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Ответы на форму (1)" sheetId="1" r:id="rId3"/>
    <sheet state="hidden" name="Группа продаж - Маркетинг" sheetId="2" r:id="rId4"/>
    <sheet state="visible" name="1. Таблица Отдела продаж 2022" sheetId="3" r:id="rId5"/>
    <sheet state="visible" name="АРХИВ Таблица Отдела продаж 202" sheetId="4" r:id="rId6"/>
    <sheet state="visible" name="АРХИВ Таблица Группы продаж 201" sheetId="5" r:id="rId7"/>
    <sheet state="visible" name="АРХИВ Таблица Группы продаж 202" sheetId="6" r:id="rId8"/>
    <sheet state="visible" name="Лист10" sheetId="7" r:id="rId9"/>
    <sheet state="visible" name="2. Инструкция" sheetId="8" r:id="rId10"/>
    <sheet state="hidden" name="Инструкция (копия)" sheetId="9" r:id="rId11"/>
  </sheets>
  <definedNames>
    <definedName hidden="1" localSheetId="1" name="_xlnm._FilterDatabase">'Группа продаж - Маркетинг'!$A$4:$H$51</definedName>
    <definedName hidden="1" localSheetId="2" name="_xlnm._FilterDatabase">'1. Таблица Отдела продаж 2022'!$A$3:$P$691</definedName>
    <definedName hidden="1" localSheetId="3" name="_xlnm._FilterDatabase">'АРХИВ Таблица Отдела продаж 202'!$A$3:$Q$1584</definedName>
    <definedName hidden="1" localSheetId="4" name="_xlnm._FilterDatabase">'АРХИВ Таблица Группы продаж 201'!$A$3:$O$1600</definedName>
    <definedName hidden="1" localSheetId="5" name="_xlnm._FilterDatabase">'АРХИВ Таблица Группы продаж 202'!$A$3:$O$1483</definedName>
    <definedName hidden="1" localSheetId="6" name="_xlnm._FilterDatabase">'Лист10'!$A$3:$N$1618</definedName>
    <definedName hidden="1" localSheetId="4" name="Z_F8A2D68F_753C_4D2B_9F42_B0E04093F1DE_.wvu.FilterData">'АРХИВ Таблица Группы продаж 201'!$A$1:$O$1536</definedName>
    <definedName hidden="1" localSheetId="5" name="Z_F8A2D68F_753C_4D2B_9F42_B0E04093F1DE_.wvu.FilterData">'АРХИВ Таблица Группы продаж 202'!$A$1:$O$1483</definedName>
    <definedName hidden="1" localSheetId="4" name="Z_D6A2C87E_2398_4D01_A50B_0BE9149202E4_.wvu.FilterData">'АРХИВ Таблица Группы продаж 201'!$A$3:$P$1102</definedName>
    <definedName hidden="1" localSheetId="5" name="Z_D6A2C87E_2398_4D01_A50B_0BE9149202E4_.wvu.FilterData">'АРХИВ Таблица Группы продаж 202'!$A$3:$P$1362</definedName>
    <definedName hidden="1" localSheetId="6" name="Z_D6A2C87E_2398_4D01_A50B_0BE9149202E4_.wvu.FilterData">'Лист10'!$A$3:$AD$592</definedName>
    <definedName hidden="1" localSheetId="4" name="Z_128662E7_8D03_4BCF_99E6_25E105D25D52_.wvu.FilterData">'АРХИВ Таблица Группы продаж 201'!$A$3:$P$1102</definedName>
    <definedName hidden="1" localSheetId="5" name="Z_128662E7_8D03_4BCF_99E6_25E105D25D52_.wvu.FilterData">'АРХИВ Таблица Группы продаж 202'!$A$3:$P$1362</definedName>
    <definedName hidden="1" localSheetId="6" name="Z_128662E7_8D03_4BCF_99E6_25E105D25D52_.wvu.FilterData">'Лист10'!$A$3:$AD$592</definedName>
    <definedName hidden="1" localSheetId="5" name="Z_3BD4B572_6F9B_4146_B6ED_E56B90F60A68_.wvu.FilterData">'АРХИВ Таблица Группы продаж 202'!$A$3:$I$987</definedName>
    <definedName hidden="1" localSheetId="3" name="Z_8DF8D477_C1DF_4B16_8C05_17F9B7586732_.wvu.FilterData">'АРХИВ Таблица Отдела продаж 202'!$A$1:$P$1009</definedName>
    <definedName hidden="1" localSheetId="4" name="Z_8DF8D477_C1DF_4B16_8C05_17F9B7586732_.wvu.FilterData">'АРХИВ Таблица Группы продаж 201'!$N$61:$N$63</definedName>
    <definedName hidden="1" localSheetId="5" name="Z_8DF8D477_C1DF_4B16_8C05_17F9B7586732_.wvu.FilterData">'АРХИВ Таблица Группы продаж 202'!$N$126:$N$135</definedName>
    <definedName hidden="1" localSheetId="4" name="Z_83A7AD3E_EB15_4761_8BC6_5F96E7D71A0C_.wvu.FilterData">'АРХИВ Таблица Группы продаж 201'!$A$3:$P$1102</definedName>
    <definedName hidden="1" localSheetId="5" name="Z_83A7AD3E_EB15_4761_8BC6_5F96E7D71A0C_.wvu.FilterData">'АРХИВ Таблица Группы продаж 202'!$A$3:$P$1362</definedName>
    <definedName hidden="1" localSheetId="6" name="Z_83A7AD3E_EB15_4761_8BC6_5F96E7D71A0C_.wvu.FilterData">'Лист10'!$A$3:$AD$592</definedName>
    <definedName hidden="1" localSheetId="4" name="Z_CB8A05C6_A33C_490A_A50D_D548416C9E6F_.wvu.FilterData">'АРХИВ Таблица Группы продаж 201'!$A$3:$N$1102</definedName>
    <definedName hidden="1" localSheetId="5" name="Z_CB8A05C6_A33C_490A_A50D_D548416C9E6F_.wvu.FilterData">'АРХИВ Таблица Группы продаж 202'!$A$3:$N$1454</definedName>
    <definedName hidden="1" localSheetId="6" name="Z_CB8A05C6_A33C_490A_A50D_D548416C9E6F_.wvu.FilterData">'Лист10'!$A$3:$N$1618</definedName>
    <definedName hidden="1" localSheetId="4" name="Z_3CE2CFCD_4FB5_4889_89D5_62036C007BFF_.wvu.FilterData">'АРХИВ Таблица Группы продаж 201'!$A$3:$N$1102</definedName>
    <definedName hidden="1" localSheetId="5" name="Z_3CE2CFCD_4FB5_4889_89D5_62036C007BFF_.wvu.FilterData">'АРХИВ Таблица Группы продаж 202'!$A$3:$N$1454</definedName>
    <definedName hidden="1" localSheetId="6" name="Z_3CE2CFCD_4FB5_4889_89D5_62036C007BFF_.wvu.FilterData">'Лист10'!$A$3:$N$1609</definedName>
    <definedName hidden="1" localSheetId="4" name="Z_1A7F78B4_3239_4646_A509_964266A8600B_.wvu.FilterData">'АРХИВ Таблица Группы продаж 201'!$A$1:$O$1484</definedName>
    <definedName hidden="1" localSheetId="5" name="Z_1A7F78B4_3239_4646_A509_964266A8600B_.wvu.FilterData">'АРХИВ Таблица Группы продаж 202'!$A$1:$O$1483</definedName>
    <definedName hidden="1" localSheetId="3" name="Z_E6F311BB_40D2_4903_A93E_7854F6827C03_.wvu.FilterData">'АРХИВ Таблица Отдела продаж 202'!$A$3:$Q$1015</definedName>
    <definedName hidden="1" localSheetId="4" name="Z_E6F311BB_40D2_4903_A93E_7854F6827C03_.wvu.FilterData">'АРХИВ Таблица Группы продаж 201'!$A$1:$O$1536</definedName>
    <definedName hidden="1" localSheetId="5" name="Z_E6F311BB_40D2_4903_A93E_7854F6827C03_.wvu.FilterData">'АРХИВ Таблица Группы продаж 202'!$A$1:$O$1483</definedName>
    <definedName hidden="1" localSheetId="3" name="Z_2F4E6700_39A6_4012_908D_3FD2231039D2_.wvu.FilterData">'АРХИВ Таблица Отдела продаж 202'!$A$1:$P$445</definedName>
    <definedName hidden="1" localSheetId="4" name="Z_2F4E6700_39A6_4012_908D_3FD2231039D2_.wvu.FilterData">'АРХИВ Таблица Группы продаж 201'!$A$1:$N$1102</definedName>
    <definedName hidden="1" localSheetId="5" name="Z_2F4E6700_39A6_4012_908D_3FD2231039D2_.wvu.FilterData">'АРХИВ Таблица Группы продаж 202'!$A$1:$N$1454</definedName>
    <definedName hidden="1" localSheetId="4" name="Z_5C2D6BFD_E58F_40FC_867A_3E5D8F7E09BF_.wvu.FilterData">'АРХИВ Таблица Группы продаж 201'!$A$3:$P$1102</definedName>
    <definedName hidden="1" localSheetId="5" name="Z_5C2D6BFD_E58F_40FC_867A_3E5D8F7E09BF_.wvu.FilterData">'АРХИВ Таблица Группы продаж 202'!$A$3:$P$1362</definedName>
    <definedName hidden="1" localSheetId="3" name="Z_5F564ED4_AB9E_4A28_8ECF_4B389BD08052_.wvu.FilterData">'АРХИВ Таблица Отдела продаж 202'!$A$1:$P$798</definedName>
    <definedName hidden="1" localSheetId="4" name="Z_5F564ED4_AB9E_4A28_8ECF_4B389BD08052_.wvu.FilterData">'АРХИВ Таблица Группы продаж 201'!$A$1:$O$3</definedName>
    <definedName hidden="1" localSheetId="5" name="Z_5F564ED4_AB9E_4A28_8ECF_4B389BD08052_.wvu.FilterData">'АРХИВ Таблица Группы продаж 202'!$A$1:$O$124</definedName>
    <definedName hidden="1" localSheetId="6" name="Z_8F64BB91_4A5A_4841_9580_3B42047FB1D2_.wvu.FilterData">'Лист10'!$A$3:$AD$566</definedName>
  </definedNames>
  <calcPr/>
  <customWorkbookViews>
    <customWorkbookView activeSheetId="0" maximized="1" windowHeight="0" windowWidth="0" guid="{5C2D6BFD-E58F-40FC-867A-3E5D8F7E09BF}" name="Карулина"/>
    <customWorkbookView activeSheetId="0" maximized="1" windowHeight="0" windowWidth="0" guid="{D6A2C87E-2398-4D01-A50B-0BE9149202E4}" name="Матвеева"/>
    <customWorkbookView activeSheetId="0" maximized="1" windowHeight="0" windowWidth="0" guid="{128662E7-8D03-4BCF-99E6-25E105D25D52}" name="Пак"/>
    <customWorkbookView activeSheetId="0" maximized="1" windowHeight="0" windowWidth="0" guid="{8F64BB91-4A5A-4841-9580-3B42047FB1D2}" name="Симонов"/>
    <customWorkbookView activeSheetId="0" maximized="1" windowHeight="0" windowWidth="0" guid="{2F4E6700-39A6-4012-908D-3FD2231039D2}" name="Фильтр 1"/>
    <customWorkbookView activeSheetId="0" maximized="1" windowHeight="0" windowWidth="0" guid="{1A7F78B4-3239-4646-A509-964266A8600B}" name="РСС"/>
    <customWorkbookView activeSheetId="0" maximized="1" windowHeight="0" windowWidth="0" guid="{8DF8D477-C1DF-4B16-8C05-17F9B7586732}" name="Фильтр 2"/>
    <customWorkbookView activeSheetId="0" maximized="1" windowHeight="0" windowWidth="0" guid="{CB8A05C6-A33C-490A-A50D-D548416C9E6F}" name="Спиридонский"/>
    <customWorkbookView activeSheetId="0" maximized="1" windowHeight="0" windowWidth="0" guid="{5F564ED4-AB9E-4A28-8ECF-4B389BD08052}" name="Фильтр 3"/>
    <customWorkbookView activeSheetId="0" maximized="1" windowHeight="0" windowWidth="0" guid="{E6F311BB-40D2-4903-A93E-7854F6827C03}" name="Фильтр 4"/>
    <customWorkbookView activeSheetId="0" maximized="1" windowHeight="0" windowWidth="0" guid="{83A7AD3E-EB15-4761-8BC6-5F96E7D71A0C}" name="Коршунов"/>
    <customWorkbookView activeSheetId="0" maximized="1" windowHeight="0" windowWidth="0" guid="{3CE2CFCD-4FB5-4889-89D5-62036C007BFF}" name="Мартынов"/>
    <customWorkbookView activeSheetId="0" maximized="1" windowHeight="0" windowWidth="0" guid="{F8A2D68F-753C-4D2B-9F42-B0E04093F1DE}" name="Фильтр 5"/>
    <customWorkbookView activeSheetId="0" maximized="1" windowHeight="0" windowWidth="0" guid="{3BD4B572-6F9B-4146-B6ED-E56B90F60A68}" name="Фильтр 6"/>
  </customWorkbookViews>
</workbook>
</file>

<file path=xl/sharedStrings.xml><?xml version="1.0" encoding="utf-8"?>
<sst xmlns="http://schemas.openxmlformats.org/spreadsheetml/2006/main" count="67683" uniqueCount="15127">
  <si>
    <t>Отметка времени</t>
  </si>
  <si>
    <t>Вопрос без заголовка</t>
  </si>
  <si>
    <t>ТАБЛИЦА МАРКЕТИНГ - ГРУППА ПРОДАЖ 2019</t>
  </si>
  <si>
    <t>Заказчик</t>
  </si>
  <si>
    <t>Наименование работ 
(Технические требования / Техническое задание)</t>
  </si>
  <si>
    <t>Дата передачи запроса в ГП</t>
  </si>
  <si>
    <t>Необходимый срок ответа 
(устанавливает ГП)</t>
  </si>
  <si>
    <t>Контакты Заказчика</t>
  </si>
  <si>
    <t>Предварительная информация о запросе
(Информация полученная Группой Маркетинга от Заказчика)</t>
  </si>
  <si>
    <t>Статус запроса</t>
  </si>
  <si>
    <t>Договор / Оплата / 
Заказ</t>
  </si>
  <si>
    <t>Заполняется
Группой маркетинга</t>
  </si>
  <si>
    <t>Заполняется
Группой продаж</t>
  </si>
  <si>
    <t>Гражданские самолеты Сухого</t>
  </si>
  <si>
    <t>Работа №1. ТЗ RRJ0000-RE-019-590
"Изготовление и поставка комплекса телеметрии для опытных самолетов семейства RRJ"</t>
  </si>
  <si>
    <t>Алексей Николаевич Шрамов
Департамент систем регистрации и обработки полётной информации | НИО БРЭО |
Тел. +7 495 727-19-88 * 2949 | Моб. +7 917 575-45-28
A_Shramov@scac.ru</t>
  </si>
  <si>
    <t>1. ТЗ было подписано Потаповым 15.07.11
2. Исходные данные и ТЗ были переданы Петрову 18.12.18
3. Договоренность с заказчиком: 
-заказчик высылает ориентировочное кол-во каналов для подготовки ТКП
-высылается предварительное ТКП на систему на базе уже имеющихся решений без учета кабельной продукции для первичного ознакомления 
Кол-во систем: оценивается на основании общего кол-во каналов</t>
  </si>
  <si>
    <r>
      <rPr>
        <rFont val="Times New Roman"/>
        <b/>
        <sz val="12.0"/>
      </rPr>
      <t>Отвечено</t>
    </r>
    <r>
      <rPr>
        <rFont val="Times New Roman"/>
        <sz val="12.0"/>
      </rPr>
      <t xml:space="preserve">
(В. Спиридонский)</t>
    </r>
  </si>
  <si>
    <t>-</t>
  </si>
  <si>
    <t>Работа №2. Система перекачки жидкого балласта</t>
  </si>
  <si>
    <t xml:space="preserve">1. Исходные данные переданы Петрову 27.12.18
2. Договоренность с заказчиком: 
-заказчик высылает исходные данные на систему 
-МЕРА подтверждает/не подтверждает возможность проработки системы
-высылается предварительное ТКП на систему на базе уже имеющихся решений для первичного ознакомления
Кол-во систем: 1шт. </t>
  </si>
  <si>
    <r>
      <rPr>
        <rFont val="Times New Roman"/>
        <sz val="12.0"/>
      </rPr>
      <t xml:space="preserve">В работе 
(А. Карулина + Д. Петров)
</t>
    </r>
    <r>
      <rPr>
        <rFont val="Times New Roman"/>
        <b/>
        <sz val="12.0"/>
      </rPr>
      <t>Отказ</t>
    </r>
  </si>
  <si>
    <t>ОКБ Сухого</t>
  </si>
  <si>
    <t>Бортовые системы сбора данных для испытаний БПЛА</t>
  </si>
  <si>
    <t>Полетаев Андрей
Начальник бригады отдела 19 СБИ
8-977-407-47-47
poletaev111@yandex.ru</t>
  </si>
  <si>
    <t xml:space="preserve">1.Договоренность с заказчиком: 
-заказчик высылает исходные данные на систему 
-высылается предварительное ТКП на систему на базе уже имеющихся решений для первичного ознакомления
-Браварец разрабатывает ТЗ на обновленное бортовое оборудование с учетом требований заказчиков
-прорабатывается и высылается ТКП на базе обновленного оборудования
Кол-во систем: 5-6шт.  </t>
  </si>
  <si>
    <t>Отвечено</t>
  </si>
  <si>
    <t>ООО ВР-Технологии</t>
  </si>
  <si>
    <t>ТЗ "Разработка и изготовление стенда для испытаний трансмиссии и несущей системы БПЛА вертолетного типа"</t>
  </si>
  <si>
    <t>Пучков Алексей Викторович
Главный конструктор по БАС
8-903-584-43-60
a.puchkov@vrtech.aero
Старченко Кирилл Александрович
Заместитель директора по модернизации
8-915-120-24-11
k.starchenko@vrtech.aero</t>
  </si>
  <si>
    <t xml:space="preserve">1.Договоренность с заказчиком: 
-заказчик ТЗ на систему 
-МЕРА подтверждает/не подтверждает возможность проработки системы
-прорабатывается и высылается ТКП
2.Получен отказ от проработки ТКП от Попова. Озвучил заказчику отказ от проработки ТКП 23.01.19 Требуется оформить и отправить заказчику официальный отказ. 
Кол-во систем: 1шт.  </t>
  </si>
  <si>
    <r>
      <rPr>
        <rFont val="Times New Roman"/>
        <b/>
        <sz val="12.0"/>
      </rPr>
      <t>Отвечено</t>
    </r>
    <r>
      <rPr>
        <rFont val="Times New Roman"/>
        <sz val="12.0"/>
      </rPr>
      <t xml:space="preserve">
(В. Спиридонский)</t>
    </r>
  </si>
  <si>
    <t>Таблица Отдела продаж 2022</t>
  </si>
  <si>
    <t>sales@nppmera.ru</t>
  </si>
  <si>
    <t>Инструкция по заполнению см. Лист 2</t>
  </si>
  <si>
    <t>Категория ТКП</t>
  </si>
  <si>
    <t>Предмет поставки/выполнения работ</t>
  </si>
  <si>
    <t>№ вх. запроса</t>
  </si>
  <si>
    <t>№ ТКП</t>
  </si>
  <si>
    <t>Ответственный ОП</t>
  </si>
  <si>
    <t>Ответственный ОУП</t>
  </si>
  <si>
    <t xml:space="preserve">Дата передачи запроса в работу </t>
  </si>
  <si>
    <t>Фактическая дата ответа на запрос</t>
  </si>
  <si>
    <t>Комментарии к выполнению</t>
  </si>
  <si>
    <t>Сумма ТКП / Договора</t>
  </si>
  <si>
    <t>№ договора, счета и дата</t>
  </si>
  <si>
    <t>№ заказа</t>
  </si>
  <si>
    <t>Сумма оплаты</t>
  </si>
  <si>
    <t>Категория</t>
  </si>
  <si>
    <t>Группа</t>
  </si>
  <si>
    <t>14</t>
  </si>
  <si>
    <t>16</t>
  </si>
  <si>
    <t>НПО Машиностроения</t>
  </si>
  <si>
    <t>аналоги  плат Advantech</t>
  </si>
  <si>
    <t xml:space="preserve"> Ежова</t>
  </si>
  <si>
    <t>РСС-Силаев</t>
  </si>
  <si>
    <t>23.03.2022-запрос расписан через офис
23.03.2022-100% аналогов нет, направила предложение рассмотреть линейку MR (RXI) с установкой в крейт mic-236 + ссылку на каталог</t>
  </si>
  <si>
    <t>БЛМ Синерджи</t>
  </si>
  <si>
    <t>ССД</t>
  </si>
  <si>
    <t>155_22</t>
  </si>
  <si>
    <t>25.03.2022-запрос расписан чреез офис
25.03.2022-запрос направлен в группы
29.03.2022-отказ РСС
29.03.2022- Запустила анализ ТТ на ПО ССД  в redmain #9872
31.03.2022-направила ответ Заказчику, недостаточно исх. данных</t>
  </si>
  <si>
    <t>Силовые машины</t>
  </si>
  <si>
    <t>mic-1500 (ДС №2)</t>
  </si>
  <si>
    <t>168_21</t>
  </si>
  <si>
    <t xml:space="preserve"> Ежова </t>
  </si>
  <si>
    <t>ГП-Сенкевич</t>
  </si>
  <si>
    <t>02.03.2022-запрос расписан через офис
09.03.2022-ответ не требуется, это ответ на наш запрос исх. №169 (АО), ждем ДС №2 для оформления, рабочая документация направлена Заказчику Сенкевичем</t>
  </si>
  <si>
    <t>Дог. № 0000000002019PMO0002/67506 от 27.05.2021</t>
  </si>
  <si>
    <t>p2752</t>
  </si>
  <si>
    <t>КТРВ</t>
  </si>
  <si>
    <t>оборудование</t>
  </si>
  <si>
    <t xml:space="preserve"> Сныгина</t>
  </si>
  <si>
    <t>05.03.2022-запрос расписан через офис
-уже была заявка отвечали отказом
исх. 143</t>
  </si>
  <si>
    <t>IRIT</t>
  </si>
  <si>
    <t>CFM-56</t>
  </si>
  <si>
    <t>Барабанщикова</t>
  </si>
  <si>
    <t>17.02.2022-оплата</t>
  </si>
  <si>
    <t>Контракт № 80/18 от 27.12.2018</t>
  </si>
  <si>
    <t>р2503</t>
  </si>
  <si>
    <t>Авиа</t>
  </si>
  <si>
    <t>Экспорт</t>
  </si>
  <si>
    <t>22.03.2022-оплата</t>
  </si>
  <si>
    <t>08.04.2022-оплата</t>
  </si>
  <si>
    <t>27.04.2022-оплата</t>
  </si>
  <si>
    <t>22.04.2022-оплата</t>
  </si>
  <si>
    <t>Proposal IGT16</t>
  </si>
  <si>
    <t>060_22</t>
  </si>
  <si>
    <t>02.02.2022 - Proposal в работе</t>
  </si>
  <si>
    <t>S7 Technics</t>
  </si>
  <si>
    <t>ВСУ</t>
  </si>
  <si>
    <t>171_22</t>
  </si>
  <si>
    <t>30.03.2022 - командировка</t>
  </si>
  <si>
    <t>Микроника</t>
  </si>
  <si>
    <t>MIC-036</t>
  </si>
  <si>
    <t>003_22</t>
  </si>
  <si>
    <t>Бодров</t>
  </si>
  <si>
    <t>РСС-Потолочин</t>
  </si>
  <si>
    <t>10.01.22-запрос расписан через офис
12.01.22- Заказчику отправлен список вопросов
13.01.22 - переданы контакты заказчика Потолочину
19.01 - ожидается ответ от заказчика</t>
  </si>
  <si>
    <t>Ульяновский Патронный Завод</t>
  </si>
  <si>
    <t>MIC-335M</t>
  </si>
  <si>
    <t>008_22</t>
  </si>
  <si>
    <t>12.01.22-запрос расписан через офис
12.01.22-запрос передан в РСС
26.01.22 - ответ от РСС
09.02.22 - ТКП отправлено Заказчику
10.02.22 - получены новые данные по датчикам. Жду ответа И.Потолочина</t>
  </si>
  <si>
    <t>ЦИАМ</t>
  </si>
  <si>
    <t>АИИС Ц-17Т</t>
  </si>
  <si>
    <t>016_22</t>
  </si>
  <si>
    <t>13.01.22-запрос расписан через офис
14.01.22 - запрос передан в РСС
27.01.22 - запрос передан на согласование
02.02.22 - ТКП отправлено заказчику</t>
  </si>
  <si>
    <t>17.03.22-дубль запроса на почту
18.03.22 - ТКП ждёт согласования
21.03.22 - ТКП согласовано и отправлено</t>
  </si>
  <si>
    <t>17.03.22-дубль запроса на почту
18.03.22 - ТКП ждёт согласования
21.03.22 - ТКП согласовано и отправлено
22.03.22 - просят офиц письмом + "Альтернативное КП"</t>
  </si>
  <si>
    <t>Авиадвигатель</t>
  </si>
  <si>
    <t>МЕ-005</t>
  </si>
  <si>
    <t>117
127</t>
  </si>
  <si>
    <t>055_22</t>
  </si>
  <si>
    <t>27.01.2022-запрос расписан через офис
-уточнение запроса, ME-005 снят с производства
-запрос передан на согласование
31.01.2022 - отправлено ТКП заказчику</t>
  </si>
  <si>
    <t>309
117
127</t>
  </si>
  <si>
    <t>11.03.2022-запрос расписан через офис
Просят актуализировать цены - дубль
14.03.22 - направил актуализированное ТКП</t>
  </si>
  <si>
    <t>ВНИИЖТ</t>
  </si>
  <si>
    <t>MIC-553</t>
  </si>
  <si>
    <t>075_22</t>
  </si>
  <si>
    <t>14.02.2022-запрос расписан через офис
25.02.2022-подготовленны 2 варианта ТКП
02.03.2022-отправлено 2 варианта ТКП. Ожидаю согласования</t>
  </si>
  <si>
    <t>Транснефть-Верхняя Волга</t>
  </si>
  <si>
    <t>MIC-026</t>
  </si>
  <si>
    <t>091_22</t>
  </si>
  <si>
    <t>22.02.2022-запрос расписан через офис
28.02.2022-ТКП отправлено заказчику</t>
  </si>
  <si>
    <t>ЦНИИМАШ</t>
  </si>
  <si>
    <t>модули, кабели</t>
  </si>
  <si>
    <t>092_22</t>
  </si>
  <si>
    <t>22.02.2022-запрос расписан через офис
01.03.2022-ТКП отправлено</t>
  </si>
  <si>
    <t>УЗГА</t>
  </si>
  <si>
    <t>093_22</t>
  </si>
  <si>
    <t>22.02.2022-запрос расписан через офис
02.03.2022-ТКП отправлено</t>
  </si>
  <si>
    <t>04.03.22 - получены замечания Заказчика
11.03.22 - отправлено оф. письмо со стоимостью</t>
  </si>
  <si>
    <t>11.04.2022-запрос расписан через офис
11.04.2022-запущен формуляр в работу</t>
  </si>
  <si>
    <t>18.04.2022-запрос расписан через офис
18.04.2022-приняты проект договора и спецификации. Передано в ДГ</t>
  </si>
  <si>
    <t>НИПИ ГОРНОГО ДЕЛА</t>
  </si>
  <si>
    <t>MIC-140</t>
  </si>
  <si>
    <t>101_22</t>
  </si>
  <si>
    <t>24.02.2022-запрос расписан через офис
01.03.2022-запрос направлен в РСС
02.03.2022-ТКП отправлено</t>
  </si>
  <si>
    <t>токосъемник_СКИ</t>
  </si>
  <si>
    <t>1557
31</t>
  </si>
  <si>
    <t xml:space="preserve">
015_22</t>
  </si>
  <si>
    <t>Ежова</t>
  </si>
  <si>
    <t>01.12.21-запрос расписан через офис
03.12.21- ИД разосланы в группы
17.12.21-КП на согласовании у Сенкевича
27.12.21-получены замечания С.Кузянова, необходимо ВКС с Заказчиком для обсуждения ТТ, ждем обратную связь по проведению zoom
13.01.22-повторный запрос ТКП уже от отдела закупок ЦИАМ
14.01.22-связалась с Заказчиком для обсуждения ТЗ
19.01.22- отказ, не наше, ТЗ на Агат, от нас хотели альтернативное кп</t>
  </si>
  <si>
    <t>Kingsly</t>
  </si>
  <si>
    <t>NDA</t>
  </si>
  <si>
    <t>13.12.21-запрос расписан через офис
17.12.21- заявка направлена в ДГ
13.01.22-NDA подписано со стороны МЕРА направлено Заказчику через Д. Милосердова</t>
  </si>
  <si>
    <t>Invest Corporation</t>
  </si>
  <si>
    <t>24.01.2022-запрос расписан через офис
26.01.22-отказ, не наше</t>
  </si>
  <si>
    <t>оборудование (NDA)</t>
  </si>
  <si>
    <t>25.01.2022-запрос расписан через офис
27.01.22- NDA у ДГ, поправить и подписать у А.Семина
31.01.22-NDA подписанное с нашей стороны направлено Заказчику</t>
  </si>
  <si>
    <t>BatysTrading LLP</t>
  </si>
  <si>
    <t>система виброконтроля</t>
  </si>
  <si>
    <t>01.02.2022-запрос расписан через офис
01.02.22-отказ, не наше (НПФ Виброн)</t>
  </si>
  <si>
    <t>МЗИК</t>
  </si>
  <si>
    <t>MIC-200</t>
  </si>
  <si>
    <t>18.02.2022-запрос расписан через офис
21.02.22-уточнение ид у заказчика по e-mail
недостаточно ид для ТКП</t>
  </si>
  <si>
    <t>Сибирь ИмпЭкс</t>
  </si>
  <si>
    <t>22.02.2022-запрос расписан через офис
24.02.2022-отказ, не наше</t>
  </si>
  <si>
    <t>АО "НИКИЭТ"</t>
  </si>
  <si>
    <t>24.02.2022-запрос расписан через офис
24.02.2022-отказ, не наше</t>
  </si>
  <si>
    <t>ОДК-Сатурн</t>
  </si>
  <si>
    <t>письмо по срокам</t>
  </si>
  <si>
    <t>25.02.2022-запрос расписан через офис
17.03..2022- ответ исх. №360 (АО), оригинал письма передан А.В. Александрову на совещании в Мере</t>
  </si>
  <si>
    <t>ПТГ</t>
  </si>
  <si>
    <t>поставка оборудования</t>
  </si>
  <si>
    <t>02.03.2022-запрос расписан через офис
02.03.2022-ТКП не требуется, письмо о сроках поставки импортных комплектующих
04.03.2022-ответ направлен Заказчику исх. №139 (ООО)</t>
  </si>
  <si>
    <t>НПО Автоматики</t>
  </si>
  <si>
    <t>АСУ</t>
  </si>
  <si>
    <t>09.03.2022-запрос расписан через офис
09.03.2022- направлен ответ Заказчику, ТКП не требуется</t>
  </si>
  <si>
    <t>НГО Сервис</t>
  </si>
  <si>
    <t>ИВК</t>
  </si>
  <si>
    <t>14.03.2022-запрос расписан через офис
14.03.2022-отказ, не наше (ОКТОПУС-Л)</t>
  </si>
  <si>
    <t>плагин</t>
  </si>
  <si>
    <t>РСС-Скрипник Ал-р</t>
  </si>
  <si>
    <t>14.03.2022-запрос расписан через офис
23.03.2022-ответ направлен Заказчику исх. №174 (ООО)</t>
  </si>
  <si>
    <t>ВентЗащита</t>
  </si>
  <si>
    <t>оборудование для измерения параметров воздушного потока</t>
  </si>
  <si>
    <t>22.03.2022-запрос расписан через офис
22.03.2022-запрос разослан в группы
29.03.2022-отказ (подходила в РСС), нет ресурса прорабатывать эту задачу (4 канала, и подбор датчиков хотят)
29.03.2022-направлено в БТК, СТС, ГП
30.03.2022-отказ</t>
  </si>
  <si>
    <t>СПЭВМ</t>
  </si>
  <si>
    <t>23.03.2022-запрос расписан через офис
25.03.2022-продолжение запроса 380, ТКП не требуется, ответила на e-mail</t>
  </si>
  <si>
    <t>ООО Пересвет</t>
  </si>
  <si>
    <t>MR-451</t>
  </si>
  <si>
    <t>24.03.2022-запрос расписан через почту.
Уточнить, кто конечный пользователь (В.Пак) - конечный пользователь: ОДК-Сатурн
24.03.2022-отказ, сами участвуем в конкурсе</t>
  </si>
  <si>
    <t>КНИТУ-КАИ</t>
  </si>
  <si>
    <t>аналого-цифровой преобразователь</t>
  </si>
  <si>
    <t>28.03.2022-запрос расписан через офис
29.03.2022-отказ, не наше (L-card, предварительно списывалась с L-card)</t>
  </si>
  <si>
    <t>СибирьИмпэкс</t>
  </si>
  <si>
    <t>Испытательный комплекс</t>
  </si>
  <si>
    <t>28.03.2022-запрос расписан через офис
28.03.2022-отказ, не наше (ООО НПП "ЭКРА")</t>
  </si>
  <si>
    <t>датчик</t>
  </si>
  <si>
    <t>01.04.2022-запрос расписан через офис
05.04.2022-отказ, не наше (датчик давлений)</t>
  </si>
  <si>
    <t>ООО Кондор</t>
  </si>
  <si>
    <t>05.04.2022-запрос расписан через офис
05.04.2022-отказ, участвуем сами (mic-036, ТКП 036_22 для РусГидро)</t>
  </si>
  <si>
    <t>НефтеГазОборудование</t>
  </si>
  <si>
    <t>приборы электроизмерительные</t>
  </si>
  <si>
    <t>05.04.2022-запрос расписан через офис
05.04.2022-отказ, не наше</t>
  </si>
  <si>
    <t>ООО АЛМАКС</t>
  </si>
  <si>
    <t>07.04.2022-запрос расписан через офис
07.04.2022-отказ, участвуем сами (mic-036, ТКП 036_22 для РусГидро)</t>
  </si>
  <si>
    <t>НИЦ РКП</t>
  </si>
  <si>
    <t>МИК ИС-102</t>
  </si>
  <si>
    <t>11.04.2022-запрос расписан через офис
12.04.2022-отказ, не наше</t>
  </si>
  <si>
    <t>Воткинский завод</t>
  </si>
  <si>
    <t>001_22</t>
  </si>
  <si>
    <t>РСС-Стифутин</t>
  </si>
  <si>
    <t>30.12.21-запрос обновить КП по тел.
11.01.22-ТКП +альтернативные направлено Заказчику</t>
  </si>
  <si>
    <t>24.03.2022-запрос обновить КП по e-mail
24.03.2022-ТКП направлено Заказчику+альтернативные</t>
  </si>
  <si>
    <t>MIC-185, MIC-236</t>
  </si>
  <si>
    <t>006_22</t>
  </si>
  <si>
    <t>12.01.22-запрос расписан через офис
12.01.22-ТКП направлено Заказчику</t>
  </si>
  <si>
    <t>03.02.22-запрос договора на e-mail
-изменение ИД, корректировака ТКП,
-ТКП у В.Пака, А.Семина
07.02.22-заявка на договор направлена в ДГ
10.02.22-проект договора направлен Заказчику</t>
  </si>
  <si>
    <t>21.02.22-запрос на ДС на e-mail
24.02.22-откорректировано ТКП, заявка на ДС направлена в ДГ
09.03.22-обновленное КП с разбивкой на этапы передано в ДГ
10.03.22-ДС на согл у А.Семина
11.03.22-ДС подписанное с нашей стороны направлено Заказчику</t>
  </si>
  <si>
    <t>mic-185, mic-236</t>
  </si>
  <si>
    <t>22.03.2022-запрос расписан через офис
22.03.2022-уведомление о расторжении дог. направлено в ДГ и РП
29.03.2022-письмо исх. №198 (ООО) направлено Заказчику</t>
  </si>
  <si>
    <t>ПТ Групп</t>
  </si>
  <si>
    <t>006_22
007_22</t>
  </si>
  <si>
    <t>16.03.2022-запрос расписан через офис
16.03.2022-оригиналы дог.оворов переданы в ДГ
22.03.2022-получили уведомления о расторжении</t>
  </si>
  <si>
    <t>поставка оборудования, расторжение договора</t>
  </si>
  <si>
    <t>11.04.2022-запрос расписан через офис
11.04.2022-соглашения со старой доверенностью А.Семина, ждем исправленные</t>
  </si>
  <si>
    <t>MIC-355</t>
  </si>
  <si>
    <t>007_22</t>
  </si>
  <si>
    <t>27.01.2022-запрос расписан через офис
28.01.22-ТКП на согласовании у А.Семина
31.01.22-направлено В.Паку
02.02.22-ТКП направлено Заказчику</t>
  </si>
  <si>
    <t>03.02.2022-запрос договора на e-mail 
-заявка на договор с проектом направлена в ДГ
10.02.2022-проект договора направлен Заказчику</t>
  </si>
  <si>
    <t>21.02.22-запрос на ДС на e-mail
25.02.22-откорректировано ТКП, заявка на ДС направлена в ДГ
09.03.22-обновленное КП с разбивкой на этапы передано в ДГ
10.03.22-ДС на согл у А.Семина
11.03.22-ДС подписанное с нашей стороны направлено Заказчику</t>
  </si>
  <si>
    <t>mic-355</t>
  </si>
  <si>
    <t>22.03.2022-запрос расписан через офис
22.03.2022-уведомление о расторжении дог. направлено в ДГ и РП
29.03.2022-письмо исх. №197 (ООО) направлено Заказчику</t>
  </si>
  <si>
    <t>АО СКБМ</t>
  </si>
  <si>
    <t>система измерения и управления стенда</t>
  </si>
  <si>
    <t>009_22</t>
  </si>
  <si>
    <t>ГП-Иванов</t>
  </si>
  <si>
    <t>29.12.21-запрос расписан через офис
29.12.21- запрос направлен в группы
13.01.22-передано К.Иванову, продолжение по КП №576_21, хотят размещение системы в кейсах
26.01.22-жду эскиз от К.Иванова
02.02.22-пообщалась с Заказчиком по вопросу контракта, мы ничего не держим, сказала что у нас заболел специалист
09.02.22-жду эскиз от К.Иванова
02.03.22-получила схему, корректировка КП
09.03.22-обнов. ТКП и эскиз направлены Заказчику исх. №317 (АО)</t>
  </si>
  <si>
    <t>Салют</t>
  </si>
  <si>
    <t>АСУТП-И</t>
  </si>
  <si>
    <t>019_22</t>
  </si>
  <si>
    <t>17.01.22-запрос расписан через офис
-в работе у А.Лобачёва (РСС), жду схему для ТКП
27.01.22-инф-ция от Лобачева, что он не занимается проработкой, тк запрос проработывается  уже гр. АВИА
дубль ТЗ вх.1612 в работе у В.Спиридонского</t>
  </si>
  <si>
    <t>ОДК Сатурн</t>
  </si>
  <si>
    <t>обрыв РЛ вентилятора ПД-8</t>
  </si>
  <si>
    <t>423
464</t>
  </si>
  <si>
    <t>021_22</t>
  </si>
  <si>
    <t>ОКП-Сенкевич</t>
  </si>
  <si>
    <t>20.04.2022-запрос расписан через офис
26.04.2022-необх. НТС, направлено Попову, Кузянову, Сенкевичу, Кузнецову
28.04.2022-НТС
29.04.2022-эскиз и протокол НТС направлены директору
06.05.2022-ответ направлен Заказчику исх. №625 (АО)</t>
  </si>
  <si>
    <t>Сигнум</t>
  </si>
  <si>
    <t>жгуты</t>
  </si>
  <si>
    <t>026_22</t>
  </si>
  <si>
    <t>ГП-Коробков</t>
  </si>
  <si>
    <t>18.01.2022-запрос расписан через офис
20.01.22-КП у В.Пака
26.01.22-ТКП направлено Заказчику</t>
  </si>
  <si>
    <t>10.02.22 - откорректировать ТКП
16.02.22 - отправлено Заказчику по электр почте</t>
  </si>
  <si>
    <t>17.02.22 - запрос на договор 
21.02.22-заявка на дог. направлена в ДГ
25.02.22-откорректировано КП (спрятаны работы) направлено в ДГ
02.03.22-подписание дог. на паузе, из-за стоимости и сроков поставки комплектующих
21.03.2022-проект договора передан А.Семину, жду решения по Заключения, кон.пользователя не устраивают сроки. Договора м/у Сигнум и кон. пользователем Авиадвигатель нет. Авиадвигателю про длительные сроки сообщила
30.03.2022-запрос в Авиадвигатель об актуальности договора
11.04.2022-договор потерял актуальность для конечного пользователя из-за длительных сроков изготовления жгутов</t>
  </si>
  <si>
    <t>РТС</t>
  </si>
  <si>
    <t>027_22</t>
  </si>
  <si>
    <t>19.01.22-запрос от А.Васкецова
-формируется КП по аналогии р.2686
28.01.22-ТКП на соглас у С.Кузянова по почте
02.02.22-уточнение ИД у Заказчика, уточнение КП по замечаниям С.Кузянова
-направлено на согласование Кузянову, Сенкевичу
03.02.22-ТКП у А.Семина
08.02.22-ТКП направлено Заказчику</t>
  </si>
  <si>
    <t>02.03.22-запрос от А.Васкецова по телефону на обновление ТКП, добавить поверку и  неоплаченный счет
10.03.2022-уточненное ТКП направлено Заказчику исх. №320 (АО)</t>
  </si>
  <si>
    <t>MIC-1200</t>
  </si>
  <si>
    <t>028_22</t>
  </si>
  <si>
    <t>19.01.22-запрос от А.Васкецова
20.01.22-ждём ИД (профиль лопаток) от Заказчика
02.02.22-КП на согласовании у Кузянова, Попова
03.02.22-замечания от С.Кузянова, ? по датчикам к Сенкевичу, Попову
09.02.22-необходимы доп. ИД, Заказчик готовит их
- после 23.02.22 планиурется командировка Сенкевича в Авиадвигатель за ИД (размеры торцов лопаток)
-далее планируется запрос ткп на датчики через конаткты в engintec
28.02.22-письмо с ориентир. ТКП у А.Семина
02.03.22-ТКП направлено Заказчику</t>
  </si>
  <si>
    <t>029_22</t>
  </si>
  <si>
    <t>20.01.2022-запрос расписан через офис
21.01.22-направлен перечень оборуд. А.Черникову для запроса КП спец.проверки
26.01.22-получено КП спецпроверки, обновляется ТКП
28.01.22-ТКП с письмом у А.Семина на согл
31.01.22-ТКП у В.Пака
01.02.22-ТКП и сопрвод у А.Семина
02.02.22-КП на соглас в РСС
02.02.22-ТКП направлено Заказчику исх. №125 (АО)</t>
  </si>
  <si>
    <t>ремонт РТС</t>
  </si>
  <si>
    <t>035_22</t>
  </si>
  <si>
    <t>20.01.2022-запрос расписан через офис
-работы выполнены, стоимость узнать у А.Громова
26.01.22-ТКП направлено на согл. А.Громову, С.Кузянову, Д.Милосердову
27.01.22-КП направлено Заказчику исх. №108(АО)</t>
  </si>
  <si>
    <t>ОДК Авиадвигатель</t>
  </si>
  <si>
    <t>14.02.2022-запрос расписан через офис
-передан договор в ДГ (договор Ежовой)
01.03.2022-подписанный скан дог. отправлен Заказчику
-подготовить закрывающие док-ты текущей датой
03.03.2022-оригинал дог. передан Заказчику исх. № 127 (ООО)</t>
  </si>
  <si>
    <t>Дог. №4-5702/2022 от 01.02.2022</t>
  </si>
  <si>
    <t>ГКНПЦ Хруничева (Арматура)</t>
  </si>
  <si>
    <t>сервисное обслуживание</t>
  </si>
  <si>
    <t>050_22</t>
  </si>
  <si>
    <t>22.02.2022-запрос расписан через офис
24.02.2022-дог передан в ДГ
02.03.2022-Заказчику направлены замечания к дог.
-корректировка дог
03.03.2022-скан подписанного дог. и счет направлены Заказчику исх. №134 (ООО)
-оригинал дог.Заказчик заберет сам вместе с приборами из СТС</t>
  </si>
  <si>
    <t>Дог. №12/22 от 01.03.2022
счёт №30 от 02.03.2022</t>
  </si>
  <si>
    <t>MIC-1500</t>
  </si>
  <si>
    <t>89
99</t>
  </si>
  <si>
    <t>051_22</t>
  </si>
  <si>
    <t>25.01.2022-запрос расписан через офис
27.01.2022-ранее общение с Заказчиком велось без группы продаж, было ВКС с участием С.Кузянова, А.Семина, А.Сенкевича и Д.Милосердова, протокола нет.
-вывод из переписки, необходимо срочно предоставить грубый эскиз с размерами mic-1500
-переговорить с С. Кузяновым
-запрос 89 предоставить отчеты об испытаниях mic-1500
28.01.22-К.Коробков готовит письмо с отчетом об испытаниях и примером ГЧ mic-1500 на 32 тензоканала
02.02.2022- Заказчику направлено исх. №61 (ООО)</t>
  </si>
  <si>
    <t>АО «НИЦ «Строительство»</t>
  </si>
  <si>
    <t>тензометрическая станция</t>
  </si>
  <si>
    <t>062_22</t>
  </si>
  <si>
    <t>04.02.2022-запрос расписан через офис
07.02.22-запрошен сер.№ mic-036
-жду уточнение по работам от Заказчика
10.02.22-сер.№ mic-036 передан для расчета в СТС А.Громову
11.02.22-ТКП у В.Пака
21.02.22-ТКП направлено Заказчику</t>
  </si>
  <si>
    <t>МИИТ</t>
  </si>
  <si>
    <t>MIC-017</t>
  </si>
  <si>
    <t>064_22</t>
  </si>
  <si>
    <t>09.02.2022-запрос расписан через офис
18.02.2022-ТКП направлено Заказчику</t>
  </si>
  <si>
    <t>АО “ФНПЦ ”НИИПХ”</t>
  </si>
  <si>
    <t xml:space="preserve">АРМ  </t>
  </si>
  <si>
    <t>068_22</t>
  </si>
  <si>
    <t>09.02.2022-запрос расписан через офис
09.02.2022-направлен запрос Д.Прогонову
28.02.2022-ТКП у В.Пака
01.03.2022-запрос на обновление счета в DEPO, с Заказчиком связалась
11.03.2022-ТКП у В.Пака
16.03.2022-ТКП направлено Заказчику</t>
  </si>
  <si>
    <t>ФГБОУ ВО "КГТУ"</t>
  </si>
  <si>
    <t>MIC-017, MIC-018</t>
  </si>
  <si>
    <t>070_22</t>
  </si>
  <si>
    <t>09.02.2022-запрос расписан через офис
-недостаточно ИД, уточнение у Заказчика
05.03.2022-недостаточно ид для ТКП, направлено предвар. ТКП</t>
  </si>
  <si>
    <t>Monitoring system</t>
  </si>
  <si>
    <t>074_22</t>
  </si>
  <si>
    <t>РСС-Скрипник А-й</t>
  </si>
  <si>
    <t>11.03.2022-через группу whatsApp
29.03.2022-ожидаем цены на датчики
01.04.2022-необходимо обсуждение цены на оборудование МЕРА
07.04.2022-ТКП на согл. у А. Семина
07.04.2022-ТКП направлено Заказчику через А-я Скрипника</t>
  </si>
  <si>
    <t>Нефтемонтаждиагностика</t>
  </si>
  <si>
    <t>MIC-185</t>
  </si>
  <si>
    <t>079_22</t>
  </si>
  <si>
    <t>14.02.2022-запрос расписан через офис
-запрошен счет в ДГ(Сныгина)
-счет направлен заказчику</t>
  </si>
  <si>
    <t>Счет № 12 от 15.02.2022</t>
  </si>
  <si>
    <t>МГТУ Баумана</t>
  </si>
  <si>
    <t>MС-212</t>
  </si>
  <si>
    <t>087_22</t>
  </si>
  <si>
    <t>18.02.2022-запрос расписан через офис
24.02.2022-ТКП направлено Заказчику</t>
  </si>
  <si>
    <t>НВЦ Вагоны</t>
  </si>
  <si>
    <t>MIC-036,MIC-1150</t>
  </si>
  <si>
    <t>088_22</t>
  </si>
  <si>
    <t>18.02.2022-запрос расписан через офис
22.02.2022-уточнение ид у заказчика
02.03.2022-ТКП у В.Пака
03.03.2022-ТКП направлено Заказчику</t>
  </si>
  <si>
    <t>089_22</t>
  </si>
  <si>
    <t>22.02.2022-запрос расписан через офис
22.02.22-запрос сер.№ mic-400 у Заказчика
24.02.2022-сер.№ направлены в СТС
02.03.2022- для определения стоимости работ необходимо провести проверку измерительных модулей, жду решение Заказчика о готовности привезти изм. модули
18.03.2022-ТКП на пустые крейты mic-036 у В.Пака
22.03.2022-ТКП направлено Заказчику</t>
  </si>
  <si>
    <t>ФНПЦ "Титан-Баррикады"</t>
  </si>
  <si>
    <t>090_22</t>
  </si>
  <si>
    <t>09.02.2022-запрос расписан через офис
09.02.2022-запрос направлен в группы, взяла РСС
01.03.2022-ТКП согласовано РСС, у В.Пака
02.03.2022-ТКП согл с ПТЦ
04.03.2022-ТКП направлено Заказчику</t>
  </si>
  <si>
    <t>СМПП</t>
  </si>
  <si>
    <t>поверка</t>
  </si>
  <si>
    <t>094_22</t>
  </si>
  <si>
    <t>24.02.2022-запрос от СТС
24.02.2022-ТКП направлено Заказчику через СТС</t>
  </si>
  <si>
    <t>Авеон</t>
  </si>
  <si>
    <t>MЕ-402</t>
  </si>
  <si>
    <t>247
254</t>
  </si>
  <si>
    <t>095_22</t>
  </si>
  <si>
    <t>22.02.2022-запрос расписан через офис
25.02.2022-ТКП направлено Заказчику</t>
  </si>
  <si>
    <t>ООО "РУС АРТ"</t>
  </si>
  <si>
    <t>MIC-224</t>
  </si>
  <si>
    <t>096_22</t>
  </si>
  <si>
    <t>22.02.2022-запрос расписан через офис
-уточнение кон.пользователя
09.03.22-нет инф-ции о кон. пользователе, жду ТЗ
21.03.2022-недостаточно ИД для ТКП</t>
  </si>
  <si>
    <t>АО КМПО</t>
  </si>
  <si>
    <t>вибродиагностический прибор</t>
  </si>
  <si>
    <t>097_22</t>
  </si>
  <si>
    <t>БCТК-Баринов</t>
  </si>
  <si>
    <t>17.02.2022-запрос расписан через офис
24.02.2022-запрос направлен в группы
28.02.2022-запрос взяла гр. БТК
21.03.2022-есть предвар ТКП, планируется приезд Заказчика на Меру для обсуждения ИД</t>
  </si>
  <si>
    <t>MIC-355M</t>
  </si>
  <si>
    <t xml:space="preserve">19.04.2022-запрос на обновление КП от Е.Баринова
20.04.2022-ТКП направлено Заказчику </t>
  </si>
  <si>
    <t>НПО Искра</t>
  </si>
  <si>
    <t>098_22</t>
  </si>
  <si>
    <t>24.02.2022-запрос расписан через офис
11.03.22-ТКП направлено Заказчику</t>
  </si>
  <si>
    <t>ПАО Техприбор</t>
  </si>
  <si>
    <t>MIC-036 для СИРП2-1</t>
  </si>
  <si>
    <t>099_21</t>
  </si>
  <si>
    <t>01.03.2022-оплата</t>
  </si>
  <si>
    <t>Дог.17705596339170002221/20/21 от 20.07.2021</t>
  </si>
  <si>
    <t>р2797</t>
  </si>
  <si>
    <t>Серия</t>
  </si>
  <si>
    <t>РСС</t>
  </si>
  <si>
    <t>АО "Кронштадт"</t>
  </si>
  <si>
    <t>099_22</t>
  </si>
  <si>
    <t>22.02.2022-запрос расписан через офис
25.02.2022-направлено Ал-ру Скрипнику
25.02.2022-получена схема
03.03.2022-ТКП у Ал-ра Скрипника
04.03.2022-ТКП направлено Заказчику исх. №140 (ООО)</t>
  </si>
  <si>
    <t>НПО Энергомаш</t>
  </si>
  <si>
    <t>модули для mic-026</t>
  </si>
  <si>
    <t>100_22</t>
  </si>
  <si>
    <t>25.02.2022-запрос расписан через офис
11.03.2022-ТКП направлено Заказчику</t>
  </si>
  <si>
    <t>АО"УК"БМЗ"</t>
  </si>
  <si>
    <t>102_22</t>
  </si>
  <si>
    <t>17.02.2022-запрос расписан через офис
24.02.2022-уточнение запроса, о каком дог. написано в запросе, №ТКП?
25.02.2022-направила А.Громову
28.02.2022-получены ИД от СТС
01.03.2022-ТКП у В.Пака
09.03.2022-Заказчику направлен дог. на согласование
11.03.2022-получены замечания
16.03.2022-дог. оригинал и скан направлены Заказчику исх. №159 (ООО)</t>
  </si>
  <si>
    <t>Дог. № 13/22 от 16.03.2022 (ООО)</t>
  </si>
  <si>
    <t>Промтекс</t>
  </si>
  <si>
    <t>измерительная система</t>
  </si>
  <si>
    <t>103_22</t>
  </si>
  <si>
    <t>25.02.2022-запрос расписан через офис
25.02.2022-запрос направлен в группы
28.02.2022-запрос взяла гр. БТК
23.03.2022-подготовка предвар КП (нас рассматривают как аналог, к нам обратился сист. интегратор)
28.03.2022-ТКП согл. Е. Баринов
29.03.2022-замечания В.Пака
30.03.2022-ТКП направлено Заказчику</t>
  </si>
  <si>
    <t>Компания Сухой ОКБ Сухого</t>
  </si>
  <si>
    <t>104_22</t>
  </si>
  <si>
    <t>28.02.2022-запрос через Ал-ра Скрипника
03.03.2022-ТКП направлено Заказчику</t>
  </si>
  <si>
    <t>МГТУ им. Баумана</t>
  </si>
  <si>
    <t>112_22</t>
  </si>
  <si>
    <t>03.03.2022-запрос на КП и дог. через А.Громова
04.03.2022-ТКП направлено Заказчику через А.Громова</t>
  </si>
  <si>
    <t>16.03.2022-запрос по почте на альтернативные предложения
21.03.2022- КП направлены</t>
  </si>
  <si>
    <t>ОКБМ Африкантов</t>
  </si>
  <si>
    <t>113_21</t>
  </si>
  <si>
    <t>СЗ-Лунин</t>
  </si>
  <si>
    <t>10.03.2022-оплата</t>
  </si>
  <si>
    <t>Дог. № 25/33/256 от 28.05.2021</t>
  </si>
  <si>
    <t>р2729</t>
  </si>
  <si>
    <t>Авиатест</t>
  </si>
  <si>
    <t>разработка системы измерения и управления  (самолет SSJ-NEW)</t>
  </si>
  <si>
    <t>117_22</t>
  </si>
  <si>
    <t>02.03.2022-запрос расписан через офис
09.03.2022-запрос разослан в группы
10.03.22-в работе у РСС
30.03.2022-ждем совещание с Заказчиком по whatsApp
08.04.2022-на согл. в РСС у А.Стифутина
13.04.2022 -Заказчику направлено письмо исх. №228 (ООО) с ориентир. стоимостью
-продолжается тех.проработка подробного ТКП по доп. ИД, будет направлено дополнительно</t>
  </si>
  <si>
    <t>29.04.2022-запрос от РСС обоновить ТКП</t>
  </si>
  <si>
    <t>ПРОТОН-М</t>
  </si>
  <si>
    <t>замена NI</t>
  </si>
  <si>
    <t>118_22</t>
  </si>
  <si>
    <t>05.03.2022-запрос расписан через офис
09.03.2022-запрос разослан в группы
10.03.22-в работе у РСС
23.03.2022-отказ, нехватка программистов для решения такой задачи
07.04.2022 -решили предлагать своё оборудование, ПЗ готовит С.Силаев, КП на согласовании</t>
  </si>
  <si>
    <t>120_22</t>
  </si>
  <si>
    <t>mic-553</t>
  </si>
  <si>
    <t>129_22</t>
  </si>
  <si>
    <t>14.03.2022-запрос расписан через офис
25.03.2022-ТКП направлено Ал-ю Скрипнику
28.03.2022-2 ТКП  направлено Заказчику через А-я Скрипника</t>
  </si>
  <si>
    <t>132_20</t>
  </si>
  <si>
    <t>18.01.2022-оплата</t>
  </si>
  <si>
    <t>Дог № 1924020301761000000000000/613/007-014-2020 от 03.09.20 (АО)
счёт №1924020301761000000000000/69 от 07.09.20 (АО)</t>
  </si>
  <si>
    <t>р2673</t>
  </si>
  <si>
    <t>ГП</t>
  </si>
  <si>
    <t>ЭФКО (Транспорт будущего)</t>
  </si>
  <si>
    <t>стенд для испытаний двс</t>
  </si>
  <si>
    <t>139_22</t>
  </si>
  <si>
    <t>15.03.2022-запрос расписан через офис
15.03.2022-ТЗ направлено в группы
17.03.22-РСС взяли в работу
30.03.2022-прислали дополнения к ИД
12.04.2022-на согл.в РСС 
15.04.2022-у В.Пака
21.04.2022-ТКП направлено на согл. А.Н. Попову
-подойти с А.Лобачевым к Попов
16.05.2022-ответ Заказчику исх. №293 (ООО)</t>
  </si>
  <si>
    <t>токосъемник</t>
  </si>
  <si>
    <t>140_22</t>
  </si>
  <si>
    <t>17.03.2022-запрос расписан через офис
18.03.2022-ТЗ направлено С.Кузянову, ГП взяли в работу
31.03.2022-письмо на согласовании у Сенкевича, необх.замечания  к ТЗ оформить в виде табл
06.04.2022-письмо исх. №488 (АО) направлено Заказчику</t>
  </si>
  <si>
    <t>142_22</t>
  </si>
  <si>
    <t>17.03.2022-запрос расписан через офис
28.03.2022-ТКП направлено Заказчику</t>
  </si>
  <si>
    <t>MIC-170</t>
  </si>
  <si>
    <t>143_22</t>
  </si>
  <si>
    <t>14.03.2022-запрос расписан через офис
22.03.2022-ТКП направлено Заказчику</t>
  </si>
  <si>
    <t>MIC-710</t>
  </si>
  <si>
    <t>150_22</t>
  </si>
  <si>
    <t>22.03.2022-запрос расписан через офис
24.03.2022-ТКП направила в СТС посмотреть
25.03.2022-ТКП направлено Д. Браварцу
31.03.2022-ТКП направлено Заказчику, для разработки нового MB модуля вых. дискретных сигналов нужны ТТ</t>
  </si>
  <si>
    <t>автономная измерительная система</t>
  </si>
  <si>
    <t>153_22</t>
  </si>
  <si>
    <t>23.03.2022-запрос расписан через офис
29.03.2022-формируется предварительное ТКП, согл. с РСС
30.03.2022-направлено 2 вар ТКП</t>
  </si>
  <si>
    <t>ПАО Туполев</t>
  </si>
  <si>
    <t>156_22</t>
  </si>
  <si>
    <t>24.03.2022-запрос расписан через офис
24.03.2022-запрошены счета на покупные позиции
30.03.2022-ТКП направлено Заказчику исх. №200 (ООО)</t>
  </si>
  <si>
    <t>159_22</t>
  </si>
  <si>
    <t>25.03.2022-запрос расписан через офис
25.03.2022-ТКП направлено Заказчику</t>
  </si>
  <si>
    <t>ОДК ПМ</t>
  </si>
  <si>
    <t>ПО ПД-14</t>
  </si>
  <si>
    <t>166_22</t>
  </si>
  <si>
    <t>Авиа-Мамонов</t>
  </si>
  <si>
    <t>29.03.2022-запрос на обновление ТКП (390_21)
31.03.2022-запущена задача #9889 в redmine
05.04.2022-ИД по #9889 направлены А.Исайчевой
13.04.2022-ТКП направлено Заказчику</t>
  </si>
  <si>
    <t>сканеры</t>
  </si>
  <si>
    <t>172_22</t>
  </si>
  <si>
    <t>31.03.2022-запрос расписан через офис
05.04.2022-ТКП направлено Заказчику</t>
  </si>
  <si>
    <t>Союзпромниипроект</t>
  </si>
  <si>
    <t>176_21</t>
  </si>
  <si>
    <t>24.01.2022-запрос расписан через офис
27.01.2022-ТКП обновлялось с ноябре, продублировано Заказчику</t>
  </si>
  <si>
    <t>Тераконт</t>
  </si>
  <si>
    <t>МЕ-401</t>
  </si>
  <si>
    <t>179_22</t>
  </si>
  <si>
    <t>04.04.2022-запрос расписан через офис
05.04.2022-ТКП направлено Заказчику</t>
  </si>
  <si>
    <t>06.04.2022-запрос по e-mail
12.04.2022-жду счёт от ДГ
13.04.2022-счёт направлен Заказчику</t>
  </si>
  <si>
    <t>Счёт №46 от 13.04.2022 (ООО)</t>
  </si>
  <si>
    <t>НПО Каскад</t>
  </si>
  <si>
    <t>МЕ-402</t>
  </si>
  <si>
    <t>452
453</t>
  </si>
  <si>
    <t>180_22</t>
  </si>
  <si>
    <t>04.04.2022-запрос расписан через офис
05.04.2022-кон.пользователь ФГУП ГосНИИАС, ТКП направлено Заказчику</t>
  </si>
  <si>
    <t>181_22</t>
  </si>
  <si>
    <t>01.04.2022-запрос расписан через офис
05.04.2022-передано на согл. А.Стифутину
07.04.2022-ТКП направлено Заказчику</t>
  </si>
  <si>
    <t>ЦНИИмаш</t>
  </si>
  <si>
    <t>система измерения вибраций</t>
  </si>
  <si>
    <t>182_22</t>
  </si>
  <si>
    <t>ОКП-Иванов</t>
  </si>
  <si>
    <t>04.04.2022-запрос расписан через офис
05.04.2022-запрос направлен в группы
06.04.2022-в работе у К.Иванова
19.04.2022-получена схема
26.04.2022-обновление схемы
28.04.2022-командировка к Заказчику спец.МЕРА</t>
  </si>
  <si>
    <t>MIC-185, MIC-355M</t>
  </si>
  <si>
    <t>184_22</t>
  </si>
  <si>
    <t>05.04.2022-запрос расписан через офис
06.04.2022-ТКП направлено Заказчику
07.04.2022-ТКП с БГ направлено Заказчику</t>
  </si>
  <si>
    <t>ВИК ТЕСТ</t>
  </si>
  <si>
    <t>аналог системы HBM</t>
  </si>
  <si>
    <t>185_22</t>
  </si>
  <si>
    <t>04.04.2022-запрос расписан через офис
05.04.2022-ИД направлены в РСС
08.04.2022-ТКП направлено Заказчику</t>
  </si>
  <si>
    <t>Коммерц Констракшн</t>
  </si>
  <si>
    <t>mic-185</t>
  </si>
  <si>
    <t>187_22</t>
  </si>
  <si>
    <t>07.04.2022-запрос расписан через офис
11.04.2022-ТКП направлено Заказчику (И.Сныгина)</t>
  </si>
  <si>
    <t>Кронштадт</t>
  </si>
  <si>
    <t>тех.обслуживание винтовых стендов</t>
  </si>
  <si>
    <t>194_22</t>
  </si>
  <si>
    <t>РСС-А-р Скрипник</t>
  </si>
  <si>
    <t>11.04.2022-запрос расписан через офис
12.04.2022-ТКП на согласовании у А-ра Скрипника
13.04.2022-согл. с А.Семиным, ТКП направлено Заказчику</t>
  </si>
  <si>
    <t>КрасМаш</t>
  </si>
  <si>
    <t>СИУ</t>
  </si>
  <si>
    <t>197_22</t>
  </si>
  <si>
    <t>12.04.2022-запрос расписан через офис
26.04.2022-РСС взяли в работу
16.05.2022-схема от РСС</t>
  </si>
  <si>
    <t>НПО Лавочкина</t>
  </si>
  <si>
    <t>пиротехника</t>
  </si>
  <si>
    <t>198_21</t>
  </si>
  <si>
    <t>27.04.2022-запрос по почте от заказчика на обновление ткп
29.04.2022-ТКП направлено на согласование в РСС и БТК</t>
  </si>
  <si>
    <t>вибромониторинг</t>
  </si>
  <si>
    <t>199_21</t>
  </si>
  <si>
    <t>27.04.2022-запрос по почте от заказчика на обновление ткп
29.04.2022-ТКП направлено на согласование в РСС</t>
  </si>
  <si>
    <t>201_22</t>
  </si>
  <si>
    <t>15.04.2022-запрос расписан через офис
15.04.2022-ТКП направлено на соглас. в ПТЦ
20.04.2022-ТКП у В.Пака
21.04.2022-ТКП направлено Заказчику</t>
  </si>
  <si>
    <t>УКБВ</t>
  </si>
  <si>
    <t>статика, динамика</t>
  </si>
  <si>
    <t>203_22</t>
  </si>
  <si>
    <t>18.04.2022-запрос расписан через офис
22.04.2022-ТКП направлено Заказчику исх № 583 (АО)
-альтернативные</t>
  </si>
  <si>
    <t>КПКБ</t>
  </si>
  <si>
    <t>модуль интерфейса ARINС</t>
  </si>
  <si>
    <t>211_22</t>
  </si>
  <si>
    <t>20.04.2022-запрос расписан через офис
20.04.22-на согл. у К.Иванова
22.04.2022-отказ, не наше (по e-mail)</t>
  </si>
  <si>
    <t>НИИМаш</t>
  </si>
  <si>
    <t>216_22</t>
  </si>
  <si>
    <t>20.04.2022-запрос расписан через офис
25.04.2022-согл. срока изготовл. с ПТЦ
29.04.2022-ТКП направлено Заказчику исх. №271</t>
  </si>
  <si>
    <t>ЦНИИМаш</t>
  </si>
  <si>
    <t>система измерений на 500 каналов</t>
  </si>
  <si>
    <t>217_22</t>
  </si>
  <si>
    <t>БСТК-Баринов</t>
  </si>
  <si>
    <t>22.04.2022-запрос расписан через офис
22.04.2022-запрос разослан в группы
22.04.2022-в работе у БСТК (Баринов)
25.04.2022-аналог запроса 442 (Иванов), но с большим количеством каналов
28.04.2022-командировка к Заказчику спец.МЕРА</t>
  </si>
  <si>
    <t>ПАО Камаз</t>
  </si>
  <si>
    <t>220_22</t>
  </si>
  <si>
    <t>25.04.2022-запрос расписан через офис
26.04.2022-консультация с С.Кузяновым, созвон. с Заказчиком по их вопросам, стандартный MIC-1500 не подходит под их задачу
-запрос ГЧ, ТТ, возможность ВКС
Не устраивают наши сроки. Им оборудование нужно в этом году
27.04.2022-контакты переданы А.Н. Мишину (для организации семинара)</t>
  </si>
  <si>
    <t>Прибор-ПК</t>
  </si>
  <si>
    <t>221_22</t>
  </si>
  <si>
    <t>25.04.2022-запрос расписан через офис
-выяснить кто конечный пользователь(Пак)
25.04.2022-направлен вопрос о кон.пользователе
28.04.2022-ТКП направлено Заказчику (перекуп)</t>
  </si>
  <si>
    <t>РТС для термометрирования и тензометрирования роторных деталей дв. ПД-8</t>
  </si>
  <si>
    <t>471
526
537
693</t>
  </si>
  <si>
    <t>226_21</t>
  </si>
  <si>
    <t>31.01.2022-оплата</t>
  </si>
  <si>
    <t>Дог.1924020301761000000000000/613/007-028-2021 от 21.12.2021</t>
  </si>
  <si>
    <t>р2800</t>
  </si>
  <si>
    <t>НПК УВЗ</t>
  </si>
  <si>
    <t>стенд ресурсных испытаний ЦИИМ</t>
  </si>
  <si>
    <t>228_22</t>
  </si>
  <si>
    <t>РСС-Скрипник Ал-й</t>
  </si>
  <si>
    <t>22.04.2022-запрос расписан через офис
26.04.2022-в работе у РСС</t>
  </si>
  <si>
    <t>СКБМ</t>
  </si>
  <si>
    <t>стенд испытаний ГМТ</t>
  </si>
  <si>
    <t>230_22</t>
  </si>
  <si>
    <t>27.04.2022-запрос расписан через офис
27.04.2022-запрос направлен в группы, РСС взяли в работу</t>
  </si>
  <si>
    <t>MIC-140-96</t>
  </si>
  <si>
    <t>268_21</t>
  </si>
  <si>
    <t>Дог. № 66/20 от 14.09.2020
Спец-ция №2 от 07.09.21, счёт №139 от 09.09.21 (ООО)</t>
  </si>
  <si>
    <t>p2805</t>
  </si>
  <si>
    <t>ТМК НТЦ</t>
  </si>
  <si>
    <t>278_21</t>
  </si>
  <si>
    <t>02.03.2022-оплата</t>
  </si>
  <si>
    <t>Счет №95 от 02.07.2021</t>
  </si>
  <si>
    <t>р2809</t>
  </si>
  <si>
    <t>ГИПХ</t>
  </si>
  <si>
    <t>MIC-236</t>
  </si>
  <si>
    <t>306_21</t>
  </si>
  <si>
    <t>РСС-Карулина</t>
  </si>
  <si>
    <t>24.02.2022-запрос расписан через офис
24.02.2022-оригиналы дог. переданы в ДГ
03.03.2022-подписанный оригинал дог. направлен Заказчику исх. №135 (ООО)</t>
  </si>
  <si>
    <t>Дог. № 103-06-2021 от 08.11.2021</t>
  </si>
  <si>
    <t>р2820</t>
  </si>
  <si>
    <t>ЛЛ ПД-8</t>
  </si>
  <si>
    <t>336_21</t>
  </si>
  <si>
    <t>ГП-Медунов</t>
  </si>
  <si>
    <t>31.01.2022-ВКС с Заказчиком
-необх. корректировка ТКП по СЧ ОКР
-корректировка ТЗ (отв. Иванов, Медунов)
04.02.2022-письмо, ТКП у А.Семина
09.02.2022-проект дог. направлен на анализ в ДГ
-корректировка Ведомости исполнения
11.02.2022-ТКП и письмо у директора, тайм аут по срокам
11.02.2022-Заказчику направлено отред.ТЗ
24.02.2022- ТКП направлено Заказчику исх. №240 (АО)</t>
  </si>
  <si>
    <t>р2842</t>
  </si>
  <si>
    <t>09.03.2022-запрос по телефону на обновление ТКП, распределение стоимости по 3 этапам в соотв. с ТЗ
09.03.2022-ТКП у А.Семина для обсуждения увелич цены с директором
17.03.2022-ТКП передано исх. №363 (АО)
16.05.2022-направлено обновленное ТКП в соответствии с измененными РКМ письмо исх. №656 (АО)</t>
  </si>
  <si>
    <t>Парус-ЛЛ</t>
  </si>
  <si>
    <t>ОКП-Медунов</t>
  </si>
  <si>
    <t>25.04.2022-запрос расписан через офис
- замечания к РКМ направлены в ДГ
27.04.2022-поправлены исх. данные для РКМ
-подготовка РКМ -М.Сидорова
16.05.2022-исправленные РКМ направлены Заказчику (сканы) исх. №655 (АО)</t>
  </si>
  <si>
    <t>ПД-8 ЛЛ</t>
  </si>
  <si>
    <t>26.04.2022-запрос расписан через офис
27.04.2022-письмо о возможности поставки оборуд. в 09.2022, письмо составляем Е.Медунов</t>
  </si>
  <si>
    <t>модули</t>
  </si>
  <si>
    <t>383_21</t>
  </si>
  <si>
    <t>18.02.2022-запрос расписан через офис
22.02.2022-ТКП не требуется, проверка спецификации</t>
  </si>
  <si>
    <t>АВИКОМ ГРУПП</t>
  </si>
  <si>
    <t>MIC-355М</t>
  </si>
  <si>
    <t>407_21</t>
  </si>
  <si>
    <t>14.01.2022-оплата</t>
  </si>
  <si>
    <t>Дог. № АВ-21-40 от 25.08.2021</t>
  </si>
  <si>
    <t>р2839</t>
  </si>
  <si>
    <t>Динамика</t>
  </si>
  <si>
    <t>ОАО Кузнецов</t>
  </si>
  <si>
    <t>АСУИИС проливок СП-1</t>
  </si>
  <si>
    <t>585_21</t>
  </si>
  <si>
    <t>19.11.21-запрос расписан через офис (ТЗ передано через А-я Скрипника)
-запрос долго не брали в работу
02.12.21-создана задача в redmine #9295 для анализа
-направлены вопросы Заказчику
26.01.22- недостаточно ИД для ТКП,
ждем исходные данные и ответы от Заказчика</t>
  </si>
  <si>
    <t xml:space="preserve">КБХМ </t>
  </si>
  <si>
    <t>СИУИТ</t>
  </si>
  <si>
    <t>596_21</t>
  </si>
  <si>
    <t>11.01.2022-запрос расписан через офис
13.01.22-ТКП с письмом у А.Семина
17.01.22-КП направлено Заказчику исх. №61(АО)</t>
  </si>
  <si>
    <t>04.02.2022-запрос от Заказчика на дог
04.02.2022-заявка на дог у А.Семина, согласование бюждета
10.02.2022-заявка на дог направлена в ДГ
-запущена строка формуляра
21.02.22-ждем проект дог. от Заказчика
25.02.2022-получен проект договора, направлен в ДГ
09.03.2022-направлен на согласование в РСС и А.Семину
14.03.2022-проект дог. направлен Заказчику
05.04.2022-скан подписанного с нашей сторны договора направлен Заказчику</t>
  </si>
  <si>
    <t xml:space="preserve">24.03.2022-запрос РКМ
20.04.2022-исх. данные для РКМ переданы в ДГ
25.04.2022-скан подписанных РКМ и испр. ведомость поставки направлены Заказчику </t>
  </si>
  <si>
    <t>ОДК Кузнецов</t>
  </si>
  <si>
    <t>1583
42</t>
  </si>
  <si>
    <t>617_21</t>
  </si>
  <si>
    <t>09.12.21-запрос расписан через офис
14.12.21-нет ИД, получены вложения от Кузнецов
14.12.21-запрошена 3D-модель исх. №2256 (АО)
-3d получена
13.01.22 -КП с письмом у директора
20.01.22-ТКП направлено Заказчику исх. №79 (АО)</t>
  </si>
  <si>
    <t>02.03.2022-запрос расписан через офис
09.03.2022-запрос на проект ТЗ направлен Сенкевичу, Кузянову
23.03.2022-письмо у А.Семина
29.03.2022-письмо с обновл. ТКП и проектом ТЗ исх. №432 (АО) направлено Заказчику</t>
  </si>
  <si>
    <t xml:space="preserve">система измерений  </t>
  </si>
  <si>
    <t>619_21</t>
  </si>
  <si>
    <t>07.12.21-запрос расписан через офис
10.12.21-ИД направлены в ГП и РСС
14.12.21-в работе в РСС
23.12.21-КП на согласовании у А.Стифутина
10.01.22-ТКП у А.Семина
13.01.22-ТКП в РСС
21.01.22-выдана новая версия схемы, изменился состав оборудования, корректировка ТКП
27.01.22-ТКП направлено Заказчику исх. №47 (ООО)</t>
  </si>
  <si>
    <t>ОДК</t>
  </si>
  <si>
    <t>КИС-500</t>
  </si>
  <si>
    <t>1633
1638</t>
  </si>
  <si>
    <t>630_21</t>
  </si>
  <si>
    <t>17.12.21-запрос расписан через офис
20.21.21-задача направлена в РСС
21.12.21-задача направлена А.Сенкевичу
27.12.21-получены замечания С.Кузянова, необходимо ВКС с Заказчиком для обсуждения ТТ
- планируется приезд Заказчика к нам после НГ
12.01.22- Заказчику направлено письмо исх. №10 (ООО)</t>
  </si>
  <si>
    <t>ЗАО Гигант</t>
  </si>
  <si>
    <t>испытательный стенд СИАД</t>
  </si>
  <si>
    <t>637_21</t>
  </si>
  <si>
    <t>21.12.21-запрос расписан через офис
22.12.21-запрос взяла в работу гр. Авиа
-недостаточно ИД, ждём контакт тех. специалиста или ТЗ
30.12.21-контакт тех. специалиста 123 АРЗ передан А.Мамонову
27.01.22-отказ, работаем напрямую с конечным пользователем 123 АРЗ, от 123 АРЗ был запрос ранее. Пообщались с конечным пользователем  посмотрели инф-цию по Гиганту в интернете, не предоставили ИД для ТКП</t>
  </si>
  <si>
    <t>Зафари (Иран)</t>
  </si>
  <si>
    <t>система виброизмерений</t>
  </si>
  <si>
    <t>639_21</t>
  </si>
  <si>
    <t>24.12.21-запрос расписан через офис
27.12.21-запрос направлен в РСС
29.12.21-Заказчику направлены презентационные материалы</t>
  </si>
  <si>
    <t>MIC-1150</t>
  </si>
  <si>
    <t>25.01.2022-запрос расписан через офис
запрос направлен А-ю Скрипнику
28.01.22-направлен вопрос наличия демонстрационного модуля MS-202 В.Паку
02.02.22-обсуждение с Д.Прогоновым (СТС), нет в наличии MS-202
-уточнение сер.№ MIC-1150 у Kingsly через Д.Милосердова
03.02.22-запросила сер.№ у господина Мишры
04.02.22-получила сер.№, отправила в СТС
07.02.22-КП у В.Пака
08.02.22-пауза, ожидание решения от А.Семина по экспорту в Индию
24.02.22-ответ Kingsly: нет возможности предоставить демонстрационный модуль, в случае появления потенциального заказчика, готовы продемонстрировать удаленно</t>
  </si>
  <si>
    <t xml:space="preserve">MIC-355M </t>
  </si>
  <si>
    <t>231_22</t>
  </si>
  <si>
    <t>26.04.2022-запрос по тел. обновить ТКП 542_21
27.04.2022-запрос цены на спецпроверку через Е.Устинову (БТК)</t>
  </si>
  <si>
    <t>МНТЦ КОРЭС</t>
  </si>
  <si>
    <t>WinПОС</t>
  </si>
  <si>
    <t>253_22</t>
  </si>
  <si>
    <t>05.05.2022-запрос расписан через офис
11.05.2022-ТКП у В.Пака
11.05.2022-ответ Заказчику с ценой без КП на e-mail</t>
  </si>
  <si>
    <t>РКК Энергия</t>
  </si>
  <si>
    <t xml:space="preserve">Отчетные документы </t>
  </si>
  <si>
    <t>Мартынов</t>
  </si>
  <si>
    <t>13.12.21-запрос расписан через офис
22.12.21 - отчетные документы в рабочем порядке направлены Заказчику на рассмотрение
29.12.21 - документы согласованы с Заказчиком в рабочем порядке.
12.01.22 - отправлены Заказчику (исх 27 АО)</t>
  </si>
  <si>
    <t>ЦЭНКИ-НИИСК</t>
  </si>
  <si>
    <t>РН Союз-2</t>
  </si>
  <si>
    <t>БТК-Фельдман</t>
  </si>
  <si>
    <t>17.01.22-запрос расписан через офис
17.01.22 - письмо инф. характера. Ответ не требуется</t>
  </si>
  <si>
    <t>РКЦ Прогресс</t>
  </si>
  <si>
    <t>20.01.2022-запрос расписан через офис
Направлено в ДГ на открытие счета
03.02.2022 - исх 132 АО</t>
  </si>
  <si>
    <t>20.01.2022-запрос расписан через офис
Направлено в ДГ на открытие счета
03.02.2022 - исх 133 АО</t>
  </si>
  <si>
    <t>Авторский надзор Источник М</t>
  </si>
  <si>
    <t>60
96</t>
  </si>
  <si>
    <t>21.01.2022-запрос расписан через офис
Направлено в ДГ на открытие счета
03.02.2022 - исх 134 АО</t>
  </si>
  <si>
    <t>КПА АФУ (ДС7)</t>
  </si>
  <si>
    <t>БТК-Андрейко</t>
  </si>
  <si>
    <t>14.02.2022-запрос расписан через офис
14.02.2022 - отправлено на согласованое. Ожидаем получение оригинала (отправлен почтой России) для подписания в 4015 ВП МО РФ
04.03.2022 - оригинал получен
15.03.2022 - дан ответ (исх 353 АО)</t>
  </si>
  <si>
    <t>дог 1621187308601452246000311/16/17 (АО) 30.03.2017</t>
  </si>
  <si>
    <t>р2153</t>
  </si>
  <si>
    <t>МиниСИС 600 кг</t>
  </si>
  <si>
    <t>РСС-Скрипник</t>
  </si>
  <si>
    <t>17.02.2022-запрос расписан через офис
22.02.2022 - исх 235</t>
  </si>
  <si>
    <t>SCADAS III</t>
  </si>
  <si>
    <t>17.02.2022-запрос расписан через офис
17.02.2022 - готовим отказное письмо (не наше оборудование)
25.02.2022 - исх 260 АО</t>
  </si>
  <si>
    <t>Система сбора данных</t>
  </si>
  <si>
    <t>17.02.2022-запрос расписан через офис
17.02.2022 - готовим отказное письмо (не наше оборудование)
25.02.2022 - исх 261 АО</t>
  </si>
  <si>
    <t>разгонный блок 14к45</t>
  </si>
  <si>
    <t>14.03.2022-запрос расписан через офис
15.03.2022 - исх. 349 АО</t>
  </si>
  <si>
    <t>НЭМ-1</t>
  </si>
  <si>
    <t>25.03.2022-запрос расписан через офис
25.03.2022 - ответ не требуется</t>
  </si>
  <si>
    <t>датчик силы</t>
  </si>
  <si>
    <t>01.04.2022-запрос расписан через офис
04.04.2022 - отказное письмо (исх 468 АО)</t>
  </si>
  <si>
    <t>ОКР Персей-КВ</t>
  </si>
  <si>
    <t>04.04.2022-запрос расписан через офис
06.04.2022 - Андрейко готовит Тех. решение, далее выпуск ДС</t>
  </si>
  <si>
    <t>о влиянии санкций на замену комплектующих</t>
  </si>
  <si>
    <t>07.04.2022-запрос расписан через офис
15.04.2022 - подготовлено письмо. На согласовании
20.04.2022 - исх 574 АО</t>
  </si>
  <si>
    <t>ТО КРК Ангара</t>
  </si>
  <si>
    <t>023_22</t>
  </si>
  <si>
    <t>17.01.22-запрос расписан через офис
24.01.22 - ТКП будет передано на согласование и РКМ сегодня
31.01.22 - согласовано ТКП и РКМ. Направлено в 4015 ВП МО РФ
14.02.22 - по сообщению 4015 ВП МО РФ заключение будет в конце недели
17.02.22 - замечания от 4015 ВП МО РФ в РКМ
28.02.22 - исправленные замечания повторно направлены в 4015 ВП МО РФ 
17.03.22 - пересчитать по нормативам 2018 г
24.03.22 - отправлено в 4015 ВП МО РФ 
06.04.22 - отправлено Заказчику (исх 487 АО)</t>
  </si>
  <si>
    <t xml:space="preserve">СПР ТМИ </t>
  </si>
  <si>
    <t>037_21</t>
  </si>
  <si>
    <t>05.03.2022-запрос расписан через офис
10.03.2022 - дан ответ исх 322</t>
  </si>
  <si>
    <t>СПР ТМИ1</t>
  </si>
  <si>
    <t>08.04.2022-запрос расписан через офис
12.04.2022 - анализ ТЗ (Андрейко, Черников).
25.04.2022 - сделать запросы поставщикам</t>
  </si>
  <si>
    <t>Авторский надзор "Источник М"</t>
  </si>
  <si>
    <t>43
65</t>
  </si>
  <si>
    <t>039_22</t>
  </si>
  <si>
    <t>17.01.22-запрос расписан через офис
26.01.22 - РКМ направлены Заказчику (исх 103 АО)</t>
  </si>
  <si>
    <t>12 ЦНИИ МО РФ</t>
  </si>
  <si>
    <t>ОКР "Термоудар"</t>
  </si>
  <si>
    <t>044_22</t>
  </si>
  <si>
    <t>18.01.2022-запрос расписан через офис
28.01.2022 - направлен ответ с просьбой предоставить ТЗ (исх 110 АО)</t>
  </si>
  <si>
    <t>АСПУ КДУ</t>
  </si>
  <si>
    <t>049_22</t>
  </si>
  <si>
    <t>РСС-Коршунов</t>
  </si>
  <si>
    <t>24.01.22 (П. Мартынов) - запрос от Заказчика по электр. почте
28.01.22 - согласован срок изготовления (ПТЦ). Направлено на согласование РП
07.02.22 - согласовано РП. Направлено на согласование Паку
08.02.22 - согласовано Пак. Заказчик по телефону затребовал калькуляцию. Договорились дать ответ в понедельник
14.02.22 - ТКП и структура цены отправлены Заказчику (исх 199 и 200 АО)</t>
  </si>
  <si>
    <t>НПОА</t>
  </si>
  <si>
    <t>MIC-700</t>
  </si>
  <si>
    <t>058_22</t>
  </si>
  <si>
    <t>28.01.2022-запрос от Скрипника
04.02.2022 - согласовано Скрипник. Отправлено Паку на согласование
07.02.2022 - согласовано Пак. 
Утверждено: Семин
Отправлено по электр. почте</t>
  </si>
  <si>
    <t>РСС-Лазарев</t>
  </si>
  <si>
    <t>24.04.2022 - запрос по телефону на актуализацию ТКП
24.04.2022 - согласовано Лазарев, ЭП
26.04.2022 - согласовано Пак.
Отправлено по электр. почте.</t>
  </si>
  <si>
    <t>СООВИ (Акт сдачи приемки)</t>
  </si>
  <si>
    <t>068_18</t>
  </si>
  <si>
    <t>БТК-Войнов</t>
  </si>
  <si>
    <t>15.02.2022-запрос расписан через офис
15.02.2022 - акт приемки передан в ДГ для переоформления
19.02.2022 - акт приемки в рабочем порядке направлен Заказчику на согласование текста
28.02.2022 - на подписи у Семина
02.03.2022 - отправлен в 4015 ВП МО РФ
15.03.2022 - исх. 336 АО</t>
  </si>
  <si>
    <t>дог 47702388027160002540/19/18 (АО) 12.03.2018</t>
  </si>
  <si>
    <t>р2260</t>
  </si>
  <si>
    <t>СООВИ (ДС с ПР)</t>
  </si>
  <si>
    <t>15.02.2022-запрос расписан через офис
15.02.2022 - ДС и ПР передано в ДГ для оформления
28.02.2022 - подписан Семиным
02.03.2022 - отправлен в 4015 ВП МО РФ
15.03.2022 - исх 335 АО</t>
  </si>
  <si>
    <t>НТК СИ</t>
  </si>
  <si>
    <t>139
154</t>
  </si>
  <si>
    <t>069_22</t>
  </si>
  <si>
    <t>09.02.2022-запрос расписан через офис
09.02.2022 - направлено в БТК
11.02.2022 - ИД получены
01.03.2022 - из-за сильной загруженности приступил к ТКП только в текущую дату. УТочнение цен от поставщиков
09.03.2022 - ТКП расчитано кроме спецпроверок. КП пришлют 14-15.03.22
15.03.2022 - на согласовании у Андрейко
17.03.2022 - есть замечания. Уточнить по составу
24.03.2022 - согласовано. Передано Семину
27.03.2022 - передано ГД
01.04.2022 - отправлено Заказчику (исх462 АО)</t>
  </si>
  <si>
    <t xml:space="preserve">РКК "Энергия" </t>
  </si>
  <si>
    <t>ME-710</t>
  </si>
  <si>
    <t>071_22</t>
  </si>
  <si>
    <t>10.02.22 - подготовить письмо о цене и сроках изготовления нового ME-710.
14.02.22 - ТКП отправлено Заказчику (исх 197 АО)</t>
  </si>
  <si>
    <t>S7</t>
  </si>
  <si>
    <t>модуль МВ-718 (MIC-718)</t>
  </si>
  <si>
    <t>073_22</t>
  </si>
  <si>
    <t>11.02.22 - обращение Заказчика по электр. почте.
15.02.22 - ТКП передано Андрейко
16.02.22 - согласовано Андрейко, Никифоров, Пак
18.02.22 - утверждено Семин. Отправлено Заказчику (исх 220 АО)</t>
  </si>
  <si>
    <t>Источник-М ЗИП (КИС-416Ц)</t>
  </si>
  <si>
    <t>076_22</t>
  </si>
  <si>
    <t>14.02.2022-запрос расписан через офис
21.02.2022 - ввиду загруженности текущими задачами ТКП планирую закончить к 24-25 февраля
01.03.2022 - приступил к ТКП. УТочнение цен от поставщиков
09.03.2022 - отправлено на согласование в БТК
17.03.2022 - есть замечания. Исправить
21.03.2022 - согласовано Андрейко, Пак. На подписи у Семина
23.03.2022 - уточнены сроки от ПТЦ
24.03.2022 - согласовано. Передано Семину
27.03.2022 - передано ГД
01.04.2022 - отправлено Заказчику (исх 459 АО)</t>
  </si>
  <si>
    <t>ТМС Источник-М</t>
  </si>
  <si>
    <t>08.04.2022-запрос расписан через офис
14.04.2022 - РКМ направлены Заказчику (исх 547 АО)</t>
  </si>
  <si>
    <t>Союз-2</t>
  </si>
  <si>
    <t>077_20</t>
  </si>
  <si>
    <t>12.01.22-оплата</t>
  </si>
  <si>
    <t>Дог.№21/2866-20 1 Этап от 07.07.2020</t>
  </si>
  <si>
    <t>р2697</t>
  </si>
  <si>
    <t>ТМС</t>
  </si>
  <si>
    <t>БТК</t>
  </si>
  <si>
    <t>Источник-М ЗИП (ТК)</t>
  </si>
  <si>
    <t>077_21</t>
  </si>
  <si>
    <t>14.02.2022-запрос расписан через офис
21.02.2022 - ввиду загруженности текущими задачами ТКП планирую закончить к 24-25 февраля
01.03.2022 - приступил к ТКП. УТочнение цен от поставщиков
09.03.2022 - отправлено на согласование в БТК
17.03.2022 - есть замечания. Исправить
21.03.2022 - согласовано Андрейко, Пак. На подписи у Семина
23.03.2022 - уточнены сроки от ПТЦ
24.03.2022 - согласовано. Передано Семину
27.03.2022 - передано ГД
01.04.2022 - отправлено Заказчику (исх 460 АО)</t>
  </si>
  <si>
    <t>077_22</t>
  </si>
  <si>
    <t>Комплекс автоматизированной телеметрической обработки</t>
  </si>
  <si>
    <t>080_18</t>
  </si>
  <si>
    <t>БТК-Баринов</t>
  </si>
  <si>
    <t>12.01.22-запрос расписан через офис
13.01.22 - направлено письмо о согласовании Дополнения 2 к ТЗ (исх. 42 АО)</t>
  </si>
  <si>
    <t>дог 33/18 (АО) 21.03.2018</t>
  </si>
  <si>
    <t>р2262</t>
  </si>
  <si>
    <t>КАО ТМИ (ДС5 с ПР)</t>
  </si>
  <si>
    <t>21.03.2022-запрос расписан через офис
24.03.2022 - ПР направлен в 4015 ВП МО РФ
06.04.2022 - отправлен Заказчику (исх 486 АО)</t>
  </si>
  <si>
    <t>НПРС</t>
  </si>
  <si>
    <t>189
285</t>
  </si>
  <si>
    <t>18.02.2022-запрос расписан через офис
22.02.2022 - ИД получены
01.03.2022 - из-за сильной загруженности приступил к ТКП только в текущую дату. УТочнение цен от поставщиков
09.03.2022 - ТКП расчитано кроме спецпроверок. КП пришлют 14-15.03.22
17.03.2022 - есть замечания. Исправить
21.03.2022 - согласовано Андрейко, Пак. На подписи у Семина
23.03.2022 - уточнены сроки от ПТЦ
24.03.2022 - согласовано. Передано Семину
27.03.2022 - передано ГД
01.04.2022 - отправлено Заказчику (исх 458 АО)</t>
  </si>
  <si>
    <t>20.04.2022-запрос расписан через офис
22.04.2022 - подготовить ИД до 30.04.2022</t>
  </si>
  <si>
    <t>СЧ ОКР "Кремень-МЕРА"</t>
  </si>
  <si>
    <t>091_20</t>
  </si>
  <si>
    <t>11.02.2022-оплата</t>
  </si>
  <si>
    <t>Дог. №  1923730202032447000218151/94/19-20 от 01.06.2020 г. (АО)</t>
  </si>
  <si>
    <t>р2650</t>
  </si>
  <si>
    <t>МСС</t>
  </si>
  <si>
    <t>МЕРА-Кремень (РКМ на ФЦ эт 3)</t>
  </si>
  <si>
    <t>097_20</t>
  </si>
  <si>
    <t>18.04.2022-запрос расписан через офис
28.04.2022 - планируемое время подготовки ИД - 18.05.2022</t>
  </si>
  <si>
    <t>p2650</t>
  </si>
  <si>
    <t>Проект техника</t>
  </si>
  <si>
    <t>Источник-М</t>
  </si>
  <si>
    <t>108_22</t>
  </si>
  <si>
    <t>02.03.2022-запрос расписан через офис
11.03.2022 - ТКП расчитано кроме спецпроверок. КП пришлют 14-15.03.22
15.03.2022 - направлено на согласование в БТК
17.03.2022 - есть замечания. Исправить
21.03.2022 - согласовано Андрейко, Пак. На подписи у Семина
23.03.2022 - уточнены сроки от ПТЦ
30.03.2022 - отправлено Заказчику (исх. 439 АО)</t>
  </si>
  <si>
    <t>КБХМ</t>
  </si>
  <si>
    <t>УОУТ (СИС)</t>
  </si>
  <si>
    <t>111_21</t>
  </si>
  <si>
    <t>17.03.2022-оплата</t>
  </si>
  <si>
    <t>Дог. №  1820730900951217000241361/07/21(АО)</t>
  </si>
  <si>
    <t>p2739</t>
  </si>
  <si>
    <t>БПИ НЧ</t>
  </si>
  <si>
    <t>113_20</t>
  </si>
  <si>
    <t>29.03.2022-запрос расписан через офис
01.04.2022 - дан ответ (исх 456 АО)</t>
  </si>
  <si>
    <t>Дог. № 1922730301751217000241351/06/20 от 10.06.20 (АО)</t>
  </si>
  <si>
    <t>р2675</t>
  </si>
  <si>
    <t>БПИ НЧ (доп. материалы к ДС1)</t>
  </si>
  <si>
    <t>353
383</t>
  </si>
  <si>
    <t>05.04.2022-запрос расписан через офис
15.04.2022 - дан ответ (исх 550 АО)</t>
  </si>
  <si>
    <t>АРМ ТВИ (ДС1 с ПР)</t>
  </si>
  <si>
    <t>116_20</t>
  </si>
  <si>
    <t>17.01.22-запрос расписан через офис
19.01.22 - ПР подписан и направлен в 4015 ВП МО РФ
10.02.22 - направлен Заказчику (исх 181 АО)</t>
  </si>
  <si>
    <t>Дог. № 1623187308641452246000340/217/2154-З-2020  (АО)</t>
  </si>
  <si>
    <t>p2691</t>
  </si>
  <si>
    <t>04.02.2022-оплата</t>
  </si>
  <si>
    <t>АРМ ТВИ (ТЭО)</t>
  </si>
  <si>
    <t>165
188</t>
  </si>
  <si>
    <t>15.02.2022-запрос расписан через офис
22.02.2022 - ТЭО отправлено в 4015 ВП МО РФ
02.03.2022 - вернулось с замечаниями
03.03.2022 - повторно направлено 
11.03.2022 - вернулось неподписанным (по ошибке)
14.03.2022 - направлено повторно
25.03.2022 - отправлено Заказчику (исх 421 АО)</t>
  </si>
  <si>
    <t>Аракс-Р (АРМ ТВИ)</t>
  </si>
  <si>
    <t>28.03.2022-запрос расписан через офис
30.03.2022 - дан ответ (исх 438 АО)</t>
  </si>
  <si>
    <t>Преобразователь аналог-код (ФЦ)</t>
  </si>
  <si>
    <t>121_20</t>
  </si>
  <si>
    <t>БТК-Брежнев</t>
  </si>
  <si>
    <t>13.04.2022-запрос расписан через офис
25.04.2022 - ДС2 с РКМ направлен Заказчику (исх 594 АО)</t>
  </si>
  <si>
    <t>Дог. № 1922730301751217000241351/22/2020 от 07.08.2020 г (АО)</t>
  </si>
  <si>
    <t>p2694</t>
  </si>
  <si>
    <t>Источник М</t>
  </si>
  <si>
    <t>123_22</t>
  </si>
  <si>
    <t>05.03.2022-запрос расписан через офис
15.03.2022 - отправлено на согласование в БТК
17.03.2022 - есть замечания. Исправить
21.03.2022 - согласовано Андрейко, Пак. На подписи у Семина
23.03.2022 - уточнены сроки от ПТЦ
24.03.2022 - согласовано. Передано Семину
27.03.2022 - передано ГД
01.04.2022 - отправлено Заказчику (исх461 АО)</t>
  </si>
  <si>
    <t>08.04.2022-запрос расписан через офис
14.04.2022 - РКМ направлены Заказчику (исх 546 АО)</t>
  </si>
  <si>
    <t>вибростенд</t>
  </si>
  <si>
    <t>125_22</t>
  </si>
  <si>
    <t>22.02.2022-запрос расписан через офис
22.02.2022 - альтернативка для ПТ ГРУПП
28.02.2022 - ожидаются данные от ПТ ГРУПП в евро (пришлют в четверг)
14.03.2022 - получены цены от ПТ ГРУПП
14.03.2022 -исх 334 АО</t>
  </si>
  <si>
    <t>СЧ ОКР ПС ИТД</t>
  </si>
  <si>
    <t>126_20</t>
  </si>
  <si>
    <t>20.01.2022-оплата</t>
  </si>
  <si>
    <t>Дог. № 1825...1351/136.2866-19 (АО)</t>
  </si>
  <si>
    <t>p2458</t>
  </si>
  <si>
    <t>ПС ИТД</t>
  </si>
  <si>
    <t>08.02.2022-запрос расписан через офис
08.02.2022 - письмо информационное. Ответ не требуется. Будет откорректирован формуляр, ТКП и ФБК в пределах цены договора</t>
  </si>
  <si>
    <t>Феникс, Байтерек</t>
  </si>
  <si>
    <t>10.02.2022-запрос расписан через офис
24.02.2022 - дан ответ (исъ. 239 АО)</t>
  </si>
  <si>
    <t>p2807</t>
  </si>
  <si>
    <t>ПС ИТД (доп. комплект)</t>
  </si>
  <si>
    <t>04.03.2022-запрос расписан через офис
14.03.2022 - ответ за подписью ВП МО будет предоставлен до конца этой недели
17.03.2022 - в рабочем порядке направлен Заказчику на согласование
18.03.2022 - дан ответ исх 370 АО</t>
  </si>
  <si>
    <t xml:space="preserve"> РКЦ Прогресс</t>
  </si>
  <si>
    <t>12.04.2022-запрос расписан через офис
28.04.2022 - ТКП пересчитано, на согласовании. ИД выданы Линьковой для РКМ.
05.05.2022 - РКМ на согласовании\
12.05.2022 - новое ТКП утверждено ГД.
13.05.2022 - РКМ на подписи у ГД</t>
  </si>
  <si>
    <t>Луна-Ресурс</t>
  </si>
  <si>
    <t>127_22</t>
  </si>
  <si>
    <t xml:space="preserve">14.03.2022-запрос расписан через офис
Ожидаются ИД и эскиз от РП.
25.03.2022 - ИД в полном объеме не выданы. По сообщению от РП ориентировочная дата выдачи ИД - 29.03 - 30.03
07.04.2022 - получен ИД и эскиз от Потолочина
15.04.2022 - отправлено ТЗ в ЦР на расчет трудоемкости
25.04.2022 - сегодня будет просчитано оборудование
28.04.2022 - оборудование пересчитано.
Есть вопросы по ПО. Проговорили с Заказчиком устроить видеоконференцию после праздников
13.05.2022 - приезд Заказчика. Обговорили технические нюаны. На этой неделе будет выставлено письмо с Замечаниями. </t>
  </si>
  <si>
    <t>НПО ИТ</t>
  </si>
  <si>
    <t>132_22</t>
  </si>
  <si>
    <t>15.03.2022-запрос расписан через офис
Отправлены уточняющие вопросы Заказчику
22.03.2022 - ответ не получен. Задача временна закрывается до получения ИД.</t>
  </si>
  <si>
    <t>НТЦ Ресурс</t>
  </si>
  <si>
    <t>аналог компьютера IDAN</t>
  </si>
  <si>
    <t>134_22</t>
  </si>
  <si>
    <t>БТК-Фельдан</t>
  </si>
  <si>
    <t>16.03.2022-запрос расписан через офис
17.03.2022 - в проработку взяла группа БТК
25.03.2022 - по результатам проработки готовим отказное письмо
04.04.2022 - отказное письмо отправлено Заказчику по электр. почте</t>
  </si>
  <si>
    <t>Аксион-Холдинг</t>
  </si>
  <si>
    <t>устройство формирования управляющих сигналов</t>
  </si>
  <si>
    <t>138_21</t>
  </si>
  <si>
    <t>17.03.2022-запрос расписан через офис
23.03.2022 - срок согласован с ПТЦ
24.03.2022 - отправлено Заказчику (исх 401 АО)</t>
  </si>
  <si>
    <t>статзал</t>
  </si>
  <si>
    <t>141_21</t>
  </si>
  <si>
    <t>27.04.2022-запрос по почте от заказчика на обновление ткп
16.05.2022 - ТКП будет обновлено до конца недели</t>
  </si>
  <si>
    <t>ремонт системы измерений ИУС-1</t>
  </si>
  <si>
    <t>144_22</t>
  </si>
  <si>
    <t>21.03.2022-запрос расписан через офис
28.03.2022 - ИД получены
29.03.2022 - согласовано Иванов, Пак, ПТЦ. Передано Семину
08.04.2022 - Заказчик прислал уточнения
11.04.2022 - выдал инфу Семину для принятия решения
25.04.2022 - решение не принято по сей день</t>
  </si>
  <si>
    <t>НТК СИ НЭМ (ДС)</t>
  </si>
  <si>
    <t>152_18</t>
  </si>
  <si>
    <t>15.02.2022-запрос расписан через офис
15.02.2022 - ДС и ПР передано в ДГ для оформления
28.02.2022 - подписан Семиным
14.03.2022 - исх 339 АО</t>
  </si>
  <si>
    <t>Дог. № 47702388027160002540/16/18 от 19.02.2018 (АО)</t>
  </si>
  <si>
    <t>р2296</t>
  </si>
  <si>
    <t>НТК СИ НЭМ (Акт сдачи приемки)</t>
  </si>
  <si>
    <t>15.02.2022-запрос расписан через офис
19.02.2022 - акт приемки в рабочем порядке направлен Заказчику на согласование текста
28.02.2022 - на подписи у Семина
14.03.2022 - исх 338 АО</t>
  </si>
  <si>
    <t>ООО Технология</t>
  </si>
  <si>
    <t>реконструкция и перевооружение РД 191</t>
  </si>
  <si>
    <t>157_22</t>
  </si>
  <si>
    <t xml:space="preserve">ГП и РСС </t>
  </si>
  <si>
    <t>23.03.2022-запрос расписан через офис
25.03.2022 - рассылка в 4 группы
11.04.2022 - направлено письмо о дате предоставления ответа о возможности взяться за работы и ТКП (исх 514 АО)</t>
  </si>
  <si>
    <t>ГП (Иванов), РСС (Силаев)</t>
  </si>
  <si>
    <t>11.04.2022 - дать ответ до 23.04.2022
26.04.2022 - ответ дан (исх 578 АО)</t>
  </si>
  <si>
    <t>ТАНТК им. Бериева</t>
  </si>
  <si>
    <t>Звено-3С-ТАНТК (стойка с MIC-185)</t>
  </si>
  <si>
    <t>160_21</t>
  </si>
  <si>
    <t>10.02.2022-запрос расписан через офис
11.02.2022 - в рабочем порядке решается вопрос о подписании письма с 4015 ВП МО РФ
28.02.2022 - проект письма в рабочем порядке в 4015 ВП МО РФ
03.03.2022 - текст письма согласован.
06.03.2022 - отправлен в 4015 ВП МО РФ официально
14.03.2022 - дан ответ (исх 333 АО)</t>
  </si>
  <si>
    <t>MR-227R</t>
  </si>
  <si>
    <t>164_22</t>
  </si>
  <si>
    <t>СЗ-Карулина</t>
  </si>
  <si>
    <t>23.03.2022-запрос расписан через офис
29.03.2022 - согласовано ТКП. Заявка направлена в ДГ
31.03.2022 - РКМ готовы
07.04.2022 - переданы на подпись Семину
13.04.2022 - отправлено Заказчику (исх 534 и 535 АО)</t>
  </si>
  <si>
    <t>Перевооружение стенда</t>
  </si>
  <si>
    <t>169_22</t>
  </si>
  <si>
    <t>01.04.2022-запрос расписан через офис
11.04.2022 - направлен ответ (исх 513 АО)</t>
  </si>
  <si>
    <t>MIC-850</t>
  </si>
  <si>
    <t>183_22</t>
  </si>
  <si>
    <t>01.04.2022-запрос расписан через офис
15.04.2022 - ИД от РП не получены
19.04.2022 - сформированы уточняющие вопросы и направлены Заказчику по электр. почте.</t>
  </si>
  <si>
    <t>БКНИТ</t>
  </si>
  <si>
    <t>184_20</t>
  </si>
  <si>
    <t>02.03.2022-запрос расписан через офис
03.03.2022 - передано в ДГ
03.03.2022 - отправлено Заказчику (исх 306 АО)</t>
  </si>
  <si>
    <t>Дог № 376/1073-2020 от 19.11.2020 г. (АО)</t>
  </si>
  <si>
    <t>p2701</t>
  </si>
  <si>
    <t>23.03.2022-запрос расписан через офис
27.03.2022 - передано в группу БТК
14.04.2022 - назначен РП - Баринов
14.04.2022 - направлены данные в ПТЦ и ЦР 
15.04.2022 - в понедельник будет принято решение - беремся или нет за работу
25.04.2022 - ТКП согласовано ПТЦ, ЦР, БИК (Баринов). Направлено Никифорову для оценки ведения проекта
16.05.2022 - оценка ведения проекта не получена</t>
  </si>
  <si>
    <t>320
369</t>
  </si>
  <si>
    <t>186_22</t>
  </si>
  <si>
    <t>25.03.2022-запрос расписан чреез офис
07.04.2022 - направлено на согласование в БТК и ПТЦ (сроки)
08.04.2022 - согласовано Андрейко и ПТЦ
11.04.2022 - согласовано Пак
15.04.2022 - согласовано Семин. Готовлю ИД для РКМ
19.04.2022 - уточнение состава поставки у Заказчика. Параллельно  - изменение внутр. ТКП
22.04.2022 - на повторном согласовании в группе БТК
27.04.2022 - вопрос с ведением проекта решен. ТКП согласовано. Формирую ИД для РКМ
29.04.2022 - ИД направлены в договорную группу</t>
  </si>
  <si>
    <t>НТК СИ (Развертывание)</t>
  </si>
  <si>
    <t>189_22</t>
  </si>
  <si>
    <t>08.04.2022-запрос расписан через офис
25.04.2022 - с учетом загруженности ТКП будет сделано на этой неделе</t>
  </si>
  <si>
    <t>ГТО НПРС-КП</t>
  </si>
  <si>
    <t>190_21</t>
  </si>
  <si>
    <t>30.12.21-запрос расписан через офис
17.01.22 - исх 64 и 65 АО</t>
  </si>
  <si>
    <t>Дог. № 1622...1353/54/2866-21 от 22.12.21</t>
  </si>
  <si>
    <t>p2787</t>
  </si>
  <si>
    <t>Луна-Глоб_НПРС, НПРС-КП</t>
  </si>
  <si>
    <t>190_22</t>
  </si>
  <si>
    <t>08.04.2022-запрос расписан через офис
09.04.2022 - договор направлен на рассмотрение (БТК, Линькова, ДГ)
18.04.2022 - выставлены замечания. Оформляется ПР
20.04.2022 - замечания и вопросы в рабочем порядке направлены Заказчику
28.04.2022 - ответа от Заказчика нет</t>
  </si>
  <si>
    <t>ПТ ГРУПП</t>
  </si>
  <si>
    <t>195_20</t>
  </si>
  <si>
    <t>18.04.2022-оплата</t>
  </si>
  <si>
    <t>Дог. № 
20Р/0503 от 23.04.2020 г. (АО)</t>
  </si>
  <si>
    <t>р2626</t>
  </si>
  <si>
    <t>КСТ-2</t>
  </si>
  <si>
    <t>205_22</t>
  </si>
  <si>
    <t>13.04.2022-оплата</t>
  </si>
  <si>
    <t>Дог.1625730301853217000241351/19/21/070.06/юр.1135 от 25.04.2021 Этап 1.1</t>
  </si>
  <si>
    <t>р2767</t>
  </si>
  <si>
    <t>ЦЭНКИ</t>
  </si>
  <si>
    <t>СК-Восток-А2 (Монтажные работы СИП ТО)</t>
  </si>
  <si>
    <t>316
385</t>
  </si>
  <si>
    <t>230_21</t>
  </si>
  <si>
    <t>07.02.2022-запрос расписан через офис
14.02.2022 - ответ по нормативам на подписи у Семина
28.02.2022 - не будет направляться письмо о нормативах. Будем делать РКМ
03.03.2022 - ТКП на согласовании
07.03.2022 - выданы замечания от БТК
11.03.2022 - устранены. Повторно направлены
23.03.2022 - обсуждалось на совещании с ГД. Результат: провести аудит с ДСИ (Федяков)
07.04.2022 - получены данные от Федякова
13.04.2022 - командировка Фельдмана и Войнова
15.04.2022 - отправлено письмо Заказчику (исх 551 АО) о дате совещания</t>
  </si>
  <si>
    <t>ИС-102 (Союз-5) на оборудовании МЕРА</t>
  </si>
  <si>
    <t>250_21</t>
  </si>
  <si>
    <t>РСС-Силаев, Скрипник Ал-й</t>
  </si>
  <si>
    <t>24.01.22 - запрос в устной форме от Заказчика через группу РСС
26.01.22 - согласовано Скрипник Силаев
27.01.22 - направлено в ПТЦ для согласования срока изготовления
07.02.22 - ТКП поставлено на паузу в связи с отсутсвием актуальности задачи</t>
  </si>
  <si>
    <t>Аксион Холдинг</t>
  </si>
  <si>
    <t>МЕ-717</t>
  </si>
  <si>
    <t>16
82</t>
  </si>
  <si>
    <t>292_21</t>
  </si>
  <si>
    <t>12.01.22-запрос расписан через офис
14.01.22 - договор подписан ГД. Решается вопрос о порядке проведения работ под контролем ВП и подлписании ими договора
07.02.22 - договор отправлен Заказчику (исх 141 от 03.02.2022 АО)</t>
  </si>
  <si>
    <t>Договор № 1/10122021 от 10.12.2021  (АО)</t>
  </si>
  <si>
    <t>p2828</t>
  </si>
  <si>
    <t>293_21</t>
  </si>
  <si>
    <t>10.02.2022-оплата</t>
  </si>
  <si>
    <t>Дог. № 1/10122021 от 10.12.2021</t>
  </si>
  <si>
    <t>САУ сооружения 4</t>
  </si>
  <si>
    <t>352_21</t>
  </si>
  <si>
    <t xml:space="preserve">31.01.2022-запрос от Скрипника
04.02.2022 - направлено на согласование Скрипнику
09.02.2022 - Скрипник вносит правки в ТКП
14.02.2022 - ТКП откорректированы. На согласовании у Скрипника
18.02.2022 - согласовано Скрипник. Передано Паку
19.02.2022 - согласовано Пак.
22.02.2022 - обговорил ТКП с Семиным. Озвучили цену Заказчику. Принята предыдущая цена - 20 млн. руб. Решение: предоставление нового ТКП и ответа на письмо  не требуется. </t>
  </si>
  <si>
    <t>КСТ-1, MIC-ЦТМИ</t>
  </si>
  <si>
    <t>366_20</t>
  </si>
  <si>
    <t>18.03.2022-оплата</t>
  </si>
  <si>
    <t>Дог. № 1823730301271217000241351/76/20 от 11.08.2020 г (АО)</t>
  </si>
  <si>
    <t>p2692</t>
  </si>
  <si>
    <t>НИИ МАШ</t>
  </si>
  <si>
    <t>377_21</t>
  </si>
  <si>
    <t>24.12.21-запрос расписан через офис
17.01.22 - ИД от РП получены. Пересчет ТКП
22.01.22 - ТКП согласовано.
24.01.22 - исх 95 АО</t>
  </si>
  <si>
    <t>10.02.22 - корректировка ТКП по результатам ВКС.
Получены данные от Иванова.
11.02.22 - согласовано Иванов, Демочкин.
14.02.22 - согласовано Пак. Передано Семину
15.02.22 - согласовано Семин Кокорев
16.02.22 - согласовано Потапов
17.02.22 - отправлено Заказчику (исх 216 АО)</t>
  </si>
  <si>
    <t>23.03.22 (П. Мартынов) - откорректировать ТКП
25.03.22 - согласовано Демочкин, Иванов
28.03.22 - согласовано Пак
29.03.22 - утверждено Семин.
Отправлено Заказчику (исх 429 АО) вместе с проектом договора</t>
  </si>
  <si>
    <t>№ 03/22 (АО)</t>
  </si>
  <si>
    <t>Газпром ВНИИГАЗ</t>
  </si>
  <si>
    <t>тензометрическая система</t>
  </si>
  <si>
    <t>419_21</t>
  </si>
  <si>
    <t>21.03.2022-запрос расписан через офис
Актуализировать ТКП
09.04.2022 - приступил к ТКП ввиду загруженности только сегодня
13.04.2022 - определен эскиз. Направлены запросы поставщиком
25.04.2022 - ввиду загруженности по задачам, объективно закончу ТКП на этой неделе. С Заказчиком держу связь
28.04.2022 - повторно направлено Иванову на согласование. Есть замечания</t>
  </si>
  <si>
    <t>Система индикаторов</t>
  </si>
  <si>
    <t>442_21</t>
  </si>
  <si>
    <t>22.2.22 (П. Мартынов) - задача поставлена Кокоревым: актуализировать ТКП
28.2.22 - запрос цены на комплектующие
07.03.22 - цены получены. Направлено на согласование в РСС
14.03.22 - согласовано РСС, Пак. 
16.03.22 - передано Семину
24.03.22 - подготовить отказное письмо!
27.03.22 - ТКП передано в группу БТК
08.04.22 - принято решение отказаться
11.04.22 - отправлено электронное отказное письмо.</t>
  </si>
  <si>
    <t>УФУС</t>
  </si>
  <si>
    <t>443_20</t>
  </si>
  <si>
    <t>18.04.2022-запрос расписан через офис
21.04.2022 - дан ответ (исх 581 АО)</t>
  </si>
  <si>
    <t>p2724</t>
  </si>
  <si>
    <t>АПС для АПК АО ТМИ</t>
  </si>
  <si>
    <t>251
341</t>
  </si>
  <si>
    <t>446_16</t>
  </si>
  <si>
    <t>14.01.22-оплата</t>
  </si>
  <si>
    <t>дог 477...680/127/19-17 (АО) 10.01.2017</t>
  </si>
  <si>
    <t>р2231</t>
  </si>
  <si>
    <t>446_21</t>
  </si>
  <si>
    <t>08.12.21-запрос расписан через офис
09.12.21 - направлен запрос в ПТЦ на стоимость ПКИ (необходимо для калькуляции затрат)
22.12.21 - данные от ПТЦ получены
24.12.21 - ТКП согласовано. Заявка направлена в ДГ
13.01.22 - проект договора и калькуляция на рассмотрении у Заказчика (в рабочем порядке)
21.01.22 - получены замечания. 
31.01.22 - замечания устранены. Проект договора направлен Заказчику (исх 115 АО)</t>
  </si>
  <si>
    <t>Дог. № № 1625730301853217000241351/28/21 от 13.09.2021 г. (АО)</t>
  </si>
  <si>
    <t>Модули MX и MR 
(Зарезервировать счет)</t>
  </si>
  <si>
    <t>03.02.2022-запрос расписан через офис
08.02.2022 - уведомление о резервировании счета направлено Заказчику (исх 156 АО)</t>
  </si>
  <si>
    <t>Модули MX и MR
(Гарантийное письмо)</t>
  </si>
  <si>
    <t>03.02.2022-запрос расписан через офис
04.02.2022 - сроки оплаты и запуск формуляра согласованы с Семиным А.А.
07.02.2022 - офиц. ответ на подписи у Семина
Отправлен Заказчику (исх 155 АО)</t>
  </si>
  <si>
    <t>Модули</t>
  </si>
  <si>
    <t>09.03.2022-запрос расписан через офис
16.03.2022 - ТКП, заявка на измение договора и РКМ на подписи у Пака
21.03.2022 - ТКП утверждено, заявка направлена в ДГ
25.03.2022 - РКМ подготовлены, на согласовании у Семина
05.04.2022 - отправлено Заказчику (исх 479 АО)</t>
  </si>
  <si>
    <t>p2848</t>
  </si>
  <si>
    <t>КСТ-1.5 (договорные материалы)</t>
  </si>
  <si>
    <t>458_21
460_21</t>
  </si>
  <si>
    <t>Дог.1825730300821217000241351/33/21/785/юр.2898 от 22.09.2021</t>
  </si>
  <si>
    <t>р2816</t>
  </si>
  <si>
    <t>СИП ТО (Байтерек) - РКМ</t>
  </si>
  <si>
    <t>466_21</t>
  </si>
  <si>
    <t>БТК-Фельдман, Войнов</t>
  </si>
  <si>
    <t>03.12.21 (П. Мартынов) - все данные от поставщиков получены. Формирую ТКП на собственные работы. 
Ориентировочная дата подготовки ТКП и направления на согласование - 09.12.21
14.12.21 - ТКП рассчитано, направлено на согласование в БТК
14.01.22 - ТКП расчитано только на эт 1 (РКД и ПО). Повторно на согласовании в БТК
20.01.22 - замечания от БТК
04.02.22 - согласовано: БТК (Фельдман, Никифоров). На согласовании у Пака и Семина
28.02.22 - передано на согласование Потапову
23.03.2022 - обсуждалось на совещании с ГД. Результат: устранить замечания до 01.04.2022
07.04.22 - оперативка у ГД. Запрос датчиков НИИФИ + подготовка ИД для РКМ и договора
15.04.22 - последние замечания ГД учтены в ТКП. Готовлю ИД для РКМ и договора
17.04.22 - ИД для проекта договора направлены в ДГ
22.04.22 - ТКП утверждено ГД
25.04.22 - сегодня намереваюсь заквершить подготовку ИД для РКМ
29.04.22 - ИД направлены в ДГ
13.05.22 - проект договора и РКМ готовы. В среду планируется поездка к Заказчику для обсуждения</t>
  </si>
  <si>
    <t>ППТК (доп. комплекты)</t>
  </si>
  <si>
    <t>515_20</t>
  </si>
  <si>
    <t>БТК-Фельдман, Черников</t>
  </si>
  <si>
    <t>18.02.2022-запрос расписан через офис
22.02.2022 - обсуждение письма-ответа у ГД.
24.02.2022 - готовим письмо и актуализируем ТКП. Ответ планируем предоставить 25.02.2022
25.02.2022 - направлен ответ об ориент. стоимости и переносам срока (исх 262 АО). ТКП утверждено ГД</t>
  </si>
  <si>
    <t>p2059</t>
  </si>
  <si>
    <t>09.03.2022-запрос расписан через офис
16.03.2022 - ответ на рассмотрении в БТК
12.04.2022 - дан ответ (исх 541 АО)</t>
  </si>
  <si>
    <t>ГКНПЦ им.Хруничева</t>
  </si>
  <si>
    <t>Продление ресурса СИБП</t>
  </si>
  <si>
    <t>572_21</t>
  </si>
  <si>
    <t>Милосердов, Фельдман</t>
  </si>
  <si>
    <t>09.03.2022 - подготовить ИД для договора
15.03.2022 - ТКП согласовано (Милосердов, Фельдман)
16.03.2022 - ТКП и заявка на договор и РКМ согласована (Пак), передана Семину
28.03.2022 - по сей день на рассмотрении у Семина
25.04.2022 - ситуация не изменилась
06.05.2022 - ситуация не изменилась</t>
  </si>
  <si>
    <t>КПА СИ</t>
  </si>
  <si>
    <t>588_19</t>
  </si>
  <si>
    <t>15.02.2022-запрос расписан через офис
15.02.2022 - акт приемки передан в ДГ для переоформления
19.02.2022 - акт приемки в рабочем порядке направлен Заказчику на согласование текста
28.02.2022 - на подписи у Семина
02.03.2022 - отправлен в 4015 ВП МО РФ
15.03.2022 - исх 337 АО</t>
  </si>
  <si>
    <t>Дог. № 38/19
от 20.12.2019 г. (АО)</t>
  </si>
  <si>
    <t>р2600</t>
  </si>
  <si>
    <t>MIC-819</t>
  </si>
  <si>
    <t>600_21</t>
  </si>
  <si>
    <t>11.01.22 - запрос расписан через офис
21.01.22 - договор подписан, отправлен Заказчику по электр. почте</t>
  </si>
  <si>
    <t>Дог. 1611/21 (АО)</t>
  </si>
  <si>
    <t>02.02.2022-оплата</t>
  </si>
  <si>
    <t>Дог. № 1611/21 от 21.01.2022</t>
  </si>
  <si>
    <t>р2844</t>
  </si>
  <si>
    <t>Силоизмерительная установка для измерения силы тяги</t>
  </si>
  <si>
    <t>627_21</t>
  </si>
  <si>
    <t>14.12.21-запрос расписан через офис
20.12.21 - ожидаю ИД от РП
17.01.21 - ИД не получены. 
24.01.21 - ситуация не изменилась
07.02.22 - ИД получены от РП. 
09.02.22 - направлено на согласование Иванову
10.02.22 - вношу коррективы
11.02.22 - согласовано Демочкин, Иванов.
13.02.22 - согласовано Пак
15.02.22 - согласовано Семин Кокорев
16.02.22 - согласовано Потапов
17.02.22 - отправлено Заказчику (исх 215 АО)</t>
  </si>
  <si>
    <t>Система измерения ЭИС</t>
  </si>
  <si>
    <t>628_21</t>
  </si>
  <si>
    <t>17.12.21-запрос расписан через офис
13.01.22 - данные от РП получены. 
14.01.22 - ТКП на согласовании в ПТЦ (сроки изготовления)
21.01.22 - согласовано (ПТЦ, Пак, Баринов, Никифоров). Передано Семину
27.01.22 - утверждено Семиным по телефону. Отправлено Заказчику по электр. почте.</t>
  </si>
  <si>
    <t>07.02.22 - телефонный запрос на изменение ТКП (Мартынов)
08.02.22 - согласовано Никифоров, Пак.
09.02.22 - отправлено по электр. почте.</t>
  </si>
  <si>
    <t>ФКП НИЦ РКП</t>
  </si>
  <si>
    <t>ИИС для В1</t>
  </si>
  <si>
    <t>629_21</t>
  </si>
  <si>
    <t>17.12.21-запрос расписан через офис
30.12.21 - согласовано (Иванов, ПТЦ, Пак)
10.01.22 - утверждено Семин. Отправлено по электр. почте</t>
  </si>
  <si>
    <t>11.01.2022-запрос расписан через офис
16.01.2022 - отправлено на согласование Иванову
24.01.2022 - согласовано Иванов
26.01.2022 - согласовано Пак, Семин.
27.01.2022 - отправлено по электр. почте.</t>
  </si>
  <si>
    <t>Стойки ИИС В1</t>
  </si>
  <si>
    <t>04.02.2022-запрос расписан через офис
10.02.2022 - согласовано Иванов
Передано Паку
11.02.2022 - согласовано: Пак, Семин
Отправлено по электр. почте.</t>
  </si>
  <si>
    <t>стойка подключения и измерения датчиков температуры и напряжения</t>
  </si>
  <si>
    <t>296
336</t>
  </si>
  <si>
    <t>629_21 (v4.1)</t>
  </si>
  <si>
    <t>09.03.2022-запрос расписан через офис
16.03.2022 - согласовано Иванов, Пак. Передано Семину
21.03.2022 - отправлено Заказчику (исх. 379 АО)</t>
  </si>
  <si>
    <t>стойка подключения и измерения датчиков давления и расхода</t>
  </si>
  <si>
    <t>297
337</t>
  </si>
  <si>
    <t>629_21 (v4.2)</t>
  </si>
  <si>
    <t>09.03.2022-запрос расписан через офис
16.03.2022 - согласовано Иванов, Пак. Передано Семину
21.03.2022 - отправлено Заказчику (исх. 378 АО)</t>
  </si>
  <si>
    <t>298
338</t>
  </si>
  <si>
    <t>629_21 (v4.3)</t>
  </si>
  <si>
    <t>09.03.2022-запрос расписан через офис
16.03.2022 - согласовано Иванов, Пак. Передано Семину</t>
  </si>
  <si>
    <t>ОДК-Климов</t>
  </si>
  <si>
    <t>635_21</t>
  </si>
  <si>
    <t>Авиа-Артемьев</t>
  </si>
  <si>
    <t>22.12.21-запрос расписан через офис
14.01.22 - ТКП согласовано (Артемьев, Мамонов). На согласовании в ПТЦ (сроки изготовления)
21.01.22 - согласовано (ПТЦ, Пак). Передано Семину
27.01.22 - утверждено. Направлено Заказчику по электр. почте.</t>
  </si>
  <si>
    <t>641_21 (v1.1)</t>
  </si>
  <si>
    <t>БТК-Черников</t>
  </si>
  <si>
    <t>22.02.22 (П. Мартынов) - устная просьба Заказчика по телефону: предоставить РКМ
28.02.22 - пересмотр цены, формирование ИД для РКМ. С заказчиком проговорил сроки
03.03.22 - отправлено письмо (исх 302 о дате предоставления РКМ)</t>
  </si>
  <si>
    <t>СИ и СУ для модернизации гидравлического стенда</t>
  </si>
  <si>
    <t>641_21 (v1.2)</t>
  </si>
  <si>
    <t>АО РКЦ Прогресс</t>
  </si>
  <si>
    <t xml:space="preserve">участие в проведении готового технического обслуживания в части НПРС-КП </t>
  </si>
  <si>
    <t>1602
63</t>
  </si>
  <si>
    <t>645_21</t>
  </si>
  <si>
    <t>29.12.21-запрос расписан через офис
10.01.21 - дан ответ (исх № 1 АО)</t>
  </si>
  <si>
    <t>ЦКБ ТМ</t>
  </si>
  <si>
    <t>Регистратор условий транспортиования</t>
  </si>
  <si>
    <t>646_21</t>
  </si>
  <si>
    <t>ГП-Иванов, Городецкий</t>
  </si>
  <si>
    <t>29.12.21-запрос расписан через офис
17.01.22 - ИД от РП не получены. Будут выданы ориентировочно 22.01.22
24.01.22 - данные не выданы!
31.01.22 - данные получены от РП 
15.02.22 - получены данные ЦР.
18.02.22 - на согласовании у РП
24.02.22 - замечания РП
28.02.22 - на согласовании у Пака
02.03.22 - согласовано Пак, Семин. Передано Кокореву
05.03.22 - ТКП отправлено Заказчику (исх 311 АО)</t>
  </si>
  <si>
    <t>Госкорпорация «Роскосмос»</t>
  </si>
  <si>
    <t>СЧ ОКР: «МКС» (НЭМ-1)</t>
  </si>
  <si>
    <t>03.02.2022-запрос расписан через офис
09.02.2022 - письмо готово, на согласовании
14.02.2022 - отправлено Заказчику (исх 196 АО)</t>
  </si>
  <si>
    <t>комплекс разгонного блока</t>
  </si>
  <si>
    <t>08.02.2022-запрос расписан через офис
09.02.2022 - документы по (1888) на согласовании в ДГ
10.02.2022 - документы по 2153 на рассмотрении у меня
11.02.2022 - документы на подписи у Воробьевой
15.02.2022 - на подписи у Семина
28.02.2022 - отправлено в 4015 ВП МО РФ
11.03.2022 - получено с замечаниями
15.03.2022 - направлен ответ (исх 349 АО)</t>
  </si>
  <si>
    <t>p2153
p1888</t>
  </si>
  <si>
    <t>АПК Б-529М (Командировки)</t>
  </si>
  <si>
    <t>Лаво</t>
  </si>
  <si>
    <t>31.03.2022-запрос расписан через офис
11.04.2022 - ИД выданы Линьковой для РКМ
25.04.2022 - в настоящее время идет расчет экономических показателй за 2021 г. для согласования с Заказчиком и расчета РКМ</t>
  </si>
  <si>
    <t>НЭМ-1 (новый БПИ НЧ)</t>
  </si>
  <si>
    <t>388
419</t>
  </si>
  <si>
    <t xml:space="preserve">15.04.2022-запрос расписан через офис
СДелать РКМ до конца мая.
18.04.2022 - получение КП от поставщиков
16.05.2022 - КП и РКМ будут подготовлены до 20.05.2022 </t>
  </si>
  <si>
    <t>Байтерек</t>
  </si>
  <si>
    <t>18.04.2022-запрос расписан через офис</t>
  </si>
  <si>
    <t>19.04.2022-запрос расписан через офис
24.04.2022 - ИД выданы ДГ
30.04.2022 - проект договора отдан на подпись Семину</t>
  </si>
  <si>
    <t>АСУИ</t>
  </si>
  <si>
    <t>422
441</t>
  </si>
  <si>
    <t>235_22</t>
  </si>
  <si>
    <t>20.04.2022-запрос расписан через офис
21.04.2022 - запрос в 4 группы 
25.04.2022 - ответа нет
29.04.2022 - взяло в работу РСС</t>
  </si>
  <si>
    <t>236_22</t>
  </si>
  <si>
    <t>138_22</t>
  </si>
  <si>
    <t>20.04.2022-запрос расписан через офис
27.04.2022 - ТКП сформировано. На согласовании
28.04.2022 - запущен формуляр
06.05.2022 - согласовано ПТЦ (срок), Андрейко, Пак.
ИД выданы Линьковой для РКМ и договора.</t>
  </si>
  <si>
    <t>Ангара</t>
  </si>
  <si>
    <t>22.04.2022-запрос расписан через офис
22.04.2022 - без ответа</t>
  </si>
  <si>
    <t>аналог-код (следующий этап)</t>
  </si>
  <si>
    <t>22.04.2022-запрос расписан через офис</t>
  </si>
  <si>
    <t>УФУС (2 комплекта - отгрузка)</t>
  </si>
  <si>
    <t>25.04.2022-запрос расписан через офис
05.05.2022 - ожидаем от Заказчика дополнительное письмо-уточнение, в рамках какого договора требуются РКМ</t>
  </si>
  <si>
    <t>Дог. № 2022187309821412246201937/138-10/5875-20 от 21.12.2020 (АО)</t>
  </si>
  <si>
    <t>MR-227С2</t>
  </si>
  <si>
    <t>26.04.2022-запрос расписан через офис
30.04.2022 - данные выданы в ДГ</t>
  </si>
  <si>
    <t>РУТ</t>
  </si>
  <si>
    <t>27.04.2022-запрос расписан через офис</t>
  </si>
  <si>
    <t>АСПУ-КДУ</t>
  </si>
  <si>
    <t>27.04.2022-запрос расписан через офис
11.05.2022 - согласовано (группа РСС). Отправлено на согласование в ПТЦ (сроки)</t>
  </si>
  <si>
    <t>АРС</t>
  </si>
  <si>
    <t>28.04.2022-запрос расписан через офис
06.05.2022 - проговорил с Андрейко. АРС не изготавливаем, аналогов нет. Пишем письмо о варианте размещения оборудования
12.05.2022 - исх 641 АО</t>
  </si>
  <si>
    <t>КПА АФУ СБИ</t>
  </si>
  <si>
    <t>531_20
337_19</t>
  </si>
  <si>
    <t>28.04.2022-запрос расписан через офис
10.05.2022 - переделан Акт сдачи-приемки. Передан на подпись ГД</t>
  </si>
  <si>
    <t>p2615
2699</t>
  </si>
  <si>
    <t>КПА МКС (НЭМ-1)</t>
  </si>
  <si>
    <t>29.04.2022-запрос расписан через офис
04.05.2022 - акт направлен в 4015 ВП МО РФ
13.05.2022 - получен с замечаниями, замечания устранены</t>
  </si>
  <si>
    <t>Преобразователь аналог-код</t>
  </si>
  <si>
    <t>29.04.2022-запрос расписан через офис
29.04.2022 - отправлено Заказчику (исх 514/1 АО)</t>
  </si>
  <si>
    <t>РИЦЦАНИ ДЕ ЭККЕР</t>
  </si>
  <si>
    <t>Соглашение о конфиденциальности</t>
  </si>
  <si>
    <t>244_22</t>
  </si>
  <si>
    <t>29.04.2022-запрос расписан через офис
13.05.2022 - заявка направлена в ДГ
16.05.2022 - соглашение будет передано на подпись Семину сегодня</t>
  </si>
  <si>
    <t>авторский надзор ТМС Источник-М</t>
  </si>
  <si>
    <t>29.04.2022-запрос расписан через офис</t>
  </si>
  <si>
    <t>ГИПРОНИИАВИАПРОМ</t>
  </si>
  <si>
    <t>АИИС НИК-751 стенда №2</t>
  </si>
  <si>
    <t xml:space="preserve">29.04.2022-запрос расписан через офис
13.05.2022 - решение, проговорено с Заказчиком: написать письм с замечаниями к ТЗ и сообщить дату выставления ориентировочного ТКП </t>
  </si>
  <si>
    <t>008_21</t>
  </si>
  <si>
    <t xml:space="preserve">БТК-Баринов </t>
  </si>
  <si>
    <t xml:space="preserve">05.05.2022-запрос расписан через офис
05.05.2022 - пересчет цены к действующему договору и получение нового заключения </t>
  </si>
  <si>
    <t xml:space="preserve">Мартынов </t>
  </si>
  <si>
    <t>15.04.2022 - поучаствовать в совещании 20.04.2022 у Заказчика по предоставлению стоимости работ
20.04.2022 - совещание не состоялось.
25.04.2022 - получение цены от Прогрессивные технологии</t>
  </si>
  <si>
    <t>NEUMAN-ESSER</t>
  </si>
  <si>
    <t>автоматизированная система контроля управления и противоаварийной защиты поршневого компрессора (2шт.)</t>
  </si>
  <si>
    <t>163_22</t>
  </si>
  <si>
    <t>Мелихов</t>
  </si>
  <si>
    <t>25.03.2022-запрос расписан через офис 28.03.2022-подготовлен дозапрос Заказчику (на согласовании у Алексея Скрипника)
30.03.2022 Дозапрос (согласованный Ал-ем Скрипником) направлен Заказчику
31.03.2022 Заказчик сообщил о направлении дозапроса информации в Германию
14.04.2022 Заказчик запросил проект соглашения о конфидециальности (готовят Дышкант и Чикина)
15.04.2022 Соглашение о конфидециальности направлено на согласование Заказчику
20.04.2022 Соглашение о конфидециальности с подписью Заказчика направлено на подпись А.А. Семину
21.04.2022 Соглашение о конфидециальности подписаное А.А. Семиным направлено Заказчику. 
25.04.2022 Ожидание полного ТЗ от Заказчика</t>
  </si>
  <si>
    <t>ПАО Криогенмаш</t>
  </si>
  <si>
    <t>управляющие вычислительные комплексы</t>
  </si>
  <si>
    <t>199_22</t>
  </si>
  <si>
    <t>13.04.2022-запрос расписан через офис
14.04.2022-запрос принят в работу
15.04.2022-запрос передан Скрипник Ал-й для проработки
20.04.2022-запрос передан на проработку Д.В. Браварцу (по срокам/возможностям)
25.04.2022-запрос возвращен в проработку Скрипник Ал-й для составления предварительных структурных схем
11.05.2022-Срок предоставления КП истек. Дальнейшая проработка уже нецелесообразна</t>
  </si>
  <si>
    <t>НИИ СТС</t>
  </si>
  <si>
    <t>Уточнение информации по оборудованию</t>
  </si>
  <si>
    <t>206_22</t>
  </si>
  <si>
    <t>18.04.2022-запрос расписан через офис
19.04.2022-запрос принят в работу
20.04.2022-запрос передан в предварительную проработку СТС (до 22.04.2022)
25.04.2022-запрошено актуальное ТЗ на разработку
29.04.2022-Заказчиком принято решение сформировать ТЗ. Ожидаем контакта тех.реководителя со стороны Заказчика</t>
  </si>
  <si>
    <t>Обновление ТКП для ГлавГосЭкспертизы</t>
  </si>
  <si>
    <t>18.04.2022-запрос расписан через офис
19.04.2022-запрос принят в работу
20.04.2022-запрос передан в предварительную проработку СТС (до 22.04.2022 поднимают наработки из архива). Обновление ТКП возможно после проработки ТЗ (см. ТКП 506)</t>
  </si>
  <si>
    <t>ООО Соллерс форд</t>
  </si>
  <si>
    <t>Испытания приборов и проводки ДВС</t>
  </si>
  <si>
    <t>20.04.2022-запрос расписан через офис
20.04.2022-запрос принят в работу. У Заказчика заппрошено полное ТЗ
25.04.2022-Ожидание соглашения о конфиденциальности для подписания
26.04.2022-Соглашение о конфиденциальности - на подписи у А.А.Семина
27.04.2022-Подписанное соглашение о конфиденциальности направлено Заказчику
28.04.2022-Ожидание полного ТЗ от Заказчика
05.05.2022-Ожидание установки приложения для организации доступа к ftp-серверу Заказчика (Заявка #3323 ИТЦ)</t>
  </si>
  <si>
    <t>B&amp;I Corporation</t>
  </si>
  <si>
    <t>испытательный комплекс</t>
  </si>
  <si>
    <t>25.04.2022-запрос расписан через офис
25.04.2022-запрос принят в работу, направлен для рассмотрения в РСС
29.04.2022-направлен отказ по e-mail</t>
  </si>
  <si>
    <t>АЭМ Спецсталь</t>
  </si>
  <si>
    <t>платформенные весы</t>
  </si>
  <si>
    <t>25.04.2022-запрос расписан через офис
25.04.2022-Предварительно проработана стоимость оригинального оборудования по запросу 250-350тыс.руб.
26.04.2022-Отказ, не наше оборудование, разработка нецелесообразна из-за низкой стоимости
Исх.263 от 27.04.2022 по e-mail</t>
  </si>
  <si>
    <t>НПП Звезда</t>
  </si>
  <si>
    <t>Модернизация стенда АСС</t>
  </si>
  <si>
    <t>264_22</t>
  </si>
  <si>
    <t>28.04.2022-запрос расписан через офис
29.04.2022-запрос направлен руководителям рабочих групп на предварительную проработку
04.05.2022-запрос принят в проработку РСС
05.05.2022-запрос в РСС даты проведения ВКС (для уточнения ТЗ) с Заказчиком
06.05.2022-Начато согласование даты проведения ВКС с Заказчиком 19.05.2022 по предложению А.Стифутина
16.05.2022-Получено приглашение от Заказчика на объект для обсуждения ТЗ и предварительного обследования/осмотра стенда АСС после 23.05.2022. Дата - на согласовании у А.Стифутина.</t>
  </si>
  <si>
    <t>Волжский Химкомплекс</t>
  </si>
  <si>
    <t>28.04.2022-запрос расписан через офис
29.04.2022-Поставка ИВК ожидается до 31.10.2022
11.05.2022-Сроки изготовления не соответсвуют требованиям Заказчика, направлен отказ по e-mail</t>
  </si>
  <si>
    <t>НПП Парк-центр</t>
  </si>
  <si>
    <t>Измерительное оборудование (MIC236+MR202+Recorder)</t>
  </si>
  <si>
    <t>240_22</t>
  </si>
  <si>
    <t>29.04.2022-запрос расписан через офис
29.04.2022-Запрос принят в проработку РСС, подготовлен перечень вопросов Заказчику
04.05.2022-Получена дополнительная информация от Заказчика
05.05.2022-Сроки доработки ПО согласованы с ЦР (Мельников)
06.05.2022-ТКП на согласовании у В.Пак
12.05.2022-ТКП согласовано В.Пак, на подписи у А.Семина
16.05.2022-ТКП направлено Заказчику по e-mail (Исх.№649 от 16.05.2022г.)</t>
  </si>
  <si>
    <t>Пак</t>
  </si>
  <si>
    <t>02.02.2022- запрос в работе у Пак В.</t>
  </si>
  <si>
    <t>УМПО</t>
  </si>
  <si>
    <t>разработка концепт проекта</t>
  </si>
  <si>
    <t>154_22</t>
  </si>
  <si>
    <t>23.03.2022-запрос на проработку ТКП</t>
  </si>
  <si>
    <t>Завод имени Свердлова</t>
  </si>
  <si>
    <t>оборудование измерительное</t>
  </si>
  <si>
    <t>Сныгина</t>
  </si>
  <si>
    <t>10.11.22-запрос расписан через офис
-отказ, не наше</t>
  </si>
  <si>
    <t>Сервис инвест</t>
  </si>
  <si>
    <t>НИКИЭТ</t>
  </si>
  <si>
    <t>преобразоваатель</t>
  </si>
  <si>
    <t>12.01.22-запрос расписан через офис
-готовлю отказ
исх. 18 от 13.01.22</t>
  </si>
  <si>
    <t>Белтехприбор</t>
  </si>
  <si>
    <t>13.01.22-запрос расписан через офис
-ответ согласовывается с Адаменко
-работаем через тек украину
исх. 13 от 13.01.22</t>
  </si>
  <si>
    <t>ДВК Ком</t>
  </si>
  <si>
    <t>18.01.2022-запрос расписан через офис
-запрошен КП и модули
-заказчик не отвечает, задача закрыта до ответа</t>
  </si>
  <si>
    <t>Divyesh D. Joshi</t>
  </si>
  <si>
    <t>MRO</t>
  </si>
  <si>
    <t>20.01.2022-запрос расписан через офис
-создана беседа в WA
-задача закрыта до ответа заказчика, недостаточно исходных данных.</t>
  </si>
  <si>
    <t>Сервис Инвест</t>
  </si>
  <si>
    <t>переводник</t>
  </si>
  <si>
    <t>21.01.2022-запрос расписан через офис
-отказ, не наше</t>
  </si>
  <si>
    <t>Самур</t>
  </si>
  <si>
    <t>68
85</t>
  </si>
  <si>
    <t>21.01.2022-запрос расписан через офис
-конкурс с РусГидро. участвуем самостоятельно</t>
  </si>
  <si>
    <t>АБ-Электро</t>
  </si>
  <si>
    <t>21.01.2022-запрос расписан через офис
-конкурс с РусГидро</t>
  </si>
  <si>
    <t>ООО Прибор</t>
  </si>
  <si>
    <t>25.01.2022-запрос расписан через офис
-конкурс НПО Лавочкина, участвуем сами</t>
  </si>
  <si>
    <t>Руссибмаш</t>
  </si>
  <si>
    <t>25.01.2022-запрос расписан через офис
-конкурс РусГидро, участвуем сами</t>
  </si>
  <si>
    <t>Сервис Телеком</t>
  </si>
  <si>
    <t>ГК Вертикаль</t>
  </si>
  <si>
    <t>НБН-Трейд</t>
  </si>
  <si>
    <t>виброанализатор</t>
  </si>
  <si>
    <t>27.01.2022-запрос расписан через офис
-не наше оборудование, отказ</t>
  </si>
  <si>
    <t>Авикон</t>
  </si>
  <si>
    <t>121
115</t>
  </si>
  <si>
    <t>27.01.2022-запрос расписан через офис
-конкурс с РусГидро, участвуем сами</t>
  </si>
  <si>
    <t>ЭлектроПул</t>
  </si>
  <si>
    <t>28.01.2022-запрос расписан через офис
-участвуем сами, конкурс РусГидро</t>
  </si>
  <si>
    <t>ТД Зевс</t>
  </si>
  <si>
    <t>02.02.2022-запрос расписан через офис
-участие в конкурсе с РусГидро, отказ</t>
  </si>
  <si>
    <t>Промкомпонент инжиниринг</t>
  </si>
  <si>
    <t>терминал МС-302</t>
  </si>
  <si>
    <t>03.02.2022-запрос расписан через офис
-не наше оборудование</t>
  </si>
  <si>
    <t>ООО «ГК «Вертикаль»</t>
  </si>
  <si>
    <t>04.02.2022-запрос расписан через офис
-запрошен КП
-конкурс с НПО Лавочкина
-участвуем самостоятельно</t>
  </si>
  <si>
    <t>ООО "СУПРР"</t>
  </si>
  <si>
    <t>04.02.2022-запрос расписан через офис
-запрошен КП (ГК Вертикаль)
-конкурс с НПО Лавочкина
-участвуем самостоятельно</t>
  </si>
  <si>
    <t>ООО "Тендер"</t>
  </si>
  <si>
    <t>07.02.2022-запрос расписан через офис
-конкурс НПО Лавочкина
-участвуем самостоятельно</t>
  </si>
  <si>
    <t>07.02.2022-запрос расписан через офис
-ошибка заказчика, не нам</t>
  </si>
  <si>
    <t>08.02.2022-запрос расписан через офис
-договор передан в ДГ
исх.77</t>
  </si>
  <si>
    <t>АО «КРАСМАШ»</t>
  </si>
  <si>
    <t>Датчик перемещения SDS/R-150ГП</t>
  </si>
  <si>
    <t>09.02.2022-запрос расписан через офис
09.02.2022-отказ, не наше</t>
  </si>
  <si>
    <t>ПК Энерго</t>
  </si>
  <si>
    <t>МІС - 355М</t>
  </si>
  <si>
    <t>14.02.2022-запрос расписан через офис
-конечный Снежинск</t>
  </si>
  <si>
    <t>Ростехприбор</t>
  </si>
  <si>
    <t>190
194</t>
  </si>
  <si>
    <t>14.02.2022-запрос расписан через офис
-заказчик -Украина, задан вопрос Адаменко
-отправлено сообщение о работе через ТЕК</t>
  </si>
  <si>
    <t>Электротехника</t>
  </si>
  <si>
    <t>15.02.2022-запрос расписан через офис
-конечный РФЯЦ Снежинск</t>
  </si>
  <si>
    <t>ИТЦ Авикон</t>
  </si>
  <si>
    <t>15.02.2022-запрос расписан через офис
-задан вопрос по РусГидро
-участвуем самостоятельно</t>
  </si>
  <si>
    <t>ООО БСК</t>
  </si>
  <si>
    <t>17.02.2022-запрос расписан через офис
-участвуем самостоятельно</t>
  </si>
  <si>
    <t>17.02.2022-запрос расписан через офис
-запрос направлен в СТС
-направлен вопрос Ченину А.А. (аккредитация, стенды)
-пишу письмо об отсутствии аккредитации
исх. 104</t>
  </si>
  <si>
    <t>ИРЛЕКС</t>
  </si>
  <si>
    <t>18.02.2022-запрос расписан через офис
-участвуем самостоятельно</t>
  </si>
  <si>
    <t>Авантаж-промгарант</t>
  </si>
  <si>
    <t>датчик уровня гидростатический</t>
  </si>
  <si>
    <t>18.02.2022-запрос расписан через офис
-отказ не наше оборудование</t>
  </si>
  <si>
    <t>ПРИЗМ</t>
  </si>
  <si>
    <t>18.02.2022-запрос расписан через офис
участвуем самостоятельно</t>
  </si>
  <si>
    <t>ГТИ</t>
  </si>
  <si>
    <t>поставка на Украину</t>
  </si>
  <si>
    <t>18.02.2022-запрос расписан через офис
-даны контакты Украины</t>
  </si>
  <si>
    <t>02.03.2022-запрос расписан через офис
-кп не требуется, ответ на вопрос был направлен</t>
  </si>
  <si>
    <t>кабель</t>
  </si>
  <si>
    <t>02.03.2022-запрос расписан через офис
-покупные позици
-написала письмо в рабочем порядке, что на этой продукции мы не специализируемся
-ткп на согласовании у Скрипника А-ра (согласовано)
09/03/2022-на согласовании у В.Пака
-согласование срока изготовления кабеля с Русаковым
-ТКП направлено заказчику с оговоркой о сроке</t>
  </si>
  <si>
    <t>РУТ МИИТ</t>
  </si>
  <si>
    <t>09.03.2022-запрос расписан через офис
-недостаточно ИД, задан вопрос Заказчику
11.03.2022-задача закрыта до ответа заказчика</t>
  </si>
  <si>
    <t>Зыкун (физ.лицо)</t>
  </si>
  <si>
    <t>каталог продукции</t>
  </si>
  <si>
    <t>11.03.2022-запрос расписан через офис
14.03.2022-дан ответ на запрос, ткп не требуется</t>
  </si>
  <si>
    <t>НИИМА Прогресс</t>
  </si>
  <si>
    <t>анализатор спектра</t>
  </si>
  <si>
    <t>14.03.2022-запрос расписан через офис
-отказ, не наше оборудование</t>
  </si>
  <si>
    <t>преобразователь</t>
  </si>
  <si>
    <t>14.03.2022-запрос расписан через офис
-отказ, не наше</t>
  </si>
  <si>
    <t>ООО Трасса</t>
  </si>
  <si>
    <t>диагностика MIC-200</t>
  </si>
  <si>
    <t>14.03.2022-запрос расписан через офис
-запрос направлен в СТС
-дан ответ заказчику, ТКП не требуется</t>
  </si>
  <si>
    <t>Технопром</t>
  </si>
  <si>
    <t>датчик положения</t>
  </si>
  <si>
    <t>17.03.2022-запрос расписан через офис
-отказ, не наше оборудование</t>
  </si>
  <si>
    <t>Электропул</t>
  </si>
  <si>
    <t>17.03.2022-запрос расписан через офис
-отказ, работаем сами</t>
  </si>
  <si>
    <t>СкиллАвангард</t>
  </si>
  <si>
    <t>21.03.2022-запрос расписан через офис
РусГидро конечный
отказ, работаем самостоятельно</t>
  </si>
  <si>
    <t>Датчики динамического давления модельного компрессора ГТЭ-65.1</t>
  </si>
  <si>
    <t>21.03.2022-запрос расписан через офис
-письмо на подписании(отказ)
-направлен отказ, исх. 169</t>
  </si>
  <si>
    <t>модули Элемер</t>
  </si>
  <si>
    <t>23.03.2022-запрос расписан через офис
-письмо на подписи у Семина
исх. 173</t>
  </si>
  <si>
    <t>УПТК</t>
  </si>
  <si>
    <t>комплектующие для программистов</t>
  </si>
  <si>
    <t>24.03.2022-запрос расписан через офис</t>
  </si>
  <si>
    <t>УЗГА АПД</t>
  </si>
  <si>
    <t>кабельная продукция</t>
  </si>
  <si>
    <t>25.03.2022-запрос расписан через офис
-отказ, не наше</t>
  </si>
  <si>
    <t>Геотек</t>
  </si>
  <si>
    <t>28.03.2022-запрос расписан через офис
-отказ, не наше оборудование</t>
  </si>
  <si>
    <t>БМЗ</t>
  </si>
  <si>
    <t>поверка (обоснование цены)</t>
  </si>
  <si>
    <t>28.03.2022-запрос от СТС
-исх. 193</t>
  </si>
  <si>
    <t>Дог.№13/22 от 16.03.2022</t>
  </si>
  <si>
    <t>Опточип</t>
  </si>
  <si>
    <t>29.03.2022-запрос расписан через офис
-конкурс ОДК Сатурн, участвуем самостоятельно</t>
  </si>
  <si>
    <t>оборудование для автоматизарованной поверки</t>
  </si>
  <si>
    <t>29.03.2022-запрос расписан через офис
-вопрос задан Заболотину
-ответ на вопрос был дан, ТКП не требуется</t>
  </si>
  <si>
    <t>Нордгрон</t>
  </si>
  <si>
    <t>31.03.2022-запрос расписан через офис
-отказ, не наше оборудование</t>
  </si>
  <si>
    <t>31.03.2022-запрос расписан через офис
-запрошен конечный пользователь (РусГидро)
-работаем напрямую, отказ</t>
  </si>
  <si>
    <t>УрИЦ</t>
  </si>
  <si>
    <t>01.04.2022-запрос расписан через офис
-вопрос на проработке у Громова, готовит ответ, ТКП пока не нужно
исх. 465</t>
  </si>
  <si>
    <t>Красмаш</t>
  </si>
  <si>
    <t>датчик перемещения</t>
  </si>
  <si>
    <t>РСС-Бобкин</t>
  </si>
  <si>
    <t>07.04.2022-запрос расписан через офис
-направлено в РСС Бобкину с вопросом
продублировано Стифутину
-не наше оорудование, отказ</t>
  </si>
  <si>
    <t>Совтех</t>
  </si>
  <si>
    <t>14.04.2022-запрос расписан через офис
-конкурс РусГидро</t>
  </si>
  <si>
    <t>Григорий Бобров</t>
  </si>
  <si>
    <t>дозиметр</t>
  </si>
  <si>
    <t>19.04.2022-запрос расписан через офис
-отказ, не наше</t>
  </si>
  <si>
    <t>докомплектация MIC-185</t>
  </si>
  <si>
    <t>19.04.2022-запрос расписан через офис
-срок не подходит для заказчика, уточняю актуально ли будет ТКП
-ткп неакутально</t>
  </si>
  <si>
    <t>Пеленг</t>
  </si>
  <si>
    <t>мастика</t>
  </si>
  <si>
    <t>27.04.2022-запрос расписан через офис
-отказ, не наше производство</t>
  </si>
  <si>
    <t>002_22</t>
  </si>
  <si>
    <t>10.11.22-запрос расписан через офис
-ТКП на согласовании у В.Пака</t>
  </si>
  <si>
    <t>Тестпартнер</t>
  </si>
  <si>
    <t>005_22</t>
  </si>
  <si>
    <t>22.04.2022-запрос на обновление ТКП
-на согласовании у В.Пака</t>
  </si>
  <si>
    <t>010_22</t>
  </si>
  <si>
    <t>12.01.22-запрос расписан через офис
-конечный Лаборатория МС-2
-на согласовании у В.Пака
-написано письмо Кальнету
-написано письмо Александрову
-написано письмо Чувилину
-написано письмо Екимову Михаилу (ГОСНИАС)
-Екимов не берет трубку
-вопрос передан К. Иванову
-ТКп направлено заказчику</t>
  </si>
  <si>
    <t>011_22</t>
  </si>
  <si>
    <t>13.01.22-запрос от СТС
-на согласовании у В.Пака
-заявка на договор передана в ДГ</t>
  </si>
  <si>
    <t>КГТУ</t>
  </si>
  <si>
    <t>012_22</t>
  </si>
  <si>
    <t>13.01.22-запрос от СТС
-на согласовании у В.Пака
-ТКП передано Инне (СТС)
-заявка на договор передана в ДГ</t>
  </si>
  <si>
    <t>тех.поддержка</t>
  </si>
  <si>
    <t>07.03.2022-необходимо внести правки в договор
09.03.2022-договор направлен в договорной отдел</t>
  </si>
  <si>
    <t>15.04.2022-запрос по почте на счет
-передана заявка в ДГ
-счет направлен по почте</t>
  </si>
  <si>
    <t>Дог. 01/22 от 17.02.2022</t>
  </si>
  <si>
    <t>013_21</t>
  </si>
  <si>
    <t>12.01.22-запрос расписан через офис
-задан вопрос заказчику
-ТКП на согласовнии у В.Пака</t>
  </si>
  <si>
    <t>013_22</t>
  </si>
  <si>
    <t>25.04.2022-запрос расписан через офис
-уточнен срок у ПТЦ
ТКП на согласовании у В.Пака
-ткп направлено заказчику</t>
  </si>
  <si>
    <t>РФЯЦ ВНИИЭФ</t>
  </si>
  <si>
    <t>014_22</t>
  </si>
  <si>
    <t>11.04.2022-оплата</t>
  </si>
  <si>
    <t>Счет № 34 от 24.03.2022</t>
  </si>
  <si>
    <t>р2858</t>
  </si>
  <si>
    <t>УРИЦ</t>
  </si>
  <si>
    <t>018_21</t>
  </si>
  <si>
    <t>28.01.2022-запрос расписан чреез офис
-сделала предзапуск, согласовано с Семиным
-исх. 57</t>
  </si>
  <si>
    <t>ООО УрИЦ</t>
  </si>
  <si>
    <t>018_22</t>
  </si>
  <si>
    <t>17.01.22-запрос расписан через офис
-на согласовании у В.Пака
-отправлено заказчику</t>
  </si>
  <si>
    <t>MIC-185, MIC-224</t>
  </si>
  <si>
    <t>20.01.22-корректировка ТКП
-на согласвании у В.Пака
исх.37</t>
  </si>
  <si>
    <t>27.01.2022-оплата</t>
  </si>
  <si>
    <t>Счет №7 от 26.01.2022</t>
  </si>
  <si>
    <t>р2846</t>
  </si>
  <si>
    <t>01.02.2022-оплата</t>
  </si>
  <si>
    <t>MIC-552</t>
  </si>
  <si>
    <t>021_21</t>
  </si>
  <si>
    <t>03.03.2022-оплата</t>
  </si>
  <si>
    <t>Дог. № 73-058-16-1725/2021 от 10.08.2021</t>
  </si>
  <si>
    <t>р2793</t>
  </si>
  <si>
    <t>ГЕОСТРОЙ</t>
  </si>
  <si>
    <t>022_22</t>
  </si>
  <si>
    <t>17.01.22-запрос расписан через офис
-запрошена информация о конечном пользователе
-нет ответа на вопросы. Задача временно закрыта</t>
  </si>
  <si>
    <t>Гидропроект</t>
  </si>
  <si>
    <t>024_22</t>
  </si>
  <si>
    <t>18.01.2022-запрос от СТС
-на согласовании у В.Пака
-ТКП направлено в СТС для отправки Заказчику</t>
  </si>
  <si>
    <t>025_22</t>
  </si>
  <si>
    <t>21.01.2022-запрос от Скрипника
-на согласовании у В.Пака
-необходимо решение А.Семина
22.03.2022-по сообщению от Скрипника Алексея ждем ответ от Суриканта</t>
  </si>
  <si>
    <t>Лаборатория МС-2</t>
  </si>
  <si>
    <t>030_22</t>
  </si>
  <si>
    <t>18.01.2022-запрос расписан через офис
-на согласовании у В.Пака
-необходимы комментарии ОДК Сатурна
-написано письмо Кальнету
-написано письмо Александрову
-написано письмо Чувилину
-написано письмо Екимову Михаилу (ГОСНИАС)
-Екамов не берет трубку
-Вопрос передан Иванову</t>
  </si>
  <si>
    <t>Электра-К</t>
  </si>
  <si>
    <t>нормализаторы</t>
  </si>
  <si>
    <t>031_22</t>
  </si>
  <si>
    <t>18.01.2022-запрос расписан через офис
-запрошен конечный пользователь
24.01.2022- ТКп на согласовании у В.Пака</t>
  </si>
  <si>
    <t>032_22</t>
  </si>
  <si>
    <t>20.01.2022-запрос расписан через офис
-на согласовании у В.Пака
21.01.2022- необходимо показать Семину</t>
  </si>
  <si>
    <t>ЯрЭлектро</t>
  </si>
  <si>
    <t>034_22</t>
  </si>
  <si>
    <t>20.01.2022-запрос по почте
на согласовании у В.Пака
-конечный пользователь УЗГА</t>
  </si>
  <si>
    <t>РусГидро</t>
  </si>
  <si>
    <t>036_22</t>
  </si>
  <si>
    <t>21.01.2022-конкурс
-на согласовании у В.Пака (необходимо решение по участию)
-не участвуем в тендере</t>
  </si>
  <si>
    <t>Аэросила</t>
  </si>
  <si>
    <t>037_22</t>
  </si>
  <si>
    <t>24.01.2022-запрос от СТС
-необходимо ДС
-заявка на ДС направлена в ДГ
-проект договора был направлен для согласования</t>
  </si>
  <si>
    <t>РФЯЦ ВНИИТФ</t>
  </si>
  <si>
    <t>038_22</t>
  </si>
  <si>
    <t>24.01.2022-запрос расписан через офис
-на согласовании у В.Пака
-направлены вопросы заказчику
-согласование сроков, Русаков
ТКП отправлено по e-mail</t>
  </si>
  <si>
    <t xml:space="preserve">29.03.2022-необходимо решить вопрос со стоимостью договора, договор у Семина
-письмо об увеличении стоимости у Семина
-исх. 210 </t>
  </si>
  <si>
    <t>РФЯЦ-ВНИИТФ</t>
  </si>
  <si>
    <t>07.04.2022-запрос расписан через офис
11.04.2022-необходимо решение Семина
14.04.22-письмо передано Дышкант, ответ до 18.04
-необходима информация от ПТЦ
25.04.2022-вопрос на рассмотрении у Семина
-исх.268 от 28.04.2022</t>
  </si>
  <si>
    <t>040_22</t>
  </si>
  <si>
    <t>24.01.2022-запрос расписан через офис
-ТКП направлено по e-mail</t>
  </si>
  <si>
    <t>041_21</t>
  </si>
  <si>
    <t>25.01.2022-запрос расписан через офис
-необходимо согласовать срок поставки
-на согласовании у В.Пака
-задан вопрос заказчику по письму-ответу
28.01.2022- повторный запрос  о письме
01.02.2022-на подписании у Семина
-исх. 59</t>
  </si>
  <si>
    <t>041_22</t>
  </si>
  <si>
    <t>23.03.2022-запрос по телефону на обновление ТКП
-на согласовании с В. Паком
-необходимо согласовать с Семиным</t>
  </si>
  <si>
    <t>Адаменко</t>
  </si>
  <si>
    <t>045_22</t>
  </si>
  <si>
    <t>26.01.2022-запрос по почте
-на согласовании у В.Пака</t>
  </si>
  <si>
    <t>КГКПЗ</t>
  </si>
  <si>
    <t>047_22</t>
  </si>
  <si>
    <t>26.01.2022-запрос расписан через офис
-ТЗ направлено Иванову К. для согласования
-ТЗ перенаправлено в РСС для проверки
-ТЗ составлено некоректно, необходимо уточнить детали  заказчика
16.02.2022-возможно расширение ТКП, ждем дополнительно ИД
02.03.2022-задача закрыта до появления новых данных</t>
  </si>
  <si>
    <t>050_21</t>
  </si>
  <si>
    <t xml:space="preserve">18.01.2022-запрос расписан через офис
-запрос передан на расчет в СТС
-на подписи у Семина
исх. 48 </t>
  </si>
  <si>
    <t>052_22</t>
  </si>
  <si>
    <t>27.01.2022-запрос расписан через офис
-на согласовании у В.Пака
б/о</t>
  </si>
  <si>
    <t>ОМО им. Баранова</t>
  </si>
  <si>
    <t>053_22</t>
  </si>
  <si>
    <t>27.01.2022-запрос расписан через офис
-уточнение запроса, МХ-416 снят с производства
-заказчик не отвечает на письма и звонки, закрыто до ответа</t>
  </si>
  <si>
    <t>054_22</t>
  </si>
  <si>
    <t>27.01.2022-запрос расписан через офис
-заданы вопросы Кондратьеву, СТС
-даны ответы на вопросы</t>
  </si>
  <si>
    <t>MIC-400 техподдержка</t>
  </si>
  <si>
    <t>057_22</t>
  </si>
  <si>
    <t>20.01.2022-запрос расписан через офис
-запрос направлен в СТС
27.01.2022-ждем решение Милосердова
01.02.2022-необходимо решение по стоимости ч/мес
02.02.2022-на согласовании у Милосердова
исх. 68, 69</t>
  </si>
  <si>
    <t>техподдержка на MIC-400</t>
  </si>
  <si>
    <t>11.04.2022-заявка по почте, вопрос удорожания договора
-пишу письмо обоснование
-на подписании у Семина
исх. 218</t>
  </si>
  <si>
    <t>КБМ</t>
  </si>
  <si>
    <t>061_21</t>
  </si>
  <si>
    <t>03.02.2022-запрос расписан через офис
-согласование срока поставки
-на согласовании у В.Пака
-идет подготовка РКМ
15.02.2022-заявка передана в ДГ
-запрошен номер ИГК, № гос.контракта
02.03.2022-повторно направлено письмо с информацией
-необходимо направить проект договора
03.02.2022-направлен проект договора, ведомость поставки</t>
  </si>
  <si>
    <t>063_22</t>
  </si>
  <si>
    <t>07.02.2022-запрос расписан через офис
-согласование сроков поставки
-ТКП на согласовании у В.Пака</t>
  </si>
  <si>
    <t>14.02.2022-звонок по поводу цены (перевести в усл. ед.)
-ТКП на согласовании у В.Пака</t>
  </si>
  <si>
    <t>065_22</t>
  </si>
  <si>
    <t>09.02.2022-запрос расписан через офис
-на согласовании у В.Пака
-отправлена заявка на счет
счет направлен заказчику</t>
  </si>
  <si>
    <t>Счет № 11 от 10.02.2022</t>
  </si>
  <si>
    <t>16.03.2022-оплата</t>
  </si>
  <si>
    <t>р2855</t>
  </si>
  <si>
    <t>Петр Мошков (МАИ)</t>
  </si>
  <si>
    <t>WINПОС</t>
  </si>
  <si>
    <t>066_22</t>
  </si>
  <si>
    <t>09.02.2022-запрос расписан через офис
уточнена информация по заказчику
-на согласовании у В.Пака
-отправлено заказчику</t>
  </si>
  <si>
    <t>078_22</t>
  </si>
  <si>
    <t xml:space="preserve">17.02.2022-запрос расписан через офис
-на согласовании у В.Пака
Адаменко необходимо поговорить с Семиным
Согласованы старые цены. Ожидание нового ТКП </t>
  </si>
  <si>
    <t>02.03.2022-запрошен счет на новое ткп
-ткп направлено, жду счет
-счет направлен Заказчику</t>
  </si>
  <si>
    <t>Счет № 12 от 03.03.2022</t>
  </si>
  <si>
    <t>16.03.2022-запрос расписан через офис
на согласовании с Семиным
на повторном согласовании с В.Паком
направлено заказчику</t>
  </si>
  <si>
    <t>ОДК Стар</t>
  </si>
  <si>
    <t>081_22</t>
  </si>
  <si>
    <t>17.02.2022-запрос расписан через офис
-на согласовании у В.Пака</t>
  </si>
  <si>
    <t>14.03.2022-запрос расписан через офис
ТКП на согласовании у В.Пака
-на подписи у Семина
-все еще на подписи у Семина
исх. 194</t>
  </si>
  <si>
    <t>11.04.2022-запрос по почте на согласование проекта договора
заявка направлена в ДГ
21.04.2022-заказчик исправил договор, готовим протокол разногласий
-проект договора и проет разногласий направлены заказчику</t>
  </si>
  <si>
    <t>ЦНИИАГ</t>
  </si>
  <si>
    <t>082_22</t>
  </si>
  <si>
    <t>17.02.2022-запрос расписан через офис
-на согласовании у В.Пака
-ткп направлено заказчику, готовлю альтернативки</t>
  </si>
  <si>
    <t>15.03.2022-запрос по почте
-ткп на согласовании у В.Пака
ткп направлено заказчику</t>
  </si>
  <si>
    <t>356
363</t>
  </si>
  <si>
    <t>21.03.2022-запрос расписан через офис
-на согласовании у Семина
исх. 170</t>
  </si>
  <si>
    <t>МЕ-408</t>
  </si>
  <si>
    <t>083_22</t>
  </si>
  <si>
    <t>17.02.2022-запрос по почте
-ткп направлено заказчику</t>
  </si>
  <si>
    <t>084_22</t>
  </si>
  <si>
    <t>17.02.2022-запрос расписан через офис
на согласовании у В.Пака</t>
  </si>
  <si>
    <t>Глобал Юнит</t>
  </si>
  <si>
    <t>085_22</t>
  </si>
  <si>
    <t>14.02.2022-запрос расписан через офис
-вопрос о конечном пользователе ( кон.СарФТИ НИЯУ МИФИ)
-необходима консультация РСС (Скрипнику направлено письмо)
02.03.2022ТКП на согласовании у В.Пака
-ТКП направлено ЗАказчику</t>
  </si>
  <si>
    <t>МС-212</t>
  </si>
  <si>
    <t>03.03.2022-запрос по телефону
-ТКП на согласовании у В.Пака
04.03.2022-ТКп направлено заказчику</t>
  </si>
  <si>
    <t>31.03.2022-запрос по телефону на договор
-заявка передана в ДГ (бдет отправлен напрямую заказчику ДГ)
04.04.2022-отправлен договор заказчику</t>
  </si>
  <si>
    <t>19.04.2022-оплата</t>
  </si>
  <si>
    <t>Счет № 39 от 31.03.2022</t>
  </si>
  <si>
    <t>р2862</t>
  </si>
  <si>
    <t>105_22</t>
  </si>
  <si>
    <t xml:space="preserve">22.02.2022-запрос расписан через офис
-ткп на согласовании у В.Пака
-на подписании у Семина
исх.129 </t>
  </si>
  <si>
    <t>106_22</t>
  </si>
  <si>
    <t>02.03.2022-запрос по почте
-ткп на согласовании у В.Пака
-пока на паузе до разрешения ситуации</t>
  </si>
  <si>
    <t>ГКНПЦ им. Хруничева</t>
  </si>
  <si>
    <t>107_22</t>
  </si>
  <si>
    <t>02.03.2022-запрос расписан через офис
-запрос направлен в СТС
-на подписании у Семина
исх. 128 направлено заказчику</t>
  </si>
  <si>
    <t>ПИК-Эксперт</t>
  </si>
  <si>
    <t>111_22</t>
  </si>
  <si>
    <t>02.03.2022-запрос расписан через офис
-запрошен конечный пользователь (НПК КБМ)
-ждут ткп после праздников (Согласование ТКП для КБМ напрямую )
ТКП направлено Заказчику (как в КБМ)</t>
  </si>
  <si>
    <t>техобслуживание</t>
  </si>
  <si>
    <t>114_22</t>
  </si>
  <si>
    <t>04.02.2022-запрос от В.Пака
-задан вопрос А. Исайчевой о сроках
-Согласовано с В.Паком.
09.03.2022-передана заявка на договор
16.03.2022-договор направлен на согласование</t>
  </si>
  <si>
    <t>115_22</t>
  </si>
  <si>
    <t>04.03.2022-запрос расписан через офис
-задан вопрос заказчику
-ТКП на согласовании у В.Пака
11.03.2022-повторно на согласовании у В.Пака
-ТКП направлено заказчику</t>
  </si>
  <si>
    <t>р2857</t>
  </si>
  <si>
    <t>13.04.2022-запрос расписан через офис
Договор направлен в ДГ
-ответ направлен заказчику Чикиной Н.</t>
  </si>
  <si>
    <t>НИО ГБИП</t>
  </si>
  <si>
    <t>119_22</t>
  </si>
  <si>
    <t>10.03.2022-запрос от СТС
-ТКП на согласовании у В.Пака
-заявка на договор отправлена в ДГ
-договор направлен на согласование</t>
  </si>
  <si>
    <t>РегионСтройКомплект</t>
  </si>
  <si>
    <t>121_22</t>
  </si>
  <si>
    <t>02.03.2022-запрос расписан через офис
-запрошен конечный пользователь (Няганьнефтегаз)
-направлено ТЗ в РСС
11.03.2022-Бобкин готовит схему
17.03.2022-направлены вопросы Заказчику, так как не хватает ИД
21.03.2022-Составлено ТКП по схеме, ТКП на согласовании у РСС
-недостаточно ИД, закрываю до ответов заказчика</t>
  </si>
  <si>
    <t>130_22</t>
  </si>
  <si>
    <t>14.03.2022-запрос расписан через офис
ТКП на согласовании у В. Пака
-на подписи у Семина
28.03.2022-все еще на подписи у Семина
исхю 195</t>
  </si>
  <si>
    <t>ОДК Салют</t>
  </si>
  <si>
    <t>131_22</t>
  </si>
  <si>
    <t>14.03.2022-запрос расписан через офис
-ткп на согласовании у В.Пака
-ткп направлено заказчику</t>
  </si>
  <si>
    <t>28.03.2022-запрос расписан через офис
-на согласовании у В.Пака</t>
  </si>
  <si>
    <t>11.04.2022-запрос по почте на проект договора
заявка направлена в ДГ
-проект договора направлен на согласование</t>
  </si>
  <si>
    <t>133_22</t>
  </si>
  <si>
    <t>16.03.2022-запрос расписан через офис
-запрошен конечный пользователь (КБМ)
-ТКП для КБМ на согласовании у ГД (исходное)
-ткп направлено как в КБМ</t>
  </si>
  <si>
    <t>Зыкун (физ.лицо) АО "НПП "Радар ммс"</t>
  </si>
  <si>
    <t>137_22</t>
  </si>
  <si>
    <t>17.03.2022-запрос расписан через офис
-на согласовании с Семиным
-повторно на согласовании с В.Паком
ткп направлено заказчику</t>
  </si>
  <si>
    <t>141_22</t>
  </si>
  <si>
    <t>21.03.2022-запрос расписан через офис
-на согласовании у В.Пака
-задача временно закрыта</t>
  </si>
  <si>
    <t>147_22</t>
  </si>
  <si>
    <t>22.03.2022-запрос расписан через офис
-на согласовании у В.Пака</t>
  </si>
  <si>
    <t>Александр Фомин
ООО "Драйвер"</t>
  </si>
  <si>
    <t>148_22</t>
  </si>
  <si>
    <t>22.03.2022-запрос расписан через офис
-запрошен конечный и организация
-на согласовании у В.Пака
заданы вопросы заказчику
-отправлена ориентировочная стоимость</t>
  </si>
  <si>
    <t>149_22</t>
  </si>
  <si>
    <t>22.03.2022-запрос расписан через офис
-на согласовании у В.Пака
28.03.2022-уточнен состав модулей для прибора
-отправлено заказчику</t>
  </si>
  <si>
    <t>НИИПХ</t>
  </si>
  <si>
    <t>151_22</t>
  </si>
  <si>
    <t>23.03.2022-запрос от СТС
-отправлено заказчику</t>
  </si>
  <si>
    <t xml:space="preserve">КБ Арматура </t>
  </si>
  <si>
    <t>152_22</t>
  </si>
  <si>
    <t>23.03.2022-запрос расписан через офис
уточнен состав поставки</t>
  </si>
  <si>
    <t>ФИЦ ХФ РАН</t>
  </si>
  <si>
    <t>158_22</t>
  </si>
  <si>
    <t>25.03.2022-запрос расписан через офис
-ткп на согласовании</t>
  </si>
  <si>
    <t>160_22</t>
  </si>
  <si>
    <t xml:space="preserve">25.03.2022-запрос от СТС
-на согласовании у В. Пака
исх. 422 </t>
  </si>
  <si>
    <t>ремонт MIC-355,1150</t>
  </si>
  <si>
    <t>20.04.2022-запрос расписан через офис
-направлено для рассчета в СТС
подотовить альтернативные, поправить позицию
04.05.2022-повторно направлено в СТС
-ткп на согласовании у В.Пака
-ткп направлено в рабочем порядке, готовлю оф. письмо
письмо на подписании у Семина,  запрошены альтернативки
исх. 626 от 06.05.2022</t>
  </si>
  <si>
    <t>161_22</t>
  </si>
  <si>
    <t>25.03.2022-запрос расписан чреез офис
-направлено заказчику по e-mail</t>
  </si>
  <si>
    <t>Терраконт</t>
  </si>
  <si>
    <t>MC-110</t>
  </si>
  <si>
    <t>162_22</t>
  </si>
  <si>
    <t>25.03.2022-запрос расписан чреез офис
-вопрос в ПТЦ</t>
  </si>
  <si>
    <t>МХ-240</t>
  </si>
  <si>
    <t>165_22</t>
  </si>
  <si>
    <t>29.03.2022-запрос расписан через офис</t>
  </si>
  <si>
    <t>ЭлекТрейд-М</t>
  </si>
  <si>
    <t>167_22</t>
  </si>
  <si>
    <t>29.03.2022-запрос расписан через офис
-на согласовании у В.Пака
-отправлено заказчику</t>
  </si>
  <si>
    <t>Торговый дом Зевс</t>
  </si>
  <si>
    <t>168_22</t>
  </si>
  <si>
    <t>29.03.2022-запрос расписан через офис
-запрошен конечный пользователь (ВНИИЭМ)
-ткп направлено заказчику</t>
  </si>
  <si>
    <t>Василюк Сергей</t>
  </si>
  <si>
    <t>МХ-340</t>
  </si>
  <si>
    <t>170_22</t>
  </si>
  <si>
    <t>30.03.2022-запрос по почте</t>
  </si>
  <si>
    <t>ЦАГИ(Василюк)</t>
  </si>
  <si>
    <t>20.04.2022-запрос расписан через офис
-на согласовании у В.Пака
-направлено заказчику</t>
  </si>
  <si>
    <t>173_22</t>
  </si>
  <si>
    <t>31.03.2022-запрос расписан через офис
-задан вопрос заказчику
-направлено в СТС
11.04.2022-заявка еще в СТС, необходим список оборудования
-направлено заказчику</t>
  </si>
  <si>
    <t>Счет № 47 от 13.04.2022</t>
  </si>
  <si>
    <t>25.04.2022-запрос расписан через офис
-нет договора,запрошен
26.04.2022-направлен в ДГ
-подписанный договор отправлен заказчику</t>
  </si>
  <si>
    <t>Дог. 26-5702/2022</t>
  </si>
  <si>
    <t>НПП Аэросила</t>
  </si>
  <si>
    <t>174_22</t>
  </si>
  <si>
    <t>31.03.2022-запрос расписан через офис</t>
  </si>
  <si>
    <t>175_22</t>
  </si>
  <si>
    <t xml:space="preserve">Авиком групп </t>
  </si>
  <si>
    <t>185_21</t>
  </si>
  <si>
    <t>12.04.2022-оплата</t>
  </si>
  <si>
    <t>Дог. № АВ-21-16 от 07.04.2021</t>
  </si>
  <si>
    <t>р2744</t>
  </si>
  <si>
    <t>Коммерц Конструкшн</t>
  </si>
  <si>
    <t>192_22</t>
  </si>
  <si>
    <t>11.04.2022-запро от Пака
-на согласовании у В.Пака
-направлен по почте из запроса Ежовой и Пака</t>
  </si>
  <si>
    <t>ГК Снабжение</t>
  </si>
  <si>
    <t>193_22</t>
  </si>
  <si>
    <t>11.04.2022-запрос расписан через офис</t>
  </si>
  <si>
    <t>работы по продлению срока службы</t>
  </si>
  <si>
    <t>195_22</t>
  </si>
  <si>
    <t>БСТК-Фельдман</t>
  </si>
  <si>
    <t>11.04.2022-запрос расписан через офис
-запрос направлен в СТС
-направлен в БСТК для оценки трудоемкости
19.04.2022-получен ответ от Фельдмана
21.04.2022-подготовлено ТКП
22.04.2022-готовлю ид для РКМ
25.04.2022-ТКП на согласовании с БСТК
06.05.2022-не получено согласование от БСТК
13.05.2022-получено согласование БСТК, отправлено на согласование Загребину
16.05.2022-рассчет стоимости от СТС</t>
  </si>
  <si>
    <t>MIC-185 ремонт</t>
  </si>
  <si>
    <t>198_22</t>
  </si>
  <si>
    <t>13.04.2022-запрос от СТС (в соответствии с дог. 05/20)</t>
  </si>
  <si>
    <t>ТАНКТ им. Бериева</t>
  </si>
  <si>
    <t>кабели и ремонт</t>
  </si>
  <si>
    <t>26.04.2022-запрос от СТС
-ткп на согласовании у В.Пака
проект договора направлен заказчику на согласование</t>
  </si>
  <si>
    <t>ЛИИ им.Громова</t>
  </si>
  <si>
    <t>ремонт</t>
  </si>
  <si>
    <t>200_22</t>
  </si>
  <si>
    <t>13.04.2022-запрос от СТС
-необходим разговор В.Пака с Д. Милосердовым
16.05.2022-Ответ был дан Милосердовым</t>
  </si>
  <si>
    <t>МКБ Факел</t>
  </si>
  <si>
    <t>202_22</t>
  </si>
  <si>
    <t>15.04.2022-запрос по телефону 
-запрошена спецпроверка в БТК
-19.04.2022-ТКП на согласовании у В.Пака</t>
  </si>
  <si>
    <t>Дмитрий Обернихин</t>
  </si>
  <si>
    <t>207_22</t>
  </si>
  <si>
    <t>18.04.2022-запрос расписан через офис
-запрошен КП (КТЗ-Казахстан)
-запрошен срок поставки у ПТЦ
19.04.2022-запрошена компания
закрываю до ответа заказчика</t>
  </si>
  <si>
    <t>контур-М</t>
  </si>
  <si>
    <t>208_22</t>
  </si>
  <si>
    <t>18.04.2022-запрос расписан через офис
-запрошен КП
-запрошен срок поставки у ПТЦ
-направлено заказчику</t>
  </si>
  <si>
    <t>Союзэлектроавтоматика</t>
  </si>
  <si>
    <t>209_22</t>
  </si>
  <si>
    <t>Кентаусский трансформаторный завод</t>
  </si>
  <si>
    <t>215_22</t>
  </si>
  <si>
    <t>20.04.2022-запрос расписан через офис
-запросила конечного
-направлено на согласование В.Паку</t>
  </si>
  <si>
    <t>АйТиДом</t>
  </si>
  <si>
    <t>218_22</t>
  </si>
  <si>
    <t>25.04.2022-запрос расписан через офис
конечный НИИС
-на согласовании у В.Пака
-отправлено заказчику</t>
  </si>
  <si>
    <t>БГТУ им. Шухова</t>
  </si>
  <si>
    <t>219_22</t>
  </si>
  <si>
    <t>25.04.2022-запрос расписан через офис
-ткп на согласовании у В.Пака</t>
  </si>
  <si>
    <t>ВКА им. Можайского</t>
  </si>
  <si>
    <t>222_22</t>
  </si>
  <si>
    <t>25.04.2022-запрос по почте
-ткп на согласовании у В.Пака</t>
  </si>
  <si>
    <t>МС-227UP</t>
  </si>
  <si>
    <t>224_22</t>
  </si>
  <si>
    <t>26.04.2022-запрос по почте на подбор модуля
-на согласовании у Семина по срокам
-на повторном согласовании в ПТЦ
-ткп направлено заказчику</t>
  </si>
  <si>
    <t>178_22</t>
  </si>
  <si>
    <t>25.04.2022-запрос расписан через офис
-запрошены модули
-получено ТЗ, неясно количество модулей, уточнила
-на согласовании у В.Пака
16.05.2022-направлно заказчику</t>
  </si>
  <si>
    <t>НИИИС</t>
  </si>
  <si>
    <t>226_22</t>
  </si>
  <si>
    <t>26.04.2022-запрос расписан через офис
-ткп на согласовании у В.Пака</t>
  </si>
  <si>
    <t>Техобеспечение</t>
  </si>
  <si>
    <t>26.04.2022-запрос расписан через офис
-ткп направлено заказчику</t>
  </si>
  <si>
    <t>кабели для поверки</t>
  </si>
  <si>
    <t>517
531
541</t>
  </si>
  <si>
    <t>229_22</t>
  </si>
  <si>
    <t>20.04.2022-запрос расписан через офис
-задан вопрос Громову
-задан вопрос заказчику, не хватает ИД
-направила ткп 
04.05.2022-направила повторно и добавила кабель</t>
  </si>
  <si>
    <t>МС-451</t>
  </si>
  <si>
    <t>232_22</t>
  </si>
  <si>
    <t>27.04.2022-запрос расписан через офис
-на согласовании у В.Пака
-ткп направлено заказчику</t>
  </si>
  <si>
    <t>РОСЖЕЛДОР ПРОЕКТ</t>
  </si>
  <si>
    <t>WinПОС Prof</t>
  </si>
  <si>
    <t>237_22</t>
  </si>
  <si>
    <t>29.04.2022-запрос расписан через офис
-на согласовании с В.Паком
-отправлено заказчику</t>
  </si>
  <si>
    <t>239_22</t>
  </si>
  <si>
    <t>04.05.2022-пришел договор от заказчика, необходимо ТКП</t>
  </si>
  <si>
    <t>Дог. 16-5702/2022</t>
  </si>
  <si>
    <t>325_21</t>
  </si>
  <si>
    <t>Дог. №130-058-16-1728/2021 от 06.12.2021</t>
  </si>
  <si>
    <t>р2827</t>
  </si>
  <si>
    <t>341_20</t>
  </si>
  <si>
    <t xml:space="preserve">10.11.22-запрос расписан через офис
-направлено в договорной отдел
-на подписи у ГД
20.01.22-исх. 34 </t>
  </si>
  <si>
    <t>Договор 102-НИО-9КБХМ-20 от 30.11.20</t>
  </si>
  <si>
    <t>Систек Аутомейшн</t>
  </si>
  <si>
    <t>MIC-036 (Аргола)</t>
  </si>
  <si>
    <t>378_21</t>
  </si>
  <si>
    <t>19.01.2022-оплата</t>
  </si>
  <si>
    <t>Дог. № 51/21</t>
  </si>
  <si>
    <t>р2796</t>
  </si>
  <si>
    <t>09.02.2022-запрос расписан через офис
-запрос передан в СТС
-дан ответ на вопросы, ТКП не требуется</t>
  </si>
  <si>
    <t>ОДК УМПО</t>
  </si>
  <si>
    <t>421_21</t>
  </si>
  <si>
    <t>Дог. №55/21</t>
  </si>
  <si>
    <t>Техподдержка</t>
  </si>
  <si>
    <t>СТС</t>
  </si>
  <si>
    <t>457_21</t>
  </si>
  <si>
    <t>23.03.2022-запрос расписан через офис
-необходимо пересмотреть договор
-готовим письмо об увеличении стоимости и срока
-уточнен срок у ПТЦ
исз.178 от 24.03.2022</t>
  </si>
  <si>
    <t>Дог. 75/21 от 13.12.2021</t>
  </si>
  <si>
    <t>11.04.2022-запрос на протокол урегулирования на 
исх.178 от 24.03.2022
заявка отправлена в ДГ
-проект ДС направлен заказчику</t>
  </si>
  <si>
    <t>463_21</t>
  </si>
  <si>
    <t>05.03.2022-запрос по почте
-запрос направлен в СТС для проверки цен
09.03.2022-повторно направлен запрос
-на согласовании у В.Пака
-ТКП отправлено заказчику</t>
  </si>
  <si>
    <t>488_21</t>
  </si>
  <si>
    <t>30.03.2022-запрос на договор
-направлена заявка на договор в ДГ
договор направлен на согласование с заказчиком</t>
  </si>
  <si>
    <t>07.04.2022-запрос расписан через офис
-замечания по договору направлены в ДГ
-проект договора направлен заказчику</t>
  </si>
  <si>
    <t>496_20</t>
  </si>
  <si>
    <t>12.01.22- обновить ТКП(+альтернативные)
-ТКП на согласовании
-альтернативные предложения отправлены
-на подписании у Семина
исх. 28 от 18.01.22</t>
  </si>
  <si>
    <t>497_21</t>
  </si>
  <si>
    <t>25.01.2022-запрос расписан через офис
-сообщено о конкурсе, необходимо принять решение об участии
-участвуем в конкурсе, собираем документы</t>
  </si>
  <si>
    <t>14.03.2022-оплата</t>
  </si>
  <si>
    <t>Дог. № 376/1739-2021 от 21.02.2022</t>
  </si>
  <si>
    <t>р2847</t>
  </si>
  <si>
    <t>500_21
005_22</t>
  </si>
  <si>
    <t>РСС Стифутин</t>
  </si>
  <si>
    <t>11.01.22-запрос по почте
-на рассмотрении у А.Стифутина
-задан вопрос по конечному поьзователю
-ТКП на согласовании у В.Пака</t>
  </si>
  <si>
    <t xml:space="preserve">MIC-140  </t>
  </si>
  <si>
    <t>511_21</t>
  </si>
  <si>
    <t>26.01.2022-необходимо исправлять договор №79/21</t>
  </si>
  <si>
    <t>РСК МИГ</t>
  </si>
  <si>
    <t>521_21</t>
  </si>
  <si>
    <t>02.03.2022-просьба скинуть письмо о единственном поставщике
-на подписи у Семина
исх.130</t>
  </si>
  <si>
    <t>ФЦДТ Союз</t>
  </si>
  <si>
    <t>527_21</t>
  </si>
  <si>
    <t>Счет №109 от 22.10.2021</t>
  </si>
  <si>
    <t>НПП Мера</t>
  </si>
  <si>
    <t>ТКП на стойку (внутр)</t>
  </si>
  <si>
    <t>538_21</t>
  </si>
  <si>
    <t>15.12.21-Обновить ТКП на стойку
ТКп на согласовании у В.Пака
-на согласовании у И.Загребина
Загребин в отпуске до 10.01.21 на паузе
строка закрыта до возобновления работ по ней</t>
  </si>
  <si>
    <t>547_21</t>
  </si>
  <si>
    <t>21.01.2022-запрос на обновленное ткп
-на согласовании
-уточнение срока поставки, Русаков
-отправлено заказчику</t>
  </si>
  <si>
    <t>595_21</t>
  </si>
  <si>
    <t>14.02.2022-запрос расписан через офис
-передана заявка на договор
-договор отправлен на соглаование</t>
  </si>
  <si>
    <t>597_21</t>
  </si>
  <si>
    <t>13.01.22-запрос расписан через офис
-договор передан в ДГ
-отправлены замечания заказчику, ждем новый договор</t>
  </si>
  <si>
    <t>Дог. 76-5702/21 от 16.12.21</t>
  </si>
  <si>
    <t>ОДК-Авиадвигатель</t>
  </si>
  <si>
    <t>07.04.2022-оплата</t>
  </si>
  <si>
    <t xml:space="preserve"> Дог. №76-5702/2021 от 16.12.2021</t>
  </si>
  <si>
    <t>р2851</t>
  </si>
  <si>
    <t>598_21</t>
  </si>
  <si>
    <t>12.01.22-запрос расписан через офис
-договор передан в ДГ
-исх. 14 от 13.01.22</t>
  </si>
  <si>
    <t>Дог. 79-5702/21 от 28.12.21</t>
  </si>
  <si>
    <t>НПО Радар</t>
  </si>
  <si>
    <t>24.01.2022-запрос расписан через офис
-конкурс РусГидро, участвуем сами</t>
  </si>
  <si>
    <t>Softline</t>
  </si>
  <si>
    <t>10.02.2022-запрос расписан через офис
-запрос на ПО для 
-на согласовании у В.Пака (Саров)</t>
  </si>
  <si>
    <t>ПрофРип</t>
  </si>
  <si>
    <t>18.02.2022-запрос расписан через офис
-запрос с Украины, работаем только через ТЕК</t>
  </si>
  <si>
    <t>MIC-1150, MIC-355</t>
  </si>
  <si>
    <t>МИР-А.Тихонов</t>
  </si>
  <si>
    <t>18.04.2022-запрос от Пака
-ТКП на согласовании у В.Пака
-на согласовании у Семина
-ткп отправлено заказчику</t>
  </si>
  <si>
    <t>Инжиниринг центр</t>
  </si>
  <si>
    <t>утверждение типа средств</t>
  </si>
  <si>
    <t>22.04.2022-запрос расписан через офис
-запрос направлен в РСС
25.04.2022 -повторно направлено в РСС
-не наш профиль, отказ</t>
  </si>
  <si>
    <t>247_22</t>
  </si>
  <si>
    <t>27.04.2022-запрос расписан через офис
-запрошены ИД
-передано в СТС
на согласовании у В.Пака
-ткп направлено заказчику</t>
  </si>
  <si>
    <t>Алми</t>
  </si>
  <si>
    <t>усилитель тензодатчика</t>
  </si>
  <si>
    <t>05.05.2022-запрос расписан через офис
-не наше, отказ.</t>
  </si>
  <si>
    <t>ПАО МЗИК</t>
  </si>
  <si>
    <t>MIC-200М</t>
  </si>
  <si>
    <t>243_22</t>
  </si>
  <si>
    <t>05.05.2022-запрос расписан через офис
-зарошен КП (МЗИК)
-запрошена конкурсная процедура
-на согласовании у В.Пака
06.05.2022-отправлено заказчику</t>
  </si>
  <si>
    <t>250_22</t>
  </si>
  <si>
    <t>05.05.2022-запрос расписан через офис
-запрошен КП (МЗИК)
-ткп направлено заказчику</t>
  </si>
  <si>
    <t>Урал-техно</t>
  </si>
  <si>
    <t>251_22</t>
  </si>
  <si>
    <t>Авиком групп</t>
  </si>
  <si>
    <t>242_22</t>
  </si>
  <si>
    <t>05.05.2022-запрос расписан через офис
-ткп на согласовании у В.Пака
-срок поставки уточняется у ПТЦ
-срок согласован
-ткп направлено заказчику</t>
  </si>
  <si>
    <t>Пьер Айвазовский
Ташкентский институт текстильной и легкой промышленности</t>
  </si>
  <si>
    <t>05.05.2022-запрос расписан через офис
-запрошена организация и КП(Ташкентский институт текстильной и легкой промышленности)
-на согласовании у В.Пака
-ткп направлено заказчику</t>
  </si>
  <si>
    <t>241_22</t>
  </si>
  <si>
    <t>05.05.2022-запрос расписан через офис
-на согласовании у В.Пака
ТКП направлено заказчику</t>
  </si>
  <si>
    <t>АИИС стенда №5</t>
  </si>
  <si>
    <t>Спиридонский</t>
  </si>
  <si>
    <t>22.12.21-запрос расписан через офис
- ожидание ответа от Заказчика о типе контракта
- ответ направлен Заказчику, исх. 135</t>
  </si>
  <si>
    <t>стенд №2 цех 6 корпус 6</t>
  </si>
  <si>
    <t>27.01.2022-запрос расписан через офис
- направлен отказ, исх. 64</t>
  </si>
  <si>
    <t>система измерений деформаций</t>
  </si>
  <si>
    <t>02.02.2022-запрос расписан через офис
- отправлено Заказчику, исх. 179</t>
  </si>
  <si>
    <t>КБХА</t>
  </si>
  <si>
    <t>СИ стенда 50</t>
  </si>
  <si>
    <t>15.02.2022-запрос расписан через офис
- б/о, совещание перенесено, вх. 223</t>
  </si>
  <si>
    <t>АО ОДК</t>
  </si>
  <si>
    <t>исполнение договоров</t>
  </si>
  <si>
    <t>04.03.2022-запрос расписан через офис
- отправлено Заказчику, исх. 494</t>
  </si>
  <si>
    <t>оборудование (договоры)</t>
  </si>
  <si>
    <t>09.03.2022-запрос расписан через офис
- отправлено Заказчику, исх. 494</t>
  </si>
  <si>
    <t>оборудование(прогноз,риски поставки)</t>
  </si>
  <si>
    <t>АО Кронштадт</t>
  </si>
  <si>
    <t>004_20</t>
  </si>
  <si>
    <t>30.12.21-запрос расписан через офис
- отправлено Заказчику, исх. 67</t>
  </si>
  <si>
    <t>р2613</t>
  </si>
  <si>
    <t>АЛ-41СТ-25</t>
  </si>
  <si>
    <t>004_22</t>
  </si>
  <si>
    <t>АВИА-Мамонов</t>
  </si>
  <si>
    <t>10.01.22 - запрос расписан через офис
10.01.22 - запрос передан в Авиа
28.01.22 - получены ИД от Авиа
08.02.22 - передано на согласование Попову
- отправлено Заказчику, исх. 187</t>
  </si>
  <si>
    <t>СОУСК</t>
  </si>
  <si>
    <t>007_21</t>
  </si>
  <si>
    <t xml:space="preserve">Дог. № 34/21 от 31.05.2021
</t>
  </si>
  <si>
    <t>р2764</t>
  </si>
  <si>
    <t>Цифровая многоканальная телеметрическая
система</t>
  </si>
  <si>
    <t>17.02.2022-запрос расписан через офис
- отправлено Заказчику, исх. 221</t>
  </si>
  <si>
    <t>АСУТПИС</t>
  </si>
  <si>
    <t>032_20</t>
  </si>
  <si>
    <t>Проект ДС №2 направлен в рабочем порядке 16.02.22
- отправлено Заказчику, исх. 451</t>
  </si>
  <si>
    <t>р2710</t>
  </si>
  <si>
    <t>перевооружение стенда №4</t>
  </si>
  <si>
    <t>04.03.2022-запрос расписан через офис
- отправлено Заказчику, исх. 447</t>
  </si>
  <si>
    <t>Дог. № № 210-Д027/28/30/20 от 08.12.2020</t>
  </si>
  <si>
    <t>оборудование (ДС)</t>
  </si>
  <si>
    <t>034_21</t>
  </si>
  <si>
    <t>21.12.21-запрос расписан через офис
- отправлено Заказчику, исх. 46</t>
  </si>
  <si>
    <t>р2756
р2757
р2758</t>
  </si>
  <si>
    <t>газотурбинные двигатели</t>
  </si>
  <si>
    <t>03.02.2022-оплата</t>
  </si>
  <si>
    <t>дог.
(АО)
19240...08/21/01
от 17.05.21</t>
  </si>
  <si>
    <t>р2756</t>
  </si>
  <si>
    <t>винтовой стенд</t>
  </si>
  <si>
    <t>дог.
(АО)
19240...08/21/02
от 21.05.21</t>
  </si>
  <si>
    <t>р2757</t>
  </si>
  <si>
    <t>Дог. № 1924020301371000000000000/08/21/01 от 17.05.2021 эт.1</t>
  </si>
  <si>
    <t>р2758</t>
  </si>
  <si>
    <t>Дог. № 1924020301371000000000000/08/21/01 от 17.05.2021 эт.2</t>
  </si>
  <si>
    <t>Дог. № 1924020301371000000000000/08/21/01 от 17.05.2021 эт.3</t>
  </si>
  <si>
    <t>ОВИСТ</t>
  </si>
  <si>
    <t>АИИС Ц-1А</t>
  </si>
  <si>
    <t>043_22</t>
  </si>
  <si>
    <t>17.12.21-запрос расписан через офис
- подготовка КП, 24.01.
- отправлено Заказчику, исх. 49</t>
  </si>
  <si>
    <t>АСУ ТП Ц-1А</t>
  </si>
  <si>
    <t>АСУ ТП Ц-16К</t>
  </si>
  <si>
    <t>570 АРЗ</t>
  </si>
  <si>
    <t>АСУТП И</t>
  </si>
  <si>
    <t>046_22</t>
  </si>
  <si>
    <t>АВИА-Мамонов
РСС-Скрипник</t>
  </si>
  <si>
    <t xml:space="preserve">15.12.21-запрос расписан через офис
- передано в АВИА 16.12.21
- получены ИД от АВИА, 21.01.22
- ТКП передано на согласование Потапову 26.01.22
- отправлено Заказчику, исх. 127 </t>
  </si>
  <si>
    <t xml:space="preserve">система отбора воздуха </t>
  </si>
  <si>
    <t>048_22</t>
  </si>
  <si>
    <t>Генподряд</t>
  </si>
  <si>
    <t>22.12.21-запрос расписан через офис
- согласование ТЗ, ИТС-МЕРА-Кузнецов
- ожидание ИД от группы генподряд
- ТКП согласовано Генподрядом 28.01.22
- ТКП передано Потапову 31.01.22
- отправлено Заказчику, исх. 154</t>
  </si>
  <si>
    <t>контроль уровня виброскорости</t>
  </si>
  <si>
    <t>ГП-Демочкин</t>
  </si>
  <si>
    <t>23.03.2022-запрос расписан через офис
- отправлено Заказчику, исх. 530</t>
  </si>
  <si>
    <t>стенд №5</t>
  </si>
  <si>
    <t>30.03.2022-запрос расписан через офис
- отправлено Заказчику, исх. 530</t>
  </si>
  <si>
    <t>07.04.2022-запрос расписан через офис
- отправлено Заказчику, исх. 558</t>
  </si>
  <si>
    <t>ТМКБ Союз</t>
  </si>
  <si>
    <t>АСУ ТП Ц12/3</t>
  </si>
  <si>
    <t>056_22</t>
  </si>
  <si>
    <t>25.01.2022-запрос расписан через офис
- передано на согласование в РСС 31.01.22
- отправлено Заказчику, исх. 137, исх. 138</t>
  </si>
  <si>
    <t>АСУТПИ</t>
  </si>
  <si>
    <t>27.01.2022-запрос расписан через офис
- передано на согласование в РСС 31.01.22
- отправлено Заказчику, исх. 137, исх. 138</t>
  </si>
  <si>
    <t xml:space="preserve">доработка открытого
испытательного стенда ОС-5 </t>
  </si>
  <si>
    <t>096_21</t>
  </si>
  <si>
    <t>09.02.2022-запрос расписан через офис
- отправлено Заказчику, исх. 183</t>
  </si>
  <si>
    <t>р2550</t>
  </si>
  <si>
    <t>ОС-5</t>
  </si>
  <si>
    <t>24.02.2022-запрос расписан через офис
- отправлено Заказчику, исх. 275</t>
  </si>
  <si>
    <t>АО "ММП им. В.В. Чернышева"</t>
  </si>
  <si>
    <t>стенд №6</t>
  </si>
  <si>
    <t>110_22</t>
  </si>
  <si>
    <t>АВИА-Опарин</t>
  </si>
  <si>
    <t xml:space="preserve">22.02.2022-запрос расписан через офис
- передано на согласование в АВИА 03.03.22
- отправлено Заказчику, исх. 342 </t>
  </si>
  <si>
    <t>ОДК ММП им. Чернышева</t>
  </si>
  <si>
    <t>оборудование, калькуляция</t>
  </si>
  <si>
    <t>22.03.2022-запрос расписан через офис
- отправлено Заказчику, исх. 570</t>
  </si>
  <si>
    <t>Иркут</t>
  </si>
  <si>
    <t xml:space="preserve">разработка ПО для поэкземплярного мониторинга условий эксплуатации и переменного нагружения планера </t>
  </si>
  <si>
    <t>135_22</t>
  </si>
  <si>
    <t>15.03.2022-запрос расписан через офис
Запрос разослан руководителям отделов 16.03.22
- получен ответ от Авиа 22.03.22
- ожидание решения руководства
- отправлено Заказчику, исх. 599</t>
  </si>
  <si>
    <t>система измерения параметров препарированного изделия на ЛЛ</t>
  </si>
  <si>
    <t>136_22</t>
  </si>
  <si>
    <t>02.03.2022-запрос расписан через офис
- ответ направлен Заказчику, исх. 409</t>
  </si>
  <si>
    <t>ЦНИИ ВКС</t>
  </si>
  <si>
    <t>стенд невесомости</t>
  </si>
  <si>
    <t>145_22</t>
  </si>
  <si>
    <t>21.03.2022-запрос расписан через офис
Запрос разослан руководителям отделов 21.03.22
- отправлено Заказчику, исх. 630</t>
  </si>
  <si>
    <t>доработка
испытательного стенда 27 для проведения испытаний отсека КС двигателя ПД-35</t>
  </si>
  <si>
    <t>181_19</t>
  </si>
  <si>
    <t>09.02.2022-запрос расписан через офис
- отправлено Заказчику, исх. 182</t>
  </si>
  <si>
    <t>стенд 27</t>
  </si>
  <si>
    <t>24.02.2022-запрос расписан через офис
- отправлено Заказчику, исх. 277</t>
  </si>
  <si>
    <t>р2500</t>
  </si>
  <si>
    <t>MIC-1150P</t>
  </si>
  <si>
    <t>210_22</t>
  </si>
  <si>
    <t>ГП-Городецкий</t>
  </si>
  <si>
    <t>06.04.2022-запрос расписан через офис
- ожидание ГП
- ожидание согласования от ГП, 19.04
- ожидание согласования от ГП, 11.05</t>
  </si>
  <si>
    <t>АСИ БМП</t>
  </si>
  <si>
    <t>212_22</t>
  </si>
  <si>
    <t>20.04.2022-запрос расписан через офис
Запрос передан в отделы для определения исполнителя 20.04
РСС взял в работу 20.04</t>
  </si>
  <si>
    <t>комплекс для тензометрирования и термометрирования вращающихся деталей ГТД</t>
  </si>
  <si>
    <t>222_21</t>
  </si>
  <si>
    <t>17.12.21-запрос расписан через офис
- отправлено Заказчику, исх. 2338</t>
  </si>
  <si>
    <t>дог.41-00952
АО
08.12.2021</t>
  </si>
  <si>
    <t>р2832</t>
  </si>
  <si>
    <t>дог. 41-00952
(АО)
08.12.21</t>
  </si>
  <si>
    <t>Титан Баррикады</t>
  </si>
  <si>
    <t>252_21</t>
  </si>
  <si>
    <t>Дог. № 43/12 от 05.07.2021</t>
  </si>
  <si>
    <t>р2845</t>
  </si>
  <si>
    <t>Куданкулам</t>
  </si>
  <si>
    <t>29.03.2022-запрос расписан через офис
- отправлено Заказчику, исх. 232</t>
  </si>
  <si>
    <t>11.04.2022-запрос расписан через офис
- отправлено Заказчику, исх. 232</t>
  </si>
  <si>
    <t>ОДК-Кузнецов</t>
  </si>
  <si>
    <t>ПНР НСО</t>
  </si>
  <si>
    <t>313_21</t>
  </si>
  <si>
    <t>24.02.2022-запрос расписан через офис
- отправлено Заказчику, исх. 276</t>
  </si>
  <si>
    <t>р2505</t>
  </si>
  <si>
    <t>АСУ ТП</t>
  </si>
  <si>
    <t>405_21</t>
  </si>
  <si>
    <t xml:space="preserve">29.12.21-запрос расписан через офис
- отправлено Заказчику, исх. 31, исх. 32  </t>
  </si>
  <si>
    <t>ПД-80</t>
  </si>
  <si>
    <t>487_20</t>
  </si>
  <si>
    <t>Контракт № 1923020301351000000000000/15/21 от 28.08.2021</t>
  </si>
  <si>
    <t>р2761</t>
  </si>
  <si>
    <t>оборудование (обновление по прайсу)</t>
  </si>
  <si>
    <t>17.12.21-запрос расписан через офис
10.01.22 - отправлено Заказчику, исх. 6</t>
  </si>
  <si>
    <t>разработка и изготовление ИИС</t>
  </si>
  <si>
    <t>496_21</t>
  </si>
  <si>
    <t>02.03.2022-запрос расписан через офис
- отправлено Заказчику, исх. 301</t>
  </si>
  <si>
    <t xml:space="preserve">реконструкция стенда 50 </t>
  </si>
  <si>
    <t>31.03.2022-запрос расписан через офис
- отправлено Заказчику, исх. 532</t>
  </si>
  <si>
    <t>универсальный стенд РТД</t>
  </si>
  <si>
    <t>510_21</t>
  </si>
  <si>
    <t>07.12.21-запрос расписан через офис
- передано в АВИА 06.12.21
- отправлено Заказчику, исх. 34</t>
  </si>
  <si>
    <t>АИИС на ЛЛ</t>
  </si>
  <si>
    <t>553_21</t>
  </si>
  <si>
    <t>17.11.21-запрос расписан через офис
- ожидание совещания с Заказчиком, Туполев</t>
  </si>
  <si>
    <t>поршневые двигатели</t>
  </si>
  <si>
    <t>574_21</t>
  </si>
  <si>
    <t>10.11.21-запрос расписан через офис
- на согласовании у Потапова
- подтверждение бюджета
- отправлено Заказчику, исх. 168</t>
  </si>
  <si>
    <t>измерительная система для экспериментальных систем ЛЛ</t>
  </si>
  <si>
    <t>588_21</t>
  </si>
  <si>
    <t>19.11.21-запрос расписан через офис
- ожидание совещания с Заказчиком, Туполев</t>
  </si>
  <si>
    <t>модернизация стенда У-990М2</t>
  </si>
  <si>
    <t>24.03.2022-запрос расписан через офис
- ожидание ВКС с Заказчиком</t>
  </si>
  <si>
    <t>комплектующие, зип</t>
  </si>
  <si>
    <t>04.04.2022-запрос расписан через офис
- Отправлено Заказчику, исх. 495</t>
  </si>
  <si>
    <t>реконструкция и тех. перевооружение КТВИ КА</t>
  </si>
  <si>
    <t>07.04.2022-запрос расписан через офис</t>
  </si>
  <si>
    <t>испытание двигателей Д-18Т</t>
  </si>
  <si>
    <t>18.04.2022-запрос расписан через офис
- ожидание ответа от Авиа, 19.04</t>
  </si>
  <si>
    <t>испытания авиационных двигателей</t>
  </si>
  <si>
    <t>26.04.2022-запрос от А. Семина по почте
- сбор первичной информации для подготовки защиты проекта внутри ЦИАМ, проведены переговоры, направлены презентационные материалы</t>
  </si>
  <si>
    <t>аттестация роторной гармоники стенда №5</t>
  </si>
  <si>
    <t>259_22</t>
  </si>
  <si>
    <t>26.04.2022-запрос расписан через офис
- запуск на основании гаранийного письма</t>
  </si>
  <si>
    <t>КазГАП</t>
  </si>
  <si>
    <t>РД АСУТП ПД-35</t>
  </si>
  <si>
    <t>26.04.2022-запрос расписан через офис</t>
  </si>
  <si>
    <t>система контроля вибрационного состояния лопаточного аппарата</t>
  </si>
  <si>
    <t>255_22</t>
  </si>
  <si>
    <t>27.04.2022-запрос расписан через офис
запрошено ТЗ 28.04
- отправлено Заказчику, исх. 288</t>
  </si>
  <si>
    <t>Корпорация Иркут</t>
  </si>
  <si>
    <t>СИМВ-ST-21</t>
  </si>
  <si>
    <t>566
579</t>
  </si>
  <si>
    <t>РСС-Скрипник Ар</t>
  </si>
  <si>
    <t>28.04.2022-запрос расписан через офис</t>
  </si>
  <si>
    <t>218 АРЗ</t>
  </si>
  <si>
    <t>модернизация стенда У-990М2-80</t>
  </si>
  <si>
    <t>стендовые системы</t>
  </si>
  <si>
    <t>05.05.2022-запрос расписан через офис</t>
  </si>
  <si>
    <t xml:space="preserve">Спиридонский </t>
  </si>
  <si>
    <t>23.03.2022-запрос расписан через офис
- отправлено Заказчику, исх. 548</t>
  </si>
  <si>
    <t>13.01.22-оплата</t>
  </si>
  <si>
    <t>Счет № 125 от 20.12.21</t>
  </si>
  <si>
    <t>УРАЛМАШ НГО Холдинг</t>
  </si>
  <si>
    <t>УКБТМ</t>
  </si>
  <si>
    <t>НПО ЦКТИ</t>
  </si>
  <si>
    <t>Счет №154 от 05.10.2021</t>
  </si>
  <si>
    <t>24.01.2022-оплата</t>
  </si>
  <si>
    <t>Счет №5 от 20.01.2022</t>
  </si>
  <si>
    <t>25.01.2022-оплата</t>
  </si>
  <si>
    <t>Дог.№ЕП-89-СС-2021 от 02.06.2021, Счет №162 от 12.10.2021</t>
  </si>
  <si>
    <t>Договору № 20/48/211 от 25.06.2020 г.,Счет № 224 от 28.12.2020</t>
  </si>
  <si>
    <t>Договор № 20/48/211 от 25.06.2020г., Счет № 145 от 08.09.2020</t>
  </si>
  <si>
    <t>ЦНИИ Буревестник</t>
  </si>
  <si>
    <t>Дог.№78/21 от 01.12.2021, Счет №219 от 23.12.2021</t>
  </si>
  <si>
    <t>Дог. № 17705596339190000540/63-5702/2019 от 09.01.2020</t>
  </si>
  <si>
    <t>Дог. №73-5702/2021 от 23.11.2021</t>
  </si>
  <si>
    <t>Институт Гидропроект</t>
  </si>
  <si>
    <t>03.02.22-оплата</t>
  </si>
  <si>
    <t>Счет №8 от 27.01.2022</t>
  </si>
  <si>
    <t>Дог.№102-НИО-9КБХМ-20 от 30.11.2020, Счет №99 от 07.07.2021</t>
  </si>
  <si>
    <t>ОДК-ПМ</t>
  </si>
  <si>
    <t>25.02.2022-оплата</t>
  </si>
  <si>
    <t>Счёт №173 от 22.09.2021</t>
  </si>
  <si>
    <t>Счёт №174 от 22.10.2021</t>
  </si>
  <si>
    <t>Счёт №216 от 22.11.2021</t>
  </si>
  <si>
    <t>Счёт №217 от 22.12.2021</t>
  </si>
  <si>
    <t>НК Сервис</t>
  </si>
  <si>
    <t>Счет №29 от 01.03.2022</t>
  </si>
  <si>
    <t>НИИ ТП</t>
  </si>
  <si>
    <t>21.03.2022-оплата</t>
  </si>
  <si>
    <t>Счет №14 от 17.02.2022</t>
  </si>
  <si>
    <t>23.03.2022-оплата</t>
  </si>
  <si>
    <t xml:space="preserve"> Дог.№14/21 от 20.05.2021, Счет №22 от 17.02.2022</t>
  </si>
  <si>
    <t>24.03.2022-оплата</t>
  </si>
  <si>
    <t>Счет №15 от 17.02.2022</t>
  </si>
  <si>
    <t>25.03.2022-оплата</t>
  </si>
  <si>
    <t>Счет № 186 от 09.11.2022</t>
  </si>
  <si>
    <t>29.03.2022-оплата</t>
  </si>
  <si>
    <t>Счет № 16 от 17.02.2022</t>
  </si>
  <si>
    <t xml:space="preserve"> ВПК НПО Машиностроения</t>
  </si>
  <si>
    <t>15.04.2022-оплата</t>
  </si>
  <si>
    <t>Счет № 44 от 08.04.2022</t>
  </si>
  <si>
    <t>Счет-договор № 147/РСК7025345 от 16.11.2021</t>
  </si>
  <si>
    <t xml:space="preserve">Ресурс </t>
  </si>
  <si>
    <t>20.04.2022-оплата</t>
  </si>
  <si>
    <t>28.04.2022-оплата</t>
  </si>
  <si>
    <t>Дог.№08/21 от 10.03.2021, Счет №32 от 28.02.2022</t>
  </si>
  <si>
    <t>01.04.2022-оплата</t>
  </si>
  <si>
    <t>Дог.№12/22 от 01.03.2022, Счёт №21 от 23.03.2022</t>
  </si>
  <si>
    <t>17.01.2022-оплата</t>
  </si>
  <si>
    <t>Счет №220 от 27.12.2021</t>
  </si>
  <si>
    <t>245_22
246_22</t>
  </si>
  <si>
    <t>05.05.2022-запрос от СТС
-ткп на согласовании с В.Паком
06.05.2022-ткп направлены Громову</t>
  </si>
  <si>
    <t>РЭПХ</t>
  </si>
  <si>
    <t>MIC-335</t>
  </si>
  <si>
    <t>249_22</t>
  </si>
  <si>
    <t>06.05.2022-запрос расписан через офис
уточнены ИД</t>
  </si>
  <si>
    <t>06.05.2022-запрос расписан через офис
-КП МЗИК
уточнена организация
-повторный запрос от МЗИК, другой сотрудник</t>
  </si>
  <si>
    <t>06.05.2022-запрос расписан через офис
-необходима консультация СТС
-запрос направлен Заболотину(жду из отпуска)
уточнено:на MIC-1500 не нужно 
16.05.2022-повторно направлено Заболотину</t>
  </si>
  <si>
    <t>техподдержка MIC-400</t>
  </si>
  <si>
    <t>06.05.2022-запрос расписан через офис
-готовлю калькуляцию
13.05.2022-материалы направлены в ДГ</t>
  </si>
  <si>
    <t>06.05.2022-запрос расписан через офис</t>
  </si>
  <si>
    <t>АСУТПИ стендов 26,27,28</t>
  </si>
  <si>
    <t>252_22</t>
  </si>
  <si>
    <t>06.05.2022-запрос расписан через офис
11.05.2022-РСС взяли в работу</t>
  </si>
  <si>
    <t>СКТБ Технолог</t>
  </si>
  <si>
    <t>29.04.2022-оплата</t>
  </si>
  <si>
    <t>Счет №55 от 21.04.2022</t>
  </si>
  <si>
    <t>094_21</t>
  </si>
  <si>
    <t>05.05.2022-оплата</t>
  </si>
  <si>
    <t xml:space="preserve"> Дог.№ 2021187401582412209209451/2021/270 от 06.10.2021</t>
  </si>
  <si>
    <t>р2811</t>
  </si>
  <si>
    <t>ГСИ</t>
  </si>
  <si>
    <t>оборудование для стенда 4Ж</t>
  </si>
  <si>
    <t>011_20</t>
  </si>
  <si>
    <t>Договор №34/20 от 18.12.20, счёт №2021020100072000000000000/9 от 22.01.21 (АО)</t>
  </si>
  <si>
    <t>р2716</t>
  </si>
  <si>
    <t>04.05.2022-оплата</t>
  </si>
  <si>
    <t>ПАО Кузнецов</t>
  </si>
  <si>
    <t>работы_поверка_АЦД</t>
  </si>
  <si>
    <t>513_21</t>
  </si>
  <si>
    <t>06.05.2022-оплата</t>
  </si>
  <si>
    <t>Дог.17705596339170002221/002841 от 03.03.2022</t>
  </si>
  <si>
    <t>вписать</t>
  </si>
  <si>
    <t>Комбинат Каменский</t>
  </si>
  <si>
    <t>ПАК</t>
  </si>
  <si>
    <t>256_22</t>
  </si>
  <si>
    <t>ОКП-Комиссаров</t>
  </si>
  <si>
    <t>11.05.2022-запрос расписан через офис
11.05.2022-запрос направлен Д. Прогонову
12.05.2022-в работе у ОКП</t>
  </si>
  <si>
    <t>ООО Консалтинг</t>
  </si>
  <si>
    <t>11.05.2022-запрос расписан через офис
-неактуально для заказчика</t>
  </si>
  <si>
    <t>11.05.2022-запрос расписан через офис
-конечный ООО Консалтинг- Воткинский завод
-участвуем самостоятельно</t>
  </si>
  <si>
    <t>обслуживание стендов</t>
  </si>
  <si>
    <t>11.05.2022-запрос расписан через офис
-запрос направлен в СТС
12.05.2022-ждем Загребина из командировки до 16.05
16.05.2022-задача на рассмотрении у Стифутина и Сенкевича</t>
  </si>
  <si>
    <t>Андреева Елена
ОАО МЗ"Арсенал"</t>
  </si>
  <si>
    <t>МЕ-020</t>
  </si>
  <si>
    <t>258_22</t>
  </si>
  <si>
    <t>12.05.2022-запрос раписан через офис
-запрошен КП
-на согласовании у В.Пака</t>
  </si>
  <si>
    <t>11.05.2022-оплата</t>
  </si>
  <si>
    <t>228_20</t>
  </si>
  <si>
    <t xml:space="preserve">Дог. № 54-35/2020-536НК-ЕП1 от 03.06.2021
</t>
  </si>
  <si>
    <t>p2735</t>
  </si>
  <si>
    <t>Дог. № 54-20/2022/НК/ЕП от 30.03.2022</t>
  </si>
  <si>
    <t>р2865</t>
  </si>
  <si>
    <t>05.05.2022-письмо о снижении цены
-на рассмотрении у Семина</t>
  </si>
  <si>
    <t>Арсенал 207</t>
  </si>
  <si>
    <t>13.05.2022-запрос расписан через офис
-запрос направлен в СТС
-направлено заказчику</t>
  </si>
  <si>
    <t>Синтеп</t>
  </si>
  <si>
    <t>расходомеры</t>
  </si>
  <si>
    <t>13.05.2022-запрос расписан через офис
-отказ, не наше</t>
  </si>
  <si>
    <t>ФКП Авангард</t>
  </si>
  <si>
    <t>MIC-036,MIC-026</t>
  </si>
  <si>
    <t>261_22</t>
  </si>
  <si>
    <t>13.05.2022-запрос расписан через офис
-изменен номер с вх.606
-направлено заказчику</t>
  </si>
  <si>
    <t>13.05.2022-запрос расписан через офис</t>
  </si>
  <si>
    <t>тех.сопровождение</t>
  </si>
  <si>
    <t>260_22</t>
  </si>
  <si>
    <t>13.05.2022-запрос расписан через офис
16.05.2022-запрос направлен в СТС (Д. Прогонову)</t>
  </si>
  <si>
    <t>13.05.2022-запрос расписан через офис
-передан в ДГ</t>
  </si>
  <si>
    <t xml:space="preserve">B&amp;I </t>
  </si>
  <si>
    <t>измерительный комплекс</t>
  </si>
  <si>
    <t>13.05.2022-запрос расписан через офис
16.05.2022-не наше оборудование, отказ направлен по e-mail</t>
  </si>
  <si>
    <t>16.05.2022-запрос от Исайчевой
16.05.2022-направлено Исайчевой</t>
  </si>
  <si>
    <t>263_22</t>
  </si>
  <si>
    <t>16.05.2022-запрос расписан через офис
-запрошен срок поставки
-на согласовании у В.Пака</t>
  </si>
  <si>
    <t>модернизация аэродинамического стенда АСС</t>
  </si>
  <si>
    <t>16.05.2022-запрос расписан через офис
17.05.2022-запрос принят в работу. А.Стифутин формирует группу для выезда на обследование 23-27.05.2022 к Заказчику</t>
  </si>
  <si>
    <t>Ц-1М</t>
  </si>
  <si>
    <t>16.05.2022-запрос расписан через офис</t>
  </si>
  <si>
    <t>доработка стенда СУ-71-21-00-000</t>
  </si>
  <si>
    <t>обучение</t>
  </si>
  <si>
    <t>16.05.2022-запрос на реквизиты. написать письмо об оплате</t>
  </si>
  <si>
    <t>Счет-договор № 171 от 29 октября 2021 г.</t>
  </si>
  <si>
    <t>17.05.2022-запрос расписан через офис
-уточнен срок поставки
-на согласовании у В.Пака</t>
  </si>
  <si>
    <t>стенд 5</t>
  </si>
  <si>
    <t>247_21</t>
  </si>
  <si>
    <t>16.05.22-оплата</t>
  </si>
  <si>
    <t>Дог.17705596339170002221/001661 от 28.09.2021</t>
  </si>
  <si>
    <t>р2823</t>
  </si>
  <si>
    <t>Таблица Отдела продаж 2021</t>
  </si>
  <si>
    <t>Согласование ТЗ</t>
  </si>
  <si>
    <t>005_17</t>
  </si>
  <si>
    <t>20.09.21-оплата</t>
  </si>
  <si>
    <t>дог 80/18 (ООО) 27.12.2018</t>
  </si>
  <si>
    <t>р2200</t>
  </si>
  <si>
    <t>18.10.21-оплата</t>
  </si>
  <si>
    <t>IGT-25+</t>
  </si>
  <si>
    <t>032_19</t>
  </si>
  <si>
    <t>АВИА-Попов</t>
  </si>
  <si>
    <t>19.04.21-оплата</t>
  </si>
  <si>
    <t>дог 11/19 (ООО)</t>
  </si>
  <si>
    <t>р2300</t>
  </si>
  <si>
    <t>503_20</t>
  </si>
  <si>
    <t>11.03.2021 - оплата</t>
  </si>
  <si>
    <t>11.02.2021 - оплата</t>
  </si>
  <si>
    <t>12.02.2021 - оплата</t>
  </si>
  <si>
    <t>25.02.2021 - оплата</t>
  </si>
  <si>
    <t>07.07.2021 - оплата</t>
  </si>
  <si>
    <t>02.08.21-оплата</t>
  </si>
  <si>
    <t>16.08.21-оплата</t>
  </si>
  <si>
    <t>ENGINTEC SPA VIA PIETRO</t>
  </si>
  <si>
    <t>563_20</t>
  </si>
  <si>
    <t>13.07.21-оплата</t>
  </si>
  <si>
    <t>INVOICE 94</t>
  </si>
  <si>
    <t>р2717</t>
  </si>
  <si>
    <t>датчик давления</t>
  </si>
  <si>
    <t>17.03.21-запрос расписан через офис
17.03.21 - отказ, не наше</t>
  </si>
  <si>
    <t>плагин Recorder</t>
  </si>
  <si>
    <t>04.05.21-запрос расписан через офис
11.05.21 - запрос в техподдержку, на Загребине</t>
  </si>
  <si>
    <t>ВР-Технологии</t>
  </si>
  <si>
    <t>02.03.21-запрос расписан через офис
02.03.21 - соглашение о конфиденциальности направлено в ДГ
04.03.21 - Заказчику направлен скан подписанного соглашения
09.03.21 - оригиналы соглашения направлены курьером исх. №383</t>
  </si>
  <si>
    <t>соглашение о конфиденциальности</t>
  </si>
  <si>
    <t>31.03.21-запрос расписан через офис
31.03.21 - соглашение направлено в ДГ, жду оригинал</t>
  </si>
  <si>
    <t>Желдорспецснаб</t>
  </si>
  <si>
    <t>контроль герметичности запорной арматуры</t>
  </si>
  <si>
    <t>26.05.21-запрос расписан через офис
27.05.21-отказ, не наше</t>
  </si>
  <si>
    <t>Козлов Анатолий</t>
  </si>
  <si>
    <t>Разъемы</t>
  </si>
  <si>
    <t>12.03.21-запрос расписан через офис
15.03.21 - не наше, отказ</t>
  </si>
  <si>
    <t>НПО ПМ МКБ</t>
  </si>
  <si>
    <t>аппаратура регистрации перегрузок</t>
  </si>
  <si>
    <t>21.04.21-запрос расписан через офис
23.04.21 - отказ, исх. №277 (ООО)</t>
  </si>
  <si>
    <t>База совершенствование</t>
  </si>
  <si>
    <t>09.03.21-запрос расписан через офис
10.03.21 - нет ИД
16.03.21 - ИД переданы в РСС
17.03.21 - отказ направлен Заказчику исх. №165</t>
  </si>
  <si>
    <t xml:space="preserve">настройка  механизации компрессора  высокого давления </t>
  </si>
  <si>
    <t>21.04.21-запрос расписан через офис
27.04.21 - ответ направлен Заказчику исх. №772</t>
  </si>
  <si>
    <t>соглашения о неразглашении</t>
  </si>
  <si>
    <t>12.07.21-запрос расписан через офис
12.07.21-соглашения переданы на подпись в ДГ
03.09.21- Заказчику направлено замечание
10.09.21- соглашение с ПР на подписи у директора
21.09.21- соглашение №1766/2021 (ООО) направлено Заказчику исх. №585,
- соглашение №1775/2021 (АО) направлено исх. №1724</t>
  </si>
  <si>
    <t xml:space="preserve">ОДК Климов  </t>
  </si>
  <si>
    <t>весы, работы</t>
  </si>
  <si>
    <t>21.04.21-запрос расписан через офис
21.04.21 - отказ, не наше, письмо исх. №730 (АО)</t>
  </si>
  <si>
    <t>модуль сопряжения</t>
  </si>
  <si>
    <t>16.07.21-запрос расписан через офис
19.07.21- ИД переданы в РСС
20.07.21- отказ, не наше</t>
  </si>
  <si>
    <t>26,27,28 стенды</t>
  </si>
  <si>
    <t>09.02.21-запрос расписан через офис
09.02.21 - ТЗ направлено А.Лазареву
10.02.21 - направлен офиц. отказ исх. №224, не наше</t>
  </si>
  <si>
    <t>ООО Атлант</t>
  </si>
  <si>
    <t>испытательный стенд для конвеерных роликов</t>
  </si>
  <si>
    <t>05.04.21-запрос расписан через офис
05.04.21 - отказ не наше</t>
  </si>
  <si>
    <t>ООО МИЛТ</t>
  </si>
  <si>
    <t>измерительная машина для контроля лопаток газотурбинного двигателя</t>
  </si>
  <si>
    <t>26.04.21-запрос расписан через офис
27.04.21 - отказ, не наше, исх. №285</t>
  </si>
  <si>
    <t>ПАО Агрегат</t>
  </si>
  <si>
    <t>139
150</t>
  </si>
  <si>
    <t>08.02.21-запрос расписан через офис
08.02.21 - ИД направлены в РСС и БТК
10.02.21 - отказ, не наш профиль оборудования</t>
  </si>
  <si>
    <t>РусГард</t>
  </si>
  <si>
    <t>аппарат для опр. времени деэмульсации</t>
  </si>
  <si>
    <t>25.03.21-запрос расписан через офис
25.03.21 - отказ, не наше</t>
  </si>
  <si>
    <t>Тендер Казахстан</t>
  </si>
  <si>
    <t>комплекс измерительный</t>
  </si>
  <si>
    <t>31.05.21-запрос расписан через офис
31.05.21-отказ, не наше</t>
  </si>
  <si>
    <t>03.03.21-запрос расписан через офис
03.03.21-вопросы тех.поддержки направлены на support@nppmera.ru</t>
  </si>
  <si>
    <t>ФБУ Самарский ЦСМ</t>
  </si>
  <si>
    <t>методика поверки</t>
  </si>
  <si>
    <t>разъемы</t>
  </si>
  <si>
    <t xml:space="preserve">12.04.21-запрос расписан через офис
12.04.21 - жду счёт от Саши на Amphenol
28.04.21 - ТКП не требуется, цены на разъемы направлены на e-mail, кроме Amphenol </t>
  </si>
  <si>
    <t>Engintec</t>
  </si>
  <si>
    <t>05.02.21-запрос расписан через офис
16.02.21 - письмо у А.Семина, жду инф-цию от В.Пака
- ответили Заказчику</t>
  </si>
  <si>
    <t>Lab and Production Solution</t>
  </si>
  <si>
    <t>19.02.21-запрос расписан через офис
20.02.21 - недостаточно ИД для ТКП</t>
  </si>
  <si>
    <t>АО Промышленные технологии</t>
  </si>
  <si>
    <t>тензометрирование</t>
  </si>
  <si>
    <t>1218
1224</t>
  </si>
  <si>
    <t>20.09.21-запрос расписан через офис
20.09.21-отказ не наше, на основании консультации с БТК В.П. Фельдманом</t>
  </si>
  <si>
    <t>стенд испытаний на усталость</t>
  </si>
  <si>
    <t>ГП-Сенкевич
РСС-Скрипник</t>
  </si>
  <si>
    <t>07.09.21-запрос расписан через офис
10.09.21-недостаточно ИД, ожидание ТЗ от Заказчика</t>
  </si>
  <si>
    <t>Соглашение о конфиденциальности (б/о)</t>
  </si>
  <si>
    <t>18.10.21-запрос расписан через офис
-приложения не дошли ещё, ждём оригиналы</t>
  </si>
  <si>
    <t>Данилов Герман 
(МПО Сатурн)</t>
  </si>
  <si>
    <t>динамические процессы ГТД</t>
  </si>
  <si>
    <t>22.10.21-запрос расписан через офис
26.10.21- нет ИД, при беседе тоже ноль технических ИД, направлены опросные листы</t>
  </si>
  <si>
    <t>Лабораторно-исследовательсктй комлекс</t>
  </si>
  <si>
    <t>26.10.21-запрос расписан через офис
27.10.21- Заказчику направлен исх. №666 (ООО)</t>
  </si>
  <si>
    <t>ПС-90А</t>
  </si>
  <si>
    <t>002_21</t>
  </si>
  <si>
    <t>11.01.21-запрос расписан через офис
14.01.21 - ТКП на согласовании в РСС
28.01.21 - ТКП у В.Пака
01.02.21 - ТКП у А.Семина
10.02.21 - ТКП направлено Заказчику исх. №235</t>
  </si>
  <si>
    <t>АО Авиадвигатель</t>
  </si>
  <si>
    <t>поставка комплекса для статико-динамического тензометрирования</t>
  </si>
  <si>
    <t>378
428</t>
  </si>
  <si>
    <t>РСС-Скрипиник А-й</t>
  </si>
  <si>
    <t>29.03.21-запрос расписан через офис
02.04.21-ИД и ТКП направлены в РСС
- ждем трудоемкость по СПО
09.04.21 - задача на оценку трудоемкости СПО загружена в Redmine
14.04.21 - необходимо решение директора по данной работе
31.05.21-КП направлено неофиц. на соглас. Заказчику (Гилеву)
02.06.21-письмо, ТКП у директора
16.06.21-ТКП направлено Заказчику исх. №1112 (АО)</t>
  </si>
  <si>
    <t>р2777</t>
  </si>
  <si>
    <t>статико-динамическое тензометрирование тяг</t>
  </si>
  <si>
    <t>РСС-Проскурин</t>
  </si>
  <si>
    <t>23.07.21-запрос расписан через офис
23.07.21-письмо направлено РП
26.07.21- направлено гарантийное письмо со сроками изготовления исх. 1385 (АО)</t>
  </si>
  <si>
    <t>р.9 748 856,00</t>
  </si>
  <si>
    <t>25.01.21 - запрос по телефону
25.01.21 - направлен оригинал ДС1 исх. №82
26.01.21 - Заказчику направлено уведомление о смене реквизитов, новый счёт на аванс
28.01.21 - направлен оригинал ДС2 исх. №112</t>
  </si>
  <si>
    <t>документация</t>
  </si>
  <si>
    <t>353
397</t>
  </si>
  <si>
    <t>25.03.21-запрос расписан через офис
25.03.21 - по свидетельствам утв. типа СИ ответила по телефону 24.03, вопрос по декларации соответствия ТР ТС направлен РП, запрос передан в РП в РСС, ответ нужен до 29.03
30.03.21 - Заказчик прислал образец письма
30.03.21 - Заказчику направлен ответ исх. №553 (АО)</t>
  </si>
  <si>
    <t>р2617</t>
  </si>
  <si>
    <t>07.12.21-оплата</t>
  </si>
  <si>
    <t xml:space="preserve">Дог.№68-5702/2021 от 19.10.2021
</t>
  </si>
  <si>
    <t>02.09.21-запрос расписан через офис
02.09.21-ДС направлено в ДГ, направлены замечания Заказчику, ждём испр. ДС от Заказчика
13.09.21-получено испр. ДС, направлено в ДГ
14.09.21-Заказчику направлен скан подписанного ДС№3 и счёт на второй аванс по дог.</t>
  </si>
  <si>
    <t>ВТИ</t>
  </si>
  <si>
    <t xml:space="preserve">Создание полноразмерного одногорелочного испытательного отсека и элементов опытного образца камеры сгорания газотурбинной установки </t>
  </si>
  <si>
    <t>019_20</t>
  </si>
  <si>
    <t>АВИА-Галяутдинов</t>
  </si>
  <si>
    <t xml:space="preserve">20.01.2021 - Заказчику направлены по e-mail письмо-уведомление об открытии казначейского счёта исх. № 27 и счёт на аванс по 3 этапу </t>
  </si>
  <si>
    <t>дог. №091 от 19.03.20,
счёт № 0000000002019РМО0002/13 от 20.01.21 (ООО)</t>
  </si>
  <si>
    <t>р2690</t>
  </si>
  <si>
    <t>02.06.21-запрос расписан через офис
02.06.21-договор подряда направлен А.Семину и РП
07.06.21-два дог-подряда согласованы с бухгалтерией, переланы в ДГ, создан CF по заказу
16.06.21-договоры у А.Семина
18.06.21-получили подписанные дог, акты. СЗ на оплату передана в бухгалтерию
22.06.21- оригиналы дог. док-ов переданы для отправки Заказчику исх. №402 (курьер, ООО)</t>
  </si>
  <si>
    <t>оборудование (допсоглашение)</t>
  </si>
  <si>
    <t>08.10.21-запрос расписан через офис
11.10.21 -подписанное ДС2 для казначейства направлено Заказчику</t>
  </si>
  <si>
    <t>дог. №091 от 19.03.20 (ООО)</t>
  </si>
  <si>
    <t>p2690</t>
  </si>
  <si>
    <t>03.02.21-оплата</t>
  </si>
  <si>
    <t>023_21</t>
  </si>
  <si>
    <t>19.01.21-запрос расписан через офис
19.01.21 - ИД направлены И.Загребину, согласовано с Е.Бариновым
22.01.21 - ТКП направлено Заказчику
25.01.21 - вопросы, замечания от Заказчика. Направлено уточненное ТКП</t>
  </si>
  <si>
    <t>MIC-355 вибро</t>
  </si>
  <si>
    <t>010_21</t>
  </si>
  <si>
    <t>13.01.21-запрос расписан через офис
13.01.21 - вопрос по доработке направлен Браварцу
15.01.21 - ТКП направлено Заказчику</t>
  </si>
  <si>
    <t>03.02.21-запрос расписан через офис
03.02.21 - оригиналы ДС, актов сдачи-приемки по 1, 2 этапам переданы в ДГ. Ответ не требуется</t>
  </si>
  <si>
    <t>дог. №091 от 19.03.20,
счёт № 0000000002019РМО0002/13 от 20.01.21 (ООО)
ДС №0000000002019РМО0002/1 от 15.12.20</t>
  </si>
  <si>
    <t>21.09.21-оплата</t>
  </si>
  <si>
    <t>Уралвагонзавод</t>
  </si>
  <si>
    <t>тензометрическая многоканальная система</t>
  </si>
  <si>
    <t>032_21</t>
  </si>
  <si>
    <t>09.03.21-запрос расписан через офис
10.03.21 - Заказчик просит скидку, должны прислать офиц.письмо, ТЗ направлено Стифутину А.
25.03.21 - ТКП у А.Стифутина
26.03.21 - ТКП у В.Пака
31.03.21 - ТКП направлено Заказчику исх. №195 (ООО)
01.04.21 - заявка на договор направлена в ДГ</t>
  </si>
  <si>
    <t>УралВагонЗавод</t>
  </si>
  <si>
    <t>26.04.21-запрос расписан через офис
26.04.21-передан запрос на калькуляцию в ДГ
12.05.21-передана трудоемкость в ДГ
13.05.21-Заказчику направлена структура цены исх. №307 (ООО)</t>
  </si>
  <si>
    <t>станция тензометрирования</t>
  </si>
  <si>
    <t>26.08.21-запрос расписан через офис
26.08.21-дог. направлен в ДГ на согласование
08.09.21-Заказчику направлен ПР с договором на согласование
12.10.21-Заказчику направлен скан подписанного договора</t>
  </si>
  <si>
    <t>МЧС</t>
  </si>
  <si>
    <t>044_21</t>
  </si>
  <si>
    <t>24.06.21-запрос по телефону обновить ТКП
24.06.21-запрос обновления счета на датчик
25.06.21-ТКП направлено Заказчику</t>
  </si>
  <si>
    <t>АИИС</t>
  </si>
  <si>
    <t>045_21</t>
  </si>
  <si>
    <t>28.01.21-запрос расписан через офис
29.01.21 - согласовано Стифутин, Пак
02.02.21 - согласовано А.Семин, ТКП направлено Заказчику</t>
  </si>
  <si>
    <t>ОДК Климов</t>
  </si>
  <si>
    <t>телеметрическая система</t>
  </si>
  <si>
    <t>047_21</t>
  </si>
  <si>
    <t>РСС-Скрипник Ай</t>
  </si>
  <si>
    <t>01.02.21-запрос расписан через офис
01.02.21 - ТЗ направлено С.Кузянову. Заказчику направлены замечания по ТЗ
- ИД направлены РСС
05.02.21 - недостаточно ИД, ждем ответ на замечания
09.02.21 - получено уточненное ТЗ
18.02.21 - ТКП у Скрипника
04.03.21 -согласовано Скрипником Ай
10.03.21 - согласовано Кузяновым С.
10.03.21 - ТКП у В.Пака
12.03.21 - ТКП с сопроводом у А.Семина, направлено Заказчику через А.Семина</t>
  </si>
  <si>
    <t>26.03.21 - по запросу Заказчика направлена версия ТКП без ЗИП</t>
  </si>
  <si>
    <t>30.03.21 - запрос через А.Семина
30.03.21 - Заказчику направлено уточненгое ТКП исх. №555 от 30.03.21 (АО)</t>
  </si>
  <si>
    <t>06.04.21-запрос расписан через офис
08.04.21 - ТКП направлено Заказчику исх. №631 (АО)</t>
  </si>
  <si>
    <t>цифровая многоканальная тензометрическая система</t>
  </si>
  <si>
    <t>13.04.21-запрос расписан через офис
13.04.21 - жду решение от А.Семина
14.04.21 - обновленное ТКП направлено Заказчику исх. №680</t>
  </si>
  <si>
    <t>29.07.21-запрос расписан через офис
26.08.21-письмо передано на согл А. Семину
08.09.21- неподписанный скан направлен через А. Семина</t>
  </si>
  <si>
    <t>Газпром добыча Надым</t>
  </si>
  <si>
    <t>73
34</t>
  </si>
  <si>
    <t>020_21</t>
  </si>
  <si>
    <t>27.01.21-запрос расписан через офис
-дубль вх.34
-на согласовании</t>
  </si>
  <si>
    <t>Газпрос добыча Надым</t>
  </si>
  <si>
    <t xml:space="preserve">01.02.21-запрос расписан через офис
-дубль вх.34
</t>
  </si>
  <si>
    <t>29.10.21-оплата</t>
  </si>
  <si>
    <t>НИЦ Строительство (НИИЖБ)</t>
  </si>
  <si>
    <t>031_21</t>
  </si>
  <si>
    <t>29.04.21-оплата</t>
  </si>
  <si>
    <t xml:space="preserve">Дог. 22/21 от 22.04.21 </t>
  </si>
  <si>
    <t>р2751</t>
  </si>
  <si>
    <t>058_21</t>
  </si>
  <si>
    <t>02.02.21-запрос расписан через офис
03.02.21 - ИД направлены в РСС
05.02.21 - ИД направлены И.Загребину
11.02.21 - ответ направлен Заказчику по e-mail</t>
  </si>
  <si>
    <t>Комплекс измерительный</t>
  </si>
  <si>
    <t>119
130</t>
  </si>
  <si>
    <t>060_21</t>
  </si>
  <si>
    <t>02.02.21-запрос расписан через офис
03.02.21 - КП и ИД у С.Лунина
05.02.21 - ТКП направлено Заказчику исх. № 71 (ООО)
05.02.21 - получено дополнение ИД по кабелям
09.02.21 - ТКП на согласовании у С.Лунина
10.02.21 - ТКП направлено Заказчику</t>
  </si>
  <si>
    <t>ИЦ ОРГРЭС</t>
  </si>
  <si>
    <t>АИС</t>
  </si>
  <si>
    <t>122
131
179</t>
  </si>
  <si>
    <t>065_21</t>
  </si>
  <si>
    <t>03.02.21-запрос расписан через офис
03.02.21 - ИД направлены А.Стифутину
17.02.21 - отказ, в связи с загруженностью нет ресурсов и времени на проработку этого запроса (неконкурентны с ПТ ГРУПП)</t>
  </si>
  <si>
    <t>070_21
071_21</t>
  </si>
  <si>
    <t>23.06.21-запрос расписан через офис
25.06.21-письмо у А.Стифутина
01.07.21-ТПК направлено Заказчику исх. №1227 (АО)</t>
  </si>
  <si>
    <t>ЭЛЗА</t>
  </si>
  <si>
    <t>стенд</t>
  </si>
  <si>
    <t>075_21</t>
  </si>
  <si>
    <t>05.02.21-запрос расписан через офис
08.02.21 - ИД направлены в РСС
15.02.21 - ТКП направлено Заказчику</t>
  </si>
  <si>
    <t>Авиа-Тверь-Сервис</t>
  </si>
  <si>
    <t>АСУ ТП для испытального стенда Д-36</t>
  </si>
  <si>
    <t>078_21</t>
  </si>
  <si>
    <t>02.02.21-запрос расписан через офис
02.02.21 - ТЗ направлено А.Мамонову, см. до 09.02
09.02.21 - недостаточно ИД для ТКП
15.02.21 - перечень параметров направлен А.Мамонову
03.03.21 - задача в Redmine для оценки СПО
12.04.21- ТКП согласовано с А.Мамоновым
13.04.21 - ТКП у В.Пака
14.04.21 - письмо у директора
21.04.21 - Заказчику направлен ответ исх. №268</t>
  </si>
  <si>
    <t>ФМКБ Горизонт</t>
  </si>
  <si>
    <t>090_21</t>
  </si>
  <si>
    <t xml:space="preserve">12.02.21-запрос расписан через офис
12.02.21 - ТКП на согласовании у А. Стифутина
16.02.21 - необходимо уточнение ИД
17.03.21 - ТКП согласовано с С.Силаевым
22.03.21 - согл. с Ал-ем Скрипником, ТКП у В.Пака
24.03.21 - Заказчику направили по их просьбе 2 варианта ТКП </t>
  </si>
  <si>
    <t>29.03.21 - запрос по телефону
31.03.21 - ТКП у В.Пака
01.04.21 - ТКП направлено Заказчику</t>
  </si>
  <si>
    <t>Уралтрансмаш</t>
  </si>
  <si>
    <t>МЕ-908</t>
  </si>
  <si>
    <t>026_21</t>
  </si>
  <si>
    <t>18.01.21 - запрос обновить ТКП по телефону
20.01.21 - ТКП направлено Заказчику</t>
  </si>
  <si>
    <t>15.04.21-запрос расписан через офис
- заявка на РКМ или письмо с выпиской из прайса
19.04.21 - направили Заказчику письмо №255</t>
  </si>
  <si>
    <t>МС-114</t>
  </si>
  <si>
    <t>027_21</t>
  </si>
  <si>
    <t>Техприбор</t>
  </si>
  <si>
    <t>15.02.21-запрос расписан через офис
16.02.21 - ТКП у В.Пака
17.02.21 - ТКП и ТЗ с нашими  исправлениями направлено Заказчику
26.02.21 - запрос договора, проработка ИД РСС
05.03.21 - решили искл. пнр, направлено предложение Заказчику, ждем уточненные ИД</t>
  </si>
  <si>
    <t>15.04.21-запрос расписан через офис
-на согласовании</t>
  </si>
  <si>
    <t>26.05.21-запрос расписан через офис
-на согласовании с Сёминым
исх.340 от 27.05.21(ООО)</t>
  </si>
  <si>
    <t>ПИТЕР МС</t>
  </si>
  <si>
    <t>26.08.21-оплата</t>
  </si>
  <si>
    <t>Дог.№ 50/21 от 25.08.21</t>
  </si>
  <si>
    <t>р2776</t>
  </si>
  <si>
    <t>НИИЖБ</t>
  </si>
  <si>
    <t>21.01.21-запрос расписан через офис
22.01.21 - ТКП у В.Пака
25.01.21 -ТКП направлено Заказчику</t>
  </si>
  <si>
    <t>МИКОНТ</t>
  </si>
  <si>
    <t>128_20</t>
  </si>
  <si>
    <t>28.12.20 - запрос на договор
28.12.20 - заявка на договор направлена в ДГ
12.01.21 - проект договора направлен Заказчику
15.01.21 - Заказчик попросил скидку 13000
18.01.21 - обновленное ТКП направлено Заказчику исх. №22 от 18.01.21
19.01.21 - Договор, подписанный МЕРА, и счёт на аванс направлены Заказчику</t>
  </si>
  <si>
    <t>Договор №01/21 от 19.01.21, счёт №9 от 19.01.21 (ООО)</t>
  </si>
  <si>
    <t>112_21</t>
  </si>
  <si>
    <t>17.09.21-оплата</t>
  </si>
  <si>
    <t xml:space="preserve">Дог.00000000020956190543/533-105-21 от 02.08.2021
</t>
  </si>
  <si>
    <t>р2789</t>
  </si>
  <si>
    <t>05.07.21-оплата</t>
  </si>
  <si>
    <t>025_21</t>
  </si>
  <si>
    <t>22.01.21-запрос расписан через офис
22.01.21 - соглас. с А.Стифутиным, ТКП у В.Пака
25.01.21 - ТКП направлено Заказчику исх. №52 (ООО)</t>
  </si>
  <si>
    <t>СКБ Турбина</t>
  </si>
  <si>
    <t>035_21</t>
  </si>
  <si>
    <t>25.01.21-запрос расписан через офис
26.01.21 - ТКП у А.Стифутина,
05.02.21 - см. до 09.02.21
16.02.21 - ТКП у В.Пака
17.02.21 - ТКП и ТЗ с нашими  исправлениями направлено Заказчику</t>
  </si>
  <si>
    <t>12.02.21-оплата</t>
  </si>
  <si>
    <t>р2733</t>
  </si>
  <si>
    <t>03.08.21-оплата</t>
  </si>
  <si>
    <t>Красноярский КАСЦ МЧС России</t>
  </si>
  <si>
    <t>27.01.21-запрос расписан через офис
27.01.21 - по заявке на аукцион ответ направлен</t>
  </si>
  <si>
    <t>154_21</t>
  </si>
  <si>
    <t>12.05.21-оплата</t>
  </si>
  <si>
    <t>Счёт №41 от 22.03.21 (ООО)</t>
  </si>
  <si>
    <t>р2766</t>
  </si>
  <si>
    <t>09.04.21-запрос расписан через офис
09.04.21 - выполнен запуск формуляра по гарантийному письму с распоряжения А.Семина</t>
  </si>
  <si>
    <t>р2752</t>
  </si>
  <si>
    <t>измерительный комплекс с радиотелеметрической системой</t>
  </si>
  <si>
    <t>11.05.21-запрос расписан через офис
12.05.21-ответ Заказчику исх. №848 (АО)</t>
  </si>
  <si>
    <t>028_21</t>
  </si>
  <si>
    <t>08.02.21-запрос расписан через офис
-ожидаем конкурс
-на подписи у Сёмина
исх. 78 от 09.02.21</t>
  </si>
  <si>
    <t>19.02.21 - запрос по тел, e-mail
19.02.21 - ТКП направлено Заказчику исх. №310 (АО)</t>
  </si>
  <si>
    <t>Обрудование для ГГ ПД-35</t>
  </si>
  <si>
    <t>058_20</t>
  </si>
  <si>
    <t>21.10.21-оплата</t>
  </si>
  <si>
    <t xml:space="preserve">Дог. №00000000020956190543/42-5702/2020 от 06.11.2020
</t>
  </si>
  <si>
    <t>р2704</t>
  </si>
  <si>
    <t>25.05.21-запрос расписан через офис
-ответили отказом на снижение цены (исх. 332)</t>
  </si>
  <si>
    <t>699
707
724</t>
  </si>
  <si>
    <t>25.05.21-запрос расписан через офис
25.05.21- скан договора, подписанный со стороны Заказчика, направлен в ДГ
26.05.21-получен оригинал договора (ВХ. 707)
27.05.21-Заказчику на согласование направлен ПР
27.05.21-решили без ПР,  Заказчику направлен испр. договор
31.05.21-получен переподписанный оригинал дог. (ВХ. 724)
01.06.21-договор передан в ДГ
02.06.21-подписанный оригинал договора передан Заказчику нарочным (А.Семин) исх. 994 (АО)</t>
  </si>
  <si>
    <t>Дог. №0000000002019РMO0002/
67506 (АО)</t>
  </si>
  <si>
    <t>31.03.21 - запрос по телефону обновить ТКП
01.04.21 - ТКП направлено Заказчику исх. №202, запущен ф-р
02.04.21 - направлено письмо о ед. поставщике №201</t>
  </si>
  <si>
    <t>20.08.21-оплата</t>
  </si>
  <si>
    <t>р.3 120 245,00</t>
  </si>
  <si>
    <t>Дог. №17705596339170002221/20/21</t>
  </si>
  <si>
    <t>НИЦ Строительство</t>
  </si>
  <si>
    <t>23.04.21-запрос расписан через офис
23.04.21 - скан передан в ДГ, Заказчику выставлен счёт на аванс по e-mail</t>
  </si>
  <si>
    <t>Дог. №22/21 от 22.04.21
Счёт №60 от 22.04.21 (ООО)</t>
  </si>
  <si>
    <t>p2751</t>
  </si>
  <si>
    <t>07.04.21-запрос расписан через офис
07.04.21 - гарантийное письмо направлено РП С.Лунину</t>
  </si>
  <si>
    <t>23.09.21-оплата</t>
  </si>
  <si>
    <t>НПО Молния</t>
  </si>
  <si>
    <t>МС-227R3</t>
  </si>
  <si>
    <t>167_21</t>
  </si>
  <si>
    <t>12.04.21-оплата</t>
  </si>
  <si>
    <t>Счёт №42 от 23.03.21 (ООО)</t>
  </si>
  <si>
    <t>р2755</t>
  </si>
  <si>
    <t>16.08.21-запрос расписан через офис
16.08.21-ДС направдено на согласование в ДГ
25.08.21-уточненное ДС направлено Заказчику</t>
  </si>
  <si>
    <t>АО Силовые машины</t>
  </si>
  <si>
    <t>MIC-1500 (доп.соглашение)</t>
  </si>
  <si>
    <t>04.10.21-запрос расписан через офис
06.10.21-оригиналы ДС переданы на подпись в ДГ
13.10.21-подписаный оригинал ДС направлен Заказчику исх. 1865 (АО), скан направлен по e-mail</t>
  </si>
  <si>
    <t>Дог. № ...РМО20190002/67506 от 27.05.21</t>
  </si>
  <si>
    <t>ОДК Пермские моторы</t>
  </si>
  <si>
    <t xml:space="preserve">тех. обслуживание АСУТП стенда №8 </t>
  </si>
  <si>
    <t>053_21</t>
  </si>
  <si>
    <t>02.02.21-запрос расписан через офис
03.02.21 - КП направлено Заказчику исх.159 (АО)</t>
  </si>
  <si>
    <t>21.06.21-оплата</t>
  </si>
  <si>
    <t xml:space="preserve">Дог. № 0000000002019PMO0002/67506 от 27.05.2021
</t>
  </si>
  <si>
    <t>23.06.21-оплата</t>
  </si>
  <si>
    <t>Статика 13 стенд ПД-8</t>
  </si>
  <si>
    <t>171_20</t>
  </si>
  <si>
    <t>18.06.21-оплата</t>
  </si>
  <si>
    <r>
      <t xml:space="preserve">
</t>
    </r>
    <r>
      <rPr>
        <rFont val="Arial"/>
        <sz val="10.0"/>
      </rPr>
      <t xml:space="preserve">Дог.1924020301761000000000000/190820 от 24.08.2020
</t>
    </r>
  </si>
  <si>
    <t>р2671</t>
  </si>
  <si>
    <t>У5-ЛК</t>
  </si>
  <si>
    <t>173_21</t>
  </si>
  <si>
    <t>23.04.21-запрос расписан через офис
23.04.21 - ТЗ направлено А.Стифутину
28.04.21 - ТКП направлено Заказчику исх. №777</t>
  </si>
  <si>
    <t>доработка установки У5-ЛК в части ИВК</t>
  </si>
  <si>
    <t>25.03.21-запрос расписан через офис
25.03.21 - ТЗ направлено в РСС
07.04.21 - ТКП направлено Заказчику исх. 629 (АО)</t>
  </si>
  <si>
    <t>ИВК для У5-ЛК</t>
  </si>
  <si>
    <t>07.09.21-запрос расписан через офис
07.09.21-пояснения по конкурсу направлены по e-mail</t>
  </si>
  <si>
    <t>СоюзпромНИИпроект</t>
  </si>
  <si>
    <t>06.09.21-запрос на e-mail обновить ТКП
06.09.21-тех. вопрос передан в РСС+необходима трудоемкость по монтажу, пнр
21.10.21-обновление схемы Д.Бобкин, направлены вопросы Заказчику
27.10.21-КП на согл. у А.Стифутина
28.10.21 -КП с сопровод письмом у А.Семина
02.11.21-ТКП направлено Заказчику исх. №687</t>
  </si>
  <si>
    <t>ИКЦ СЭКТ</t>
  </si>
  <si>
    <t>171_21</t>
  </si>
  <si>
    <t>05.04.21-оплата</t>
  </si>
  <si>
    <t>Счёт №44 от 29.03.21 (ООО)</t>
  </si>
  <si>
    <t>р2750</t>
  </si>
  <si>
    <t>06.09.21-оплата</t>
  </si>
  <si>
    <t>реконструкция и техническое перевооружение испытательного комплекса прочностных испытаний</t>
  </si>
  <si>
    <t>396
752</t>
  </si>
  <si>
    <t>198_21
199_21</t>
  </si>
  <si>
    <t>29.03.21-запрос расписан через офис
07.04.21- ИД, ТКП переданы в РСС А. Стифутину
15.04.21 - вибромониторинг у В.Пака
23.04.21 - пиротехника у В.П. Фельдмана
27.04.21 -  письмо с ТКП на вибромониторинг у А.Семина
03.06.21-недостаточно ИД, отсутствует ТЗ, необходим выезд к Заказчику. Директор не подписал КП
09.06.21-повторный запрос от Заказчика
15.06.21- ТКП направлены Заказчику исх. 1097,
 исх.1098 (АО)</t>
  </si>
  <si>
    <t>р. 55 838 585,00
р. 41 257 558,00</t>
  </si>
  <si>
    <t>Авиком</t>
  </si>
  <si>
    <t>048_21</t>
  </si>
  <si>
    <t>05.02.21-заявка на договор передана в ДГ
-скан договора отправлен заказчику(исх.83)</t>
  </si>
  <si>
    <t>208_21</t>
  </si>
  <si>
    <t>08.04.21-запрос расписан через офис
14.04.21 - ТКП направлено Заказчику</t>
  </si>
  <si>
    <t>Унисервис</t>
  </si>
  <si>
    <t>049_21</t>
  </si>
  <si>
    <t>09.02.21-запрос расписан через офис
-направлено в ДГ</t>
  </si>
  <si>
    <t>НПК КБМ</t>
  </si>
  <si>
    <t>179_20</t>
  </si>
  <si>
    <t>02.04.21-оплата</t>
  </si>
  <si>
    <t>дог. №383/544-2020 от 21.08.2020 (АО), счёт №64 от 21.08.2020 (АО, аванс 30%)</t>
  </si>
  <si>
    <t>р2669</t>
  </si>
  <si>
    <t>05.05.21-оплата</t>
  </si>
  <si>
    <t>224_21</t>
  </si>
  <si>
    <t>08.04.21 - запрос на e-mail, обновленные ИД
20.04.21 - ТКП направлено Заказчику</t>
  </si>
  <si>
    <t>15.04.21-запрос расписан через офис
15.04.21 - ИД, ТКП направлено С.Кузянову
23.04.21 - ИД, 3D модель переданы С.Кузянову, Коленько, Попову
27.04.21 - Заказчику направлена ПЗ к эскизному проекту исх. №771
28.04.21 - запущена СЗ №642/21 на создание макета
12.05.21 - ТКП направлено Кузянову, Попову
14.05.21-ТКП у директора
20.05.21 - КП направлено Заказчику исх. 922 (АО)</t>
  </si>
  <si>
    <t>стенды 26, 27, 28_ПД-8</t>
  </si>
  <si>
    <t>232_21</t>
  </si>
  <si>
    <t>РСС_Стифутин</t>
  </si>
  <si>
    <t>20.05.21-запрос расписан через офис
20.05.21- отказ в снижении цены исх. №914 (АО)</t>
  </si>
  <si>
    <t>кабели</t>
  </si>
  <si>
    <t>214_21</t>
  </si>
  <si>
    <t>Счёт №61 от 22.04.21 (ООО)</t>
  </si>
  <si>
    <t>ЧПО им.Чапаева</t>
  </si>
  <si>
    <t>234_21</t>
  </si>
  <si>
    <t>20.04.21-запрос расписан через офис
21.04.21 - ТКП направлено Заказчику</t>
  </si>
  <si>
    <t>мобильный ИВК DDS-M</t>
  </si>
  <si>
    <t>238_21</t>
  </si>
  <si>
    <t>21.04.21-запрос расписан через офис
21.04.21- ИД и ТКП направлено в РСС Стифутину
28.04.21 -ИД и ТКП перенаправлено Мамонову А.М.
17.05.21 -ИД и ТКП снова перешло в РСС Стифутину
11.06.21-ТКП у А.Стифутина
16.06.21-ТКП у В.Пака
21.06.21-ТКП и сопровод. у А.Семина
23.06.21-ТКП уточнено по замечаниям А.Кокорева
25.06.21-ТКП направлено Заказчику исх. №1172 (АО)</t>
  </si>
  <si>
    <t>DDS</t>
  </si>
  <si>
    <t>10.11.21-запрос расписан через офис
10.11.21-письмо для предоставления БГ передано в ДГ</t>
  </si>
  <si>
    <t>p2819</t>
  </si>
  <si>
    <t>Туламашзавод</t>
  </si>
  <si>
    <t>МЕ-908/911</t>
  </si>
  <si>
    <t>068_21</t>
  </si>
  <si>
    <t>05.02.21-запрос расписан через офис
05.02.21 - ТКП направлено Заказчику</t>
  </si>
  <si>
    <t>Тольяттинский Трансформатор</t>
  </si>
  <si>
    <t>248_21</t>
  </si>
  <si>
    <t>27.04.21-запрос расписан через офис
28.04.21 - ТКП направлено Заказчику</t>
  </si>
  <si>
    <t>ПРО ВЕКТОР</t>
  </si>
  <si>
    <t>Система для поведения полевых испытаний</t>
  </si>
  <si>
    <t>219_20</t>
  </si>
  <si>
    <t>01.11.21-оплата</t>
  </si>
  <si>
    <t>Дог № 46/20 (ООО)
счёт №137 от 27.08.20</t>
  </si>
  <si>
    <t>р2682</t>
  </si>
  <si>
    <t>тензометрический комплекс</t>
  </si>
  <si>
    <t>14.05.21-запрос расписан через офис
14.05.21-ИД направлены в РСС
20.05.21-ТКП направлено Заказчику</t>
  </si>
  <si>
    <t>30.06.21-запрос счет-договора на e-mail
01.07.21-ТКП направлено Заказчику, заявка на договор в ДГ
02.07.21-Заказчику направлен проект договора на согласование
16.07.21-корректировка ИД, обновлено ТКП</t>
  </si>
  <si>
    <t>24.06.21-оплата</t>
  </si>
  <si>
    <t xml:space="preserve">Дог.1924020301761000000000000/613/007-001-2021 от 19.05.2021
</t>
  </si>
  <si>
    <t>р2707</t>
  </si>
  <si>
    <t>Миль и Камов</t>
  </si>
  <si>
    <t>054_21</t>
  </si>
  <si>
    <t>02.02.21-запрос расписан через офис
-на согласовании
-на согласовании с Сёминым А.
-получены замечания, необходима конкультация с А-ем Скрипником
11.02.21-проверяется стоимость поверки в ТКП, получены не все ответы от поставщиков</t>
  </si>
  <si>
    <t>Телеметрическая система</t>
  </si>
  <si>
    <t>291_21</t>
  </si>
  <si>
    <t>20.05.21-запрос расписан через офис
26.05.21-ИД направлены в РСС, С.Кузянову
31.05.21-КП направлено неофиц. на соглас. Заказчику (Гилеву)
02.06.21-письмо у директора
03.06.21-ТКП направлено Заказчику исх. №995 (АО)</t>
  </si>
  <si>
    <t>20.12.21-оплата</t>
  </si>
  <si>
    <t>Дог.1924020301761000000000000/613/007-027-2021 от 26.10.2021</t>
  </si>
  <si>
    <t>ФЭИ</t>
  </si>
  <si>
    <t>300_21</t>
  </si>
  <si>
    <t>25.05.21-запрос расписан через офис
31.05.21-ИД направлены К.Иванову
01.06.21-ТКП у К.Иванова
02.07.21-ТКП на согласовании у В.Пака
07.07.21-ТКП направлено Заказчику</t>
  </si>
  <si>
    <t>Калининская АЭС</t>
  </si>
  <si>
    <t>модернизация проточной турбины К-1000-60/3000</t>
  </si>
  <si>
    <t>304_21</t>
  </si>
  <si>
    <t>03.08.21-запрос расписан через офис. Согласовать ответ с Сёминым
05.08.21-ответ направлен Заказчику исх. №480</t>
  </si>
  <si>
    <t>р.17 664 920,00</t>
  </si>
  <si>
    <t>ГИПХ СПБ</t>
  </si>
  <si>
    <t xml:space="preserve">РСС-Бобкин </t>
  </si>
  <si>
    <t>27.05.21-запрос расписан через офис
28.05.21-ИД направлены в РСС
16.06.21-ТКП у А.Стифутина
21.06.21-ТКП у В.Пака
22.06.21-ТКП направлено Заказчику
23.06.21- дополнения по ТКП от Заказчика
25.06.21-Заказчику направлено обновленное ТКП
29.06.21- очередная корректировка ТКП по просьбе Заказчика
09.07.21-Заказчику направлено уточненное ТКП v4</t>
  </si>
  <si>
    <t xml:space="preserve">21.07.21-запрос по телефону на корректировку
21.07.21-ТКП направлено Заказчику </t>
  </si>
  <si>
    <t>11.08.21-запрос по e-mail
26.08.21-ТКП у А.Стифутина, обновились ИД в ТЗ в проекте дог. от Заказчика
30.08.21- ТКП направлено Заказчику</t>
  </si>
  <si>
    <t>15.11.21-запрос расписан через офис
15.11.21-скан сопровод. письма, ждем оригиналы дог.</t>
  </si>
  <si>
    <t>13.09.21-оплата</t>
  </si>
  <si>
    <t>аппаратура для измерительной системы вибрационного контроля</t>
  </si>
  <si>
    <t>312_21</t>
  </si>
  <si>
    <t>02.06.21-запрос расписан через офис
02.06.21-ТЗ направлено в РСС
10.06.21-ТКП у А.Стифутина
15.06.21-ТКП направлено Заказчику
21.06.21-направлена версия 2 ТКП (Заказчик уменьшил кол-во датчиков)</t>
  </si>
  <si>
    <t>059_21</t>
  </si>
  <si>
    <t>20.02.21-запрос расписан через офис
-передано в ДГ
10.03.21-напрвлены сканы подписанных документов</t>
  </si>
  <si>
    <t xml:space="preserve">Дог. № 08/21 </t>
  </si>
  <si>
    <t>Д-18Т (стенд №7)</t>
  </si>
  <si>
    <t>318_21</t>
  </si>
  <si>
    <t>03.06.21-запрос расписан через офис
11.06.21-ТКП направлено Заказчику исх. 1082 (АО)</t>
  </si>
  <si>
    <t>устранение несоответствий
Д-18Т (стенд №7)</t>
  </si>
  <si>
    <t>19.07.21-запрос расписан через офис
19.07.21-договор передан в ДГ
20.07.21- оригинал договора направлен Заказчику исх. №1345 (АО)</t>
  </si>
  <si>
    <t>Дог. №24/21 от 20.07.2021 (АО)</t>
  </si>
  <si>
    <t>MIC-355_тензо</t>
  </si>
  <si>
    <t>13.01.21-запрос расписан через офис
15.01.21 - ТКП направлено Заказчику</t>
  </si>
  <si>
    <t>ИВК испытательных стендов</t>
  </si>
  <si>
    <t>326_21</t>
  </si>
  <si>
    <t>09.06.21-запрос расписан через офис
09.06.21-ТТ направлены  в РСС
25.06.21-ТТ запущено на согласование
09.07.21-запрос цены на БРС, предвар. КП у А.Стифутина
19.07.21-ТКП у Ал-ра Скрипника
23.07.21-согласовано с РСС, у В.Пака
26.07.21-направлено А.Семину
28.07.21-ТКП направлено Заказчику исх. №1395(АО)</t>
  </si>
  <si>
    <t>Летающая лаборатория</t>
  </si>
  <si>
    <t>Авиа-Попов</t>
  </si>
  <si>
    <t>05.08.21-запрос расписан через офис
05.08.21-ИД направлены А.Попову, К.Иванову, С.Кузянову
26.08.21-письмо на согласовании у А.Попова, К.Иванова, С.Кузянова
30.08.21 -ответ Заказчику исх. №1591 (АО)</t>
  </si>
  <si>
    <t>ЦКТИ-Вибросейсм</t>
  </si>
  <si>
    <t>MIC-200M</t>
  </si>
  <si>
    <t>341_21</t>
  </si>
  <si>
    <t>16.06.21-запрос расписан через офис
21.06.21-согласовано с РСС, ТКП у В.Пака
22.06.21-ТКП направлено Заказчику
25.06.21-уточнили КП по просьбе Заказчика, направили две версии на MIC-200M, MIC-224</t>
  </si>
  <si>
    <t xml:space="preserve">р. 1 650 586,00
р.1 412 664,00
</t>
  </si>
  <si>
    <t>внесение системы в госреестр</t>
  </si>
  <si>
    <t>359_21</t>
  </si>
  <si>
    <t>06.07.21-запрос расписан через офис
06.07.21-запрос направлен в РСС
16.07.21-ТКП направлено Заказчику исх. №444 (ООО)</t>
  </si>
  <si>
    <t>08.12.21-оплата</t>
  </si>
  <si>
    <t>Дог.№ 61-5702/2021 от 03.11.2021</t>
  </si>
  <si>
    <t>р2803</t>
  </si>
  <si>
    <t>учредительные документы</t>
  </si>
  <si>
    <t>067_21</t>
  </si>
  <si>
    <t>22.03.21-запрос расписан через офис
22.03.21 - учредительные документы направлены Заказчику по e-mail</t>
  </si>
  <si>
    <t>договор</t>
  </si>
  <si>
    <t>22.03.21-запрос расписан через офис
22.03.21 - направлен на проверку в ДГ
24.03.21 - запрошен счёт в ДГ
25.03.21 - Заказчику направлен дог. и счёт</t>
  </si>
  <si>
    <t>Дог. №0019-ТПИР-2021 от 24.03.21, счёт №43 от 24.03.21 (ООО)</t>
  </si>
  <si>
    <t>ССК Звезда</t>
  </si>
  <si>
    <t>проходки герметичные кабельные</t>
  </si>
  <si>
    <t>388_21</t>
  </si>
  <si>
    <t>26.07.21-запрос расписан через офис
26.07.21- ИД  разосланы в ГП, БТК, РСС
02.08.21- отказ, не наше исх. №470 (ООО)</t>
  </si>
  <si>
    <t>НИИЭС</t>
  </si>
  <si>
    <t>16.02.21-запрос расписан через офис
-на подписи
исх. 98 от 16.02.21</t>
  </si>
  <si>
    <t>ПД-14</t>
  </si>
  <si>
    <t>390_21</t>
  </si>
  <si>
    <t>27.07.21-запрос расписан через офис
27.07.21- ТЗ направлено А.Мамонову, создана задача #8734 в Redmine
30.07.21-ТКП направлено Заказчику исх. №467 (ООО)</t>
  </si>
  <si>
    <t>БЛСИ</t>
  </si>
  <si>
    <t>аналог Zetlab</t>
  </si>
  <si>
    <t>394_21</t>
  </si>
  <si>
    <t>28.07.21-запрос расписан через офис
28.07.21-ИД направлены в РСС
04.08.21 - отказ (Системы управления виброиспытаниями МЕРА не изготавливает) Стифутин</t>
  </si>
  <si>
    <t>пультовая Ц-3</t>
  </si>
  <si>
    <t>399_21</t>
  </si>
  <si>
    <t>РСС-Ал-р Скрипник</t>
  </si>
  <si>
    <t>29.07.21-запрос расписан через офис
30.07.21-ЧТЗ направлено в РСС
20.10.21-ТКП согласовано с РСС
20.10.21-у В.Пака, не подписал, попросил показать А.Семину
22.10.21-передано на соглас. А.Семину
12.11.21-ТКП направлено Заказчику исх. №2063 (АО)</t>
  </si>
  <si>
    <t xml:space="preserve"> ПАО Техприбор</t>
  </si>
  <si>
    <t>15.03.21-запрос расписан через офис
16.03.21 - ТЗ направлено в РСС
24.03.21 - ТКП у Стифутина
25.03.21 - Заказчику направлено ТКП, проект договора, ТЗ с нашими правками
29.03.21 - направлено уточненное ТКП по обновленному ТЗ
02.04.21 - заявка на договор направлена в ДГ</t>
  </si>
  <si>
    <t>КИВИИС-2</t>
  </si>
  <si>
    <t>477_21</t>
  </si>
  <si>
    <t>15.09.21-запрос расписан через офис
16.09.21-запрос передан в РСС
12.10.21-ТКП направлено Заказчику исх. №628(ООО)</t>
  </si>
  <si>
    <t>жгуты для ИИС МС-21</t>
  </si>
  <si>
    <t>479_21</t>
  </si>
  <si>
    <t>16.09.21-запрос расписан через офис
17.09.21- РСС отказ
21.09.21- ГП взял в работу
18.10.21- ИД от ГП получены
25.10.21-ТКП на согласовании у К.Коробкова
28.10.21-ТКП у В.Пака
08.11.21-у А. Семина
10.11.21-согласование трудоемкости в ПТЦ
18.11.21-ТКП направлено Заказчику</t>
  </si>
  <si>
    <t>АО Агрегат</t>
  </si>
  <si>
    <t>Автоматизация агрегатных стендов</t>
  </si>
  <si>
    <t>480_21</t>
  </si>
  <si>
    <t>13.09.21-запрос расписан через офис
15.09.21-ИД направлены нач групп:РСС,ГП,Авиа,БТК
20.09.21-РСС отказ, ГП отказ, ИД дополнительно направлены В.Паку и Сенкевичу
11.10.21 - отказ, исх. №622 (АО) направлено Заказчику</t>
  </si>
  <si>
    <t>643
772</t>
  </si>
  <si>
    <t>296_21</t>
  </si>
  <si>
    <t>Карулина</t>
  </si>
  <si>
    <t xml:space="preserve">Дог.№64-5702/2021 от 11.10.2021
</t>
  </si>
  <si>
    <t>р2812</t>
  </si>
  <si>
    <t>Сканеры</t>
  </si>
  <si>
    <t>514_21</t>
  </si>
  <si>
    <t>09.11.21-запрос расписан через офис
10.11.21-ТКП направлено Заказчику</t>
  </si>
  <si>
    <t>ОКБ МЭИ</t>
  </si>
  <si>
    <t>517_21</t>
  </si>
  <si>
    <t>БТК-Никифоров</t>
  </si>
  <si>
    <t>04.10.21-запрос расписан через офис
12.10.21-ИД с тех. вопросами переданы в БТК
18.10.21-недостаточно ИД для ТКП</t>
  </si>
  <si>
    <t>535_21</t>
  </si>
  <si>
    <t>РСС-Ар Скрипник</t>
  </si>
  <si>
    <t>18.10.21-запрос расписан через офис
19.10.21-запрос цены на кабели в Глобалтест
21.10.21-на согласовании у А-ра Скрипника
10.11.21- у А.Семина
12.11.21-у А.Кокорева
18.11.21-ТКП направлено Заказчику исх. №2107 (АО)</t>
  </si>
  <si>
    <t>MIC-355М_ПД-35</t>
  </si>
  <si>
    <t>297_21</t>
  </si>
  <si>
    <t>16.11.21-оплата</t>
  </si>
  <si>
    <t xml:space="preserve">Оплата по Дог. № 62-5702/2021 от 27.09.2021
</t>
  </si>
  <si>
    <t>р2808</t>
  </si>
  <si>
    <t>26.11.21-оплата</t>
  </si>
  <si>
    <t>Волжский государственный университет водного транспорта</t>
  </si>
  <si>
    <t>544_21</t>
  </si>
  <si>
    <t>25.10.21-запрос расписан через офис
26.10.21- жду сроки от ПТЦ
29.10.21-ТКП направлено Заказчику</t>
  </si>
  <si>
    <t>система тип-тайминга и измерения радиальных зазоров</t>
  </si>
  <si>
    <t>1338
1376</t>
  </si>
  <si>
    <t>564_20</t>
  </si>
  <si>
    <t>16.11.20-запрос расписан через офис
16.11.20 - запрос направлен А.Н. Попову
18.11.20 - запрос на С.Кузянове, отписалась Заказчику, должны ТТ скинуть
24.11.20 - запрос цены на методику и спец. ПО у А.Н. Попова
25.11.20 - получены ТТ от Заказчика, направлены Попову
26.11.20 - предварительное ТКП на проверке у А.Н. Попова
27.11.20 - zoom, ТТ направлены В.Каринскому
02.12.20 - zoom с участием Попова, Каринского, Коростелева, Кузянова обсуждение ограничений mic-1200
-запрос на датчики для 16 РЛ
08.12.20 - отказ по датчикам от Тавриды, запрос напрямую в Thermocoax
22.12.20 - направила ТКП Коростелеву
12.01.21 - ТКП неактуально, Заказчик запускает процедуру закупки (конкурс), датчики тип-тайминга для горячей 16 РЛ не нашли</t>
  </si>
  <si>
    <t>Стенд для ГМТ</t>
  </si>
  <si>
    <t>576_21</t>
  </si>
  <si>
    <t>15.11.21-запрос пришел по почте
15.11.21-ИД направлены в группы
БТК отказ
18.11.21- передано в РСС
23.11.21-ТКП в проработку взяла группа ГП
29.11.21-КП на проверке у К.Коробкова
06.12.21-Заказчик прислал дополнительные ИД, эскиз готовит К.Иванов
16.12.21-КП направлено Заказчику исх. №2268(АО)</t>
  </si>
  <si>
    <t>106_21</t>
  </si>
  <si>
    <t>30.07.21-запрос расписан через офис
02.08.21-ДС направлено на согласование в ДГ
03.08.21-согласовано, ждём оригинал</t>
  </si>
  <si>
    <t>579_21</t>
  </si>
  <si>
    <t>16.11.21-запрос расписан через офис
17.11.21-запрос направлен в группы
26.11.21-КП согласовано с К.Коробковым, у В.Пака
29.11.21-для перепроверки по технике передано в РСС
02.12.21-ТКП согласовано В.Паком
-Заказчику (Солдатову) ТКП направлено неофициально К.Ивановым
07.12.21-ТКП направлено Заказчику исх. №2198(АО)</t>
  </si>
  <si>
    <t>КТУ</t>
  </si>
  <si>
    <t>584_21</t>
  </si>
  <si>
    <t>17.11.21-запрос расписан через офис
19.11.21-запрос стоимости КТУ
06.12.21-поставщик КТУ "Тензо-инжиниринг" прислал офиц. ответ, что готовы рассмотреть наши ИД в 1 кв.2022
-задача отложена до января по соглас. с РП</t>
  </si>
  <si>
    <t>14.10.21-запрос по итогам трехстороннего совещания на МЕРЕ, ТЗ на проработке, недостаточно ИД 
19.11.21-zoom МЕРА: обсуждение тех. решения, последнего эскиза и спорных пунктов ТЗ
22.11.21-получена последняя версия эскиза от К.Иванова по итогам совещ. 19.11
-жду К.Иванова из командировки для правки ТЗ и согласования ТКП
24.11.21-эскиз направлен Заказчику на согласование
26.11.21-КП согласовано с К.Ивановым, у В.Пака
29.11.21-КП на согласовании у А.Семина, А.Н.Попова, А.Кокорева
с 01.12.21-КП у директора
03.12.21- ТЗ уточняется К.Ивановым. создана версия КП  соответствии с последней версией эскиза и ТЗ
07.12.21-2 версии КП и сопровод у директора
09.12.21-ТКП и эскиз v3.2 направлены Заказчику исх. №2218 (АО)
16.12.21-Заказчику направлено обновленное ТКП, эскиз v4, ТЗ версия (6) исх. №2264 (АО)</t>
  </si>
  <si>
    <t>11.11.21-оплата</t>
  </si>
  <si>
    <t>MC-227C</t>
  </si>
  <si>
    <t>342_21</t>
  </si>
  <si>
    <t>15.12.21-оплата</t>
  </si>
  <si>
    <t>Дог. №42-5702/2021 от 16.07.21 (АО)</t>
  </si>
  <si>
    <t>р2790</t>
  </si>
  <si>
    <t>УК БМЗ</t>
  </si>
  <si>
    <t>поверка MIC-200М</t>
  </si>
  <si>
    <t>23.03.21-запрос расписан через офис
23.03.21 - подписанный оригинал договора передан в ДГ</t>
  </si>
  <si>
    <t>Дог. №85/20 от 28.12.20 (ООО)</t>
  </si>
  <si>
    <t>354_21</t>
  </si>
  <si>
    <t>21.07.21-оплата</t>
  </si>
  <si>
    <t>Дог. №46/21 от 09.07.21
счёт №107 от 20.07.21 (ООО)</t>
  </si>
  <si>
    <t>р2788</t>
  </si>
  <si>
    <t>ЛКТ</t>
  </si>
  <si>
    <t>368_19</t>
  </si>
  <si>
    <t>Лунин</t>
  </si>
  <si>
    <t>31.03.21-оплата</t>
  </si>
  <si>
    <t>дог. №17705596339160002341/ 31-19 (АО) от 10.09.2019</t>
  </si>
  <si>
    <t>р2471</t>
  </si>
  <si>
    <t>MIC-036 с датчиками</t>
  </si>
  <si>
    <t>499_20</t>
  </si>
  <si>
    <t>02.09.21-оплата</t>
  </si>
  <si>
    <t xml:space="preserve">Договор № 80/20 от 16.11.2020 
</t>
  </si>
  <si>
    <t>р2700</t>
  </si>
  <si>
    <t>536_20</t>
  </si>
  <si>
    <t>12.03.21- оплата</t>
  </si>
  <si>
    <t>Договор №5/21/432 от 03.03.21, счёт № 37 от 04.03.21 (ООО)</t>
  </si>
  <si>
    <t>р2736</t>
  </si>
  <si>
    <t>25.10.21-оплата</t>
  </si>
  <si>
    <t>НВЦ Миль и Камов</t>
  </si>
  <si>
    <t>MIC-185,MIC-236</t>
  </si>
  <si>
    <t>089_21</t>
  </si>
  <si>
    <t>28.04.21-запрос расписан через офис
30.04.21-пока не удалось связаться с заказчиком
-направлена выписка из прайса</t>
  </si>
  <si>
    <t>MIC185 и MIC-236</t>
  </si>
  <si>
    <t xml:space="preserve">Сныгина </t>
  </si>
  <si>
    <t>12.02.21-запрос по почте
-на согласовании</t>
  </si>
  <si>
    <t>АО "ОКБМ им. И.И. Африкантов"</t>
  </si>
  <si>
    <t>поверка MIC-200M</t>
  </si>
  <si>
    <t>600_20</t>
  </si>
  <si>
    <t>28.01.21-оплата</t>
  </si>
  <si>
    <t>Счёт №8 от 18.01.2021 (ООО)</t>
  </si>
  <si>
    <t>601_21</t>
  </si>
  <si>
    <t>Счёт №203 от 30.11.21 (ООО)</t>
  </si>
  <si>
    <t>р2835</t>
  </si>
  <si>
    <t>ФГУП "ЦИАМ"</t>
  </si>
  <si>
    <t>602_20</t>
  </si>
  <si>
    <t>14.01.21-оплата</t>
  </si>
  <si>
    <t>Дог. 121-058-16-3350/2020 от 18.12.2020г.</t>
  </si>
  <si>
    <t>р2715</t>
  </si>
  <si>
    <t>19.02.21-запрос расписан через офис
25.02.21 - ТКП у С.Лунина
26.02.21 - ТКП направлено Заказчику исх. №124</t>
  </si>
  <si>
    <t>ОДК_МКБ Горизонт</t>
  </si>
  <si>
    <t>15.06.21-запрос расписан через офис
18.06.21-ТКП направлено Заказчику исх. №393 (ООО)</t>
  </si>
  <si>
    <t>118_21</t>
  </si>
  <si>
    <t>25.02.21 - запрос по e-mail
25.02.21 - ТКП направлено Заказчику</t>
  </si>
  <si>
    <t>МГТУ им.Баумана</t>
  </si>
  <si>
    <t>146_21</t>
  </si>
  <si>
    <t>11.03.21 - на e-mail от СТС (И.Грибеникова)
15.03.21 - ТКП направлено Заказчику</t>
  </si>
  <si>
    <t>ООО МИК</t>
  </si>
  <si>
    <t>303
351</t>
  </si>
  <si>
    <t>150_21</t>
  </si>
  <si>
    <t>15.03.21-запрос расписан через офис
16.03.21 - уточняется кол-во модулей
23.03.21 - ТКП у В.Пака
24.03.21 - ТКП направлено Заказчику</t>
  </si>
  <si>
    <t>ОМКБ ОДК Сатурн</t>
  </si>
  <si>
    <t>12.08.21-запрос расписан через офис
-на согласовании у В.Пака</t>
  </si>
  <si>
    <t>27.07.21-запрос расписан через офис
28.07.21- договор на подписи в ДГ, у директора
29.07.21- запуск формуляра, договор отправлен Заказчику исх. №1404 (АО)</t>
  </si>
  <si>
    <t>ИВК MIC</t>
  </si>
  <si>
    <t>347_21</t>
  </si>
  <si>
    <t>24.06.21-запрос расписан через офис
25.06.21-уточнение ИД
29.06.21-ТКП направлено Заказчику исх. №408(ООО)</t>
  </si>
  <si>
    <t>06.07.21-запрос на e-mail
13.07.21-Заказчику направлено обновленное ТКП исх. 436 (ООО)</t>
  </si>
  <si>
    <t>26.07.21-запрос на e-mail, корректировка ТКП
28.07.21- ТКП у В.Пака
30.07.21-ТКП направлено Заказчику исх. №1406(АО)</t>
  </si>
  <si>
    <t>09.11.21-запрос по телефону обновить КП
10.11.21- ТКП направлено Заказчику исх. №2045</t>
  </si>
  <si>
    <t>ИИК_статодинамика</t>
  </si>
  <si>
    <t>776
840</t>
  </si>
  <si>
    <t>351_21</t>
  </si>
  <si>
    <t>29.06.21-запрос расписан через офис
29.06.21-ИД направлены в РСС
07.07.21-в работе у Бобкина
27.07.21-на подписи у А.Стифутина
- в работе у Силаева
24.08.21-на согласовании у А.Стифутина
08.09.21-ТКП направлено Заказчику</t>
  </si>
  <si>
    <t>доработка ПО АСУ и ИС сооружения 4 НИК-751</t>
  </si>
  <si>
    <t>30.06.21-запрос от А.Семина
30.06.21-ТКП направлено Заказчику исх. №1220 (АО)</t>
  </si>
  <si>
    <t>р.20 700 000
р. 5 700 000</t>
  </si>
  <si>
    <t>03.09.21-запрос расписан через офис
07.09.21-ТКП направлено Заказчику исх. №1632 (АО)</t>
  </si>
  <si>
    <t>02.07.21 - запрос по e-mail
05.07.21 -  ТКП направлено Заказчику</t>
  </si>
  <si>
    <t>06.07.21-запрос на e-mail, заявка на дог в ДГ
13.07.21- дог. направлен на согласование Заказчику
14.07.21- договорились о скидке, уточнили дог.
21.07.21- Заказчику направлен дог. и счёт</t>
  </si>
  <si>
    <t>16.09.21-оплата</t>
  </si>
  <si>
    <t>модули (конкурс, договор)</t>
  </si>
  <si>
    <t>07.10.21-запрос расписан через офис
07.10.21-договорным отделом направлен исправленный договор для согласования Заказчику</t>
  </si>
  <si>
    <t>153_21</t>
  </si>
  <si>
    <t>22.03.21-запрос расширить ТКП на e-mail
26.03.21 - ТКП у В.Пака
29.03.21 - ТКП направлено Заказчику</t>
  </si>
  <si>
    <t>15.03.21-запрос расписан через офис
17.03.21 - ТКП у В.Пака
18.03.21 - жду счёт от ДГ
23.03.21 - счёт и ТКП направлены Заказчику</t>
  </si>
  <si>
    <t>165
177</t>
  </si>
  <si>
    <t>095_21</t>
  </si>
  <si>
    <t>РСС-Скрипник Ал-ей</t>
  </si>
  <si>
    <t>15.02.21-запрос расписан через офис
-на согласовании
-приняты правки от заказчика, исправляю
-на согласовании
24.02.21-согласование с ПТЦ</t>
  </si>
  <si>
    <t>АНАЛИТМАРКЕТИНГ</t>
  </si>
  <si>
    <t>155_21</t>
  </si>
  <si>
    <t>16.03.21-запрос расписан через офис
22.03.21 - ТКП у В.Пака
23.03.21 - ТКП направлено Заказчику</t>
  </si>
  <si>
    <t>ООО Сети-Телеком</t>
  </si>
  <si>
    <t>156_21</t>
  </si>
  <si>
    <t>17.03.21-запрос расписан через офис
22.03.21 - ТКП у В.Пака
23.03.21 - ТКП направлено Заказчику</t>
  </si>
  <si>
    <t>157_21</t>
  </si>
  <si>
    <t>16.03.21-запрос расписан через офис
16.03.21 - запрос конечного пользователя
18.03.21 - ИД направлены в РСС, уточнение ИД
22.03.21 - ТКП у В.Пака
23.03.21 - ТКП направлено Заказчику</t>
  </si>
  <si>
    <t>АО Корпорация "СПУ-ЦКБ ТМ"</t>
  </si>
  <si>
    <t>163_21</t>
  </si>
  <si>
    <t>18.03.21-запрос расписан через офис
22.03.21 - ТКП у В.Пака
23.03.21 - ТКП направлено Заказчику
- доб. WinПОС, нужна печать
24.03.21 - ТКП направлено Заказчику</t>
  </si>
  <si>
    <t>ОмГТУ</t>
  </si>
  <si>
    <t>164_21</t>
  </si>
  <si>
    <t>22.03.21-запрос расписан через офис
22.03.21 - ТКП у В.Пака
23.03.21 - ТКП направлено Заказчику</t>
  </si>
  <si>
    <t>Сервисгазавтоматика</t>
  </si>
  <si>
    <t>MIC-355М, MIC-300</t>
  </si>
  <si>
    <t>165_21</t>
  </si>
  <si>
    <t>18.03.21-запрос расписан через офис
22.03.21 - ТКП у В.Пака
24.03.21 - ТКП направлено Заказчику</t>
  </si>
  <si>
    <t>ТЕК Украина (Адаменко)</t>
  </si>
  <si>
    <t>166_21</t>
  </si>
  <si>
    <t>18.03.21-запрос расписан через офис
25.03.21 - ТКП направлено Заказчику
29.03.21 - по замечаниям Адаменко направлено уточненное ТКП</t>
  </si>
  <si>
    <t>СИРП-2-1</t>
  </si>
  <si>
    <t>12.05.21-запрос расписан через офис
12.05.21- договор передан на согласование в ДГ
19.05.21- письмо у А.Семина
26.05.21- ответ исх. №334 (ООО)</t>
  </si>
  <si>
    <t>01.07.21-запрос расписан через офис
01.07.21-оригинал дог. передан в ДГ для подписания вместе с ПР, ждем А.Семина
08.07.21-оригинал дог. с ПР направлены Заказчику DHL исх. 425 (ООО)</t>
  </si>
  <si>
    <t>23.03.21-запрос расписан через офис
23.03.21 - ТКП направлено Заказчику
- запрошен счёт от ДГ
24.03.21 - счёт направлен Заказчику</t>
  </si>
  <si>
    <t>НТЦ Спектр</t>
  </si>
  <si>
    <t>169_21</t>
  </si>
  <si>
    <t>23.03.21-запрос расписан через офис
25.03.21 - ТКП направлено Заказчику</t>
  </si>
  <si>
    <t>170_21</t>
  </si>
  <si>
    <t>23.03.21-запрос расписан через офис
25.03.21 - ТКП направлено Заказчику
26.03.21 - запросила счёт в ДГ, проверить наличие в счете примечаний по срокам из кп
30.03.21 - Заказчику направлен счёт</t>
  </si>
  <si>
    <t>КМПО</t>
  </si>
  <si>
    <t>172_21</t>
  </si>
  <si>
    <t>15.03.21-запрос расписан через офис
26.03.21 - ИД направлены в РСС
30.03.21 - ТКП у А.Стифутина
01.04.21 - ТКП у А.Семина, жду решения по цене
05.04.21 - ТКП направлено Заказчику исх. 199 (ООО)</t>
  </si>
  <si>
    <t>Александр Краевский</t>
  </si>
  <si>
    <t>177_21</t>
  </si>
  <si>
    <t>23.03.21-запрос расписан через офис
24.03.21 - уточнение ид, конечного пользователя, организации
31.03.21 - недостаточно ИД для выставления ТКП</t>
  </si>
  <si>
    <t>MIC-185, WinПОС</t>
  </si>
  <si>
    <t>188_21</t>
  </si>
  <si>
    <t>29.03.21 - запрос на e-mail
30.03.21 - ответ от пр-ва, подготовлено ТКП, запрошен счёт в ДГ
31.03.21 - Заказчику направлен счёт</t>
  </si>
  <si>
    <t>Счёт №48 от 30.03.21 (ООО)</t>
  </si>
  <si>
    <t>поверка MIC-036,MIC-026</t>
  </si>
  <si>
    <t>192_21</t>
  </si>
  <si>
    <t>31.03.21-запрос расписан через офис
- ИД направлены в СТС для расчета стоимости работ поверки
05.04.21 - ТКП направлено Заказчику исх. №213</t>
  </si>
  <si>
    <t>12.04.21 - запрос по телефону, кабели сделать отдельным счетом
22.04.21 - Заказчику вместе с счетом на аванс по договору №22/21 направлен счёт на кабели</t>
  </si>
  <si>
    <t>217_21</t>
  </si>
  <si>
    <t>12.04.21-запрос расписан через офис
14.04.21 - ТКП направлено Заказчику</t>
  </si>
  <si>
    <t>MIC-355 (договор)</t>
  </si>
  <si>
    <t>227_21
407_21</t>
  </si>
  <si>
    <t>28.09.21-запрос расписан через офис
30.09.21-запрос обновленных КП
05.10.21-КП №407 направлено Заказчи ку, КП№227 на согласовании у В.Пака</t>
  </si>
  <si>
    <t>14 817 068,00
3 862 670,00</t>
  </si>
  <si>
    <t>модернизация ИИС "Парус-ЛЛ"</t>
  </si>
  <si>
    <t>243_21</t>
  </si>
  <si>
    <t>23.04.21-запрос расписан через офис
- запрос разослан в БТК, Авиа, РСС
28.04.21 -ТЗ направлено А.Мамонову
01.06.21-ТЗ направлено А.Н. Попову
07.06.21-получена инф-ция по термоанемометрам от Заказчика, направлено Мамонову, Попову
22.06.21-ТКП направлено Заказчику исх. №1142 (АО)</t>
  </si>
  <si>
    <t>05.05.21-запрос расписан через офис
11.05.21 - ТКП направлено Заказчику</t>
  </si>
  <si>
    <t>Уралтранмаш</t>
  </si>
  <si>
    <t>270_21</t>
  </si>
  <si>
    <t>29.04.21-запрос по телефону, обновить КП
13.05.21-ТКП направлено Заказчику</t>
  </si>
  <si>
    <t>271_21</t>
  </si>
  <si>
    <t>272_21</t>
  </si>
  <si>
    <t>Норильский Государственный индустриальный институт</t>
  </si>
  <si>
    <t>294_21</t>
  </si>
  <si>
    <t>26.05.21-запрос по телефону
27.05.21- ТКП направлено Заказчику</t>
  </si>
  <si>
    <t>поверка MIC-355</t>
  </si>
  <si>
    <t>295_21</t>
  </si>
  <si>
    <t>25.05.21-запрос расписан через офис
01.06.21-ТКП направлено Заказчику</t>
  </si>
  <si>
    <t>25.05.21-запрос расписан через офис
26.05.21-ИД и ТКП переданы в РСС
31.05.21-офиц.запрос от Заказчика (ВХ.АО_772)
02.06.21-ТКП у В.Пака
04.06.21-ТКП направлено Заказчику исх. №1006</t>
  </si>
  <si>
    <t>25.05.21-запрос расписан через офис
31.05.21-направлено Заказчику</t>
  </si>
  <si>
    <t>16.02.21-запрос расписан через офис
-передано Давыденко для проработки</t>
  </si>
  <si>
    <t>MIC-236, MIC-552</t>
  </si>
  <si>
    <t>307_21</t>
  </si>
  <si>
    <t>27.05.21-запрос расписан через офис
28.05.21-ТКП у В.Пака
31.05.21-ИД и ТКП направлены К.Иванову
01.06.21-ТКП направлено Заказчику</t>
  </si>
  <si>
    <t>Завод Радиоприбор</t>
  </si>
  <si>
    <t>МР-07</t>
  </si>
  <si>
    <t>308_21</t>
  </si>
  <si>
    <t>31.05.21-запрос расписан через офис
02.06.21-жду инф-цию по исп-ю MP-07 от СТС
04.06.21-жду от Заказчика описание на ГИ-6
07.06.21-описание ГИ-6 передано Арбинину А.
10.06.21-ТКП направлено Заказчику исх. №376</t>
  </si>
  <si>
    <t>ООО УКБВ</t>
  </si>
  <si>
    <t>324_21</t>
  </si>
  <si>
    <t>07.06.21-запрос по телефону
10.06.21-ТКП у В.Пака
15.06.21-ТКП направлено Заказчику исх.№380 (ООО)</t>
  </si>
  <si>
    <t>330_21
297_21</t>
  </si>
  <si>
    <t>11.06.21-запрос расписан через офис
-на согласовании у В.Пака
-на согласовании у А.Сёмина
-подготовить ответ по форме, как у Маши
-330_21-аннулировать, достоверное ткп-297_21
-запрос от Сныгиной передан Ежовой
22.06.21-ТКП направлено Заказчику исх. №1143 (АО)</t>
  </si>
  <si>
    <t>MIC-140,MIC-1150</t>
  </si>
  <si>
    <t>16.06.21-запрос расписан через офис
16.06.21-ИД у К.Иванова
14.07.21-ТКП пока не требуется. Заказчику направлено техническое описание на наше оборудование для работы над ТЗ</t>
  </si>
  <si>
    <t>MC-227С2</t>
  </si>
  <si>
    <t>797
749</t>
  </si>
  <si>
    <t>18.06.21-запрос расписан через офис
21.06.21-ТКП у В.Пака
22.06.21-ТКП направлено Заказчику исх. 1134 (АО)</t>
  </si>
  <si>
    <t>АО НИИПМ</t>
  </si>
  <si>
    <t>356_21</t>
  </si>
  <si>
    <t>05.07.21-запрос по телефону
06.07.21-ТКП направлено Заказчику</t>
  </si>
  <si>
    <t>Абаканвагонмаш</t>
  </si>
  <si>
    <t>испытания контейнеров</t>
  </si>
  <si>
    <t>384_21</t>
  </si>
  <si>
    <t>22.07.21-запрос расписан через офис
22.07.21-ТЗ направлено в РСС
27.08.21-ТКП на согласовании в РСС
15.09.21-на согласовании у В.Пака
16.09.21-ТКП направлено Заказчику исх. №578(ООО)</t>
  </si>
  <si>
    <t>393_21</t>
  </si>
  <si>
    <t>28.07.21-запрос на e-mail
28.07.21-ТКП направлено Заказчику</t>
  </si>
  <si>
    <t>переносной комплекс для вибромониторинга</t>
  </si>
  <si>
    <t>400_21</t>
  </si>
  <si>
    <t>29.07.21-запрос расписан через офис
02.08.21-ТКП направлено Заказчику</t>
  </si>
  <si>
    <t>р. 2 115 960,00
р. 2 951 728,00</t>
  </si>
  <si>
    <t>ООО ПТ ГРУПП</t>
  </si>
  <si>
    <t>03.08.21-запрос на e-mail
04.08.21-ТКП направлено Заказчику</t>
  </si>
  <si>
    <t>14.09.21-запрос на e-mail
17.09.21-ТКП направлено Заказчику</t>
  </si>
  <si>
    <t>Казанский пороховой завод</t>
  </si>
  <si>
    <t>459_21</t>
  </si>
  <si>
    <t>03.09.21-запрос расписан через офис
08.09.21-ТКП направлено Заказчику</t>
  </si>
  <si>
    <t>21.09.21-запрос расписан через офис
06.10.21-ИД направлены в РСС
13.10.21-ТКП на согласовании у А.Стифутина
15.10.21-ТКП направлено Заказчику</t>
  </si>
  <si>
    <t>15.01.21 - запрос договора на e-mail, проект Заказчика
19.01.21 - заявка на договор направлена в ДГ, ТКП по технике соглас. с Браварцом
29.01.21 - проект договора направлен Заказчику
26.02.21 - направлен подписанный с нашей стороны скан договора
02.03.21 - направлен оригинал исх. №130
03.03.21 - получен подписанный скан дог.
09.03.21 - направлен счёт на аванс</t>
  </si>
  <si>
    <t>542_21</t>
  </si>
  <si>
    <t>22.10.21-запрос расписан через офис
26.10.21-запрос цены спецпроверки
29.10.21-ТКП направлено Заказчику</t>
  </si>
  <si>
    <t>551_21</t>
  </si>
  <si>
    <t>26.10.21-запрос расписан через офис
29.10.21-ТКП направлено Заказчику</t>
  </si>
  <si>
    <t>578_21</t>
  </si>
  <si>
    <t>16.11.21-запрос расписан через офис
16.11.21- запрос направлен в РСС, 
-запросила кп на расходомеры
19.11.21-ТКП на согласовании в РСС
24.11.21-ТКП направлено Заказчику (только на наше оборудование+опросный лист на расходомеры)</t>
  </si>
  <si>
    <t>19.11.21-запрос расписан через офис (ТЗ от А-я Скрипника)
-запрос долго не брали в работу
02.12.21-создана задача в redmine #9295 для анализа
-направлены вопросы Заказчику</t>
  </si>
  <si>
    <t xml:space="preserve">измерительный комплекс  </t>
  </si>
  <si>
    <t>594_21</t>
  </si>
  <si>
    <t>25.11.21-запрос расписан через офис
26.11.21-запрос направлен в ГП и РСС
06.12.21-запрос разослан ещё раз в ГП и РСС, озвучено на оперативке
16.12.21-ТКП направлено Заказчику исх. №794 (ООО)</t>
  </si>
  <si>
    <t>ГТЭ-65.1</t>
  </si>
  <si>
    <t>АВИА</t>
  </si>
  <si>
    <t>30.11.21-запрос расписан через офис
30.11.21-ДС3 передано на проверку в ДГ
09.12.21-скан подписанного ДС3 направлен Заказчику
10.12.21-Заказчику переданы оригиналы Актов исх. №784 (ООО)</t>
  </si>
  <si>
    <t>РусГидроСнабжение</t>
  </si>
  <si>
    <t>калибратор системы мониторинга вибродиагностики оборудования</t>
  </si>
  <si>
    <t>30.11.21-запрос расписан через офис
01.12.21- не наше, исх. №768 (ООО)</t>
  </si>
  <si>
    <t>15.01.21 - запрос счёта по телефону
18.01.21 - счёт направлен Заказчику по e-mail</t>
  </si>
  <si>
    <t>608_21</t>
  </si>
  <si>
    <t>01.12.21-запрос расписан через офис
03.12.21- ИД разосланы в группы
17.12.21-КП на согласовании у Сенкевича
27.12.21-получены замечания С.Кузянова, необходимо ВКС с Заказчиком для обсуждения ТТ,  ждем обратную связь по проведению zoom</t>
  </si>
  <si>
    <t>НПП РИСАЛ</t>
  </si>
  <si>
    <t>тензостанция</t>
  </si>
  <si>
    <t>607_21</t>
  </si>
  <si>
    <t>01.12.21-запрос расписан через офис
03.12.21-ТКП у В.Пака
-необходимо подойти с КП в РСС +согласовать срок с ПТЦ
10.12.21-схема Д. Бобкин
14.12.21-согласование в РСС
16.12.21- ТКП направлено Заказчику
22.12.21-Заказчику направлено ТКП версия 2 по запросу на 16 тензоканалов</t>
  </si>
  <si>
    <t>тензометрия</t>
  </si>
  <si>
    <t>618_21</t>
  </si>
  <si>
    <t>07.12.21-запрос расписан через офис
10.12.21-запрос направлен в РСС
22.12.21- 2 вар. ТКП на согласовании у С.Силаева
23.12.21-ТКП направлены Заказчику</t>
  </si>
  <si>
    <t xml:space="preserve">р. 2 566 181,00
р. 807 610,00 </t>
  </si>
  <si>
    <t>30.11.21-запрос расписан через офис
30.11.21-ТКП и счёт направлены Заказчику</t>
  </si>
  <si>
    <t>07.12.21-запрос расписан через офис
10.12.21-ИД направлены в ГП и РСС
14.12.21-в работе в РСС
23.12.21-КП на согласовании у А.Стифутина</t>
  </si>
  <si>
    <t>09.12.21-запрос расписан через офис
14.12.21-нет ИД, получены вложения от Кузнецов
14.12.21-запрошена 3D-модель исх. №2256 (АО)</t>
  </si>
  <si>
    <t>ЕвроСибЭнерго</t>
  </si>
  <si>
    <t>система измерений</t>
  </si>
  <si>
    <t>621_21</t>
  </si>
  <si>
    <t>13.12.21-запрос расписан через офис
17.12.21- Заказчику направлено ориентировочное ТКП от РСС Р.Филимоновым без согласования с ГП</t>
  </si>
  <si>
    <t>Евразийский университет</t>
  </si>
  <si>
    <t>1604
1605</t>
  </si>
  <si>
    <t>13.12.21-запрос расписан через офис
14.12.21-недостаточно ИД, нас рассматривают как альтерное КП</t>
  </si>
  <si>
    <t>13.12.21-запрос расписан через офис
17.12.21- заявка направлена в ДГ</t>
  </si>
  <si>
    <t>17.12.21-запрос расписан через офис
20.21.21-задача направлена в РСС
21.12.21-задача направлена А.Сенкевичу
27.12.21-получены замечания С.Кузянова, необходимо ВКС с Заказчиком для обсуждения ТТ
- планируется приезд Заказчика к нам после НГ</t>
  </si>
  <si>
    <t>21.12.21-запрос расписан через офис
22.12.21-запрос взяла в работу гр. Авиа
-недостаточно ИД, ждём контакт тех. специалиста или ТЗ</t>
  </si>
  <si>
    <t>РОСЭКСПЕРТНАДЗОР</t>
  </si>
  <si>
    <t>АЭ контроль при пневматических испытаниях</t>
  </si>
  <si>
    <t>21.12.21-запрос расписан через офис
21.12.21- отказ, запрос датчиков, не наше</t>
  </si>
  <si>
    <t>ОДК сатурн</t>
  </si>
  <si>
    <t>телеметрические комплексы</t>
  </si>
  <si>
    <t>22.12.21-запрос расписан через офис
22.12.21-письмо исх. №2302 по снижению стоимости (АО)</t>
  </si>
  <si>
    <t>638_21</t>
  </si>
  <si>
    <t>22.12.21-запрос расписан через офис
23.12.21-ТКП на согласовании у А.Стифутина
29.12.21-ТКП направлено Заказчику</t>
  </si>
  <si>
    <t>16.06.21-запрос расписан через офис
-письмо на подписи у Сёмина
-исх.384</t>
  </si>
  <si>
    <t>24.12.21-запрос раписан через офис
24.12.21-Заказчику передан подписанный оригинал дог. без сопровод, + частичное закрытие исх. №807 торг, сч-ф, счёт</t>
  </si>
  <si>
    <t>Дог.№ 50/21 от 25.08.21
Счёт №210 от 20.12.21</t>
  </si>
  <si>
    <t>24.12.21-запрос расписан через офис
27.12.21-запрос направлен в РСС</t>
  </si>
  <si>
    <t>27.12.21-оплата</t>
  </si>
  <si>
    <t>Дог. № 57/21/877у/428 от 05.10.2021</t>
  </si>
  <si>
    <t>р2822</t>
  </si>
  <si>
    <t>28.12.21-оплата</t>
  </si>
  <si>
    <t>АО СБМ</t>
  </si>
  <si>
    <t>29.12.21-запрос расписан через офис</t>
  </si>
  <si>
    <t>29.12.21-оплата</t>
  </si>
  <si>
    <t>Дог. № 22/21 от 22.04.2021</t>
  </si>
  <si>
    <t>1005
1157</t>
  </si>
  <si>
    <t xml:space="preserve">Ежова </t>
  </si>
  <si>
    <t>03.08.21-запрос расписан через офис
01.09.21-заявка и ИД для РКМ переданы в ДГ
08.09.21-Заказчику направлены правки к их проекту
договора
09.09.21-РКМ направлены Заказчику исх. №1647(АО)</t>
  </si>
  <si>
    <t>АБВ-Холдинг</t>
  </si>
  <si>
    <t>стенд 4</t>
  </si>
  <si>
    <t>Коршунов</t>
  </si>
  <si>
    <t xml:space="preserve">Дог. № 26/17 от 14.04.2017
</t>
  </si>
  <si>
    <t>р2221</t>
  </si>
  <si>
    <t>ПО на автоматизацию поверки MIC</t>
  </si>
  <si>
    <t>331
342</t>
  </si>
  <si>
    <t>17.03.21-запрос расписан через офис
18.03.21 - ТКП согласовано. Заявка направлена в ДГ
28.03.21 - договор в рабочем порядке направлен Заказчику
30.03.21 - получены замечания. Переданы в ДГ на исправление и подписание договора
31.03.21 - договор на подписи у Семина
Отправлен Заказчику (исх 569 АО)</t>
  </si>
  <si>
    <t>Дог. 07/21 (АО)</t>
  </si>
  <si>
    <t>12.01.21-запрос расписан через офис
12.01.21 - передан в договорную группу. Ответ не требуется</t>
  </si>
  <si>
    <t>Дог. № 21/2866-20 от 07.07.2020 (АО)</t>
  </si>
  <si>
    <t>p2697</t>
  </si>
  <si>
    <t>Витек-Автоматика</t>
  </si>
  <si>
    <t>Оборудование</t>
  </si>
  <si>
    <t>11.01.21-запрос расписан через офис
11.01.21  - ТКП от сторонней организации было ошибочно направлено Заказчиком и зарегистрировано офисом. Ответ не требуется</t>
  </si>
  <si>
    <t>КЦ Восточный (ЦЭНКИ)</t>
  </si>
  <si>
    <t xml:space="preserve">преобразователь давления </t>
  </si>
  <si>
    <t>06.04.21-запрос расписан через офис
06.04.21 - отказное письмо (исх 600 АО)</t>
  </si>
  <si>
    <t>Полусферы</t>
  </si>
  <si>
    <t>08.04.21-запрос расписан через офис
08.04.21 - отправлено отказное письмо (исх. 234 ООО)</t>
  </si>
  <si>
    <t>Полусфера</t>
  </si>
  <si>
    <t>22.07.21-запрос расписан через офис
22.07.21 - письмо направлено по ошибке. Ответ не требуется</t>
  </si>
  <si>
    <t>НЭМ-1, доп. материалы</t>
  </si>
  <si>
    <t>23.12.20 - запрос расписан через офис.
29.12.20 - предоставление документов до 30.12.20 невозможно, требует доп. трудозатрат для выпуска и утверждения документов.
Заказчик позволил предоставить в следующем году
21.01.21 - дан ответ (исх 72 АО)</t>
  </si>
  <si>
    <t>19.02.21-запрос расписан через офис
19.02.21 - формируется калькуляция модулей MB
15.03.21 - дан ответ (исх 438 АО)</t>
  </si>
  <si>
    <t>ОКР Орион</t>
  </si>
  <si>
    <t>273
283</t>
  </si>
  <si>
    <t>03.03.21-запрос расписан через офис
10.03.21 - дан ответ (исх 404 АО)</t>
  </si>
  <si>
    <t xml:space="preserve">НЭМ-1  </t>
  </si>
  <si>
    <t>04.03.21-запрос расписан через офис
15.03.21  - дан ответ (исх 438 АО)</t>
  </si>
  <si>
    <t>СЧ ОКР "Орион"</t>
  </si>
  <si>
    <t>09.03.21-запрос расписан через офис
10.03.21 - исх 404 АО</t>
  </si>
  <si>
    <t>Участие в ЛИ</t>
  </si>
  <si>
    <t>24.12.20-запрос расписан через офис
19.01.21 - подписано МЕРА, направлено в 4015 ВП МО РФ
28.01.21 - отправлено Заказчику (исх 128 АО)</t>
  </si>
  <si>
    <t>Дог.№47702388027160000600/131/2866-16 от 21.11.2016</t>
  </si>
  <si>
    <t>р2243</t>
  </si>
  <si>
    <t>ТАНТК им.Бериева</t>
  </si>
  <si>
    <t>26.01.21-запрос расписан через офис
26.01.21 - дубль вх. № 4 от 11.01.21</t>
  </si>
  <si>
    <t>15.01.21-запрос расписан через офис
18.01.21 - направлен запрос 4м группам
22.01.21 - отправлено отказное электронное письмо</t>
  </si>
  <si>
    <t>письмо о сотрудничестве</t>
  </si>
  <si>
    <t xml:space="preserve">23.03.21-запрос расписан через офис
23.03.21 - ответ не требуется. </t>
  </si>
  <si>
    <t>Аккредитация на АСТ ГОЗ</t>
  </si>
  <si>
    <t>15.01.21-запрос расписан через офис
22.01.21 - ответ направлен Заказчику (исх 74 АО)</t>
  </si>
  <si>
    <t>ЦЭНКИ КЦ Восточный</t>
  </si>
  <si>
    <t>преобразователь давления</t>
  </si>
  <si>
    <t>02.04.21-запрос раписан через офис
05.04.21 - Не наше оборудование. Отправлено отказное письмо (исх 600 АО)</t>
  </si>
  <si>
    <t>ЭНТЕК</t>
  </si>
  <si>
    <t>стенды датчиков</t>
  </si>
  <si>
    <t>13.04.21-запрос расписан через офис
15.04.21 - отказное электр. письмо (не наше оборудование)</t>
  </si>
  <si>
    <t>СЧ ОКР МКС</t>
  </si>
  <si>
    <t>05.08.21-запрос расписан через офис
16.08.21 - дан ответ (исх 1509 АО)</t>
  </si>
  <si>
    <t>12.10.21-запрос расписан через офис
15.10.21 - дан ответ (исх. 1886 АО)</t>
  </si>
  <si>
    <t>ГРЦ Макеева</t>
  </si>
  <si>
    <t>ПКЗП</t>
  </si>
  <si>
    <t>1506
45</t>
  </si>
  <si>
    <t>001_21</t>
  </si>
  <si>
    <t>11.01.21-запрос расписан через офис
13.01.21 - запрос правильной версии ТЗ
14.01.21 - ТЗ направлено в раб. порядке. Передано Фельдману для анализа ТКП
15.01.21 - согласовано (Фельдман)
18.01.21 - согласовано (Пак). Передано Семину
25.01.21 - ТКП по прежнему на рассмотрении. Решить вопрос с ценой MIC-800
05.02.21 - повторно на подписании у Семина
16.02.21 - принято решение Семиным: отказаться 
17.02.21 - направлено письмо-отказ (исх 273 АО)</t>
  </si>
  <si>
    <t>НТС СИ (Орион)</t>
  </si>
  <si>
    <t>003_21</t>
  </si>
  <si>
    <t>11.01.21-запрос расписан через офис
11.01.21 - формуруется ТКП.
20.01.21 - отправлено письмо о сроке предоставления РКМ (исх 53 АО)</t>
  </si>
  <si>
    <t>20.01.21 (П. Мартынов) - сделать РКМ к 29.01.2021 г.
03.02.21 - ТКП согласовано (Андрейко, Семин, Пак)
04.02.21 - РКМ направлены Заказчику (исх 136/1 от 29.01.2021 АО)</t>
  </si>
  <si>
    <t>КПА АФУ (Орион)</t>
  </si>
  <si>
    <t>004_21</t>
  </si>
  <si>
    <t>11.01.21-запрос расписан через офис
20.01.21 - отправлено письмо о сроке предоставления РКМ (исх 53 АО)</t>
  </si>
  <si>
    <t>АБС Электро</t>
  </si>
  <si>
    <t>стенд испытаний</t>
  </si>
  <si>
    <t>006_21</t>
  </si>
  <si>
    <t>11.01.21-запрос расписан через офис
11.01.21 - направлен запрос 4м группам. 
18.01.21 - все отказались. Пишем отказное
20.01.21 - отказное письмо на рассмотрении у Пака
21.01.21 - отправлено Заказчику (исх 62 АО)</t>
  </si>
  <si>
    <t>4
114
199</t>
  </si>
  <si>
    <t>12.01.21-запрос расписан через офис
19.01.21 - ТКП на рассмотрении у Баринова
20.01.21 - согласовано Баринов
21.01.21 - отправлено в ПТЦ на оценку сроков
27.01.21 - согласовано Баринов, СТифутин, Пак
01.02.21 - получен срок от ПТЦ. На согласовании у Семина
03.02.21 - указание от Семина - увеличить цену
09.02.21 - ТКП утверждено. Формирую заявку на договор и РКМ
16.02.21 - договор и ИД переданы Линьковой
24.02.21 - РКМ и договор готовы. На согласовании
01.03.21 - дан ответ о резервировании счета (исх 353 АО)</t>
  </si>
  <si>
    <t>6 516 671,03</t>
  </si>
  <si>
    <t>№ 1827187320671452208000445/04-2021 от 16.02.2021 г. (АО)</t>
  </si>
  <si>
    <t>01.03.21 (П. Мартынов) - согласовать договор, получить заключение 4015 ВП МО РФ и отправить Заказчику
Договор на согласовании в ДГ
04.03.21 - передан на согласование Семину
11.03.21 - подписан ГД
12.03.21 - направлен в 4015 ВП МО РФ (исх 417 АО)
31.03.21 - направлен Заказчику (исх 561 АО)</t>
  </si>
  <si>
    <t>р2745</t>
  </si>
  <si>
    <t>Звено-3С</t>
  </si>
  <si>
    <t>18.01.21-запрос расписан через офис
20.01.21 - пишу письмо ответ
21.01.21 - направлен ответ (исх. 63 АО)</t>
  </si>
  <si>
    <t>1134
1210</t>
  </si>
  <si>
    <t>30.08.21-запрос расписан через офис
03.09.21 - подготовлен протокол урегулирования разногласий. На согласовании
07.09.21 - звонок Заказчика: просят сделать до ноября
23.09.21 - ПР с ПУР подписаны ГД. Направлены в 4015 ВП МО РФ
01.10.21 - направлен Заказчику (исх 1796 АО)</t>
  </si>
  <si>
    <t>MIC-1150 (ПУР№2)</t>
  </si>
  <si>
    <t xml:space="preserve">08.11.21-запрос расписан через офис
19.11.21 - формируем ПУР №3
22.11.21 - ПУР № 2 в рабочем порядке будет направлен Заказчику 23.11.21 для обсуждения переноса сроков на 2 месяца.
02.12.21 - ПУР № 2 и ПУР № 1 подписаны ГД и направлены в 4015 ВП МО РФ вместе с сопроводом 
09.12.21 - ПУР № 1 с ПУР № 2 направлены Заказчику (исх 2223 АО)
</t>
  </si>
  <si>
    <t>ГКНПЦ им. М.В. Хруничева</t>
  </si>
  <si>
    <t>MIC-036, 224, 200</t>
  </si>
  <si>
    <t>011_21</t>
  </si>
  <si>
    <t>26.01.21 - уточнение от Заказчика в рабочем порядке на прошлогоднее письмо
27.01.21 - согласовано (Стифутин, Пак)
29.01.21 - отправлено Заказчику (исх 46 ООО)</t>
  </si>
  <si>
    <t>ООО Вестерос</t>
  </si>
  <si>
    <t>НДС трубопровода</t>
  </si>
  <si>
    <t>22
74</t>
  </si>
  <si>
    <t>15.01.21-запрос расписан через офис
15.01.21 - направлено на рассмотрение в РСС
19.01.21 - получены ИД от Стифутина
20.01.21 - запрос датчика
27.01.21 (Сныгина) - пришел повторный запрос вх. №74 от 26.01.21
27.01.21 - ТКП на согласовании у Стифутина
Передано Паку
Отправлено Заказчику по электр. почте.</t>
  </si>
  <si>
    <t>НТЦ Сколково</t>
  </si>
  <si>
    <t>014_21</t>
  </si>
  <si>
    <t>25.01.21-запрос расписан через офис
25.01.21 - направлено в РСС
01.02.21 - отправлено отказное письмо</t>
  </si>
  <si>
    <t>ПО поверки</t>
  </si>
  <si>
    <t>28.04.21-запрос расписан через офис
28.04.21 - передано в ДГ на согласование
12.05.21 - ПР и ПУР направлены Заказчику  (исх. 853 АО)</t>
  </si>
  <si>
    <t>р2739</t>
  </si>
  <si>
    <t>ВК-3</t>
  </si>
  <si>
    <t>019_21</t>
  </si>
  <si>
    <t>18.01.21-запрос расписан через офис
18.01.21 - направлен запрос 4м группам
25.01.21 - взяла в работу РСС
27.01.21 - РСС отказывается от проработки
Направлено отказное электронное письмо.</t>
  </si>
  <si>
    <t>КСТ-1.5</t>
  </si>
  <si>
    <t>022_20</t>
  </si>
  <si>
    <t>17.02.21-запрос расписан через офис
18.02.21 - отправлено Заказчику (исх 275 АО)</t>
  </si>
  <si>
    <t>Дог. №1825730300821217000241351/01/20/070.06/юр.398 от 17.01.20</t>
  </si>
  <si>
    <t>р2498</t>
  </si>
  <si>
    <t>03.03.21-запрос расписан через офис
03.03.21 - ДС направлен в банк на открытие счета
23.03.21 - исх 497 АО о напр-ии счета на окончательную оплату.</t>
  </si>
  <si>
    <t xml:space="preserve">Дог. № 1825730300821217000241351/01/20 от 17.01.2020 г. </t>
  </si>
  <si>
    <t>ТП ПС ИТД для СТК</t>
  </si>
  <si>
    <t>022_21</t>
  </si>
  <si>
    <t>19.01.21-запрос расписан через офис
20.01.21 - ТКП согласовано (Андрейко, Пак). ИД переданы Линьковой для РКМ
22.01.21 - ТКП на пересогласовании у Андрейко 
25.01.21 - пересогласовано (Пндрейко, Пак)
26.01.21 - РКМ отправлены Заказчику (исх. 89 АО)</t>
  </si>
  <si>
    <t>Тех. проект (ПС ИТД) Элементы СТК</t>
  </si>
  <si>
    <t>12.04.21-запрос расписан через офис
12.04.21 - ТЗ запущено на электр. согласование
12.05.21-  подписано ГД.
Направлено в 4015 ВП МО РФ
21.05.21 - направлено Заказчику (исх 931 АО)</t>
  </si>
  <si>
    <t>Тех. проект ПС ИТД (Элементы СТК)</t>
  </si>
  <si>
    <t>04.06.21-запрос расписан через офис
09.06.21 - дан ответ (исх.1057 АО)</t>
  </si>
  <si>
    <t>ООО ИРЗ</t>
  </si>
  <si>
    <t>ТМС "Источник-М"</t>
  </si>
  <si>
    <t>029_21</t>
  </si>
  <si>
    <t>20.01.21-запрос расписан через офис
21.01.21 - согласовано Андрейко
22.01.21 - согласовано Пак
25.01.21 - согласовано Семин.
Отправлено Заказчику по электр. почте</t>
  </si>
  <si>
    <t>ME-720</t>
  </si>
  <si>
    <t>030_20</t>
  </si>
  <si>
    <t>20.01.21-запрос расписан через офис
22.01.21 - ТКП согласовано. Уточнить у ПТЦ срок изготовления
26.01.21 - уточнен. ТКП направлено Заказчику (исх 104 АО)</t>
  </si>
  <si>
    <t>Конвертор ME-720</t>
  </si>
  <si>
    <t>030_21</t>
  </si>
  <si>
    <t>02.04.21-запрос раписан через офис
08.04.21 - уточнен срок изготовления. ТКП v2 согласовано.
Запрос направлен в ДГ на выставление счета
Счет направлен по электр. почте.</t>
  </si>
  <si>
    <t>Счет № 39 от 08.04.21 (АО)</t>
  </si>
  <si>
    <t>Доработка Б-529М  (14 УФУС и 45 ME-717)</t>
  </si>
  <si>
    <t>036_21</t>
  </si>
  <si>
    <t>14.01.21-запрос расписан через офис
24.01.21 - ТКП согласовано Андрейко
26.01.21 - согласовано Пак
02.02.21 - согласовано ГД
РКМ отправлены Заказчику (исх 156 АО)</t>
  </si>
  <si>
    <t>СПР ТМИ</t>
  </si>
  <si>
    <t>01.02.21 (П. Мартынов) - подготовить ТКП к ТР
08.02.21 - согласовано Фельдман
24.02.21 - утверждено ГД</t>
  </si>
  <si>
    <t>03.06.21-запрос расписан через офис
11.06.21 - ТКП на согласовании
15.06.21 - внести изменения 
16.06.21 - ТКП на согласовании БТК
30.06.21 - отправлен проект ведомости (исх 1215 АО)</t>
  </si>
  <si>
    <t>МИТ</t>
  </si>
  <si>
    <t>АКИ РБАС</t>
  </si>
  <si>
    <t>039_20</t>
  </si>
  <si>
    <t>11.01.21 (П. Мартынов) - сформировать ТКП на поставочный договор.
14.01.21 - согласовано Фельдман
15.01.21 - согласовано Пак
19.01.21 - разбиралось на совещании у ГД. Требуется провести анализ предыдущих поставок
26.01.21 - совещание у ГД. Цена MIC-800 утверждена. Требуется переделать ТКП
03.02.21 - замечания ГД
09.02.21 - ТКП утверждено. Печать выложена на сервер</t>
  </si>
  <si>
    <t>044_20</t>
  </si>
  <si>
    <t>17.12.20 - запрос расписан через офис
17.12.20 - заявка на договор и БГ направлена в договорную группу
30.12.20 - договор подписан. БГ не одобрена
15.01.21 - БГ не одобрена. Решается вопрос
02.02.21 - получен проект БГ. Направлен Заказчику по электр. почте на согласование
12.02.21 - БГ получена
Договор отправлен Заказчику (исх 248 АО)</t>
  </si>
  <si>
    <t>Дог. № 968/19-20 от 03.11.2020 (АО)</t>
  </si>
  <si>
    <t>ДС с ПР</t>
  </si>
  <si>
    <t xml:space="preserve">20.10.21-запрос расписан через офис
21.10.21 - ДС с ПР передано в договорую группу на согласовании.
29.10.21 - направлено Заказчику (исх 1987 АО)
</t>
  </si>
  <si>
    <t>p2731</t>
  </si>
  <si>
    <t>КАО ТМИ (доп. работы)</t>
  </si>
  <si>
    <t>066_21</t>
  </si>
  <si>
    <t xml:space="preserve">05.02.21-запрос расписан через офис
05.02.21 - согласовано Лунин
09.02.21 - ТКП и заявка на ДС направлена Паку
10.02.21 - направлено в договорную группу
26.02.21 - РКМ и ДС подписаны Семиным и направлены в 4015 ВП МО РФ
04.03.21 - замечание от 4015 ВП МО: отсутствует ДС № 5 к ТЗ
Ожидаем дополнение к ТЗ
25.03.21 - дополнение к ТЗ получено.
РКМ и ДС3 повторно направлены в 4015 ВП МО РФ (исх 519 АО)
16.04.21 - ДС3 и РКМ направлены Заказчику (исх 696 АО) </t>
  </si>
  <si>
    <t>дог 46/18 (АО) 13.09.2018
ДС</t>
  </si>
  <si>
    <t>р2608</t>
  </si>
  <si>
    <t>616
627</t>
  </si>
  <si>
    <t>13.05.21-запрос расписан через офис
18.05.21 - ПР согласован и направлен в 4015 ВП МО РФ
25.05.21 - получен из ВП
27.05.21 - отправлен Заказчику (исх. 955 АО)</t>
  </si>
  <si>
    <t>дог 46/18 (АО) 13.09.2018</t>
  </si>
  <si>
    <t>СООВИ</t>
  </si>
  <si>
    <t>01.02.21-запрос расписан через офис
02.02.21 -передано в договорную группу для оформления ДС
19.02.21 - ДС№ 3 направлено Заказчику (исх 299 АО)</t>
  </si>
  <si>
    <t>076_21</t>
  </si>
  <si>
    <t>05.02.21-запрос расписан через офис
17.02.21 - ТКП согласовано, заявка направлена в договорную группу
04.03.21 - РКМ и договор готовы. На согласовании
15.03.21 - договор и РКМ направлены Заказчику (исх 433 АО)</t>
  </si>
  <si>
    <t>Дог. № 1822187314892452245002048/05/21 (АО)</t>
  </si>
  <si>
    <t>30.03.21-запрос расписан через офис
30.03.21 - формируется ПУР к ПР
01.04.21 - ПР и ПУР направлены Заказчику (исх 572 АО)</t>
  </si>
  <si>
    <t>p2737</t>
  </si>
  <si>
    <t>27.04.21-запрос расписан через офис
27.04.21 - передано в ДГ на согласование
05.05.21 - подписано. Направлено Заказчику (исх.819 АО)</t>
  </si>
  <si>
    <t>24.02.21-запрос расписан через офис
02.03.21 - ДС подписан ГД и направлен в 4015 ВП МО РФ
30.03.21 - не возвращен
21.05.21 - вернулся с ВП МО 
Отправлены Заказчику (исх. 929 АО)</t>
  </si>
  <si>
    <t>OneWeb (эт. 1 ТФЦ)</t>
  </si>
  <si>
    <t>13.09.21-запрос расписан через офис
16.09.21 - подписан ГД. Направлен в 4015 ВП МО РФ
27.09.21 - отправлен Заказчику (исх 1764 АО)</t>
  </si>
  <si>
    <t>OneWeb (миссия 45)</t>
  </si>
  <si>
    <t xml:space="preserve">30.09.21-запрос расписан через офис
12.10.21 - ПР подписан ГД. Направлен в 4015 ВП МО РФ
15.10.21 - направлен Заказчику (исх 1892 АО)
</t>
  </si>
  <si>
    <t>29.09.21 - запрос расписан через офис
04.10.21 - исх 1799 АО</t>
  </si>
  <si>
    <t>25.05.21-оплата</t>
  </si>
  <si>
    <t>р2774</t>
  </si>
  <si>
    <t>Корпорация МИТ</t>
  </si>
  <si>
    <t>MIC-TM и ТМР из состава АМКПА</t>
  </si>
  <si>
    <t>05.02.21-запрос расписан через офис
10.02.21 - согласовано: Фельдман, Пак
12.02.21 - отправлено Заказчику (исх 241 АО)</t>
  </si>
  <si>
    <t>20.05.21-оплата</t>
  </si>
  <si>
    <t>Союз МС</t>
  </si>
  <si>
    <t>079_20</t>
  </si>
  <si>
    <t>02.04.21-запрос раписан через офис
06.04.21 - направлен в 4015 ВП МО РФ
21.05.21 - направлен Заказчику (исх 928 АО)</t>
  </si>
  <si>
    <t>Дог. № 1921...1924/13/2866-20 (АО)</t>
  </si>
  <si>
    <t>р2621</t>
  </si>
  <si>
    <t>17.05.21-оплата</t>
  </si>
  <si>
    <t>Система измерений объема баков</t>
  </si>
  <si>
    <t>079_21</t>
  </si>
  <si>
    <t>02.02.21-запрос расписан через офис
02.02.21 - ТЗ на рассмотрении у Стифутина
15.02.21 - на сегодняшний день ИД от РСС не поступили
04.03.21 - отказное письмо на подписи у Пака
Отправлено Заказчику (исх 385 АО)</t>
  </si>
  <si>
    <t>17.03.21-запрос расписан через офис
18.03.21 - направлено отказное письмо (исх 465 АО)</t>
  </si>
  <si>
    <t>комплекс для определения объемов бака</t>
  </si>
  <si>
    <t>07.06.21-запрос расписан через офис
09.06.21 - отправлено отказное письмо (исх 1056 АО)</t>
  </si>
  <si>
    <t>КАО ТМИ</t>
  </si>
  <si>
    <t>01.02.21-запрос расписан через офис
02.02.21 -передано в договорную группу для оформления ДС
19.02.21 - ДС4 направлено Заказчику (исх 300 АО)</t>
  </si>
  <si>
    <t>Модернизация участок замков</t>
  </si>
  <si>
    <t>080_21</t>
  </si>
  <si>
    <t>09.02.21-запрос расписан через офис
17.02.21 - ИД от РСС не получены.
10.03.21 - отвечено исх 405 от 10.03.21 АО</t>
  </si>
  <si>
    <t>084_21</t>
  </si>
  <si>
    <t>10.02.21-Запрос расписан через офис
17.02.21 - ТКП на согласовании у Стифутина. Согласовано
18.02.21 - ТКП подписано (Пак). Отправлено Заказчику (исх 104 ООО)</t>
  </si>
  <si>
    <t>24.02.21 (Мартынов) - звонок от Заказчика. С просьбой исправить ТКП.
25.02.21 - согласовано: Стифутин, Пак.
26.02.21 - отправлено Заказчику (исх 122 ООО)</t>
  </si>
  <si>
    <t>087_21</t>
  </si>
  <si>
    <t>05.02.21-запрос расписан через офис
15.02.21 - получены ИД и схема от БТК. Делаю запрос у поставщиков
20.02.21 - ТКП на согласовании у Фельдмана
04.03.21 - у РП замечание к ТКП.
12.03.21 - согласовано Фельдман
16.03.21 - согласовано ЦР
18.03.21 - согласовано Пак, Семин.
Отправлено Заказчику (исх. 467 АО)</t>
  </si>
  <si>
    <t>НТС СИ - монтаж, АИ, КИ (Орион)</t>
  </si>
  <si>
    <t>088_21</t>
  </si>
  <si>
    <t>04.02.21 (П. Мартынов) - подготовить ТКП и РКМ на СЧ ОКР (выполнение работ)
15.02.21 - РКМ отправлены (исх 256 АО)</t>
  </si>
  <si>
    <t>21.01.21-запрос расписан через офис
25.01.21 - ИД от РП получены, идет расчет факт. трудоемкости РКД для передачи в договорную группу
11.02.21 - заявка на ИД направлено на согласование Паку
11.02.21 - РКМ отправлены Заказчику (исх 237 АО)</t>
  </si>
  <si>
    <t>26.02.21-оплата</t>
  </si>
  <si>
    <t>р2731</t>
  </si>
  <si>
    <t>КПА АФУ- монтаж, АИ, КИ (Орион)</t>
  </si>
  <si>
    <t>091_21</t>
  </si>
  <si>
    <t>092_21</t>
  </si>
  <si>
    <t>25.02.21-запрос расписан через офис
26.02.21 - ВКС прошло. Ответ на письмо не требуется</t>
  </si>
  <si>
    <t>КАВТ (Новый комплект)</t>
  </si>
  <si>
    <t>09.02.21-запрос расписан через офис
12.02.21 - подготовлено письмо с просьбой направть ТЗ. На подписи в 4015 ВП МО РФ
18.02.21 - направлено письмо (исх 285 АО)</t>
  </si>
  <si>
    <t>12.02.21-запрос расписан через офис
12.02.21 - обсудили с Заказчиком по телефону. Ответ не требуется</t>
  </si>
  <si>
    <t>НПО машиностроения</t>
  </si>
  <si>
    <t>СЧ ОКР "Карагач-МЕРА"</t>
  </si>
  <si>
    <t>20.01.21-запрос расписан через офис
25.01.21 - ИД от РП получены, идет расчет факт. трудоемкости РКД для передачи в договорную группу
04.02.21 - заявка и ИД переданы в договорную группу
08.02.21 - РКМ направлены Заказчику (исх 190 АО)</t>
  </si>
  <si>
    <t>Дог. № 1923730202032447000218151/197/19-20 от 17.03.20</t>
  </si>
  <si>
    <t>р2634</t>
  </si>
  <si>
    <t xml:space="preserve">15.03.21-запрос расписан через офис
15.03.21 - передано в ДГ. Счет будет выставлен после подписания ДС1 и открытия счета в опорном банке
31.03.21 - уведомление (исх. 562 АО) и счет на аванс по эт. 2 (исх 563 АО) направлены Заказчику </t>
  </si>
  <si>
    <t>СИП ТО</t>
  </si>
  <si>
    <t>100_18</t>
  </si>
  <si>
    <t>08.07.21-запрос расписан через офис
16.07.21 - исх 1324 отправлен протокол и счета на оконч. оплату</t>
  </si>
  <si>
    <t>№ 47702388027160002410/25/18 от 08.07.2019 г. (АО)</t>
  </si>
  <si>
    <t>p2121</t>
  </si>
  <si>
    <t>102_21</t>
  </si>
  <si>
    <t>16.02.21-запрос расписан через офис
24.02.21 - отправлено отказное письмо (исх 320 АО)</t>
  </si>
  <si>
    <t>Quantum-X</t>
  </si>
  <si>
    <t>24.02.21-запрос расписан через офис
24.02.21 - дан отказной ответ (исх 323 АО)</t>
  </si>
  <si>
    <t>30.03.21-запрос расписан через офис
31.03.21 - отказное письмо (исх 556 АО)</t>
  </si>
  <si>
    <t>комплект тензометрических измерений</t>
  </si>
  <si>
    <t>21.04.21-запрос расписан через офис
21.04.21 - ранее уже отвечали на данное письмо (вх. 394) - ответ исх. 556 АО. Отправили по ошибке</t>
  </si>
  <si>
    <t>03.06.21-запрос расписан через офис
04.06.21 - отказное письмо (исх 1002 АО) - не наше</t>
  </si>
  <si>
    <t>Сервисное обслуживание</t>
  </si>
  <si>
    <t>103_21</t>
  </si>
  <si>
    <t>27.01.21-запрос расписан через офис
09.02.21 - не решен вопрос с ВП МО
12.02.21 - вопрос ПЗ решен. Формируются ТКП и РКМ
17.02.21 - ТКП согласовано: Андрейко
18.02.21 - согласовано: Пак. 
ТКП и РКМ подписаны Семиным.
19.02.21 - направлены в 4015 ВП МО РФ на выдачу заключения на цену (исх 288 АО)
25.02.21 - вернулись с замечаниями
03.03.21 - исправлены. На пересогласовании в 4015 ВП МО РФ
22.03.21 - отправлены Заказчику (исх 478 АО)</t>
  </si>
  <si>
    <t>25.05.21-запрос расписан через офис
07.06.21 - договор на подписи у Семина
14.06.21 - отправлен в 4015 ВП МО РФ
25.06.21 - получен с замечаниями.
30.06.21 - повторно отправлен в 4015 ВП МО РФ с ПР
28.07.21 - получен из 4015 ВП МО РФ. Направлен Заказчику (исх 1394 АО)</t>
  </si>
  <si>
    <t>Дог. № 1922187311051442246201938/130-10/3109-21 от 15.04.2021г. (АО)</t>
  </si>
  <si>
    <t>p2646</t>
  </si>
  <si>
    <t>Аксион-холдинг</t>
  </si>
  <si>
    <t>09.08.21-запрос расписан через офис
10.08.21 - ПУР подписан, направлен в 4015 ВП МО РФ
13.08.21 - отправлен Заказчику (исх 1503 АО)</t>
  </si>
  <si>
    <t>07.04.21-оплата</t>
  </si>
  <si>
    <t>09.11.21-оплата</t>
  </si>
  <si>
    <t>Сервиснове обслуживание</t>
  </si>
  <si>
    <t xml:space="preserve">08.10.21-запрос расписан через офис
14.10.21 - отправлено Заказчику (исх 1880 АО)
</t>
  </si>
  <si>
    <t>СКВПК</t>
  </si>
  <si>
    <t>109_21</t>
  </si>
  <si>
    <t>28.01.21-запрос расписан через офис
28.01.21 - направлено Фельдману на проработку
15.02.21 - по сей день не решен вопрос: беремся за работу или нет!
24.02.21 - отправлено письмо с ориент. стоимостью (исх. 323 АО)</t>
  </si>
  <si>
    <t>ГКНПЦ им Хруничева</t>
  </si>
  <si>
    <t>Устройство определения силы тяги</t>
  </si>
  <si>
    <t>05.03.21-запрос расписан через офис
05.03.21 - заявка направлена в договорную группу
15.03.21 - проект договора в рабочем порядке направлен Заказчику
16.03.21 - проект договора направлен Заказчику (исх 442 АО)</t>
  </si>
  <si>
    <t>Дог. № 07/21 (АО)</t>
  </si>
  <si>
    <t>16.03.21 (П. Мартынов) - получить решение по договору от Заказчика
08.04.21 - договор направлен Заказчику (исх 634 АО)</t>
  </si>
  <si>
    <t>31.03.21-запрос расписан через офис
08.04.21 - договор направлен Заказчику (исх 634 АО)</t>
  </si>
  <si>
    <t>Дог. № 1820730900951217000241361/07/21 (АО)</t>
  </si>
  <si>
    <t>06.04.21-запрос расписан через офис
08.04.21 - договор направлен Заказчику (исх 634 АО)</t>
  </si>
  <si>
    <t>24.08.21-оплата</t>
  </si>
  <si>
    <t>БИТС2-12</t>
  </si>
  <si>
    <t>16.12.2020 (П. Мартынов) - согласовать в 4015 ВП МО РФ Доп. соглашение на изменение цены, но с действующим сроком.
Отправлено в 4015 ВП МО РФ (исх 
03.02.2021 - возвращено с замечаниями
01.02.2021- не удалось подписать в 4015 ВП МО. Выпущено ТР на доп. работы
15.02.2021 - передано на подпись ГД
22.02.2021 - ТР подписано ГД
23.02.2021 - исправлено ТКП и трудоемкость. На рассмотрении у Фельдмана
28.04.2021 - новое ТКП (v4) утверждено</t>
  </si>
  <si>
    <t>26.01.21-запрос расписан через офис
26.01.21 - передано в договорную группу для формирования ДС
19.02.21 - ДС2 направлено Заказчику (исх 306 АО)</t>
  </si>
  <si>
    <t xml:space="preserve">БПИ НЧ </t>
  </si>
  <si>
    <t>16.06.21-запрос расписан через офис
13.07.21 - ДС на согласовании в 4015 ВП МО РФ
30.07.21 - ДС направлено Заказчику (исх 1405 АО)</t>
  </si>
  <si>
    <t>БПИ НЧ (2 шт.)</t>
  </si>
  <si>
    <t>05.08.21-запрос расписан через офис
Ожидаем КП от поставщиков ЭРИ
08.10.21 - отправлено письмо о переносе срока (исх. 
1840 АО)</t>
  </si>
  <si>
    <t>114_21</t>
  </si>
  <si>
    <t>25.03.21-запрос расписан через офис
26.03.21 - новое ТКП согласовано
29.03.21 - ответ (исх 542 АО)</t>
  </si>
  <si>
    <t>p2743</t>
  </si>
  <si>
    <t>29.03.21 (П. Мартынов) - подготовить проект договора с пост-оплатой
13.04.21 - договор направлен Заказчику (исх 661 АО)</t>
  </si>
  <si>
    <t>Дог. № 133-211___ (АО)</t>
  </si>
  <si>
    <t>MIC-026 (РКМ на модули)</t>
  </si>
  <si>
    <t>13.05.21-запрос расписан через офис
13.05.21 - Заявка направлена в ДГ
19.05.21 - РКМ сформирован. На согласовании
27.05.21 - РКМ направлены Заказчику (исх 963 АО)</t>
  </si>
  <si>
    <t xml:space="preserve">Воткинский завод </t>
  </si>
  <si>
    <t>Модули MC</t>
  </si>
  <si>
    <t>18.02.21-запрос расписан через офис
25.02.21 - ТКП согласовано: Пак.
26.02.21 - ТКП отправлено Заказчику (исх 343 АО)</t>
  </si>
  <si>
    <t>07.10.21-оплата</t>
  </si>
  <si>
    <t>Дог.№21/2866-20 2 Этап от 07.07.2020</t>
  </si>
  <si>
    <t>22.12.21-оплата</t>
  </si>
  <si>
    <t>Модули ME-824</t>
  </si>
  <si>
    <t>115_21</t>
  </si>
  <si>
    <t>18.02.21-запрос расписан через офис
01.03.21 - отправлен ответ (исх 355 АО)</t>
  </si>
  <si>
    <t>АРМ ТВИ</t>
  </si>
  <si>
    <t>1327
143</t>
  </si>
  <si>
    <t>24.12.20-запрос расписан через офис
28.12.20 - дополнение № 2 направлено в 4015 ВП МО РФ
15.01.21 - есть замечания 4015 ВП МО РФ. Формирую письмо о переносе сроков
18.01.21 - к письму требуется Устав проекта. Сформирован, согласован (Стифутин, Скрипники). Передано Стржелинскому
19.01.21 - устав проекта передан ГД вместе с письмом. Не подписано. Требуется определение рисков 
27.01.21 - на текущий момент решение о переносе сроков и подписания письма ГД не принято!
04.02.21 - по результатам внутреннего совещания формирую письмо-ответ иного содержания
09.02.21 - исх 205 АО</t>
  </si>
  <si>
    <t>р2666</t>
  </si>
  <si>
    <t>договор СЧ ОКР Разработка автомат. раб. места ТВИ</t>
  </si>
  <si>
    <t>РСС-Скрипник Алр</t>
  </si>
  <si>
    <t>24.03.21-запрос расписан через офис
08.04.21 - договор подписан и направлен в 4015 ВП МО РФ
23.04.21 - договор подписан в 4015 ВП МО РФ и направлен Заказчику (исх. 747 АО)</t>
  </si>
  <si>
    <t>29.03.21 - запрос по телефону обновить ТКП
05.04.21 - ТКП направлено Заказчику</t>
  </si>
  <si>
    <t>ТО КАВТ (2021 г) - гарантийное письмо</t>
  </si>
  <si>
    <t>126_21</t>
  </si>
  <si>
    <t>02.08.21-запрос расписан через офис
10.08.21 - направлен ответ (исх 1463 АО)</t>
  </si>
  <si>
    <t>ПС ИТД для СК</t>
  </si>
  <si>
    <t>127_20</t>
  </si>
  <si>
    <t>15.02.21-запрос расписан через офис
24.02.21 - отправлен ответ (исх 318 АО)</t>
  </si>
  <si>
    <t>измерительные комплексы</t>
  </si>
  <si>
    <t>128_21</t>
  </si>
  <si>
    <t>02.03.21-запрос расписан через офис
03.03.21 - запрос направлен в 4 группы
12.03.21 - вопросы направлены Заказчику
05.05.21 - ТКП на согласовании у Скрипника
06.05.21 - согласовано: Скрипник, Пак, Семин.
Отправлено Заказчику (исх. 827 АО)</t>
  </si>
  <si>
    <t>ТД МетроДеталь</t>
  </si>
  <si>
    <t>Стенд циклических испытаний</t>
  </si>
  <si>
    <t>129_21</t>
  </si>
  <si>
    <t>03.03.21-запрос расписан через офис
04.03.21 - заявка направлена в 4 группы
16.03.21 - ответ не получен
19.03.21 - направлено отказное электронное письмо</t>
  </si>
  <si>
    <t>Бортовая ТМ-аппаратура Орбита IV</t>
  </si>
  <si>
    <t>130_21</t>
  </si>
  <si>
    <t>БТК-Андрейко, Фельдман</t>
  </si>
  <si>
    <t>15.02.21-запрос расписан через офис
15.02.21 - запрос направлен в БТК. В работу принял Андрейко
02.03.21 - ИД по прежнему не выданы
03.03.21 - ИД получены. Формирую письмо-запрос доп. ИД.
12.03.21 - согласовано Фельдман, Пак, Семин
15.03.21 - отправлено Заказчику (исх 434 АО)</t>
  </si>
  <si>
    <t>131_20</t>
  </si>
  <si>
    <t>24.03.21-запрос расписан через офис
24.03.21 - дан ответ (исх 504 АО)</t>
  </si>
  <si>
    <t>Дог. 1822187314892452245002048/133-2011029/08/20 от 17.03.2020 г. (АО)</t>
  </si>
  <si>
    <t>р2633</t>
  </si>
  <si>
    <t>MIC-026, MIC-185</t>
  </si>
  <si>
    <t>133_21</t>
  </si>
  <si>
    <t>05.03.21 (П. Мартынов) - запрос от Заказчика через Стифутина
09.03.21 - согласовано. Направлено по электр. почте</t>
  </si>
  <si>
    <t>133_21/2.1</t>
  </si>
  <si>
    <t>10.03.21 (П. Мартынов) - телефонный звонок от Селькова:
разбить ТКП 133_21 (v1) на 2.
Согласовано: Пак. Отправлено по электр. почте</t>
  </si>
  <si>
    <t>Насосная гидравлическая станция</t>
  </si>
  <si>
    <t>134_21</t>
  </si>
  <si>
    <t>05.03.21-запрос расписан через офис
09.03.21 - согласовано Стифутин.
10.03.21 - утверждено: Семин.
Отправлено Заказчику (исх 405 АО)</t>
  </si>
  <si>
    <t>КрасМК</t>
  </si>
  <si>
    <t>ПД-8</t>
  </si>
  <si>
    <t>135_21</t>
  </si>
  <si>
    <t>05.03.21-запрос расписан через офис
09.03.21 - взяла в работу группа ГП
16.03.21 - ИД от Иванова не получены!
24.03.21 - получены от Иванова
28.03.21 - направлены вопросы Заказчику
23.04.21 - расчет ТКП возобновлен
26.04.21 - на согласоваии у Иванова
12.05.21 - согласовано Иванов
13.05.21 - согласовано Пак. На утверждении у Семина
11.06.21 - задача потеряла актуальность. По указанию Семина закрывается.</t>
  </si>
  <si>
    <t>140_20</t>
  </si>
  <si>
    <t>01.03.21-запрос расписан через офис
02.03.21 - передано в ДГ
23.03.21 - проект направлен Заказчику в рабочем порядке на рассмотрение
16.04.21 - направлено Заказчику (исх 697 АО)</t>
  </si>
  <si>
    <t>Дог. № 47702388027200000040/55/2866-20 (АО)</t>
  </si>
  <si>
    <t>р2665</t>
  </si>
  <si>
    <t>14.05.21-запрос расписан через офис
14.05.21 - ДС принят в работу. Ответ не требуется</t>
  </si>
  <si>
    <t>05.10.21-оплата</t>
  </si>
  <si>
    <t>Стенд силовых нагружений</t>
  </si>
  <si>
    <t>209
227
309</t>
  </si>
  <si>
    <t xml:space="preserve">РСС-Стифутин </t>
  </si>
  <si>
    <t>26.02.21-запрос расписан через офис
26.02.21 - запрос направлен в 4 группы
27.02.21 - назначена группа и ОТЗ
04.03.21 - ИД не выданы
15.03.21  - ИД выданы. Формирую ТКП
26.03.21 - ТКП отправлено Заказчику (исх 525 АО)</t>
  </si>
  <si>
    <t>29.03.21 (П. Мартынов) - просьба Заказчика исправить ТКП
31.03.21 - согласовано Стифутин, Пак.
01.04.21 - утверждено Семин. Отправлено Заказчику (исх 579 АО)</t>
  </si>
  <si>
    <t>23.08.21-оплата</t>
  </si>
  <si>
    <t>09.09.21-оплата</t>
  </si>
  <si>
    <t>22.04.21-оплата</t>
  </si>
  <si>
    <t>Продление срока службы КАВТ</t>
  </si>
  <si>
    <t>148_20</t>
  </si>
  <si>
    <t>09.02.21-запрос расписан через офис
16.02.21 - копии РКМ этапов 3 и4 переданы в офис для прошивания и печати
17.02.21 - отправлены Заказчику (исх 270 АО)</t>
  </si>
  <si>
    <t>Дог. 9320187309521010128000004/29/19</t>
  </si>
  <si>
    <t>р2630</t>
  </si>
  <si>
    <t>НТК СИ НЭМ</t>
  </si>
  <si>
    <t>01.02.21-запрос расписан через офис
02.02.21 -передано в договорную группу для оформления ДС
19.02.21 - ДС1 отправлено Заказчику (исх 304 АО)</t>
  </si>
  <si>
    <t>p2296</t>
  </si>
  <si>
    <t>Дог. № 133-2111249 от 29.06.2021 (АО)</t>
  </si>
  <si>
    <t>ООО Тулаоборонстрой</t>
  </si>
  <si>
    <t>158_21</t>
  </si>
  <si>
    <t>18.03.21-запрос расписан через офис
22.03.21 - не наше оборудование. Отказное электр. письмо</t>
  </si>
  <si>
    <t>ТАНТК Бериева</t>
  </si>
  <si>
    <t>Стойка с MIC-185</t>
  </si>
  <si>
    <t>18.03.21-запрос расписан через офис
19.03.21 - направлено письмо о виде приемки (ОТК) и сроках изготовления</t>
  </si>
  <si>
    <t>19.03.21 (П. Мартынов) - подготовить ТКП, РКМ и договор
01.04.21 - ТКП утверждено. Заявка направлена в договорную группу.
13.04.21 - договор и РКМ готовы. На согласовании
20.04.21 - телефонный звонок Заказчика - приостановить согласование договора.
Должно прийти письмо об анннулировании заявки.
13.05.21 - письмо от Заказчика не поступило. Направлен наш ответ (исх 868 АО)</t>
  </si>
  <si>
    <t>Договор № 1827187320671452208000445/13/21 от 01.04.2021г. (АО)</t>
  </si>
  <si>
    <t>РПР на АПК Б-529</t>
  </si>
  <si>
    <t>161_21</t>
  </si>
  <si>
    <t>16.06.21-запрос расписан через офис
14.07.21 - дан ответ (исх 1306 АО)</t>
  </si>
  <si>
    <t>p2760</t>
  </si>
  <si>
    <t>ремонтно-прафилактические работы АПК Б-529М пл.23 ИКК Байконур</t>
  </si>
  <si>
    <t>08.07.21-запрос расписан через офис
21.07.21 - составлен протокол разногласий. В рабочем порядке направлен Заказчику
31.08.21 - договор подписан. Направлен Заказчику (исх 1600 АО)</t>
  </si>
  <si>
    <t xml:space="preserve">Дог. № 130-10/4031-21 </t>
  </si>
  <si>
    <t>Ижевский мотозавод Аксион Холдинг</t>
  </si>
  <si>
    <t>ME-716 (8 шт.)</t>
  </si>
  <si>
    <t>22.03.21-запрос расписан через офис
22.03.21 - выяснить сроки изготовления
31.03.21 - сегодня будут известны сроки
08.04.21 - сроки получены. ТКП на согласовании.
08.04.21 - согласовано (Андрейко, Пак)
13.04.21 - утверждено (Никифоров, Семин). Отправлено Заказчику (исх. 662)</t>
  </si>
  <si>
    <t>24.09.21-запрос расписан через офис
24.09.21 - отправлено Заказчику (исх 1743 АО)</t>
  </si>
  <si>
    <t>Дог. № 130-10/4031-21 от 30.08.21 (АО)</t>
  </si>
  <si>
    <t>162_20</t>
  </si>
  <si>
    <t>26.01.21-запрос расписан через офис
26.01.21 - вернулись оригиналы. Переданы в договорную группу. Ответ на письмо не требуется.</t>
  </si>
  <si>
    <t>Дог. № 1120187312261020101000714/133-2011005/11/20 «20» марта 2020 г. (АО)</t>
  </si>
  <si>
    <t>р2639</t>
  </si>
  <si>
    <t>модернизация ТМС Источник</t>
  </si>
  <si>
    <t>162_21</t>
  </si>
  <si>
    <t>22.03.21-запрос расписан через офис
25.03.21 - согласовано Андрейко
29.03.21 - согласовано Пак
Утверждено: Семин. 
Отправлено исх 543 АО</t>
  </si>
  <si>
    <t>Источник М (РКМ и договор)</t>
  </si>
  <si>
    <t>15.04.21-запрос расписан через офис
22.04.21 - согласовано ТКП v2 (Андрейко). ТКП и заявка на договор и РКМ на подписи у Пака
22.04.21 - направлено в ДГ
26.05.21 - договор направлен Заказчику (исх 948 АО)</t>
  </si>
  <si>
    <t>Дог № 20/21 от 11.05.2021 (АО)</t>
  </si>
  <si>
    <t>16.08.21-запрос расписан через офис
16.08.21 - заявка направлена в ДГ
18.08.21 - договор и РКМ подписаны Семиным. Переданы Сидоровой Марии для отправки в 4015 ВП МО РФ
27.09.21 - получен из ВП МО. Отправлен Заказчику (исх 1763 АО)</t>
  </si>
  <si>
    <t>p2771</t>
  </si>
  <si>
    <t>измерительное оборудование</t>
  </si>
  <si>
    <t>174_21</t>
  </si>
  <si>
    <t>25.03.21-запрос расписан через офис
30.03.21 - ИД от Скрипника Ал-ра получены.
05.04.21 - ТКП согласовано (Скрипник, Пак) Передано Семину
13.04.21 - требуется узнать конечного пользователя. 
14.04.21 - ТКП утверждено. Отправлено Заказчику по электр. почте.</t>
  </si>
  <si>
    <t>748
773</t>
  </si>
  <si>
    <t>22.06.21-запрос расписан через офис
21.06.21-договор направлен на согласование в ДГ
28.06.21-получено гарантийное письмо
29.06.21-подписан договор, заявка на счет, запущен формуляр
30.06.21 - сканы подписанного договора и счета на аванс направлены Заказчику, ждём оригиналы дог.</t>
  </si>
  <si>
    <t>Дог. №25/33/256 от 28.05.21,
счёт №90 от 30.06.21 (ООО)</t>
  </si>
  <si>
    <t>ТО КАВТ</t>
  </si>
  <si>
    <t>188_20</t>
  </si>
  <si>
    <t>02.02.21-запрос расписан через офис
02.02.21 - формируется письмо-ответ
10.02.21 - дан ответ (исх 219 АО)</t>
  </si>
  <si>
    <t>Дог. № 9320187309521010128000004/16/20 от 28.05.2020 г.  (АО)</t>
  </si>
  <si>
    <t>p2680</t>
  </si>
  <si>
    <t>ГТО космодрома Восточный</t>
  </si>
  <si>
    <t>189_21</t>
  </si>
  <si>
    <t>25.03.21-запрос расписан через офис
30.03.21 - ТКП сформировано. ИД направлены Линьковой 
08.04.21 - ТКП согласовано (Пак, Андрейко)
13.04.21- РКМ направлены Заказчику (исх 664 АО)</t>
  </si>
  <si>
    <t>08.07.21-запрос расписан через офис
08.07.21-оригинал дог. передан в ДГ на подпись
13.07.21-оригинал дог. направлен Заказчику исх №437 (ООО)</t>
  </si>
  <si>
    <t>Дог. №25/33/256 от 28.05.2021, счет №90 от 30.06.21 (ООО)</t>
  </si>
  <si>
    <t xml:space="preserve">ГТО НПРС </t>
  </si>
  <si>
    <t>19.05.21-запрос расписан через офис
04.06.21 - РКМ подготовлены. На согласовании
09.06.21 - отправлены Заказчику (исх 1058 АО)</t>
  </si>
  <si>
    <t>Участие в проведении работ по годовому техобслуживанию РН372РН16 и РН372РН17</t>
  </si>
  <si>
    <t>11.06.21-запрос расписан через офис
24.06.21 - отправлено Заказчику (исх 1157/1 АО)</t>
  </si>
  <si>
    <t>1120
1124</t>
  </si>
  <si>
    <t>25.08.21-запрос расписан через офис
07.09.21 - отчетные документы на согласовании. Решить вопрос с Семиным по поводу ПР.
23.09.21 - договор, ПР и отчетные документы подписаны и направлены в 4015 ВП МО РФ
07.10.21 - отправлено Заказчику (исх 1832 АО)</t>
  </si>
  <si>
    <t>Дог. №1622730301033217000241353/54/2866-21  (АО)</t>
  </si>
  <si>
    <t>07.12.21-запрос расписан через офис
22.12.21 - отправлено Заказчику (исх 2306 АО)</t>
  </si>
  <si>
    <t>ППТК</t>
  </si>
  <si>
    <t>194_17</t>
  </si>
  <si>
    <t>29.01.21-запрос расписан через офис
29.01.21 - передано в договорную группу для оформления ДС
19.02.21 - ДС3 направлено Заказчику (исх 303 АО)</t>
  </si>
  <si>
    <t>дог 47702388027160001410/06/2017 (АО) 26.04.2017</t>
  </si>
  <si>
    <t>р2059</t>
  </si>
  <si>
    <t>телеметрическая система ПТК</t>
  </si>
  <si>
    <t>08.04.21-запрос расписан через офис
26.04.21 - дан ответ (исх. 751 АО)</t>
  </si>
  <si>
    <t>дог 47702388027160001410/06/2017 (АО) 26.04.2017, этап 3.8. Счет № .../06/2017-101 от 09.11.2018</t>
  </si>
  <si>
    <t>205_21</t>
  </si>
  <si>
    <t>29.03.21-запрос расписан через офис
06.04.21 - направлено письмо о резервировании счета (исх 604 АО)</t>
  </si>
  <si>
    <t>06.04.21 (П. Мартынов) - сформировать договор и РКМ
13.04.21 - ТКП утверждено.
Отправлено письмо о сроке поставки оборудования (исх. 664 АО)</t>
  </si>
  <si>
    <t>13.04.21 (П. Мартынов) - сформировать договор и РКМ.
15.04.21 - заявка на договор и РКМ на согласовании у Пака
16.04.21 - заявка направлена в ДГ
29.04.21 - договор и РКМ направлены Заказчику (исх. 784 АО)</t>
  </si>
  <si>
    <t>№ 1625730301853217000241351/19/21 от «25» апреля 2021 г. (АО)</t>
  </si>
  <si>
    <t>27.05.21-запрос расписан через офис
27.05.21 - договор передан в ДГ для открытия счета
07.06.21 - счет на аванс направлен Заказчику (исх 1012 АО)</t>
  </si>
  <si>
    <t>07.09.21-оплата</t>
  </si>
  <si>
    <t>21.04.21-запрос расписан через офис
направлено заказчику исх.271</t>
  </si>
  <si>
    <t>АРМ ТВИ (Дополнение 2 к ТЗ)</t>
  </si>
  <si>
    <t>02.04.21-запрос раписан через офис
08.04.21 - Дополнение к ТЗ вместе с договором направлено в 4015 ВП МО РФ
23.04.21 - Дополнение № 2 к ТЗ подписано. Один экземпляр направлен Заказчику (исх. 7467 АО)</t>
  </si>
  <si>
    <t>13.05.21-запрос расписан через офис
13.05.21 - не требует ответа.</t>
  </si>
  <si>
    <t>Миссия 31</t>
  </si>
  <si>
    <t>078_20</t>
  </si>
  <si>
    <t>20.02.21-оплата</t>
  </si>
  <si>
    <t>Дог. № 11/2866-20 (АО)</t>
  </si>
  <si>
    <t>р2620</t>
  </si>
  <si>
    <t>21.09.21-запрос расписан через офис
27.09.21 - ТЭО подписано Семиным
06.10.21 - получен подписанным из 4015 ВП МО РФ
Отправлено Заказчику (исх 1815 АО)</t>
  </si>
  <si>
    <t xml:space="preserve">Разработка автоматизированного рабочего места ТВИ
(Решение и Доп к ТЗ на перенос срока эт 1.2)
</t>
  </si>
  <si>
    <t xml:space="preserve">26.10.21-запрос расписан через офис
28.10.21 - документы направлены в 4015 ВП МО РФ (исх 1980 АО)
02.11.21 - отправлены Заказчику (исх 2017 АО)
</t>
  </si>
  <si>
    <t>120_20</t>
  </si>
  <si>
    <t>17.02.21-запрос расписан через офис
18.02.21 - отправлено Заказчику (исх 276 АО)</t>
  </si>
  <si>
    <t>Дог. №  1825730300821217000241351/04/20 от 17.02.2020 г. (АО)</t>
  </si>
  <si>
    <t>р2612</t>
  </si>
  <si>
    <t>25.06.21-оплата</t>
  </si>
  <si>
    <t>Аналог-код</t>
  </si>
  <si>
    <t>26.01.21-запрос расписан через офис
26.01.21 - передано в договорную группу для формирования ДС
19.02.21 - ДС1 отправлено Заказчику (исх 307 АО)</t>
  </si>
  <si>
    <t>1209
1298</t>
  </si>
  <si>
    <t xml:space="preserve">16.09.21-запрос расписан через офис
21.10.21 - дан ответ (исх 1936 АО)
</t>
  </si>
  <si>
    <t>МКС (Эксплуатация)</t>
  </si>
  <si>
    <t xml:space="preserve">121_20
113_20
</t>
  </si>
  <si>
    <t>07.10.21-запрос расписан через офис
21.10.21 - дан ответ исх. 1935 АО</t>
  </si>
  <si>
    <t>НилактДОСААФ</t>
  </si>
  <si>
    <t>121_21</t>
  </si>
  <si>
    <t xml:space="preserve">26.02.21-запрос расписан через офис
04.03.21 - ТКП направлено Андрейко на согласование.
Согласовано. 
Передано Паку на согласование
Согласовано.
05.03.21 - отправлено Заказчику по электр. почте </t>
  </si>
  <si>
    <t>АО НПК КБМ</t>
  </si>
  <si>
    <t>123_21</t>
  </si>
  <si>
    <t>25.02.21 (П. Мартынов) - телефонный звонок Заказчика через Андрейко. Актуализация ТКП 248_18, з. 2349
01.03.21 - согласовано Андрейко
02.03.21 - согласовано Пак.
Отправлено Заказчику по электр. почте.</t>
  </si>
  <si>
    <t>561
906</t>
  </si>
  <si>
    <t>28.04.21-запрос расписан через офис
11.05.21 - заявка направлена в ДГ
18.05.21 - РКМ готовы. На согласовании
27.05.21 - договор на подписании у Семина
01.06.21 - подписан. Направлен в 4015 ВП МО РФ на согласование (исх 973 АО)
18.06.21 - по сей день не вернулся
28.06.21 - вернулся из ВП МО с замечаниями: отсутствует ГК.
Решение проблемы: ВП Заказчика должно выйти на 4015 ВП МО РФ
05.08.21 - договор направлен Заказчику (исх 1443 АО)</t>
  </si>
  <si>
    <t>Дог. № 21/21 от 17.05.2021 (АО)</t>
  </si>
  <si>
    <t>р2772</t>
  </si>
  <si>
    <t>322
332</t>
  </si>
  <si>
    <t>16.03.21-запрос расписан через офис
17.03.21 - согласовано Андрейко
18.03.21 - согласовано Пак
19.03.21 - отправлено Заказчику (исх 472 АО)</t>
  </si>
  <si>
    <t>ТЗ на ПС ИТД</t>
  </si>
  <si>
    <t>26.02.21-запрос расписан через офис
01.03.21 - ТЗ запущено на электр. согласоване
03.03.21 - получены замечания Стржелинского
04.03.21 - согласовано ГСП
11.03.21 - согласовано ЦР
15.03.21 - согласовно УМП
24.03.21 - подписано ГД. Направлено в 4015 ВП МО РФ
09.04.21 - подписано 4015 ВП МО РФ. Направлено Заказчику (исх 639 АО)</t>
  </si>
  <si>
    <t>р2458</t>
  </si>
  <si>
    <t>Разработка приемной станции информационно-телеметрических данных</t>
  </si>
  <si>
    <t>29.03.21-запрос расписан через офис
30.03.21 - проект договора направлен в ДГ на рассмотрение
16.04.21 - замечания в договор подготовлены. На согласовании
26.04.21 - замечания направлены Заказчику (исх. 752 АО)</t>
  </si>
  <si>
    <t>Разработка приемной станции информационно телеметричеких данных</t>
  </si>
  <si>
    <t>08.04.21-запрос расписан через офис
09.04.21 - отправлено Заказчику (исх 639 АО)</t>
  </si>
  <si>
    <t>СЧ ОКР Феникс</t>
  </si>
  <si>
    <t>14.04.21-запрос расписан через офис
14.04.21 - передано в работу группе БТК. Ответ не требуется</t>
  </si>
  <si>
    <t>ПС ИТД (замечания к договору)</t>
  </si>
  <si>
    <t>05.05.21-запрос расписан через офис
13.05.21 - составлено письмо о проведении ВКС. На подписи у ГД
14.05.21 - исх. 877 АО</t>
  </si>
  <si>
    <t>21.05.2021 - запрос расписан через офис
21.05.2021 - инф. письмо. Не требует ответа</t>
  </si>
  <si>
    <t>Пермский пороховой завод</t>
  </si>
  <si>
    <t>117_21</t>
  </si>
  <si>
    <t>05.03.21-запрос расписан через офис
-на согласовании
исх.137(ООО)</t>
  </si>
  <si>
    <t>25.05.21-запрос расписан через офис
03.06.21 - договор, ПР и письмо на согласовании у 4015 ВП МО РФ
15.06.21 - вернулся с замечаниями. Отправлен на повторное согласование.
18.06.21 - отправлено Заказчику (исх 1118 АО)</t>
  </si>
  <si>
    <t>01.07.21-запрос расписан через офис
01.07.21 - запрашиваемые документы направлены (исх 1216 АО)</t>
  </si>
  <si>
    <t>05.07.21-запрос расписан через офис
06.07.21 - дан ответ (исх 1242 АО)</t>
  </si>
  <si>
    <t>26.07.21-запрос расписан через офис
05.08.21 - ПУР направлен Заказчику (исх 1445 АО)</t>
  </si>
  <si>
    <t>31.05.21-запрос расписан через офис
02.06.21 - письмо направлено на согласование в 4015 ВП МО РФ
07.06.21 - письмо направлено Заказчику (исх 1016 АО)</t>
  </si>
  <si>
    <t>217
365</t>
  </si>
  <si>
    <t>19.02.21-запрос расписан через офис
19.02.21 - РКМ (аналогично ТКП 188_20) готовит Линькова ГН
16.03.21 - ТКП согласовано Фельдман, Пак
18.03.21 - РКМ подписаны, направлены в 4015 ВП МО РФ исх 466 АО 
08.04.21 - РКМ и заключение 4015 ВП МО РФ направлены Заказчику (исх. 632 АО)</t>
  </si>
  <si>
    <t>216_21</t>
  </si>
  <si>
    <t>07.04.21-запрос расписан через офис
15.04.21 - отправлено письмо о дате предоставления РКМ (исх 685 АО)</t>
  </si>
  <si>
    <t>15.04.21 (П. Мартынов) - предоставить РКМ до 23.04.21
26.04.21 - РКМ отправлены Заказчику (исх. 742 АО)</t>
  </si>
  <si>
    <t>Монтажные работы СИП ТО</t>
  </si>
  <si>
    <t>01.04.21-запрос расписан через офис
16.04.21 - ожидаю от Копонирова план, от Фельдмана - ТЗ (срок неделя)
29.04.21 - ИД в полном объеме отсутствуют!
09.06.21 - направлено письмо-запрос (исх 1060 АО) о предосталвении проектно-конструкторской документации</t>
  </si>
  <si>
    <t>ЗИП КИВИИС-2</t>
  </si>
  <si>
    <t>235_21</t>
  </si>
  <si>
    <t>28.04.21 (П. Мартынов) - телефонный звонок Заказчика: добавить в ТКП БП МЕТРАН 604.</t>
  </si>
  <si>
    <t>501
520
476
493</t>
  </si>
  <si>
    <t>20.04.21-запрос расписан через офис
28.04.21 - отправлено Заказчику по электр. почте</t>
  </si>
  <si>
    <t>07.07.21-запрос расписан через офис
07.07.21 - передано в ДГ. РП оповещен, осуществляет запуск проекта.
Оригиналы направлены почтой России.</t>
  </si>
  <si>
    <t>Инфралинк</t>
  </si>
  <si>
    <t>Реконструкция и техническое перевооружение испытательной базы двигателя РД-191</t>
  </si>
  <si>
    <t>237_21</t>
  </si>
  <si>
    <t>РСС-Скрипник Ал-й, Силаев Сергей</t>
  </si>
  <si>
    <t>21.04.21-запрос расписан через офис
11.05.21 - по сей день нет ИД! Вынесен вопрос на оперативке ДСИ-1
11.06.21 - дан ответ (исх 1088 АО)</t>
  </si>
  <si>
    <t>Апровид</t>
  </si>
  <si>
    <t>Разработка, монтаж и наладка подсистемы формирования файлов данных для стендовой системы вибрационной диагностики двигателя-аналога</t>
  </si>
  <si>
    <t>326_20</t>
  </si>
  <si>
    <t>239_21</t>
  </si>
  <si>
    <t>25.02.21-запрос расписан через офис
03.03.21 - принято решение в проект не идти!
04.03.21 - ожидаю результат разговора Попова с Халиулиным.
10.03.21 - отправлено отказное письмо (исх 400 АО)</t>
  </si>
  <si>
    <t>№00000000020956190543/03-2021-02 (АО)</t>
  </si>
  <si>
    <t>НПП Старт</t>
  </si>
  <si>
    <t>"Старт", "Старт 1"</t>
  </si>
  <si>
    <t>245_20</t>
  </si>
  <si>
    <t>02.02.21-запрос расписан через офис
09.02.21 - ДС2 отправлен Заказчику (исх 206 АО)</t>
  </si>
  <si>
    <t>Дог. 18/20 от 15.07.2020 (АО)</t>
  </si>
  <si>
    <t>р2687</t>
  </si>
  <si>
    <t>10.02.21-Запрос расписан через офис
10.02.21 - ответ дан исх 206 АО (пришел оригинал)</t>
  </si>
  <si>
    <t>ИС-102 (Союз-5)</t>
  </si>
  <si>
    <t>27.04.21-запрос расписан через офис
28.04.21 - направлен запрос на оборудование NI
05.05.21 - получена схема от РП
06.05.21 - получено КП от NI
11.05.21 - ТКП на согласовании в РСС 
21.05.21 - согласовано. Скрипник
22.05.21 - согласовано ,Пак, Семин, Кокорев
Передано ГД
01.06.21 - подписано ГД. Направлено Заказчику (исх 978 АО)</t>
  </si>
  <si>
    <t>ИВК ИС-102 ИО-310</t>
  </si>
  <si>
    <t>16.09.21-запрос расписан через офис
23.09.21 - ТКП на офиц. письме распечатано. На согласовании
24.09.21 - отправлено Заказчику (исх 1756 АО)</t>
  </si>
  <si>
    <t>ВИАМ</t>
  </si>
  <si>
    <t>253_21</t>
  </si>
  <si>
    <t>27.04.21 (П. Мартынов) - телефонный звонок Заказчика - актуализация ТКП 428_20.</t>
  </si>
  <si>
    <t>07.06.21-запрос расписан через офис
09.06.21 - совещание (Семин, Кокорев, Стифутин). ТЗ передано РСС для проработки
15.06.21 - РСС не берется за реализацию
18.06.21 - отказное письмо (исх 1121 АО)</t>
  </si>
  <si>
    <t>ДВЗ Звезда</t>
  </si>
  <si>
    <t>тензометрическое оборудование</t>
  </si>
  <si>
    <t>256_21</t>
  </si>
  <si>
    <t>РСС-Коростелев</t>
  </si>
  <si>
    <t>23.04.21-запрос расписан через офис
29.04.21 - перечень уточняющих вопросов направлен Заказчику
12.05.21 - ответ не получен. Задача временно закрывается</t>
  </si>
  <si>
    <t>568 (ч.1)</t>
  </si>
  <si>
    <t>261_21</t>
  </si>
  <si>
    <t>04.05.21-запрос расписан через офис
05.05.21 - отправлено по электр. почте</t>
  </si>
  <si>
    <t>ЛИУС РПИ</t>
  </si>
  <si>
    <t>568 (ч.2)</t>
  </si>
  <si>
    <t>262_21</t>
  </si>
  <si>
    <t>04.05.21-запрос расписан через офис
12.05.21 - ТКП на согласовании у Скрипника Ал-я
21.05.21 - согласовано Скрипник, Пак
25.05.21 - утверждено Семин
Отправлено Заказчику (исх 331 ООО)</t>
  </si>
  <si>
    <t>Филиал ПАО "Компания "Сухой" "НАЗ им. В.П. Чкалова"</t>
  </si>
  <si>
    <t>система нагружения</t>
  </si>
  <si>
    <t>266_21</t>
  </si>
  <si>
    <t>14.05.21-запрос расписан через офис (запрос от 05.05.21)
18.05.21 - согласовано: Стифутин, Пак
19.05.21 - согласовано: Кокорев.
20.05.21 - отправлено Заказчику (исх. 908 АО)</t>
  </si>
  <si>
    <t>Сопровождение КИВИИС-2</t>
  </si>
  <si>
    <t>280_20</t>
  </si>
  <si>
    <t>02.02.21-запрос расписан через офис
17.02.21 - по условиям договора предусмотрен аванс, который Заказчик до конца февраля не заплатит. Никто от МЕРЫ не поехал на работы
04.03.21 - разговор с Лисейкиным. Нужны закрывающие документы. Договорная группа подготовила Акт сдачи-приемки. Ожидается тех. акт от РСС
12.03.21 - документы подготовлены. Направлены в рабочем порядке Заказчику
25.03.21 - заявка на ДС (продление договора) подана в ДГ
01.04.21 - ДС отправлено Заказчику (исх 198 ООО)</t>
  </si>
  <si>
    <t>Дог. № 111818731157201010101000282/ЕП-110 от 10.11.2020 г. (ООО)</t>
  </si>
  <si>
    <t>p2708</t>
  </si>
  <si>
    <t xml:space="preserve">09.11.21-запрос расписан через офис
09.11.21 - направлено в ДГ для открытия счета
10.11.21 - направлен счет (исх 708 ООО)
</t>
  </si>
  <si>
    <t>№ 111818731157201010101000282/ЕП-110 (ООО)</t>
  </si>
  <si>
    <t>280_21</t>
  </si>
  <si>
    <t>20.05.21-запрос расписан через офис
24.05.21 - ТКП согласовано, отправлено Заказчику по электр. почте.</t>
  </si>
  <si>
    <t>18.05.21-оплата</t>
  </si>
  <si>
    <t>доработка АПК Б-529М</t>
  </si>
  <si>
    <t>17.05.21-запрос расписан через офис
25.05.21 - РКМ на согласовании
31.05.21 - отправлено Заказчику (исх 974 АО)</t>
  </si>
  <si>
    <t>Доработка АПК Б-529М</t>
  </si>
  <si>
    <t>11.06.21-запрос расписан через офис
06.07.21 - РКМ направлены Заказчику (исх 1243 АО)</t>
  </si>
  <si>
    <t>ME-717</t>
  </si>
  <si>
    <t>02.09.21-запрос расписан через офис
07.09.21 - письмо направлено в 4015 ВП МО РФ для принятия решения
11.10.21 - ответ от 4015 ВП МО РФ по сей день не получен!
15.11.21 - дан ответ (исх 2075 АО)</t>
  </si>
  <si>
    <t>Созвездие</t>
  </si>
  <si>
    <t>ВЧ и НЧ коммутаторы (с приемкой ВП)</t>
  </si>
  <si>
    <t>298_21</t>
  </si>
  <si>
    <t>26.05.21-запрос расписан через офис
06.06.21 - от Заказчика получен перечень требуемых приборов. Сформировать ответ!
10.06.21 - отправлен ответ (исх 1070 АО)</t>
  </si>
  <si>
    <t>система измерения параметров технологического оборудования (Луна-Глоб)</t>
  </si>
  <si>
    <t>301_21</t>
  </si>
  <si>
    <t>17.05.21-запрос расписан через офис
25.05.21 - готовим отказное письмо
03.06.21 - отказ на рассмотрении в БТК
08.06.21 - направлен Заказчику (исх 1024 АО)</t>
  </si>
  <si>
    <t>система измерения параметров технологического оборудования (Ионосфера)</t>
  </si>
  <si>
    <t>302_21</t>
  </si>
  <si>
    <t>17.05.21-запрос расписан через офис
17.05.21 - ТЗ направлено Фельдману В.П. на рассмотрение 
25.05.21 - готовим отказ
03.06.21 - отказ на рассмотрении в БТК
08.06.21 - направлен Заказчику (исх 1023 АО)</t>
  </si>
  <si>
    <t>НПП Исток</t>
  </si>
  <si>
    <t>Стенд динамических испытаний</t>
  </si>
  <si>
    <t>305_21</t>
  </si>
  <si>
    <t>27.05.21-запрос расписан через офис
27.05.21 - ТЗ направлен 4м группам. Приняло в работу ГП.
27.05.21 - решение: не подаемся. Не наше.</t>
  </si>
  <si>
    <t>АПРОВИД</t>
  </si>
  <si>
    <t>Вибродиагностика двигателя-аналога</t>
  </si>
  <si>
    <t>05.02.21-запрос расписан через офис
10.02.21 - направлена заявка в договорную группу. ТЗ направлено на согласование
16.02.21 - замечания к договору и ТЗ, а также справка отдана Семину для согласования с ГД
19.02.21 - запущен формуляр. Ответ с замечаниями направлен Заказчику (исх 297 АО)</t>
  </si>
  <si>
    <t>Измерительная установка</t>
  </si>
  <si>
    <t>328_21</t>
  </si>
  <si>
    <t>10.06.21-запрос расписан через офис
08.07.21 - согласовано Иванов, Пак
09.07.21 - утверждено: Семин.
Отправлено Заказчику исх. 1279 АО</t>
  </si>
  <si>
    <t>Преобразователь аналог-код (Эксплуатация-5)</t>
  </si>
  <si>
    <t>331_21</t>
  </si>
  <si>
    <t xml:space="preserve">11.06.21-запрос расписан через офис
15.07.21 - внутр совещание. Получить от ЦР перечень ЭКБ и запросить цену с учетом сертификации (отв. Баринов, Брежнев)
25.08.21 - ТКП на согласовании в группе БТК
13.09.21 - ТКП не согласовано, т.к. в действующем заказе (2675) нет полного определенного состава изделия
18.10.21 - состояние на сегодня: БТК готовит письмо о переносе срока 2675, после этого будем понимать какой ответ готовить по текущему запросу
25.10.21 - письмо ответ будет направлено до 28.10.21
02.11.21 - письмо о сроке предоставления РКМ направлено Заказчику (исх 2011 АО)
</t>
  </si>
  <si>
    <t xml:space="preserve">02.11.21 (П. Мартынов) - согласовать ТКП и РКМ до 22.11.21
09.11.21 - ТКП направлено Фельдману, Никифорову
11.11.21 - согласовано (Фельдман, Никифоров, Пак)
12.11.21 - передано Семину
19.11.21 - отправлено предложение о стоимости на ЭКБ ИП (исх 2114 АО)
</t>
  </si>
  <si>
    <t>НТК СИ (3 комплект)</t>
  </si>
  <si>
    <t>337_19</t>
  </si>
  <si>
    <t>12.05.21-запрос расписан через офис
12.05.21 - передано Линьковой
13.05.21 - РКМ на перевод в ТФЦ эт 1 готовы. На проверки у Мартынова П.
14.05.21 - РКМ на подписи у ГД
19.05.21 - подписаны, направлены в 4015 ВП МО РФ (исх 900)
25.05.21 - получены замечания
03.06.21 - повторно направлены в 4015 ВП МО РФ
15.06.21 - вернулись с замечаниями
22.07.21 - получен тех. процесс. Повторно отправлены в 4015 ВП МО РФ
29.07.21-  отправлены Заказчику (исх 1405 АО)</t>
  </si>
  <si>
    <t>Дог. №№9320187309521010128000004/15-806/2020 (АО)</t>
  </si>
  <si>
    <t>p2615</t>
  </si>
  <si>
    <t>06.04.21-оплата</t>
  </si>
  <si>
    <t>17.08.21-оплата</t>
  </si>
  <si>
    <t>НТК СИ (2 комплект)</t>
  </si>
  <si>
    <t>15.09.21-запрос расписан через офис
23.09.21 - РКМ и письмо на заключение направлены в 4015 ВП МО РФ
06.10.21 - направлен проект решения об увеличении цены эт 1 (исх 1815 АО)</t>
  </si>
  <si>
    <t>11.08.21-запрос расписан через офис
13.08.21 - ответ был уже отправлен исх 1406 от 30.07.21.
Известил Заказчика по электр. почте</t>
  </si>
  <si>
    <t>МЛМ-У</t>
  </si>
  <si>
    <t>349_18</t>
  </si>
  <si>
    <t>29.01.21-запрос расписан через офис
29.01.21 - передано в договорную группу для оформления ДС
19.02.21 - ДС2 направлено Заказчику (исх 301 АО)</t>
  </si>
  <si>
    <t>127_21</t>
  </si>
  <si>
    <t>02.03.21-запрос пришел по почте
-на согласовании с В.Паком
03.03.21-на согласовании с Сёминым
-исх. 371 (АО)</t>
  </si>
  <si>
    <t xml:space="preserve">Дог. № 2021.67814 от 14.05.2021
</t>
  </si>
  <si>
    <t>р2763</t>
  </si>
  <si>
    <t>08.09.21-оплата</t>
  </si>
  <si>
    <t>ФГБУ "ГНМЦ" Минобороны России</t>
  </si>
  <si>
    <t>СИ модульного типа</t>
  </si>
  <si>
    <t>355_21</t>
  </si>
  <si>
    <t>30.06.21-запрос расписан через офис
05.07.21 - направил письмо в БТК
14.07.21 - дан отказной ответ (исх 1314 АО)</t>
  </si>
  <si>
    <t>кабели и комплект кабельных переходников</t>
  </si>
  <si>
    <t>357_21</t>
  </si>
  <si>
    <t>06.07.21-запрос раписан через офис
08.07.21 - ТКП подготовлено. ИД (документация Заказчика) и ТКП направлены в ПТЦ для оценки сроков и возможности изготовления
21.07.21 - получены цены от поставщиков, но нет понимания по срокам. 
02.08.21 - согласовано (ПТЦ, Пак)
04.08.21 - подписано Семин
Отправлено Заказчику (исх 1437 АО)</t>
  </si>
  <si>
    <t>Рустех</t>
  </si>
  <si>
    <t>Оборудование для климатических камер (MIC-026)</t>
  </si>
  <si>
    <t>361_21</t>
  </si>
  <si>
    <t>06.07.21-запрос раписан через офис
12.07.21 - на согласовании у Пака
12.07.21 - откорректировано. На повторном согласовании.
13.07.21 - отправлено Заказчику через Whats App</t>
  </si>
  <si>
    <t>Поверка</t>
  </si>
  <si>
    <t>363_21</t>
  </si>
  <si>
    <t>01.07.21-запрос расписан через офис
09.07.21 - отправлено Заказчику (исх 431 ООО)</t>
  </si>
  <si>
    <t>ЦБК Кама</t>
  </si>
  <si>
    <t>поверка RCS, Moska</t>
  </si>
  <si>
    <t>365_21</t>
  </si>
  <si>
    <t>08.07.21-запрос расписан через офис
12.07.21 - отправленое отказное электр. письмо</t>
  </si>
  <si>
    <t>14.01.21-запрос расписан через офис
15.01.21 - ПСР направлен Заказчику (исх 35 АО)</t>
  </si>
  <si>
    <t>ТО КАВТ (2021 г)</t>
  </si>
  <si>
    <t>22.07.21-запрос расписан через офис
05.08.21 - дан ответ (исх 1440 АО)</t>
  </si>
  <si>
    <t>10.02.21-Запрос расписан через офис
Направлено в договорную группу для оформления.
18.02.21 - отправлено Заказчику (исх 278 АО)</t>
  </si>
  <si>
    <t>02.03.21-запрос расписан через офис
03.03.21 - ДС направлен в банк на открытие счета
23.03.21 - исх 497 АО о напр-ии счета на окончательную оплату.</t>
  </si>
  <si>
    <t>ГКНПЦ им Хруничева, РКС</t>
  </si>
  <si>
    <t>ЭКБ ОП</t>
  </si>
  <si>
    <t>368_21</t>
  </si>
  <si>
    <t>08.06.21-запрос расписан через офис
14.07.21 - направлено отказное письмо (исх 1305 АО)</t>
  </si>
  <si>
    <t>АИС (ППТК)</t>
  </si>
  <si>
    <t>371_21</t>
  </si>
  <si>
    <t>12.07.21-запрос расписан через офис
16.07.21 - дан ответ (исх 1323 АО)</t>
  </si>
  <si>
    <t>1128
1196</t>
  </si>
  <si>
    <t>26.08.21-запрос расписан через офис
03.09.21 - решить вопрос о ТКП после переговоров ГД и Хамица
13.09.21 - вопрос не решен по сей день
17.09.21 - передано на подпись ГД
21.09.21 - получено с замечаниями
23.09.21 - повторно передано на подпись
28.09.21 - отказное письмо направлено Заказчику (исх 1771 АО)</t>
  </si>
  <si>
    <t>08.07.21-запрос расписан через офис
15.07.21 - написано отказное письмо, но опередила группа ГП. Готовы проработать
22.07.21 - состоялся телефонный разговор с Заказчиком.
Отправлено письмо (исх 1326 АО)</t>
  </si>
  <si>
    <t>379_20</t>
  </si>
  <si>
    <t>21.05.2021 - запрос расписан через офис
27.05.2021 - дан ответ (исх 958 АО)</t>
  </si>
  <si>
    <t>01.06.21-запрос расписан через офис
03.06.21 - отправлен ответ (исх 999 АО)</t>
  </si>
  <si>
    <t>Оборудование (дополнение к з. 2660)</t>
  </si>
  <si>
    <t>385_20</t>
  </si>
  <si>
    <t>06.05.21-запрос расписан через офис
06.05.21 - передано в ДГ
18.05.21 - ПР с ПУР направлен Заказчику (исх 890 АО)</t>
  </si>
  <si>
    <t>Дог. № 1622187308551452246000192/77/20 от 12.08.2020 г. (АО)</t>
  </si>
  <si>
    <t>р2668</t>
  </si>
  <si>
    <t>БМКР-ЭРМ</t>
  </si>
  <si>
    <t>142_20</t>
  </si>
  <si>
    <t>01.03.21-оплата</t>
  </si>
  <si>
    <t>Дог. № 151-531-20 от 24.03.20</t>
  </si>
  <si>
    <t>р2734</t>
  </si>
  <si>
    <t>Микропрограмма для Источник М</t>
  </si>
  <si>
    <t>389_21</t>
  </si>
  <si>
    <t>27.07.21-запрос расписан через офис
04.08.21 - согласовано Андрейко
10.08.21 - согласовано от ЦР (Браварец). Направлено Паку
15.08.21 - согласовано Пак
18.08.21 - согласовано Семин.
Отправлено исх 1539 АО</t>
  </si>
  <si>
    <t>ТМК групп</t>
  </si>
  <si>
    <t>стенд для испытаний на усталость</t>
  </si>
  <si>
    <t>391_21</t>
  </si>
  <si>
    <t xml:space="preserve">26.07.21-запрос расписан через офис
11.08.21 - на сегодняшний день данные от РСС не получены
25.08.21 - написано отказное письмо
25.08.21 - не отправлено. Передано в рабоут Сенкевичу
15.09.21 - заказчик не прислал ИД
18.10.21 - задача приостановлена до поступления новых вводных данных
</t>
  </si>
  <si>
    <t>Источник-М ЗИП НТК СИ (КИС-416Ц)</t>
  </si>
  <si>
    <t>397_21</t>
  </si>
  <si>
    <t>29.07.21-запрос расписан через офис
02.08.21 - согласовано Андрейко
03.08.21 - согласовано Пак. 
Заявка направлена в ДГ
18.08.21 - договор подписан.
23.08.21 - договор и РКМ отправлены Заказчику (исх. 1560 АО)</t>
  </si>
  <si>
    <t>Дог. № 1823730301271217000241351/25/21 (АО)</t>
  </si>
  <si>
    <t>Источник-М ЗИП НТК СИ (ТК)</t>
  </si>
  <si>
    <t>398_21</t>
  </si>
  <si>
    <t>29.07.21-запрос расписан через офис
02.08.21 - согласовано Андрейко
03.08.21 - согласовано Пак. 
Заявка направлена в ДГ
18.08.21 - договор подписан.
23.08.21 - договор и РКМ отправлены Заказчику (исх. 1561 АО)</t>
  </si>
  <si>
    <t>Дог. № 1823730301271217000241351/26/21 (АО)</t>
  </si>
  <si>
    <t>оборудование для измерения вибрации и тензометрии</t>
  </si>
  <si>
    <t>409_21</t>
  </si>
  <si>
    <t>АВИА-Артемьев</t>
  </si>
  <si>
    <t>05.08.21-запрос расписан через офис
12.08.21 - согласовано (Артемьев, Галяутдинов, Пак, Семин)
Отправлено Заказчику по электр. почте.</t>
  </si>
  <si>
    <t>газораспределительная установка</t>
  </si>
  <si>
    <t>414_21</t>
  </si>
  <si>
    <t xml:space="preserve">11.08.21-запрос расписан через офис
25.08.21 - не хватает данных у РСС на проработку. Вопрос откладывается до сентября
24.09.21 - ИД от РСС не получены 
13.10.21 - направлено отказное электр. письмо.
</t>
  </si>
  <si>
    <t>утверждение типа СИУ</t>
  </si>
  <si>
    <t>416_21</t>
  </si>
  <si>
    <t xml:space="preserve">16.08.21-запрос расписан через офис
25.08.21 - требуется решение ГД
01.09.21 - отказное письмо на подписи у Семина
11.10.21 - по сей день не подписано
13.10.21 - подписано. Направлено Заказчику (исх. 1873 АО)
</t>
  </si>
  <si>
    <t>Тензометрическая система</t>
  </si>
  <si>
    <t>16.08.21-запрос расписан через офис
10.09.21 - согласовано (Городецкий, Коробков). Передано Паку
12.09.21 - просьба Пака: показать Стифутину
21.09.21 - ТКП исправлено (согласовано: ГП, РСС). Передано Паку
24.09.21 - отправлено Заказчику по электр. почте</t>
  </si>
  <si>
    <t xml:space="preserve">ИВК   </t>
  </si>
  <si>
    <t>435_21</t>
  </si>
  <si>
    <t>18.08.21-запрос расписан через офис
02.09.21 - согласовано: Городецкий, Коробков
02.09.21 - замечание Пака: показать РСС.
16.09.21 - исправлена схема
22.09.21 - исправлено ТКП. Согласовано: ГП и РСС, Пак
Передано Семину.
24.09.21 - ТКП согласовано.
Отправлено Заказчику (исх 1757 АО)</t>
  </si>
  <si>
    <t>УФУС (3 комп)</t>
  </si>
  <si>
    <t xml:space="preserve">734
1225
</t>
  </si>
  <si>
    <t>02.06.21-запрос расписан через офис
02.06.21 - передано в работу Сидоровой Марии (экономист)
17.06.21 - документы готовы(кроме цена за НОВО). На проверке и согласовании
14.07.21 - РКМ отправлены в 4015 ВП МО РФ
02.08.21 - вернулись с замечаниями.
10.08.21 - пересчет РКМ 
01.09.21 - РКМ повторно направлены в 4015 ВП МО РФ
20.09.21 - повторный запрос от Заказчика (вх 1225)
08.10.21 - в очередной раз направлены в 4015 ВП МО РФ после устранения последних замечаний
14.10.21 - отправлено Заказчику (исх 1881 АО)</t>
  </si>
  <si>
    <t>02.03.21-оплата</t>
  </si>
  <si>
    <t>146_20</t>
  </si>
  <si>
    <t>Дог. № 1622187308551452246000192/09/20 от 02.03.2020 г. (АО)</t>
  </si>
  <si>
    <t>р2660</t>
  </si>
  <si>
    <t>УФУС (7 комп.)</t>
  </si>
  <si>
    <t>29.12.20-запрос расписан через офис
14.01.21 - получены данные от ПТЦ по срокам изготовления. Передано Семину для обсуждения с Заказчиком переноса сроков
15.01.21 - сформировано письмо о переносе срока
19.01.21 - письмо о переносе сроков подписано ГД и направлено в 4015 ВП МО РФ на подписание
28.01.21 - исх. 113 (АО) о переносе срока направлен Заказчику</t>
  </si>
  <si>
    <t>28.01.21 - подписать ПР к договору и направить Закачику
02.02.21 - договор и ПР подписаны ГД и направлены в 4015 ВП МО РФ (исх 155 АО)
10.02.21 - договор и ПР направлены Заказчику (исх 221 АО)</t>
  </si>
  <si>
    <t>УФУС (2 компл, ТФЦ)</t>
  </si>
  <si>
    <t xml:space="preserve">04.10.21-запрос расписан через офис
27.10.21 - содержание вх. письма составлено Заказчиком ошибочно (ссылается на вх. 1212). На самом деле предполагается запрос ТФЦ и заключения 4015 ВП МО РФ на цену 2х комплектов УФУС, поставляемых в 2022 г. в рамках действующего заказа 2724!
После того, как Закачик пришлет письмо с правильным содержаением вх. 1292 снимется с контроля в офисе.
03.11.21 - направлено электр. письмо от Заказчика о том, что вх. 1292 был ошибочным. Задача закрыта
</t>
  </si>
  <si>
    <t xml:space="preserve">01.03.21-запрос расписан через офис 
02.03.21 - передано в ДГ
17.03.21 - проект договора направлен в рабочем порядке Заказчику по электр. почте
08.04.21 - ДС на подписании
21.04.21 - исх. 716 АО направлено Заказчику </t>
  </si>
  <si>
    <t>Каталогизация Ангара</t>
  </si>
  <si>
    <t>452_21</t>
  </si>
  <si>
    <t>24.08.21-запрос расписан через офис
03.09.21 - дан ответ исх 1618 АО</t>
  </si>
  <si>
    <t>КВИ-8500</t>
  </si>
  <si>
    <t>30.08.21-запрос расписан через офис
03.09.21 - отправлено ТКП (исх 1617 АО)</t>
  </si>
  <si>
    <t>КСТ-1,5</t>
  </si>
  <si>
    <t>458_21</t>
  </si>
  <si>
    <t>03.09.21-запрос расписан через офис
10.09.21 - ТКП на согласовании у Лазарева
15.09.21 - ТКП на согласовании у Пака
16.09.21 - согласовано. Заявка направлена в ДГ
22.09.21 - направлено письмо (исх. 1730 АО)</t>
  </si>
  <si>
    <t>22.09.21 (П. Мартынов) - направить договор и РКМ
05.10.21 - отправлен Заказчику (исх 1807 АО)</t>
  </si>
  <si>
    <t>Дог. № №1825730300821217000241351/32/21 от 22.09.2021 г. (АО)</t>
  </si>
  <si>
    <t xml:space="preserve">11.11.21-запрос расписан через офис
18.11.21 - отправлено уведомление и счет (исх 2081)
</t>
  </si>
  <si>
    <t xml:space="preserve">25.10.21-запрос расписан через офис
26.10.21 - отправлен ответ (исх 1954 АО)
</t>
  </si>
  <si>
    <t>460_21</t>
  </si>
  <si>
    <t>03.09.21-запрос расписан через офис
10.09.21 - ТКП на согласовании у Лазарева
15.09.21 - ТКП на согласовании у Пака
16.09.21 - согласовано. Заявка направлена в ДГ
22.09.21 - направлено письмо (исх. 1729 АО)</t>
  </si>
  <si>
    <t>22.09.21 (П. Мартынов) - направить договор и РКМ
05.10.21 - отправлен Заказчику (исх 1806 АО)</t>
  </si>
  <si>
    <t>Дог. № №1825730300821217000241351/33/21 от 22.09.2021 г. (АО)</t>
  </si>
  <si>
    <t>132_21</t>
  </si>
  <si>
    <t>15.04.21-запрос пришел по почте
-направлена заявка в ДГ(от АО)
-направлено Заказчику по e-mail</t>
  </si>
  <si>
    <t>СКБ Орион</t>
  </si>
  <si>
    <t xml:space="preserve">Тех. проект на НПРС </t>
  </si>
  <si>
    <t>536_21</t>
  </si>
  <si>
    <t xml:space="preserve">15.10.21-запрос расписан через офис
19.10.21 - уточнение ИД от Заказчика
22.10.21 - согласовано Андрейко
29.10.21 - согласовано Никифоров, Пак
Передано Семину
15.11.21 - отправлено Заказчку (исх 2080 АО)
</t>
  </si>
  <si>
    <t>4 НИИ МО РФ</t>
  </si>
  <si>
    <t>539_21</t>
  </si>
  <si>
    <t>19.10.21 - задача поставлена Семиным и Фельдманом
20.10.21 - согласовано (Андрейко, Фельдман, Пак, Семин)
22.10.21 - отправлено Заказчику (исх 1938 АО)</t>
  </si>
  <si>
    <t>НПО Сплав</t>
  </si>
  <si>
    <t>541_21</t>
  </si>
  <si>
    <t xml:space="preserve">20.10.21-запрос расписан через офис
28.10.21 - ИД выданы Андрейко
09.11.21 - согласовано Андрейко, Никифоров, Пак
11.11.21 - утверждено Семин
12.11.21 - отправлено Заказчику (исх 2061 АО)
</t>
  </si>
  <si>
    <t>546_19</t>
  </si>
  <si>
    <t>01.02.21-запрос расписан через офис
01.02.21 - передано в договорную группу для оформления ДС
19.02.21 - ДС2 направлено Заказчику (исх 302 АО)</t>
  </si>
  <si>
    <t>Дог. № 47702388027160001380/37/19 от 19.11.2019 г (АО)</t>
  </si>
  <si>
    <t>р2496</t>
  </si>
  <si>
    <t>19.02.21-запрос расписан через офис
19.02.21 - ДС2 направлено Заказчику (исх 302 АО)</t>
  </si>
  <si>
    <t xml:space="preserve">Дог. № 47702388027160001380/37/19 от 19.11.2019 г. (АО) 
</t>
  </si>
  <si>
    <t xml:space="preserve">ТМС "Источник-М" </t>
  </si>
  <si>
    <t>10.08.21-запрос расписан через офис
10.08.21 - направлен ответ (исх 1476 АО)</t>
  </si>
  <si>
    <t>p2496</t>
  </si>
  <si>
    <t>ГТО 370СК14</t>
  </si>
  <si>
    <t>22.07.21-оплата</t>
  </si>
  <si>
    <t>Дог. № 21/2866-4/21 (АО)</t>
  </si>
  <si>
    <t>p2786</t>
  </si>
  <si>
    <t>01.12.21-оплата</t>
  </si>
  <si>
    <t>22.06.21-оплата</t>
  </si>
  <si>
    <t>Оборудование СУ стенда В3 (Амур-СПГ)</t>
  </si>
  <si>
    <t>558_21</t>
  </si>
  <si>
    <t>01.11.21 (П. Мартынов) - задача поставлена Семиным
01.11.21 - отправлено Заказчику (исх 1999 АО)</t>
  </si>
  <si>
    <t>Модернизация СУ стенда В3 (Амур-СПГ)</t>
  </si>
  <si>
    <t>01.11.21 (П. Мартынов) - задача поставлена Семиным
01.11.21 - отправлено Заказчику (исх 2000 АО)</t>
  </si>
  <si>
    <t>Оборудование СИ стенда В3 (Амур-СПГ)</t>
  </si>
  <si>
    <t>01.11.21 (П. Мартынов) - задача поставлена Семиным
01.11.21 - отправлено Заказчику (исх 2001 АО)</t>
  </si>
  <si>
    <t>Модернизация СИ стенда В3 (Амур-СПГ)</t>
  </si>
  <si>
    <t>01.11.21 (П. Мартынов) - задача поставлена Семиным
01.11.21 - отправлено Заказчику (исх 2002 АО)</t>
  </si>
  <si>
    <t>Поверка средств измерения стенда В3 (Амур-СПГ)</t>
  </si>
  <si>
    <t xml:space="preserve">01.11.21 (П. Мартынов) - задача поставлена Семиным
01.11.21 - отправлено Заказчику (исх 2003 АО)
</t>
  </si>
  <si>
    <t>модули MB</t>
  </si>
  <si>
    <t>560_21</t>
  </si>
  <si>
    <t xml:space="preserve">29.10.21-запрос расписан через офис
02.11.21 - отказное письмо (исх 2012 АО)
</t>
  </si>
  <si>
    <t>АИ, КИ ЛИ НТК СИ (Ангара)</t>
  </si>
  <si>
    <t>563_21</t>
  </si>
  <si>
    <t>22.10.21-запрос расписан через офис
09.11.21 - ТКП согласовано (Андрейко, Никифоров, Пак)
РКМ подготовлены Линьковой. В рабочем порядке направлены на рассмотрение в 4015 ВП МО РФ.
12.11.21 - пауза до выяснения информации о согласовании базовых экон. нормативов 4015 ВП МО РФ
22.11.21 - проговорить с Заказчиком об официальной отсрочке предоставления РКМ в связи с несогласованностью базовых экон. нормативов с 4015 ВП МО РФ
06.12.21 - нет ответа на запрос, т.к. по-прежнему не согласованы нормативы с 4015 ВП МО РФ на 2021 г. Если до среды не будет ответа от 4015 ВП, пишем официальное письмо с указанием причины задержки РКМ (с Заказчиком обговорено по телефону)
13.12.21 - письмо подписано и направлено в 4015 ВП МО РФ на согласование
22.12.21 - дан ответ (исх 2305 АО)</t>
  </si>
  <si>
    <t>АИ, КИ ЛИ КПА АФУ (Ангара)</t>
  </si>
  <si>
    <t>564_21</t>
  </si>
  <si>
    <t>АСКУЗ</t>
  </si>
  <si>
    <t>565_19</t>
  </si>
  <si>
    <t xml:space="preserve">21.10.21-запрос расписан через офис
21.10.21 - актуализация ТКП.
26.10.21 - ТКП направлено (исх 1957 АО)
</t>
  </si>
  <si>
    <t>Оборудование для АСПУ-КДУ</t>
  </si>
  <si>
    <t>570_20</t>
  </si>
  <si>
    <t>19.05.21 (П.Мартынов) - запрос по телефону от Заказчика: снизить цену и актуализировать ТКП
20.05.21 - согласовано, отправлено Заказчику по электр. почте</t>
  </si>
  <si>
    <t>АСПУ для РМ-2</t>
  </si>
  <si>
    <t>25.05.21-запрос расписан через офис
02.06.21 - заявка на РКМ направлена в ДГ
09.06.21 - РКМ на согласовании 
Отправлены Заказчику (исх 1062 АО)</t>
  </si>
  <si>
    <t>Источник М (4 станции)</t>
  </si>
  <si>
    <t>571_21</t>
  </si>
  <si>
    <t xml:space="preserve">15.11.21-запрос пришел по почте
16.11.21 - ТКП согласовано. РКМ подготовлены
17.11.21 - отправлены Заказчику (исх 2088 АО)
</t>
  </si>
  <si>
    <t>Продление срока службы (СИБП)</t>
  </si>
  <si>
    <t xml:space="preserve">11.11.21 (П. Мартынов) - запрос передал в работу В. Пак. Сам вх. 1383 от 19.10.2021 был расписан на Загребина.
12.11.21 - ТКП на согласовании в группе БТК
17.11.21 - согласовано Фельдман, Никифоров
19.11.21 - утверждено Пак. Отправлено Заказчику (исх 731 ООО)
</t>
  </si>
  <si>
    <t>Подсистема измерений</t>
  </si>
  <si>
    <t>573_21</t>
  </si>
  <si>
    <t>БТК_Андрейко</t>
  </si>
  <si>
    <t xml:space="preserve">11.11.21 (П. Мартынов) - принято в работу
22.11.21 - ИД не получены от БТК!
02.12.21 - отказное письмо согласовано: БТК.
06.12.21 - сегодня будет подписано и направлено Заказчику
07.12.21 - ответ направлен Заказчику (заказное письмо)
</t>
  </si>
  <si>
    <t>292_20</t>
  </si>
  <si>
    <t>26.03.21-оплата</t>
  </si>
  <si>
    <t>Дог. № № 1825730300821217000241351/145/2866-18/15/20 от 10.06.20 (АО)</t>
  </si>
  <si>
    <t>р2670</t>
  </si>
  <si>
    <t>Стенд испытаний пиротехнических систем</t>
  </si>
  <si>
    <t>583_20</t>
  </si>
  <si>
    <t>28.12.20 (П. Мартынов) - провести совместное тех. совещание. Ориентировочная дата - 20.01.2021 г.
20.01.21 - состоялось тех. совещание. Получить 25.01.2021 г. ИД от Скрипника Ал-я
02.02.21 - на сегодняшний день ИД не выданы! По сообщению ТР будут выданы к концу недели!!!
15.02.21 - пишем отказное письмо
17.02.21 - отказное письмо направлено Заказчику (исх 272 АО)</t>
  </si>
  <si>
    <t>S7 Service</t>
  </si>
  <si>
    <t>Оценка помеховой обстановки</t>
  </si>
  <si>
    <t>611_21</t>
  </si>
  <si>
    <t>07.12.21 (П. Мартынов) - Заказчик обратился по телефону
08.12.21 - ТКП согласовано, передано Семину
09.12.21 - требуется решение вопроса: будем ли делать в рекламных целях или направим ТКП
22.12.21 - отправлено Заказчику (исх 2295 АО)</t>
  </si>
  <si>
    <t>27.01.21-запрос расписан через офис
27.01.21 - передано в договорную группу для оформления ДС
19.02.21 - ДС3 направлено Заказчику (исх 308 АО)</t>
  </si>
  <si>
    <t xml:space="preserve">20.09.21-запрос расписан через офис
28.09.21 - подписано ГД
07.10.21 - получено из 4015 ВП МО РФ. Отправлено Заказчику (исх 1824 АО)
</t>
  </si>
  <si>
    <t xml:space="preserve">09.11.21-запрос расписан через офис
09.11.21 - ответа не требуется.
</t>
  </si>
  <si>
    <t>контрольно-проверочная аппаратура систем измерения</t>
  </si>
  <si>
    <t>588_20</t>
  </si>
  <si>
    <t>13.07.21-запрос расписан через офис
22.07.21 - дан ответ (исх 1361 АО)</t>
  </si>
  <si>
    <t>01.02.21-оплата</t>
  </si>
  <si>
    <t>12.05.21-запрос по почте
-передано в ДГ
-направлено курьером заказчику исх.906</t>
  </si>
  <si>
    <t>р2769</t>
  </si>
  <si>
    <t xml:space="preserve">11.11.21-запрос расписан через офис
18.11.21 - отправлено уведомление и счет (исх 2082)
</t>
  </si>
  <si>
    <t>СИП ТО (Байтерек)</t>
  </si>
  <si>
    <t>09.09.21-запрос расписан через офис
17.09.21 - направлено письмо с вопросами по ТЗ (исх 1703 АО)</t>
  </si>
  <si>
    <t>СИП ТО (Байтерек) - ТЗ</t>
  </si>
  <si>
    <t xml:space="preserve">08.11.21-запрос расписан через офис
12.11.21 - получены трудоемкости от Войнова в части РКД и ПО. В пн-вт ожидаются данные по оборудованию
18.11.21 - получены все ИД для ТКП. Срок формирования 
ТКП - 06.12.2021 - с учетом запроса цен от поставщиков
29.11.21 - ТЗ согласовано без ТКП и отправлено Заказчику (исх 2156 АО)
</t>
  </si>
  <si>
    <t>Комплект рабочих мест</t>
  </si>
  <si>
    <t>469_21</t>
  </si>
  <si>
    <t>10.09.21 - запрос расписан через офис
24.09.21 - подготовлено отказное письмо. на подписи у Семина
Отправлено Заказчику (исх 1753 АО)</t>
  </si>
  <si>
    <t>Оборудование технологической связи и мониторинга</t>
  </si>
  <si>
    <t>470_21</t>
  </si>
  <si>
    <t>13.09.21-запрос расписан через офис
24.09.21- отказное письмо на подписи у Семина
Отправлено Заказчику (исх 1753 АО)</t>
  </si>
  <si>
    <t>АКПА (ПТК-Ангара)</t>
  </si>
  <si>
    <t>472_21</t>
  </si>
  <si>
    <t>13.09.21-запрос расписан через офис
22.09.21 - направлен ответ (исх 1731 АО)</t>
  </si>
  <si>
    <t xml:space="preserve">22.09.21 (П. Мартынов) - предоставить РКМ до 08.10.2021
29.09.21 - ТКП направлено на согласование Фельдману
13.10.21 - РКМ направлены Заказчику (исх 1868 от 12.10.21 АО)
</t>
  </si>
  <si>
    <t>ПТК</t>
  </si>
  <si>
    <t xml:space="preserve">15.10.21-запрос расписан через офис
18.10.21 - дан ответ (исх. 1897 АО)
</t>
  </si>
  <si>
    <t>КАО ТМИ (Ангара-ПТК)</t>
  </si>
  <si>
    <t>473_21</t>
  </si>
  <si>
    <t>13.09.21-запрос расписан через офис
24.09.21 - подготовлено отказное письмо. на подписи у Семина
Отправлено Заказчику (исх 1753 АО)</t>
  </si>
  <si>
    <t>03.12.21 (П. Мартынов) - все данные от поставщиков получены. Формирую ТКП на собственные работы. 
Ориентировочная дата подготовки ТКП и направления на согласование - 09.12.21
14.12.21 - ТКП рассчитано, направлено на согласование в БИК</t>
  </si>
  <si>
    <t>ТМС ВА и ДО (ПТК-Ангара)</t>
  </si>
  <si>
    <t>474_21</t>
  </si>
  <si>
    <t>13.09.21-запрос расписан через офис
21.10.21 - определен состав и цена. Формирую ТКП
22.10.21 - направил на согласование в группу БТК (Фельдман, Никифоров)
25.10.21 - ожидаются замечания от группы БТК
12.11.21 - ТКП будет переделано после согласования идентичного ТКП 2020_515
06.12.21 - ТКП по-прежнему не согласовано, т.к. не согласовано ТКП 2020_515.
20.12.21 - ситуация не изменилась</t>
  </si>
  <si>
    <t xml:space="preserve">1212
1214
</t>
  </si>
  <si>
    <t>478_21</t>
  </si>
  <si>
    <t xml:space="preserve">16.09.21-запрос расписан через офис
28.09.21 - ТКП согласовано (Андрейко)
29.09.21 - ТКП согласовано (Пак)
Данные направлены Линьковой для РКМ
18.10.21 - РКМ исправлены. Требуется пересогласовать ТКП
22.10.21 - РКМ пересчитаны. ТКП на повторном согласовании у Андрейко
28.10.21 - подписаны Семиным
Отправлено Заказчику (исх 1990 АО)
</t>
  </si>
  <si>
    <t>504_21</t>
  </si>
  <si>
    <t xml:space="preserve">28.09.21-запрос расписан через офис
29.09.21 - уточнен объем поставки с Заказчиком
05.10.21 - согласовано Андрейко
06.10.21 - согласовано Пак
07.10.21 - передано Семину
20.10.21 - отправлено Заказчику (исх 1925 АО)
</t>
  </si>
  <si>
    <t>ТМС Доп. комплекты</t>
  </si>
  <si>
    <t>870
1563</t>
  </si>
  <si>
    <t>05.07.21 - запрос расписан через офис
16.07.21 - РКМ, ДС и ТКП на согласовании у ГД
Получены замечания.
01.09.21 - ожидаем КП от Сертала
01.10.21 - получено КП от Сертала
18.10.21 - ТКП и ИД посчитано. Запускаю на согласование
18.10.21 - на согласовании в группе БТК (Фельдман, Никифоров).
25.10.21 - сегодня будут выданы замечния от БТК
09.11.21 - ТКП на повторном согласовании в БТК
17.11.21 - ТКП согласовано: БТК, Пак. Передано Семину
06.12.21 - ТКП не согласовано.
14.12.21 - ТКП в очередной раз изменилось, направлен запрос в ПТЦ на выдачу ориентировочной стоимости ЭКБ.
27.12.21 - дан ответ (Исх. 2310 от 23.12.2021 АО)</t>
  </si>
  <si>
    <t>АО Авангард</t>
  </si>
  <si>
    <t>система контроля величины нагрузки и деформации</t>
  </si>
  <si>
    <t xml:space="preserve">1329
1356
</t>
  </si>
  <si>
    <t>523_21</t>
  </si>
  <si>
    <t xml:space="preserve">08.10.21-запрос расписан через офис
15.10.21 - ТКП на согласовании у Стифутина
22.10.21 - замечания Стифутина и уточнение у Заказчика.
ТКП согласовано Стифутиным, передано Паку
25.10.21 - согласовано Пак
28.10.21 - утверждено Семиным. Направлено Заказчику (исх 1972 АО)
</t>
  </si>
  <si>
    <t>ОКР Ангара (АИ и КИ НТК СИ)</t>
  </si>
  <si>
    <t>529_20</t>
  </si>
  <si>
    <t>16.03.21-запрос расписан через офис
26.03.21 - ТКП согласовано. РКМ переданы на подпись ГД
08.04.21 - подписано ГД. 
09.04.21 - отправлено в 4015 ВП МО РФ (исх 637 АО)
26.04.21 - получено из 4015 ВП МО.
Отправлено Заказчику (исх 755 АО)</t>
  </si>
  <si>
    <t>ОКР Ангара (АИ и КИ КПА АФУ)</t>
  </si>
  <si>
    <t>530_20</t>
  </si>
  <si>
    <t>КПА АФУ (3 комплект)</t>
  </si>
  <si>
    <t>596
1204</t>
  </si>
  <si>
    <t>531_20</t>
  </si>
  <si>
    <t>12.05.21-запрос расписан через офис
12.05.21 - передано Линьковой
14.05.21 - РКМ на перефод в ТФЦ эт 1 готовы. На проверке у Мартынова П.
17.05.21 - согласованы: Андрейко, Дышкант. Переданы Воробьевой
25.05.21 - с учетом замечаний к з. 2615 переделывается РКМ
22.07.21 - сегодня должны пройти ПСИ
23.09.21 - РКМ (исправленные) повторно направлены в 4015 ВП МО РФ
06.10.21 - направлен проект решения на увеличение цены эт. 1 (исх 1814 АО)</t>
  </si>
  <si>
    <t>Дог. №№9320187309521010128000004/14-806/2020 (АО)</t>
  </si>
  <si>
    <t>p2699</t>
  </si>
  <si>
    <t>ВНИИЭМ</t>
  </si>
  <si>
    <t>156_19</t>
  </si>
  <si>
    <t>Андрейко</t>
  </si>
  <si>
    <t>26.01.21-оплата</t>
  </si>
  <si>
    <t>Дог. № 17702361674150001980/13/19 от 07.06.2019 (АО)</t>
  </si>
  <si>
    <t>р2426</t>
  </si>
  <si>
    <t>23.11.21-оплата</t>
  </si>
  <si>
    <t>15.09.21-запрос расписан через офис
23.09.21 - РКМ и письмо на заключение направлены в 4015 ВП МО РФ
06.10.21 - направлен проект решения об увеличении цены эт 1 (исх 1814 АО)</t>
  </si>
  <si>
    <t>15.09.21-запрос расписан через офис
15.09.21- письмо информационного содержания. Ответ не требуется.</t>
  </si>
  <si>
    <t>Кабели-удлинители</t>
  </si>
  <si>
    <t>589_20</t>
  </si>
  <si>
    <t>01.02.21-запрос расписан через офис
Отправлен ответ (исх № 142 АО)</t>
  </si>
  <si>
    <t xml:space="preserve">Дог. № 35-20 от 10.12.2020 (АО) </t>
  </si>
  <si>
    <t>р2730</t>
  </si>
  <si>
    <t>19.02.21-запрос расписан через офис
25.02.21 - ПР отправлен Заказчику (исх 335 АО)</t>
  </si>
  <si>
    <t>Продление срока службы КАО ТМИ</t>
  </si>
  <si>
    <t>82
191</t>
  </si>
  <si>
    <t>591_20</t>
  </si>
  <si>
    <t>28.01.21-запрос расписан через офис
29.01.21 - направлен перечень уточняющих вопросов Заказчику
02.02.21 - заявка направлена в ДГ
16.02.21 - договор на подписании у Семина
18.02.21 - отправлен в 4015 ВП МО РФ (исх 283 АО)
24.02.21 - получен с замечаниями.
02.03.21 - замечания устранены. Повторно направлен в 4015 ВП МО РФ 
09.03.21 - договор получен из 4015 ВП МО и направлен Заказчику (исх 394 АО)</t>
  </si>
  <si>
    <t xml:space="preserve">Дог. №  17702361674160000080/01/21 от 02.02.2021 г. </t>
  </si>
  <si>
    <t>26.04.21-запрос расписан через офис
26.04.21 - передано в ДГ на согласование
06.05.21 - подписано с ПУР. Направлено в 4015 ВП МО РФ (исх 821 АО)
21.05.21  - отправлено Заказчику (исх 930 АО)</t>
  </si>
  <si>
    <t>р2742</t>
  </si>
  <si>
    <t>МКС МЛМ-У</t>
  </si>
  <si>
    <t>17.08.21-запрос расписан через  офис
17.08.21 - ответ не требуется.</t>
  </si>
  <si>
    <t>18.08.21-запрос расписан через офис
23.08.21 - направлен в 4015 ВП МО РФ
30.08.21 - направлен Заказчику (исх. 1589 АО)</t>
  </si>
  <si>
    <t>591_21</t>
  </si>
  <si>
    <t>15.06.21-запрос расписан через офис
17.06.21 - отправлен в 4015 ВП МО РФ 
25.06.21 - отправлен Заказчику (исх 1176 АО)</t>
  </si>
  <si>
    <t>ТМС "Источник-М</t>
  </si>
  <si>
    <t>617_20</t>
  </si>
  <si>
    <t>23.12.20-запрос расписан через офис
24.12.20 - перечень вопросов отправлен Заказчику по электр. почте
29.12.20 - телефонный разговор: ответы на вопросы предоставят в январе
14.01.21 - ответы от Заказчика не предоставлены
18.01.21 - официально направлен перечень вопросов (исх. 42 АО)</t>
  </si>
  <si>
    <t>Технодинамика</t>
  </si>
  <si>
    <t>Старт 1</t>
  </si>
  <si>
    <t>01.07.21-запрос расписан через офис
01.07.21 - переписано на Коршунова</t>
  </si>
  <si>
    <t>АРМ ТВИ (Акт приемки)</t>
  </si>
  <si>
    <t xml:space="preserve">17.11.21-запрос расписан через офис
22.11.21 - подписано МЕРА, отправлено в 4015 ВП МО РФ
02.12.21 - отправлено Заказчику (исх 2184 АО)
</t>
  </si>
  <si>
    <t xml:space="preserve">Сервисное обслуживание в части ремонтных работ на 2022 </t>
  </si>
  <si>
    <t>580_21</t>
  </si>
  <si>
    <t xml:space="preserve">17.11.21-запрос расписан через офис
19.11.21 - внутр. совещание БТК. Готовим РКМ и письмо за 2мя подписями о невозможности выдать заключение 4015 ВП МО РФ на цену
01.12.21 - письмо направлено в 4015 
07.12.21 - ответ направлен Заказчику (исх 2206 АО)
</t>
  </si>
  <si>
    <t>АРМ ТВИ (ДС2 с ПР)</t>
  </si>
  <si>
    <t>17.11.21-запрос расписан через офис
22.11.21 - подписано МЕРА, отправлено в 4015 ВП МО РФ
02.12.21 - отправлено Заказчику (исх 2185 АО)</t>
  </si>
  <si>
    <t xml:space="preserve">1446
1459
</t>
  </si>
  <si>
    <t>581_21</t>
  </si>
  <si>
    <t>17.11.21-запрос расписан через офис
19.11.21 - ТКП согласовано Андрейко. Передано Никифорову
20.11.21 - согласовано: Пак, Никифоров
30.11.21 - утверждено Семин. Отправлено Заказчику (исх 
2166 АО)</t>
  </si>
  <si>
    <t>01.12.21 (П. Мартынов) - просьба Заказчика: включить доп. командировку
09.12.21 - ТКП согласовано. РКМ отправлено Заказчику (исх 2219 АО)</t>
  </si>
  <si>
    <t>НТК СИ на КИС-416Ц</t>
  </si>
  <si>
    <t>350_18</t>
  </si>
  <si>
    <t>01.08.2021 - оплата</t>
  </si>
  <si>
    <t>дог 477023880271600001410/24/17 (АО) 17.04.2017 Этап 1</t>
  </si>
  <si>
    <t>р2161</t>
  </si>
  <si>
    <t>29.03.21-оплата</t>
  </si>
  <si>
    <t>07.07.21-оплата</t>
  </si>
  <si>
    <t>11.03.21-оплата</t>
  </si>
  <si>
    <t>24.11.21-оплата</t>
  </si>
  <si>
    <t xml:space="preserve">Дог.1825730300821217000241351/33/21/785/юр.2898 от 22.09.2021
</t>
  </si>
  <si>
    <t>КПА АФУ (поставка)</t>
  </si>
  <si>
    <t>29.01.21-оплата</t>
  </si>
  <si>
    <t>доработка ПО стенда стат.испытаний</t>
  </si>
  <si>
    <t>182_21</t>
  </si>
  <si>
    <t>24.03.21-запрос расписан через офис
29.03.21 - ТЗ направлено в ЦР через Redmine
07.04.21 - получено Заключение от ЦР
12.04.21 - согласовано (Стифутин, Пак)
13.04.21 - утверждено: Семин. Отправлено Заказчику по электр. почте</t>
  </si>
  <si>
    <t>07.07.21-запрос расписан через офис
20.07.21 - договор подписан и направлен Заказчику вместе со счетом (исх 1346 АО)</t>
  </si>
  <si>
    <t>27.08.21-оплата</t>
  </si>
  <si>
    <t>Дог. № 47702388027160001380/37/19 от 19.11.2019 г. (АО) 
(этап 2.1)</t>
  </si>
  <si>
    <t>Кабели</t>
  </si>
  <si>
    <t>207_21</t>
  </si>
  <si>
    <t>08.04.21-запрос расписан через офис
12.04.21 - направлено в ПТЦ для согласования срока
22.04.21 - срок согласован. Отправлено Заказчику по электр. почте.</t>
  </si>
  <si>
    <t>27.0.21-оплата</t>
  </si>
  <si>
    <t>Дог. № 47702388027160001380/37/19 от 19.11.2019 г. (АО) 
 (этап 1)</t>
  </si>
  <si>
    <t>АО "ЦНИИАГ"</t>
  </si>
  <si>
    <t>580_19</t>
  </si>
  <si>
    <t>11.02.21-оплата</t>
  </si>
  <si>
    <t>Дог. № 1822.../40/19-2/2810 от 04.12.2019 г. (АО)</t>
  </si>
  <si>
    <t>р2493</t>
  </si>
  <si>
    <t>19.08.21-запрос расписан через офис
25.08.21 - отправлено Заказчику по электр. почте</t>
  </si>
  <si>
    <t>Научный образовательный центр композитных технологий</t>
  </si>
  <si>
    <t xml:space="preserve">ИВК  </t>
  </si>
  <si>
    <t>258_21</t>
  </si>
  <si>
    <t>28.04.21-запрос расписан через офис
04.05.21 - ТКП согласовано и направлено Заказчику по электр. почте.</t>
  </si>
  <si>
    <t xml:space="preserve">ПТ групп </t>
  </si>
  <si>
    <t>283_21</t>
  </si>
  <si>
    <t>25.05.21-запрос расписан через офис</t>
  </si>
  <si>
    <t>НПО Базальт</t>
  </si>
  <si>
    <t>Альтернативное ТКП</t>
  </si>
  <si>
    <t>284_21</t>
  </si>
  <si>
    <t>21.05.2021 - запрос расписан через офис
25.05.2021 - исх. 942 АО</t>
  </si>
  <si>
    <t>План реализации</t>
  </si>
  <si>
    <t>16.06.21-запрос расписан через офис
13.07.21 - расчет ТКП 
13.08.21  - направлено отказное письмо (исх 1497 АО)</t>
  </si>
  <si>
    <t>Решения по увеличению ориент. цены НТК СИ и КПА АФУ</t>
  </si>
  <si>
    <t>337_19
531_20</t>
  </si>
  <si>
    <t>БТК -Андрейко</t>
  </si>
  <si>
    <t>02.11.21-запрос расписан через офис
26.11.21 - решение как действовать принято: получаем заключение 4015 ВП МО РФ на то, что есть 
02.12.21  - ДС и Акты переподписаны ГД и направлены в 4015 ВП МО РФ вместе с РКМ
18.12.21 - получено заключение 4015 ВП МО РФ на КПА АФУ
23.12.21 - отчетные документы с заключением на КПА АФУ направлены Заказчику (исх 2325 АО)</t>
  </si>
  <si>
    <t xml:space="preserve">p2615
p2699
</t>
  </si>
  <si>
    <t>26.01.21-запрос расписан через офис
26.01.21 - ПСР (оригинал) направлен Заказчику (исх 35 АО)</t>
  </si>
  <si>
    <t xml:space="preserve">1095
1307
</t>
  </si>
  <si>
    <t xml:space="preserve">23.08.21-запрос расписан через офис
13.09.21 - сегодня будет эскиз и понимание, когда будет готово ТКП.
16.09.21 - совещание с Заказчиком. Направлен перечень вопросов
29.09.21 - телефонный разговор с заказчиком (на этой неделе будут уточняющие вопросы). 
07.10.21 - вх. 1307 - уточняющее ТЗ
11.10.21 - выдан эскиз СИ. 
14.10.21 - рассчитано СИ
22.10.21 - вечером выдан эскиз СУ. 
28.10.21 - согласовано Иванов, Пак
29.10.21 - утверждено Семин. Отправлено Заказчику (исх 1988 АО)
</t>
  </si>
  <si>
    <t>Гладченко Александр</t>
  </si>
  <si>
    <t>Тензометрия</t>
  </si>
  <si>
    <t>401_21</t>
  </si>
  <si>
    <t>29.07.21-запрос расписан через офис
04.08.21 - ТКП рассчитано. Необходимо определиться с датчиком. Заказчик должен прислать требуемый датчик
13.08.21 - все данные получены. Правлю ТКП
16.08.21 - согласовано (Бобкин, Стифутин)
18.08.21 - согласовано Пак
Отправлено по электр. почте</t>
  </si>
  <si>
    <t>20.08.21-запрос расписан через офис
07.09.21 - согласовано Бобкин, Стифутин
12.09.21 - Пак не согласовал, просил показать Семину.
13.10.21 - отправлено Заказчику
 (исх 1871 АО)</t>
  </si>
  <si>
    <t>МХ-228</t>
  </si>
  <si>
    <t>24.08.21-запрос расписан через офис
07.09.21 - уточнены данные от Заказчика для договора.
ТКП согласовано. Заявка направлена в ДГ
17.09.21 - договор направлен Заказчику (исх 1706 АО)</t>
  </si>
  <si>
    <t>08.12.21-запрос расписан через офис
09.12.21 - направлен запрос в ПТЦ на стоимость ПКИ (необходимо для калькуляции затрат)
22.12.21 - данные от ПТЦ получены
24.12.21 - ТКП согласовано. Заявка направлена в ДГ</t>
  </si>
  <si>
    <t>регистратор и акселерометры</t>
  </si>
  <si>
    <t>532_21</t>
  </si>
  <si>
    <t>15.10.21-запрос расписан через офис
18.10.21 - альтернативка для ПТ ГРУПП.
Исх. 1902 АО</t>
  </si>
  <si>
    <t>22.12.20-запрос расписан через офис
25.12.20 - заявка на РКМ направлена в договорную группу
14.01.21 - РКМ отправлены Заказчику (исх. 16 АО)</t>
  </si>
  <si>
    <t>587_21</t>
  </si>
  <si>
    <t xml:space="preserve">19.11.21-запрос расписан через офис
26.11.21 - согласовано Андрейко, Никифоров
27.11.21 - согласовано Пак
02.12.21 - утверждено Семин. 
Отправлено Заказчику по электр. почте.
</t>
  </si>
  <si>
    <t>20.01.21-запрос расписан через офис
26.01.21 - дан ответ (исх 102 АО)</t>
  </si>
  <si>
    <t>Персей-КВ</t>
  </si>
  <si>
    <t>24.11.21-запрос расписан через офис
25.11.21 - дан ответ (исх. № 2145 АО)</t>
  </si>
  <si>
    <t>02.12.21-запрос расписан через офис
04.12.21 - требуется пересчет ТКП на БПИ НЧ (по аналогии с 2675).
24.12.21 - ответ (исх 2323 АО) предоставлен</t>
  </si>
  <si>
    <t>29.11.21-запрос расписан через офис
03.12.21 - для подготовки РКМ направлен запрос в ПТЦ для оценки стоимости ПКИ
08.12.21 - заявка на РКМ направлена в ДГ
09.12.21 - РКМ согласованы
10.12.21 - ТКП утверждено. Направлено Заказчику (исх 2246 АО)</t>
  </si>
  <si>
    <t>S7 Space</t>
  </si>
  <si>
    <t>609_21</t>
  </si>
  <si>
    <t>03.12.21-запрос расписан через офис
07.12.21 - ТКП на согласовании в ПТЦ (сроки)
16.12.21 - ТКП согласовано (ПТЦ, БТК), на согласовании у Пака
21.12.21 - согласовано Пак. Утверждено Семин
Отправлено по электр .почте.</t>
  </si>
  <si>
    <t xml:space="preserve">03.12.21-запрос расписан через офис
07.12.21 - дан ответ (исх 2203 АО)
</t>
  </si>
  <si>
    <t>АСУ ТП (Протокол НТС)</t>
  </si>
  <si>
    <t>07.12.21-запрос расписан через офис
16.12.21 - исх 2269 АО</t>
  </si>
  <si>
    <t>КПА СИ (ПР к ДС4)</t>
  </si>
  <si>
    <t>09.12.21-запрос расписан через офис
16.12.21 - получен из 4015 ВП МО РФ
16.12.21 - отправлен Заказчику (исх 2272 АО)</t>
  </si>
  <si>
    <t>13.12.21-запрос расписан через офис
22.12.21 - отчетные документы в рабочем порядке направлены Заказчику на рассмотрение
23.12.21 - получены замечания в рабочем порядке.
Ответ будет предоставлен в понедельник (27.12.21) поскольку главный бухгалтер в настоящее время на больничном</t>
  </si>
  <si>
    <t>28.12.21 (П. Мартынов) - задача поставлена Кокоревым
29.12.21 - согласовано Черников, Никифоров.
Утверждено: Кокорев
Отправлено Заказчику исх 2335 АО</t>
  </si>
  <si>
    <t>13.12.21-запрос расписан через офис
16.12.21 - ТКП переделано (с учетом спецпроверки). Согласовано с БТК. Направлено Паку
18.12.21 - письмо о цене продукции на подписи у Семина
23.12.21 - отправлено Заказчику (исх 2299 от 21.12.21 АО)</t>
  </si>
  <si>
    <t>силоизмерительная установка для измерения силы тяги</t>
  </si>
  <si>
    <t>14.12.21-запрос расписан через офис
20.12.21 - ожидаю ИД от РП</t>
  </si>
  <si>
    <t>15.12.21-запрос расписан через офис
16.12.21 - дан ответ (исх 2271 АО)</t>
  </si>
  <si>
    <t>модернизация ИИС</t>
  </si>
  <si>
    <t>17.12.21-запрос расписан через офис</t>
  </si>
  <si>
    <t>система измерения</t>
  </si>
  <si>
    <t>Акт сверки</t>
  </si>
  <si>
    <t>21.12.21-запрос расписан через офис
21.12.21 - дан ответ (исх 2293 АО)</t>
  </si>
  <si>
    <t>22.12.21-запрос расписан через офис</t>
  </si>
  <si>
    <t>АРМ ТВИ (ПУР2 к ДС2)</t>
  </si>
  <si>
    <t>24.12.21-запрос раписан через офис
27.12.21 - отправлен Заказчику (исх 2325 АО)</t>
  </si>
  <si>
    <t>АСИУ</t>
  </si>
  <si>
    <t>24.12.21-запрос расписан через офис</t>
  </si>
  <si>
    <t>28.12.21 (П. Мартынов) - задача поставлена Кокоревым
29.12.21 - согласовано Черников, Никифоров.
Утверждено: Кокорев
Отправлено Заказчику исх 2336 АО</t>
  </si>
  <si>
    <t>Союз-5</t>
  </si>
  <si>
    <t>30.12.21-запрос расписан через офис</t>
  </si>
  <si>
    <t>17.11.21 (П. Мартынов) - задача поставлена Семиным: подготовить новое ТКП для внесения изменений в договор
22.11.21 - ТКП на согласовании в ЦР (Мельников, труд-ть ПО) и ПТЦ (Русаков - срок изготовления MC) 
26.11.21 - согласовано ПТЦ, ЦР, РСС. 
27.11.21 - согласовано Пак
02.12.21 - утверждено Семин. Отправлено Заказчику (исх 2188 АО)</t>
  </si>
  <si>
    <t>Комплект КПА АФУ системы бортовых измерений для КИС-416</t>
  </si>
  <si>
    <t>11.03.21-запрос расписан через офис
Направлен в ДГ
23.03.21 - ДС подписан, направлен в 4015 ВП МО (исх 523 АО)
06.04.21 - отправлено Заказчику (исх 613 АО)</t>
  </si>
  <si>
    <t>СЧ ОКР "Карагач-МЕРА", ДС №1</t>
  </si>
  <si>
    <t>15.03.21-запрос расписан через офис
17.03.21 - подписанное ДС1 отправлено Заказчику (исх 453 АО)</t>
  </si>
  <si>
    <t>Корпорация Тактическое ракетное вооружение</t>
  </si>
  <si>
    <t>Вибростенд 4 т</t>
  </si>
  <si>
    <t>159_21</t>
  </si>
  <si>
    <t>15.03.21-запрос расписан через офис
Это альтернативное ТКП для ПТ ГРУПП. Ожидаем от них цену
23.03.21 - отправлено Заказчику (исх 488 АО)</t>
  </si>
  <si>
    <t>08.06.21 (П. Мартынов) - обновить ТКП с учетом командировки Силаева и уточнения ТЗ.
28.06.21 (М.Ежова) -ТКП направлено Заказчику исх. №1196 (АО)</t>
  </si>
  <si>
    <t>АКУ РМ</t>
  </si>
  <si>
    <t>396_21</t>
  </si>
  <si>
    <t>29.07.21-запрос расписан через офис
08.08.21 - согласовано Силаев, Стифутин
Передано на согласование Паку
12.08.21 - согласовано Пак, Семин
Отправлено Заказчику по электр. почте.</t>
  </si>
  <si>
    <t>АО СОГАЗ</t>
  </si>
  <si>
    <t>Ультразвуковые расходомеры</t>
  </si>
  <si>
    <t>147_21</t>
  </si>
  <si>
    <t>15.03.21-запрос расписан через офис
15.03.21 - отправлен в 4 группы
17.03.21 - не наше оборудование. Отправлено электр. отказное письмо.</t>
  </si>
  <si>
    <t>стат зал</t>
  </si>
  <si>
    <t>08.02.2021 - требуется обновить КП</t>
  </si>
  <si>
    <t xml:space="preserve">009_21
010_21
</t>
  </si>
  <si>
    <t xml:space="preserve">02.12.21-обновить ТКП
-на согласовании у В.Пака
-отправлено заказчику
</t>
  </si>
  <si>
    <t>012_20</t>
  </si>
  <si>
    <t>13.01.21-запрос пришел на почту</t>
  </si>
  <si>
    <t>015_20</t>
  </si>
  <si>
    <t>18.01.21-запрос расписан через офис</t>
  </si>
  <si>
    <t>Ивановский энергетический университет 
НИИ вибродиагностики</t>
  </si>
  <si>
    <t>MIC-200, MIC-355M</t>
  </si>
  <si>
    <t>016_21
017_21</t>
  </si>
  <si>
    <t>18.01.21-запрос расписан через офис
-запрошены модули
-созвон с заказчиком, стоимость пока не актуальна,ждут одобрения заявки от Министерства науки и ВО</t>
  </si>
  <si>
    <t>19.01.21-запрос расписан через офис
-запрос на датчики от ГлобалТеста, жду ответ
-на согласовании</t>
  </si>
  <si>
    <t>19.01.21-запрос расписан через офис</t>
  </si>
  <si>
    <t>024_20</t>
  </si>
  <si>
    <t>18.01.21-запрос расписан через офис
-передано Давыденко А. для расчета
-на согласовании</t>
  </si>
  <si>
    <t>028_20</t>
  </si>
  <si>
    <t>20.01.21-запрос расписан через офис
-обновление цен на 2021 год
-ждем альтернативные предложения
-на согласовании
исх. 30 от 21.01.21</t>
  </si>
  <si>
    <t>Мотор Сич</t>
  </si>
  <si>
    <t>038_20</t>
  </si>
  <si>
    <t>25.01.21-запрос расписан через офис
-на согласовании</t>
  </si>
  <si>
    <t>039_21</t>
  </si>
  <si>
    <t>26.01.21-запрос расписан через офис
-на согласовании</t>
  </si>
  <si>
    <t>233
75</t>
  </si>
  <si>
    <t>039_21
040_21</t>
  </si>
  <si>
    <t>03.03.21-запрос расписан через офис
-на согласовании</t>
  </si>
  <si>
    <t>ТЕК Украина</t>
  </si>
  <si>
    <t>27.01.21-запрос по почте от В. Пака
-на согласовании В. Пак</t>
  </si>
  <si>
    <t>Вертикаль</t>
  </si>
  <si>
    <t>042_21</t>
  </si>
  <si>
    <t>27.01.21-запрос расписан через офис
-на согласовании
-запрос на счет у ДГ</t>
  </si>
  <si>
    <t>Счет №19 от 27.01.21</t>
  </si>
  <si>
    <t>Баросистем</t>
  </si>
  <si>
    <t>043_21</t>
  </si>
  <si>
    <t>27.01.21-запрос расписан через офис
-запрос конечного пользователя(Силовые машины)
-на согласовании</t>
  </si>
  <si>
    <t>01.02.21-запрос расписан через офис
-на согласовании</t>
  </si>
  <si>
    <t>01.02.21-запрос расписан через офис
-передана заявка на договор в ДГ</t>
  </si>
  <si>
    <t>01.02.21-запрос расписан через офис</t>
  </si>
  <si>
    <t>051_21</t>
  </si>
  <si>
    <t>26.01.21-запрос от Сёмина А.
-на согласовании с А.Семиным
10.02.21-получены замечания,необходима консультация Загребина И.
11.02.21-передано Силаеву
Заказчик отказался от данного проекта, готовит новое ТЗ для нового ТКП</t>
  </si>
  <si>
    <t xml:space="preserve">Выполнение работ по доработке Системы измерения и управления стенда испытаний гидросистемы вертолета Ми-171А3. </t>
  </si>
  <si>
    <t>10.06.21-запрос пришел по почте
-запрос на проработке у РСС
09.07.21-запрос направлен повторно в РСС
-Скрипник в отпуске.задача закрыта до выхода</t>
  </si>
  <si>
    <t>Завод №9</t>
  </si>
  <si>
    <t>055_21</t>
  </si>
  <si>
    <t>02.02.21-запрос расписан через офис
-запрошены модули
-на согласовании у А.Стифутина
03.02.21 пишу сопроводительное письмо
-на согласовании с В. Паком
05.02.21 исправлено замечание, повторное согласование с В. Паком
исх.70 от 05.02.21</t>
  </si>
  <si>
    <t>МС-302</t>
  </si>
  <si>
    <t>056_21</t>
  </si>
  <si>
    <t>02.02.21-запрос расписан через офис</t>
  </si>
  <si>
    <t>057_21</t>
  </si>
  <si>
    <t>02.02.21-запрос расписан через офис
-на согласовании у В. Пака</t>
  </si>
  <si>
    <t xml:space="preserve">ТО </t>
  </si>
  <si>
    <t>02.02.21-запрос расписан через офис
-необходима консультация ТП, передано А.Давыденко
05.02.21 - передано в ДГ</t>
  </si>
  <si>
    <t xml:space="preserve">Дог. № 08//21 </t>
  </si>
  <si>
    <t>Ц-3,Ц-4,Ц-5
Пульт Ц-2
Ц-17ГЗ</t>
  </si>
  <si>
    <t>061_21
062_21
063_21</t>
  </si>
  <si>
    <t>РСС-Скрипник Ал-Р</t>
  </si>
  <si>
    <t>03.02.21-запрос от Скрипника Ал-ра
Ц-3 исправлено
Ц-4Н исправлено
Ц-5 исправлено
-на согласовании у Скрипника А-ра
08.02.21 отправлено на проверку
09.02.21 у Сёмина А.
-необходим разговор с А-ром Скрипником
-не актуально для заказчика</t>
  </si>
  <si>
    <t>МоторСич</t>
  </si>
  <si>
    <t>064_21</t>
  </si>
  <si>
    <t>03.02.21-запрос расписан через офис
-на согласовании у В.Пака (согласовано)
05.02.21 - на согласовании у А.Сёмина
-отправлено Адаменко</t>
  </si>
  <si>
    <t>05.02.21-запрос по телефону
-на согласовании</t>
  </si>
  <si>
    <t>069_21</t>
  </si>
  <si>
    <t>05.02.21-запрос по телефону
-ткп отправлено заказчику</t>
  </si>
  <si>
    <t>ВЧ09703М</t>
  </si>
  <si>
    <t>WП</t>
  </si>
  <si>
    <t>073_21</t>
  </si>
  <si>
    <t>08.02.21-запрос по почте
-на согласовании</t>
  </si>
  <si>
    <t>Десотрон</t>
  </si>
  <si>
    <t>074_21</t>
  </si>
  <si>
    <t>05.02.21-запрос расписан через офис
08.02.21 на согласовании (конечный-Вертолеты России)
-на согласовании у А.Сёмина</t>
  </si>
  <si>
    <t>082_21</t>
  </si>
  <si>
    <t>10.02.21-Запрос расписан через офис
-запрошены модули и конечный пользователь
-на согласовании у В.Пака</t>
  </si>
  <si>
    <t>083_21</t>
  </si>
  <si>
    <t>17.05.21-запрос расписан через офис
-направлено на согласование (Попов,Загребин, Сёмин, Ермаков)
исх.356 от 03.06.21</t>
  </si>
  <si>
    <t>компьютеры</t>
  </si>
  <si>
    <t>085_21</t>
  </si>
  <si>
    <t>11.02.21-запрос расписан через офис
-на согласовании с Сёминым
-готовим отказ (запущено техническое решение)
-задача закрыта до принятия решения А.Сёмина</t>
  </si>
  <si>
    <t>Паралакс</t>
  </si>
  <si>
    <t>086_21</t>
  </si>
  <si>
    <t>12.02.21-запрос расписан через офис
-запрошен конечный пользователь(ЦАГИ)
-на согласовании</t>
  </si>
  <si>
    <t>РСС-Стифутин/Скрипник А-й</t>
  </si>
  <si>
    <t>31.05.21-запрос расписан через офис
-участие в конкурсе на согласовании у Сёмина
-заданы вопросы Заказчику
-не участвуем</t>
  </si>
  <si>
    <t>15.02.21-запрос расписан через офис
-исх.95 от 15.02.21</t>
  </si>
  <si>
    <t>РСС-Скрипник Алексей</t>
  </si>
  <si>
    <t>02.04.21-запрос пришел от Скрипника Алексея
-готовлю официальное письмо-ответ
06.04.21-исх.221 от 06.04.21</t>
  </si>
  <si>
    <t>ИСК Энергопромстрой</t>
  </si>
  <si>
    <t>MIC-140,MIC-036,MIC-553</t>
  </si>
  <si>
    <t>098_21</t>
  </si>
  <si>
    <t>29.03.21-запрос расписан через офис
-недостаточно ид, отправлен запрос
-исх.554 от 30.03.21(письмо №3 в папке В.Спиридонского)</t>
  </si>
  <si>
    <t>100_21</t>
  </si>
  <si>
    <t>16.02.21-запрос расписан через офис
-на согласовании</t>
  </si>
  <si>
    <t xml:space="preserve">Аскон </t>
  </si>
  <si>
    <t>101_21</t>
  </si>
  <si>
    <t>р2802</t>
  </si>
  <si>
    <t>ГК Альта</t>
  </si>
  <si>
    <t>измерение климатики</t>
  </si>
  <si>
    <t>104_21</t>
  </si>
  <si>
    <t>17.02.21-запрос расписан через офис
-запрошен конечный пользователь (ВНИИЭМ)
-запрос стоимости у поставщиков
-на согласовании</t>
  </si>
  <si>
    <t>ООО Ростех</t>
  </si>
  <si>
    <t>105_21</t>
  </si>
  <si>
    <t>17.02.21-запрос расписан через офис
-жду стоимость отпоставщиков
-на согласовании (ПАО Кузнецов)
-задача закрыта ВРЕМЕННО до выяснения заказчика на ПАО Кузнецов</t>
  </si>
  <si>
    <t>107_21</t>
  </si>
  <si>
    <t>18.02.21-запрос по почте
-на согласовании</t>
  </si>
  <si>
    <t>ПНППК</t>
  </si>
  <si>
    <t>ремонт MIC-200</t>
  </si>
  <si>
    <t>116_21</t>
  </si>
  <si>
    <t>25.02.21-запрос расписан через офис
-на согласовании</t>
  </si>
  <si>
    <t>25.02.21-запрос пришел по почте
-на согласовании с В. Паком
26.02.21-на согласовании с А. Сёминым
-ткп отправлено заказчику</t>
  </si>
  <si>
    <t>Софтлайн</t>
  </si>
  <si>
    <t>217
218</t>
  </si>
  <si>
    <t>120_21</t>
  </si>
  <si>
    <t>01.03.21-запрос расписан через офис
-на согласовании</t>
  </si>
  <si>
    <t>MIC-140,MIC-170</t>
  </si>
  <si>
    <t>125_21</t>
  </si>
  <si>
    <t xml:space="preserve">02.03.21-запрос расписан через офис
-на согласовании с В.Паком
03.03.21-на согласовании с Сёминым
- направлены вопросы заказчику
-созвон с заказчиком, запрошены контактные данные
-Заказчику направлено e-mail письмо с указанием цены </t>
  </si>
  <si>
    <t>ОНПП Технология им.Ромашина</t>
  </si>
  <si>
    <t>131_21</t>
  </si>
  <si>
    <t>04.03.21-запрос расписан через офис
-на согласовании</t>
  </si>
  <si>
    <t>05.03.21-запрос расписан через офис
-на согласовании с В.Паком
-на согласовании с А.Сёминым
-готовлю письмо от АО
09.03.21 исх.390 от 05.03.21</t>
  </si>
  <si>
    <t>НИИ Мортеплотехники</t>
  </si>
  <si>
    <t>137_21</t>
  </si>
  <si>
    <t>09.03.21-запрос расписан через офис</t>
  </si>
  <si>
    <t>MIC-300</t>
  </si>
  <si>
    <t>03.03.21-запрос расписан через офис
-направлено письмо для уточнения исходных данных
09.03.21-ответ получен, ждем сервер( MIC-355, МХ-240)
-на согласовании</t>
  </si>
  <si>
    <t>Аверс</t>
  </si>
  <si>
    <t>17.05.21-запрос расписан через офис
-отказ, участвуем сами</t>
  </si>
  <si>
    <t>Авитек</t>
  </si>
  <si>
    <t>MIC-355M (ТУ)</t>
  </si>
  <si>
    <t>12.05.21-запрос расписан через офис
14.05.21-отправлено курьером</t>
  </si>
  <si>
    <t>Автоматика</t>
  </si>
  <si>
    <t>MIC-355M, WinПОС</t>
  </si>
  <si>
    <t>25.03.21-запрос расписан через офис
29.03.21-недостаточно ид, отправлен запрос
29.03.21-запрос направлен в РСС
08.04.21-запрос у РСС
14.04.21-ожидаем ответов на вопросы
19.04.21-ответы получены, в работе у РСС
25.05.21-в работе у РСС</t>
  </si>
  <si>
    <t>Аквад</t>
  </si>
  <si>
    <t>24.02.21-запрос расписан через офис
-запрошен конечный пользователь
-конкурс, участвуем самостоятельно(ОКБМ Африкантов)</t>
  </si>
  <si>
    <t>Александр Ионов</t>
  </si>
  <si>
    <t>08.04.21-запрос расписан через офис
-запрошен конечный пользователь(ВНИИЭФ)
-отказ</t>
  </si>
  <si>
    <t>Алексей</t>
  </si>
  <si>
    <t>03.03.21-запрос расписан через офис
-выяснение обстоятельств
-спам для предложения рекламы</t>
  </si>
  <si>
    <t>08.04.21-запрос расписан через офис
-скорее всего спам</t>
  </si>
  <si>
    <t>Ампер-НН</t>
  </si>
  <si>
    <t>29.01.21-запрос расписан через офис
-направлено Стифутину для возможного подбора аналогов
-отказ, не наше</t>
  </si>
  <si>
    <t>ТПК "КомплектЦентр"</t>
  </si>
  <si>
    <t>143_21</t>
  </si>
  <si>
    <t>02.06.21-запрос расписан через офис
-запрошен конечный пользователь</t>
  </si>
  <si>
    <t>29.07.21-запрос по почте
-направлено по почте</t>
  </si>
  <si>
    <t>Комплект центр</t>
  </si>
  <si>
    <t>11.03.21-запрос расписан через офис
-на согласовании у В.Пака
-согласовано, направлено заказчику</t>
  </si>
  <si>
    <t>Комплект Центр</t>
  </si>
  <si>
    <t>26.10.21-запрос по почте на обновление</t>
  </si>
  <si>
    <t>Андрей Дъяконов(Юкун)</t>
  </si>
  <si>
    <t>20.05.21-запрос расписан через офис
-запрошен конечный пользователь
- ответ дан (от Адаменко)</t>
  </si>
  <si>
    <t>Анна Серегина</t>
  </si>
  <si>
    <t>21.05.2021 - запрос расписан через офис
-запрошены модули
03/06/21-повторно запрошены модули по почте (тел.нет)
-задача закрыта, не хватает исх.данных</t>
  </si>
  <si>
    <t>АО Конверсия</t>
  </si>
  <si>
    <t>24.02.21-запрос расписан через офис
-не актуально</t>
  </si>
  <si>
    <t>12.03.21-запрос расписан через офис
17.03.21 - ТКП у В.Пака
18.03.21 - ТКП направлено Заказчику</t>
  </si>
  <si>
    <t>Арнакс групп</t>
  </si>
  <si>
    <t>19.05.21-запрос расписан через офис
19.05.21-отказ, участвуем сами</t>
  </si>
  <si>
    <t>АРТ-Трейдинг</t>
  </si>
  <si>
    <t>443В02</t>
  </si>
  <si>
    <t>25.01.21-запрос расписан через офис
-на рассмотрении у А.Стифутина
-отказ, не наше</t>
  </si>
  <si>
    <t>30.06.21-запрос расписан через офис
-передано в ДГ
-ДС подписано, направлено по почте (исх.426)</t>
  </si>
  <si>
    <t xml:space="preserve">Аэросила </t>
  </si>
  <si>
    <t>Ремонт</t>
  </si>
  <si>
    <t>19.02.21-запрос расписан через офис
-передано в договорной отдел
24.02.21-договор направлен заказчику (исх.113)</t>
  </si>
  <si>
    <t>Дог. №89/20 от 24.02.21</t>
  </si>
  <si>
    <t>блок коммутационный</t>
  </si>
  <si>
    <t>15.03.21-запрос расписан через офис
30.03.21 - отказ, письмо №190 от 30.03.21 (ООО)</t>
  </si>
  <si>
    <t>Биохим-реагент</t>
  </si>
  <si>
    <t>анализатор</t>
  </si>
  <si>
    <t>20.01.21-запрос расписан через офис
-отказ, не наше</t>
  </si>
  <si>
    <t>ВиКонт</t>
  </si>
  <si>
    <t>модуль</t>
  </si>
  <si>
    <t>05.08.21-запрос расписан через офис
-вопрос передан Стифутину Алексею
-ответ дан заказчику</t>
  </si>
  <si>
    <t>ГБУ РК СДДР Южнобережный</t>
  </si>
  <si>
    <t>02.03.21-запрос расписан через офис
-не наше оборудование</t>
  </si>
  <si>
    <t>Гидроавтоматика</t>
  </si>
  <si>
    <t>термометр</t>
  </si>
  <si>
    <t>16.07.21-запрос раписан чере офис
-отказ, не наше оборудование</t>
  </si>
  <si>
    <t>19.07.21-запрос раписан чере офис
-отказ, не наше оборудование</t>
  </si>
  <si>
    <t>ГК Реноме</t>
  </si>
  <si>
    <t>16.06.21-запрос расписан через офис
-направлены пояснения по ТЗ
-задача закрыта до получения ответа от заказчика</t>
  </si>
  <si>
    <t>29.07.21-запрос расписан через офис
-запрос передан в ДГ для формирования проекта договора
-проект договора был направлен Давыденко</t>
  </si>
  <si>
    <t>23.04.21-запрос расписан через офис
-отказ по причине самостоятельного участия</t>
  </si>
  <si>
    <t>ИП Перфильев</t>
  </si>
  <si>
    <t>09.03.21-запрос расписан через офис
-запрошен конечный(ВКА им.Можайского)
-участвуем сами</t>
  </si>
  <si>
    <t>ИРЗ-связь</t>
  </si>
  <si>
    <t>модуль измерения сопротивления</t>
  </si>
  <si>
    <t>26.04.21-запрос расписан через офис
-передано на рассмотрение РСС
-направлен ответ по e-mail (такого модуля не имеем)</t>
  </si>
  <si>
    <t>20.05.21-запрос расписан через офис
-передано Баринову Е. на рассмотрение</t>
  </si>
  <si>
    <t>КБ Арматура</t>
  </si>
  <si>
    <t>МС-401</t>
  </si>
  <si>
    <t>17.05.21-запрос расписан через офис
-передано тех.поддержке</t>
  </si>
  <si>
    <t>Комплекс Снаб</t>
  </si>
  <si>
    <t>Плата L-CARD</t>
  </si>
  <si>
    <t>25.05.21-запрос расписан через офис
-направлены в Л-Кард</t>
  </si>
  <si>
    <t>Курган прибор</t>
  </si>
  <si>
    <t>тензорезисторы</t>
  </si>
  <si>
    <t>16.06.21-запрос расписан через офис
-отказ, не наше</t>
  </si>
  <si>
    <t>КХЗ</t>
  </si>
  <si>
    <t>08.04.21-запрос расписан через офис
-запрошены модули
-пришел новый запрос от начальника тех. бюро</t>
  </si>
  <si>
    <t>ЛитполРусКалининград</t>
  </si>
  <si>
    <t>переносной анализатор регистратор</t>
  </si>
  <si>
    <t>15.01.21-запрос расписан через офис
-запрошен конечный пользователь (КГТУ-536_20)
18.01.21-направлен отказ, работаем напрямую</t>
  </si>
  <si>
    <t>Минимакс</t>
  </si>
  <si>
    <t>05.02.21-запрос расписан через офис
-отказ, не наше</t>
  </si>
  <si>
    <t>МКБ Горизонт</t>
  </si>
  <si>
    <t>размножитель сигнала переменного напряжения</t>
  </si>
  <si>
    <t>26.04.21-запрос расписан через офис
-запрос на рассмотрении, передан РСС
-пишем отказ. исх. 286</t>
  </si>
  <si>
    <t>ММ-связь</t>
  </si>
  <si>
    <t>18.06.21-запрос расписан через офис
-направлена информация по модулям, запрошен конечный пользователь
-задача закрыта до ответа заказчика</t>
  </si>
  <si>
    <t>Композит</t>
  </si>
  <si>
    <t>180_21</t>
  </si>
  <si>
    <t>21.09.21-запрос расписан через офис
-уточнение запроса
-ткп на согласовании у В.Пака
-задача неактуальна, 2 запроса одинаковых с разных отделов</t>
  </si>
  <si>
    <t>21.01.21 -запрос пришел по почте
-исх. 29 от 21.01.21</t>
  </si>
  <si>
    <t>11.02.21-запрос расписан через офис
-запрос передан в ДГ(согласование договора) до 12.02.21
16.03.21 - Заказчику на согласование направлен проект договора (Ежова)</t>
  </si>
  <si>
    <t>02.06.21-запрос расписан через офис
-ответ на согласовании
исх.352</t>
  </si>
  <si>
    <t>183_21</t>
  </si>
  <si>
    <t>25.03.21-запрос расписан через офис
29.03.21-недостаточно ид, отправлен запрос
-получено ТЗ
-на согласовании</t>
  </si>
  <si>
    <t>продукция Элемер</t>
  </si>
  <si>
    <t>15.07.21-запрос расписан через офис
-не наша продукция. Отказ</t>
  </si>
  <si>
    <t>система сбора данных</t>
  </si>
  <si>
    <t>10.0.21-запрос асписан через офис
-исх.495</t>
  </si>
  <si>
    <t>03.08.21-запрос расписан через офис
-на согласовании у В.Пака</t>
  </si>
  <si>
    <t>Новосистемс</t>
  </si>
  <si>
    <t>09.03.21-запрос расписан через офис
-участвуем сами(ОКБМ Африкантов)</t>
  </si>
  <si>
    <t>12.07.21-запрос распичан через офис
-запрос КП и модулей запрошен у Заказчика
-задача закрыта до ответа заказчика</t>
  </si>
  <si>
    <t>НПО молния</t>
  </si>
  <si>
    <t>20.01.21-запрос расписан через офис
-запрошены модули
-созвон с заказчиком, выяснение тех.характеристик у тех.отдела
-не хватает исходных данных, задача закрыта до появления информации от заказчика</t>
  </si>
  <si>
    <t>НПЦ СПС</t>
  </si>
  <si>
    <t>26.04.21-запрос расписан через офис
-направлен запрос о конечном пользователе
-задача закрыта до ответа заказчика</t>
  </si>
  <si>
    <t xml:space="preserve">НТЦ Ресурс </t>
  </si>
  <si>
    <t>13.01.21-запрос расписан через офис
-для расчета запрос передан А.Давыденко
-запрошены реквизиты для счета.</t>
  </si>
  <si>
    <t>Счет №5 от 13.01.21</t>
  </si>
  <si>
    <t>12.03.21-запрос расписан через офис
-переадно Ежовой М.</t>
  </si>
  <si>
    <t>19.05.21-запрос расписан через офис
-передано на подпись в ДГ
-направлено почтой заказчику</t>
  </si>
  <si>
    <t>ОДК Сатурн (ОМКБ)</t>
  </si>
  <si>
    <t>MIC-026 (чертежи)</t>
  </si>
  <si>
    <t>27.05.21-запрос расписан через офис
-запрос на БЛИЖ у заказчика (необходимы для ответа)
10.06.21- задача закрыта до ответа заказчика</t>
  </si>
  <si>
    <t>25.05.21-запрос расписан через офис
27.05.21- заявка на договор, проект дог. направлен на согласование в ДГ и СТС
01.06.21- дог. направлен Заказчику исх. №345 (ООО)</t>
  </si>
  <si>
    <t>тех. обслуживание</t>
  </si>
  <si>
    <t>26.03.21-запрос расписан через офис
-на подписи у А.Сёмина
исх.186 от 29.03.21</t>
  </si>
  <si>
    <t>Дог. №08/21 от 10.03.21</t>
  </si>
  <si>
    <t>ООО МЕТА</t>
  </si>
  <si>
    <t>ДЧВ 250</t>
  </si>
  <si>
    <t>13.04.21-запрос расписан через офис
-отказ не наше</t>
  </si>
  <si>
    <t>Энергомаш</t>
  </si>
  <si>
    <t>194_21</t>
  </si>
  <si>
    <t>2.04.21-запрос расписан через офис
договор передан в ДГ(будет рассмотрено после 04.05)
-договор направлен на согласование заказчику</t>
  </si>
  <si>
    <t>1153
1180
1217
1241</t>
  </si>
  <si>
    <t>06.09.21-запрос расписан через офис
-передано в ДГ
-внесены замечания в договор, напралено заказчику
15.09.21-готовим протокол разногласий
22.09.21-ждем подписи А. Семина</t>
  </si>
  <si>
    <t>ООО ПРИЗМ</t>
  </si>
  <si>
    <t>ООО РДА</t>
  </si>
  <si>
    <t>19.07.21-запрос расписан через почту
-заданы вопросы заказчику
-отказ, сами участвуем в конкурсе</t>
  </si>
  <si>
    <t>406
429</t>
  </si>
  <si>
    <t>197_21</t>
  </si>
  <si>
    <t>02.04.21-запрос раписан через офис
-на согласовании у В.Пака
-задача закрыта 20.04.21</t>
  </si>
  <si>
    <t>ПКБ ЦТ</t>
  </si>
  <si>
    <t>виртуальный калибратор</t>
  </si>
  <si>
    <t>26.03.21-запрос расписан через офис
-отказ, не наше</t>
  </si>
  <si>
    <t>Призм</t>
  </si>
  <si>
    <t>15.07.21-запрос расписан через офис
-отказ, участвуем самостоятельно в вокнкурсе</t>
  </si>
  <si>
    <t>промтехрезерв</t>
  </si>
  <si>
    <t>16.07.21-запрос расписан через офис</t>
  </si>
  <si>
    <t>Росна Инжиниринг</t>
  </si>
  <si>
    <t>19.02.21-запрос расписан через офис
-отказ, не наше</t>
  </si>
  <si>
    <t>22.06.21-запрос расписан через офис
-запрошены модули
-жду решения Адаменко
-заказчик перенаправлен в ТЕК-Украина</t>
  </si>
  <si>
    <t>13.04.21-запрос расписан через офис
-письмо на подписи у Сёмина
-направлено заказчику исх.247 ООО</t>
  </si>
  <si>
    <t xml:space="preserve">ЦИАМ </t>
  </si>
  <si>
    <t>206_21</t>
  </si>
  <si>
    <t>07.04.21-запрос расписан через офис
-на согласовании</t>
  </si>
  <si>
    <t>Светлана Бандурина</t>
  </si>
  <si>
    <t>26.07.21-запрос расписан через офис
-запрошен КП
-неактуально</t>
  </si>
  <si>
    <t>Сканда</t>
  </si>
  <si>
    <t>09.03.21-запрос расписан через офис
-запрошен конечный
-участвуем самостоятельно</t>
  </si>
  <si>
    <t>209_21</t>
  </si>
  <si>
    <t>13.04.21-запрос расписан через офис
-заявка направлена в ДГ
-договор отправлен на согласование Заказчику</t>
  </si>
  <si>
    <t>05.03.21-запрос расписан через офис
-запрошен конечный пользователь
-участвуем самостоятельно(ОКБМ Африкантов)</t>
  </si>
  <si>
    <t>MIC-236
MIC-036</t>
  </si>
  <si>
    <t>211_21</t>
  </si>
  <si>
    <t>14.04.21-запрос расписан через офис
-направлено в РСС, ГП для разработки системы
-планируется выезд специалиста 20.04-Коростелев, ТКП готовится к 22.04
-26.04.21-ТКП в работе. 27.04. встреча с Коростелевым
-на согласовании с В.Паком
-готовим вторую версию на MIC-036
30.04.21-направлено 2 варианта ТКП заказчику</t>
  </si>
  <si>
    <t xml:space="preserve">
MIC-036</t>
  </si>
  <si>
    <t>14.04.21-запрос от Коростелева
-на согласовании у В.Пака
-направлено заказчику</t>
  </si>
  <si>
    <t>18.11.21-запрос расписан через офис
18.11.21-передано в ДГ (на подпись ГД)
исх.792</t>
  </si>
  <si>
    <t>Стептрейд</t>
  </si>
  <si>
    <t>20.07.21-запрос раписан через офис
-отказ, участвуем самостоятельно</t>
  </si>
  <si>
    <t>СтройГрад</t>
  </si>
  <si>
    <t>счетчик электрический</t>
  </si>
  <si>
    <t>15.02.21-запрос расписан через офис
-отказ, не наше</t>
  </si>
  <si>
    <t>Т-плюс</t>
  </si>
  <si>
    <t>усилители заряда</t>
  </si>
  <si>
    <t>15.06.21-запрос расписан через офис
-отказ, не наша продукция</t>
  </si>
  <si>
    <t>ТД "Крезол"</t>
  </si>
  <si>
    <t>анализатор СТОК</t>
  </si>
  <si>
    <t>25.01.21-запрос расписан через офис
-отказ, не наше</t>
  </si>
  <si>
    <t>ТД Туркуаз</t>
  </si>
  <si>
    <t>210.4.21-запрос расписан через офис
-отказ, не наше</t>
  </si>
  <si>
    <t>Топмед</t>
  </si>
  <si>
    <t>пульсоксиметры</t>
  </si>
  <si>
    <t>26.07.21-запрос расписан через офис
-не наше оборудование, отказ</t>
  </si>
  <si>
    <t>Торговый дом "ЭнергоСпецКомплект"</t>
  </si>
  <si>
    <t>15.07.21-запрос расписан через офис
-отказ, участвуем самостоятельно в конкурсе</t>
  </si>
  <si>
    <t>ФГКУ «12 ЦНИИ» Минобороны России</t>
  </si>
  <si>
    <t>тензомодуль</t>
  </si>
  <si>
    <t>ФГУП ПСЗ</t>
  </si>
  <si>
    <t>электропечь</t>
  </si>
  <si>
    <t>28.01.21-запрос расписан через офис
29.01.21-исх.132 (АО)</t>
  </si>
  <si>
    <t>NI-оборудование</t>
  </si>
  <si>
    <t>29.01.21-запрос расписан через офис
-задача закрыта до выяснения обстоятельств</t>
  </si>
  <si>
    <t>12.07.21-запрос расписан через офис
-необходима консультация Сёмина
-по решению Сёёмина изменить отв. на Дёмочкина</t>
  </si>
  <si>
    <t>227_21</t>
  </si>
  <si>
    <t>15.04.21 - запрос на e-mail
19.04.21 - ТКП направлено Заказчику</t>
  </si>
  <si>
    <t>03.03.21-оплата</t>
  </si>
  <si>
    <t xml:space="preserve">р. 7 530 101,00
р. 6 751 027,00 </t>
  </si>
  <si>
    <t xml:space="preserve">р. 7 773 235,00
р. 7 043 832,00 </t>
  </si>
  <si>
    <t>03.08.21-запрос расписан через офис</t>
  </si>
  <si>
    <t>MIC-400</t>
  </si>
  <si>
    <t>13.04.21-запрос расписан через офис
-передано в СТС
-отправлен проект договора</t>
  </si>
  <si>
    <t>25.03.21-запрос расписан через офис
-отказ,не наше оборудование</t>
  </si>
  <si>
    <t>термометр сопротивления</t>
  </si>
  <si>
    <t>07.05.21-запрос расписан через офис
-готовлю отказное письмо</t>
  </si>
  <si>
    <t>30.08.21 - замечания от Заказчика по электр. почте.
01.09.21 - согласовано. Отправлено по электр. почте.</t>
  </si>
  <si>
    <t>Экспортер</t>
  </si>
  <si>
    <t>плотнометр</t>
  </si>
  <si>
    <t>22.06.21-запрос расписан через офис
-отказ, не наше оборудование</t>
  </si>
  <si>
    <t>Электростайл</t>
  </si>
  <si>
    <t>ME-401</t>
  </si>
  <si>
    <t>30.07.21-запрос расисан через офис
-запрошен конечный пользователь
-на согласовании у В.Пака</t>
  </si>
  <si>
    <t>датчики камеры холода</t>
  </si>
  <si>
    <t>18.02.21-запрос расписан через офис
-отказ, не наша продукция</t>
  </si>
  <si>
    <t>Энерголюкс</t>
  </si>
  <si>
    <t>устройство управления</t>
  </si>
  <si>
    <t>29.01.21-запрос расписан через офис
-не наше</t>
  </si>
  <si>
    <t>Энерготехстрой</t>
  </si>
  <si>
    <t>шкафы</t>
  </si>
  <si>
    <t>20.05.21-запрос расписан через офис
-отказ, не наше оборудование</t>
  </si>
  <si>
    <t>Эриел</t>
  </si>
  <si>
    <t xml:space="preserve">стенды </t>
  </si>
  <si>
    <t>22.06.21-запрос расписан через офис
-отказ, не наша продукция</t>
  </si>
  <si>
    <t>Эталонприбор</t>
  </si>
  <si>
    <t>высокочастотный генератор сигналов</t>
  </si>
  <si>
    <t>12.05.21-запрос расписан через офис
-отказ, не наша продукция</t>
  </si>
  <si>
    <t>Южнобережный</t>
  </si>
  <si>
    <t>03.03.21-запрос расписан через офис
-не наше, направлен отказ</t>
  </si>
  <si>
    <t>Clonedown Music Stream</t>
  </si>
  <si>
    <t>Л2-71</t>
  </si>
  <si>
    <t>03.03.21-запрос расписан через офис
-не наше, отказ</t>
  </si>
  <si>
    <t>iqsupport</t>
  </si>
  <si>
    <t>18.02.21-запрос расписан через офис
-на согласовании</t>
  </si>
  <si>
    <t>KBS-Group</t>
  </si>
  <si>
    <t>Сумматор цифровой</t>
  </si>
  <si>
    <t>13.08.21-запрос расписан через офис
-отправила в СТС для расчета
-СТС уже отправляли</t>
  </si>
  <si>
    <t>Системы газовой автоматики</t>
  </si>
  <si>
    <t>стенд универсальный газодинамический</t>
  </si>
  <si>
    <t>17.08.21-запрос расписан через  офис
-отказ, не наше оборудование</t>
  </si>
  <si>
    <t>Медтехника</t>
  </si>
  <si>
    <t>сигнализатор</t>
  </si>
  <si>
    <t>18.08.21-запрос расписан через офис
-отказ, не наше</t>
  </si>
  <si>
    <t>Компания НСК</t>
  </si>
  <si>
    <t>многоканальная система регистрации сигналов</t>
  </si>
  <si>
    <t>989
1001</t>
  </si>
  <si>
    <t>19.08.21-запрос расписан через офис
-запрошен конечный пользователь
-23.08.21-повторно запрошен КП
-строка закрыта до ответ азаказчика</t>
  </si>
  <si>
    <t>Беларуськалий</t>
  </si>
  <si>
    <t>метрологическое оборудование</t>
  </si>
  <si>
    <t>23.08.21-запрос расписан через офис
-готовим отказное письмо
-направлен отказ, не наше оборудование</t>
  </si>
  <si>
    <t>264_21</t>
  </si>
  <si>
    <t>17.05.21-запрос по почте
-направлено измененное ткп</t>
  </si>
  <si>
    <t>ВЭлНИИ</t>
  </si>
  <si>
    <t>30.08.21-запрос расписан через офис
-передано в ДГ
-направлено по email</t>
  </si>
  <si>
    <t>ООО Пятый клуб</t>
  </si>
  <si>
    <t>Индуктор</t>
  </si>
  <si>
    <t>30.08.21-запрос расписан через офис
-отказ</t>
  </si>
  <si>
    <t>Резервруском</t>
  </si>
  <si>
    <t>модульная система сбора данных</t>
  </si>
  <si>
    <t>30.08.21-запрос расписан через офис
-запрос для Л-Карда
-отказ</t>
  </si>
  <si>
    <t>267_21</t>
  </si>
  <si>
    <t>06.07.21-запрос расписан через офис
-ожидаем приложения
08.07.21-передано в ДГ
-договор направлен Заказчику</t>
  </si>
  <si>
    <t>термоэлектрический преобразователь</t>
  </si>
  <si>
    <t>03.09.21-запрос расписан через офис
-отказ, не наше оборудование</t>
  </si>
  <si>
    <t>авторское сопровождение стойки испытаний УВК-6 и ее отладка для проведения испытаний изделий КВН</t>
  </si>
  <si>
    <t>06.09.21-запрос расписан через офис
-договор заключался для приобретения нами услуг от НИЦ РКП
-договор не в группу продаж</t>
  </si>
  <si>
    <t>14.07.21-запрос на e-mail через В. Спиридонского
21.07.21- Заказчику направлена Спец-ия
09.09.21-Заказчику направлены скан подписанной Спец-ии и счёт на аванс
10.09.21- Заказчику направлены оргиналы исх. №562 (ООО)</t>
  </si>
  <si>
    <t>Спец-ция №2 от 07.09.21, счёт №139 от 09.09.21 (ООО)</t>
  </si>
  <si>
    <t>Метран-150</t>
  </si>
  <si>
    <t>09.09.21-запрос расписан через офис
-не наше оборудование, отказ</t>
  </si>
  <si>
    <t>ГИДРОПРЕСС</t>
  </si>
  <si>
    <t>Усилители заряда</t>
  </si>
  <si>
    <t>10.09.21-запрос расписан через офис
-отказ, не наше оборудование</t>
  </si>
  <si>
    <t>269_21</t>
  </si>
  <si>
    <t xml:space="preserve">25.10.21-выставить ТКП с пересчетом кабеля
-запрос передан в ПТЦ для расчета стоимости работ
28.10.21-ждем решения от ПТЦ по изготовлению кабеля
-ПТЦ взяли в работу, сьтрока закрыта до результата
</t>
  </si>
  <si>
    <t>р2781</t>
  </si>
  <si>
    <t>Еврокабель</t>
  </si>
  <si>
    <t>13.09.21-запрос расписан через офис
-запрошен конечный пользователь (Авиадвигатель)</t>
  </si>
  <si>
    <t>АЛТ</t>
  </si>
  <si>
    <t>14.09.21-запрос расписан через офис
-конкурс Сатурна, отказ</t>
  </si>
  <si>
    <t>Квазар</t>
  </si>
  <si>
    <t>ПроПриборы</t>
  </si>
  <si>
    <t>MС-227R</t>
  </si>
  <si>
    <t>14.09.21-запрос расписан через офис
-запрошен конечный пользователь (АЛТ-Сатурн)</t>
  </si>
  <si>
    <t>ВолгаГАЗ</t>
  </si>
  <si>
    <t>15.09.21-запрос расписан через офис
-отказ, участвуем самостоятельно</t>
  </si>
  <si>
    <t>тех.обслуживание</t>
  </si>
  <si>
    <t>582
586</t>
  </si>
  <si>
    <t>273_21</t>
  </si>
  <si>
    <t>04.05.21-запрос расписан через офис
-передано для оценки в СТС</t>
  </si>
  <si>
    <t>Евромаг</t>
  </si>
  <si>
    <t>16.09.21-запрос расписан через офис
-отказ, участвуем самостоятельно</t>
  </si>
  <si>
    <t>ООО Вектор</t>
  </si>
  <si>
    <t>17.09.21-запрос расписан чреез офис
-конкурс ОДК Сатурн
-отказ, участвуем самостоятельно</t>
  </si>
  <si>
    <t>НИИИС(Чекалин)</t>
  </si>
  <si>
    <t>20.09.21-запрос по почте
-заказчик по телефону сообщил, что уже неактуальный запрос</t>
  </si>
  <si>
    <t>Машторг</t>
  </si>
  <si>
    <t>модуль выбора режима</t>
  </si>
  <si>
    <t>21.09.21-запрос расписан через офис
21.09.21-ответ направлен заказчику(отказ)</t>
  </si>
  <si>
    <t>кабеля</t>
  </si>
  <si>
    <t>23.09.21-запрос расписан через офис
-отказ, кабели не наши (исх. 590)</t>
  </si>
  <si>
    <t>ИнтерПолярис</t>
  </si>
  <si>
    <t>приемник полного давления</t>
  </si>
  <si>
    <t>23.09.21-запрос расписан через офис
-отказ, не наша продукция</t>
  </si>
  <si>
    <t>29.09.21-запрос расписан через офис
-отказ, не наше</t>
  </si>
  <si>
    <t>Артем Бояров</t>
  </si>
  <si>
    <t xml:space="preserve">07.10.21-запрос расписан через офис
11.10.21-не отвечает
</t>
  </si>
  <si>
    <t>Центр по железнодорожной сертификации</t>
  </si>
  <si>
    <t>испытания вагонов</t>
  </si>
  <si>
    <t>11.08.21-запрос расписан через офис
-задача закрыта до ответа заказчика(через кого будем работать)</t>
  </si>
  <si>
    <t>ООО Стеклосвет</t>
  </si>
  <si>
    <t>17.09.21-запрос расписан чреез офис
-запрошен конечный пользователь(КБ Гидропресс)
на согласовании у В.Пака
-ткп направлено заказчику</t>
  </si>
  <si>
    <t>Энерготехник</t>
  </si>
  <si>
    <t xml:space="preserve">MIC-036 </t>
  </si>
  <si>
    <t>28.09.21-запрос расписан через офис
-запрошен конечный пользователь
задача закрыта до ответа заказчика</t>
  </si>
  <si>
    <t>Владимир Калинтеев</t>
  </si>
  <si>
    <t>Датчик, панель</t>
  </si>
  <si>
    <t>04.10.21-запрос расписан через офис</t>
  </si>
  <si>
    <t>ЕСК-Проект</t>
  </si>
  <si>
    <t xml:space="preserve">Модуль коммутации </t>
  </si>
  <si>
    <t>ЧПО имени Чапаева</t>
  </si>
  <si>
    <t>287_21</t>
  </si>
  <si>
    <t>09.06.21-запрос по телефону
-направлено заказчику по e-mail</t>
  </si>
  <si>
    <t>16.06.21-запрос расписан через офис
-на согласовании
-на подписи
-исх. 394 от 21.06.21</t>
  </si>
  <si>
    <t xml:space="preserve">19.10.21-запрос расписан через офис
-дан ответ заказчику, отказ, не наше
</t>
  </si>
  <si>
    <t>Зевс</t>
  </si>
  <si>
    <t xml:space="preserve">19.10.21-запрос расписан через офис
-запрошен конечный пользователь
-конкурс с ГИПХ, участвуем сами
</t>
  </si>
  <si>
    <t>ДжиДжей групп</t>
  </si>
  <si>
    <t>MIC-553,MIC-236</t>
  </si>
  <si>
    <t xml:space="preserve">19.10.21-запрос расписан через офис
-запрошен конечный пользователь
 (ЦИАМ)
-отказ, работаем самостоятельно
-вопрос передан А.Семину и А.Кокореву
</t>
  </si>
  <si>
    <t>Трубное решение</t>
  </si>
  <si>
    <t>пластины калибровочные</t>
  </si>
  <si>
    <t xml:space="preserve">20.10.21-запрос расписан через офис
-отказ, не наше
</t>
  </si>
  <si>
    <t>РГРЭС</t>
  </si>
  <si>
    <t xml:space="preserve">21.10.21-запрос расписан через офис
-отказ, не наше
</t>
  </si>
  <si>
    <t>Сервис-инвест</t>
  </si>
  <si>
    <t xml:space="preserve">22.10.21-запрос расписан через офис
-отказ, не наше оборудование
</t>
  </si>
  <si>
    <t>MIC-553, MIC-236</t>
  </si>
  <si>
    <t xml:space="preserve">22.10.21-запрос расписан через офис
-запрошены модули к приборам
-заказчик не отвечает. задача закрыта до ответа
</t>
  </si>
  <si>
    <t>ЕЛТА</t>
  </si>
  <si>
    <t xml:space="preserve">22.10.21-запрос расписан через офис
-запрошена информация о закупке
-заказчик не отвечает, закрыто до ответа
</t>
  </si>
  <si>
    <t>техсопровождение</t>
  </si>
  <si>
    <t xml:space="preserve">22.10.21-запросы на акты выполненных работ
-жду акты от Тихонова
-акты направлены заказчику
</t>
  </si>
  <si>
    <t>обчение ПО</t>
  </si>
  <si>
    <t xml:space="preserve">27.10.21-запрос расписан через офис
-передана заявка на счет-оферту в ДГ
</t>
  </si>
  <si>
    <t xml:space="preserve">02.11.21-запрос расписан через офис-запрос направлен в группы (Авиа, РСС, БТК, ГП)
-необходимо былоподать заявку до 16.00 08.11.21
неактуально
</t>
  </si>
  <si>
    <t>ООО Арсенал</t>
  </si>
  <si>
    <t>весы и пр.</t>
  </si>
  <si>
    <t xml:space="preserve">09.11.21-запрос расписан через офис
-отказ, не наше оборудование
</t>
  </si>
  <si>
    <t>Монолит строй</t>
  </si>
  <si>
    <t xml:space="preserve">модули  </t>
  </si>
  <si>
    <t xml:space="preserve">09.11.21-запрос расписан через офис
-конкурс с ЦИАМ
 (необходимо решение по участию)
-участвуем самостоятельно
</t>
  </si>
  <si>
    <t xml:space="preserve">09.11.21-запрос расписан через офис
-конкурс с ЦИАМ
(необходимо решение по участию)
-участвуем в конкурсе самостоятельно
</t>
  </si>
  <si>
    <t>ПАО НК «Роснефть»</t>
  </si>
  <si>
    <t xml:space="preserve">09.11.21-запрос расписан через офис
-не наше оборудование
</t>
  </si>
  <si>
    <t>Волгагаз</t>
  </si>
  <si>
    <t xml:space="preserve">15.11.21-запрос расписан через офис
-в конкурсе участвуем самостоятельно
</t>
  </si>
  <si>
    <t>Забвнештор</t>
  </si>
  <si>
    <t>плата гальванической развязки</t>
  </si>
  <si>
    <t xml:space="preserve">15.11.21-запрос расписан через офис
-не наше оборудование
</t>
  </si>
  <si>
    <t xml:space="preserve">15.11.21-запрос расписан через офис
-письмо у Семина
-отказ (исх. 718)
</t>
  </si>
  <si>
    <t>21 НИИ ВАТ</t>
  </si>
  <si>
    <t>17.11.21-запрос расписан через офис</t>
  </si>
  <si>
    <t>140_21</t>
  </si>
  <si>
    <t>РСС-Скрипник А-ей</t>
  </si>
  <si>
    <t>11.03.21-запрос расписан через офис
необходима консультация Скрипника А-ем(Согласовано)
-на согласовании с Паком В.В.(2 версии)</t>
  </si>
  <si>
    <t>281
282</t>
  </si>
  <si>
    <t>11.03.21-запрос расписан через офис
-запрошен конечный ("ОДК" "ОМО им. П.И. Баранова")
-ткп направлено заказчику по e-mail</t>
  </si>
  <si>
    <t>АО Композит</t>
  </si>
  <si>
    <t>29.03.21-запрос пришел по почте
-на согласовании
29.03.21-отправлено заказчику</t>
  </si>
  <si>
    <t>АО Красмаш</t>
  </si>
  <si>
    <t xml:space="preserve">кабели  </t>
  </si>
  <si>
    <t>181_21</t>
  </si>
  <si>
    <t>29.03.21-запрос пришел по почте
-на согласовании у В.Пака</t>
  </si>
  <si>
    <t>28.04.21-запрос по почте.Требуется оф.бланк</t>
  </si>
  <si>
    <t>184_21</t>
  </si>
  <si>
    <t>29.03.21-запрос пришел по WA
-недостаточно ид, направлен запрос
-необходимо согласовать с А.Сёминым
-выяснение обстоятельств
-в данный момент неактуально.ждем заявку от организации</t>
  </si>
  <si>
    <t>29.03.21-запрос расписан через офис
-на согласовании</t>
  </si>
  <si>
    <t>186_21</t>
  </si>
  <si>
    <t>187_21</t>
  </si>
  <si>
    <t>30.03.21-запрос расписан через офис
-на согласовании</t>
  </si>
  <si>
    <t>071_21</t>
  </si>
  <si>
    <t>11.08.21-запрос расписан через офис
-на подписи у Семина</t>
  </si>
  <si>
    <t>ТО</t>
  </si>
  <si>
    <t>10.02.21-запрос от В.Пака
-на согласовании
-на согласовании у Сёмина(25.02.21-согласовано)
25.02.21-заявка на договор отправлена в ДГ, А.Мишину
02/03/21-догоыор отправлен на согласование заказчику(будет согласовано после 08.03.21)
ЗАДАЧА ЗАКРЫТА ДО СОГЛАСОВАНИЯ ДОГОВОРА
22.03.21 - Заказчику направлен скан и оригинал дог. подписанный с нашей стороны, 2 акта сдачи-приемки работ и счёт на оплату (Ежова)</t>
  </si>
  <si>
    <t>Дог. №09/21 от 18.03.21, счёт №29 от 19.03.21 (АО)</t>
  </si>
  <si>
    <t>01.04.21-запрос получен от А.Сёмина
-на согласовании
05.04.21 исх. 209 от 05.04.21</t>
  </si>
  <si>
    <t>КБ Мотор ЦЭНКИ</t>
  </si>
  <si>
    <t>195_21</t>
  </si>
  <si>
    <t>01.04.21-запрос расписан через офис
-на согласовании у А.Стифутина
12.04.21-на согласовании у Стифутина
-на согласовании у В.Пака</t>
  </si>
  <si>
    <t>Л-кард (ВНИИЭФ)</t>
  </si>
  <si>
    <t>02.04.21-запрос раписан через офис
-жду согласования ткп от МЕРЫ
-задача закрыта до 20.04.21</t>
  </si>
  <si>
    <t>201_21</t>
  </si>
  <si>
    <t>02.04.21-запрос пришел по почте
-на согласовании</t>
  </si>
  <si>
    <t>202_21</t>
  </si>
  <si>
    <t>05.04.21-запрос расписан через офис
-запрос направлен в РСС
09.04.21-направлено письмо с вопросами
19.04.21-ответа от заказчика нет
22.04.21-задача временно закрыта. Отв. в отпуске, будет после 4 мая</t>
  </si>
  <si>
    <t xml:space="preserve">Пик-Эксперт </t>
  </si>
  <si>
    <t>203_21</t>
  </si>
  <si>
    <t>05.04.21-запрос расписан через офис
-запрошен конечный пользователь(ВНИИЭФ)
-на согласовании
-отказ, работаем самостоятельно</t>
  </si>
  <si>
    <t>204_21</t>
  </si>
  <si>
    <t>05.04.21-запрос пришел от Лунина С.</t>
  </si>
  <si>
    <t>р2746</t>
  </si>
  <si>
    <t>14.04.21-запрос расписан через офис
-необходимо согласовать постоплату
-направлена заявка на счет в ДГ</t>
  </si>
  <si>
    <t>Счет №  56 от 15.04.21</t>
  </si>
  <si>
    <t>р2759</t>
  </si>
  <si>
    <t>05.04.21-запрос расписан через офис
-направлено в СТС
08.04.21-запрос у СТС
-на согласовании у В.Пака
исх.236 от 09.04.21</t>
  </si>
  <si>
    <t>210_21</t>
  </si>
  <si>
    <t>08.04.21-запрос по почте
-на согласовании (закупка 2022г)
09.09.21-направлено письмо (исх.238)</t>
  </si>
  <si>
    <t>212_21</t>
  </si>
  <si>
    <t>09.04.21-запрос расписан через офис
-на согласовании у В.Пака</t>
  </si>
  <si>
    <t>213_21</t>
  </si>
  <si>
    <t>09.05.21-запрос по телефону
09.05.21-исх.237</t>
  </si>
  <si>
    <t>218_21</t>
  </si>
  <si>
    <t>13.04.21-запрос расписан через офис
-конечн. Пермский пороховой завод</t>
  </si>
  <si>
    <t>ЭМПИАЙ</t>
  </si>
  <si>
    <t>219_21</t>
  </si>
  <si>
    <t>13.04.21-запрос по почте
-ткп направлено заказчику
-запрос на счет в ДГ</t>
  </si>
  <si>
    <t>220_21</t>
  </si>
  <si>
    <t>13.04.21-запрос по телефону
-на согласовании
-направлено заказчику</t>
  </si>
  <si>
    <t>223_21</t>
  </si>
  <si>
    <t>14.04.21-зпрос расписан через офис
-направлено заказчику</t>
  </si>
  <si>
    <t>225_21</t>
  </si>
  <si>
    <t>14.04.21-запрос расписан через офис
-на согласовании
-письмо на подписи у Сёмина
-направлено заказчику исх.248 ООО</t>
  </si>
  <si>
    <t>03.06.21-запрос расписан через офис
-жду решения о стоимости 
09.06.21-заявка на счет направлена в ДГ
-направлен счет на аванс</t>
  </si>
  <si>
    <t>МАИ</t>
  </si>
  <si>
    <t>233_21</t>
  </si>
  <si>
    <t>15.04.21-запрос расписан через офис
-отказ модернизации серийного оборудования
19.04.21- берут в работу СТС(?)</t>
  </si>
  <si>
    <t>ВПК НПО МАШ</t>
  </si>
  <si>
    <t>236_21</t>
  </si>
  <si>
    <t>21.04.21-запрос расписан через офис
-на согласовании
-направлено заказчику исх.270</t>
  </si>
  <si>
    <t>Счет № 63 от 26.04.21</t>
  </si>
  <si>
    <t>поверка и калибровка</t>
  </si>
  <si>
    <t>21.04.21-запрос расписан через офис
-направлено заказчику, исх. 274</t>
  </si>
  <si>
    <t>242_21</t>
  </si>
  <si>
    <t>23.04.21-запрос по почте от А.Сёмина
-ТКП направлено заказчику по e-mail</t>
  </si>
  <si>
    <t>Технология им. Ромашина</t>
  </si>
  <si>
    <t>244_21</t>
  </si>
  <si>
    <t>23.04.21-запрос расписан через офис
-отправлено Заказчику</t>
  </si>
  <si>
    <t>245_21</t>
  </si>
  <si>
    <t>23.04.21-запрос расписан через офис</t>
  </si>
  <si>
    <t>Счет № 64 от 26.04.21</t>
  </si>
  <si>
    <t>Модульные Измерительные Решения</t>
  </si>
  <si>
    <t>249_21</t>
  </si>
  <si>
    <t>26.04.21-запрос расписан через офис(кон.ЦАГИ)
-на согласовании</t>
  </si>
  <si>
    <t>ЭНСИБ</t>
  </si>
  <si>
    <t>251_21</t>
  </si>
  <si>
    <t>27.04.21-запрос расписан через офис
-запрошен конечный пользователь (красмаш)
-на согласовании с В.Паком
-запрошен прибор у Заказчика
25.05.21 - нет ответа от заказчика</t>
  </si>
  <si>
    <t>254_21</t>
  </si>
  <si>
    <t>23.04.21-запро срасписан через офис
-запрос передан в СТС
-отправлено заказчику исх. 287</t>
  </si>
  <si>
    <t>255_21</t>
  </si>
  <si>
    <t>27.04.21-запрос расписан через офис
-на согласовании</t>
  </si>
  <si>
    <t>259_21</t>
  </si>
  <si>
    <t>04.05.21-запрос расписан через офис</t>
  </si>
  <si>
    <t>05.05.21-запрос по почте</t>
  </si>
  <si>
    <t>р2706</t>
  </si>
  <si>
    <t>-запрос на обновление ткп
-направлено заказчику</t>
  </si>
  <si>
    <t>МЕ-003</t>
  </si>
  <si>
    <t>265_21</t>
  </si>
  <si>
    <t>04.05.21-запрос расписан через офис
-передано в СТС
-на согласовании у В.Пака</t>
  </si>
  <si>
    <t>12.05.21-запрос по почте
-на согласовании (0-100)</t>
  </si>
  <si>
    <t>033_20</t>
  </si>
  <si>
    <t>12.01.21-оплата</t>
  </si>
  <si>
    <t xml:space="preserve">дог.№09/20 от 12.02.20
Счет №32 </t>
  </si>
  <si>
    <t>р2604</t>
  </si>
  <si>
    <t>06.07.21-запрос расписан через офис
-направлено в ДГ
-пишу письмо о долге (на подписи у Сёмина)
-исх.432</t>
  </si>
  <si>
    <t>Аргола</t>
  </si>
  <si>
    <t>МС-201</t>
  </si>
  <si>
    <t>274_21</t>
  </si>
  <si>
    <t>17.05.21-запрос расписан через офис
-на согласовании
-необходима помощь РСС</t>
  </si>
  <si>
    <t>277_21</t>
  </si>
  <si>
    <t>18.05.21-запрос от РСС
-отправлено на согласование с РСС
-на согласовании у В.Пака</t>
  </si>
  <si>
    <t>НИИ Точных приборов</t>
  </si>
  <si>
    <t>279_21</t>
  </si>
  <si>
    <t>19.05.21-запрос по телефону
-на согласовании у В.Пака</t>
  </si>
  <si>
    <t>СПУ ЦКБ ТМ</t>
  </si>
  <si>
    <t>281_21</t>
  </si>
  <si>
    <t>20.05.21-запрос по телефону
-на подписи
отправлено заказчику исх. 322</t>
  </si>
  <si>
    <t>ООО ЕЛТА</t>
  </si>
  <si>
    <t>282_21</t>
  </si>
  <si>
    <t>20.05.21-запрос от В.Пака
-на согласовании
-направлено заказчику</t>
  </si>
  <si>
    <t>ME-402</t>
  </si>
  <si>
    <t>671
682
688</t>
  </si>
  <si>
    <t>285_21</t>
  </si>
  <si>
    <t>20.05.2021 - запрос расписан через офис
-на согласовании у В.Пака</t>
  </si>
  <si>
    <t>р2726</t>
  </si>
  <si>
    <t>МГТУ им. Н.Э. Баумана</t>
  </si>
  <si>
    <t>286_20</t>
  </si>
  <si>
    <t>05.02.21-запрос расписан через офис
-передано в ДГ
08.02.21-на подписи у директора
-отправлено заказчику курьером</t>
  </si>
  <si>
    <t>Дог.Т3003/26076/2020-ГР от 14.12.2020</t>
  </si>
  <si>
    <t>р2713</t>
  </si>
  <si>
    <t>286_21</t>
  </si>
  <si>
    <t>20.05.2021 - запрос расписан через офис
-направлено в техподдержку для расчета
-на согласовании с В.Паком</t>
  </si>
  <si>
    <t>09.02.21-оплата</t>
  </si>
  <si>
    <t>Дог. № АВ-21-03 от 04.02.2021</t>
  </si>
  <si>
    <t>р2732</t>
  </si>
  <si>
    <t>21.05.2021 - запрос расписан через офис
-на согласовании у В. Пака</t>
  </si>
  <si>
    <t>р2814</t>
  </si>
  <si>
    <t>288_21</t>
  </si>
  <si>
    <t>25.05.21-запрос расписан через офис
-на согласовании у В.Пака</t>
  </si>
  <si>
    <t>24.03.21- оплата</t>
  </si>
  <si>
    <t>Дог. № 07/21 от 09.02.21, счёт №24 от 09.02.21 (ООО)</t>
  </si>
  <si>
    <t>р2740</t>
  </si>
  <si>
    <t>GPM Лифт Сервис</t>
  </si>
  <si>
    <t>289_21</t>
  </si>
  <si>
    <t>25.05.21-запрос расписан через офис
-на согласовании у В.Пака
-дали ориентировочный ответ в рабочем порядке</t>
  </si>
  <si>
    <t>299_21</t>
  </si>
  <si>
    <t>26.05.21-запрос расписан через офис
-запрос у А.Скрипника
-на согласовании у Силаева
-направлено заказчику</t>
  </si>
  <si>
    <t>ЭМО Аэросила</t>
  </si>
  <si>
    <t>303_21</t>
  </si>
  <si>
    <t>27.05.21-запрос расписан через офис
-на согласовании у В.Пака</t>
  </si>
  <si>
    <t>30.08.21-оплата</t>
  </si>
  <si>
    <t>30.04.21-оплата</t>
  </si>
  <si>
    <t xml:space="preserve">Дог. № 0019-ТПИР-2021 </t>
  </si>
  <si>
    <t>р2765</t>
  </si>
  <si>
    <t>086_20</t>
  </si>
  <si>
    <t xml:space="preserve">Дог.1921730201212217000244353/17/20/070.06/юр511 от 28.04.2020
</t>
  </si>
  <si>
    <t>р2643</t>
  </si>
  <si>
    <t>Дог. 59/21 от 24.08.21 (ООО) 
Счет № 137 от 07.09.21</t>
  </si>
  <si>
    <t>15.06.21-оплата</t>
  </si>
  <si>
    <t>Дог. № 67-53 от 09.06.2021</t>
  </si>
  <si>
    <t>р2775</t>
  </si>
  <si>
    <t>Киреева Юлия (УГАТУ)</t>
  </si>
  <si>
    <t>309_21</t>
  </si>
  <si>
    <t>31.05.21-запрос расписан через офис</t>
  </si>
  <si>
    <t>311_21</t>
  </si>
  <si>
    <t>31.05.21-запрос расписан через офис
-запрос у СТС
-ждем комментариев заказчика
-на согласовании с СТС
01.06.21 исх.347 от 01.06</t>
  </si>
  <si>
    <t>ТехУниверсал</t>
  </si>
  <si>
    <t>314_21</t>
  </si>
  <si>
    <t>27.05.21-запрос расписан через офис
-направлен запрос на модули  крейту
-на согласовании 
-работаем самостоятельно</t>
  </si>
  <si>
    <t>18.11.21-оплата</t>
  </si>
  <si>
    <t xml:space="preserve">Дог.№30-058-16-875/2021 от 21.05.2021
</t>
  </si>
  <si>
    <t>315_21</t>
  </si>
  <si>
    <t>03.06.21-запрос расписан через офис
-на согласовании</t>
  </si>
  <si>
    <t>09.09.21-запрос расписан через офис
-необходимо 2 альтернативных
13.09.21-запросы направлены в Л-кард и ПТ групп</t>
  </si>
  <si>
    <t xml:space="preserve">19.11.21-запрос по телефону на обновление, и выставление проекта договора
-исх.745 от 24.11.21
</t>
  </si>
  <si>
    <t>317_21</t>
  </si>
  <si>
    <t>04.06.21-запрос пришел от Давыденко А.
-на согласоании
-ТКП направлено Заказчику, в ДГ отправлена заявка на договоор</t>
  </si>
  <si>
    <t>585 АРЗ</t>
  </si>
  <si>
    <t>319_21</t>
  </si>
  <si>
    <t>26.07.21-запрос расписан через офис
-передано в ДГ, ждем Сёмина
*предупредить о подписи заказчика
-отдам заказчику 04.08 нарочно</t>
  </si>
  <si>
    <t>Дог. №37/21  от 23.07.21</t>
  </si>
  <si>
    <t>ОАО "558 АРЗ"</t>
  </si>
  <si>
    <t>04.06.21-запрос от Милосердова
-запрос у Давыденко на расчете
-ткп направлено зказчику, заявка на договор направлена в ДГ</t>
  </si>
  <si>
    <t>320_21</t>
  </si>
  <si>
    <t>04.06.21-запрос расписан чреез офис</t>
  </si>
  <si>
    <t>321_21</t>
  </si>
  <si>
    <t>16.03.21- оплата</t>
  </si>
  <si>
    <t>Счёт №38 от 10.03.21 (ООО)</t>
  </si>
  <si>
    <t>р2738</t>
  </si>
  <si>
    <t>26.04.21-оплата</t>
  </si>
  <si>
    <t xml:space="preserve">Дог. № АВ-21-16 от 07.04.2021
</t>
  </si>
  <si>
    <t>15.04.21-оплата</t>
  </si>
  <si>
    <t xml:space="preserve">Дог. № АВ-21-15 от 07.04.2021
</t>
  </si>
  <si>
    <t>р2753</t>
  </si>
  <si>
    <t>322_21</t>
  </si>
  <si>
    <t>03.03.21-запрос расписан через офис
-передано в ДГ для подписания
-передано через офис</t>
  </si>
  <si>
    <t>24.09.21-оплата</t>
  </si>
  <si>
    <t>Дог. № АВ-21-15 от 07.04.2021</t>
  </si>
  <si>
    <t xml:space="preserve">06.12.21-оплата </t>
  </si>
  <si>
    <t xml:space="preserve">Дог. № 26/21/1001/21 от 17.12.2021
</t>
  </si>
  <si>
    <t>323_21</t>
  </si>
  <si>
    <t>07.06.21-запрос расписан через офис
11.06.21-на проработке у РСС(замена МХ-146)
21.06.21-запрос в РСС
22.06.21-на согласовании у В.Пака
-направлено предварительное ТКП (2 варианта)</t>
  </si>
  <si>
    <t>30.09.21-запрос расписан через офис
необходима консультация по кабелям
-заказчик согласовывает кабели
-на согласовании у В.Пака</t>
  </si>
  <si>
    <t>MIC140</t>
  </si>
  <si>
    <t>09.06.21-запрос по почте
-направлено Заказчику исх.372</t>
  </si>
  <si>
    <t>13.04.21-оплата</t>
  </si>
  <si>
    <t>Счет №54 от 12.04.2021 (Дог. 25-19 от 11.04.2019)</t>
  </si>
  <si>
    <t xml:space="preserve">12.10.21-запрос расписан через офис
-исх.624 от 12.10.21
</t>
  </si>
  <si>
    <t>327_21</t>
  </si>
  <si>
    <t>08.06.21-запрос по почте
-запрос направлен для расчета Давыденко</t>
  </si>
  <si>
    <t>329_21</t>
  </si>
  <si>
    <t>10.06.21-запрос расписан через офис
-запрос передан в СТС для расчета
-на согласовании у В.Пака</t>
  </si>
  <si>
    <t>22.06.21-запрос расписан через офис
-направлено в СТС для расчета
25.06.21-жду ответ от Давыденко
28.06.21-жду ответ от Инны
-направлен запрос на счет в ДГ</t>
  </si>
  <si>
    <t>Счет №91 от 29.06.21</t>
  </si>
  <si>
    <t>06.08.21-оплата</t>
  </si>
  <si>
    <t>Дог.№25/21 от 17.05.2021, Счет №72 от 20.05.2021</t>
  </si>
  <si>
    <t>332_21</t>
  </si>
  <si>
    <t>15.06.21-запрос расписан через офис
-на согласовании у В.Пака
-задача закрыта.до выяснения обстоятельств</t>
  </si>
  <si>
    <t>334_21</t>
  </si>
  <si>
    <t>15.06.21-запрос по почте
-запрос передан в СТС
-на согласовании у В.Пака
-ткп на правлено заказчику</t>
  </si>
  <si>
    <t>335_21</t>
  </si>
  <si>
    <t>РСС - Бобкин</t>
  </si>
  <si>
    <t>16.06.21-запрос расписан через офис
-запрошены актуальные контакты
24.06.21-исх.405, ТКП направлено заказчику</t>
  </si>
  <si>
    <t>09.12.21-оплата</t>
  </si>
  <si>
    <t xml:space="preserve">Контракт №97/21-178 от 11.10.2021
</t>
  </si>
  <si>
    <t>р2813</t>
  </si>
  <si>
    <t>техподдержка</t>
  </si>
  <si>
    <t>337_21</t>
  </si>
  <si>
    <t>11.06.21-запрос расписан через офис
-запрос от Милосердова
-запрос передан на рассчет в СТС
-запрос передан для отправки в СТС
-ткп направлено заказчику</t>
  </si>
  <si>
    <t>11.06.21-оплата</t>
  </si>
  <si>
    <t>модуль измерения силы постоянного тока (договор)</t>
  </si>
  <si>
    <t>16.07.21-запрос расписан через офис
-передан в ДГ для подписания
22.07.21-обнаружены ошибки в договоре, направлено письмо Гилёву
22.07.21-передано Ежовой</t>
  </si>
  <si>
    <t>Дог. №42-5702/2021 от 16.07.21</t>
  </si>
  <si>
    <t>НПО Спецматериалов</t>
  </si>
  <si>
    <t>343_21</t>
  </si>
  <si>
    <t>16.06.21-запрос расписан через офис
-на согласовании</t>
  </si>
  <si>
    <t>Синергия</t>
  </si>
  <si>
    <t>344_21</t>
  </si>
  <si>
    <t>18.06.21-запрос расписан через офис
-запрошены модули
-на согласовании с Адаменко
-заказчик направлен в ТЕК-Украину</t>
  </si>
  <si>
    <t>Вагоны и вагонное хозяйство</t>
  </si>
  <si>
    <t>345_21</t>
  </si>
  <si>
    <t>22.06.21-запрос расписан через офис
-на согласовании</t>
  </si>
  <si>
    <t>ВНИИЭФ</t>
  </si>
  <si>
    <t>349_21</t>
  </si>
  <si>
    <t>28.06.21-запрос по почте
-направлено по e-mail Заказчику</t>
  </si>
  <si>
    <t xml:space="preserve">15.11.21-запрос пришел по почте
-обсуждаются сроки поставки
-на согласовании у В.Пака
</t>
  </si>
  <si>
    <t>350_21</t>
  </si>
  <si>
    <t>29.06.21-запрос расписан через офис
-запрошены модули и КП
05.07.21-заказчик ожидает информацию от конечного пользователя
08.07.21-Задача закрыта до уточнения ИД
-строка отктыта. конечный Борисфен-Мотор Сич
09.07.21 - жду информацию от Адаменко 
-увеличить ткп в 2 раза</t>
  </si>
  <si>
    <t>ВНИИТФ</t>
  </si>
  <si>
    <t>362_21</t>
  </si>
  <si>
    <t>09.07.21-запрос по почте
-направлена заявка на договор в ДГ
13.07.21-договор направлен на согласование Заказчику</t>
  </si>
  <si>
    <t>06.07.21-запрос по почте
-ткп на согласовании у В.Пака
07.07.21-направлено Заказчику по e-mail</t>
  </si>
  <si>
    <t>поверка (скидка)</t>
  </si>
  <si>
    <t xml:space="preserve">22.07.21-запрос расписан через офис (ткп Паши)
-ждем решения Сёмина (до 29.07)
-исх.458 </t>
  </si>
  <si>
    <t>02.08.21-запрос расписан через офис
-направлена альтернативные
-исх.473 от 02.08.21</t>
  </si>
  <si>
    <t>Промтехсервис</t>
  </si>
  <si>
    <t>364_21</t>
  </si>
  <si>
    <t>07.07.21-запрос по почте
-запрос конечного пользователя ОАО "ЭЛЕКТРОЗАВОД" г. Москва.
-на согласовании у В.Пака
-направлено заказчику по e-mail</t>
  </si>
  <si>
    <t>ремонт, кабель</t>
  </si>
  <si>
    <t>366_21</t>
  </si>
  <si>
    <t>08.07.21-запрос расписан через офис
-необходима консультация СТС
-по кабелю необходима консультация РСС
-заданы вопросы заказчику
13.07.21 - информация направлена Коршунову
-на согласовании у В.Пака
-на подписании у Сёмина
исх.443 (ООО)</t>
  </si>
  <si>
    <t>367_21</t>
  </si>
  <si>
    <t>09.07.21-запрос по почте
-на согласовании с В.Паком
-направлно заказчику</t>
  </si>
  <si>
    <t>ПАО Корпорация Иркут</t>
  </si>
  <si>
    <t>369_21</t>
  </si>
  <si>
    <t>12.07.21-запрос расписан через офис
-запрос направлен в СТС для расчета
-ответ на подписи у Сёмина
-исх.434</t>
  </si>
  <si>
    <t>Эпикон</t>
  </si>
  <si>
    <t>813
812</t>
  </si>
  <si>
    <t>370_21</t>
  </si>
  <si>
    <t>07.07.21-запрос расписан через офис
-на согласовании у В.Пака
-исправлены замечания. 
02.07.21-повторное согласование
-отправлено заказчику</t>
  </si>
  <si>
    <t>Геодезия</t>
  </si>
  <si>
    <t>372_21</t>
  </si>
  <si>
    <t>12.07.21-запрос от СТС
13.07.21-направлена заявка на договор в ДГ
22.07.21-договор направлен на согласование</t>
  </si>
  <si>
    <t>Борисфен</t>
  </si>
  <si>
    <t>373_21</t>
  </si>
  <si>
    <t>13.07.21-запрос расписан через офис
-запрос направлен Адаменко
-на согласовании у В.Пака
-необходимо согласование Сёмина
-ткп направлено заказчику</t>
  </si>
  <si>
    <t>27.07.21-запрос расписан через офис
-на согласовании у В.Пака</t>
  </si>
  <si>
    <t>25.08.21-запрос расписан через офис
-на согласовании у В.Пака (стоимость согласована с Семиным)
-запрошены данные по письму
-письмо на подписи
исх. 544 от 31.08.21</t>
  </si>
  <si>
    <t>р2762</t>
  </si>
  <si>
    <t>15.07.21-запрос расписан через офис
-запрос направлен Адаменко</t>
  </si>
  <si>
    <t>МАДИ</t>
  </si>
  <si>
    <t>379_21</t>
  </si>
  <si>
    <t>16.07.21-запрос раписан чере офис
-на согласовании с Паком
-ткп направлено заказчику</t>
  </si>
  <si>
    <t>380_21</t>
  </si>
  <si>
    <t>20.07.21-запрос раписан через офис</t>
  </si>
  <si>
    <t>381_21</t>
  </si>
  <si>
    <t>20.07.21-запрос раписан через офис
-направила в РСС для проверки по технике
-27.07.21-на согласовании у В.Пака</t>
  </si>
  <si>
    <t>Эталон</t>
  </si>
  <si>
    <t>MIC-026/185</t>
  </si>
  <si>
    <t>382_21</t>
  </si>
  <si>
    <t>20.07.21-запрос раписан через офис
-направлено в РСС
-готовим 2 варианта ТКП
21.07.21-направлено в РСС для проверки по технике
-на согласовании у В.Пака
направлено заказчику исх. 452 от 22.07.21</t>
  </si>
  <si>
    <t>21.07.21-запрос расписан через офис
-на согласовании у В.Пака</t>
  </si>
  <si>
    <t>385_21</t>
  </si>
  <si>
    <t>16.07.21-запрос расписан через офис
-запрошены модули
-направлено предварительное ТКП</t>
  </si>
  <si>
    <t>386_21</t>
  </si>
  <si>
    <t>22.07.21-запрос расписан через офис
-запрошены модули</t>
  </si>
  <si>
    <t>387_21</t>
  </si>
  <si>
    <t>26.07.21-запрос по почте
-направлено заказчику</t>
  </si>
  <si>
    <t>15.09.21-оплата</t>
  </si>
  <si>
    <t xml:space="preserve"> Счет №81 от 02.06.2021
</t>
  </si>
  <si>
    <t>р2806</t>
  </si>
  <si>
    <t>30.07.21-запрос по почте
-направлено в ДГ
-подписанный договор направлен заказчику</t>
  </si>
  <si>
    <t xml:space="preserve">Дог 21-23 </t>
  </si>
  <si>
    <t>р2778</t>
  </si>
  <si>
    <t>IQ Support</t>
  </si>
  <si>
    <t>392_21</t>
  </si>
  <si>
    <t>28.07.21-запрос расписан через офис
-на согласовании у В.Пака
-направлено заказчику</t>
  </si>
  <si>
    <t>МС-227U</t>
  </si>
  <si>
    <t>395_21</t>
  </si>
  <si>
    <t>29.07.21-запрос расписан через офис
-на согласовании у В.Пака</t>
  </si>
  <si>
    <t>40_21</t>
  </si>
  <si>
    <t>Электростиль</t>
  </si>
  <si>
    <t>402_21</t>
  </si>
  <si>
    <t>26.10.21-запрос по почте</t>
  </si>
  <si>
    <t>НИТИ</t>
  </si>
  <si>
    <t>404_21</t>
  </si>
  <si>
    <t>`</t>
  </si>
  <si>
    <t>23.07.21-оплата</t>
  </si>
  <si>
    <t xml:space="preserve">Дог. № АВ-21-20 от 22.06.2021
</t>
  </si>
  <si>
    <t>Майкопский МашЗавод</t>
  </si>
  <si>
    <t>408_21</t>
  </si>
  <si>
    <t>05.08.21-запрос расписан через офис</t>
  </si>
  <si>
    <t>Деналпромэкспорт</t>
  </si>
  <si>
    <t>410_21</t>
  </si>
  <si>
    <t>02.08.21-запрос расписан через офис
-необходима консультация</t>
  </si>
  <si>
    <t>411_21</t>
  </si>
  <si>
    <t>05.08.21-запрос расписан через офис
-на согласоавнии у В.Пака</t>
  </si>
  <si>
    <t>29.07.21-оплата</t>
  </si>
  <si>
    <t>Регион-Вирта</t>
  </si>
  <si>
    <t>412_21</t>
  </si>
  <si>
    <t>09.08.21-запрос расписан через офис
-запрошен конечный пользователь (ЦИАМ)
-на согласовании у В.Пака</t>
  </si>
  <si>
    <t>415_20</t>
  </si>
  <si>
    <t>02.02.21-запрос расписан через офис
-передано на подпись А.Сёмину
10.02.21-передано на подпись директору
-отправлено почтой Заказчику(исх.93)</t>
  </si>
  <si>
    <t>Дог. №Т-87/237-2020 от 15.01.21</t>
  </si>
  <si>
    <t>р2723</t>
  </si>
  <si>
    <t>Старт Групп</t>
  </si>
  <si>
    <t>418_21</t>
  </si>
  <si>
    <t>16.08.21-запрос расписан через офис (компания в Гонконге)
-на согласовании у Пака</t>
  </si>
  <si>
    <t>Новатор</t>
  </si>
  <si>
    <t>420_21</t>
  </si>
  <si>
    <t xml:space="preserve">16.08.21-запрос по почте
-запрос направлен в РСС для подбора оборудования
23.08.21-повторно направлен запрос в РСС 
27.08.21-на проработке у РСС
02.09.21-запрос в РСС
07.09.21-заданы вопросы заказчику ждем ответ
16.09.21-получен ответ о передаче вопроса другим специалистам
22.09.21-Запрос в работе у РСС
28.09.21-заказчик принимает решение по датчикам
29.09.21-ждем стоимость датчиков от поставщиков
-на согласовании у В.Пака
-задача пока зыкрыта
</t>
  </si>
  <si>
    <t>16.08.21-запрос расписан через офис
-направлен в СТС для расчета
-направлено заказчику</t>
  </si>
  <si>
    <t>ЛМЗ</t>
  </si>
  <si>
    <t>01.09.21-запрос расписан через офис
-замечания по договору переданы в ДГ
-внечены правки, направлен проект договора для согласования</t>
  </si>
  <si>
    <t>18.08.21-оплата</t>
  </si>
  <si>
    <t>СИОН</t>
  </si>
  <si>
    <t>422_21</t>
  </si>
  <si>
    <t>11.08.21-запрос расписан через офис
-запрошен конечный пользователь (Силовые машины)
-запрошено ТЗ
-на согласовании у В.Пака
-ткп направлено заказчику</t>
  </si>
  <si>
    <t>Энсиб</t>
  </si>
  <si>
    <t>MC--212</t>
  </si>
  <si>
    <t>423_21</t>
  </si>
  <si>
    <t>18.08.21-запрос расписан через офис (КрасМаш)
-на согласовании у В.Пака</t>
  </si>
  <si>
    <t>424_21</t>
  </si>
  <si>
    <t>18.08.21-запрос расписан через офис
-на согласовании у В.Пака
-направлен вопрос заказчику по замене системы
-замена согласована, направлено КП заказчику</t>
  </si>
  <si>
    <t>436_21</t>
  </si>
  <si>
    <t>18.08.21-запрос расписан через офис
-ждем решение по участию в конкурсе
-не участвуем на таких условиях</t>
  </si>
  <si>
    <t>17.11.21-оплата</t>
  </si>
  <si>
    <t>Дог. № АВ-21-20 от 22.06.2021</t>
  </si>
  <si>
    <t>17.09.21-запрос расписан чреез офис
-ответ не требуется, в производство запущено</t>
  </si>
  <si>
    <t>пульт Ц-3Б</t>
  </si>
  <si>
    <t>437_21</t>
  </si>
  <si>
    <t xml:space="preserve">РСС-Скрипник </t>
  </si>
  <si>
    <t>19.08.21-запрос от Скрипника А-ра.
-на согласовании у В.Пака
-направлено заказчику, исх. 515</t>
  </si>
  <si>
    <t>438_21</t>
  </si>
  <si>
    <t>20.08.21-запрос расписан через офис
-на согласовании у В. Пака</t>
  </si>
  <si>
    <t>Эл-скада</t>
  </si>
  <si>
    <t>439_21</t>
  </si>
  <si>
    <t>10.08.21-запрос расписан через офис
-направлено заказчику исх. 516</t>
  </si>
  <si>
    <t>441_21</t>
  </si>
  <si>
    <t>20.08.21-запрос расписан через офис
-на согласовании с В.Паком
-направлено заказчику</t>
  </si>
  <si>
    <t>ЦКТИ</t>
  </si>
  <si>
    <t>ремонт, поверка</t>
  </si>
  <si>
    <t>444_21</t>
  </si>
  <si>
    <t>20.08.21-запрос расписан через офис</t>
  </si>
  <si>
    <t>26.08.21-запрос расписан через офис
-запрос передан в СТС
-на соласовании у В.Пака
-исх.545 (ООО)</t>
  </si>
  <si>
    <t>обновление ПО</t>
  </si>
  <si>
    <t>990
1210
1303</t>
  </si>
  <si>
    <t>440_21</t>
  </si>
  <si>
    <t>РСС-Стифутин
ГП-Сенкевич</t>
  </si>
  <si>
    <t xml:space="preserve">19.08.21-запрос расписан через офис
-повторно направлено в РСС
-готовим отказ, согласование с А.Семиным
07/09/21-взял в работу Сенкевич
14.09.21 Получено корректное ТЗ. Стоимость ПО прорабатывают программисты
15.09.21-Мельников и Стифутин относится скептическ к проекту
1210-повторный запрос от 17.09.21
22.09.21-ждем решения руководства
23.09.21-Идет переписка с Поповым А. Н., уточняется ЧТЗ
27.09.21-ТЗ направлено Д.В. Браварцу, Загребину
04.10.21-ТКП в работе, направлено Сенкевичу для проверки
06.10.21 Запущено согласование
18.10.21-Согласовано: Пак, Лобачев, Сенкевич, Попов, Браварец, Мельников
19.10.21-ТКП на согласовании у Семина
19.10.21 отправлено заказчику исх. 1919 (исп. Сенкевич)
</t>
  </si>
  <si>
    <t>447_21</t>
  </si>
  <si>
    <t>25.08.21-запрос получен от А.Семина
-на согласовании у В.Пака
-отправлено заказчику по e-mail</t>
  </si>
  <si>
    <t>система видео и громкой связи</t>
  </si>
  <si>
    <t>448_21
449_21</t>
  </si>
  <si>
    <t>26.08.21-запрос расписан через офис
-исх.534 от 26.08.21</t>
  </si>
  <si>
    <t>ООО ВИЦ</t>
  </si>
  <si>
    <t>451_21</t>
  </si>
  <si>
    <t>30.08.21-запрос поступил от В.Пака</t>
  </si>
  <si>
    <t xml:space="preserve">1350
1364
</t>
  </si>
  <si>
    <t xml:space="preserve">13.10.21-запрос расписан через офис-запрошены данные и оф.заявка
данные по ркм будут готовиться 18.10.21
идет согласование скроков, формируется заявка на ркм
-РКМ направлены Заказчику исх. 1966
</t>
  </si>
  <si>
    <t>рзъемы</t>
  </si>
  <si>
    <t>455_21</t>
  </si>
  <si>
    <t>02.09.21-запрос по почте</t>
  </si>
  <si>
    <t>ООО РЭСИ</t>
  </si>
  <si>
    <t>456_21</t>
  </si>
  <si>
    <t>01.09.21-запрос расписан через офис
-уточнен запрос
-конечный заказчик РЭСИ
-ждем информацию по системному модулю
13.09.21-повторно направлен запрос
-на согласовании у В.Пака
22.09.21-на согласовании у В.Пака
-задача закрыта</t>
  </si>
  <si>
    <t>03.09.21-запрос расписан через офис
-ТКП на согласовании у В.Пака
-ТКП направлено Заказчику</t>
  </si>
  <si>
    <t>17.11.21-обновить ТКП</t>
  </si>
  <si>
    <t>19.11.21-запрос по телефону на обновление, и выставление проекта договора
-согласование сроков с ПТЦ
 - заявка на проект договора направлена в ДГ</t>
  </si>
  <si>
    <t>ФКП КГКПЗ</t>
  </si>
  <si>
    <t>17.12.21-запрос расписан через офис
-обновить ТКП, альтернативные
на согласовании у В.Пака
ТКП направлено заказчику, альтернативные запрошены</t>
  </si>
  <si>
    <t>461_21</t>
  </si>
  <si>
    <t>06.09.21-запрос по почте
-Запрос у И.Загребина (передан Арбинину)
-в работе до 10.09
10.09.21-на согласовании у В.Пака
-Принято решение отказаться от предоставления ТКП, так как сложно подобрать по ТЗ наше оборудование.</t>
  </si>
  <si>
    <t>поверка и ремонт</t>
  </si>
  <si>
    <t>462_21</t>
  </si>
  <si>
    <t>13.08.21-запрос расписан через офис
-ждем проведения диагностики
-ждем возвращения из отпуска Ушакова
-диагностика будет до 01.09.21
-ткп на согласовании у В.Пака.
-ткп направлено заказчику (исх.ООО 556)</t>
  </si>
  <si>
    <t>07.09.21-запрос от СТС
-необходимо уточнить стоимость
-ткп отправлено заказчику (цены 2021 года)</t>
  </si>
  <si>
    <t>АИИС на стенд Ц1-М</t>
  </si>
  <si>
    <t>475_21</t>
  </si>
  <si>
    <t>ГП-Коробков
ГП-Иванов</t>
  </si>
  <si>
    <t xml:space="preserve">13.09.21-запрос расписан через офис
-заказчик просит выезд нашего специалиста на площадку. объем работ превышен в несколько раз по сравнению с направленным ТЗ. Предварительно поездка планируется с 20.09-24.09, К.Иванов, К.Коробков
-поездка перенесена на 29.09-01.10 (договариваются на 01.10.21)
01.10.21-командировка Иванов, Коробков, Федяков
04.10.21-прорабатывается эскиз системы (в очереди в работе у Иванова К.)-заказчик предупрежден о длительном сроке проработки системы в связи с большим потоком задач от них (др.проекты на проработке от ЦИАМ), претензий не имеет. 
22.10.21-срок ответа до 03.11.21
26.10.21-ТКП передано В. Спиридонскому
</t>
  </si>
  <si>
    <t>РСК МиГ</t>
  </si>
  <si>
    <t>467_21</t>
  </si>
  <si>
    <t>09.09.21-запрос расписан через офис
-заданы вопросы заказчику по поводу уточнения типа РСТ и прибора, снятого с производства
13.09.21-жду стоимость блока питания
-на согласовании по технике у РСС
16.09.21-повторно направлено на согласование
22.09.21-на согласовании у А. Стифутина
-на согласовании у В.Пака</t>
  </si>
  <si>
    <t>Измерил.ру</t>
  </si>
  <si>
    <t>482_21</t>
  </si>
  <si>
    <t>16.09.21-запрос расписан через офис
уточнен конечный пользователь (ЦИАМ)
-на согласовании у В.Пака
-ткп направлено заказчику</t>
  </si>
  <si>
    <t>468_21</t>
  </si>
  <si>
    <t>09.09.21-запрос расписан через офис
13.09.21-жду стоимость блока питания
-на согласоавнии по технике у РСС
16.09.21-повторно направлено на согласование
22.09.21-на согласовании у А.Стифутина
-на согласовании у В.Пака</t>
  </si>
  <si>
    <t>Энимер</t>
  </si>
  <si>
    <t>481_21</t>
  </si>
  <si>
    <t>17.09.21-запрос расписан через офис
-запрошен КП (ЦНИИАГ)
-на согласовании у В.Пака
-ткп направлено Заказчику</t>
  </si>
  <si>
    <t>ИТПМ</t>
  </si>
  <si>
    <t>485_21</t>
  </si>
  <si>
    <t>20.09.21-запрос расписан через офис
-ткп направлено заказчику</t>
  </si>
  <si>
    <t>Уралмаш НГО Холдинг</t>
  </si>
  <si>
    <t>486_21</t>
  </si>
  <si>
    <t>20.09.21-запрос раписан через офис
-на согласовании у В.Пака
исх. 584 от 20.09.21</t>
  </si>
  <si>
    <t>487_21</t>
  </si>
  <si>
    <t>20.09.21-запрос расписан через офис
-уточнен КП
-ткп на согласовании у В.Пака
-ткп направлено заказчику по e-mail</t>
  </si>
  <si>
    <t>21.09.21-запрос расписан через офис
-направлено в СТС для расчета
-на согласовании у В.Пака
-направлено заказчику. исх.587</t>
  </si>
  <si>
    <t>489_21</t>
  </si>
  <si>
    <t>21.09.21-запрос расписан через офис
-уточнение запроса
-на согласовании у В.Пака</t>
  </si>
  <si>
    <t>MIC-036R</t>
  </si>
  <si>
    <t>492_21</t>
  </si>
  <si>
    <t>24.09.21-запрос расписан через офис
-на согласовании у В.Пака</t>
  </si>
  <si>
    <t>493_21</t>
  </si>
  <si>
    <t>493_21
492_21</t>
  </si>
  <si>
    <t>30.09.21-запрос расписан через офис</t>
  </si>
  <si>
    <t>494_21</t>
  </si>
  <si>
    <t>РМ-Рейл инжиниринг</t>
  </si>
  <si>
    <t>495_21</t>
  </si>
  <si>
    <t>24.09.21-запрос расписан через офис
-запрошены данные по КП и модулям
-на согласовании у В.Пака
-задача закрыта</t>
  </si>
  <si>
    <t>1259
1273</t>
  </si>
  <si>
    <t>28.09.21-запрос расписан через офис
-на согласовании у В.Пака
-ткп направлено заказчику</t>
  </si>
  <si>
    <t xml:space="preserve">29.10.21-запрос расписан через офис
-на согласовании у В.Пака
исх.682 
</t>
  </si>
  <si>
    <t>498_21</t>
  </si>
  <si>
    <t>28.09.21-запрос расписан через офис
-запрос уточнен
04/10/21-не смогла дозвониться, отправлено повтоорное письмо
-ответственный в отпуске, ждем до 18.10.21</t>
  </si>
  <si>
    <t>499_21</t>
  </si>
  <si>
    <t>ТестПартнер</t>
  </si>
  <si>
    <t>500_21</t>
  </si>
  <si>
    <t xml:space="preserve">28.09.21-запрос расписан через офис
-запрошен конечный пользователь
-задача закрыта до ответа заказчика
конечный-Авиадвигатель (задан вопрос о конкурсе в 2022 году)
-работаем с Авиадвигателем напрямую
</t>
  </si>
  <si>
    <t>Адаменко/Аргола</t>
  </si>
  <si>
    <t>501_21</t>
  </si>
  <si>
    <t>28.09.21-запрос пришел по почте
-на согласовании у В.Пака
-направлено Адаменко</t>
  </si>
  <si>
    <t>ОНПП им. Ромашина</t>
  </si>
  <si>
    <t xml:space="preserve">поверка </t>
  </si>
  <si>
    <t>502_21</t>
  </si>
  <si>
    <t>28.09.21-запрос от СТС
-на согласовании у В.Пака
-направлено в СТС для отправки Заказчику</t>
  </si>
  <si>
    <t xml:space="preserve"> спец исследования</t>
  </si>
  <si>
    <t>503_21</t>
  </si>
  <si>
    <t>16.06.21-оплата</t>
  </si>
  <si>
    <t xml:space="preserve">Счет №85 от 09.06.2021
</t>
  </si>
  <si>
    <t>р2780</t>
  </si>
  <si>
    <t>Михайлов Григорий (КБ Факел)</t>
  </si>
  <si>
    <t>505_21</t>
  </si>
  <si>
    <t>28.09.21-запрос расписан через офис
-запрошен конечный пользователь
-запрошено спецпроверка у Черникова А.
-на согласовании у В.Пака (повторно после корректирововк)</t>
  </si>
  <si>
    <t>Соликамский завод урал</t>
  </si>
  <si>
    <t>506_21</t>
  </si>
  <si>
    <t>29.09.21-запрос расписан через офис
-на согласовании у В.Пака</t>
  </si>
  <si>
    <t>MIC-200,   WinПОС "Expert"</t>
  </si>
  <si>
    <t>Авангард</t>
  </si>
  <si>
    <t>MIC-036,MIC-200</t>
  </si>
  <si>
    <t>507_21
508_21</t>
  </si>
  <si>
    <t>30.09.21-запрос расписан через офис
-на согласовании у В.Пака</t>
  </si>
  <si>
    <t>Дог.Т3078/26048/2020 от 30.12.2020</t>
  </si>
  <si>
    <t>05.10.21-запрос расписан через офис
-запрос уточнен
-на согласовании у В.Пака</t>
  </si>
  <si>
    <t>512_21</t>
  </si>
  <si>
    <t>04.10.21-запрос расписан через офис
-запрошены модули для прибора
-на согласовании у В.Пака</t>
  </si>
  <si>
    <t>1322
1314</t>
  </si>
  <si>
    <t>515_21</t>
  </si>
  <si>
    <t>07.10.21-запрос расписан через офис
-на согласовании у В.Пака
-ткп направлено заказчику</t>
  </si>
  <si>
    <t>07.10.21-запрос расписан через офис
-ткп направлено заказчику</t>
  </si>
  <si>
    <t>518_20</t>
  </si>
  <si>
    <t>26.01.21-запрос расписан через офис
-передано на подпись директору
27.01.21-передано в ДГ
28.01.21 исх.43</t>
  </si>
  <si>
    <t>Дог. №1727187323191452208001130/30/1561-12.20 от 10.12.20 Счет №216 от 17.12.20</t>
  </si>
  <si>
    <t>р2720</t>
  </si>
  <si>
    <t>НПО Автоматки</t>
  </si>
  <si>
    <t>518_21</t>
  </si>
  <si>
    <t>07.10.21-запрос расписан через офис
-на согласовании у В.Пака</t>
  </si>
  <si>
    <t xml:space="preserve">08.10.21-запрос расписан через офис
-на согласовании у РСС
12.10.21-повторно направлено в РСС
15.10.21-повторно направлено в РСС
19.10.21-повторно направлено в РСС
28.10.21-РСС согласовано, передано ПТЦ на согласование сроков
-на согласовании у В.Пака
02.11.21-уточнен вопрос у заказчика по модулям
08.11.21-изменен комплекс на MIC-026
, направлен на согласование с В.Паком
18.11.21- на подписании у Семина
исх. 
</t>
  </si>
  <si>
    <t>526_21</t>
  </si>
  <si>
    <t>12.10.21-запрос расписан через офис
-запрошен конечный пользователь (ОДК Климов)
-запрошено ТЗ
22.10.21-нет ответа от заказчика, пауза</t>
  </si>
  <si>
    <t>522_21</t>
  </si>
  <si>
    <t>08.10.21-запрос расписан через офис</t>
  </si>
  <si>
    <t>Каскад</t>
  </si>
  <si>
    <t>524_21</t>
  </si>
  <si>
    <t>11.10.21-запрос по почте</t>
  </si>
  <si>
    <t>525_21</t>
  </si>
  <si>
    <t xml:space="preserve">12.10.21-запрос от В.Пака
-необходимо согласование Семина
исх. 626
</t>
  </si>
  <si>
    <t xml:space="preserve">26.10.21-запрос по телефону-сделать тех.акт, акт выполненных работ, счет
-сделан запрос в ДГ на акт приемки
-исх.2031 от 08.11.21
</t>
  </si>
  <si>
    <t>528_21</t>
  </si>
  <si>
    <t xml:space="preserve">14.10.21-запрос расписан через офис
-на согласовании у В.Пака
-исх.640 от 15.10.21
</t>
  </si>
  <si>
    <t>ПКП Ирис</t>
  </si>
  <si>
    <t>529_21</t>
  </si>
  <si>
    <t>14.10.21-запрос расписан через офис
-на согласовании у В.Пака
ТКП направлено заказчику</t>
  </si>
  <si>
    <t>строительство испытательного комплекса на промплощадке 2</t>
  </si>
  <si>
    <t>531_21</t>
  </si>
  <si>
    <t xml:space="preserve">15.10.21-запрос расписан через офис
На согласовании у В.Пака
20.10.21-согласование сроков с ПТЦ
-необходимо сопоставить ткп с Эпиконом, связаться с заказчиком
-на согласовании с В.Паком
-на согласовании с Семиным
-направлен в РСС для проверки тех.части
-на согласовании у Семина
</t>
  </si>
  <si>
    <t>533_21</t>
  </si>
  <si>
    <t xml:space="preserve">18.10.21-запрос расписан через офис
-на согласовании у В.Пака
-ТКП направлено заказчику с комментариями
</t>
  </si>
  <si>
    <t>ПАО Туполев ЖЛИиДБ</t>
  </si>
  <si>
    <t>534_21</t>
  </si>
  <si>
    <t xml:space="preserve">18.10.21-запрос расписан через офис
-на согласовании у В.Пака
-направлено заказчику по e-mail
</t>
  </si>
  <si>
    <t>оборудование для комнаты ПСИ</t>
  </si>
  <si>
    <t xml:space="preserve">22.10.21-Запрос от Эдуарда Левчука-на согласовании у В.Пака
27.10.21-ТКП направлено 
</t>
  </si>
  <si>
    <t>15.12.21-Обновить ТКП на стойку
ТКп на согласовании у В.Пака
-на согласовании у И.Загребина
Загребин в отпуске до 10.01.21 на паузе</t>
  </si>
  <si>
    <t>557_21</t>
  </si>
  <si>
    <t xml:space="preserve">29.10.21-запрос расписан через офис
-на согласовании у В.Пака
-задан вопрос заказчику
-исх.2047
</t>
  </si>
  <si>
    <t>Юнитрейд</t>
  </si>
  <si>
    <t>545_21</t>
  </si>
  <si>
    <t>Спешал М</t>
  </si>
  <si>
    <t>546_21</t>
  </si>
  <si>
    <t>26.10.21-запрос расписан через офис</t>
  </si>
  <si>
    <t xml:space="preserve">27.10.21-запрос от Сенкевича
-согласование сроков с ПТЦ
-на подписи у Семина
-исх. 676 от 28.10.21
</t>
  </si>
  <si>
    <t>548_21</t>
  </si>
  <si>
    <t xml:space="preserve">26.10.21-запрос по почте
-на согласовании у В.Пака
-направлено Нелли Викулиной для отправки (запрос от нее)
</t>
  </si>
  <si>
    <t>Антэ</t>
  </si>
  <si>
    <t>549_21</t>
  </si>
  <si>
    <t>550_21</t>
  </si>
  <si>
    <t>РЭП Холдинг</t>
  </si>
  <si>
    <t>555_21</t>
  </si>
  <si>
    <t>26.10.21-запрос расписан через офис
-отказ, конкурс</t>
  </si>
  <si>
    <t>559_21</t>
  </si>
  <si>
    <t xml:space="preserve">01.11.21-запрос по почте
-на согласовании у В.Пака
</t>
  </si>
  <si>
    <t>Химлабприбор (Узбекистан)</t>
  </si>
  <si>
    <t xml:space="preserve">561_21
562_21
</t>
  </si>
  <si>
    <t xml:space="preserve">12.10.21-запрос расписан через офис
03.11.21-2 ткп направлены на согласование В.Паку
-ткп направлено заказчику по e-mail
</t>
  </si>
  <si>
    <t>НПП ТИК</t>
  </si>
  <si>
    <t>ПО</t>
  </si>
  <si>
    <t xml:space="preserve">1285
1432
</t>
  </si>
  <si>
    <t>565_21</t>
  </si>
  <si>
    <t xml:space="preserve">22.10.21-запрос расписан через офис (Загребин)
-жду ответ из ОРПО
-задача в редмайн
-ждем решения Браварца
-на согласовании у Семина
</t>
  </si>
  <si>
    <t>02.02.21-оплата</t>
  </si>
  <si>
    <t xml:space="preserve">MIC-026
MIC-200F
</t>
  </si>
  <si>
    <t xml:space="preserve">566_21
567_21
</t>
  </si>
  <si>
    <t xml:space="preserve">09.11.21-запрос по телефону
-необходима консультация ПТЦ
-на согласовании у В.Пака
-ткп направлено заказчику
</t>
  </si>
  <si>
    <t>27.01.21-оплата</t>
  </si>
  <si>
    <t>Кипарис</t>
  </si>
  <si>
    <t>18.08.21-запрос расписан через офис
-запрошен конечный и ТЗ
23.08.21-повторно запрошен КП и ТЗ (заказчик не в курсе)
25.08.21-строка закрыта до выяснения обстоятельств</t>
  </si>
  <si>
    <t>Министерство путей сообщения</t>
  </si>
  <si>
    <t xml:space="preserve">04.10.21-запрос расписан через офис
-необходима помощь ГП
07.10.21-ждем ответа от заказчика (по почте, нет контактов телефона)
19.10.21-нет ответа от заказчика, ставим на паузу
</t>
  </si>
  <si>
    <t>оборудование измерительных систем</t>
  </si>
  <si>
    <t xml:space="preserve">18.10.21-запрос расписан через офис
ТКП 309_19 (Мартынов)
-запросила исходные данные
-задача закрыта до получения ответа
23.11.21-задача открыта
-необходимо согласование Семина
</t>
  </si>
  <si>
    <t>568_21</t>
  </si>
  <si>
    <t xml:space="preserve">09.11.21-запрос расписан через офис
-необходим расчет первичной поверки
 (сделан запрос в СТС)
-ткп на согласовании у В.Пака
-на подписи у Семина
-исх.719
</t>
  </si>
  <si>
    <t>16.11.21-запрос расписан через офис
-запрос уточнен у заказчика
-ответ н авопросы от заказчика не получены(пауза)
22.11.21-получены поянения от заказчика
-необходимо согласование Семина</t>
  </si>
  <si>
    <t>ПК  Салют</t>
  </si>
  <si>
    <t>569_21</t>
  </si>
  <si>
    <t xml:space="preserve">10.11.21-запрос расписан через офис
-ткп направлено заказчику
</t>
  </si>
  <si>
    <t xml:space="preserve">ЗАО СКБ </t>
  </si>
  <si>
    <t xml:space="preserve">MIC-185
MIC-553
</t>
  </si>
  <si>
    <t>570_21</t>
  </si>
  <si>
    <t xml:space="preserve">10.11.21-запрос расписан через офис
-ТКП направлено заказчику
</t>
  </si>
  <si>
    <t xml:space="preserve">Оплата по Дог. № 44/21/1201/11 от 30.08.2021
</t>
  </si>
  <si>
    <t>04.08.21-оплата</t>
  </si>
  <si>
    <t xml:space="preserve">Дог.№39/21 от 01.07.2021 
</t>
  </si>
  <si>
    <t>р2794</t>
  </si>
  <si>
    <t>Счет №80 от 28.05.21</t>
  </si>
  <si>
    <t>р2779</t>
  </si>
  <si>
    <t xml:space="preserve">Дог.№33/21 от 16.06.2021, Счет №105 от 19.07.2021
</t>
  </si>
  <si>
    <t>14.09.21-оплата</t>
  </si>
  <si>
    <t xml:space="preserve">Дог.№37/21 от 23.06.2021, Счет №126 от 20.08.2021
</t>
  </si>
  <si>
    <t>ГосНИИАС</t>
  </si>
  <si>
    <t>575_21</t>
  </si>
  <si>
    <t xml:space="preserve">15.11.21-запрос расписан через офис
-на согласовании
</t>
  </si>
  <si>
    <t>577_21</t>
  </si>
  <si>
    <t xml:space="preserve">16.11.21-запрос по телефону
-направлено заказчику
</t>
  </si>
  <si>
    <t xml:space="preserve">Договор №47-21/54-35/2021/ЕПНК от 23.08.2021 Счет №128 от 23.08.2021
</t>
  </si>
  <si>
    <t>р2801</t>
  </si>
  <si>
    <t>377_20</t>
  </si>
  <si>
    <t xml:space="preserve">
Дог. №АВ-20-34
Счет №125 от 13.08.20</t>
  </si>
  <si>
    <t>р2672</t>
  </si>
  <si>
    <t>19.08.21-оплата</t>
  </si>
  <si>
    <t>Дог 21-23 от 02.08.21</t>
  </si>
  <si>
    <t>р2795</t>
  </si>
  <si>
    <t xml:space="preserve">Счет №190 от 16.11.2021
</t>
  </si>
  <si>
    <t>р2826</t>
  </si>
  <si>
    <t>412_20</t>
  </si>
  <si>
    <t>25.02.21-оплата</t>
  </si>
  <si>
    <t>Дог. №АВ-20-35
Счет №126 от 13.08.20</t>
  </si>
  <si>
    <t>р2674</t>
  </si>
  <si>
    <t>422_20</t>
  </si>
  <si>
    <t>счет №157 от 21.09.20 (ООО) Договор №АВ-20-41 от 14.09.20</t>
  </si>
  <si>
    <t>р2684</t>
  </si>
  <si>
    <t xml:space="preserve">Дог. №0000000002019РМО0002/2397 от 13.09.2021
</t>
  </si>
  <si>
    <t>р2810</t>
  </si>
  <si>
    <t>03.12.21-оплата</t>
  </si>
  <si>
    <t xml:space="preserve">Счет №151 от 30.09.2021
</t>
  </si>
  <si>
    <t>р2817</t>
  </si>
  <si>
    <t>511_20</t>
  </si>
  <si>
    <t xml:space="preserve">дог.78-20 </t>
  </si>
  <si>
    <t>р2602</t>
  </si>
  <si>
    <t>512_20</t>
  </si>
  <si>
    <t>Дог. №20-52</t>
  </si>
  <si>
    <t>р2698</t>
  </si>
  <si>
    <t>МЕ-007</t>
  </si>
  <si>
    <t>514_20</t>
  </si>
  <si>
    <t>10.06.21-оплата</t>
  </si>
  <si>
    <t xml:space="preserve">Счет №55 от 07.04.2021
</t>
  </si>
  <si>
    <t>р2719</t>
  </si>
  <si>
    <t>1285
1432</t>
  </si>
  <si>
    <t xml:space="preserve">Счет №188 от 10.11.2021
</t>
  </si>
  <si>
    <t>1517
1523</t>
  </si>
  <si>
    <t>589_21</t>
  </si>
  <si>
    <t>Счет №197 от 24.11.21</t>
  </si>
  <si>
    <t>р2833</t>
  </si>
  <si>
    <t>593_21</t>
  </si>
  <si>
    <t>29.11.21-оплата</t>
  </si>
  <si>
    <t>Счет №200 от 26.11.21</t>
  </si>
  <si>
    <t>603_20</t>
  </si>
  <si>
    <t>Счет №213 от 16.12.20</t>
  </si>
  <si>
    <t>р2712</t>
  </si>
  <si>
    <t>614_20</t>
  </si>
  <si>
    <t>12.07.21-оплата</t>
  </si>
  <si>
    <t>АВ-20-56 от 25.12.2020</t>
  </si>
  <si>
    <t>р2722</t>
  </si>
  <si>
    <t>582_21</t>
  </si>
  <si>
    <t>17.11.21-запрос расписан через офис
-уточнены детали запроса
-СПО, описание СПО
-просчет ПО передан Мельникову
сделали ТКП без ПО, пока пауза</t>
  </si>
  <si>
    <t>MIC-140/96</t>
  </si>
  <si>
    <t>583_21</t>
  </si>
  <si>
    <t xml:space="preserve">17.11.21-запрос расписан через офис
-согласуются сроки с птц
</t>
  </si>
  <si>
    <t>Старт</t>
  </si>
  <si>
    <t>586_21</t>
  </si>
  <si>
    <t>19.11.21-запрос расписан через офис
22.11.21-запрос передан пля проверки в РСС
30.11.21-направлены вопросы от РСС Заказчику
.Ожидаем ответ</t>
  </si>
  <si>
    <t xml:space="preserve">19.11.21-запрос расписан через офис
-необходима информация по цене поверки
-исх.738 от 23.11.21
</t>
  </si>
  <si>
    <t>23.11.21-запрос расписан через офис
не наше оборудование</t>
  </si>
  <si>
    <t xml:space="preserve">23.11.21-запрос расписан через офис
-запрошены сроки у ПТЦ
-на согласовании у В.Пака
</t>
  </si>
  <si>
    <t>БЭК ремонт</t>
  </si>
  <si>
    <t>24.11.21-запрос расписан через офис
-необходимо уточнить, возможо не наше
не наше оборудование</t>
  </si>
  <si>
    <t>Технострой</t>
  </si>
  <si>
    <t>усилитель</t>
  </si>
  <si>
    <t>25.11.21-запрос расписан через офис
-не наше, отказ</t>
  </si>
  <si>
    <t>590_21</t>
  </si>
  <si>
    <t>23.11.21-запрос расписан через офис
23.11.21-на согласовании у РСС
02.12.21-повторно отправлено на согласование 
15.12.21-согласовано с РСС
-на согласовании у В.Пака
-необходимо решение Семина
пишем отказ</t>
  </si>
  <si>
    <t>НПО Генерация</t>
  </si>
  <si>
    <t xml:space="preserve">25.11.21-запрос расписан через офис
-запрос уточнен
-не хватает ИД
</t>
  </si>
  <si>
    <t>Sodorjon Kudzurov</t>
  </si>
  <si>
    <t>MIC-400D (MIC-200F)</t>
  </si>
  <si>
    <t>592_21</t>
  </si>
  <si>
    <t>25.10.21-запрос расписан через офис
-запрошена информация
-запрос направлен в группы для тех.проработки
25.11.21-ИД от ГП не получены
17.12.21-получены ИД
22.12.21-ТКП направлено на согласование К.Иванову
-на согласовании у В.Пака
-на согласовании у Русакова
-направлено заказчику</t>
  </si>
  <si>
    <t>25.11.21получен по телефону
26.11.21-направлено заказчику, готовим счет</t>
  </si>
  <si>
    <t xml:space="preserve">30.11.21-запрос расписан через офис
-возможно повторный запрос, уточняю
-запрос повторный, неактуальный
</t>
  </si>
  <si>
    <t xml:space="preserve">30.11.21-запросить акты в бухгалтерии
-акты направлены по почте
</t>
  </si>
  <si>
    <t>26.11.21-отправлено заказчику</t>
  </si>
  <si>
    <t>23.12.21-запрос расписан через офис</t>
  </si>
  <si>
    <t>Технология НК</t>
  </si>
  <si>
    <t>MIC-551</t>
  </si>
  <si>
    <t>599_21</t>
  </si>
  <si>
    <t>25.11.21-запрос расписан через офис
-запрос  уточнен
-запрос направлен в группы
 (ГП, РСС)
02.12.21-повторно направлен запрос в группы ГП и РСС</t>
  </si>
  <si>
    <t xml:space="preserve">03.12.21-запрос расписан через офис
-заданы вопросы заказчику
10.12.21-заказчик еще не получил ответ от конечного (УЗГА)
-закрыла до ответа заказчика
</t>
  </si>
  <si>
    <t>штанговращатель</t>
  </si>
  <si>
    <t xml:space="preserve">03.12.21-запрос расписан через офис
-отказ, не наше оборудование
</t>
  </si>
  <si>
    <t>КРОНЕ</t>
  </si>
  <si>
    <t>602_21</t>
  </si>
  <si>
    <t>26.11.21-запрос расписан через офис
-запрос уточнен
 (кп выяснен, жду инф по модулям) (копия 578_21)</t>
  </si>
  <si>
    <t>MIC-185,MIC-036,MIC-036</t>
  </si>
  <si>
    <t xml:space="preserve">604_21
605_21
606_21
</t>
  </si>
  <si>
    <t xml:space="preserve">01.12.21-запрос по телефону
-заданы вопросы заказчику 
-запрос передан в СТС для расчета поверки
</t>
  </si>
  <si>
    <t>612_21</t>
  </si>
  <si>
    <t xml:space="preserve">07.12.21-запрос от СТС-ткп на согласовании у В.Пака
исх. 777 от 07.12.21
</t>
  </si>
  <si>
    <t xml:space="preserve">09.12.21-запрос по телефону. подготовить альтернативки
-альтернативки запрошены
</t>
  </si>
  <si>
    <t>1596
1617</t>
  </si>
  <si>
    <t>109_20</t>
  </si>
  <si>
    <t>РСС_Скрипник-Алексей</t>
  </si>
  <si>
    <t>10.12.21-запрос расписан через офис
-запрос передан А.Скрипнику
идет переписка с уточнением ИД (переписку ведет Алексей)
-заказчик получил информацию, необходимую для проработки ТЗ. Ждем ТЗ</t>
  </si>
  <si>
    <t>613_21</t>
  </si>
  <si>
    <t xml:space="preserve">07.12.21-запрос расписан через офис
-ТКП направлено заказчику
</t>
  </si>
  <si>
    <t>25.02.21-запрос пришел по почте
-запрос передан в ДГ
01.03.21-ДС отправлено на согласование заказчику
03.03.21-получен ответ, передано в ДГ н подписание</t>
  </si>
  <si>
    <t>ТГУ</t>
  </si>
  <si>
    <t>615_21</t>
  </si>
  <si>
    <t xml:space="preserve">09.12.21-запрос расписан через офис
-ТКП на согласовании  у В.Пака
-отправлена ориентировочная стоимость
</t>
  </si>
  <si>
    <t>КГТУ УИЛ Сапр</t>
  </si>
  <si>
    <t>модули МХ</t>
  </si>
  <si>
    <t>616_21</t>
  </si>
  <si>
    <t xml:space="preserve">10.12.21-запрос расписан через офис
-на согласовании у В.Пака
</t>
  </si>
  <si>
    <t>623_21</t>
  </si>
  <si>
    <t>15.12.21-запрос от Громова на составление ТКП на ремонт</t>
  </si>
  <si>
    <t>624_21</t>
  </si>
  <si>
    <t>15.12.21-запрос расписан через офис</t>
  </si>
  <si>
    <t>625_21</t>
  </si>
  <si>
    <t>15.12.21-Запрос отАдаменко
-на согласовании у В.Пака</t>
  </si>
  <si>
    <t>626_21</t>
  </si>
  <si>
    <t xml:space="preserve">13.12.21-запрос расписан через офис
-запрос направлен в СТС для расчета стоимости работ
22.12.21-повторно направлен запрос
24.12.21-запрос отправлен нам ошибочно. </t>
  </si>
  <si>
    <t>631_21</t>
  </si>
  <si>
    <t>13.12.21-запрос расписан через офис
-ТКП направлено заказчику</t>
  </si>
  <si>
    <t>оборудование метрологическое</t>
  </si>
  <si>
    <t>17.12.21-запрос расписан через офис
-отказ, не поверяем чужое оборудование</t>
  </si>
  <si>
    <t>СибЭРА</t>
  </si>
  <si>
    <t>632_21</t>
  </si>
  <si>
    <t>Сангтудинская ГЭС</t>
  </si>
  <si>
    <t>633_21</t>
  </si>
  <si>
    <t>Аргола (Адаменко)</t>
  </si>
  <si>
    <t>634_21</t>
  </si>
  <si>
    <t>22.12.21-запрос по почте</t>
  </si>
  <si>
    <t>22.12.21-запрос расписан через офис
-отказ, не наше</t>
  </si>
  <si>
    <t>22.12.21-запрос по почте на счет-фактуры по образцу
-передана служебка в бухгалтерию
-Направлено заказчику исх. 823</t>
  </si>
  <si>
    <t xml:space="preserve">MIC-355 </t>
  </si>
  <si>
    <t>636_21</t>
  </si>
  <si>
    <t>21.12.21-запрос расписан через офис
-направлено письмо о МХ-416
-заказчик не отвечает на вопрос, ставим на паузу</t>
  </si>
  <si>
    <t>Ракурс</t>
  </si>
  <si>
    <t>АКБ для MIC-200</t>
  </si>
  <si>
    <t>23.12.21-запрос расписан через офис
-отправлен запрос на серийный номер
29.12.21-ответа от заказчику нет, пауза</t>
  </si>
  <si>
    <t>KIngsly</t>
  </si>
  <si>
    <t>640_21</t>
  </si>
  <si>
    <t>28.12.21-запрос расписан через офис
-на согласовании у В.Пака</t>
  </si>
  <si>
    <t>23.12.21-оплата</t>
  </si>
  <si>
    <t>Дог.№217/250521 от 25.05.2021</t>
  </si>
  <si>
    <t>р2770</t>
  </si>
  <si>
    <t>ИП Свичкарев</t>
  </si>
  <si>
    <t>27.12.21-запрос расписан через офис</t>
  </si>
  <si>
    <t>ЭлСкада</t>
  </si>
  <si>
    <t>642_21</t>
  </si>
  <si>
    <t>АШФ Дельта</t>
  </si>
  <si>
    <t>643_21</t>
  </si>
  <si>
    <t>03.08.21-запрос расписан через офис
-направлено в техподдержку
-повторный запрос.продуюлировала ткп</t>
  </si>
  <si>
    <t>СемераКапитал</t>
  </si>
  <si>
    <t>03.08.21-запрос расписан через офис
-отказ, не наше</t>
  </si>
  <si>
    <t>Разработка системы автоматизированной информационно-измерительной для винтового стенда, предназначенного для испытаний поршневых двигателей мощностью до 200 л.с</t>
  </si>
  <si>
    <t>05.08.21-запрос расписан через офис
- отправлено Заказчику, исх. 1623 от 06.09.21</t>
  </si>
  <si>
    <t>Дог. 75-20 от 01.06.20</t>
  </si>
  <si>
    <t>28.06.21-запрос расписан через офис
- отправлено Заказчику</t>
  </si>
  <si>
    <t>Модернизация стенда №1 под двигатель Д-30</t>
  </si>
  <si>
    <t>025_20</t>
  </si>
  <si>
    <t>КП направлено Заказчику</t>
  </si>
  <si>
    <t>Дог. № 307/02-2205-20 от 12.08.2021</t>
  </si>
  <si>
    <t>р2798</t>
  </si>
  <si>
    <t>MIC-140 MIC-170</t>
  </si>
  <si>
    <t>191_21</t>
  </si>
  <si>
    <t xml:space="preserve">12.05.21-запрос расписан через офис
- ответ направлен Заказчику, исх. 883 </t>
  </si>
  <si>
    <t>дог. .../23-5702/2021
(ООО)
29.04.21</t>
  </si>
  <si>
    <t>27.10.21-запрос расписан через офис
- отправлено Заказчику, исх. 701</t>
  </si>
  <si>
    <t>ремонт ИИС</t>
  </si>
  <si>
    <t>450_21</t>
  </si>
  <si>
    <t>19.08.21-запрос расписан через офис
- отправлено Заказчику, исх. 1747</t>
  </si>
  <si>
    <t>дог.
(АО) 
31/21
 от 21.09.21</t>
  </si>
  <si>
    <t>Авиакомплект</t>
  </si>
  <si>
    <t>03.02.21-запрос расписан через офис
- направлено предложение участвовать напрямую, исх. 176</t>
  </si>
  <si>
    <t>Гипронииавиапром</t>
  </si>
  <si>
    <t>работы</t>
  </si>
  <si>
    <t>04.02.21-запрос расписан через офис</t>
  </si>
  <si>
    <t>АСУТП ИС</t>
  </si>
  <si>
    <t>12.01.21-запрос расписан через офис
- отправлено Заказчику, исх. 34</t>
  </si>
  <si>
    <t>дог.
(АО)
№1820187320092412208006950/002656 от 01.12.2020</t>
  </si>
  <si>
    <t>строительство стендового комплекса для испытаний перспективных двигателей</t>
  </si>
  <si>
    <t>14.05.21-запрос расписан через офис
- ответ направлен Заказчику, исх. 881</t>
  </si>
  <si>
    <t>стенд 4, корп. 4</t>
  </si>
  <si>
    <t xml:space="preserve">08.02.21-запрос расписан через офис
- отправлен отказ, исх. 253 </t>
  </si>
  <si>
    <t>Титан-Баррикады</t>
  </si>
  <si>
    <t>22.04.21-запрос расписан через офис</t>
  </si>
  <si>
    <t>датчики для топливной системы</t>
  </si>
  <si>
    <t>03.03.21-запрос расписан через офис
- оптравлен отказ, исх. 139 от 05.03.21</t>
  </si>
  <si>
    <t>ФГКУ 12 Центральный НИИ Минобороны России</t>
  </si>
  <si>
    <t>автоматизированный ИВК</t>
  </si>
  <si>
    <t>24.12.20-запрос расписан через офис
- направлен отказ, исх. 9</t>
  </si>
  <si>
    <t>Эл-Скада</t>
  </si>
  <si>
    <t>АРМ и ПО</t>
  </si>
  <si>
    <t>10.11.20-запрос расписан через офис
- не актуально для Заказчика</t>
  </si>
  <si>
    <t>АСУТП</t>
  </si>
  <si>
    <t>25.05.21-запрос расписан через офис
- ответ отправлен Заказчику, исх. 980</t>
  </si>
  <si>
    <t>ГАП</t>
  </si>
  <si>
    <t>ПД-35</t>
  </si>
  <si>
    <t xml:space="preserve">13.04.21-запрос расписан через офис
- отправлено Заказчику, исх. 810 </t>
  </si>
  <si>
    <t>Строительство стендов</t>
  </si>
  <si>
    <t xml:space="preserve">17.06.21-запрос расписан через офис
- ответ направлен Заказчику, исх. 1126 </t>
  </si>
  <si>
    <t>телеметрия</t>
  </si>
  <si>
    <t>25.05.21-запрос расписан через офис
- заказчику отправлена дорожная карта, исх. 969</t>
  </si>
  <si>
    <t>комплекс с беспилотным ЛА</t>
  </si>
  <si>
    <t>02.06.21-запрос расписан через офис
- направлен отказ, исх. 1045</t>
  </si>
  <si>
    <t>доработка испытательного стенда Полуево</t>
  </si>
  <si>
    <t>06.07.21-запрос раписан через офис
- направлен отказ, исх. 1307</t>
  </si>
  <si>
    <t>РУД</t>
  </si>
  <si>
    <t>07.07.21-запрос расписан через офис
- направлен отказ, исх. 1310</t>
  </si>
  <si>
    <t>стенд системы отбора воздуха</t>
  </si>
  <si>
    <t>13.04.21-запрос расписан через офис
- направлен запрос исходных данных, исх. 683</t>
  </si>
  <si>
    <t>15.04.21-запрос расписан через офис
- отправлено Заказчику, исх. 684</t>
  </si>
  <si>
    <t>22.04.21-запрос расписан через офис
- Заказчику направлен отказ, исх. 791</t>
  </si>
  <si>
    <t>модернизация склада ГСМ</t>
  </si>
  <si>
    <t>23.04.21-запрос расписан через офис
- отказ направлен Заказчику, исх. 982</t>
  </si>
  <si>
    <t>29.04.21-запрос расписан через офис
- заказчику отправлено письмо с предложением переноса старта проекта на ноябрь 21, исх. 1004</t>
  </si>
  <si>
    <t>бокс 4 к.4</t>
  </si>
  <si>
    <t>02.08.21-запрос расписан через офис
- ответ направлен Заказчику, исх. 1585</t>
  </si>
  <si>
    <t>ООО Стелла</t>
  </si>
  <si>
    <t>ПТК АСУТП</t>
  </si>
  <si>
    <t>31.05.21-запрос расписан через офис
- направлен отказ</t>
  </si>
  <si>
    <t>Стенд 10,11</t>
  </si>
  <si>
    <t>18.06.21-запрос расписан через офис
- запрос ошибочен, неактуален для Заказчика</t>
  </si>
  <si>
    <t>22.06.21-запрос расписан через офис
- перечень исполнителей напрвлен Заказчику</t>
  </si>
  <si>
    <t>стенд УРАБ.73.СТ.093</t>
  </si>
  <si>
    <t>14.04.21-запрос расписан через офис
- Заказчику направлен отказ, исх. 691</t>
  </si>
  <si>
    <t>ЦИК</t>
  </si>
  <si>
    <t>16.07.21-запрос расписан через офис
- ответ направлен Заказчику по e-mail</t>
  </si>
  <si>
    <t>27.07.21-запрос расписан через офис
- не требует ответа (Семин)</t>
  </si>
  <si>
    <t xml:space="preserve">испытательный стенд </t>
  </si>
  <si>
    <t>16.08.21-запрос расписан через офис
- Заказчику направлен отказ, исх. 558</t>
  </si>
  <si>
    <t>гидротормозной стенд</t>
  </si>
  <si>
    <t>ОС-1</t>
  </si>
  <si>
    <t>15.09.21-запрос расписан через офис
- ответ направлен Заказчику, исх. 1748</t>
  </si>
  <si>
    <t>дог.
(АО)
0000000002020P0U0002/533-146-21
от 23.09.21</t>
  </si>
  <si>
    <t>14.10.21-запрос расписан через офис
- ответ направлен Заказчику, исх. 1996</t>
  </si>
  <si>
    <t>аттестация стенда 3</t>
  </si>
  <si>
    <t>26.10.21-запрос расписан через офис
- ответ направлен Заказчику, исх. 1996</t>
  </si>
  <si>
    <t>ФЦДТ СОЮЗ</t>
  </si>
  <si>
    <t>стенд СИПП-И</t>
  </si>
  <si>
    <t>005_21</t>
  </si>
  <si>
    <t>25.03.21-запрос расписан через офис
- отправлено Заказчику, исх. 607</t>
  </si>
  <si>
    <t>ФЦДТ СОЮЗ ФГУП</t>
  </si>
  <si>
    <t>система измерений универсального стенда</t>
  </si>
  <si>
    <t>17.12.20-запрос расписан через офис
- передано в РСС, 11.01.21
- отправлено Заказчику, исх. 38</t>
  </si>
  <si>
    <t>ПГ Групп</t>
  </si>
  <si>
    <t>стендовый комплекс статических испытаний</t>
  </si>
  <si>
    <t>30.07.21-запрос расписан через офис
- оригинал направлен Заказчику</t>
  </si>
  <si>
    <t>комплектующие</t>
  </si>
  <si>
    <t>22.12.20-запрос расписан через офис
- проработка ТКП - 20.01.20 (РСС)
- передано в РСС, 11.01.21
- отправлено Заказчику, исх. 21</t>
  </si>
  <si>
    <t>12.01.21-запрос расписан через офис
- отправлено Заказчику, исх. 21</t>
  </si>
  <si>
    <t>СУОСК</t>
  </si>
  <si>
    <t>11.05.21-запрос расписан через офис
- ответ направлен Заказчику, исх. 377 от 10.06.21</t>
  </si>
  <si>
    <t>дог. 34/21
(ООО)
от 31.05.21</t>
  </si>
  <si>
    <t>12.02.21-запрос расписан через офис
- отправлено Заказчику, исх. 338</t>
  </si>
  <si>
    <t>приглашение на конкурс</t>
  </si>
  <si>
    <t>23.03.21-запрос расписан через офис
- отправлено Заказчику, исх. 582, 583, 606</t>
  </si>
  <si>
    <t>ДАРТ-450Т</t>
  </si>
  <si>
    <t>21.04.21-запрос расписан через офис
- отправлено Заказчику, исх. 811</t>
  </si>
  <si>
    <t>мобильный комплекс изменения параметров газотурбинных двигателей</t>
  </si>
  <si>
    <t>05.05.21-запрос расписан через офис
- ответ направлен Заказчику, исх. 825</t>
  </si>
  <si>
    <t>20.05.21-запрос расписан через офис
- отправлено Заказчику, исх. 991</t>
  </si>
  <si>
    <t>26.05.21-запрос расписан через офис
- отправлено Заказчику, исх. 990</t>
  </si>
  <si>
    <t>винтовой стенд для испытания турбовинтовых двигателей 800-1000</t>
  </si>
  <si>
    <t>15.07.21-запрос расписан через офис
- отправлено Заказчику, исх. 1319</t>
  </si>
  <si>
    <t>19.07.21-запрос расписан через офис
- отправлено Заказчику, исх. 1319</t>
  </si>
  <si>
    <t>01.07.21-запрос расписан через офис
- ответ направлен Заказчику, исх. 1461</t>
  </si>
  <si>
    <t>винтовой и гидротормозной стенд</t>
  </si>
  <si>
    <t>16.08.21-запрос расписан через офис
- ответ направлен Заказчику, исх. 1848</t>
  </si>
  <si>
    <t>04.10.21-запрос расписан через офис
- ответ направлен Заказчику, исх. 1848</t>
  </si>
  <si>
    <t>АО Лавочкина</t>
  </si>
  <si>
    <t>СУ-267</t>
  </si>
  <si>
    <t>052_21</t>
  </si>
  <si>
    <t>03.02.21-запрос расписан через офис
- ответ направлен Заказчику</t>
  </si>
  <si>
    <t>27.01.21-запрос расписан через офис
- ответ направлен Заказчику</t>
  </si>
  <si>
    <t>05.02.21-запрос расписан через офис
- ответ направлен Заказчику</t>
  </si>
  <si>
    <t>072_21</t>
  </si>
  <si>
    <t>03.03.21-запрос расписан через офис
- отправлено Заказчику, исх. 389</t>
  </si>
  <si>
    <t>стенд ПД-35</t>
  </si>
  <si>
    <t>081_21</t>
  </si>
  <si>
    <t>15.06.21-запрос расписан через офис
- отправлено Заказчику, исх. 1424</t>
  </si>
  <si>
    <t>КазГап</t>
  </si>
  <si>
    <t>АСУ ТП и АИИС</t>
  </si>
  <si>
    <t>18.02.21-запрос расписан через офис
- отправлено Заказчику, исх. 341</t>
  </si>
  <si>
    <t>Сметная документация</t>
  </si>
  <si>
    <t>Мамонов</t>
  </si>
  <si>
    <t>12.05.21-запрос расписан через офис
- отправлено Заказчику, исх. 847</t>
  </si>
  <si>
    <t>Л7ПМЗ</t>
  </si>
  <si>
    <t>пд-35</t>
  </si>
  <si>
    <t>16.06.21-запрос расписан через офис
- отправлено Заказчику</t>
  </si>
  <si>
    <t>19.01.21-запрос расписан через офис
- ответ направлен Закачику, исх. 266</t>
  </si>
  <si>
    <t>АСУ ТП ПД-35</t>
  </si>
  <si>
    <t>1.05.21-запрос расписан через офис
- отправлено Заказчику, исх. 859</t>
  </si>
  <si>
    <t>АИИС и АСУТП.ПД-35</t>
  </si>
  <si>
    <t>25.08.21-запрос расписан через офис
- ответ направлен Заказчику, исх. 1628</t>
  </si>
  <si>
    <t>АИИС и АСУТП</t>
  </si>
  <si>
    <t>26.08.21-запрос расписан через офис
- ответ направлен Заказчику, исх. 1594</t>
  </si>
  <si>
    <t>доработка воздушной системы запуска двигателя</t>
  </si>
  <si>
    <t>093_21</t>
  </si>
  <si>
    <t>04.06.21-запрос расписан через офис
- отправлено Заказчику, исх. 1296</t>
  </si>
  <si>
    <t>стенд №1</t>
  </si>
  <si>
    <t xml:space="preserve">02.02.21-запрос расписан через офис
- отправлено Заказчику, исх. 252 </t>
  </si>
  <si>
    <t>стенд 1 корпус 6</t>
  </si>
  <si>
    <t>22.10.21-запрос расписан через офис
- отправлено Заказчику, исх. 1993</t>
  </si>
  <si>
    <t>дог.
22/21
(АО)
10.06.21</t>
  </si>
  <si>
    <t>097_21</t>
  </si>
  <si>
    <t>21.01.21-запрос расписан через офис
- по результатам переговоров А.Семина, задача снята до получения полноценных ИД</t>
  </si>
  <si>
    <t>АСУ ТПИ Ц12/3</t>
  </si>
  <si>
    <t>17.05.21-запрос расписан через офис
- отправлено Заказчику, исх. 1392</t>
  </si>
  <si>
    <t>ООО «ИСК «Энергопромстрой»</t>
  </si>
  <si>
    <t>26.07.21-запрос расписан через офис
- отправлено Заказчику, исх. 1392</t>
  </si>
  <si>
    <t>Тулаоборонстрой</t>
  </si>
  <si>
    <t>09.02.21-запрос расписан через офис
- отправлено Заказчику, исх. 263</t>
  </si>
  <si>
    <t>103_20</t>
  </si>
  <si>
    <t>29.01.21-запрос расписан через офис
- отправлено Заказчику, исх. 208</t>
  </si>
  <si>
    <t>система измерения радиальных зазоров</t>
  </si>
  <si>
    <t>333
335</t>
  </si>
  <si>
    <t>119_21</t>
  </si>
  <si>
    <t>17.03.21-запрос расписан через офис
- отправлено Заказчику, исх. 698</t>
  </si>
  <si>
    <t>р2818</t>
  </si>
  <si>
    <t>система радиальных зазоров</t>
  </si>
  <si>
    <t>24.06.21-запрос расписан через офис
- ответ направлен Заказчику, исх. 1191</t>
  </si>
  <si>
    <t>136_21</t>
  </si>
  <si>
    <t>03.03.21-запрос расписан через офис
- отправлено Заказчику, исх. 410</t>
  </si>
  <si>
    <t>153_20</t>
  </si>
  <si>
    <t>03.02.21-запрос расписан через офис
- отправлено Заказчику, исх. 208</t>
  </si>
  <si>
    <t>НИИ Парашютостроения</t>
  </si>
  <si>
    <t>155_17</t>
  </si>
  <si>
    <t>02.03.21-запрос расписан через офис
- отправлено Заказчику, исх. 454</t>
  </si>
  <si>
    <t>11.03.21-запрос расписан через офис
- отправлено Заказчику, исх. 454</t>
  </si>
  <si>
    <t>Система управления заправки ракетным топливом</t>
  </si>
  <si>
    <t>164_20
225_20</t>
  </si>
  <si>
    <t>02.03.21-запрос расписан через офис
- отправлено Заказчику, исх. 767</t>
  </si>
  <si>
    <t xml:space="preserve">24.03.21-оплата </t>
  </si>
  <si>
    <t>р2748</t>
  </si>
  <si>
    <t>б/ф</t>
  </si>
  <si>
    <t>АО "ОДК-Авиадвигатель"</t>
  </si>
  <si>
    <t>Запрос ТКП на ИИС</t>
  </si>
  <si>
    <t>003_20</t>
  </si>
  <si>
    <t>07.06.21-оплата</t>
  </si>
  <si>
    <t>Дог. №0000000002020P0U0002/13-5702/2021 от 24.03.2021</t>
  </si>
  <si>
    <t>р2741</t>
  </si>
  <si>
    <t>08.06.21-оплата</t>
  </si>
  <si>
    <t>мобильный комплекс измерения вибрации</t>
  </si>
  <si>
    <t>193_21</t>
  </si>
  <si>
    <t>29.03.21-запрос расписан через офис
- ТКП отправлено Заказчику</t>
  </si>
  <si>
    <t>испытательный стенд под АИ 222-25</t>
  </si>
  <si>
    <t>196_20</t>
  </si>
  <si>
    <t>17.02.21-запрос расписан через офис
- отправлено Заказчику, исх. 615</t>
  </si>
  <si>
    <t>модернизация стенда испытаний под АЛ-31Ф</t>
  </si>
  <si>
    <t>15.03.21-запрос расписан через офис
- отправлено Заказчику, исх. 615</t>
  </si>
  <si>
    <t>комплекс тензометрирования вращающихся деталей ГТД</t>
  </si>
  <si>
    <t>Кузянов</t>
  </si>
  <si>
    <t>11.03.21-запрос расписан через офис
- отправлено Заказчику, исх. 674</t>
  </si>
  <si>
    <t>ОКБ им.А.Люльки</t>
  </si>
  <si>
    <t xml:space="preserve">ИВК для тензометр. и термометр. вращ. деталей ГТД </t>
  </si>
  <si>
    <t>25.03.21-запрос расписан через офис
- отправлено Заказчику, исх. 673</t>
  </si>
  <si>
    <t>123 АРЗ</t>
  </si>
  <si>
    <t xml:space="preserve">АИ  </t>
  </si>
  <si>
    <t>229_21</t>
  </si>
  <si>
    <t>02.04.21-запрос раписан через офис
- отправлено Заказчику, исх. 719</t>
  </si>
  <si>
    <t>БАС-ВТ</t>
  </si>
  <si>
    <t>241_21</t>
  </si>
  <si>
    <t>Попов</t>
  </si>
  <si>
    <t>29.03.21-запрос расписан через офис
- отправлен официальный запрос исходных данных,
исх. 749</t>
  </si>
  <si>
    <t>БАС ВТ VR300</t>
  </si>
  <si>
    <t>19.04.21-запрос расписан через офис
- отправлен официальный запрос исходных данных,
 исх. 749</t>
  </si>
  <si>
    <t>17.02.21-запрос расписан через офис
- отправлено Заказчику, исх. 817</t>
  </si>
  <si>
    <t>22.04.21-запрос расписан через офис
- ТКП отправлено Заказчику</t>
  </si>
  <si>
    <t>25.06.21-запрос расписан через офис
- отправлено Заказчику, исх. 429</t>
  </si>
  <si>
    <t>43/21
(ООО)
от 05.07.21</t>
  </si>
  <si>
    <t>Титан-баррикады</t>
  </si>
  <si>
    <t>15.09.21-запрос расписан через офис
- отправлено Заказчику, исх. 656</t>
  </si>
  <si>
    <t>20.10.21-запрос расписан через офис
- отправлено Заказчику, исх. 661</t>
  </si>
  <si>
    <t>дог.
54/21
17.09.21
(ООО)</t>
  </si>
  <si>
    <t>дог.
210-Д027/2
(АО)</t>
  </si>
  <si>
    <t>285_20</t>
  </si>
  <si>
    <t>02.02.21-запрос расписан через офис
- направлен отказ, исх. 165</t>
  </si>
  <si>
    <t>система контроля вибрации лопаток</t>
  </si>
  <si>
    <t>20.05.21-запрос расписан через офис
- ответ направлен Заказчику, исх. 368</t>
  </si>
  <si>
    <t>Система контроля вибрации лопаток</t>
  </si>
  <si>
    <t>18.06.21-запрос расписан через офис
- ответ направлен Заказчику, исх. 390</t>
  </si>
  <si>
    <t>30.06.21-запрос расписан через офис
- отправлено Заказчику, исх. 457</t>
  </si>
  <si>
    <t>Система контроля вибрационного состояния
лопаток Куданкулам АЭС бл.5</t>
  </si>
  <si>
    <t>01.09.21-запрос расписан через офис
- проект контракта в редакции МЕРА направлен Заказчику</t>
  </si>
  <si>
    <t>Дог. №61/21
(ООО)
31.08.21</t>
  </si>
  <si>
    <t>28.05.21-запрос расписан через офис
- ответ направлен Заказчику, исх. 367</t>
  </si>
  <si>
    <t>Поставка турбины К1000-60/3000</t>
  </si>
  <si>
    <t>11.06.21-запрос расписан через офис
- отправлено Заказчику, исх. 391</t>
  </si>
  <si>
    <t>29.07.21-запрос расписан через офис
05.08.21-ответ направлен Заказчику исх. №480</t>
  </si>
  <si>
    <t xml:space="preserve">идикация вибрации </t>
  </si>
  <si>
    <t>21.06.21-запрос расписан через офис
- ответ направлен Заказчику, исх. 403</t>
  </si>
  <si>
    <t>К-1000/60-3000</t>
  </si>
  <si>
    <t>30.09.21-запрос расписан через офис
- ответ направлен Заказчику, исх. 617</t>
  </si>
  <si>
    <t xml:space="preserve">13.10.21-запрос расписан через офис
- ответ направлен Заказчику, исх. 654 </t>
  </si>
  <si>
    <t>14.12.21-оплата</t>
  </si>
  <si>
    <t>ОКБ им. Люльки</t>
  </si>
  <si>
    <t>АИИК</t>
  </si>
  <si>
    <t>319_20</t>
  </si>
  <si>
    <t>19.05.21-запрос расписан через офис
- отправлено Заказчику, исх. 921</t>
  </si>
  <si>
    <t>дог.
(АО)
275-00750 от 07.04.21</t>
  </si>
  <si>
    <t>БН-1200М</t>
  </si>
  <si>
    <t>333_21</t>
  </si>
  <si>
    <t>15.06.21-запрос расписан через офис
- Заказчику отправлен отказ, исх. 537</t>
  </si>
  <si>
    <t>АИС для винтового стенда АДП-14ОТ</t>
  </si>
  <si>
    <t>374_21</t>
  </si>
  <si>
    <t>14.07.21-запрос расписан через офис
- отправлено Заказчику, исх. 1367</t>
  </si>
  <si>
    <t>АИИС для испытаний БпЛА</t>
  </si>
  <si>
    <t>20.07.21-запрос раписан через офис
- отправлено Заказчику, исх. 1367</t>
  </si>
  <si>
    <t>УЗГА-АПД</t>
  </si>
  <si>
    <t>СИЛА-500</t>
  </si>
  <si>
    <t>375_21</t>
  </si>
  <si>
    <t>14.07.21-запрос расписан через офис
- отправлено Заказчику, исх. 1656</t>
  </si>
  <si>
    <t>ФОРА-500</t>
  </si>
  <si>
    <t>376_21</t>
  </si>
  <si>
    <t>система управления температурно-временными режимами</t>
  </si>
  <si>
    <t>403_21</t>
  </si>
  <si>
    <t>28.07.21-запрос расписан через офис
- отказ направлен Заказчику, исх. 1641</t>
  </si>
  <si>
    <t>АСУ ТПИ</t>
  </si>
  <si>
    <t>30.08.21-запрос расписан через офис
27.09.21 - передано на согласование в РСС
27.09.21 - передано ГД на согласование
05.10.21 - повторная корректировка ТКП
11.10.21 - передано ГД на согласование
12.10.21 - передано Кокореву на согласование
13.10.21 - передано Загребину на согласование
14.10.21 - получена виза Загребин/Кокрев
14.10.21 - передано ГД на утверждение
- отправлено Заказчику, исх. 1911</t>
  </si>
  <si>
    <t>АСУ ТП ЛВД</t>
  </si>
  <si>
    <t>30.08.21-запрос расписан через офис
27.09.21 - передано на согласование в РСС
27.09.21 - передано ГД на согласование
05.10.21 - повторная корректировка ТКП
11.10.21 - передано ГД на согласование
12.10.21 - передано Кокореву на согласование
13.10.21 - передано Загребину на согласование
14.10.21 - получена виза Загребин/Кокрев
14.10.21 - передано ГД на утверждение
- отправлено Заказчику, исх. 1910</t>
  </si>
  <si>
    <t>ООО «ИСК «Энергопромстрой» 
ТМКБ СОЮЗ</t>
  </si>
  <si>
    <t>АСУ ТП стенда Ц12/3</t>
  </si>
  <si>
    <t>РСС-Лобачев</t>
  </si>
  <si>
    <t>03.09.21-запрос расписан через офис
27.09.21 - передано на согласование в РСС
27.09.21 - передано ГД на согласование
05.10.21 - повторная корректировка ТКП
11.10.21 - передано ГД на согласование
12.10.21 - передано Кокореву на согласование
13.10.21 - передано Загребину на согласование
14.10.21 - получена виза Загребин/Кокрев
14.10.21 - передано ГД на утверждение
- отпарвлено Заказчику, исх. 1910, 1911</t>
  </si>
  <si>
    <t>410_19</t>
  </si>
  <si>
    <t>04.05.21-запрос расписан через офис
- отправлено Заказчику, исх. 812</t>
  </si>
  <si>
    <t>14.05.21-оплата</t>
  </si>
  <si>
    <t>17.06.21-оплата</t>
  </si>
  <si>
    <t>Система отбора воздуха</t>
  </si>
  <si>
    <t>464_21</t>
  </si>
  <si>
    <t>10.0.21-запрос асписан через офис
- ответ направлен Заказчику, исх. 1749</t>
  </si>
  <si>
    <t>дог.
(АО) 
17705596339170002221/30/21
от 17.09.21</t>
  </si>
  <si>
    <t>доработка гидротормозного стенда</t>
  </si>
  <si>
    <t>465_21</t>
  </si>
  <si>
    <t>13.09.21-запрос расписан через офис
- отправлено Заказчику, исх. 1707</t>
  </si>
  <si>
    <t>дог. 29/21
(АО)
15.09.21</t>
  </si>
  <si>
    <t>470_119</t>
  </si>
  <si>
    <t>28.09.21-запрос расписан через офис
- отправлено Заказчику, исх. 1825</t>
  </si>
  <si>
    <t>ДС№3</t>
  </si>
  <si>
    <t>470_19</t>
  </si>
  <si>
    <t>23.03.21-запрос расписан через офис
- отправлено Заказчику, исх. 503</t>
  </si>
  <si>
    <t>модернизация
стенда для испытания турбогенераторной установки ТГ-16</t>
  </si>
  <si>
    <t>476_21</t>
  </si>
  <si>
    <t>ГП - Коробков</t>
  </si>
  <si>
    <t>03.09.21-запрос расписан через офис
06.10.21 - получена проработка от ГП
- отправлено Заказчику, исх. 1969</t>
  </si>
  <si>
    <t>ТГ-16</t>
  </si>
  <si>
    <t>12.10.21-запрос расписан через офис</t>
  </si>
  <si>
    <t>Казанский ГАП</t>
  </si>
  <si>
    <t>477_20</t>
  </si>
  <si>
    <t>15.03.21-запрос расписан через офис
- отправлено Заказчику, исх. 766</t>
  </si>
  <si>
    <t>АО "СМПП"</t>
  </si>
  <si>
    <t>100_19</t>
  </si>
  <si>
    <t>04.02.21-оплата</t>
  </si>
  <si>
    <t>Договор 19/48/476 от 18.10.2019,Счет № 38 от 28.02.2020г.</t>
  </si>
  <si>
    <t>р2475</t>
  </si>
  <si>
    <t>АСУТП ПД-35</t>
  </si>
  <si>
    <t xml:space="preserve">25.05.21-запрос расписан через офис
- отправлено Заказчику, исх. 951 </t>
  </si>
  <si>
    <t>31.03.21-запрос расписан через офис
- отправлено Заказчику, исх. 616</t>
  </si>
  <si>
    <t>р2747</t>
  </si>
  <si>
    <t>Стенд №5</t>
  </si>
  <si>
    <t>27.05.21-оплата</t>
  </si>
  <si>
    <t>20670
АО
17.06.2020</t>
  </si>
  <si>
    <t>р2641</t>
  </si>
  <si>
    <t>АО ОНПП Технология им. А.Н. Ромашина</t>
  </si>
  <si>
    <t>117_20</t>
  </si>
  <si>
    <t>Дог. № 220620-05 от 25.06.2020</t>
  </si>
  <si>
    <t>р2662</t>
  </si>
  <si>
    <t xml:space="preserve">ЦИАМ  </t>
  </si>
  <si>
    <t>стенды Ц-ХХ (динамика)</t>
  </si>
  <si>
    <t>490_21</t>
  </si>
  <si>
    <t>РСС + ГП</t>
  </si>
  <si>
    <t>30.09.21-запрос расписан через офис
- отправлено Заказчику, исх. 1945</t>
  </si>
  <si>
    <t>стенды</t>
  </si>
  <si>
    <t xml:space="preserve">09.11.21-запрос расписан через офис
- отправлено Заказчику, исх. 2053 </t>
  </si>
  <si>
    <t>Уралпромпроект</t>
  </si>
  <si>
    <t>перевооружение стенда 50 КБХА (кислород-керосин)</t>
  </si>
  <si>
    <t>28.09.21-запрос расписан через офис
- получено из РСС 22.10.21
- передано на проверку в РСС 27.10.21
- отправлено Заказчику, исх. 2028</t>
  </si>
  <si>
    <t>атмосферный  испытательный стенд</t>
  </si>
  <si>
    <t>30.09.21-запрос расписан через офис
 - Заказчику направлен запрос исходных данных 04.10.21
- передано в Авиа 04.10.
- отправлено Заказчику, исх. 1883</t>
  </si>
  <si>
    <t>разработка авиационного поршневого двигателя 500 л.с.</t>
  </si>
  <si>
    <t>537_21</t>
  </si>
  <si>
    <t>19.10.21 - запрос расписан через офис
19.10.21 - передано в РСС
отправлено Заказчику, исх. 1977
26.01.22 - актуально но в 22 г. концепт проект</t>
  </si>
  <si>
    <t>552_21</t>
  </si>
  <si>
    <t xml:space="preserve">20.10.21-запрос расписан через офис
- отправлено Заказчику, исх. 2027 </t>
  </si>
  <si>
    <t>дог.
35/21
(АО)</t>
  </si>
  <si>
    <t>иммитатор</t>
  </si>
  <si>
    <t>554_21</t>
  </si>
  <si>
    <t>27.10.21-запрос расписан через офис
- передано в АВИА 27.10.21
- отправлено Заказчику, исх. 2180</t>
  </si>
  <si>
    <t>616_20</t>
  </si>
  <si>
    <t>15.06.21-запрос расписан через офис
- отправлено Заказчику, исх. 364</t>
  </si>
  <si>
    <t>дог.
...1851/27/21
(ООО)</t>
  </si>
  <si>
    <t>техническое обслуживание</t>
  </si>
  <si>
    <t>23.04.21-запрос расписан через офис
- отправлено Заказчику, исх. 814</t>
  </si>
  <si>
    <t>13.09.21-запрос расписан через офис
- не актуально, закупка перенесена на следующий год</t>
  </si>
  <si>
    <t>Пермские моторы</t>
  </si>
  <si>
    <t>30.09.21-запрос расписан через офис
- заказчику направлен отказ, исх. 1826</t>
  </si>
  <si>
    <t>модернизация винтового стенда</t>
  </si>
  <si>
    <t>08.10.21-запрос расписан через офис
- не требует ответа</t>
  </si>
  <si>
    <t>29.10.21-запрос расписан через офис
- ответ направлен Заказчику</t>
  </si>
  <si>
    <t xml:space="preserve">ОДК УМПО </t>
  </si>
  <si>
    <t>монтаж и ПНР системы измерения деформаций</t>
  </si>
  <si>
    <t>29.10.21-запрос расписан через офис
- отправлено Заказчику, исх. 2048</t>
  </si>
  <si>
    <t>26/08-56670
(АО)
02.02.21</t>
  </si>
  <si>
    <t>электромеханические приводы</t>
  </si>
  <si>
    <t>08.11.21-запрос расписан через офис
- отправлено Заказчику, исх. 700 (альтенативное КП)</t>
  </si>
  <si>
    <t>стенд 1 корпус 6 НК-25</t>
  </si>
  <si>
    <t>620_21</t>
  </si>
  <si>
    <t>15.11.21-запрос расписан через офис
- ожидание техники от Авиа
- отправлено Заказчику, исх. 2248</t>
  </si>
  <si>
    <t>Стенд ПД-35</t>
  </si>
  <si>
    <t>17.11.21-запрос расписан через офис
- альтернативное (отправлено Заказчику), исх. 734</t>
  </si>
  <si>
    <t>10.11.21-запрос расписан через офис
- на согласовании у Потапова</t>
  </si>
  <si>
    <t>Овист</t>
  </si>
  <si>
    <t>Ц-1А</t>
  </si>
  <si>
    <t>11.11.21-запрос расписан через офис
- ожидание информации от Заказчика
- не актуально для Заказчика</t>
  </si>
  <si>
    <t>11.11.21-запрос расписан через офис
- отправлено Заказчику, исх. 2051</t>
  </si>
  <si>
    <t>Дог. № 69-5702/2021 от 25.11.2021</t>
  </si>
  <si>
    <t>СС</t>
  </si>
  <si>
    <t>184 стенд Авид</t>
  </si>
  <si>
    <t>123_20</t>
  </si>
  <si>
    <t>Дог. № 66/20 от 14.09.2020</t>
  </si>
  <si>
    <t>р2685</t>
  </si>
  <si>
    <t>11.08.21-оплата</t>
  </si>
  <si>
    <t>163_20</t>
  </si>
  <si>
    <t>18.03.21-оплата</t>
  </si>
  <si>
    <t xml:space="preserve">
Дог. № ОДК/0764/06/2020/643 от 24.07.2020</t>
  </si>
  <si>
    <t>р2659</t>
  </si>
  <si>
    <t>08.07.21-оплата</t>
  </si>
  <si>
    <t>Реконструкция стенда В2В для наземных испытаний двигательной установки верхних ступеней ракеты-носителя с имитацией штатных условий эксплуатации
Система управления (СУ)</t>
  </si>
  <si>
    <t>176_18</t>
  </si>
  <si>
    <t>Скрипник</t>
  </si>
  <si>
    <t>11.08.21-оплата неустойки</t>
  </si>
  <si>
    <t>Дог.№ 47702388027170001890/40/18 от 31.07.2018</t>
  </si>
  <si>
    <t>р2327</t>
  </si>
  <si>
    <t>РДС</t>
  </si>
  <si>
    <t>176_19</t>
  </si>
  <si>
    <t xml:space="preserve">12.08.21-оплата </t>
  </si>
  <si>
    <t>Дог.№ 47702388027170001890/40/18 от 31.07.2019</t>
  </si>
  <si>
    <t>ЦИАМ им Баранова</t>
  </si>
  <si>
    <t>180_20</t>
  </si>
  <si>
    <t>Дог. № 2020.495915 от 24.09.2020</t>
  </si>
  <si>
    <t>р2681</t>
  </si>
  <si>
    <t>ИС-101 НИЦ РКП</t>
  </si>
  <si>
    <t>183_19</t>
  </si>
  <si>
    <t>29.0921</t>
  </si>
  <si>
    <t>29.09.21-оплата</t>
  </si>
  <si>
    <t>дог. 
№ 01/221/19
(АО)
от 22.03.2019</t>
  </si>
  <si>
    <t>р2415</t>
  </si>
  <si>
    <t>28.10.21-оплата</t>
  </si>
  <si>
    <t>р2821</t>
  </si>
  <si>
    <t>система измерений деформации</t>
  </si>
  <si>
    <t>266_20</t>
  </si>
  <si>
    <t>Договор №26/08-56670 от 02.02.21 (АО)</t>
  </si>
  <si>
    <t>р2727</t>
  </si>
  <si>
    <t>17.12.21-оплата</t>
  </si>
  <si>
    <t>23.04.21-оплата</t>
  </si>
  <si>
    <t>Дог. № 275-00750 от 07.04.2021</t>
  </si>
  <si>
    <t>р2754</t>
  </si>
  <si>
    <t>Кузнецов</t>
  </si>
  <si>
    <t>5, 6 стенды Винтай</t>
  </si>
  <si>
    <t>458_19</t>
  </si>
  <si>
    <t>Дог. № 002331 Этап 2 от 12.11.2019</t>
  </si>
  <si>
    <t>р2501</t>
  </si>
  <si>
    <t xml:space="preserve">АСУ ТП стенд 5 </t>
  </si>
  <si>
    <t>АВИА-Яковлев</t>
  </si>
  <si>
    <t>19.07.21-оплата</t>
  </si>
  <si>
    <t>дог 177055...2221/003579 (АО) 27.12.2019</t>
  </si>
  <si>
    <t>р2490</t>
  </si>
  <si>
    <t xml:space="preserve">Дог. № 17705596339170002221/003579 от 27.12.2019 Спецификация 5
</t>
  </si>
  <si>
    <t>15.11.21-оплата</t>
  </si>
  <si>
    <t xml:space="preserve"> ГАП</t>
  </si>
  <si>
    <t>09.07.21-оплата</t>
  </si>
  <si>
    <t>Дог. № 1СП/836-Д01000 от 15.10.2020</t>
  </si>
  <si>
    <t>р2782
р2783
р2784</t>
  </si>
  <si>
    <t>Дог. № 1СП/836-Д00900 от 15.10.2020</t>
  </si>
  <si>
    <t>28.09.21-оплата</t>
  </si>
  <si>
    <t>Контракт № 1922020301341000000000000/16/21 от 28.08.2021</t>
  </si>
  <si>
    <t>ЗИП</t>
  </si>
  <si>
    <t>571_20</t>
  </si>
  <si>
    <t>Дог.№112-058-16-3197/2020 от 16.12.2020</t>
  </si>
  <si>
    <t>р2714</t>
  </si>
  <si>
    <t>р2791</t>
  </si>
  <si>
    <t>ОКБ им.Люльки</t>
  </si>
  <si>
    <t>измерительный комплекс для тензометрирования и термометрирования</t>
  </si>
  <si>
    <t>19.11.21-запрос расписан через офис
- отправлено Заказчику, исх. 2123</t>
  </si>
  <si>
    <t>НК-25</t>
  </si>
  <si>
    <t>22.11.21-запрос расписан через офис
- отправлено Заказчику, исх. 2248</t>
  </si>
  <si>
    <t>22.11.21-запрос расписан через офис
- ответ направлен Заказчику, исх. 2130</t>
  </si>
  <si>
    <t>АПД-200</t>
  </si>
  <si>
    <t>23.11.21-запрос расписан через офис
- отправлено Заказчику, исх. 2280</t>
  </si>
  <si>
    <t>30.11.21-запрос расписан через офис
- отправлено Заказчику, исх. 2172</t>
  </si>
  <si>
    <t>дог.
(АО)
31/21
от 21.09.21</t>
  </si>
  <si>
    <t>01.12.21-запрос расписан через офис
- ответ направлен Заказчику, исх. 2274</t>
  </si>
  <si>
    <t>ПКИ</t>
  </si>
  <si>
    <t>353_21</t>
  </si>
  <si>
    <t>03.12.21-запрос расписан через офис
- ответ направлен Заказчику, исх. 2270</t>
  </si>
  <si>
    <t>07.12.21-запрос расписан через офис
- передано в АВИА 06.12.21</t>
  </si>
  <si>
    <t>АИИС ПД-115</t>
  </si>
  <si>
    <t>08.12.21-запрос расписан через офис
- отправлено Заказчику, исх. 2267</t>
  </si>
  <si>
    <t>13.12.21-запрос расписан через офис
 -отправлено Заказчику, исх. 2215</t>
  </si>
  <si>
    <t>15.12.21-запрос расписан через офис
- передано в АВИА 16.12.21</t>
  </si>
  <si>
    <t>21.12.21-запрос расписан через офис</t>
  </si>
  <si>
    <t>Модернизация стендов для испытаний ВГТД</t>
  </si>
  <si>
    <t>009_19</t>
  </si>
  <si>
    <t>Яковлев</t>
  </si>
  <si>
    <t>дог
11-19
27.05.19
(АО)</t>
  </si>
  <si>
    <t>р2432</t>
  </si>
  <si>
    <t>24.12.21-оплата</t>
  </si>
  <si>
    <t>р2830</t>
  </si>
  <si>
    <t>Дог. № 41-00952 от 08.12.2021</t>
  </si>
  <si>
    <t xml:space="preserve">16.06.21-запрос расписан через офис
- направлено Заказчику, исх. 1249 </t>
  </si>
  <si>
    <t>АО НИИ ТП</t>
  </si>
  <si>
    <t>17.03.21- оплата</t>
  </si>
  <si>
    <t>Счёт №33 от 03.03.21 (ООО)</t>
  </si>
  <si>
    <t>30.07.21-оплата</t>
  </si>
  <si>
    <t>Дог.№ 61/20 от 30.10.20 г., Счет №231 от 29.12.2020</t>
  </si>
  <si>
    <t xml:space="preserve">Дог.№102-НИО-9КБХМ-20 от 30.11.2020, Счет №40 от 16.03.2021
</t>
  </si>
  <si>
    <t>05.02.21-оплата</t>
  </si>
  <si>
    <t>Дог.№87/20 от 28.12.2020, Счет №10 от 19.01.2021</t>
  </si>
  <si>
    <t xml:space="preserve">Счет №69 от 14.05.2021
</t>
  </si>
  <si>
    <t xml:space="preserve">Счет №69 от 14.05.2021
</t>
  </si>
  <si>
    <t>16.07.21-оплата</t>
  </si>
  <si>
    <t xml:space="preserve">Счет №100 от 07.07.2021
</t>
  </si>
  <si>
    <t>26.07.21-оплата</t>
  </si>
  <si>
    <t xml:space="preserve">Счет №65 от 26.04.2021
</t>
  </si>
  <si>
    <t>09.06.21-оплата</t>
  </si>
  <si>
    <t xml:space="preserve">Дог.№12/21 от 05.04.2021
</t>
  </si>
  <si>
    <t xml:space="preserve">ММЗ Вперед </t>
  </si>
  <si>
    <t>Счет №92 от 22.06.2021</t>
  </si>
  <si>
    <t>Счёт №35 от 03.03.21 (ООО)</t>
  </si>
  <si>
    <t>03.06.21-оплата</t>
  </si>
  <si>
    <t xml:space="preserve">Счету №77 от 27.05.2021
</t>
  </si>
  <si>
    <t>НВЦ вагоны</t>
  </si>
  <si>
    <t xml:space="preserve">Счет №101 от 13.07.2021
</t>
  </si>
  <si>
    <t>22.01.21-оплата</t>
  </si>
  <si>
    <t>Дог.№2020-20021 от 26.10.2020, Счет №2 от 12.01.2021</t>
  </si>
  <si>
    <t>Дог. №2020-20021 от 26.10.20г., Счет № 232 от 29.12.2020</t>
  </si>
  <si>
    <t>НИИЭМ</t>
  </si>
  <si>
    <t>17.02.21-оплата</t>
  </si>
  <si>
    <t>Счет №17 от 25.01.2021</t>
  </si>
  <si>
    <t>15.03.21- оплата</t>
  </si>
  <si>
    <t>Дог.№376/0045-2020 от 28.05.2020, Счет №20 от 17.02.2021</t>
  </si>
  <si>
    <t>Дог.№376/0045-2020 от 28.05.2020, Счет №12 от 20.01.2021</t>
  </si>
  <si>
    <t>Дог.№376/0045-2020 от 28.05.2020, Счет №74 от 21.05.2021</t>
  </si>
  <si>
    <t xml:space="preserve">Дог.№376/0045-2020 от 28.05.2020, Счет №75 от 21.05.2021
</t>
  </si>
  <si>
    <t>08.04.21-оплата</t>
  </si>
  <si>
    <t>Дог.№38-5702/2020 от 14.10.2020, Счет №6 от 15.01.2021</t>
  </si>
  <si>
    <t>Дог.№62-5702/2019 от 25.11.2019, Счет №57 от 16.04.2021</t>
  </si>
  <si>
    <t>Дог.№2021-12521 от 25.06.2021, Счет №142 от 16.09.2021</t>
  </si>
  <si>
    <t>Счет №146 от 22.09.2021</t>
  </si>
  <si>
    <t>Счет № 206 от 11.12.2020</t>
  </si>
  <si>
    <t>15.07.21-оплата</t>
  </si>
  <si>
    <t>Счет №87 от 15.06.21</t>
  </si>
  <si>
    <t>14.04.21-оплата</t>
  </si>
  <si>
    <t>Дог.№29/20 от 21.05.2020, Счет №22 от 04.02.2021</t>
  </si>
  <si>
    <t>Счет № 226 от 28.12.2020  Дог. 29/20 от 21.05.2020г.</t>
  </si>
  <si>
    <t>18.01.21-оплата</t>
  </si>
  <si>
    <t>Дог. № 81/20 от 17.11.2020</t>
  </si>
  <si>
    <t>09.04.21-оплата</t>
  </si>
  <si>
    <t xml:space="preserve">
Счет №45 от 29.03.2021</t>
  </si>
  <si>
    <t>Рыбалкин Дмитрий Алексеевич</t>
  </si>
  <si>
    <t>Счет №110 от 21.07.2021</t>
  </si>
  <si>
    <t xml:space="preserve">СКБ Технолог </t>
  </si>
  <si>
    <t>Счет №50 от 05.04.2021</t>
  </si>
  <si>
    <t>06.05.21-оплата</t>
  </si>
  <si>
    <t>Договор № 20/48/211 от 25.06.2020г., Счет № 122 от 05.08.2020</t>
  </si>
  <si>
    <t>Договор № 20/48/211 от 25.06.2020г., Счет № 180 от 28.10.2020</t>
  </si>
  <si>
    <t xml:space="preserve">УК БМЗ </t>
  </si>
  <si>
    <t>27.07.21-оплата</t>
  </si>
  <si>
    <t>Счет №111 от 22.07.2021</t>
  </si>
  <si>
    <t xml:space="preserve">ремонт  </t>
  </si>
  <si>
    <t>Счет №78 от 27.05.2021</t>
  </si>
  <si>
    <t>ЦВС ООО</t>
  </si>
  <si>
    <t>Счет № 229 от 28.12.2020</t>
  </si>
  <si>
    <t>Счет №3 от 13.01.2021</t>
  </si>
  <si>
    <t>Дог.№14/21 от 20.05.2021, Счет №106 от 19.07.2021</t>
  </si>
  <si>
    <t>Дог.№ 85/20 от 28.12.20г.,Счет №111 от 22.07.2021</t>
  </si>
  <si>
    <t>31.08.21-оплата</t>
  </si>
  <si>
    <t>Дог.№61/20 от 30.10.20, Счет №11 от 20.01.2021</t>
  </si>
  <si>
    <t>01.09.21-оплата</t>
  </si>
  <si>
    <t>Договор №2021-12521 от 25.06.2021, Счет №98 от 12.08.2021</t>
  </si>
  <si>
    <t>Дог.№2021-12521 от 25.06.2021, Счет №124 от 20.08.2021</t>
  </si>
  <si>
    <t>Дог.№73/20 от 08.10.2020, Счет №58 от 16.04.2021</t>
  </si>
  <si>
    <t>Счет 129 от 24.08.2021</t>
  </si>
  <si>
    <t>ВЭЛНИИ</t>
  </si>
  <si>
    <t>Дог.№53/21 от 31.08.2021, Счет №135 от 01.09.2021</t>
  </si>
  <si>
    <t>Дог.№73/20 от 08.10.2020, Счет №179 от 26.10.2020</t>
  </si>
  <si>
    <t>Дог.№6852 от 28.12.2020, Счет 130 от 24.08.2021</t>
  </si>
  <si>
    <t xml:space="preserve">ФКП "НИО "ГБИП РОССИИ"
</t>
  </si>
  <si>
    <t>Дог. № 48/21/297.1869.К21 от 05.08.2021</t>
  </si>
  <si>
    <t xml:space="preserve">КБХИММАШ ИМ. А.М. ИСАЕВА АО
</t>
  </si>
  <si>
    <t>Дог.№102-НИО-9КБХМ-20 от 30.11.2020, Счет №1 от 12.01.2021</t>
  </si>
  <si>
    <t>Дог.№2020-20021 от 26.10.2020, Счет №30 от 08.09.2021</t>
  </si>
  <si>
    <t>Дог.№6852 от 28.12.2020, Счет №79 от 27.05.2021</t>
  </si>
  <si>
    <t>Дог. № 62/21 от 16.09.2021</t>
  </si>
  <si>
    <t>Дог.№6852 от 28.12.2020, Счет №131 от 24.08.2021</t>
  </si>
  <si>
    <t>Дог. № 60/20 от 26.10.2020</t>
  </si>
  <si>
    <t>ОДК Авиадвгиатель</t>
  </si>
  <si>
    <t>Дог.№40-5702/2021 от 02.07.2021</t>
  </si>
  <si>
    <t>ИЦ ПРИВОД Н</t>
  </si>
  <si>
    <t>26.10.21-оплата</t>
  </si>
  <si>
    <t>Счет №172 от 22.10.2021</t>
  </si>
  <si>
    <t>Договор № 20/48/211 от 25.06.2020 г.,Счет № 225 от 28.12.2020</t>
  </si>
  <si>
    <t>10.11.21-оплата</t>
  </si>
  <si>
    <t>Дог.№2021-12521 от 25.06.2021, Счет №158 от 11.10.2021</t>
  </si>
  <si>
    <t>Дог.№14/21 от 20.05.2021, Счет №123 от 20.08.2021</t>
  </si>
  <si>
    <t>Оплата по Дог.№14/21 от 20.05.2021, Счет №160 от 11.10.2021</t>
  </si>
  <si>
    <t>19.11.21-оплата</t>
  </si>
  <si>
    <t>Дог.№08/21 от 10.03.2021, Счет №163 от 12.10.2021</t>
  </si>
  <si>
    <t>22.11.21-оплата</t>
  </si>
  <si>
    <t xml:space="preserve">Дог. № 32/16 от 04.04.2016
</t>
  </si>
  <si>
    <t>Силовые магины</t>
  </si>
  <si>
    <t>Счет №93 от 26.08.2021</t>
  </si>
  <si>
    <t>Счет №170 от 07.10.2021</t>
  </si>
  <si>
    <t>Счет №168 от 01.10.2021</t>
  </si>
  <si>
    <t>Счет №169 от 04.10.2021</t>
  </si>
  <si>
    <t>Счет №193 от 22.11.2021</t>
  </si>
  <si>
    <t>10.12.21-оплата</t>
  </si>
  <si>
    <t>Счет № 109ьот 14.10.21</t>
  </si>
  <si>
    <t>Счет№ 206 от 08.12.21</t>
  </si>
  <si>
    <t xml:space="preserve"> КБ Арматура- филиал АО"ГКНПЦ им.М.В.Хруничева"
</t>
  </si>
  <si>
    <t xml:space="preserve">Дог.№33/21 от 16.06.2021, Счет №159 от 11.10.2021
</t>
  </si>
  <si>
    <t>21.12.21-оплата</t>
  </si>
  <si>
    <t>Дог.№2021-12521 от 25.06.2021, Счет №204 от 07.12.2021</t>
  </si>
  <si>
    <t>Счет №199 от 25.11.2021</t>
  </si>
  <si>
    <t>Дог.№77/21 от 29.11.2021, Счет №205 от 08.12.2021</t>
  </si>
  <si>
    <t>Счет-договор №149 от 27.09.2021</t>
  </si>
  <si>
    <t>Счет № 198 от 03.12.21</t>
  </si>
  <si>
    <t>Таблица Группы продаж 2019</t>
  </si>
  <si>
    <t>Ответственный ГП</t>
  </si>
  <si>
    <t>А</t>
  </si>
  <si>
    <t>Аэростандарт</t>
  </si>
  <si>
    <t>Сканер давления</t>
  </si>
  <si>
    <t>Борисенко</t>
  </si>
  <si>
    <r>
      <rPr>
        <b/>
      </rPr>
      <t xml:space="preserve">20.08.2019 (В. Пак) </t>
    </r>
    <r>
      <rPr/>
      <t xml:space="preserve">- запрос расписан через офис 
20.08.2019 -принято в работу 
21.08.2019 - дан ответ </t>
    </r>
  </si>
  <si>
    <t>Сергей Поздняков</t>
  </si>
  <si>
    <t>Вибрации ГЭС</t>
  </si>
  <si>
    <r>
      <rPr>
        <b/>
      </rPr>
      <t xml:space="preserve">24.06.2019 (В. Пак) </t>
    </r>
    <r>
      <rPr/>
      <t xml:space="preserve">- запрос расписан через офис
</t>
    </r>
    <r>
      <rPr>
        <b/>
      </rPr>
      <t>26.06.2019</t>
    </r>
    <r>
      <rPr/>
      <t xml:space="preserve"> - приято в работу
</t>
    </r>
    <r>
      <rPr>
        <b/>
      </rPr>
      <t>08.07.2019</t>
    </r>
    <r>
      <rPr/>
      <t xml:space="preserve"> -  с 28.06 жду ответа с уточнением адреса
</t>
    </r>
    <r>
      <rPr>
        <b/>
      </rPr>
      <t>10-11.07.2019</t>
    </r>
    <r>
      <rPr/>
      <t xml:space="preserve"> - продолжение переписки, адрес не получен 
</t>
    </r>
    <r>
      <rPr>
        <b/>
      </rPr>
      <t>17.07.2019</t>
    </r>
    <r>
      <rPr/>
      <t xml:space="preserve"> - ответ не получен </t>
    </r>
  </si>
  <si>
    <t>УралКазСнаб</t>
  </si>
  <si>
    <t>Пуль управления цилиндра</t>
  </si>
  <si>
    <r>
      <rPr>
        <b/>
      </rPr>
      <t>20.08.2019 (В. Пак)</t>
    </r>
    <r>
      <rPr/>
      <t xml:space="preserve"> - запрос расписан через офис 
20.08.2019 - принято в работу</t>
    </r>
  </si>
  <si>
    <r>
      <rPr>
        <b/>
      </rPr>
      <t xml:space="preserve">20.08.2019 (В. Пак) </t>
    </r>
    <r>
      <rPr/>
      <t xml:space="preserve">- запрос расписан через офис 
20.08.2019 -принято в работу 
21.08.2019 - дан ответ </t>
    </r>
  </si>
  <si>
    <r>
      <rPr>
        <b/>
      </rPr>
      <t xml:space="preserve">24.06.2019 (В. Пак) </t>
    </r>
    <r>
      <rPr/>
      <t xml:space="preserve">- запрос расписан через офис
</t>
    </r>
    <r>
      <rPr>
        <b/>
      </rPr>
      <t>26.06.2019</t>
    </r>
    <r>
      <rPr/>
      <t xml:space="preserve"> - приято в работу
</t>
    </r>
    <r>
      <rPr>
        <b/>
      </rPr>
      <t>08.07.2019</t>
    </r>
    <r>
      <rPr/>
      <t xml:space="preserve"> -  с 28.06 жду ответа с уточнением адреса
</t>
    </r>
    <r>
      <rPr>
        <b/>
      </rPr>
      <t>10-11.07.2019</t>
    </r>
    <r>
      <rPr/>
      <t xml:space="preserve"> - продолжение переписки, адрес не получен 
</t>
    </r>
    <r>
      <rPr>
        <b/>
      </rPr>
      <t>17.07.2019</t>
    </r>
    <r>
      <rPr/>
      <t xml:space="preserve"> - ответ не получен </t>
    </r>
  </si>
  <si>
    <t>ОДК-УМПО</t>
  </si>
  <si>
    <t>ЭДСУ РУД</t>
  </si>
  <si>
    <t>325_19</t>
  </si>
  <si>
    <r>
      <rPr>
        <b/>
      </rPr>
      <t>24.06.2019</t>
    </r>
    <r>
      <rPr/>
      <t xml:space="preserve"> </t>
    </r>
    <r>
      <rPr>
        <b/>
      </rPr>
      <t>(В. Пак)</t>
    </r>
    <r>
      <rPr/>
      <t xml:space="preserve"> - запрос расписан через офис
</t>
    </r>
    <r>
      <rPr>
        <b/>
      </rPr>
      <t xml:space="preserve">26.06.2019 </t>
    </r>
    <r>
      <rPr/>
      <t xml:space="preserve">- приято в работу 
</t>
    </r>
    <r>
      <rPr>
        <b/>
      </rPr>
      <t xml:space="preserve">08.07.2019 </t>
    </r>
    <r>
      <rPr/>
      <t>- отправлен ответ на e-mail</t>
    </r>
  </si>
  <si>
    <t>Тензо</t>
  </si>
  <si>
    <t>331_19</t>
  </si>
  <si>
    <r>
      <rPr>
        <b/>
      </rPr>
      <t xml:space="preserve">28.06.2019 (В. Пак) </t>
    </r>
    <r>
      <rPr/>
      <t xml:space="preserve">- запрос расписан через офис
</t>
    </r>
    <r>
      <rPr>
        <b/>
      </rPr>
      <t xml:space="preserve">28.06.2019 </t>
    </r>
    <r>
      <rPr/>
      <t xml:space="preserve">- приято в работу
</t>
    </r>
    <r>
      <rPr>
        <b/>
      </rPr>
      <t>08.07.2019</t>
    </r>
    <r>
      <rPr/>
      <t xml:space="preserve"> -  жду ответа с уточнением частоты изм. сигнала 
</t>
    </r>
    <r>
      <rPr>
        <b/>
      </rPr>
      <t>17.07.2019</t>
    </r>
    <r>
      <rPr/>
      <t xml:space="preserve"> -ТКП направлено заказчику</t>
    </r>
  </si>
  <si>
    <t>Ресурс Поставка</t>
  </si>
  <si>
    <t>MC-114C2, MC-402</t>
  </si>
  <si>
    <t>359_19</t>
  </si>
  <si>
    <r>
      <rPr>
        <b/>
      </rPr>
      <t>10.07.2019</t>
    </r>
    <r>
      <rPr/>
      <t xml:space="preserve"> </t>
    </r>
    <r>
      <rPr>
        <b/>
      </rPr>
      <t>(В. Пак)</t>
    </r>
    <r>
      <rPr/>
      <t xml:space="preserve"> - запрос расписан через офис
</t>
    </r>
    <r>
      <rPr>
        <b/>
      </rPr>
      <t>10.07.2019</t>
    </r>
    <r>
      <rPr/>
      <t xml:space="preserve">  - принято в работу 
</t>
    </r>
    <r>
      <rPr>
        <b/>
      </rPr>
      <t>12.07.2019</t>
    </r>
    <r>
      <rPr/>
      <t xml:space="preserve"> - ответ отправлен на e-mail</t>
    </r>
  </si>
  <si>
    <t>Соликамский завод Урал</t>
  </si>
  <si>
    <t>MC-212, MC-114</t>
  </si>
  <si>
    <t>360_19</t>
  </si>
  <si>
    <r>
      <rPr>
        <b/>
      </rPr>
      <t>10.07.2019</t>
    </r>
    <r>
      <rPr/>
      <t xml:space="preserve"> </t>
    </r>
    <r>
      <rPr>
        <b/>
      </rPr>
      <t>(В. Пак)</t>
    </r>
    <r>
      <rPr/>
      <t xml:space="preserve"> - запрос расписан через офис
</t>
    </r>
    <r>
      <rPr>
        <b/>
      </rPr>
      <t>10.07.2019</t>
    </r>
    <r>
      <rPr/>
      <t xml:space="preserve">  - принято в работу 
</t>
    </r>
    <r>
      <rPr>
        <b/>
      </rPr>
      <t xml:space="preserve">12.07.2019 </t>
    </r>
    <r>
      <rPr/>
      <t>- ответ отправлен на e-mail</t>
    </r>
  </si>
  <si>
    <t>Ресурс поставка</t>
  </si>
  <si>
    <t>Модули МС</t>
  </si>
  <si>
    <t>363_19</t>
  </si>
  <si>
    <r>
      <rPr>
        <b/>
      </rPr>
      <t>16.07.2019 (В. Пак)</t>
    </r>
    <r>
      <rPr/>
      <t xml:space="preserve"> - запрос расписан через офис 
</t>
    </r>
    <r>
      <rPr>
        <b/>
      </rPr>
      <t xml:space="preserve">16.07.2019 </t>
    </r>
    <r>
      <rPr/>
      <t xml:space="preserve">- принято в работуа 
</t>
    </r>
    <r>
      <rPr>
        <b/>
      </rPr>
      <t>17.07.2019</t>
    </r>
    <r>
      <rPr/>
      <t xml:space="preserve"> - ТКП направлено заказчику</t>
    </r>
  </si>
  <si>
    <t>ТПК Мегарон</t>
  </si>
  <si>
    <t>365_19</t>
  </si>
  <si>
    <r>
      <rPr>
        <b/>
      </rPr>
      <t>12.07.2019</t>
    </r>
    <r>
      <rPr/>
      <t xml:space="preserve"> </t>
    </r>
    <r>
      <rPr>
        <b/>
      </rPr>
      <t>(В. Пак)</t>
    </r>
    <r>
      <rPr/>
      <t xml:space="preserve"> - запрос расписан через офис
</t>
    </r>
    <r>
      <rPr>
        <b/>
      </rPr>
      <t>15.07.2019</t>
    </r>
    <r>
      <rPr/>
      <t xml:space="preserve"> - принято в работу 
</t>
    </r>
    <r>
      <rPr>
        <b/>
      </rPr>
      <t>17.07.2019</t>
    </r>
    <r>
      <rPr/>
      <t xml:space="preserve"> - запрос ТЗ по e-mail 
</t>
    </r>
    <r>
      <rPr>
        <b/>
      </rPr>
      <t>22.07.2019</t>
    </r>
    <r>
      <rPr/>
      <t xml:space="preserve"> - ТКП отправлено на e-mail</t>
    </r>
  </si>
  <si>
    <t>НПЦ ЛКТ</t>
  </si>
  <si>
    <t>MIC-170, MIC-140</t>
  </si>
  <si>
    <r>
      <rPr>
        <b/>
      </rPr>
      <t xml:space="preserve">31.07.2019 (В. Пак) </t>
    </r>
    <r>
      <rPr/>
      <t>- запрос расписан через офис, надо ответить официально
01.08.2019 - уточнение сроков поставки 
02.08.2019 - отрпавлено оф письмо, с уточненным сроком поставки (штатный)</t>
    </r>
  </si>
  <si>
    <t>825
828</t>
  </si>
  <si>
    <r>
      <rPr>
        <b/>
      </rPr>
      <t>16.07.2019 (В. Пак)</t>
    </r>
    <r>
      <rPr/>
      <t xml:space="preserve"> - запрос расписан через офис 
17.07.2019 - принято в работу 
17.07.2019 - запрос ТЗ по e-mail 
22.07.2019 - выслана выписка из прайса, уточнение ТЗ 
24.07.2019 - тел. разговор, обещали выслать ТЗ, возможно усложнение 25.07.2019 - ТЗ на систему не выслано   
30.07.2019 - ТКП отправлено на e-mail</t>
    </r>
  </si>
  <si>
    <t>372_19</t>
  </si>
  <si>
    <r>
      <rPr>
        <b/>
      </rPr>
      <t>18.07.2019 (В. Пак)</t>
    </r>
    <r>
      <rPr/>
      <t xml:space="preserve"> - запрос расписан через офис 
19.07.2019 - принято в работу (Борисенко) 
22.07.2019 - ТКП отправлено на e-mail</t>
    </r>
  </si>
  <si>
    <t>Компания Флуитек Рус</t>
  </si>
  <si>
    <t>373_19</t>
  </si>
  <si>
    <r>
      <rPr>
        <b/>
      </rPr>
      <t>18.07.2019 (В. Пак)</t>
    </r>
    <r>
      <rPr/>
      <t xml:space="preserve"> - запрос расписан через офис 
19.07.2019 - принято в работу (Борисенко) 
19.07.2019 - запросил уточнение конечн. пользователя 
23.07.2019 - конечный польз. АО "НКМЗ" (Краматорск) 
26.07.2019 - запросил уточнение ТЗ 
31.07.2019 - ответ Заказчику, на данный момент не можем выставить ТКП на основании их исходных данных</t>
    </r>
  </si>
  <si>
    <t>374_19</t>
  </si>
  <si>
    <r>
      <rPr>
        <b/>
      </rPr>
      <t xml:space="preserve">11.06.2019 (В. Пак) </t>
    </r>
    <r>
      <rPr/>
      <t xml:space="preserve">- запрос расписан через офис
</t>
    </r>
    <r>
      <rPr>
        <b/>
      </rPr>
      <t xml:space="preserve">26.06.2019 </t>
    </r>
    <r>
      <rPr/>
      <t xml:space="preserve">- задача перераспределена 
</t>
    </r>
    <r>
      <rPr>
        <b/>
      </rPr>
      <t>08.07.2019</t>
    </r>
    <r>
      <rPr/>
      <t xml:space="preserve"> - принято в работу (Борисенко)</t>
    </r>
  </si>
  <si>
    <t>Мобильный комплекс MIC</t>
  </si>
  <si>
    <t xml:space="preserve">374_19 </t>
  </si>
  <si>
    <r>
      <rPr>
        <b/>
      </rPr>
      <t>18.07.2019 (В. Пак)</t>
    </r>
    <r>
      <rPr/>
      <t xml:space="preserve"> - запрос расписан через офис 
19.07.2019 - принято в работу (Борисенко) 
09.08.2019 - ТКП направлено на E-mail
20.08.2019 - отправлена изм. версия ТКП</t>
    </r>
  </si>
  <si>
    <t>375_19</t>
  </si>
  <si>
    <r>
      <rPr>
        <b/>
      </rPr>
      <t>21.07.2019 (В. Пак)</t>
    </r>
    <r>
      <rPr/>
      <t xml:space="preserve"> - запрос расписан через офис 
22.07.2019 - принято в работу 
23.07.2019 - ТКП отправлено на e-mail</t>
    </r>
  </si>
  <si>
    <t>НПК ИТР</t>
  </si>
  <si>
    <t>MC-227R3</t>
  </si>
  <si>
    <t>376_19</t>
  </si>
  <si>
    <r>
      <rPr>
        <b/>
      </rPr>
      <t>21.07.2019 (В. Пак)</t>
    </r>
    <r>
      <rPr/>
      <t xml:space="preserve"> - запрос расписан через офис 
22.07.2019 - принято в работу
23.07.2019 - ТКП отправлено на e-mail</t>
    </r>
  </si>
  <si>
    <t>СИ для стенда ПВК</t>
  </si>
  <si>
    <t>377_19</t>
  </si>
  <si>
    <r>
      <rPr>
        <b/>
      </rPr>
      <t xml:space="preserve">21.07.2019 (В. Пак) </t>
    </r>
    <r>
      <rPr/>
      <t>- запрос расписан через офис 
22.07.2019 - принято в работу
24.07.2019 - уточнение ТЗ</t>
    </r>
  </si>
  <si>
    <t>Кабель</t>
  </si>
  <si>
    <t>382_19</t>
  </si>
  <si>
    <t>24.08.2019 - оплата</t>
  </si>
  <si>
    <t>счет 214 (ООО) 14.08.2019</t>
  </si>
  <si>
    <t>р2460</t>
  </si>
  <si>
    <r>
      <rPr>
        <b/>
      </rPr>
      <t xml:space="preserve">18.07.2019 (В. Пак) </t>
    </r>
    <r>
      <rPr/>
      <t>- запрос расписан через офис 
19.07.2019 - принято в работу (Борисенко)
 31.07.2019 - ТКП оправлено на e-mail</t>
    </r>
  </si>
  <si>
    <t>ПНИПУ</t>
  </si>
  <si>
    <t>383_19</t>
  </si>
  <si>
    <r>
      <rPr>
        <b/>
      </rPr>
      <t xml:space="preserve">22.07.2019 (В. Пак) </t>
    </r>
    <r>
      <rPr/>
      <t>- запрос расписан через офис 
23.07.2019 - принято в работуу
23.07.2019 - ТКП отправлено на e-mail</t>
    </r>
  </si>
  <si>
    <t>Алексей Тертышный</t>
  </si>
  <si>
    <t>391_19</t>
  </si>
  <si>
    <r>
      <rPr>
        <b/>
      </rPr>
      <t>24.07.2019 (В. Пак)</t>
    </r>
    <r>
      <rPr/>
      <t xml:space="preserve"> - запрос расписан через офис 
25.07.2019 - принято в работу, запросил уточнение конечного пользователя</t>
    </r>
  </si>
  <si>
    <t>НЕРАЗРУШАЮЩИЙ КОНТРОЛЬ</t>
  </si>
  <si>
    <t>392_19</t>
  </si>
  <si>
    <r>
      <rPr>
        <b/>
      </rPr>
      <t>25.07.2019 (В. Пак)</t>
    </r>
    <r>
      <rPr/>
      <t xml:space="preserve"> - запрос расписан через офис 30.07.2019 - ТКП отправлено на e-mail</t>
    </r>
  </si>
  <si>
    <t>НИИПМ</t>
  </si>
  <si>
    <t>404_19</t>
  </si>
  <si>
    <r>
      <rPr>
        <b/>
      </rPr>
      <t>05.08.2019 (В. Пак)</t>
    </r>
    <r>
      <rPr/>
      <t xml:space="preserve"> - запрос расписан через офис 
05.08.2019 - принято в работу</t>
    </r>
  </si>
  <si>
    <t>ABM Technik</t>
  </si>
  <si>
    <t>418_19</t>
  </si>
  <si>
    <r>
      <rPr>
        <b/>
      </rPr>
      <t xml:space="preserve">02.08.2019 (В. Пак) </t>
    </r>
    <r>
      <rPr/>
      <t>- запрос расписан через офис 
02.08.2019 - принято в работу 
15.08.2019 - ТКП отправлено на e-mail</t>
    </r>
  </si>
  <si>
    <r>
      <rPr>
        <b/>
      </rPr>
      <t xml:space="preserve">29.07.2019 (В. Пак) </t>
    </r>
    <r>
      <rPr/>
      <t>- запрос расписан через офис
31.07.2019 - принято в работу 
15.08.2019 - ТКП отправлено на e-mail</t>
    </r>
  </si>
  <si>
    <t>423_19</t>
  </si>
  <si>
    <r>
      <rPr>
        <b/>
      </rPr>
      <t xml:space="preserve">16.08.2019 (В. Пак) </t>
    </r>
    <r>
      <rPr/>
      <t>- запрос расписан через офис 
16.08.2019 -принято в работу 
23.08.2019 - ТКП отправлено на E-mail</t>
    </r>
  </si>
  <si>
    <t>ШЗСА</t>
  </si>
  <si>
    <r>
      <rPr>
        <b/>
      </rPr>
      <t xml:space="preserve">05.09.2019 (В. Пак) </t>
    </r>
    <r>
      <rPr/>
      <t xml:space="preserve">- запрос расписан через офис
</t>
    </r>
    <r>
      <rPr>
        <b/>
      </rPr>
      <t>09.09.2019</t>
    </r>
    <r>
      <rPr/>
      <t xml:space="preserve"> - принято в работу, запрос Заказчику по составу моделей
</t>
    </r>
    <r>
      <rPr>
        <b/>
      </rPr>
      <t>10.09.2019</t>
    </r>
    <r>
      <rPr/>
      <t xml:space="preserve"> - ТКП Заказчику не требуется</t>
    </r>
  </si>
  <si>
    <t>КавТехТорг</t>
  </si>
  <si>
    <t>Интерфейсный модуль</t>
  </si>
  <si>
    <r>
      <rPr>
        <b/>
      </rPr>
      <t>23.09.2019</t>
    </r>
    <r>
      <rPr/>
      <t xml:space="preserve"> - запрос расписан через офис
</t>
    </r>
    <r>
      <rPr>
        <b/>
      </rPr>
      <t>23.09.2019</t>
    </r>
    <r>
      <rPr/>
      <t xml:space="preserve"> - отказ, не наше</t>
    </r>
  </si>
  <si>
    <t>ГК ОКС</t>
  </si>
  <si>
    <r>
      <rPr>
        <b/>
      </rPr>
      <t>26.09.2019</t>
    </r>
    <r>
      <rPr/>
      <t xml:space="preserve"> - запрос расписан через офис
</t>
    </r>
    <r>
      <rPr>
        <b/>
      </rPr>
      <t>27.09.2019</t>
    </r>
    <r>
      <rPr/>
      <t xml:space="preserve"> - запрошен конечный пользователь
</t>
    </r>
    <r>
      <rPr>
        <b/>
      </rPr>
      <t>01.10.2019</t>
    </r>
    <r>
      <rPr/>
      <t xml:space="preserve"> - недостаточно исходных данных для выставления ТКП</t>
    </r>
  </si>
  <si>
    <t>ТЕХНО-АС</t>
  </si>
  <si>
    <r>
      <rPr>
        <b/>
      </rPr>
      <t>26.09.2019</t>
    </r>
    <r>
      <rPr/>
      <t xml:space="preserve"> - запрос расписан через офис
</t>
    </r>
    <r>
      <rPr>
        <b/>
      </rPr>
      <t>27.09.2019</t>
    </r>
    <r>
      <rPr/>
      <t xml:space="preserve"> - запрошен конечный пользователь
</t>
    </r>
    <r>
      <rPr>
        <b/>
      </rPr>
      <t>30.09.2019</t>
    </r>
    <r>
      <rPr/>
      <t xml:space="preserve"> - недостаточно исходных данных для выставления ТКП, запрошен состав крейта, направлен опросный лист, кон. пользователя указали ООО ГК ОКС</t>
    </r>
  </si>
  <si>
    <t>Куликовский Иван Сергеевич</t>
  </si>
  <si>
    <t>WinПОС Recorder</t>
  </si>
  <si>
    <r>
      <rPr>
        <b/>
      </rPr>
      <t>18.12.19</t>
    </r>
    <r>
      <rPr/>
      <t xml:space="preserve"> - запрос расписан через офис
</t>
    </r>
    <r>
      <rPr>
        <b/>
      </rPr>
      <t>18.12.19</t>
    </r>
    <r>
      <rPr/>
      <t xml:space="preserve"> - ответила Заказчику, ТКП не требуется</t>
    </r>
  </si>
  <si>
    <t>МТД АмкодорБрянск</t>
  </si>
  <si>
    <r>
      <rPr>
        <b/>
      </rPr>
      <t>18.12.19</t>
    </r>
    <r>
      <rPr/>
      <t xml:space="preserve"> - запрос расписан через офис 
</t>
    </r>
    <r>
      <rPr>
        <b/>
      </rPr>
      <t>18.12.19</t>
    </r>
    <r>
      <rPr/>
      <t xml:space="preserve"> - не наше, отказ</t>
    </r>
  </si>
  <si>
    <t>АО "КБ приборостроения им Академика А.Г.Шипунова"</t>
  </si>
  <si>
    <t>Источник-М, МТС-Р1</t>
  </si>
  <si>
    <r>
      <rPr>
        <b/>
      </rPr>
      <t xml:space="preserve">17.12.2019 - </t>
    </r>
    <r>
      <rPr/>
      <t xml:space="preserve">запрос от А.Семина. задача Мартынова
</t>
    </r>
    <r>
      <rPr>
        <b/>
      </rPr>
      <t>17.12.201</t>
    </r>
    <r>
      <rPr/>
      <t>9 - ТКП-письмо направлено Заказчику исх. №2022 от 17.12.2019 (на основе альтернат. ТКП Прогрессивных технологий, цена &lt; на 1 %)</t>
    </r>
  </si>
  <si>
    <t>Едовин</t>
  </si>
  <si>
    <r>
      <rPr>
        <b/>
      </rPr>
      <t>26.11.2019</t>
    </r>
    <r>
      <rPr/>
      <t xml:space="preserve"> - запрос расписан через офис
</t>
    </r>
    <r>
      <rPr>
        <b/>
      </rPr>
      <t>28.11.2019</t>
    </r>
    <r>
      <rPr/>
      <t xml:space="preserve"> - недостаточно исходных данных, уточнение у Заказчика
</t>
    </r>
    <r>
      <rPr>
        <b/>
      </rPr>
      <t>02.12.2019</t>
    </r>
    <r>
      <rPr/>
      <t xml:space="preserve"> - стоимость модуля без ТКП</t>
    </r>
  </si>
  <si>
    <r>
      <rPr>
        <b/>
      </rPr>
      <t>26.11.2019</t>
    </r>
    <r>
      <rPr/>
      <t xml:space="preserve"> - запрос расписан через офис
</t>
    </r>
    <r>
      <rPr>
        <b/>
      </rPr>
      <t>28.11.2019</t>
    </r>
    <r>
      <rPr/>
      <t xml:space="preserve"> - отказ, не наше (консультация с А. Стифутиным)</t>
    </r>
  </si>
  <si>
    <t>Терра Импэкс</t>
  </si>
  <si>
    <r>
      <rPr>
        <b/>
      </rPr>
      <t xml:space="preserve">22.11.2019 (В. Пак) </t>
    </r>
    <r>
      <rPr/>
      <t xml:space="preserve">- запрос расписан через офис
</t>
    </r>
    <r>
      <rPr>
        <b/>
      </rPr>
      <t>25.11.2019</t>
    </r>
    <r>
      <rPr/>
      <t xml:space="preserve"> - недостаточно исх. данных для выставления ТКП, уточнение исх. данных</t>
    </r>
  </si>
  <si>
    <t>ТРИЕМА</t>
  </si>
  <si>
    <t>MIC-1000 (Sonel)</t>
  </si>
  <si>
    <r>
      <rPr>
        <b/>
      </rPr>
      <t xml:space="preserve">22.11.2019 </t>
    </r>
    <r>
      <rPr/>
      <t xml:space="preserve">- запрос расписан через офис
</t>
    </r>
    <r>
      <rPr>
        <b/>
      </rPr>
      <t>22.11.2019</t>
    </r>
    <r>
      <rPr/>
      <t xml:space="preserve"> - отказ, не наше</t>
    </r>
  </si>
  <si>
    <t>ЛИДАР</t>
  </si>
  <si>
    <r>
      <rPr>
        <b/>
      </rPr>
      <t xml:space="preserve">22.11.2019 </t>
    </r>
    <r>
      <rPr/>
      <t xml:space="preserve">- запрос расписан через офис
</t>
    </r>
    <r>
      <rPr>
        <b/>
      </rPr>
      <t>22.11.2019</t>
    </r>
    <r>
      <rPr/>
      <t xml:space="preserve"> - недостаточно исх. данных для выставления ТКП, уточнение исх. данных у Заказчика</t>
    </r>
  </si>
  <si>
    <t>Энерго</t>
  </si>
  <si>
    <t>Ротаметры</t>
  </si>
  <si>
    <r>
      <rPr>
        <b/>
      </rPr>
      <t>21.11.2019</t>
    </r>
    <r>
      <rPr/>
      <t xml:space="preserve"> - запрос расписан через офис
</t>
    </r>
    <r>
      <rPr>
        <b/>
      </rPr>
      <t>21.11.2019</t>
    </r>
    <r>
      <rPr/>
      <t xml:space="preserve"> - отказ, не наше</t>
    </r>
  </si>
  <si>
    <t>Энергетические технологии</t>
  </si>
  <si>
    <r>
      <rPr>
        <b/>
      </rPr>
      <t xml:space="preserve">19.11.2019 - </t>
    </r>
    <r>
      <rPr/>
      <t>запрос расписан через офис</t>
    </r>
    <r>
      <rPr>
        <b/>
      </rPr>
      <t xml:space="preserve">
19.11.2019</t>
    </r>
    <r>
      <rPr/>
      <t xml:space="preserve"> - недостаточно исх. данных для выставления ТКП, уточнение инф-ции по составу модулей у Заказчика</t>
    </r>
  </si>
  <si>
    <t>ПЛУТОН</t>
  </si>
  <si>
    <t>Vishay MR114</t>
  </si>
  <si>
    <r>
      <rPr>
        <b/>
      </rPr>
      <t>12.11.2019 (В. Пак)</t>
    </r>
    <r>
      <rPr/>
      <t xml:space="preserve"> - запрос расписан через офис
</t>
    </r>
    <r>
      <rPr>
        <b/>
      </rPr>
      <t>15.11.2019</t>
    </r>
    <r>
      <rPr/>
      <t xml:space="preserve"> - отказ, не наше, уточнение информации по запросу</t>
    </r>
  </si>
  <si>
    <t>ДС Груп</t>
  </si>
  <si>
    <r>
      <rPr>
        <b/>
      </rPr>
      <t>15.11.2019 (В. Пак)</t>
    </r>
    <r>
      <rPr/>
      <t xml:space="preserve"> - запрос расписан через офис
</t>
    </r>
    <r>
      <rPr>
        <b/>
      </rPr>
      <t>15.11.2019</t>
    </r>
    <r>
      <rPr/>
      <t xml:space="preserve"> - отказ, участвуем в конкурсе </t>
    </r>
  </si>
  <si>
    <t>Ионообменные технологии</t>
  </si>
  <si>
    <r>
      <rPr>
        <b/>
      </rPr>
      <t>15.11.2019 (В. Пак)</t>
    </r>
    <r>
      <rPr/>
      <t xml:space="preserve"> - запрос расписан через офис
</t>
    </r>
    <r>
      <rPr>
        <b/>
      </rPr>
      <t>15.11.2019</t>
    </r>
    <r>
      <rPr/>
      <t xml:space="preserve"> - отказ, не наше</t>
    </r>
  </si>
  <si>
    <t>ИВЭ-50</t>
  </si>
  <si>
    <r>
      <rPr>
        <b/>
      </rPr>
      <t>12.11.2019 (В. Пак)</t>
    </r>
    <r>
      <rPr/>
      <t xml:space="preserve"> - запрос расписан через офис
</t>
    </r>
    <r>
      <rPr>
        <b/>
      </rPr>
      <t>12.11.2019</t>
    </r>
    <r>
      <rPr/>
      <t xml:space="preserve"> - отказ, не наше</t>
    </r>
  </si>
  <si>
    <t>.</t>
  </si>
  <si>
    <t>Добрыня</t>
  </si>
  <si>
    <t>MIC-1150 MIC-553</t>
  </si>
  <si>
    <r>
      <rPr>
        <b/>
      </rPr>
      <t>12.11.2019 (В. Пак)</t>
    </r>
    <r>
      <rPr/>
      <t xml:space="preserve"> - запрос расписан через офис
</t>
    </r>
    <r>
      <rPr>
        <b/>
      </rPr>
      <t>12.11.2019</t>
    </r>
    <r>
      <rPr/>
      <t xml:space="preserve"> - Заказчику направлены описания MIC, вопрос по частоте измерения</t>
    </r>
  </si>
  <si>
    <t>Сфера</t>
  </si>
  <si>
    <t>Система распределения испытательного стенда</t>
  </si>
  <si>
    <r>
      <rPr>
        <b/>
      </rPr>
      <t>08.11.2019</t>
    </r>
    <r>
      <rPr/>
      <t xml:space="preserve"> - запрос расписан через офис
</t>
    </r>
    <r>
      <rPr>
        <b/>
      </rPr>
      <t>08.11.2019</t>
    </r>
    <r>
      <rPr/>
      <t xml:space="preserve"> - не наше, отказ</t>
    </r>
  </si>
  <si>
    <t>LTR</t>
  </si>
  <si>
    <r>
      <rPr>
        <b/>
      </rPr>
      <t xml:space="preserve">29.10.2019 (В. Пак) </t>
    </r>
    <r>
      <rPr/>
      <t xml:space="preserve">- запрос расписан через офис
</t>
    </r>
    <r>
      <rPr>
        <b/>
      </rPr>
      <t>30.10.2019</t>
    </r>
    <r>
      <rPr/>
      <t xml:space="preserve"> - запрос передан в L-CARD, это их Заказчик и ТЗ на их оборудование</t>
    </r>
  </si>
  <si>
    <r>
      <rPr>
        <b/>
      </rPr>
      <t>24.10.2019</t>
    </r>
    <r>
      <rPr/>
      <t xml:space="preserve"> - запрос расписан через офис
</t>
    </r>
    <r>
      <rPr>
        <b/>
      </rPr>
      <t>24.10.2019</t>
    </r>
    <r>
      <rPr/>
      <t xml:space="preserve"> - Заказчику направлено ТО</t>
    </r>
  </si>
  <si>
    <t>ПКС ЭНЕРГО</t>
  </si>
  <si>
    <r>
      <rPr>
        <b/>
      </rPr>
      <t xml:space="preserve">18.10.2019 (В. Пак) </t>
    </r>
    <r>
      <rPr/>
      <t xml:space="preserve">- запрос расписан через офис
</t>
    </r>
    <r>
      <rPr>
        <b/>
      </rPr>
      <t>21.10.2019</t>
    </r>
    <r>
      <rPr/>
      <t xml:space="preserve"> - Заказчику направлена стоимость без ТКП, отправка ТКП только после информации о наличии крейта</t>
    </r>
  </si>
  <si>
    <t>Ролик контрольный</t>
  </si>
  <si>
    <r>
      <rPr>
        <b/>
      </rPr>
      <t>08.10.2019 (В. Пак)</t>
    </r>
    <r>
      <rPr/>
      <t xml:space="preserve"> - запрос направлен по e-mail
</t>
    </r>
    <r>
      <rPr>
        <b/>
      </rPr>
      <t>09.10.2019</t>
    </r>
    <r>
      <rPr/>
      <t xml:space="preserve"> - отказ, не наше</t>
    </r>
  </si>
  <si>
    <t>Тросиковые датчики перемещения</t>
  </si>
  <si>
    <r>
      <rPr>
        <b/>
      </rPr>
      <t>02.10.2019</t>
    </r>
    <r>
      <rPr/>
      <t xml:space="preserve"> - запрос расписан через офис
</t>
    </r>
    <r>
      <rPr>
        <b/>
      </rPr>
      <t>03.10.2019</t>
    </r>
    <r>
      <rPr/>
      <t xml:space="preserve"> - информация по датчику направлена Заказчику, ТКП не требуется
</t>
    </r>
    <r>
      <rPr>
        <b/>
      </rPr>
      <t>08.10.2019</t>
    </r>
    <r>
      <rPr/>
      <t xml:space="preserve"> - Заказчику передана ориентировочная стоимость датчика и срок поставки</t>
    </r>
  </si>
  <si>
    <t>Селяков Роман</t>
  </si>
  <si>
    <t>Форма письма</t>
  </si>
  <si>
    <r>
      <rPr>
        <b/>
      </rPr>
      <t>04.10.2019</t>
    </r>
    <r>
      <rPr/>
      <t xml:space="preserve"> - запрос расписан через офис
</t>
    </r>
    <r>
      <rPr>
        <b/>
      </rPr>
      <t xml:space="preserve">04.10.2019 </t>
    </r>
    <r>
      <rPr/>
      <t>- ТКП не требуется, ответ направлен Заказчику</t>
    </r>
  </si>
  <si>
    <t>СИНЕРГИЯ</t>
  </si>
  <si>
    <r>
      <rPr>
        <b/>
      </rPr>
      <t>26.09.2019</t>
    </r>
    <r>
      <rPr/>
      <t xml:space="preserve"> - запрос расписан через офис
</t>
    </r>
    <r>
      <rPr>
        <b/>
      </rPr>
      <t>26.09.2019 -</t>
    </r>
    <r>
      <rPr/>
      <t xml:space="preserve"> отказ, самостоятельно участвуем в конкурсе</t>
    </r>
  </si>
  <si>
    <t>ООО РСТ</t>
  </si>
  <si>
    <r>
      <rPr>
        <b/>
      </rPr>
      <t xml:space="preserve">16.09.2019 (В. Пак) </t>
    </r>
    <r>
      <rPr/>
      <t xml:space="preserve">- запрос расписан через офис
</t>
    </r>
    <r>
      <rPr>
        <b/>
      </rPr>
      <t>17.09.2019</t>
    </r>
    <r>
      <rPr/>
      <t xml:space="preserve"> - отказ, не наше</t>
    </r>
  </si>
  <si>
    <t>КАРАТ-СЕРВИС</t>
  </si>
  <si>
    <r>
      <rPr>
        <b/>
      </rPr>
      <t>13.09.2019 (В. Пак)</t>
    </r>
    <r>
      <rPr/>
      <t xml:space="preserve"> - запрос расписан через офис
</t>
    </r>
    <r>
      <rPr>
        <b/>
      </rPr>
      <t>13.09.2019</t>
    </r>
    <r>
      <rPr/>
      <t xml:space="preserve"> - отказ, т.к. самостоятельно участвуем в конкурсе на эту закупку</t>
    </r>
  </si>
  <si>
    <t>Концерн МПО-Гидроприбор</t>
  </si>
  <si>
    <r>
      <rPr>
        <b/>
      </rPr>
      <t>03.09.2019 (В. Пак)</t>
    </r>
    <r>
      <rPr/>
      <t xml:space="preserve"> - запрос расписан через офис
</t>
    </r>
    <r>
      <rPr>
        <b/>
      </rPr>
      <t>06.09.2019</t>
    </r>
    <r>
      <rPr/>
      <t xml:space="preserve"> - письмо исх. №684 от 06.09.2019</t>
    </r>
  </si>
  <si>
    <t>Супл биз</t>
  </si>
  <si>
    <t>Магнитометр</t>
  </si>
  <si>
    <r>
      <rPr>
        <b/>
      </rPr>
      <t>26.08.2019</t>
    </r>
    <r>
      <rPr/>
      <t xml:space="preserve"> - запрос расписан через офис
</t>
    </r>
    <r>
      <rPr>
        <b/>
      </rPr>
      <t>03.09.2019</t>
    </r>
    <r>
      <rPr/>
      <t xml:space="preserve"> - отказ, не наше</t>
    </r>
  </si>
  <si>
    <t>ЦИАМ имени П.И. Баранова</t>
  </si>
  <si>
    <r>
      <rPr>
        <b/>
      </rPr>
      <t>03.09.2019 (В. Пак)</t>
    </r>
    <r>
      <rPr/>
      <t xml:space="preserve"> - запрос расписан через офис
</t>
    </r>
    <r>
      <rPr>
        <b/>
      </rPr>
      <t>03.09.2019</t>
    </r>
    <r>
      <rPr/>
      <t xml:space="preserve"> - отказ, не наше</t>
    </r>
  </si>
  <si>
    <t>Алексей Юрков</t>
  </si>
  <si>
    <r>
      <rPr>
        <b/>
      </rPr>
      <t xml:space="preserve">26.08.2019 (В. Пак) </t>
    </r>
    <r>
      <rPr/>
      <t xml:space="preserve">- запрос расписан через офис
</t>
    </r>
    <r>
      <rPr>
        <b/>
      </rPr>
      <t>02.09.2019</t>
    </r>
    <r>
      <rPr/>
      <t xml:space="preserve"> - Заказчик не знает состава по модулям, направлен опросный лист для конечного пользователя</t>
    </r>
  </si>
  <si>
    <t>Нефтекумская районная больница</t>
  </si>
  <si>
    <r>
      <rPr>
        <b/>
      </rPr>
      <t>02.09.2019 (В. Пак)</t>
    </r>
    <r>
      <rPr/>
      <t xml:space="preserve"> - запрос расписан через офис
</t>
    </r>
    <r>
      <rPr>
        <b/>
      </rPr>
      <t>02.09.2019</t>
    </r>
    <r>
      <rPr/>
      <t xml:space="preserve"> - отказ, не наше</t>
    </r>
  </si>
  <si>
    <t>Сапл биз</t>
  </si>
  <si>
    <t>Термопреобразователь</t>
  </si>
  <si>
    <r>
      <rPr>
        <b/>
      </rPr>
      <t xml:space="preserve">26.08.2019 (В. Пак) </t>
    </r>
    <r>
      <rPr/>
      <t xml:space="preserve">- запрос расписан через офис
</t>
    </r>
    <r>
      <rPr>
        <b/>
      </rPr>
      <t>02.09.2019</t>
    </r>
    <r>
      <rPr/>
      <t xml:space="preserve"> - отказ, не наше</t>
    </r>
  </si>
  <si>
    <t>Финвал Энерго</t>
  </si>
  <si>
    <t>Модуль</t>
  </si>
  <si>
    <r>
      <rPr>
        <b/>
      </rPr>
      <t xml:space="preserve">29.08.2019 (В. Пак) </t>
    </r>
    <r>
      <rPr/>
      <t xml:space="preserve">- запрос расписан через офис
</t>
    </r>
    <r>
      <rPr>
        <b/>
      </rPr>
      <t>02.09.2019</t>
    </r>
    <r>
      <rPr/>
      <t xml:space="preserve"> - отказ, не наше</t>
    </r>
  </si>
  <si>
    <t>Толщиномер покрытий</t>
  </si>
  <si>
    <r>
      <rPr>
        <b/>
      </rPr>
      <t>20.08.2019</t>
    </r>
    <r>
      <rPr/>
      <t xml:space="preserve"> (В. Пак) - запрос направлен по e-mail
</t>
    </r>
    <r>
      <rPr>
        <b/>
      </rPr>
      <t>22.08.2019</t>
    </r>
    <r>
      <rPr/>
      <t xml:space="preserve"> - отказ, не наше</t>
    </r>
  </si>
  <si>
    <t>ВСС</t>
  </si>
  <si>
    <t>Стенд для лаборатории гидроакустики</t>
  </si>
  <si>
    <r>
      <rPr>
        <b/>
      </rPr>
      <t xml:space="preserve">20.08.2019 (В. Пак) </t>
    </r>
    <r>
      <rPr/>
      <t xml:space="preserve">- запрос расписан через офис
</t>
    </r>
    <r>
      <rPr>
        <b/>
      </rPr>
      <t>20.08.2019</t>
    </r>
    <r>
      <rPr/>
      <t xml:space="preserve"> - отказ, не наше</t>
    </r>
  </si>
  <si>
    <t>RB ANALYTICA</t>
  </si>
  <si>
    <r>
      <rPr>
        <b/>
      </rPr>
      <t>09.08.2019 (В. Пак)</t>
    </r>
    <r>
      <rPr/>
      <t xml:space="preserve"> - запрос расписан через офис
</t>
    </r>
    <r>
      <rPr>
        <b/>
      </rPr>
      <t>09.08.2019</t>
    </r>
    <r>
      <rPr/>
      <t xml:space="preserve"> - запрошен конечный пользователь
</t>
    </r>
    <r>
      <rPr>
        <b/>
      </rPr>
      <t>13.08.2019</t>
    </r>
    <r>
      <rPr/>
      <t xml:space="preserve"> - нет инф-ции о конечном пользователе</t>
    </r>
  </si>
  <si>
    <t>Пром-А Урал</t>
  </si>
  <si>
    <r>
      <rPr>
        <b/>
      </rPr>
      <t>08.08.2019 (В. Пак)</t>
    </r>
    <r>
      <rPr/>
      <t xml:space="preserve"> - запрос расписан через офис
</t>
    </r>
    <r>
      <rPr>
        <b/>
      </rPr>
      <t>08.08.2019</t>
    </r>
    <r>
      <rPr/>
      <t xml:space="preserve"> - принято в работу, запрос о конечном пользователе
</t>
    </r>
    <r>
      <rPr>
        <b/>
      </rPr>
      <t>12.08.2019</t>
    </r>
    <r>
      <rPr/>
      <t xml:space="preserve"> - нет инф-ции о конечном пользователе</t>
    </r>
  </si>
  <si>
    <t>НТС-ЭКО</t>
  </si>
  <si>
    <r>
      <rPr>
        <b/>
      </rPr>
      <t>07.08.2019 (В. Пак)</t>
    </r>
    <r>
      <rPr/>
      <t xml:space="preserve"> - запрос расписан через офис
</t>
    </r>
    <r>
      <rPr>
        <b/>
      </rPr>
      <t>07.08.2019</t>
    </r>
    <r>
      <rPr/>
      <t xml:space="preserve"> - приятно в работу, запрос о конечном пользователе
</t>
    </r>
    <r>
      <rPr>
        <b/>
      </rPr>
      <t>09.08.2019</t>
    </r>
    <r>
      <rPr/>
      <t xml:space="preserve"> - Заказчик не выдал необх. информацию</t>
    </r>
  </si>
  <si>
    <t>Западприбор</t>
  </si>
  <si>
    <t>Манометр</t>
  </si>
  <si>
    <r>
      <rPr>
        <b/>
      </rPr>
      <t>06.08.2019 (В. Пак)</t>
    </r>
    <r>
      <rPr/>
      <t xml:space="preserve"> - запрос расписан через офис
</t>
    </r>
    <r>
      <rPr>
        <b/>
      </rPr>
      <t>06.08.2019</t>
    </r>
    <r>
      <rPr/>
      <t xml:space="preserve"> - отказ, не наше</t>
    </r>
  </si>
  <si>
    <t>Авиаметтелеком Росгидромета</t>
  </si>
  <si>
    <t>Система определения грозы :)</t>
  </si>
  <si>
    <r>
      <rPr>
        <b/>
      </rPr>
      <t xml:space="preserve">31.07.2019 (В. Пак) </t>
    </r>
    <r>
      <rPr/>
      <t xml:space="preserve">- запрос расписан через офис
</t>
    </r>
    <r>
      <rPr>
        <b/>
      </rPr>
      <t>31.07.2019</t>
    </r>
    <r>
      <rPr/>
      <t xml:space="preserve"> - принято в работу, жду инф-цию для составления ТКП (альтернативное)
</t>
    </r>
    <r>
      <rPr>
        <b/>
      </rPr>
      <t>02.08.2019</t>
    </r>
    <r>
      <rPr/>
      <t xml:space="preserve"> - Заказчику направлено письмо №1165 от 02.08.2019</t>
    </r>
  </si>
  <si>
    <t>Блок управления шаговым двигателем</t>
  </si>
  <si>
    <r>
      <rPr>
        <b/>
      </rPr>
      <t>01.08.2019 (В. Пак)</t>
    </r>
    <r>
      <rPr/>
      <t xml:space="preserve"> - запрос расписан через офис
</t>
    </r>
    <r>
      <rPr>
        <b/>
      </rPr>
      <t>02.08.2019</t>
    </r>
    <r>
      <rPr/>
      <t xml:space="preserve"> - отказ, не наше</t>
    </r>
  </si>
  <si>
    <t>MX-132</t>
  </si>
  <si>
    <r>
      <rPr>
        <b/>
      </rPr>
      <t xml:space="preserve">24.07.2019 (В. Пак) </t>
    </r>
    <r>
      <rPr/>
      <t xml:space="preserve">- запрос расписан через офис
</t>
    </r>
    <r>
      <rPr>
        <b/>
      </rPr>
      <t>26.07.2019</t>
    </r>
    <r>
      <rPr/>
      <t xml:space="preserve"> - письмо у В.Пака
</t>
    </r>
    <r>
      <rPr>
        <b/>
      </rPr>
      <t>01.08.2019</t>
    </r>
    <r>
      <rPr/>
      <t xml:space="preserve"> - письмо исх. №590 от 01.08.19 о подборе аналога MX-132
</t>
    </r>
  </si>
  <si>
    <r>
      <rPr>
        <b/>
      </rPr>
      <t>29.07.2019 (В. Пак)</t>
    </r>
    <r>
      <rPr/>
      <t xml:space="preserve"> - запрос расписан через офис
</t>
    </r>
    <r>
      <rPr>
        <b/>
      </rPr>
      <t>29.07.2019</t>
    </r>
    <r>
      <rPr/>
      <t xml:space="preserve"> - отказ, не наше</t>
    </r>
  </si>
  <si>
    <t>Супл-биз</t>
  </si>
  <si>
    <t>МУ-615А</t>
  </si>
  <si>
    <r>
      <rPr>
        <b/>
      </rPr>
      <t xml:space="preserve">24.07.2019 (В. Пак) </t>
    </r>
    <r>
      <rPr/>
      <t xml:space="preserve">- запрос расписан через офис
</t>
    </r>
    <r>
      <rPr>
        <b/>
      </rPr>
      <t>25.07.2019</t>
    </r>
    <r>
      <rPr/>
      <t xml:space="preserve"> - отказ, не наше</t>
    </r>
  </si>
  <si>
    <t>MX-240, MX-340</t>
  </si>
  <si>
    <r>
      <rPr>
        <b/>
      </rPr>
      <t xml:space="preserve">16.07.2019 (В. Пак) </t>
    </r>
    <r>
      <rPr/>
      <t xml:space="preserve">- запрос расписан через офис
</t>
    </r>
    <r>
      <rPr>
        <b/>
      </rPr>
      <t>17.07.2019</t>
    </r>
    <r>
      <rPr/>
      <t xml:space="preserve"> - стоимость сообщена без ТКП</t>
    </r>
  </si>
  <si>
    <t>Сахалин-Энерджи</t>
  </si>
  <si>
    <r>
      <rPr>
        <b/>
      </rPr>
      <t>10.07.2019 (В. Пак)</t>
    </r>
    <r>
      <rPr/>
      <t xml:space="preserve"> - запрос расписан через офис
</t>
    </r>
    <r>
      <rPr>
        <b/>
      </rPr>
      <t>17.07.2019</t>
    </r>
    <r>
      <rPr/>
      <t xml:space="preserve"> - передано И. Загребину
</t>
    </r>
    <r>
      <rPr>
        <b/>
      </rPr>
      <t>17.07.2019</t>
    </r>
    <r>
      <rPr/>
      <t xml:space="preserve"> - ответ без ТКП по e-mail, два варианта  технического решения от Е. Баринова, для ТКП необходимо решения Заказчика и исходные данные</t>
    </r>
  </si>
  <si>
    <r>
      <rPr>
        <b/>
      </rPr>
      <t xml:space="preserve">16.07.2019 (В. Пак) </t>
    </r>
    <r>
      <rPr/>
      <t xml:space="preserve">- запрос расписан через офис
</t>
    </r>
    <r>
      <rPr>
        <b/>
      </rPr>
      <t>17.07.2019</t>
    </r>
    <r>
      <rPr/>
      <t xml:space="preserve"> - отказ, не наше</t>
    </r>
  </si>
  <si>
    <t>Кокоев Давид</t>
  </si>
  <si>
    <t>MIC-355M, MIC-200</t>
  </si>
  <si>
    <r>
      <rPr>
        <b/>
      </rPr>
      <t>12.07.2019 (В. Пак)</t>
    </r>
    <r>
      <rPr/>
      <t xml:space="preserve"> - запрос расписан через офис
</t>
    </r>
    <r>
      <rPr>
        <b/>
      </rPr>
      <t>15.07.2019</t>
    </r>
    <r>
      <rPr/>
      <t xml:space="preserve"> - уточнение исходных данных Заказчика</t>
    </r>
  </si>
  <si>
    <r>
      <rPr>
        <b/>
      </rPr>
      <t>10.07.2019 (В. Пак)</t>
    </r>
    <r>
      <rPr/>
      <t xml:space="preserve"> - запрос расписан через офис
</t>
    </r>
    <r>
      <rPr>
        <b/>
      </rPr>
      <t>11.07.2019</t>
    </r>
    <r>
      <rPr/>
      <t xml:space="preserve"> - отказ, не наше</t>
    </r>
  </si>
  <si>
    <t>Контроль радиусов по торцам РЛ ротора КВД</t>
  </si>
  <si>
    <r>
      <rPr>
        <b/>
      </rPr>
      <t xml:space="preserve">24.06.2019 (В. Пак) </t>
    </r>
    <r>
      <rPr/>
      <t xml:space="preserve">- запрос расписан через офис
</t>
    </r>
    <r>
      <rPr>
        <b/>
      </rPr>
      <t>28.06.2019</t>
    </r>
    <r>
      <rPr/>
      <t xml:space="preserve"> - принято в работу, необходима консультация с А.Н. Поповым
</t>
    </r>
    <r>
      <rPr>
        <b/>
      </rPr>
      <t>04.07.2019</t>
    </r>
    <r>
      <rPr/>
      <t xml:space="preserve"> - решение об запуске этой работы принимает И.А. Потапов, жду результата переговоров Попова и Потапова</t>
    </r>
  </si>
  <si>
    <t>ВНИПИнефть</t>
  </si>
  <si>
    <t>КИП</t>
  </si>
  <si>
    <r>
      <rPr>
        <b/>
      </rPr>
      <t>01.07.2019 (В. Пак)</t>
    </r>
    <r>
      <rPr/>
      <t xml:space="preserve"> - запрос расписан через офис
</t>
    </r>
    <r>
      <rPr>
        <b/>
      </rPr>
      <t>01.07.2019</t>
    </r>
    <r>
      <rPr/>
      <t xml:space="preserve"> - отказ, не наше</t>
    </r>
  </si>
  <si>
    <t>Применик ПП-500А</t>
  </si>
  <si>
    <r>
      <rPr>
        <b/>
      </rPr>
      <t>25.06.2019 (В. Пак)</t>
    </r>
    <r>
      <rPr/>
      <t xml:space="preserve"> - запрос расписан через офис
</t>
    </r>
    <r>
      <rPr>
        <b/>
      </rPr>
      <t>28.06.2019</t>
    </r>
    <r>
      <rPr/>
      <t xml:space="preserve"> - отказ, не наше</t>
    </r>
  </si>
  <si>
    <t>ААТ Гомсельмаш</t>
  </si>
  <si>
    <t>ИВК для доводки комбайна</t>
  </si>
  <si>
    <r>
      <rPr>
        <b/>
      </rPr>
      <t xml:space="preserve">24.06.2019 (В. Пак) </t>
    </r>
    <r>
      <rPr/>
      <t xml:space="preserve">- запрос расписан через офис
</t>
    </r>
    <r>
      <rPr>
        <b/>
      </rPr>
      <t>25.06.2019</t>
    </r>
    <r>
      <rPr/>
      <t xml:space="preserve"> - письмо исх. № 498 от 25.06.19</t>
    </r>
  </si>
  <si>
    <t>Торум</t>
  </si>
  <si>
    <r>
      <rPr>
        <b/>
      </rPr>
      <t xml:space="preserve">13.06.2019 (В. Пак) </t>
    </r>
    <r>
      <rPr/>
      <t xml:space="preserve">- запрос расписан через офис, узнать кто конечный пользователь, запросить ТЗ - ТКП не отправлять без данной информации
</t>
    </r>
    <r>
      <rPr>
        <b/>
      </rPr>
      <t>13.06.2019</t>
    </r>
    <r>
      <rPr/>
      <t xml:space="preserve"> - информация запрошена
</t>
    </r>
    <r>
      <rPr>
        <b/>
      </rPr>
      <t>14.06.2019</t>
    </r>
    <r>
      <rPr/>
      <t xml:space="preserve"> - направлен опросный лист
</t>
    </r>
    <r>
      <rPr>
        <b/>
      </rPr>
      <t>18.06.2019</t>
    </r>
    <r>
      <rPr/>
      <t xml:space="preserve"> - опросный лист не вернулся</t>
    </r>
  </si>
  <si>
    <r>
      <rPr>
        <b/>
      </rPr>
      <t>07.06.2019 (В. Пак)</t>
    </r>
    <r>
      <rPr/>
      <t xml:space="preserve"> - запрос расписан через офис
</t>
    </r>
    <r>
      <rPr>
        <b/>
      </rPr>
      <t>11.06.2019</t>
    </r>
    <r>
      <rPr/>
      <t xml:space="preserve"> - ТЗ на проработку тех. специалисту
</t>
    </r>
    <r>
      <rPr>
        <b/>
      </rPr>
      <t>17.06.2019</t>
    </r>
    <r>
      <rPr/>
      <t xml:space="preserve"> - письмо-отказ исх. № 484 от 17.06.2019</t>
    </r>
  </si>
  <si>
    <t>Инвертор</t>
  </si>
  <si>
    <t>Привод</t>
  </si>
  <si>
    <r>
      <rPr>
        <b/>
      </rPr>
      <t xml:space="preserve">14.06.2019 (В. Пак) </t>
    </r>
    <r>
      <rPr/>
      <t>- запрос расписан через офис</t>
    </r>
  </si>
  <si>
    <t>Сибирские Приборы и Системы</t>
  </si>
  <si>
    <r>
      <rPr>
        <b/>
      </rPr>
      <t xml:space="preserve">13.06.2019 (В. Пак) </t>
    </r>
    <r>
      <rPr/>
      <t xml:space="preserve">- запрос направлен по e-mail
</t>
    </r>
    <r>
      <rPr>
        <b/>
      </rPr>
      <t>14.06.2019</t>
    </r>
    <r>
      <rPr/>
      <t xml:space="preserve"> - направлена цена на MIC-036 без ТКП, уточнение по модулям</t>
    </r>
  </si>
  <si>
    <t>СМПВО</t>
  </si>
  <si>
    <t>Виброанализатор</t>
  </si>
  <si>
    <r>
      <rPr>
        <b/>
      </rPr>
      <t xml:space="preserve">13.06.2019 (В. Пак) </t>
    </r>
    <r>
      <rPr/>
      <t xml:space="preserve">- запрос направлен по e-mail
</t>
    </r>
    <r>
      <rPr>
        <b/>
      </rPr>
      <t>14.06.2019</t>
    </r>
    <r>
      <rPr/>
      <t xml:space="preserve"> - отказ, не наше</t>
    </r>
  </si>
  <si>
    <t>Марат Абзаев</t>
  </si>
  <si>
    <r>
      <rPr>
        <b/>
      </rPr>
      <t>05.06.2019 (В. Пак)</t>
    </r>
    <r>
      <rPr/>
      <t xml:space="preserve"> - запрос расписан через офис
</t>
    </r>
    <r>
      <rPr>
        <b/>
      </rPr>
      <t>06.06.2019</t>
    </r>
    <r>
      <rPr/>
      <t xml:space="preserve"> - Заказчику направлены вопросы по исх. данным
</t>
    </r>
    <r>
      <rPr>
        <b/>
      </rPr>
      <t>11.06.2019</t>
    </r>
    <r>
      <rPr/>
      <t xml:space="preserve"> - Заказчик не предоставил ИД, наименования компании, состава поставки</t>
    </r>
  </si>
  <si>
    <t>ОДК-СТАР</t>
  </si>
  <si>
    <r>
      <rPr>
        <b/>
      </rPr>
      <t xml:space="preserve">04.06.2019 (В. Пак) </t>
    </r>
    <r>
      <rPr/>
      <t xml:space="preserve">- запрос расписан через офис
</t>
    </r>
    <r>
      <rPr>
        <b/>
      </rPr>
      <t>06.06.2019</t>
    </r>
    <r>
      <rPr/>
      <t xml:space="preserve"> - ответ Заказчику с ценой и описанием модуля MX-132</t>
    </r>
  </si>
  <si>
    <t>РИТЕК</t>
  </si>
  <si>
    <r>
      <rPr>
        <b/>
      </rPr>
      <t>21.05.2019 (В. Пак)</t>
    </r>
    <r>
      <rPr/>
      <t xml:space="preserve"> - запрос расписан через офис
</t>
    </r>
    <r>
      <rPr>
        <b/>
      </rPr>
      <t>22.05.2019</t>
    </r>
    <r>
      <rPr/>
      <t xml:space="preserve"> - принято в работу
</t>
    </r>
    <r>
      <rPr>
        <b/>
      </rPr>
      <t>05.06.2019</t>
    </r>
    <r>
      <rPr/>
      <t xml:space="preserve"> - ответ без ТКП, сумма за поставку оборудования без выполнения ТЗ</t>
    </r>
  </si>
  <si>
    <t>KINGSLY</t>
  </si>
  <si>
    <r>
      <rPr>
        <b/>
      </rPr>
      <t xml:space="preserve">27.05.2019 (В. Пак) </t>
    </r>
    <r>
      <rPr/>
      <t xml:space="preserve">- запрос расписан через офис
</t>
    </r>
    <r>
      <rPr>
        <b/>
      </rPr>
      <t>29.05.2019</t>
    </r>
    <r>
      <rPr/>
      <t xml:space="preserve"> - доп. соглашение на подписи у ген. директора
</t>
    </r>
    <r>
      <rPr>
        <b/>
      </rPr>
      <t>05.06.2019</t>
    </r>
    <r>
      <rPr/>
      <t xml:space="preserve"> - оригинал наш экземпляр доп. соглашения подписан</t>
    </r>
  </si>
  <si>
    <t>дог №RU/23527974/01/19 (ООО) 16.01.19</t>
  </si>
  <si>
    <t>р2182</t>
  </si>
  <si>
    <t>Транснефтегаз Глобал Сервис</t>
  </si>
  <si>
    <t>МИП Ш-711/2</t>
  </si>
  <si>
    <r>
      <rPr>
        <b/>
      </rPr>
      <t xml:space="preserve">04.06.2019 (В. Пак) </t>
    </r>
    <r>
      <rPr/>
      <t xml:space="preserve">- запрос расписан через офис
</t>
    </r>
    <r>
      <rPr>
        <b/>
      </rPr>
      <t>04.06.2019</t>
    </r>
    <r>
      <rPr/>
      <t xml:space="preserve"> - отказ, не наше</t>
    </r>
  </si>
  <si>
    <t>ТранснефтегазГлобал Сервис</t>
  </si>
  <si>
    <t>Измерительные преобразователи</t>
  </si>
  <si>
    <r>
      <rPr>
        <b/>
      </rPr>
      <t>03.06.2019</t>
    </r>
    <r>
      <rPr/>
      <t xml:space="preserve"> - запрос расписан через офис
</t>
    </r>
    <r>
      <rPr>
        <b/>
      </rPr>
      <t>04.06.2019</t>
    </r>
    <r>
      <rPr/>
      <t xml:space="preserve"> - отказ, не наше</t>
    </r>
  </si>
  <si>
    <t>НПО ПРОМАЛЬЯНС</t>
  </si>
  <si>
    <r>
      <rPr>
        <b/>
      </rPr>
      <t xml:space="preserve">27.05.2019 (В. Пак) </t>
    </r>
    <r>
      <rPr/>
      <t xml:space="preserve">- запрос расписан через офис
</t>
    </r>
    <r>
      <rPr>
        <b/>
      </rPr>
      <t>29.05.2019</t>
    </r>
    <r>
      <rPr/>
      <t xml:space="preserve"> - связалась с Заказчиком, запрос не актуален, ТКП не требуется</t>
    </r>
  </si>
  <si>
    <t>Гомсельмаш</t>
  </si>
  <si>
    <t>Комплекс для доводки комбайна по динамическим параметрам</t>
  </si>
  <si>
    <r>
      <rPr>
        <b/>
      </rPr>
      <t>23.05.2019 (В. Пак)</t>
    </r>
    <r>
      <rPr/>
      <t xml:space="preserve"> - запрос расписан через офис
</t>
    </r>
    <r>
      <rPr>
        <b/>
      </rPr>
      <t>27.05.2019</t>
    </r>
    <r>
      <rPr/>
      <t xml:space="preserve"> - письмо исх. №438 от 27.05.19 на e-mail</t>
    </r>
  </si>
  <si>
    <t>Сапл-биз</t>
  </si>
  <si>
    <t>Датчики</t>
  </si>
  <si>
    <r>
      <rPr>
        <b/>
      </rPr>
      <t xml:space="preserve">27.05.2019 (В. Пак) </t>
    </r>
    <r>
      <rPr/>
      <t xml:space="preserve">- запрос расписан через офис
</t>
    </r>
    <r>
      <rPr>
        <b/>
      </rPr>
      <t>27.05.2019</t>
    </r>
    <r>
      <rPr/>
      <t xml:space="preserve"> - отказ, не наше</t>
    </r>
  </si>
  <si>
    <t>МПО-Гидроприбор</t>
  </si>
  <si>
    <r>
      <rPr>
        <b/>
      </rPr>
      <t>23.05.2019 (В. Пак)</t>
    </r>
    <r>
      <rPr/>
      <t xml:space="preserve"> - запрос расписан через офис
</t>
    </r>
    <r>
      <rPr>
        <b/>
      </rPr>
      <t>24.05.2019</t>
    </r>
    <r>
      <rPr/>
      <t xml:space="preserve"> - ответ Заказчику </t>
    </r>
  </si>
  <si>
    <t>РПЕ</t>
  </si>
  <si>
    <r>
      <rPr>
        <b/>
      </rPr>
      <t>23.05.2019 (В. Пак)</t>
    </r>
    <r>
      <rPr/>
      <t xml:space="preserve"> - запрос расписан через офис
</t>
    </r>
    <r>
      <rPr>
        <b/>
      </rPr>
      <t>24.05.2019</t>
    </r>
    <r>
      <rPr/>
      <t xml:space="preserve"> - отказ, не наше</t>
    </r>
  </si>
  <si>
    <r>
      <rPr/>
      <t xml:space="preserve">Уточнить исходные данные, подготовить ТКП
</t>
    </r>
    <r>
      <rPr>
        <b/>
      </rPr>
      <t>08.05.2019</t>
    </r>
    <r>
      <rPr/>
      <t xml:space="preserve"> - вопрос Заказчику по e-mail по модулям </t>
    </r>
    <r>
      <rPr>
        <b/>
      </rPr>
      <t>20.05.2019</t>
    </r>
    <r>
      <rPr/>
      <t xml:space="preserve"> - жду информацию от тех. спец. Заказчика
</t>
    </r>
    <r>
      <rPr>
        <b/>
      </rPr>
      <t>22.05.2019</t>
    </r>
    <r>
      <rPr/>
      <t xml:space="preserve"> - ответ Заказчику, на данный момент не можем выставить ТКП на основании их исходных данных</t>
    </r>
  </si>
  <si>
    <t xml:space="preserve"> -</t>
  </si>
  <si>
    <t>Метеостанция</t>
  </si>
  <si>
    <r>
      <rPr>
        <b/>
      </rPr>
      <t>21.05.2019 (В. Пак)</t>
    </r>
    <r>
      <rPr/>
      <t xml:space="preserve"> - запрос расписан через офис
</t>
    </r>
    <r>
      <rPr>
        <b/>
      </rPr>
      <t>21.05.2019</t>
    </r>
    <r>
      <rPr/>
      <t xml:space="preserve"> - отказ, не наше</t>
    </r>
  </si>
  <si>
    <t>Курганприбор</t>
  </si>
  <si>
    <t>ИВК ММК-С</t>
  </si>
  <si>
    <r>
      <rPr>
        <b/>
      </rPr>
      <t>16.05.2019 (В. Пак)</t>
    </r>
    <r>
      <rPr/>
      <t xml:space="preserve"> - запрос расписан через офис
</t>
    </r>
    <r>
      <rPr>
        <b/>
      </rPr>
      <t>16.05.2019</t>
    </r>
    <r>
      <rPr/>
      <t xml:space="preserve"> - не наше, но если Заказчик заинтересуется нашей системой, то можно взяться (предварительная консультация с И.Загребиным)</t>
    </r>
  </si>
  <si>
    <t>ООО "Магнус"</t>
  </si>
  <si>
    <t>Манометры</t>
  </si>
  <si>
    <r>
      <rPr/>
      <t xml:space="preserve">- написать отказ. Продукция не наша.
</t>
    </r>
    <r>
      <rPr>
        <b/>
      </rPr>
      <t>07.05.2019</t>
    </r>
    <r>
      <rPr/>
      <t xml:space="preserve"> - отказ, не наше</t>
    </r>
  </si>
  <si>
    <r>
      <rPr>
        <b/>
      </rPr>
      <t>26.04.2019 (В. Пак)</t>
    </r>
    <r>
      <rPr/>
      <t xml:space="preserve"> - запрос расписан через офис
</t>
    </r>
    <r>
      <rPr>
        <b/>
      </rPr>
      <t>30.04.2019</t>
    </r>
    <r>
      <rPr/>
      <t xml:space="preserve"> - ТКП не требуется, стоимость и срок сообщили</t>
    </r>
  </si>
  <si>
    <t>Датчик</t>
  </si>
  <si>
    <r>
      <rPr>
        <b/>
      </rPr>
      <t>26.04.2019 (В. Пак)</t>
    </r>
    <r>
      <rPr/>
      <t xml:space="preserve"> - запрос расписан через офис
</t>
    </r>
    <r>
      <rPr>
        <b/>
      </rPr>
      <t>29.04.2019</t>
    </r>
    <r>
      <rPr/>
      <t xml:space="preserve"> - отказ, не наше</t>
    </r>
  </si>
  <si>
    <t>Плотномер Д-51</t>
  </si>
  <si>
    <r>
      <rPr>
        <b/>
      </rPr>
      <t xml:space="preserve">25.04.2019 (В. Пак) </t>
    </r>
    <r>
      <rPr/>
      <t xml:space="preserve">- запрос расписан через офис
</t>
    </r>
    <r>
      <rPr>
        <b/>
      </rPr>
      <t>26.04.2019</t>
    </r>
    <r>
      <rPr/>
      <t xml:space="preserve"> - отказ, не наше оборудование</t>
    </r>
  </si>
  <si>
    <t>Airflow</t>
  </si>
  <si>
    <t>PXIe</t>
  </si>
  <si>
    <r>
      <rPr>
        <b/>
      </rPr>
      <t xml:space="preserve">25.04.2019 (В. Пак) </t>
    </r>
    <r>
      <rPr/>
      <t xml:space="preserve">- запрос расписан через офис
</t>
    </r>
    <r>
      <rPr>
        <b/>
      </rPr>
      <t>26.04.2019</t>
    </r>
    <r>
      <rPr/>
      <t xml:space="preserve"> - отказ, не производим</t>
    </r>
  </si>
  <si>
    <t>Укртрансгаз</t>
  </si>
  <si>
    <t>Система измерений вибрации</t>
  </si>
  <si>
    <r>
      <rPr>
        <b/>
      </rPr>
      <t>23.04.2019 (В. Пак)</t>
    </r>
    <r>
      <rPr/>
      <t xml:space="preserve"> - запрос расписан через офис 
</t>
    </r>
    <r>
      <rPr>
        <b/>
      </rPr>
      <t>24.04.2019</t>
    </r>
    <r>
      <rPr/>
      <t xml:space="preserve"> - направлено Д.Адаменко</t>
    </r>
  </si>
  <si>
    <t>ПК-РусНефтеХим</t>
  </si>
  <si>
    <r>
      <rPr>
        <b/>
      </rPr>
      <t>19.04.2019 (В. Пак)</t>
    </r>
    <r>
      <rPr/>
      <t xml:space="preserve"> - запрос расписан через офис </t>
    </r>
    <r>
      <rPr>
        <b/>
      </rPr>
      <t>22.04.2019</t>
    </r>
    <r>
      <rPr/>
      <t xml:space="preserve"> - ответ: не наше</t>
    </r>
  </si>
  <si>
    <t>Трест Гидромонтаж</t>
  </si>
  <si>
    <t>ОСТ-3М-1,5</t>
  </si>
  <si>
    <r>
      <rPr>
        <b/>
      </rPr>
      <t>12.04.2019 (В. Пак)</t>
    </r>
    <r>
      <rPr/>
      <t xml:space="preserve"> - запрос расписан через офис
</t>
    </r>
    <r>
      <rPr>
        <b/>
      </rPr>
      <t>15.04.2019</t>
    </r>
    <r>
      <rPr/>
      <t xml:space="preserve"> - принято в работу
</t>
    </r>
    <r>
      <rPr>
        <b/>
      </rPr>
      <t>16.04.2019</t>
    </r>
    <r>
      <rPr/>
      <t xml:space="preserve"> - письмо исх. №346 от 16.04.19 направлено Заказчику </t>
    </r>
  </si>
  <si>
    <t>Усилитель УЗ-002</t>
  </si>
  <si>
    <r>
      <rPr>
        <b/>
      </rPr>
      <t xml:space="preserve">08.04.2019 (В. Пак) </t>
    </r>
    <r>
      <rPr/>
      <t xml:space="preserve">- запрос расписан через офис </t>
    </r>
    <r>
      <rPr>
        <b/>
      </rPr>
      <t>08.04.2019</t>
    </r>
    <r>
      <rPr/>
      <t xml:space="preserve"> - ответ на запрос, но Заказчику наше оборудование в качестве аналога не подходит</t>
    </r>
  </si>
  <si>
    <t>ОАО Гомсельмаш</t>
  </si>
  <si>
    <t>ИВК для доводки комбайна по динамическим параметрам</t>
  </si>
  <si>
    <r>
      <rPr>
        <b/>
      </rPr>
      <t>27.03.2019 (В. Пак)</t>
    </r>
    <r>
      <rPr/>
      <t xml:space="preserve"> - запрос расписан через офис 28.03.2019 - принято в работу (проработка ТЗ тех. спец-ом)
</t>
    </r>
    <r>
      <rPr>
        <b/>
      </rPr>
      <t>04.04.2019</t>
    </r>
    <r>
      <rPr/>
      <t xml:space="preserve"> - отказ от участия в разработке ИВК, письмо исх. №292</t>
    </r>
  </si>
  <si>
    <t>Блок EL 3114</t>
  </si>
  <si>
    <r>
      <rPr>
        <b/>
      </rPr>
      <t>03.04.2019 (В. Пак)</t>
    </r>
    <r>
      <rPr/>
      <t xml:space="preserve"> - запрос расписан через офис
</t>
    </r>
    <r>
      <rPr>
        <b/>
      </rPr>
      <t>04.04.2019</t>
    </r>
    <r>
      <rPr/>
      <t xml:space="preserve"> - отказ, оборудование не наше</t>
    </r>
  </si>
  <si>
    <t>ПРОТОН-ПМ</t>
  </si>
  <si>
    <r>
      <rPr>
        <b/>
      </rPr>
      <t>02.04.2019 (В. Пак)</t>
    </r>
    <r>
      <rPr/>
      <t xml:space="preserve"> - запрос направлен по e-mail </t>
    </r>
    <r>
      <rPr>
        <b/>
      </rPr>
      <t>03.04.2019</t>
    </r>
    <r>
      <rPr/>
      <t xml:space="preserve"> - Заказчку сообщена стоимость прибора </t>
    </r>
  </si>
  <si>
    <t>Датчик абсолютного давления</t>
  </si>
  <si>
    <r>
      <rPr>
        <b/>
      </rPr>
      <t>03.04.2019</t>
    </r>
    <r>
      <rPr/>
      <t xml:space="preserve"> - варианты аналогов направлены Заказчику, ТКП не требуется, у Заказчика нет информации будут ли применяться эти датчики</t>
    </r>
  </si>
  <si>
    <t>Энерготехмонтаж</t>
  </si>
  <si>
    <t>Контроллер</t>
  </si>
  <si>
    <r>
      <rPr>
        <b/>
      </rPr>
      <t>26.03.2019 (В. Пак)</t>
    </r>
    <r>
      <rPr/>
      <t xml:space="preserve"> - запрос расписан через офис </t>
    </r>
    <r>
      <rPr>
        <b/>
      </rPr>
      <t>27.03.2019</t>
    </r>
    <r>
      <rPr/>
      <t xml:space="preserve"> - ответ: не наше, но есть модуль со схожим обозначением</t>
    </r>
  </si>
  <si>
    <t>Информация по тележке JacXson</t>
  </si>
  <si>
    <r>
      <rPr>
        <b/>
      </rPr>
      <t xml:space="preserve">20.03.2019 (В. Пак) </t>
    </r>
    <r>
      <rPr/>
      <t xml:space="preserve">- запрос расписан через офис </t>
    </r>
    <r>
      <rPr>
        <b/>
      </rPr>
      <t>25.03.2019</t>
    </r>
    <r>
      <rPr/>
      <t xml:space="preserve"> - сформировано письмо
</t>
    </r>
    <r>
      <rPr>
        <b/>
      </rPr>
      <t>26.03.2019</t>
    </r>
    <r>
      <rPr/>
      <t xml:space="preserve"> - письмо №261 от 26.03.19 направлено на e-mail Кондрашина А.Ю. (росс. представ. SPHEREA)</t>
    </r>
  </si>
  <si>
    <t>Ravir Engineering</t>
  </si>
  <si>
    <t>L-Card</t>
  </si>
  <si>
    <r>
      <rPr>
        <b/>
      </rPr>
      <t xml:space="preserve">19.03.2019 (В. Пак) </t>
    </r>
    <r>
      <rPr/>
      <t xml:space="preserve">- запрос расписан через офис </t>
    </r>
    <r>
      <rPr>
        <b/>
      </rPr>
      <t>21.03.2019</t>
    </r>
    <r>
      <rPr/>
      <t xml:space="preserve"> ответ: обратиться напрямую к L-Card</t>
    </r>
  </si>
  <si>
    <t>ТД Вершина</t>
  </si>
  <si>
    <r>
      <rPr>
        <b/>
      </rPr>
      <t>15.03.2019 (В. Пак)</t>
    </r>
    <r>
      <rPr/>
      <t xml:space="preserve"> - запрос расписан через офис </t>
    </r>
    <r>
      <rPr>
        <b/>
      </rPr>
      <t>18.03.2019</t>
    </r>
    <r>
      <rPr/>
      <t xml:space="preserve"> - отказ, не наше</t>
    </r>
  </si>
  <si>
    <t>БатысСервисПлюс</t>
  </si>
  <si>
    <r>
      <rPr>
        <b/>
      </rPr>
      <t xml:space="preserve">14.03.2019 (В. Пак) </t>
    </r>
    <r>
      <rPr/>
      <t>- запрос расписан через офис -Направлен ответ на e-mail, оборудование не наше</t>
    </r>
  </si>
  <si>
    <t>КАЗ имени С.П. Горбунова - филиал ПАО ТУПОЛЕВ</t>
  </si>
  <si>
    <t>004_19</t>
  </si>
  <si>
    <t>07.10.2019 - оплата</t>
  </si>
  <si>
    <t>дог №У112/Д-729-2019 от 08.07.2019</t>
  </si>
  <si>
    <t>р2467</t>
  </si>
  <si>
    <r>
      <rPr>
        <b/>
      </rPr>
      <t>09.09.2019</t>
    </r>
    <r>
      <rPr/>
      <t xml:space="preserve"> - запрос расписан через офис
</t>
    </r>
    <r>
      <rPr>
        <b/>
      </rPr>
      <t>10.09.2019</t>
    </r>
    <r>
      <rPr/>
      <t xml:space="preserve"> - принято в работу
</t>
    </r>
    <r>
      <rPr>
        <b/>
      </rPr>
      <t xml:space="preserve">11.09.2019 </t>
    </r>
    <r>
      <rPr/>
      <t>- письмо исх. №694 от 11.09.2019 о предзапуске заказа направлено Заказчику</t>
    </r>
  </si>
  <si>
    <r>
      <rPr>
        <b/>
      </rPr>
      <t xml:space="preserve">04.07.2019 (В. Пак) </t>
    </r>
    <r>
      <rPr/>
      <t xml:space="preserve">- запрос расписан через офис
</t>
    </r>
    <r>
      <rPr>
        <b/>
      </rPr>
      <t>05.07.2019</t>
    </r>
    <r>
      <rPr/>
      <t xml:space="preserve"> - ТКП направлено Заказчику</t>
    </r>
  </si>
  <si>
    <t>ЛИИ им. Громова</t>
  </si>
  <si>
    <t>Работы</t>
  </si>
  <si>
    <t>020_19</t>
  </si>
  <si>
    <t>Петров</t>
  </si>
  <si>
    <t>15.08.2019 - оплата</t>
  </si>
  <si>
    <t>дог 02-2/18 (ООО) 03.12.2018</t>
  </si>
  <si>
    <t>р2465</t>
  </si>
  <si>
    <t>Борт</t>
  </si>
  <si>
    <t>024_19</t>
  </si>
  <si>
    <r>
      <rPr/>
      <t xml:space="preserve">- подписать оригинал договора, направить Заказчику
</t>
    </r>
    <r>
      <rPr>
        <b/>
      </rPr>
      <t>08.05.2019</t>
    </r>
    <r>
      <rPr/>
      <t xml:space="preserve"> - дог. подписан, направлен с сопроводительным письмом исх. №396 Заказчику</t>
    </r>
  </si>
  <si>
    <t>дог. 10-19 (ООО) 15.04.19</t>
  </si>
  <si>
    <t>ООО "КрасМК"</t>
  </si>
  <si>
    <t>033_19</t>
  </si>
  <si>
    <r>
      <rPr>
        <b/>
      </rPr>
      <t>17.06.2019 (В. Пак)</t>
    </r>
    <r>
      <rPr/>
      <t xml:space="preserve"> - запрос направлен по e-mail
</t>
    </r>
    <r>
      <rPr>
        <b/>
      </rPr>
      <t>17.06.2019</t>
    </r>
    <r>
      <rPr/>
      <t xml:space="preserve"> - заявка на договор передана в ДГ, договор подписан и направлен Заказчику с сопровод письмом исх. №483 от 17.06.19</t>
    </r>
  </si>
  <si>
    <t xml:space="preserve">дог. 11502211 (ООО) 17.06.19
 счет 162 (ООО, аванс 70%) </t>
  </si>
  <si>
    <t>р2440</t>
  </si>
  <si>
    <t>ПАО НПО "Искра"</t>
  </si>
  <si>
    <t>WinПОС (2 шт.)</t>
  </si>
  <si>
    <t>034_19</t>
  </si>
  <si>
    <r>
      <rPr>
        <b/>
      </rPr>
      <t>29.05.2019 (В. Пак)</t>
    </r>
    <r>
      <rPr/>
      <t xml:space="preserve"> - запрос расписан через офис
</t>
    </r>
    <r>
      <rPr>
        <b/>
      </rPr>
      <t>03.06.2019</t>
    </r>
    <r>
      <rPr/>
      <t xml:space="preserve"> - договор подписан направлен Заказчику с сопровод. письмом № 453 от 03.06.19</t>
    </r>
  </si>
  <si>
    <t>дог 735-007/2019</t>
  </si>
  <si>
    <t>038_19</t>
  </si>
  <si>
    <t>24.10.2019 - оплата</t>
  </si>
  <si>
    <t xml:space="preserve">дог. № 17705596339190000540/900-532-19 (ООО)
доп. соглашение №1 </t>
  </si>
  <si>
    <t>р2468</t>
  </si>
  <si>
    <t>1106
1123</t>
  </si>
  <si>
    <r>
      <rPr>
        <b/>
      </rPr>
      <t xml:space="preserve">26.09.2019 </t>
    </r>
    <r>
      <rPr/>
      <t xml:space="preserve">- запрос расписан через офис, скан без печати
</t>
    </r>
    <r>
      <rPr>
        <b/>
      </rPr>
      <t>02.10.2019</t>
    </r>
    <r>
      <rPr/>
      <t xml:space="preserve"> - оригиналы доп. соглашения (3 экз.) без печати Авида переданы Заказчику исх. №749 от 01.10.2019 (DHL)</t>
    </r>
  </si>
  <si>
    <r>
      <rPr>
        <b/>
      </rPr>
      <t xml:space="preserve">14.06.2019 (В. Пак) </t>
    </r>
    <r>
      <rPr/>
      <t xml:space="preserve">- запрос расписан через офис
</t>
    </r>
    <r>
      <rPr>
        <b/>
      </rPr>
      <t>17.06.2019</t>
    </r>
    <r>
      <rPr/>
      <t xml:space="preserve"> - в работе
</t>
    </r>
    <r>
      <rPr>
        <b/>
      </rPr>
      <t>20.06.2019</t>
    </r>
    <r>
      <rPr/>
      <t xml:space="preserve"> - письмо исх. №889 от 20.06.2019</t>
    </r>
  </si>
  <si>
    <t>дог. № 17705596339190000540/900-532-19 (ООО)</t>
  </si>
  <si>
    <r>
      <rPr>
        <b/>
      </rPr>
      <t>22.05.2019</t>
    </r>
    <r>
      <rPr/>
      <t xml:space="preserve"> - запрос обновить ТКП (убрать некоторые наименования) направлен через e-mail
</t>
    </r>
    <r>
      <rPr>
        <b/>
      </rPr>
      <t>23.05.2019</t>
    </r>
    <r>
      <rPr/>
      <t xml:space="preserve"> - ТКП направлено Заказчику</t>
    </r>
  </si>
  <si>
    <t>MIC-355M (ДС №2 к дог. поставки)</t>
  </si>
  <si>
    <t>055_19</t>
  </si>
  <si>
    <r>
      <rPr>
        <b/>
      </rPr>
      <t>06.11.2019 (В. Пак)</t>
    </r>
    <r>
      <rPr/>
      <t xml:space="preserve"> - запрос расписан через офис
</t>
    </r>
    <r>
      <rPr>
        <b/>
      </rPr>
      <t>12.11.2019</t>
    </r>
    <r>
      <rPr/>
      <t xml:space="preserve"> - Онищенко отказывается подписывать ДС №2 об изменении ИГК к дог., пока не будет окончательной оплаты, Авид обещает оплатить на р/сч. Ждём окончательную оплату по дог.</t>
    </r>
  </si>
  <si>
    <t>дог 00000000020956180193-9-5702_2019
(ООО),
ДС №1 от 29.03.19,
счёт №207 от 07.08.2019 (на оконч. оплату)</t>
  </si>
  <si>
    <t>р2409</t>
  </si>
  <si>
    <t>ПЭС</t>
  </si>
  <si>
    <t>МС-227К3</t>
  </si>
  <si>
    <t>126_19</t>
  </si>
  <si>
    <t xml:space="preserve">12.08.2019 - оплата </t>
  </si>
  <si>
    <t>дог. №64-19 (ООО)
счёт 209 (ООО) от 08.08.2019</t>
  </si>
  <si>
    <t>р2457</t>
  </si>
  <si>
    <r>
      <rPr>
        <b/>
      </rPr>
      <t>02.08.2019</t>
    </r>
    <r>
      <rPr/>
      <t xml:space="preserve"> - запрос по e-mail
</t>
    </r>
    <r>
      <rPr>
        <b/>
      </rPr>
      <t>08.08.2019</t>
    </r>
    <r>
      <rPr/>
      <t xml:space="preserve"> - направлен скан
</t>
    </r>
    <r>
      <rPr>
        <b/>
      </rPr>
      <t>09.08.2019</t>
    </r>
    <r>
      <rPr/>
      <t xml:space="preserve"> - оригинал договора подписанный с нашей стороны направлен Закачику по почте письмом №612 от 08.08.19 </t>
    </r>
  </si>
  <si>
    <t>145_19</t>
  </si>
  <si>
    <r>
      <rPr>
        <b/>
      </rPr>
      <t>13.05.2019 (В. Пак)</t>
    </r>
    <r>
      <rPr/>
      <t xml:space="preserve"> - запрос направлен по e-mail
</t>
    </r>
    <r>
      <rPr>
        <b/>
      </rPr>
      <t>14.05.2019</t>
    </r>
    <r>
      <rPr/>
      <t xml:space="preserve"> - ответ Заказчику по запрос 
</t>
    </r>
  </si>
  <si>
    <t>Комплектующие на ССД</t>
  </si>
  <si>
    <t>152_19</t>
  </si>
  <si>
    <t>10.09.2019 - оплата</t>
  </si>
  <si>
    <t xml:space="preserve"> дог. 21-5702 (ООО)
счет 118 (ООО, аванс 30%) 19.04.19</t>
  </si>
  <si>
    <t>р2433</t>
  </si>
  <si>
    <t>15.05.2019 - оплата</t>
  </si>
  <si>
    <r>
      <rPr>
        <b/>
      </rPr>
      <t>23.04.2019 (В. Пак)</t>
    </r>
    <r>
      <rPr/>
      <t xml:space="preserve"> - запрос расписан через офис
</t>
    </r>
    <r>
      <rPr>
        <b/>
      </rPr>
      <t>24.04.2019</t>
    </r>
    <r>
      <rPr/>
      <t xml:space="preserve"> - положила оригиналы на подпись
</t>
    </r>
    <r>
      <rPr>
        <b/>
      </rPr>
      <t>26.04.2019</t>
    </r>
    <r>
      <rPr/>
      <t xml:space="preserve"> - оригинал подписанного договора направлен с сопроводительным письмом Заказчику</t>
    </r>
  </si>
  <si>
    <r>
      <rPr>
        <b/>
      </rPr>
      <t>16.04.2019 (В. Пак)</t>
    </r>
    <r>
      <rPr/>
      <t xml:space="preserve"> - запрос направлен по e-mail</t>
    </r>
    <r>
      <rPr>
        <b/>
      </rPr>
      <t xml:space="preserve"> </t>
    </r>
    <r>
      <rPr/>
      <t xml:space="preserve">(подписать скан договора)
</t>
    </r>
    <r>
      <rPr>
        <b/>
      </rPr>
      <t>16.04.2019</t>
    </r>
    <r>
      <rPr/>
      <t xml:space="preserve"> - в папке на подпись у ген. директора
</t>
    </r>
    <r>
      <rPr>
        <b/>
      </rPr>
      <t>19.04.2019</t>
    </r>
    <r>
      <rPr/>
      <t xml:space="preserve"> - скан подписанного дог. и счет направлены Заказчику</t>
    </r>
  </si>
  <si>
    <r>
      <rPr>
        <b/>
      </rPr>
      <t>14.03.2019 (В. Пак)</t>
    </r>
    <r>
      <rPr/>
      <t xml:space="preserve"> - запрос направлен по e-mail </t>
    </r>
    <r>
      <rPr>
        <b/>
      </rPr>
      <t>15.03.2019</t>
    </r>
    <r>
      <rPr/>
      <t xml:space="preserve"> - ТКП направлено Заказчику</t>
    </r>
  </si>
  <si>
    <t>153_19</t>
  </si>
  <si>
    <t>счет 232 (ООО) 06.09.19</t>
  </si>
  <si>
    <r>
      <rPr/>
      <t xml:space="preserve">06.09.2019 - выставить счет
</t>
    </r>
    <r>
      <rPr>
        <b/>
      </rPr>
      <t>06.09.2019</t>
    </r>
    <r>
      <rPr/>
      <t xml:space="preserve"> - счёт направлен Заказчику</t>
    </r>
  </si>
  <si>
    <t>159_19</t>
  </si>
  <si>
    <r>
      <rPr>
        <b/>
      </rPr>
      <t>15.03.2019 (В. Пак)</t>
    </r>
    <r>
      <rPr/>
      <t xml:space="preserve"> - запрос расписан через офис   </t>
    </r>
    <r>
      <rPr>
        <b/>
      </rPr>
      <t>18.03.2019</t>
    </r>
    <r>
      <rPr/>
      <t xml:space="preserve"> - принято в работу; ТКП направлено Заказчику</t>
    </r>
  </si>
  <si>
    <t>Трансформатор</t>
  </si>
  <si>
    <t>163_19</t>
  </si>
  <si>
    <r>
      <rPr>
        <b/>
      </rPr>
      <t xml:space="preserve">30.04.2019 (В. Пак) </t>
    </r>
    <r>
      <rPr/>
      <t xml:space="preserve">- запрос направлен по e-mail
</t>
    </r>
    <r>
      <rPr>
        <b/>
      </rPr>
      <t>07.05.2019</t>
    </r>
    <r>
      <rPr/>
      <t xml:space="preserve"> - принято в работу
</t>
    </r>
    <r>
      <rPr>
        <b/>
      </rPr>
      <t>14.05.2019</t>
    </r>
    <r>
      <rPr/>
      <t xml:space="preserve"> - договор направлен Заказчику
</t>
    </r>
  </si>
  <si>
    <t>дог. 35-19 (ООО)</t>
  </si>
  <si>
    <r>
      <rPr>
        <b/>
      </rPr>
      <t xml:space="preserve">18.03.2019 (В. Пак) </t>
    </r>
    <r>
      <rPr/>
      <t xml:space="preserve">- требуется обновить ТКП </t>
    </r>
    <r>
      <rPr>
        <b/>
      </rPr>
      <t>18.03.2019</t>
    </r>
    <r>
      <rPr/>
      <t xml:space="preserve"> - принятно в работу                                   </t>
    </r>
    <r>
      <rPr>
        <b/>
      </rPr>
      <t>19.03.2019</t>
    </r>
    <r>
      <rPr/>
      <t xml:space="preserve"> - ТКП подписано                                                                                                     </t>
    </r>
    <r>
      <rPr>
        <b/>
      </rPr>
      <t>20.03.2019</t>
    </r>
    <r>
      <rPr/>
      <t xml:space="preserve"> - ТКП направлено Заказчику </t>
    </r>
  </si>
  <si>
    <t>РЖД</t>
  </si>
  <si>
    <t>165_19</t>
  </si>
  <si>
    <r>
      <rPr>
        <b/>
      </rPr>
      <t>19.03.2019</t>
    </r>
    <r>
      <rPr/>
      <t xml:space="preserve"> (устный запрос от ДСИ Н.Викулиной) - ТКП передано в ДСИ, направлено Заказчику</t>
    </r>
  </si>
  <si>
    <t>ФГУП РНЦ Прикладная химия</t>
  </si>
  <si>
    <t>170_19</t>
  </si>
  <si>
    <r>
      <rPr>
        <b/>
      </rPr>
      <t xml:space="preserve">20.03.2019 (В. Пак) </t>
    </r>
    <r>
      <rPr/>
      <t xml:space="preserve">- запрос направлен по e-mail </t>
    </r>
    <r>
      <rPr>
        <b/>
      </rPr>
      <t>20.03.2019</t>
    </r>
    <r>
      <rPr/>
      <t xml:space="preserve"> - принято в работу 21.03.2019 - на подписи </t>
    </r>
    <r>
      <rPr>
        <b/>
      </rPr>
      <t>25.03.2019</t>
    </r>
    <r>
      <rPr/>
      <t xml:space="preserve"> - ТКП направлено Заказчику</t>
    </r>
  </si>
  <si>
    <r>
      <rPr>
        <b/>
      </rPr>
      <t>21.03.2019 (В. Пак)</t>
    </r>
    <r>
      <rPr/>
      <t xml:space="preserve"> - запрос направлен по e-mail, обновить ТКП 
</t>
    </r>
    <r>
      <rPr>
        <b/>
      </rPr>
      <t>22.03.2019</t>
    </r>
    <r>
      <rPr/>
      <t xml:space="preserve"> - принято в работу 
</t>
    </r>
    <r>
      <rPr>
        <b/>
      </rPr>
      <t>25.03.2019</t>
    </r>
    <r>
      <rPr/>
      <t xml:space="preserve"> - ТКП направлено Заказчику</t>
    </r>
  </si>
  <si>
    <t>Денис Адаменко</t>
  </si>
  <si>
    <t>MIC-355M(вибро)</t>
  </si>
  <si>
    <t>177_19</t>
  </si>
  <si>
    <r>
      <rPr>
        <b/>
      </rPr>
      <t>21.03.2019 (В. Пак)</t>
    </r>
    <r>
      <rPr/>
      <t xml:space="preserve"> - запрос направлен по e-mail </t>
    </r>
    <r>
      <rPr>
        <b/>
      </rPr>
      <t>22.03.2019</t>
    </r>
    <r>
      <rPr/>
      <t xml:space="preserve"> - принято в работу 
</t>
    </r>
    <r>
      <rPr>
        <b/>
      </rPr>
      <t>25.03.2019</t>
    </r>
    <r>
      <rPr/>
      <t xml:space="preserve"> - вопросы от Заказчика и от нас Заказчику
</t>
    </r>
    <r>
      <rPr>
        <b/>
      </rPr>
      <t>26.03.2019</t>
    </r>
    <r>
      <rPr/>
      <t xml:space="preserve"> - ТКП направлено Заказчику через Д. Адаменко</t>
    </r>
  </si>
  <si>
    <t>MIC-355M(тензо)</t>
  </si>
  <si>
    <t>178_19</t>
  </si>
  <si>
    <r>
      <rPr>
        <b/>
      </rPr>
      <t>21.03.2019 (В. Пак)</t>
    </r>
    <r>
      <rPr/>
      <t xml:space="preserve"> - запрос направлен по e-mail </t>
    </r>
    <r>
      <rPr>
        <b/>
      </rPr>
      <t>22.03.2019</t>
    </r>
    <r>
      <rPr/>
      <t xml:space="preserve"> - принято в работу 
</t>
    </r>
    <r>
      <rPr>
        <b/>
      </rPr>
      <t>25.03.2019</t>
    </r>
    <r>
      <rPr/>
      <t xml:space="preserve"> - вопросы от Заказчика и от нас Заказчику
</t>
    </r>
    <r>
      <rPr>
        <b/>
      </rPr>
      <t>26.03.2019</t>
    </r>
    <r>
      <rPr/>
      <t xml:space="preserve"> - ТКП направлено Заказчику через Д. Адаменко</t>
    </r>
  </si>
  <si>
    <t>MIC-036R, MIC-140</t>
  </si>
  <si>
    <t>180_19</t>
  </si>
  <si>
    <r>
      <rPr>
        <b/>
      </rPr>
      <t>25.03.2019 (В. Пак)</t>
    </r>
    <r>
      <rPr/>
      <t xml:space="preserve"> - запрос расписан через офис </t>
    </r>
    <r>
      <rPr>
        <b/>
      </rPr>
      <t>25.03.2019</t>
    </r>
    <r>
      <rPr/>
      <t xml:space="preserve"> - принято в работу
</t>
    </r>
    <r>
      <rPr>
        <b/>
      </rPr>
      <t>26.03.2019</t>
    </r>
    <r>
      <rPr/>
      <t xml:space="preserve"> - ТКП направлено Заказчику</t>
    </r>
  </si>
  <si>
    <t>НИИ Гермес</t>
  </si>
  <si>
    <t>182_19</t>
  </si>
  <si>
    <r>
      <rPr>
        <b/>
      </rPr>
      <t>25.03.2019</t>
    </r>
    <r>
      <rPr/>
      <t xml:space="preserve"> - принятно в работу
</t>
    </r>
    <r>
      <rPr>
        <b/>
      </rPr>
      <t>27.03.2019</t>
    </r>
    <r>
      <rPr/>
      <t xml:space="preserve"> - ТКП направлено Заказчику</t>
    </r>
  </si>
  <si>
    <t>КрасМК (РФЯЦ)</t>
  </si>
  <si>
    <t>MX-224, MX-340</t>
  </si>
  <si>
    <t>184_19</t>
  </si>
  <si>
    <r>
      <rPr>
        <b/>
      </rPr>
      <t>26.03.2019 (В. Пак)</t>
    </r>
    <r>
      <rPr/>
      <t xml:space="preserve"> - запрос направлен по e-mail 
</t>
    </r>
    <r>
      <rPr>
        <b/>
      </rPr>
      <t>27.03.2019</t>
    </r>
    <r>
      <rPr/>
      <t xml:space="preserve"> - ТКП направлено Заказчику</t>
    </r>
  </si>
  <si>
    <t>КСЕНА</t>
  </si>
  <si>
    <t>187_19</t>
  </si>
  <si>
    <r>
      <rPr>
        <b/>
      </rPr>
      <t>27.03.2019 (В. Пак)</t>
    </r>
    <r>
      <rPr/>
      <t xml:space="preserve"> - запрос расписан через офис </t>
    </r>
    <r>
      <rPr>
        <b/>
      </rPr>
      <t>28.03.19</t>
    </r>
    <r>
      <rPr/>
      <t xml:space="preserve"> - ТКП направлено Заказчику</t>
    </r>
  </si>
  <si>
    <t>ЗАО СКБ</t>
  </si>
  <si>
    <t>193_19</t>
  </si>
  <si>
    <t>18.11.2019 - оплата</t>
  </si>
  <si>
    <t>дог 26-19 (ООО) 28.05.19, счёт 146 (ООО, аванс 50%) 29.05.19</t>
  </si>
  <si>
    <t>р2486</t>
  </si>
  <si>
    <r>
      <rPr>
        <b/>
      </rPr>
      <t xml:space="preserve">04.06.2019 (В. Пак) </t>
    </r>
    <r>
      <rPr/>
      <t xml:space="preserve">- запрос расписан через офис
</t>
    </r>
    <r>
      <rPr>
        <b/>
      </rPr>
      <t>06.06.2019</t>
    </r>
    <r>
      <rPr/>
      <t xml:space="preserve"> - подписанный оригинал договора направлен Заказчику с сопровод. письмом №465 от 06.06.19</t>
    </r>
  </si>
  <si>
    <r>
      <rPr>
        <rFont val="Arial"/>
        <b/>
      </rPr>
      <t>29.05.2019</t>
    </r>
    <r>
      <rPr>
        <rFont val="Arial"/>
      </rPr>
      <t xml:space="preserve"> - запрос направлен по e-mail, подписать скан договора, направить счет на аванс
</t>
    </r>
    <r>
      <rPr>
        <rFont val="Arial"/>
        <b/>
      </rPr>
      <t>29.05.2019</t>
    </r>
    <r>
      <rPr>
        <rFont val="Arial"/>
      </rPr>
      <t xml:space="preserve"> - подписанный скан договора и счет на аванс направлены Заказчику</t>
    </r>
  </si>
  <si>
    <r>
      <rPr>
        <rFont val="Arial"/>
        <b/>
      </rPr>
      <t xml:space="preserve">17.05.2019 (В. Пак) - </t>
    </r>
    <r>
      <rPr>
        <rFont val="Arial"/>
        <b val="0"/>
      </rPr>
      <t xml:space="preserve">запрос расписан через офис </t>
    </r>
    <r>
      <rPr>
        <rFont val="Arial"/>
        <b/>
      </rPr>
      <t>20.05.2019</t>
    </r>
    <r>
      <rPr>
        <rFont val="Arial"/>
        <b val="0"/>
      </rPr>
      <t xml:space="preserve"> - принято в работу
</t>
    </r>
    <r>
      <rPr>
        <rFont val="Arial"/>
        <b/>
      </rPr>
      <t xml:space="preserve">24.05.2019 - </t>
    </r>
    <r>
      <rPr>
        <rFont val="Arial"/>
        <b val="0"/>
      </rPr>
      <t>ответ письмо исх. №428 от 24.05.2019</t>
    </r>
  </si>
  <si>
    <t xml:space="preserve"> дог 26-19 (ООО) </t>
  </si>
  <si>
    <r>
      <rPr>
        <rFont val="Arial"/>
        <b/>
      </rPr>
      <t>05.04.2019  -</t>
    </r>
    <r>
      <rPr>
        <rFont val="Arial"/>
        <b val="0"/>
      </rPr>
      <t xml:space="preserve"> заявка на договор
</t>
    </r>
    <r>
      <rPr>
        <rFont val="Arial"/>
        <b/>
      </rPr>
      <t>09.04.2019</t>
    </r>
    <r>
      <rPr>
        <rFont val="Arial"/>
        <b val="0"/>
      </rPr>
      <t xml:space="preserve"> - проект договора направлен Заказчику</t>
    </r>
  </si>
  <si>
    <r>
      <rPr>
        <b/>
      </rPr>
      <t>01.04.2019 (В. Пак)</t>
    </r>
    <r>
      <rPr/>
      <t xml:space="preserve"> - запрос направлен по e-mail 01.04.2019 - принято в работу 
</t>
    </r>
    <r>
      <rPr>
        <b/>
      </rPr>
      <t>03.04.2019</t>
    </r>
    <r>
      <rPr/>
      <t xml:space="preserve"> - ТКП направлено Заказчику
</t>
    </r>
    <r>
      <rPr>
        <b/>
      </rPr>
      <t>05.04.2019</t>
    </r>
    <r>
      <rPr/>
      <t xml:space="preserve">  - заявка на договор</t>
    </r>
  </si>
  <si>
    <t>Струнные технологии</t>
  </si>
  <si>
    <t>195_19</t>
  </si>
  <si>
    <r>
      <rPr>
        <b/>
      </rPr>
      <t xml:space="preserve">29.03.2019 (В. Пак) </t>
    </r>
    <r>
      <rPr/>
      <t xml:space="preserve">- запрос расписан через офис </t>
    </r>
    <r>
      <rPr>
        <b/>
      </rPr>
      <t>29.03.2019</t>
    </r>
    <r>
      <rPr/>
      <t xml:space="preserve"> - принято в работу
</t>
    </r>
    <r>
      <rPr>
        <b/>
      </rPr>
      <t>04.04.2019</t>
    </r>
    <r>
      <rPr/>
      <t xml:space="preserve"> - ТКП направлено Заказчику</t>
    </r>
  </si>
  <si>
    <t>ЦАГИ</t>
  </si>
  <si>
    <t>MIC-355M, MIC-036RXI</t>
  </si>
  <si>
    <t>198_19</t>
  </si>
  <si>
    <r>
      <rPr>
        <b/>
      </rPr>
      <t>02.04.2019 (В. Пак)</t>
    </r>
    <r>
      <rPr/>
      <t xml:space="preserve"> - запрос расписан через офис </t>
    </r>
    <r>
      <rPr>
        <b/>
      </rPr>
      <t>02.04.2019</t>
    </r>
    <r>
      <rPr/>
      <t xml:space="preserve"> - принято в работу 
</t>
    </r>
    <r>
      <rPr>
        <b/>
      </rPr>
      <t>03.04.2019</t>
    </r>
    <r>
      <rPr/>
      <t xml:space="preserve"> - ТКП направлено Заказчику</t>
    </r>
  </si>
  <si>
    <t>199_18</t>
  </si>
  <si>
    <t>31.10.2019 - оплата</t>
  </si>
  <si>
    <t>дог 43/18 (АО) счет 32 (АО, аванс 30%) 18.03.19</t>
  </si>
  <si>
    <t>р2418</t>
  </si>
  <si>
    <t>10.04.2019 - оплата</t>
  </si>
  <si>
    <r>
      <rPr>
        <b/>
      </rPr>
      <t xml:space="preserve">14.03.2019 (В. Пак) </t>
    </r>
    <r>
      <rPr/>
      <t>- запрос расписан через офис -Протокол разногласий (скан-копия) подписан и направлен по e-mail Заказчику, оригинал пришел</t>
    </r>
  </si>
  <si>
    <t>199_19</t>
  </si>
  <si>
    <r>
      <rPr>
        <b/>
      </rPr>
      <t>03.04.2019 (В. Пак)</t>
    </r>
    <r>
      <rPr/>
      <t xml:space="preserve"> - запрос расписан через офис </t>
    </r>
    <r>
      <rPr>
        <b/>
      </rPr>
      <t>04.04.2019</t>
    </r>
    <r>
      <rPr/>
      <t xml:space="preserve"> - принято в работу
</t>
    </r>
    <r>
      <rPr>
        <b/>
      </rPr>
      <t>05.04.2019</t>
    </r>
    <r>
      <rPr/>
      <t xml:space="preserve"> -ТКП направлено Заказчику</t>
    </r>
  </si>
  <si>
    <t>ПК Аргола</t>
  </si>
  <si>
    <t>205_19</t>
  </si>
  <si>
    <t>16.09.2019 - оплата</t>
  </si>
  <si>
    <t>дог 25-19 (ООО) 
счет 112 (ООО, аванс 70%) 11.04.19</t>
  </si>
  <si>
    <t>р2425</t>
  </si>
  <si>
    <t>19.04.2019 - оплата</t>
  </si>
  <si>
    <r>
      <rPr>
        <b/>
      </rPr>
      <t xml:space="preserve">05.04.2019 (В. Пак) </t>
    </r>
    <r>
      <rPr/>
      <t xml:space="preserve">- обновить ТКП и сделать договор </t>
    </r>
    <r>
      <rPr>
        <b/>
      </rPr>
      <t>05.04.2019</t>
    </r>
    <r>
      <rPr/>
      <t xml:space="preserve"> - ТКП направлено Заказчику, заявка на договор
</t>
    </r>
    <r>
      <rPr>
        <b/>
      </rPr>
      <t>08.04.2019</t>
    </r>
    <r>
      <rPr/>
      <t xml:space="preserve"> - проект договора направлен Заказчику
</t>
    </r>
    <r>
      <rPr>
        <b/>
      </rPr>
      <t>11.04.2019</t>
    </r>
    <r>
      <rPr/>
      <t xml:space="preserve"> - Заказчику направлен подписанный скан договора, счет на аванс </t>
    </r>
  </si>
  <si>
    <t>ME-020H</t>
  </si>
  <si>
    <t>208_19</t>
  </si>
  <si>
    <t>22.11.2019 - оплата</t>
  </si>
  <si>
    <t>счёт 106 (ООО) 06.05.2019</t>
  </si>
  <si>
    <t>р2459</t>
  </si>
  <si>
    <r>
      <rPr>
        <b/>
      </rPr>
      <t>16.08.2019 (В. Пак)</t>
    </r>
    <r>
      <rPr/>
      <t xml:space="preserve"> - запрос расписан через офис
</t>
    </r>
    <r>
      <rPr>
        <b/>
      </rPr>
      <t>18.08.2019</t>
    </r>
    <r>
      <rPr/>
      <t xml:space="preserve"> - оригинал подписанного договора направлен Заказчику исх. №639 от 18.08.19</t>
    </r>
  </si>
  <si>
    <t xml:space="preserve">счёт 106 (ООО) 01.07.2019
дог 17705596339190000540/40-5702/2019 (ООО)
</t>
  </si>
  <si>
    <t>МЕ-020H</t>
  </si>
  <si>
    <r>
      <rPr>
        <b/>
      </rPr>
      <t>27.06.2019</t>
    </r>
    <r>
      <rPr/>
      <t xml:space="preserve"> - запрос по телефону через И. Загребина, поправить счёт
</t>
    </r>
    <r>
      <rPr>
        <b/>
      </rPr>
      <t>28.06.2019</t>
    </r>
    <r>
      <rPr/>
      <t xml:space="preserve"> - ТКП
</t>
    </r>
    <r>
      <rPr>
        <b/>
      </rPr>
      <t>01.07.2019</t>
    </r>
    <r>
      <rPr/>
      <t xml:space="preserve"> - ТКП и счёт направлены Заказчику</t>
    </r>
  </si>
  <si>
    <t>счет 106 (ООО) 01.07.2019</t>
  </si>
  <si>
    <r>
      <rPr/>
      <t xml:space="preserve">Обновить КП. Обновить счет №106. Подготовить 2 альтернативных КП
</t>
    </r>
    <r>
      <rPr>
        <b/>
      </rPr>
      <t>06.05.2019</t>
    </r>
    <r>
      <rPr/>
      <t xml:space="preserve"> - обновленное КП, счет направлены Заказчику
</t>
    </r>
    <r>
      <rPr>
        <b/>
      </rPr>
      <t>07.05.2019</t>
    </r>
    <r>
      <rPr/>
      <t xml:space="preserve"> - направлены альтернативные КП</t>
    </r>
  </si>
  <si>
    <r>
      <rPr>
        <b/>
      </rPr>
      <t>05.04.2019 (В. Пак)</t>
    </r>
    <r>
      <rPr/>
      <t xml:space="preserve"> - подготовить ТКП и счет </t>
    </r>
    <r>
      <rPr>
        <b/>
      </rPr>
      <t>08.04.2019</t>
    </r>
    <r>
      <rPr/>
      <t xml:space="preserve"> - ТКП, СЗ на подготовку счета
</t>
    </r>
    <r>
      <rPr>
        <b/>
      </rPr>
      <t>09.04.2019</t>
    </r>
    <r>
      <rPr/>
      <t xml:space="preserve"> - ТКП и счет направлены Заказчику</t>
    </r>
  </si>
  <si>
    <t>209_19</t>
  </si>
  <si>
    <r>
      <rPr>
        <b/>
      </rPr>
      <t>08.04.2019 (В. Пак)</t>
    </r>
    <r>
      <rPr/>
      <t xml:space="preserve"> - запрос направлен по e-mail </t>
    </r>
    <r>
      <rPr>
        <b/>
      </rPr>
      <t>08.04.2019</t>
    </r>
    <r>
      <rPr/>
      <t xml:space="preserve"> - принято в работу
</t>
    </r>
    <r>
      <rPr>
        <b/>
      </rPr>
      <t>11.04.2019</t>
    </r>
    <r>
      <rPr/>
      <t xml:space="preserve"> - ТКП направлено Заказчику</t>
    </r>
  </si>
  <si>
    <t>Переходник</t>
  </si>
  <si>
    <t>212_19</t>
  </si>
  <si>
    <t>29.04.19 - оплата аванса 100%</t>
  </si>
  <si>
    <t>счет 113 (ООО) 11.04.19</t>
  </si>
  <si>
    <t>р2431</t>
  </si>
  <si>
    <r>
      <rPr>
        <b/>
      </rPr>
      <t>10.04.2019 (В. Пак)</t>
    </r>
    <r>
      <rPr/>
      <t xml:space="preserve"> - запрос расписан через офис
</t>
    </r>
    <r>
      <rPr>
        <b/>
      </rPr>
      <t>11.04.2019</t>
    </r>
    <r>
      <rPr/>
      <t xml:space="preserve"> - сз на выставление счета
</t>
    </r>
    <r>
      <rPr>
        <b/>
      </rPr>
      <t>12.04.2019</t>
    </r>
    <r>
      <rPr/>
      <t xml:space="preserve"> - ТКП, счет направлено Заказчику</t>
    </r>
  </si>
  <si>
    <t>213_19</t>
  </si>
  <si>
    <r>
      <rPr>
        <b/>
      </rPr>
      <t xml:space="preserve">11.04.2019 (В. Пак) </t>
    </r>
    <r>
      <rPr/>
      <t xml:space="preserve">- запрос направлен по e-mail </t>
    </r>
    <r>
      <rPr>
        <b/>
      </rPr>
      <t>11.04.2019</t>
    </r>
    <r>
      <rPr/>
      <t xml:space="preserve"> - ТКП направлено Заказчику</t>
    </r>
  </si>
  <si>
    <t>MIC-185, MIC-140</t>
  </si>
  <si>
    <t>214_19</t>
  </si>
  <si>
    <r>
      <rPr>
        <b/>
      </rPr>
      <t xml:space="preserve">06.11.2019 (В. Пак) </t>
    </r>
    <r>
      <rPr/>
      <t xml:space="preserve">- запрос направлен по e-mail, требуется обновить ТКП
</t>
    </r>
    <r>
      <rPr>
        <b/>
      </rPr>
      <t>07.11.2019</t>
    </r>
    <r>
      <rPr/>
      <t xml:space="preserve"> - ТКП направлено Заказчику</t>
    </r>
  </si>
  <si>
    <r>
      <rPr>
        <b/>
      </rPr>
      <t xml:space="preserve">11.04.2019 (В. Пак) </t>
    </r>
    <r>
      <rPr/>
      <t xml:space="preserve">- запрос направлен по e-mail, требуется обновить ТКП
</t>
    </r>
    <r>
      <rPr>
        <b/>
      </rPr>
      <t>11.04.2019</t>
    </r>
    <r>
      <rPr/>
      <t xml:space="preserve"> - принято в работу, задача сложнее: обновить ТКП +новые требования на MIC-236 
</t>
    </r>
    <r>
      <rPr>
        <b/>
      </rPr>
      <t>16.04.2019</t>
    </r>
    <r>
      <rPr/>
      <t xml:space="preserve"> - проработка c Алексеем Скрипником требований для разработки ПО
</t>
    </r>
    <r>
      <rPr>
        <b/>
      </rPr>
      <t>17.04.2019</t>
    </r>
    <r>
      <rPr/>
      <t xml:space="preserve"> - данные переданы на согласование в ЦР Браварцу Д.В.
</t>
    </r>
    <r>
      <rPr>
        <b/>
      </rPr>
      <t>23.04.2019</t>
    </r>
    <r>
      <rPr/>
      <t xml:space="preserve"> - ТКП направлено Заказчику</t>
    </r>
  </si>
  <si>
    <t>ОАО "КОНЦЕРН РАДИОСТРОЕНИЯ ВЕГА"</t>
  </si>
  <si>
    <t>217_19</t>
  </si>
  <si>
    <r>
      <rPr>
        <b/>
      </rPr>
      <t xml:space="preserve">12.04.2019 (В. Пак) </t>
    </r>
    <r>
      <rPr/>
      <t xml:space="preserve">- запрос расписан через офис
</t>
    </r>
    <r>
      <rPr>
        <b/>
      </rPr>
      <t>12.04.2019</t>
    </r>
    <r>
      <rPr/>
      <t xml:space="preserve"> - принято в работу
</t>
    </r>
    <r>
      <rPr>
        <b/>
      </rPr>
      <t>15.04.2019</t>
    </r>
    <r>
      <rPr/>
      <t xml:space="preserve"> - информация по стоимости передана Заказчику</t>
    </r>
  </si>
  <si>
    <t>ММЗ Вперед</t>
  </si>
  <si>
    <t>220_19</t>
  </si>
  <si>
    <r>
      <rPr>
        <b/>
      </rPr>
      <t>11.04.2019 (В. Пак)</t>
    </r>
    <r>
      <rPr/>
      <t xml:space="preserve"> - запрос направлен по e-mail
</t>
    </r>
    <r>
      <rPr>
        <b/>
      </rPr>
      <t>15.04.2019</t>
    </r>
    <r>
      <rPr/>
      <t xml:space="preserve"> - принятно в работу
</t>
    </r>
    <r>
      <rPr>
        <b/>
      </rPr>
      <t>17.04.2019</t>
    </r>
    <r>
      <rPr/>
      <t xml:space="preserve"> - ТКП направлено Заказчику</t>
    </r>
  </si>
  <si>
    <t>226_19</t>
  </si>
  <si>
    <r>
      <rPr>
        <b/>
      </rPr>
      <t>18.11.2019</t>
    </r>
    <r>
      <rPr/>
      <t xml:space="preserve"> - запрос по e-mail
</t>
    </r>
    <r>
      <rPr>
        <b/>
      </rPr>
      <t>19.11.2019</t>
    </r>
    <r>
      <rPr/>
      <t xml:space="preserve"> - актуализированное ТКП направлено Заказчику</t>
    </r>
  </si>
  <si>
    <r>
      <rPr>
        <b/>
      </rPr>
      <t>16.04.2019 (В. Пак)</t>
    </r>
    <r>
      <rPr/>
      <t xml:space="preserve"> - запрос направлен по e-mail
</t>
    </r>
    <r>
      <rPr>
        <b/>
      </rPr>
      <t>17.04.2019</t>
    </r>
    <r>
      <rPr/>
      <t xml:space="preserve"> - принято в работу
</t>
    </r>
    <r>
      <rPr>
        <b/>
      </rPr>
      <t>22.04.2019</t>
    </r>
    <r>
      <rPr/>
      <t xml:space="preserve"> - ТКП,ТЗ направлены Заказчику</t>
    </r>
  </si>
  <si>
    <t>227_19</t>
  </si>
  <si>
    <r>
      <rPr>
        <b/>
      </rPr>
      <t xml:space="preserve">11.04.2019 (В. Пак) </t>
    </r>
    <r>
      <rPr/>
      <t xml:space="preserve">- запрос расписан через офис 
</t>
    </r>
    <r>
      <rPr>
        <b/>
      </rPr>
      <t>15.04.2019</t>
    </r>
    <r>
      <rPr/>
      <t xml:space="preserve"> - принято в работу
</t>
    </r>
    <r>
      <rPr>
        <b/>
      </rPr>
      <t>23.04.2019</t>
    </r>
    <r>
      <rPr/>
      <t xml:space="preserve"> - ТКП направлено Заказчику</t>
    </r>
  </si>
  <si>
    <t>229_19</t>
  </si>
  <si>
    <r>
      <rPr>
        <b/>
      </rPr>
      <t>18.04.19</t>
    </r>
    <r>
      <rPr/>
      <t xml:space="preserve"> - запрос направлен по e-mail
</t>
    </r>
    <r>
      <rPr>
        <b/>
      </rPr>
      <t>19.04.19</t>
    </r>
    <r>
      <rPr/>
      <t xml:space="preserve"> - принято в работу
</t>
    </r>
    <r>
      <rPr>
        <b/>
      </rPr>
      <t>22.04.19</t>
    </r>
    <r>
      <rPr/>
      <t xml:space="preserve"> - наше ТКП направлено Заказчику</t>
    </r>
  </si>
  <si>
    <t>КБ Арсенал</t>
  </si>
  <si>
    <t>232_19</t>
  </si>
  <si>
    <r>
      <rPr>
        <b/>
      </rPr>
      <t xml:space="preserve">16.07.2019 (В. Пак) </t>
    </r>
    <r>
      <rPr/>
      <t xml:space="preserve">- запрос расписан через офис
</t>
    </r>
    <r>
      <rPr>
        <b/>
      </rPr>
      <t>22.07.2019</t>
    </r>
    <r>
      <rPr/>
      <t xml:space="preserve"> - принято в работу, договоренность с Е.Баринова на однолинейные эл. схемы 
</t>
    </r>
    <r>
      <rPr>
        <b/>
      </rPr>
      <t>25.07.2019</t>
    </r>
    <r>
      <rPr/>
      <t xml:space="preserve"> - ответное письмо у В.Пака
</t>
    </r>
    <r>
      <rPr>
        <b/>
      </rPr>
      <t>29.07.2019</t>
    </r>
    <r>
      <rPr/>
      <t xml:space="preserve"> - письмо исх. №588 от 29.07.2019</t>
    </r>
  </si>
  <si>
    <r>
      <rPr>
        <b/>
      </rPr>
      <t>19.04.2019 (В. Пак)</t>
    </r>
    <r>
      <rPr/>
      <t xml:space="preserve"> - запрос расписан через офис </t>
    </r>
    <r>
      <rPr>
        <b/>
      </rPr>
      <t>22.04.2019</t>
    </r>
    <r>
      <rPr/>
      <t xml:space="preserve"> - принято в работу, подключение технического специалиста Баринова Е., после общения с Заказчиком появилось два варианта ТКП
</t>
    </r>
    <r>
      <rPr>
        <b/>
      </rPr>
      <t>08.05.2019</t>
    </r>
    <r>
      <rPr/>
      <t xml:space="preserve"> - 2 варианта ТКП направлено Заказчику</t>
    </r>
  </si>
  <si>
    <t>НИИСХ Юго-Востока</t>
  </si>
  <si>
    <t>233_19</t>
  </si>
  <si>
    <r>
      <rPr>
        <rFont val="Arial"/>
        <b/>
      </rPr>
      <t xml:space="preserve">22.04.2019 (В. Пак) </t>
    </r>
    <r>
      <rPr>
        <rFont val="Arial"/>
      </rPr>
      <t xml:space="preserve">- запрос расписан через офис
</t>
    </r>
    <r>
      <rPr>
        <rFont val="Arial"/>
        <b/>
      </rPr>
      <t>22.04.2019</t>
    </r>
    <r>
      <rPr>
        <rFont val="Arial"/>
      </rPr>
      <t xml:space="preserve"> - принято в работу, недостаточно исходных данных
</t>
    </r>
    <r>
      <rPr>
        <rFont val="Arial"/>
        <b/>
      </rPr>
      <t>29.04.2019</t>
    </r>
    <r>
      <rPr>
        <rFont val="Arial"/>
      </rPr>
      <t xml:space="preserve"> - ответ не требуется</t>
    </r>
  </si>
  <si>
    <t>Казахская академия траспорта</t>
  </si>
  <si>
    <t>234_19</t>
  </si>
  <si>
    <t>12.04.2019 - ТКП</t>
  </si>
  <si>
    <t>Завод 9</t>
  </si>
  <si>
    <t>236_19</t>
  </si>
  <si>
    <r>
      <rPr>
        <b/>
      </rPr>
      <t>23.04.2019 (В. Пак)</t>
    </r>
    <r>
      <rPr/>
      <t xml:space="preserve"> - запрос расписан через офис
</t>
    </r>
    <r>
      <rPr>
        <b/>
      </rPr>
      <t>24.04.2019</t>
    </r>
    <r>
      <rPr/>
      <t xml:space="preserve"> - принято в работу, от Заказчика требуется информация по датчикам
</t>
    </r>
    <r>
      <rPr>
        <b/>
      </rPr>
      <t>14.05.2019</t>
    </r>
    <r>
      <rPr/>
      <t xml:space="preserve"> - новые данные от Заказчика
</t>
    </r>
    <r>
      <rPr>
        <b/>
      </rPr>
      <t>15.05.2019</t>
    </r>
    <r>
      <rPr/>
      <t xml:space="preserve"> - ТКП направлено Заказчику
</t>
    </r>
  </si>
  <si>
    <t>Кипса</t>
  </si>
  <si>
    <t>Нормализатор сигналов</t>
  </si>
  <si>
    <t>244_19</t>
  </si>
  <si>
    <t>03.06.2019 - оплата</t>
  </si>
  <si>
    <t>счёт 147 (ООО) 29.05.19</t>
  </si>
  <si>
    <t>р2438</t>
  </si>
  <si>
    <r>
      <rPr>
        <b/>
      </rPr>
      <t>24.05.2019</t>
    </r>
    <r>
      <rPr/>
      <t xml:space="preserve"> - запрос на e-mail выставить счет на 1 модуль
</t>
    </r>
    <r>
      <rPr>
        <b/>
      </rPr>
      <t>27.05.2019</t>
    </r>
    <r>
      <rPr/>
      <t xml:space="preserve"> - уточнение у ПТЦ о наличии 
</t>
    </r>
    <r>
      <rPr>
        <b/>
      </rPr>
      <t>29.05.2019</t>
    </r>
    <r>
      <rPr/>
      <t xml:space="preserve"> - ТКП и счёт направлены Заказчику</t>
    </r>
  </si>
  <si>
    <r>
      <rPr>
        <b/>
      </rPr>
      <t>23.04.2019 (В. Пак)</t>
    </r>
    <r>
      <rPr/>
      <t xml:space="preserve"> - запрос расписан через офис</t>
    </r>
  </si>
  <si>
    <t>Модуль MX</t>
  </si>
  <si>
    <t>245_19</t>
  </si>
  <si>
    <t>Загребин</t>
  </si>
  <si>
    <r>
      <rPr>
        <b/>
      </rPr>
      <t xml:space="preserve">29.04.2019 (В. Пак) </t>
    </r>
    <r>
      <rPr/>
      <t xml:space="preserve">- запрос направлен по e-mail
</t>
    </r>
    <r>
      <rPr>
        <b/>
      </rPr>
      <t>29.04.2019</t>
    </r>
    <r>
      <rPr/>
      <t xml:space="preserve"> - принято в работу
</t>
    </r>
    <r>
      <rPr>
        <b/>
      </rPr>
      <t>15.05.2019</t>
    </r>
    <r>
      <rPr/>
      <t xml:space="preserve"> - ТКП направлено И.Загребину для передачи Заказчику</t>
    </r>
  </si>
  <si>
    <t>246_19</t>
  </si>
  <si>
    <t>03.07.2019 - оплата</t>
  </si>
  <si>
    <t>дог. №17705596339160002341/ 350.0.059-19 (АО)
ДС №1 (АО) 17.06.2019
счет 17705596339160002341/59 (АО) 17.06.19</t>
  </si>
  <si>
    <t>р2442</t>
  </si>
  <si>
    <t>26.12.19 - оплата</t>
  </si>
  <si>
    <r>
      <rPr>
        <b/>
      </rPr>
      <t>17.06.2019</t>
    </r>
    <r>
      <rPr/>
      <t xml:space="preserve"> - запрос по телефону доп. соглашения к дог.
</t>
    </r>
    <r>
      <rPr>
        <b/>
      </rPr>
      <t>20.06.2019</t>
    </r>
    <r>
      <rPr/>
      <t xml:space="preserve"> - направлен весь пакет писем по почте с уведомлением, 3 оригинала ДС№1 от 17.06.2019 к договору и сканы направлены Порядкову Дмитрию
письмо исх. №888 от 20.06.19 + исх.№867 от 17.06.19 с счетом на аванс, исх. 822 от 06.06.19</t>
    </r>
  </si>
  <si>
    <r>
      <rPr>
        <b/>
      </rPr>
      <t xml:space="preserve">30.05.2019 (В. Пак) </t>
    </r>
    <r>
      <rPr/>
      <t xml:space="preserve">- запрос расписан через офис
</t>
    </r>
    <r>
      <rPr>
        <b/>
      </rPr>
      <t>05.06.2019</t>
    </r>
    <r>
      <rPr/>
      <t xml:space="preserve"> - подписанные оригиналы дог. направлены Заказчику с сопровод. письмом, 1 экз. в казначейство</t>
    </r>
  </si>
  <si>
    <t>дог. №17705596339160002341/ 350.0.059-19 (АО)</t>
  </si>
  <si>
    <r>
      <rPr>
        <b/>
      </rPr>
      <t>06.05.2019</t>
    </r>
    <r>
      <rPr/>
      <t xml:space="preserve"> - Получен проект договора от Заказчика
</t>
    </r>
    <r>
      <rPr>
        <b/>
      </rPr>
      <t>08.05.2019</t>
    </r>
    <r>
      <rPr/>
      <t xml:space="preserve"> - проект проверен и направлен Заказчику с сопровод. письмом №671 от 08.05.19
</t>
    </r>
    <r>
      <rPr>
        <b/>
      </rPr>
      <t>15.05.2019</t>
    </r>
    <r>
      <rPr/>
      <t xml:space="preserve"> - доработка дог. п .5.2 по замечанию, проект направлен Заказчику</t>
    </r>
  </si>
  <si>
    <r>
      <rPr>
        <b/>
      </rPr>
      <t>26.04.2019 (В. Пак)</t>
    </r>
    <r>
      <rPr/>
      <t xml:space="preserve"> - запрос расписан через офис
</t>
    </r>
    <r>
      <rPr>
        <b/>
      </rPr>
      <t>29.04.2019</t>
    </r>
    <r>
      <rPr/>
      <t xml:space="preserve"> - принято в работу
</t>
    </r>
    <r>
      <rPr>
        <b/>
      </rPr>
      <t>30.04.2019</t>
    </r>
    <r>
      <rPr/>
      <t xml:space="preserve"> - ТКП направлено Заказчику</t>
    </r>
  </si>
  <si>
    <t>247_19</t>
  </si>
  <si>
    <r>
      <rPr>
        <b/>
      </rPr>
      <t xml:space="preserve">30.05.2019 </t>
    </r>
    <r>
      <rPr/>
      <t>- оплата</t>
    </r>
  </si>
  <si>
    <t>счет 142 (ООО) 24.05.19</t>
  </si>
  <si>
    <t>р2439</t>
  </si>
  <si>
    <r>
      <rPr>
        <b/>
      </rPr>
      <t>22.05.2019</t>
    </r>
    <r>
      <rPr/>
      <t xml:space="preserve"> - запрос направлен через e-mail, выставить счет на другое кол-во модулей
</t>
    </r>
    <r>
      <rPr>
        <b/>
      </rPr>
      <t>24.05.2019</t>
    </r>
    <r>
      <rPr/>
      <t xml:space="preserve"> - счет направлен Заказчику</t>
    </r>
  </si>
  <si>
    <r>
      <rPr>
        <b/>
      </rPr>
      <t>06.05.2019</t>
    </r>
    <r>
      <rPr/>
      <t xml:space="preserve"> - Запрос вытавить 2 счета до 100 000 руб.
</t>
    </r>
    <r>
      <rPr>
        <b/>
      </rPr>
      <t>08.05.2019</t>
    </r>
    <r>
      <rPr/>
      <t xml:space="preserve"> - счета направлены Заказчику по e-mail</t>
    </r>
  </si>
  <si>
    <t>счет 129 (ООО) 07.05.19, счет 130 (ООО) 07.05.19</t>
  </si>
  <si>
    <r>
      <rPr>
        <b/>
      </rPr>
      <t>29.04.2019</t>
    </r>
    <r>
      <rPr/>
      <t xml:space="preserve"> (В. Пак) - запрос расписан через офис
</t>
    </r>
    <r>
      <rPr>
        <b/>
      </rPr>
      <t>06.05.2019</t>
    </r>
    <r>
      <rPr/>
      <t xml:space="preserve"> - ТКП направлено Заказчику</t>
    </r>
  </si>
  <si>
    <t>248_19</t>
  </si>
  <si>
    <r>
      <rPr>
        <b/>
      </rPr>
      <t>27.05.2019 (В. Пак)</t>
    </r>
    <r>
      <rPr/>
      <t xml:space="preserve"> - запрос расписан через офис
</t>
    </r>
    <r>
      <rPr>
        <b/>
      </rPr>
      <t>28.05.2019</t>
    </r>
    <r>
      <rPr/>
      <t xml:space="preserve">  - ТКП направлено офиц. с сопровод. письмом №442 от 28.05.19</t>
    </r>
  </si>
  <si>
    <r>
      <rPr/>
      <t xml:space="preserve">Направить 2 альтернативных предложения
</t>
    </r>
    <r>
      <rPr>
        <b/>
      </rPr>
      <t>08.05.2019</t>
    </r>
    <r>
      <rPr/>
      <t xml:space="preserve"> - направлено 2 альтернативных ТКП</t>
    </r>
  </si>
  <si>
    <t>дог. № 17705596339190000540/53-5702/2019 (ООО) 11.09.2019</t>
  </si>
  <si>
    <t>р2461</t>
  </si>
  <si>
    <r>
      <rPr>
        <b/>
      </rPr>
      <t>26.04.2019 (В. Пак)</t>
    </r>
    <r>
      <rPr/>
      <t xml:space="preserve"> - запрос расписан через офис
</t>
    </r>
    <r>
      <rPr>
        <b/>
      </rPr>
      <t>30.04.2019</t>
    </r>
    <r>
      <rPr/>
      <t xml:space="preserve"> - ТКП направлено Заказчику</t>
    </r>
  </si>
  <si>
    <t>254_19</t>
  </si>
  <si>
    <r>
      <rPr/>
      <t xml:space="preserve">Сформировать КП
</t>
    </r>
    <r>
      <rPr>
        <b/>
      </rPr>
      <t>08.05.2019</t>
    </r>
    <r>
      <rPr/>
      <t xml:space="preserve"> - ТКП направлено Заказчику</t>
    </r>
  </si>
  <si>
    <t>Машиностроитель</t>
  </si>
  <si>
    <t>263_19</t>
  </si>
  <si>
    <r>
      <rPr>
        <b/>
      </rPr>
      <t>14.05.2019</t>
    </r>
    <r>
      <rPr/>
      <t xml:space="preserve"> - запрос расписан через офис
</t>
    </r>
    <r>
      <rPr>
        <b/>
      </rPr>
      <t>15.05.2019</t>
    </r>
    <r>
      <rPr/>
      <t xml:space="preserve"> - ТКП с сопровод. письмом №414 от 15.05.19 направлено Заказчику</t>
    </r>
  </si>
  <si>
    <t>Датчики Global Test</t>
  </si>
  <si>
    <t>265_19</t>
  </si>
  <si>
    <r>
      <rPr>
        <b/>
      </rPr>
      <t>15.05.2019 (В. Пак)</t>
    </r>
    <r>
      <rPr/>
      <t xml:space="preserve"> - запрос расписан через офис 
</t>
    </r>
    <r>
      <rPr>
        <b/>
      </rPr>
      <t>15.05.2019</t>
    </r>
    <r>
      <rPr/>
      <t xml:space="preserve"> - принято в работу
</t>
    </r>
    <r>
      <rPr>
        <b/>
      </rPr>
      <t>16.05.2019</t>
    </r>
    <r>
      <rPr/>
      <t xml:space="preserve"> - на подписи у В.Пака, необходимо согласование ген. директора
</t>
    </r>
    <r>
      <rPr>
        <b/>
      </rPr>
      <t>29.05.2019</t>
    </r>
    <r>
      <rPr/>
      <t xml:space="preserve"> - ТКП передавно Д. Милосердову</t>
    </r>
  </si>
  <si>
    <t>НПО МАШ</t>
  </si>
  <si>
    <t>266_19</t>
  </si>
  <si>
    <r>
      <rPr>
        <b/>
      </rPr>
      <t xml:space="preserve">16.05.2019 (В. Пак) </t>
    </r>
    <r>
      <rPr/>
      <t xml:space="preserve">- запрос направлен по e-mail
</t>
    </r>
    <r>
      <rPr>
        <b/>
      </rPr>
      <t>16.05.2019</t>
    </r>
    <r>
      <rPr/>
      <t xml:space="preserve"> - ТКП направлено Заказчику</t>
    </r>
  </si>
  <si>
    <t>270_19</t>
  </si>
  <si>
    <r>
      <rPr>
        <rFont val="Arial"/>
        <b/>
      </rPr>
      <t xml:space="preserve">20.05.2019 (В. Пак) </t>
    </r>
    <r>
      <rPr>
        <rFont val="Arial"/>
        <b val="0"/>
      </rPr>
      <t xml:space="preserve">- запрос направлен по e-mail
</t>
    </r>
    <r>
      <rPr>
        <rFont val="Arial"/>
        <b/>
      </rPr>
      <t>20.05.2019</t>
    </r>
    <r>
      <rPr>
        <rFont val="Arial"/>
        <b val="0"/>
      </rPr>
      <t xml:space="preserve"> - ТКП направлено Заказчику</t>
    </r>
  </si>
  <si>
    <t>271_19</t>
  </si>
  <si>
    <r>
      <rPr>
        <b/>
      </rPr>
      <t xml:space="preserve">17.05.2019 (В. Пак) </t>
    </r>
    <r>
      <rPr/>
      <t xml:space="preserve">- запрос расписан через офис
</t>
    </r>
    <r>
      <rPr>
        <b/>
      </rPr>
      <t>20.05.2019</t>
    </r>
    <r>
      <rPr/>
      <t xml:space="preserve"> - принято в работу
</t>
    </r>
    <r>
      <rPr>
        <b/>
      </rPr>
      <t>22.05.2019</t>
    </r>
    <r>
      <rPr/>
      <t xml:space="preserve"> - счет и ТКП направлены Заказчику</t>
    </r>
  </si>
  <si>
    <t>счет 140 (ООО) 21.05.19</t>
  </si>
  <si>
    <t>MIC-036, MIC-140</t>
  </si>
  <si>
    <t>277_19</t>
  </si>
  <si>
    <r>
      <rPr>
        <b/>
      </rPr>
      <t>22.05.2019 (В. Пак)</t>
    </r>
    <r>
      <rPr/>
      <t xml:space="preserve"> - запрос расписан через офис
</t>
    </r>
    <r>
      <rPr>
        <b/>
      </rPr>
      <t>23.05.2019</t>
    </r>
    <r>
      <rPr/>
      <t xml:space="preserve"> - принято в работу
</t>
    </r>
    <r>
      <rPr>
        <b/>
      </rPr>
      <t>24.05.2019</t>
    </r>
    <r>
      <rPr/>
      <t xml:space="preserve"> - ТКП направлено Заказчику</t>
    </r>
  </si>
  <si>
    <t>278_19</t>
  </si>
  <si>
    <r>
      <rPr>
        <b/>
      </rPr>
      <t>23.05.2019 (В. Пак)</t>
    </r>
    <r>
      <rPr/>
      <t xml:space="preserve"> - запрос расписан через офис
</t>
    </r>
    <r>
      <rPr>
        <b/>
      </rPr>
      <t>24.05.2019</t>
    </r>
    <r>
      <rPr/>
      <t xml:space="preserve"> - ТКП и счет направлены Заказчику</t>
    </r>
  </si>
  <si>
    <t>счет 143 (ООО) 24.05.2019</t>
  </si>
  <si>
    <r>
      <rPr>
        <b/>
      </rPr>
      <t>23.05.2019 (В. Пак)</t>
    </r>
    <r>
      <rPr/>
      <t xml:space="preserve"> - запрос расписан через офис
</t>
    </r>
    <r>
      <rPr>
        <b/>
      </rPr>
      <t>24.05.2019</t>
    </r>
    <r>
      <rPr/>
      <t xml:space="preserve"> - ТКП и счет направлены Заказчику</t>
    </r>
  </si>
  <si>
    <t>279_19</t>
  </si>
  <si>
    <r>
      <rPr>
        <b/>
      </rPr>
      <t>23.05.2019 (В. Пак)</t>
    </r>
    <r>
      <rPr/>
      <t xml:space="preserve"> - запрос расписан через офис
</t>
    </r>
    <r>
      <rPr>
        <b/>
      </rPr>
      <t>27.05.2019</t>
    </r>
    <r>
      <rPr/>
      <t xml:space="preserve"> - ТКП направлено Заказчику</t>
    </r>
  </si>
  <si>
    <t>У-УАЗ</t>
  </si>
  <si>
    <t>280_19</t>
  </si>
  <si>
    <r>
      <rPr>
        <b/>
      </rPr>
      <t xml:space="preserve">27.05.2019 (В. Пак) </t>
    </r>
    <r>
      <rPr/>
      <t xml:space="preserve">- запрос расписан через офис
</t>
    </r>
    <r>
      <rPr>
        <b/>
      </rPr>
      <t>27.05.2019</t>
    </r>
    <r>
      <rPr/>
      <t xml:space="preserve"> - ТКП направлено Заказчику</t>
    </r>
  </si>
  <si>
    <t>283_19</t>
  </si>
  <si>
    <r>
      <rPr>
        <b/>
      </rPr>
      <t>29.08.2019</t>
    </r>
    <r>
      <rPr/>
      <t xml:space="preserve"> - оплата</t>
    </r>
  </si>
  <si>
    <t>счет 163 (ООО) 18.06.2019</t>
  </si>
  <si>
    <r>
      <rPr>
        <b/>
      </rPr>
      <t>09.08.2019</t>
    </r>
    <r>
      <rPr/>
      <t xml:space="preserve"> - оплата</t>
    </r>
  </si>
  <si>
    <r>
      <rPr>
        <b/>
      </rPr>
      <t>17.06.2019</t>
    </r>
    <r>
      <rPr/>
      <t xml:space="preserve"> - запрос счёта по e-mail
</t>
    </r>
    <r>
      <rPr>
        <b/>
      </rPr>
      <t>18.06.2019</t>
    </r>
    <r>
      <rPr/>
      <t xml:space="preserve"> - счёт направлен Заказчику</t>
    </r>
  </si>
  <si>
    <r>
      <rPr>
        <b/>
      </rPr>
      <t>05.06.2019</t>
    </r>
    <r>
      <rPr/>
      <t xml:space="preserve"> - запрос по телефону и e-mail направить ТКП официально
</t>
    </r>
    <r>
      <rPr>
        <b/>
      </rPr>
      <t>11.06.2019</t>
    </r>
    <r>
      <rPr/>
      <t xml:space="preserve"> - ТКП направлено Заказчику с сопровод. письмом исх. №472 от 11.06.19, справка-обоснование ед. поставщика письмо исх. №473 от 11.06.19</t>
    </r>
  </si>
  <si>
    <r>
      <rPr>
        <b/>
      </rPr>
      <t>27.05.2019</t>
    </r>
    <r>
      <rPr/>
      <t xml:space="preserve"> - запрос направлен по e-mail
</t>
    </r>
    <r>
      <rPr>
        <b/>
      </rPr>
      <t>28.05.2019</t>
    </r>
    <r>
      <rPr/>
      <t xml:space="preserve"> - ТКП направлено Заказчику</t>
    </r>
  </si>
  <si>
    <t>Юнитесс</t>
  </si>
  <si>
    <t>285_19</t>
  </si>
  <si>
    <r>
      <rPr>
        <b/>
      </rPr>
      <t xml:space="preserve">27.05.2019 (В. Пак) </t>
    </r>
    <r>
      <rPr/>
      <t xml:space="preserve">- запрос расписан через офис
</t>
    </r>
    <r>
      <rPr>
        <b/>
      </rPr>
      <t>29.05.2019</t>
    </r>
    <r>
      <rPr/>
      <t xml:space="preserve"> - ТКП направлено Заказчику</t>
    </r>
  </si>
  <si>
    <t>PTG (Прогрессивные технологии)</t>
  </si>
  <si>
    <t>MIC-355М, MIC-036</t>
  </si>
  <si>
    <t>290_19</t>
  </si>
  <si>
    <r>
      <rPr>
        <b/>
      </rPr>
      <t>10.06.2019</t>
    </r>
    <r>
      <rPr/>
      <t xml:space="preserve"> - запрос направлен на e-mail
</t>
    </r>
    <r>
      <rPr>
        <b/>
      </rPr>
      <t>11.06.2019</t>
    </r>
    <r>
      <rPr/>
      <t xml:space="preserve"> - ТКП направлено Заказчику</t>
    </r>
  </si>
  <si>
    <r>
      <rPr>
        <b/>
      </rPr>
      <t xml:space="preserve">03.06.2019 (В. Пак) </t>
    </r>
    <r>
      <rPr/>
      <t xml:space="preserve">- запрос расписан через офис
</t>
    </r>
    <r>
      <rPr>
        <b/>
      </rPr>
      <t>05.06.2019</t>
    </r>
    <r>
      <rPr/>
      <t xml:space="preserve"> - ТКП направлено Заказчику</t>
    </r>
  </si>
  <si>
    <t>БП</t>
  </si>
  <si>
    <t>291_19</t>
  </si>
  <si>
    <r>
      <rPr>
        <b/>
      </rPr>
      <t xml:space="preserve">30.05.2019 (В. Пак) </t>
    </r>
    <r>
      <rPr/>
      <t xml:space="preserve">- запрос расписан через офис
</t>
    </r>
    <r>
      <rPr>
        <b/>
      </rPr>
      <t>31.05.2019</t>
    </r>
    <r>
      <rPr/>
      <t xml:space="preserve"> - принято в работу
</t>
    </r>
    <r>
      <rPr>
        <b/>
      </rPr>
      <t>05.06.2019</t>
    </r>
    <r>
      <rPr/>
      <t xml:space="preserve"> - ТКП направлено Заказчику</t>
    </r>
  </si>
  <si>
    <t>293_19</t>
  </si>
  <si>
    <r>
      <rPr>
        <b/>
      </rPr>
      <t xml:space="preserve">04.06.2019 (В. Пак) </t>
    </r>
    <r>
      <rPr/>
      <t xml:space="preserve">- запрос направлен по e-mail
</t>
    </r>
    <r>
      <rPr>
        <b/>
      </rPr>
      <t>05.06.2019</t>
    </r>
    <r>
      <rPr/>
      <t xml:space="preserve"> - передано ДГ</t>
    </r>
  </si>
  <si>
    <t>Центр Келдыша</t>
  </si>
  <si>
    <t>296_19</t>
  </si>
  <si>
    <t>20.06.2019 - оплата</t>
  </si>
  <si>
    <t>счет 156 (ООО) 06.06.2019</t>
  </si>
  <si>
    <r>
      <rPr>
        <b/>
      </rPr>
      <t xml:space="preserve">05.06.2019 (В. Пак) </t>
    </r>
    <r>
      <rPr/>
      <t xml:space="preserve">- запрос расписан через офис
</t>
    </r>
    <r>
      <rPr>
        <b/>
      </rPr>
      <t>06.06.2019</t>
    </r>
    <r>
      <rPr/>
      <t xml:space="preserve"> - ТКП, счёт переданы Заказчику через Симонова Е.</t>
    </r>
  </si>
  <si>
    <t>RealLab</t>
  </si>
  <si>
    <t>298_19</t>
  </si>
  <si>
    <r>
      <rPr>
        <b/>
      </rPr>
      <t>05.06.2019 (В. Пак)</t>
    </r>
    <r>
      <rPr/>
      <t xml:space="preserve"> - запрос расписан через офис
</t>
    </r>
    <r>
      <rPr>
        <b/>
      </rPr>
      <t>07.06.2019</t>
    </r>
    <r>
      <rPr/>
      <t xml:space="preserve"> - принятно в работу
</t>
    </r>
    <r>
      <rPr>
        <b/>
      </rPr>
      <t>17.06.2019</t>
    </r>
    <r>
      <rPr/>
      <t xml:space="preserve"> - ТКП после проверки В.Пака на доработке, были вопросы к Заказчику по типу расходомера и по частоте опроса, на которые он не смог ответить
</t>
    </r>
    <r>
      <rPr>
        <b/>
      </rPr>
      <t>19.06.2019</t>
    </r>
    <r>
      <rPr/>
      <t xml:space="preserve"> -  на проверке у В.Пака, МХ-416 не существует
</t>
    </r>
    <r>
      <rPr>
        <b/>
      </rPr>
      <t>20.06.2019</t>
    </r>
    <r>
      <rPr/>
      <t xml:space="preserve"> - вернулись к варианту ТКП от И. Загребина
</t>
    </r>
    <r>
      <rPr>
        <b/>
      </rPr>
      <t>21.06.2019</t>
    </r>
    <r>
      <rPr/>
      <t xml:space="preserve"> - ТКП направлено Заказчику</t>
    </r>
  </si>
  <si>
    <t>MIC-036R, MIC-355M</t>
  </si>
  <si>
    <t>653
658</t>
  </si>
  <si>
    <t>299_19</t>
  </si>
  <si>
    <r>
      <rPr>
        <b/>
      </rPr>
      <t>07.06.2019 (В. Пак)</t>
    </r>
    <r>
      <rPr/>
      <t xml:space="preserve"> - запрос расписан через офис
</t>
    </r>
    <r>
      <rPr>
        <b/>
      </rPr>
      <t>10.06.2019</t>
    </r>
    <r>
      <rPr/>
      <t xml:space="preserve"> - принято в работу
</t>
    </r>
    <r>
      <rPr>
        <b/>
      </rPr>
      <t>13.06.2019</t>
    </r>
    <r>
      <rPr/>
      <t xml:space="preserve"> - ТКП направлено Заказчику с исх. письмом №477 от 13.06.2019</t>
    </r>
  </si>
  <si>
    <t>300_19</t>
  </si>
  <si>
    <r>
      <rPr>
        <b/>
      </rPr>
      <t>06.06.2019</t>
    </r>
    <r>
      <rPr/>
      <t xml:space="preserve"> - запрос направлен по e-mail
</t>
    </r>
    <r>
      <rPr>
        <b/>
      </rPr>
      <t>13.06.2019</t>
    </r>
    <r>
      <rPr/>
      <t xml:space="preserve"> - ТКП направлено Заказчику</t>
    </r>
  </si>
  <si>
    <t>309_19</t>
  </si>
  <si>
    <r>
      <rPr>
        <b/>
      </rPr>
      <t>11.06.2019 (В. Пак)</t>
    </r>
    <r>
      <rPr/>
      <t xml:space="preserve"> - запрос расписан через офис, вх. №669 от 10.06.2019
</t>
    </r>
    <r>
      <rPr>
        <b/>
      </rPr>
      <t>18.06.2019</t>
    </r>
    <r>
      <rPr/>
      <t xml:space="preserve"> - принято в работу
</t>
    </r>
    <r>
      <rPr>
        <b/>
      </rPr>
      <t>19.06.2019</t>
    </r>
    <r>
      <rPr/>
      <t xml:space="preserve"> - отправлено П. Мартыновым письмо исх. №486 от 19.06.2019</t>
    </r>
  </si>
  <si>
    <t>Автоваз</t>
  </si>
  <si>
    <t>311_19</t>
  </si>
  <si>
    <r>
      <rPr>
        <b/>
      </rPr>
      <t xml:space="preserve">13.06.2019 (В. Пак) </t>
    </r>
    <r>
      <rPr/>
      <t xml:space="preserve">- запрос направлен по e-mail
</t>
    </r>
    <r>
      <rPr>
        <b/>
      </rPr>
      <t>19.06.2019</t>
    </r>
    <r>
      <rPr/>
      <t xml:space="preserve"> - на проверке у А.Семина
</t>
    </r>
    <r>
      <rPr>
        <b/>
      </rPr>
      <t>21.06.2019</t>
    </r>
    <r>
      <rPr/>
      <t xml:space="preserve"> -ТКП направлено Заказчику</t>
    </r>
  </si>
  <si>
    <t>МЧС России</t>
  </si>
  <si>
    <t>317_19</t>
  </si>
  <si>
    <r>
      <rPr>
        <b/>
      </rPr>
      <t xml:space="preserve">20.06.2019 (В. Пак) </t>
    </r>
    <r>
      <rPr/>
      <t xml:space="preserve">- запрос расписан через офис
</t>
    </r>
    <r>
      <rPr>
        <b/>
      </rPr>
      <t>25.06.2019</t>
    </r>
    <r>
      <rPr/>
      <t xml:space="preserve"> - в работе, жду дополнительные исходные данные от Заказчика по каналам измерения
</t>
    </r>
    <r>
      <rPr>
        <b/>
      </rPr>
      <t>02.07.2019</t>
    </r>
    <r>
      <rPr/>
      <t xml:space="preserve"> - на проверке у В.Пака
</t>
    </r>
    <r>
      <rPr>
        <b/>
      </rPr>
      <t>04.07.2019</t>
    </r>
    <r>
      <rPr/>
      <t xml:space="preserve"> - ТКП направлено Заказчику с сопровод. письмом исх. №513 ОТ 04.07.19</t>
    </r>
  </si>
  <si>
    <t>Автодизель (ЯМЗ)</t>
  </si>
  <si>
    <t>318_19</t>
  </si>
  <si>
    <t>18.12.19 - оплата</t>
  </si>
  <si>
    <t>Дог. №51-19 от 22.07.2019</t>
  </si>
  <si>
    <t>р2449</t>
  </si>
  <si>
    <t>05.08.2019 - оплата</t>
  </si>
  <si>
    <t>дог. № 51-19 (ООО),
счет №192 от 23.07.2019 (ООО)</t>
  </si>
  <si>
    <t>12.07.2019 - предзапуск</t>
  </si>
  <si>
    <r>
      <rPr>
        <b/>
      </rPr>
      <t xml:space="preserve">28.06.2019 (В. Пак) </t>
    </r>
    <r>
      <rPr/>
      <t xml:space="preserve">- запрос расписан через офис
</t>
    </r>
    <r>
      <rPr>
        <b/>
      </rPr>
      <t>03.07.2019</t>
    </r>
    <r>
      <rPr/>
      <t xml:space="preserve"> - обсуждаем условия поставки и сроки , собираю пакет учредит. док-ов, справок
</t>
    </r>
    <r>
      <rPr>
        <b/>
      </rPr>
      <t>04.07.2019</t>
    </r>
    <r>
      <rPr/>
      <t xml:space="preserve"> - направлены письма исх.№ 519 от 04.07.19, справка об отсутствии банкротства юр. лица письмо исх. №518 от 04.07.2019</t>
    </r>
  </si>
  <si>
    <r>
      <rPr>
        <b/>
      </rPr>
      <t xml:space="preserve">21.06.2019 (В. Пак) </t>
    </r>
    <r>
      <rPr/>
      <t xml:space="preserve">- запрос расписан через офис
</t>
    </r>
    <r>
      <rPr>
        <b/>
      </rPr>
      <t>26.06.2019</t>
    </r>
    <r>
      <rPr/>
      <t xml:space="preserve"> - ТКП согласовано со Смирновым
</t>
    </r>
    <r>
      <rPr>
        <b/>
      </rPr>
      <t>27.06.2019</t>
    </r>
    <r>
      <rPr/>
      <t xml:space="preserve"> - ТКП направлено Заказчику</t>
    </r>
  </si>
  <si>
    <t>321_19</t>
  </si>
  <si>
    <t>17.10.2019 - оплата</t>
  </si>
  <si>
    <t>дог. №58-19 (ООО),
счёт №182 от 12.07.2019 (ООО)</t>
  </si>
  <si>
    <t>р2469</t>
  </si>
  <si>
    <t>27.12.19 - оплата</t>
  </si>
  <si>
    <r>
      <rPr>
        <b/>
      </rPr>
      <t>29.07.19</t>
    </r>
    <r>
      <rPr/>
      <t xml:space="preserve"> - запрос на договор по e-mail, заявка на договор
</t>
    </r>
    <r>
      <rPr>
        <b/>
      </rPr>
      <t>01.08.19</t>
    </r>
    <r>
      <rPr/>
      <t xml:space="preserve"> - Заказчику направлен проект договора</t>
    </r>
  </si>
  <si>
    <r>
      <rPr>
        <b/>
      </rPr>
      <t xml:space="preserve">24.06.2019 (В. Пак) </t>
    </r>
    <r>
      <rPr/>
      <t xml:space="preserve">- запрос расписан через офис
</t>
    </r>
    <r>
      <rPr>
        <b/>
      </rPr>
      <t>25.06.2019</t>
    </r>
    <r>
      <rPr/>
      <t xml:space="preserve"> - ТКП направлено Заказчику</t>
    </r>
  </si>
  <si>
    <t>WinПОС Exp</t>
  </si>
  <si>
    <t>324_19</t>
  </si>
  <si>
    <r>
      <rPr>
        <b/>
      </rPr>
      <t>25.06.2019 (В. Пак)</t>
    </r>
    <r>
      <rPr/>
      <t xml:space="preserve"> - запрос расписан через офис
</t>
    </r>
    <r>
      <rPr>
        <b/>
      </rPr>
      <t>26.06.2019</t>
    </r>
    <r>
      <rPr/>
      <t xml:space="preserve"> - ТКП направлено Заказчику</t>
    </r>
  </si>
  <si>
    <t>Метроном-300</t>
  </si>
  <si>
    <t>326_19</t>
  </si>
  <si>
    <r>
      <rPr>
        <b/>
      </rPr>
      <t>27.06.2019</t>
    </r>
    <r>
      <rPr/>
      <t xml:space="preserve"> - запрос на ТКП по телефону через И. Загребина
</t>
    </r>
    <r>
      <rPr>
        <b/>
      </rPr>
      <t>28.06.2019</t>
    </r>
    <r>
      <rPr/>
      <t xml:space="preserve"> - запрошен счет в ООО "Прайм Тайм"
</t>
    </r>
    <r>
      <rPr>
        <b/>
      </rPr>
      <t>01.07.2019</t>
    </r>
    <r>
      <rPr/>
      <t xml:space="preserve"> - на проверке
</t>
    </r>
    <r>
      <rPr>
        <b/>
      </rPr>
      <t>02.07.2019</t>
    </r>
    <r>
      <rPr/>
      <t xml:space="preserve"> -ТКП направлено Заказчику</t>
    </r>
  </si>
  <si>
    <t>РКЦ
Гранд НН</t>
  </si>
  <si>
    <t>329_19</t>
  </si>
  <si>
    <t>04.09.2019 - оплата</t>
  </si>
  <si>
    <t>дог. №71-19 (ООО), счёт №226 от 03.09.2019 (ООО)</t>
  </si>
  <si>
    <t>р2464</t>
  </si>
  <si>
    <r>
      <rPr>
        <b/>
      </rPr>
      <t>26.08.2019</t>
    </r>
    <r>
      <rPr/>
      <t xml:space="preserve"> - запрос договора и счёта на ООО Гранд НН по e-mail
</t>
    </r>
    <r>
      <rPr>
        <b/>
      </rPr>
      <t>26.08.2019</t>
    </r>
    <r>
      <rPr/>
      <t xml:space="preserve"> - заявка на договор
</t>
    </r>
    <r>
      <rPr>
        <b/>
      </rPr>
      <t>30.08.2019</t>
    </r>
    <r>
      <rPr/>
      <t xml:space="preserve"> - уточнение состава ТКП (П. Мартынов)
</t>
    </r>
    <r>
      <rPr>
        <b/>
      </rPr>
      <t>02.09.2019</t>
    </r>
    <r>
      <rPr/>
      <t xml:space="preserve"> - ещё одно уточнение состава ТКП и увеличение стоимости
</t>
    </r>
    <r>
      <rPr>
        <b/>
      </rPr>
      <t>03.09.2019</t>
    </r>
    <r>
      <rPr/>
      <t xml:space="preserve"> - счет и договор направлены Заказчику письмом исх. № 675 от 03.09.2019</t>
    </r>
  </si>
  <si>
    <t>РКЦ</t>
  </si>
  <si>
    <r>
      <rPr>
        <b/>
      </rPr>
      <t>15.07.2019</t>
    </r>
    <r>
      <rPr/>
      <t xml:space="preserve"> - запрос от В.Пака уточнить и выслать ТКП
</t>
    </r>
    <r>
      <rPr>
        <b/>
      </rPr>
      <t>15.07.2019</t>
    </r>
    <r>
      <rPr/>
      <t xml:space="preserve"> - ТКП направлно Заказчику</t>
    </r>
  </si>
  <si>
    <t>730
743</t>
  </si>
  <si>
    <r>
      <rPr>
        <b/>
      </rPr>
      <t>25.06.2019 (В. Пак)</t>
    </r>
    <r>
      <rPr/>
      <t xml:space="preserve"> - запрос расписан через офис
</t>
    </r>
    <r>
      <rPr>
        <b/>
      </rPr>
      <t>28.06.2019</t>
    </r>
    <r>
      <rPr/>
      <t xml:space="preserve"> - в работе
</t>
    </r>
    <r>
      <rPr>
        <b/>
      </rPr>
      <t>01.07.2019</t>
    </r>
    <r>
      <rPr/>
      <t xml:space="preserve"> - на проверке у В. Пака
</t>
    </r>
    <r>
      <rPr>
        <b/>
      </rPr>
      <t>04.07.2019</t>
    </r>
    <r>
      <rPr/>
      <t xml:space="preserve"> - стоимость и срок постаки сообщены Заказчику без выставления ТКП </t>
    </r>
  </si>
  <si>
    <t>Техснаб</t>
  </si>
  <si>
    <t>Модуль МХ</t>
  </si>
  <si>
    <t>330_19</t>
  </si>
  <si>
    <r>
      <rPr>
        <b/>
      </rPr>
      <t xml:space="preserve">28.06.2019 (В. Пак) </t>
    </r>
    <r>
      <rPr/>
      <t xml:space="preserve">- запрос расписан через офис
</t>
    </r>
    <r>
      <rPr>
        <b/>
      </rPr>
      <t>28.06.2019</t>
    </r>
    <r>
      <rPr/>
      <t xml:space="preserve"> - в работе, какие модули МХ?
</t>
    </r>
    <r>
      <rPr>
        <b/>
      </rPr>
      <t>02.07.2019</t>
    </r>
    <r>
      <rPr/>
      <t xml:space="preserve"> - на проверке у В.Пака
</t>
    </r>
    <r>
      <rPr>
        <b/>
      </rPr>
      <t>08.07.2019</t>
    </r>
    <r>
      <rPr/>
      <t xml:space="preserve"> - б/о</t>
    </r>
  </si>
  <si>
    <t>СКАН</t>
  </si>
  <si>
    <t>333_19</t>
  </si>
  <si>
    <r>
      <rPr>
        <b/>
      </rPr>
      <t xml:space="preserve">28.06.2019 (В. Пак) </t>
    </r>
    <r>
      <rPr/>
      <t xml:space="preserve">- запрос расписан через офис
</t>
    </r>
    <r>
      <rPr>
        <b/>
      </rPr>
      <t>28.06.2019</t>
    </r>
    <r>
      <rPr/>
      <t xml:space="preserve"> - в работе, модификация WinПОС?
</t>
    </r>
    <r>
      <rPr>
        <b/>
      </rPr>
      <t>02.07.2019</t>
    </r>
    <r>
      <rPr/>
      <t xml:space="preserve"> - на проверке у В.Пака
</t>
    </r>
    <r>
      <rPr>
        <b/>
      </rPr>
      <t>08.07.2019</t>
    </r>
    <r>
      <rPr/>
      <t xml:space="preserve"> - б/о</t>
    </r>
  </si>
  <si>
    <t>334_19</t>
  </si>
  <si>
    <r>
      <rPr>
        <b/>
      </rPr>
      <t>26.06.2019</t>
    </r>
    <r>
      <rPr/>
      <t xml:space="preserve"> - запрос на e-mail
</t>
    </r>
    <r>
      <rPr>
        <b/>
      </rPr>
      <t>01.07.2019</t>
    </r>
    <r>
      <rPr/>
      <t xml:space="preserve"> - на проверке
</t>
    </r>
    <r>
      <rPr>
        <b/>
      </rPr>
      <t>02.07.2019</t>
    </r>
    <r>
      <rPr/>
      <t xml:space="preserve"> - ТКП направлено Заказчику</t>
    </r>
  </si>
  <si>
    <t>338_19</t>
  </si>
  <si>
    <t>26.07.2019 - оплата</t>
  </si>
  <si>
    <t>счет 172 (ООО)
 05.07.2019</t>
  </si>
  <si>
    <t>р2443</t>
  </si>
  <si>
    <r>
      <rPr>
        <b/>
      </rPr>
      <t>03.07.2019</t>
    </r>
    <r>
      <rPr/>
      <t xml:space="preserve"> - запрос от С.Лунина
</t>
    </r>
    <r>
      <rPr>
        <b/>
      </rPr>
      <t>05.07.2019</t>
    </r>
    <r>
      <rPr/>
      <t xml:space="preserve"> - ТКП и счёт направлены Заказчику</t>
    </r>
  </si>
  <si>
    <t>339_19</t>
  </si>
  <si>
    <r>
      <rPr>
        <b/>
      </rPr>
      <t xml:space="preserve">03.07.2019 (В. Пак) </t>
    </r>
    <r>
      <rPr/>
      <t xml:space="preserve">- запрос направлен по e-mail, требуется обновить ТКП 2018-334
</t>
    </r>
    <r>
      <rPr>
        <b/>
      </rPr>
      <t>11.07.2019</t>
    </r>
    <r>
      <rPr/>
      <t xml:space="preserve"> - ТКП направлено Заказчику</t>
    </r>
  </si>
  <si>
    <t>Альфа-Транзит</t>
  </si>
  <si>
    <t>346_19</t>
  </si>
  <si>
    <r>
      <rPr>
        <b/>
      </rPr>
      <t xml:space="preserve">04.07.2019 (В. Пак) </t>
    </r>
    <r>
      <rPr/>
      <t xml:space="preserve">- запрос расписан через офис
</t>
    </r>
    <r>
      <rPr>
        <b/>
      </rPr>
      <t>08.07.2019</t>
    </r>
    <r>
      <rPr/>
      <t xml:space="preserve"> - ТКП и счёт направлены Заказчику</t>
    </r>
  </si>
  <si>
    <t>счет 173 (ООО) 08.07.2019</t>
  </si>
  <si>
    <t>348_19</t>
  </si>
  <si>
    <r>
      <rPr>
        <b/>
      </rPr>
      <t>12.07.2019 (В. Пак)</t>
    </r>
    <r>
      <rPr/>
      <t xml:space="preserve"> - запрос расписан через офис
</t>
    </r>
    <r>
      <rPr>
        <b/>
      </rPr>
      <t>17.07.2019</t>
    </r>
    <r>
      <rPr/>
      <t xml:space="preserve"> - письмо на подписи у В. Пака
</t>
    </r>
    <r>
      <rPr>
        <b/>
      </rPr>
      <t>22.07.2019</t>
    </r>
    <r>
      <rPr/>
      <t xml:space="preserve"> - ТКП направлено официальным сопроводительным письмо исх. №568 от 22.07.2019
</t>
    </r>
  </si>
  <si>
    <r>
      <rPr>
        <b/>
      </rPr>
      <t xml:space="preserve">03.07.2019 (В. Пак) </t>
    </r>
    <r>
      <rPr/>
      <t xml:space="preserve">- запрос расписан через офис
</t>
    </r>
    <r>
      <rPr>
        <b/>
      </rPr>
      <t>08.07.2019</t>
    </r>
    <r>
      <rPr/>
      <t xml:space="preserve"> - ТКП подготовлено, на проверке
</t>
    </r>
    <r>
      <rPr>
        <b/>
      </rPr>
      <t>09.07.2019</t>
    </r>
    <r>
      <rPr/>
      <t xml:space="preserve"> - ТКП направлено Заказчику</t>
    </r>
  </si>
  <si>
    <t>модули для MIC-400D</t>
  </si>
  <si>
    <t>353_19</t>
  </si>
  <si>
    <r>
      <rPr>
        <b/>
      </rPr>
      <t xml:space="preserve">03.07.2019 - </t>
    </r>
    <r>
      <rPr/>
      <t xml:space="preserve">запрос по телефону
</t>
    </r>
    <r>
      <rPr>
        <b/>
      </rPr>
      <t>09.07.2019</t>
    </r>
    <r>
      <rPr/>
      <t xml:space="preserve"> - направлено ТЗ для заполнения
</t>
    </r>
    <r>
      <rPr>
        <b/>
      </rPr>
      <t>12.07.2019</t>
    </r>
    <r>
      <rPr/>
      <t xml:space="preserve"> - подбор тахометров Д. Петров
</t>
    </r>
    <r>
      <rPr>
        <b/>
      </rPr>
      <t>15.07.2019</t>
    </r>
    <r>
      <rPr/>
      <t xml:space="preserve"> - на проверке
</t>
    </r>
    <r>
      <rPr>
        <b/>
      </rPr>
      <t>17.07.2019</t>
    </r>
    <r>
      <rPr/>
      <t xml:space="preserve"> - ТКП направлено Заказчику</t>
    </r>
  </si>
  <si>
    <t>НИИ Росэкспертнадзор</t>
  </si>
  <si>
    <t>356_19</t>
  </si>
  <si>
    <t>19.09.2019 - оплата</t>
  </si>
  <si>
    <t>дог 74/19 (ООО) 17.09.2019</t>
  </si>
  <si>
    <t>р2474</t>
  </si>
  <si>
    <r>
      <rPr>
        <b/>
      </rPr>
      <t xml:space="preserve">24.06.2019 (В. Пак) </t>
    </r>
    <r>
      <rPr/>
      <t xml:space="preserve">- запрос расписан через офис
</t>
    </r>
    <r>
      <rPr>
        <b/>
      </rPr>
      <t>27.06.2019</t>
    </r>
    <r>
      <rPr/>
      <t xml:space="preserve"> - запрошены дополнительные исх. данные
</t>
    </r>
    <r>
      <rPr>
        <b/>
      </rPr>
      <t>03.07.2019</t>
    </r>
    <r>
      <rPr/>
      <t xml:space="preserve"> - передано И.Загребину
</t>
    </r>
    <r>
      <rPr>
        <b/>
      </rPr>
      <t>05.07.2019</t>
    </r>
    <r>
      <rPr/>
      <t xml:space="preserve"> - Е. Бариновым выдана схема
</t>
    </r>
    <r>
      <rPr>
        <b/>
      </rPr>
      <t>22.07.2019</t>
    </r>
    <r>
      <rPr/>
      <t xml:space="preserve"> - сенсор не дает стоимости покупных, необходим конкретный артикул, передано Е.Баринову
</t>
    </r>
    <r>
      <rPr>
        <b/>
      </rPr>
      <t>01.08.2019</t>
    </r>
    <r>
      <rPr/>
      <t xml:space="preserve"> - получена стоимость от Сенсора, ТКП на проверке у В.Пака 
</t>
    </r>
    <r>
      <rPr>
        <b/>
      </rPr>
      <t>05.08.2019</t>
    </r>
    <r>
      <rPr/>
      <t xml:space="preserve"> - ТКП направлено Заказчику</t>
    </r>
  </si>
  <si>
    <t>ДСИС</t>
  </si>
  <si>
    <t>362_19</t>
  </si>
  <si>
    <t>19.07.2019 - оплата</t>
  </si>
  <si>
    <t>счет 187 (OOO) от 17.07.2019</t>
  </si>
  <si>
    <r>
      <rPr>
        <b/>
      </rPr>
      <t xml:space="preserve">12.07.2019 (В. Пак) </t>
    </r>
    <r>
      <rPr/>
      <t xml:space="preserve">- запрос направлен по e-mail, требуется ТКП, договор и счет
</t>
    </r>
    <r>
      <rPr>
        <b/>
      </rPr>
      <t>15.07.2019</t>
    </r>
    <r>
      <rPr/>
      <t xml:space="preserve"> - ТКП на проверке
</t>
    </r>
    <r>
      <rPr>
        <b/>
      </rPr>
      <t>17.07.2019</t>
    </r>
    <r>
      <rPr/>
      <t xml:space="preserve"> - ТКП и счёт направлены Заказчику, заявка на договор выдана, договор готовится</t>
    </r>
  </si>
  <si>
    <t>Перспективный локомотив</t>
  </si>
  <si>
    <t>364_19</t>
  </si>
  <si>
    <t>24.07.2019 - оплата</t>
  </si>
  <si>
    <t>счет 186 (ООО) от 17.07.2019</t>
  </si>
  <si>
    <t>р2450</t>
  </si>
  <si>
    <r>
      <rPr>
        <b/>
      </rPr>
      <t xml:space="preserve">11.07.2019 (В. Пак) </t>
    </r>
    <r>
      <rPr/>
      <t xml:space="preserve">- запрос расписан через офис
</t>
    </r>
    <r>
      <rPr>
        <b/>
      </rPr>
      <t>17.07.2019</t>
    </r>
    <r>
      <rPr/>
      <t xml:space="preserve"> - ТКП, счёт направлены Заказчику</t>
    </r>
  </si>
  <si>
    <t>ВСМПО АВИСМА</t>
  </si>
  <si>
    <t>367_19</t>
  </si>
  <si>
    <r>
      <rPr>
        <b/>
      </rPr>
      <t xml:space="preserve">11.07.2019 (В. Пак) </t>
    </r>
    <r>
      <rPr/>
      <t xml:space="preserve">- запрос расписан через офис
</t>
    </r>
    <r>
      <rPr>
        <b/>
      </rPr>
      <t>17.07.2019</t>
    </r>
    <r>
      <rPr/>
      <t xml:space="preserve"> - ТКП с сопроводит. письмом исх.№556 от 17.07.19 направлено Заказчику</t>
    </r>
  </si>
  <si>
    <t>р2606</t>
  </si>
  <si>
    <t>18.09.2019 - оплата</t>
  </si>
  <si>
    <r>
      <rPr>
        <b/>
      </rPr>
      <t>09.09.2019</t>
    </r>
    <r>
      <rPr/>
      <t xml:space="preserve"> - запрос расписан через факс
</t>
    </r>
    <r>
      <rPr>
        <b/>
      </rPr>
      <t>11.09.2019</t>
    </r>
    <r>
      <rPr/>
      <t xml:space="preserve"> - подписанный экз. дог. направлен Заказчику письмом исх. №1359 от 11.09.2019</t>
    </r>
  </si>
  <si>
    <t>379_19</t>
  </si>
  <si>
    <r>
      <rPr>
        <b/>
      </rPr>
      <t>21.07.2019 (В. Пак)</t>
    </r>
    <r>
      <rPr/>
      <t xml:space="preserve"> - запрос расписан через офис
</t>
    </r>
    <r>
      <rPr>
        <b/>
      </rPr>
      <t>22.07.2019</t>
    </r>
    <r>
      <rPr/>
      <t xml:space="preserve"> - ТКП направлено Заказчику</t>
    </r>
  </si>
  <si>
    <t>Мотор СИЧ (Адаменко)</t>
  </si>
  <si>
    <t>381_19</t>
  </si>
  <si>
    <r>
      <rPr>
        <b/>
      </rPr>
      <t>22.07.2019 (В. Пак)</t>
    </r>
    <r>
      <rPr/>
      <t xml:space="preserve"> - запрос направлен по e-mail
</t>
    </r>
    <r>
      <rPr>
        <b/>
      </rPr>
      <t>23.07.2019</t>
    </r>
    <r>
      <rPr/>
      <t xml:space="preserve"> - ТКП направлено Д. Адаменко</t>
    </r>
  </si>
  <si>
    <t>р2452</t>
  </si>
  <si>
    <t>385_19</t>
  </si>
  <si>
    <r>
      <rPr>
        <b/>
      </rPr>
      <t>18.07.2019</t>
    </r>
    <r>
      <rPr/>
      <t xml:space="preserve"> - запрос на e-mail 
</t>
    </r>
    <r>
      <rPr>
        <b/>
      </rPr>
      <t>22.07.2019</t>
    </r>
    <r>
      <rPr/>
      <t xml:space="preserve"> - запрос к И.Загребину
</t>
    </r>
    <r>
      <rPr>
        <b/>
      </rPr>
      <t>23.07.2019</t>
    </r>
    <r>
      <rPr/>
      <t xml:space="preserve"> - получена информация по стоимости от Н.Викулиной 
</t>
    </r>
    <r>
      <rPr>
        <b/>
      </rPr>
      <t>25.07.2019</t>
    </r>
    <r>
      <rPr/>
      <t xml:space="preserve"> - ТКП у В.Пака
</t>
    </r>
    <r>
      <rPr>
        <b/>
      </rPr>
      <t>29.07.2019</t>
    </r>
    <r>
      <rPr/>
      <t xml:space="preserve"> - проверка ТКП у А. Давыденко</t>
    </r>
  </si>
  <si>
    <t>МХ-224, МЕ-402 + кабель</t>
  </si>
  <si>
    <t>399_19</t>
  </si>
  <si>
    <r>
      <rPr>
        <b/>
      </rPr>
      <t>08.10.2019</t>
    </r>
    <r>
      <rPr/>
      <t xml:space="preserve"> - запрос по телефону и на e-mail
</t>
    </r>
    <r>
      <rPr>
        <b/>
      </rPr>
      <t>14.10.2019</t>
    </r>
    <r>
      <rPr/>
      <t xml:space="preserve"> - доп. соглашение направлено Заказчику исх. № 1558 от 14.10.19</t>
    </r>
  </si>
  <si>
    <t>ДС№1 от 11.10.2019 (ООО)  к дог. №17705596339160002341/73/19 от 13.09.2019</t>
  </si>
  <si>
    <t>р2477</t>
  </si>
  <si>
    <t>МХ-224, МЕ-402</t>
  </si>
  <si>
    <r>
      <rPr>
        <b/>
      </rPr>
      <t>30.10.2019</t>
    </r>
    <r>
      <rPr/>
      <t xml:space="preserve"> - запрос на e-mail
</t>
    </r>
    <r>
      <rPr>
        <b/>
      </rPr>
      <t>02.10.2019</t>
    </r>
    <r>
      <rPr/>
      <t xml:space="preserve"> - подписан и направлен Заказчику дог. в скане</t>
    </r>
  </si>
  <si>
    <t>дог. №17705596339160002341/73/19 (ООО) от 13.09.2019</t>
  </si>
  <si>
    <r>
      <rPr>
        <b/>
      </rPr>
      <t>05.09.2019</t>
    </r>
    <r>
      <rPr/>
      <t xml:space="preserve"> - запрос на договор по e-mail
</t>
    </r>
    <r>
      <rPr>
        <b/>
      </rPr>
      <t xml:space="preserve">06.09.2019 - </t>
    </r>
    <r>
      <rPr/>
      <t xml:space="preserve">заявка на договор
</t>
    </r>
    <r>
      <rPr>
        <b/>
      </rPr>
      <t>13.09.2019</t>
    </r>
    <r>
      <rPr/>
      <t xml:space="preserve"> - проект дог. 73-19 направлен Заказчику на проверку</t>
    </r>
  </si>
  <si>
    <t>поверка MIC-300M</t>
  </si>
  <si>
    <t>400_19</t>
  </si>
  <si>
    <r>
      <rPr>
        <b/>
      </rPr>
      <t>18.07.2019</t>
    </r>
    <r>
      <rPr/>
      <t xml:space="preserve"> - запрос на e-mail 
</t>
    </r>
    <r>
      <rPr>
        <b/>
      </rPr>
      <t>22.07.2019</t>
    </r>
    <r>
      <rPr/>
      <t xml:space="preserve"> - запрос к И.Загребину
</t>
    </r>
    <r>
      <rPr>
        <b/>
      </rPr>
      <t>23.07.2019</t>
    </r>
    <r>
      <rPr/>
      <t xml:space="preserve"> - получена информация по стоимости от Н.Викулиной 
</t>
    </r>
    <r>
      <rPr>
        <b/>
      </rPr>
      <t>25.07.2019</t>
    </r>
    <r>
      <rPr/>
      <t xml:space="preserve"> - ТКП у В.Пака
</t>
    </r>
    <r>
      <rPr>
        <b/>
      </rPr>
      <t>29.07.2019</t>
    </r>
    <r>
      <rPr/>
      <t xml:space="preserve"> - проверка ТКП у А. Давыденко</t>
    </r>
  </si>
  <si>
    <t>Довиченко Н.Н.</t>
  </si>
  <si>
    <t>402_19</t>
  </si>
  <si>
    <r>
      <rPr>
        <b/>
      </rPr>
      <t>02.08.2019 (В. Пак)</t>
    </r>
    <r>
      <rPr/>
      <t xml:space="preserve"> - запрос расписан через офис
</t>
    </r>
    <r>
      <rPr>
        <b/>
      </rPr>
      <t>02.08.2019</t>
    </r>
    <r>
      <rPr/>
      <t xml:space="preserve"> - ТКП на проверке у В.Пака
</t>
    </r>
    <r>
      <rPr>
        <b/>
      </rPr>
      <t>06.08.2019</t>
    </r>
    <r>
      <rPr/>
      <t xml:space="preserve"> - ТКП направлено Заказчику</t>
    </r>
  </si>
  <si>
    <t>405_19</t>
  </si>
  <si>
    <r>
      <rPr>
        <b/>
      </rPr>
      <t>05.08.2019</t>
    </r>
    <r>
      <rPr/>
      <t xml:space="preserve"> - запрос от Е.Баринова на 4 ТКП
</t>
    </r>
    <r>
      <rPr>
        <b/>
      </rPr>
      <t>06.08.2019</t>
    </r>
    <r>
      <rPr/>
      <t xml:space="preserve"> - ТКП переданы Е. Баринову для отправки Заказчику</t>
    </r>
  </si>
  <si>
    <t>407_19</t>
  </si>
  <si>
    <r>
      <rPr>
        <b/>
      </rPr>
      <t>06.08.2019 (В. Пак)</t>
    </r>
    <r>
      <rPr/>
      <t xml:space="preserve"> - запрос расписан через офис
</t>
    </r>
    <r>
      <rPr>
        <b/>
      </rPr>
      <t>07.08.2019</t>
    </r>
    <r>
      <rPr/>
      <t xml:space="preserve"> - ТКП направлено Заказчику</t>
    </r>
  </si>
  <si>
    <t>ОДК СТАР</t>
  </si>
  <si>
    <t>408_19</t>
  </si>
  <si>
    <t>27.11.2019 - оплата</t>
  </si>
  <si>
    <t xml:space="preserve">дог. № 67-19 (ООО) </t>
  </si>
  <si>
    <t>р2489</t>
  </si>
  <si>
    <r>
      <rPr>
        <b/>
      </rPr>
      <t>08.08.2019</t>
    </r>
    <r>
      <rPr/>
      <t xml:space="preserve"> - запрос договора
</t>
    </r>
    <r>
      <rPr>
        <b/>
      </rPr>
      <t>09.08.2019</t>
    </r>
    <r>
      <rPr/>
      <t xml:space="preserve"> - заявка на договор
</t>
    </r>
    <r>
      <rPr>
        <b/>
      </rPr>
      <t>13.08.2019</t>
    </r>
    <r>
      <rPr/>
      <t xml:space="preserve"> - проект договора направлен Заказчику
</t>
    </r>
    <r>
      <rPr>
        <b/>
      </rPr>
      <t>01.11.2019</t>
    </r>
    <r>
      <rPr/>
      <t xml:space="preserve"> - договор подписан у Заказчика, направлены оригиналы письмом исх. №822 от 01.11.19</t>
    </r>
  </si>
  <si>
    <r>
      <rPr>
        <b/>
      </rPr>
      <t>07.08.2019 (В. Пак)</t>
    </r>
    <r>
      <rPr/>
      <t xml:space="preserve"> - запрос расписан через офис
</t>
    </r>
    <r>
      <rPr>
        <b/>
      </rPr>
      <t>07.08.2019</t>
    </r>
    <r>
      <rPr/>
      <t xml:space="preserve"> - ТКП направлено Заказчику</t>
    </r>
  </si>
  <si>
    <t>Оборудование для бесконтактного измерения амплитуды колебаний при виброиспытаниях</t>
  </si>
  <si>
    <t>409_19</t>
  </si>
  <si>
    <r>
      <rPr>
        <b/>
      </rPr>
      <t>25.06.2019 (В. Пак)</t>
    </r>
    <r>
      <rPr/>
      <t xml:space="preserve"> - запрос расписан через офис
</t>
    </r>
    <r>
      <rPr>
        <b/>
      </rPr>
      <t>02.07.2019</t>
    </r>
    <r>
      <rPr/>
      <t xml:space="preserve"> - необходима консультация с Поповым А.Н.
</t>
    </r>
    <r>
      <rPr>
        <b/>
      </rPr>
      <t>04.07.2019</t>
    </r>
    <r>
      <rPr/>
      <t xml:space="preserve"> - покупное, Д. Петров озадачен поиском лазерного виброметра по исх. данным Заказчика
</t>
    </r>
    <r>
      <rPr>
        <b/>
      </rPr>
      <t>07.08.2019</t>
    </r>
    <r>
      <rPr/>
      <t xml:space="preserve"> - получена цена на лазерный виброметр, письмо у В.Пака
</t>
    </r>
    <r>
      <rPr>
        <b/>
      </rPr>
      <t>08.08.2019</t>
    </r>
    <r>
      <rPr/>
      <t xml:space="preserve"> - ТКП направлено Заказчику, письмо №1193 от 08.08.2019</t>
    </r>
  </si>
  <si>
    <t>416_19</t>
  </si>
  <si>
    <r>
      <rPr>
        <b/>
      </rPr>
      <t>09.08.2019 (В. Пак)</t>
    </r>
    <r>
      <rPr/>
      <t xml:space="preserve"> - запрос направлен по e-mail
</t>
    </r>
    <r>
      <rPr>
        <b/>
      </rPr>
      <t>09.08.2019</t>
    </r>
    <r>
      <rPr/>
      <t xml:space="preserve"> - принято в работу
</t>
    </r>
    <r>
      <rPr>
        <b/>
      </rPr>
      <t>12.08.2019</t>
    </r>
    <r>
      <rPr/>
      <t xml:space="preserve"> - ТКП направлено Заказчику</t>
    </r>
  </si>
  <si>
    <t>417_19</t>
  </si>
  <si>
    <r>
      <rPr>
        <b/>
      </rPr>
      <t>12.08.2019</t>
    </r>
    <r>
      <rPr/>
      <t xml:space="preserve"> - запрос от А.Давыденко
</t>
    </r>
    <r>
      <rPr>
        <b/>
      </rPr>
      <t>12.08.2019</t>
    </r>
    <r>
      <rPr/>
      <t xml:space="preserve"> - ТКП, счёт направлены Заказчику через А.Давыденко</t>
    </r>
  </si>
  <si>
    <t>счёт 211 (ООО) от 12.08.2019</t>
  </si>
  <si>
    <t>ТехСнаб</t>
  </si>
  <si>
    <t>MX-224</t>
  </si>
  <si>
    <t>421_19</t>
  </si>
  <si>
    <r>
      <rPr>
        <b/>
      </rPr>
      <t>16.08.2019 (В. Пак)</t>
    </r>
    <r>
      <rPr/>
      <t xml:space="preserve"> - запрос направлен по e-mail
</t>
    </r>
    <r>
      <rPr>
        <b/>
      </rPr>
      <t>16.08.2019</t>
    </r>
    <r>
      <rPr/>
      <t xml:space="preserve"> - на проверке у В.Пака
</t>
    </r>
    <r>
      <rPr>
        <b/>
      </rPr>
      <t>19.08.2019</t>
    </r>
    <r>
      <rPr/>
      <t xml:space="preserve"> - ТКП направлено Заказчику</t>
    </r>
  </si>
  <si>
    <t>СПР</t>
  </si>
  <si>
    <t>422_19</t>
  </si>
  <si>
    <r>
      <rPr>
        <b/>
      </rPr>
      <t>16.08.2019 (В. Пак)</t>
    </r>
    <r>
      <rPr/>
      <t xml:space="preserve"> - запрос расписан через офис
</t>
    </r>
    <r>
      <rPr>
        <b/>
      </rPr>
      <t>16.08.2019</t>
    </r>
    <r>
      <rPr/>
      <t xml:space="preserve"> - на проверке у В.Пака
</t>
    </r>
    <r>
      <rPr>
        <b/>
      </rPr>
      <t>19.08.2019</t>
    </r>
    <r>
      <rPr/>
      <t xml:space="preserve"> - ТКП направлено Заказчику в с письмом исх. №637 от 19.08.19</t>
    </r>
  </si>
  <si>
    <t>RT Soft</t>
  </si>
  <si>
    <t>425_19</t>
  </si>
  <si>
    <r>
      <rPr>
        <b/>
      </rPr>
      <t xml:space="preserve">20.08.2019 (В. Пак) </t>
    </r>
    <r>
      <rPr/>
      <t xml:space="preserve">- запрос расписан через офис
</t>
    </r>
    <r>
      <rPr>
        <b/>
      </rPr>
      <t>20.08.2019</t>
    </r>
    <r>
      <rPr/>
      <t xml:space="preserve"> - ТКП направлено Заказчику</t>
    </r>
  </si>
  <si>
    <t>Тепловые Агрегаты и Системы</t>
  </si>
  <si>
    <t>428_19</t>
  </si>
  <si>
    <r>
      <rPr>
        <b/>
      </rPr>
      <t xml:space="preserve">20.08.2019 (В. Пак) </t>
    </r>
    <r>
      <rPr/>
      <t xml:space="preserve">- запрос направлен по e-mail
</t>
    </r>
    <r>
      <rPr>
        <b/>
      </rPr>
      <t>22.08.2019</t>
    </r>
    <r>
      <rPr/>
      <t xml:space="preserve"> - на проверке у В.Пака
</t>
    </r>
    <r>
      <rPr>
        <b/>
      </rPr>
      <t>26.08.2019</t>
    </r>
    <r>
      <rPr/>
      <t xml:space="preserve"> - ТКП направлено Заказчику</t>
    </r>
  </si>
  <si>
    <t>436_19</t>
  </si>
  <si>
    <r>
      <rPr>
        <b/>
      </rPr>
      <t xml:space="preserve">02.09.2019 </t>
    </r>
    <r>
      <rPr/>
      <t xml:space="preserve">- запрос направлен через e-mail
</t>
    </r>
    <r>
      <rPr>
        <b/>
      </rPr>
      <t>02.09.2019</t>
    </r>
    <r>
      <rPr/>
      <t xml:space="preserve"> - ТКП направлено Заказчику</t>
    </r>
  </si>
  <si>
    <t>ИП Герфанов</t>
  </si>
  <si>
    <t>438_19</t>
  </si>
  <si>
    <r>
      <rPr>
        <b/>
      </rPr>
      <t>26.08.2019 (В.Пак)</t>
    </r>
    <r>
      <rPr/>
      <t xml:space="preserve"> - запрос расписан через офис
</t>
    </r>
    <r>
      <rPr>
        <b/>
      </rPr>
      <t>03.09.2019</t>
    </r>
    <r>
      <rPr/>
      <t xml:space="preserve"> - ТКП направлено Заказчику</t>
    </r>
  </si>
  <si>
    <t>MIC-200, MIC-026, модули</t>
  </si>
  <si>
    <t>439_19</t>
  </si>
  <si>
    <r>
      <rPr>
        <b/>
      </rPr>
      <t>26.08.2019 (В.Пак)</t>
    </r>
    <r>
      <rPr/>
      <t xml:space="preserve"> - запрос расписан через офис
</t>
    </r>
    <r>
      <rPr>
        <b/>
      </rPr>
      <t>03.09.2019</t>
    </r>
    <r>
      <rPr/>
      <t xml:space="preserve"> - в работе, на проверке у В.Пака
</t>
    </r>
    <r>
      <rPr>
        <b/>
      </rPr>
      <t>06.09.2019</t>
    </r>
    <r>
      <rPr/>
      <t xml:space="preserve"> - ТКП направлено Заказчику</t>
    </r>
  </si>
  <si>
    <t>Газизов Рафиль</t>
  </si>
  <si>
    <t>440_19</t>
  </si>
  <si>
    <t>12.11.2019 - оплата</t>
  </si>
  <si>
    <t>счет 277 (ООО) от 07.11.2019</t>
  </si>
  <si>
    <r>
      <rPr>
        <b/>
      </rPr>
      <t xml:space="preserve">07.11.2019 </t>
    </r>
    <r>
      <rPr/>
      <t>- запрос перевыставить счёт на другие реквизиты по телефону и e-mail, счёт направляен Заказчику</t>
    </r>
  </si>
  <si>
    <r>
      <rPr>
        <b/>
      </rPr>
      <t>02.09.2019 (В. Пак)</t>
    </r>
    <r>
      <rPr/>
      <t xml:space="preserve"> - запрос расписан через офис
</t>
    </r>
    <r>
      <rPr>
        <b/>
      </rPr>
      <t>03.09.2019</t>
    </r>
    <r>
      <rPr/>
      <t xml:space="preserve"> - ТКП подписано, заявка на счёт
</t>
    </r>
    <r>
      <rPr>
        <b/>
      </rPr>
      <t>04.09.2019</t>
    </r>
    <r>
      <rPr/>
      <t xml:space="preserve"> - ТКП и счёт направлены Заказчику</t>
    </r>
  </si>
  <si>
    <t>счет 231 (ООО) от 03.09.2019</t>
  </si>
  <si>
    <t>443_18</t>
  </si>
  <si>
    <r>
      <rPr>
        <b/>
      </rPr>
      <t>19.11.2019</t>
    </r>
    <r>
      <rPr/>
      <t xml:space="preserve"> - запрос расписан через офис
</t>
    </r>
    <r>
      <rPr>
        <b/>
      </rPr>
      <t>19.11.2019</t>
    </r>
    <r>
      <rPr/>
      <t xml:space="preserve"> - оригиналы на подписи у директора
</t>
    </r>
    <r>
      <rPr>
        <b/>
      </rPr>
      <t>21.11.2019</t>
    </r>
    <r>
      <rPr/>
      <t xml:space="preserve"> - оригинал ДС№1 направлен письмом №1840 от 21.11.19 нарочным через Мишина А.Н.</t>
    </r>
  </si>
  <si>
    <t>ДС №1 от 17.10.2019 к дог. №28-5702/2019 от 22.05.2019 (АО)</t>
  </si>
  <si>
    <t>р2445</t>
  </si>
  <si>
    <t>443_19</t>
  </si>
  <si>
    <r>
      <rPr>
        <b/>
      </rPr>
      <t>26.08.2019</t>
    </r>
    <r>
      <rPr/>
      <t xml:space="preserve"> - запрос расписан через офис
</t>
    </r>
    <r>
      <rPr>
        <b/>
      </rPr>
      <t xml:space="preserve">03.09.2019 </t>
    </r>
    <r>
      <rPr/>
      <t xml:space="preserve">-  принято в работу
</t>
    </r>
    <r>
      <rPr>
        <b/>
      </rPr>
      <t>05.09.2019</t>
    </r>
    <r>
      <rPr/>
      <t xml:space="preserve"> - ТКП направлено Заказчику, запрос счёта
</t>
    </r>
    <r>
      <rPr>
        <b/>
      </rPr>
      <t>06.09.2019</t>
    </r>
    <r>
      <rPr/>
      <t xml:space="preserve"> - ТКП и счет направлены Заказчику</t>
    </r>
  </si>
  <si>
    <t>счет 233 (ООО) от 06.09.2019</t>
  </si>
  <si>
    <r>
      <rPr>
        <b/>
      </rPr>
      <t>26.08.2019</t>
    </r>
    <r>
      <rPr/>
      <t xml:space="preserve"> - запрос расписан через офис
</t>
    </r>
    <r>
      <rPr>
        <b/>
      </rPr>
      <t xml:space="preserve">03.09.2019 </t>
    </r>
    <r>
      <rPr/>
      <t xml:space="preserve">-  принято в работу
</t>
    </r>
    <r>
      <rPr>
        <b/>
      </rPr>
      <t>05.09.2019</t>
    </r>
    <r>
      <rPr/>
      <t xml:space="preserve"> - ТКП направлено Заказчику, запрос счёта
</t>
    </r>
    <r>
      <rPr>
        <b/>
      </rPr>
      <t>06.09.2019</t>
    </r>
    <r>
      <rPr/>
      <t xml:space="preserve"> - ТКП и счет направлены Заказчику</t>
    </r>
  </si>
  <si>
    <t>р2466</t>
  </si>
  <si>
    <t>444_19</t>
  </si>
  <si>
    <r>
      <rPr>
        <b/>
      </rPr>
      <t>28.08.2019</t>
    </r>
    <r>
      <rPr/>
      <t xml:space="preserve"> - запрос расписан через офис
</t>
    </r>
    <r>
      <rPr>
        <b/>
      </rPr>
      <t>05.09.2019</t>
    </r>
    <r>
      <rPr/>
      <t xml:space="preserve"> - ТКП направлено Заказчику</t>
    </r>
  </si>
  <si>
    <t>ГКНПЦ имени Хруничева</t>
  </si>
  <si>
    <t>MC-212</t>
  </si>
  <si>
    <t>446_19</t>
  </si>
  <si>
    <r>
      <rPr>
        <b/>
      </rPr>
      <t>29.10.2019</t>
    </r>
    <r>
      <rPr/>
      <t xml:space="preserve"> - запрос счёта через e-mail
</t>
    </r>
    <r>
      <rPr>
        <b/>
      </rPr>
      <t xml:space="preserve">29.10.2019 </t>
    </r>
    <r>
      <rPr/>
      <t>- счёт направлен Заказчику</t>
    </r>
  </si>
  <si>
    <t>дог.№72-19 (ООО) от 18.10.2019
счёт №271 от 29.10.2019 (ООО)</t>
  </si>
  <si>
    <r>
      <rPr>
        <b/>
      </rPr>
      <t>22.10.2019</t>
    </r>
    <r>
      <rPr/>
      <t xml:space="preserve"> - запрос расписан через офис
</t>
    </r>
    <r>
      <rPr>
        <b/>
      </rPr>
      <t>22.10.2019</t>
    </r>
    <r>
      <rPr/>
      <t xml:space="preserve"> - скан на согласовании в ДГ, жду оригиналы
</t>
    </r>
    <r>
      <rPr>
        <b/>
      </rPr>
      <t>23.10.2019</t>
    </r>
    <r>
      <rPr/>
      <t xml:space="preserve"> - Заказчику направлен скан подписанного договора</t>
    </r>
  </si>
  <si>
    <t>дог.№72-19 (ООО)</t>
  </si>
  <si>
    <r>
      <rPr>
        <b/>
      </rPr>
      <t>04.09.2019 (В. Пак)</t>
    </r>
    <r>
      <rPr/>
      <t xml:space="preserve"> - запрос расписан через офис
</t>
    </r>
    <r>
      <rPr>
        <b/>
      </rPr>
      <t>04.09.2019</t>
    </r>
    <r>
      <rPr/>
      <t xml:space="preserve"> - ТКП есть, заявка на договор
</t>
    </r>
    <r>
      <rPr>
        <b/>
      </rPr>
      <t>09.09.2019</t>
    </r>
    <r>
      <rPr/>
      <t xml:space="preserve"> - жду договор
</t>
    </r>
    <r>
      <rPr>
        <b/>
      </rPr>
      <t>10.09.2019</t>
    </r>
    <r>
      <rPr/>
      <t xml:space="preserve"> - проект договора направлен Заказчику
</t>
    </r>
    <r>
      <rPr>
        <b/>
      </rPr>
      <t>11.09.2019</t>
    </r>
    <r>
      <rPr/>
      <t xml:space="preserve"> - договоренность с Заказчиком, что мы ждём пока они согласуют договор с юристами 
</t>
    </r>
    <r>
      <rPr>
        <b/>
      </rPr>
      <t>17.09.2019</t>
    </r>
    <r>
      <rPr/>
      <t xml:space="preserve"> - направлено письмо № 708 от 17.09.19 о ед. поставщике
</t>
    </r>
    <r>
      <rPr>
        <b/>
      </rPr>
      <t xml:space="preserve">18.09.2019 </t>
    </r>
    <r>
      <rPr/>
      <t>- ТКП направлено письмо исх. №710 от 18.09.19</t>
    </r>
  </si>
  <si>
    <t>447_19</t>
  </si>
  <si>
    <r>
      <rPr>
        <b/>
      </rPr>
      <t>04.09.2019 (В. Пак)</t>
    </r>
    <r>
      <rPr/>
      <t xml:space="preserve"> - запрос расписан через офис
</t>
    </r>
    <r>
      <rPr>
        <b/>
      </rPr>
      <t>04.09.2019</t>
    </r>
    <r>
      <rPr/>
      <t xml:space="preserve"> - ТКП на проверке у В. Пака
</t>
    </r>
    <r>
      <rPr>
        <b/>
      </rPr>
      <t>05.09.2019</t>
    </r>
    <r>
      <rPr/>
      <t xml:space="preserve"> - ТКП направлено Заказчику</t>
    </r>
  </si>
  <si>
    <t>SysSoft</t>
  </si>
  <si>
    <t>WinПОС Expert</t>
  </si>
  <si>
    <t>451_19</t>
  </si>
  <si>
    <r>
      <rPr>
        <b/>
      </rPr>
      <t>04.09.2019 (В. Пак)</t>
    </r>
    <r>
      <rPr/>
      <t xml:space="preserve"> - запрос расписан через офис
</t>
    </r>
    <r>
      <rPr>
        <b/>
      </rPr>
      <t>06.09.2019</t>
    </r>
    <r>
      <rPr/>
      <t xml:space="preserve"> - принято в работу
- отправить ТКП и образец дог.
</t>
    </r>
    <r>
      <rPr>
        <b/>
      </rPr>
      <t>09.09.2019</t>
    </r>
    <r>
      <rPr/>
      <t xml:space="preserve"> - ТКП на проверке у В.Пака
</t>
    </r>
    <r>
      <rPr>
        <b/>
      </rPr>
      <t>10.09.2019</t>
    </r>
    <r>
      <rPr/>
      <t xml:space="preserve"> - ТКП направлено Заказчику</t>
    </r>
  </si>
  <si>
    <t>Снабкомплект</t>
  </si>
  <si>
    <t>МВР-018-1</t>
  </si>
  <si>
    <t>453_19</t>
  </si>
  <si>
    <r>
      <rPr>
        <b/>
      </rPr>
      <t>05.09.2019 (В. Пак)</t>
    </r>
    <r>
      <rPr/>
      <t xml:space="preserve"> - запрос расписан через офис
</t>
    </r>
    <r>
      <rPr>
        <b/>
      </rPr>
      <t>06.09.2019</t>
    </r>
    <r>
      <rPr/>
      <t xml:space="preserve"> - на проверке у В.Пака
</t>
    </r>
    <r>
      <rPr>
        <b/>
      </rPr>
      <t>10.09.2019</t>
    </r>
    <r>
      <rPr/>
      <t xml:space="preserve"> - согласование в ЭП (Панфёров)
</t>
    </r>
    <r>
      <rPr>
        <b/>
      </rPr>
      <t xml:space="preserve">11.09.2019 </t>
    </r>
    <r>
      <rPr/>
      <t xml:space="preserve">- хар-ки серийного БП направлены Заказчику на согласование
</t>
    </r>
    <r>
      <rPr>
        <b/>
      </rPr>
      <t xml:space="preserve">17.09.2019 </t>
    </r>
    <r>
      <rPr/>
      <t xml:space="preserve">- согласовано с ЭП
</t>
    </r>
    <r>
      <rPr>
        <b/>
      </rPr>
      <t>18.09.2019</t>
    </r>
    <r>
      <rPr/>
      <t xml:space="preserve"> - ТКП и счёт направлены Заказчику</t>
    </r>
  </si>
  <si>
    <t>счёт №237 от 18.09.2019 (ООО)</t>
  </si>
  <si>
    <t>455_19</t>
  </si>
  <si>
    <t>12.09.2019 - оплата</t>
  </si>
  <si>
    <t>дог. №26-19 (АО), счёт №81 от 05.09.2019</t>
  </si>
  <si>
    <r>
      <rPr>
        <b/>
      </rPr>
      <t xml:space="preserve">06.09.2019 </t>
    </r>
    <r>
      <rPr/>
      <t xml:space="preserve">- сделать ТКП по счету
</t>
    </r>
    <r>
      <rPr>
        <b/>
      </rPr>
      <t>09.09.2019</t>
    </r>
    <r>
      <rPr/>
      <t xml:space="preserve"> - ТКП на проверке у В.Пака
</t>
    </r>
    <r>
      <rPr>
        <b/>
      </rPr>
      <t>10.09.2019</t>
    </r>
    <r>
      <rPr/>
      <t xml:space="preserve"> - ТКП подписано</t>
    </r>
  </si>
  <si>
    <t>456.1_19
456.2_19</t>
  </si>
  <si>
    <r>
      <rPr>
        <b/>
      </rPr>
      <t>08.11.2019</t>
    </r>
    <r>
      <rPr/>
      <t xml:space="preserve"> - запрос расписан через офис
</t>
    </r>
    <r>
      <rPr>
        <b/>
      </rPr>
      <t>08.11.2019</t>
    </r>
    <r>
      <rPr/>
      <t xml:space="preserve"> - ТКП и заявка на договор на проверке у В.Пака
</t>
    </r>
    <r>
      <rPr>
        <b/>
      </rPr>
      <t xml:space="preserve">11.11.2019 </t>
    </r>
    <r>
      <rPr/>
      <t xml:space="preserve">- уточнение у Заказчика состава MIC-224
</t>
    </r>
    <r>
      <rPr>
        <b/>
      </rPr>
      <t>12.11.2019</t>
    </r>
    <r>
      <rPr/>
      <t xml:space="preserve"> - уточнения по запросу Заказчика (ранее выставлялось ТКП_406_19)
</t>
    </r>
    <r>
      <rPr>
        <b/>
      </rPr>
      <t xml:space="preserve">22.11.2019 </t>
    </r>
    <r>
      <rPr/>
      <t xml:space="preserve">- уточненное ТКП направлено Заказчику, вопросы по заявке договор
</t>
    </r>
    <r>
      <rPr>
        <b/>
      </rPr>
      <t>24.12.2019</t>
    </r>
    <r>
      <rPr/>
      <t xml:space="preserve"> - письмо по договору исх. №2064 от 24.12.2019</t>
    </r>
  </si>
  <si>
    <t>461_19</t>
  </si>
  <si>
    <r>
      <rPr>
        <b/>
      </rPr>
      <t xml:space="preserve">10.09.2019 (В. Пак) </t>
    </r>
    <r>
      <rPr/>
      <t xml:space="preserve">- запрос расписан через офис 
</t>
    </r>
    <r>
      <rPr>
        <b/>
      </rPr>
      <t xml:space="preserve">11.09.2019 </t>
    </r>
    <r>
      <rPr/>
      <t xml:space="preserve">- принято в работу, уточнение запроса у Заказчика, запрошены цена на датчик и кабель
</t>
    </r>
    <r>
      <rPr>
        <b/>
      </rPr>
      <t>17.09.2019</t>
    </r>
    <r>
      <rPr/>
      <t xml:space="preserve"> - получена цена датчиков и кабеля PCB
</t>
    </r>
    <r>
      <rPr>
        <b/>
      </rPr>
      <t xml:space="preserve">18.09.2019 </t>
    </r>
    <r>
      <rPr/>
      <t>- ТКП направлено Заказчику</t>
    </r>
  </si>
  <si>
    <t>Волковысский бизнес-центр</t>
  </si>
  <si>
    <t>Тензокомплекс</t>
  </si>
  <si>
    <t>465_19</t>
  </si>
  <si>
    <r>
      <rPr>
        <b/>
      </rPr>
      <t>11.09.2019 (В. Пак)</t>
    </r>
    <r>
      <rPr/>
      <t xml:space="preserve"> - запрос расписан через офис
</t>
    </r>
    <r>
      <rPr>
        <b/>
      </rPr>
      <t>12.09.2019</t>
    </r>
    <r>
      <rPr/>
      <t xml:space="preserve"> - ТКП на проверке у В.Пака
</t>
    </r>
    <r>
      <rPr>
        <b/>
      </rPr>
      <t>16.09.2019</t>
    </r>
    <r>
      <rPr/>
      <t xml:space="preserve"> - ТКП и описание на MIC-355 направлены Заказчику</t>
    </r>
  </si>
  <si>
    <t>466_19</t>
  </si>
  <si>
    <r>
      <rPr>
        <b/>
      </rPr>
      <t>12.09.2019</t>
    </r>
    <r>
      <rPr/>
      <t xml:space="preserve"> - запрос расписан через офис
</t>
    </r>
    <r>
      <rPr>
        <b/>
      </rPr>
      <t>13.09.2019</t>
    </r>
    <r>
      <rPr/>
      <t xml:space="preserve"> - принято в работу, ТКП на проверке у В. Пака
</t>
    </r>
    <r>
      <rPr>
        <b/>
      </rPr>
      <t>16.09.2019</t>
    </r>
    <r>
      <rPr/>
      <t xml:space="preserve"> - ТКП направлено Заказчику</t>
    </r>
  </si>
  <si>
    <t>УрФУ (Вячеслав Седунин)</t>
  </si>
  <si>
    <t>Кабели для MIC-140</t>
  </si>
  <si>
    <t>469_19</t>
  </si>
  <si>
    <r>
      <rPr>
        <b/>
      </rPr>
      <t>13.09.2019 (В. Пак)</t>
    </r>
    <r>
      <rPr/>
      <t xml:space="preserve"> - запрос расписан через офис
</t>
    </r>
    <r>
      <rPr>
        <b/>
      </rPr>
      <t>13.09.2019</t>
    </r>
    <r>
      <rPr/>
      <t xml:space="preserve"> - принято в работу
</t>
    </r>
    <r>
      <rPr>
        <b/>
      </rPr>
      <t>16.09.2019</t>
    </r>
    <r>
      <rPr/>
      <t xml:space="preserve"> - необходимо уточнение БЛИЖ
</t>
    </r>
    <r>
      <rPr>
        <b/>
      </rPr>
      <t>19.09.2019</t>
    </r>
    <r>
      <rPr/>
      <t xml:space="preserve"> - жду инрф-цию по разъемам от Заказчика
</t>
    </r>
    <r>
      <rPr>
        <b/>
      </rPr>
      <t>24.09.2019</t>
    </r>
    <r>
      <rPr/>
      <t xml:space="preserve"> - ТКП направлено Заказчику (точный БЛИЖ кабеля фактической поставки в 2016 р1792 не выяснен, и Заказчик не знает тип разъемов в другой стороны кабеля)</t>
    </r>
  </si>
  <si>
    <t>модернизация MIC-200+поверка</t>
  </si>
  <si>
    <t>472_19</t>
  </si>
  <si>
    <r>
      <rPr>
        <b/>
      </rPr>
      <t>12.09.2019</t>
    </r>
    <r>
      <rPr/>
      <t xml:space="preserve"> - запрос расписан через офис
</t>
    </r>
    <r>
      <rPr>
        <b/>
      </rPr>
      <t>16.09.2019</t>
    </r>
    <r>
      <rPr/>
      <t xml:space="preserve"> - принято в работу
</t>
    </r>
    <r>
      <rPr>
        <b/>
      </rPr>
      <t>17.09.2019</t>
    </r>
    <r>
      <rPr/>
      <t xml:space="preserve"> - ТКП на проверке у В.Пака
</t>
    </r>
    <r>
      <rPr>
        <b/>
      </rPr>
      <t>19.09.2019</t>
    </r>
    <r>
      <rPr/>
      <t xml:space="preserve"> - на согласовании с И.Загребиным
</t>
    </r>
    <r>
      <rPr>
        <b/>
      </rPr>
      <t xml:space="preserve">01.10.2019 </t>
    </r>
    <r>
      <rPr/>
      <t>- ТКП направлено Заказчику</t>
    </r>
  </si>
  <si>
    <t>MC-212, ME-908</t>
  </si>
  <si>
    <t>475_19</t>
  </si>
  <si>
    <r>
      <rPr>
        <b/>
      </rPr>
      <t xml:space="preserve">17.09.2019 (В. Пак) </t>
    </r>
    <r>
      <rPr/>
      <t xml:space="preserve">- запрос расписан через офис
</t>
    </r>
    <r>
      <rPr>
        <b/>
      </rPr>
      <t>18.09.2019</t>
    </r>
    <r>
      <rPr/>
      <t xml:space="preserve"> - принято в работу
</t>
    </r>
    <r>
      <rPr>
        <b/>
      </rPr>
      <t xml:space="preserve">19.09.2019 </t>
    </r>
    <r>
      <rPr/>
      <t>-ТКП и счёт направлены Заказчику</t>
    </r>
  </si>
  <si>
    <t>счёт №239 от 19.09.2019 (ООО)</t>
  </si>
  <si>
    <t>Авангрард</t>
  </si>
  <si>
    <t>477_19</t>
  </si>
  <si>
    <r>
      <rPr>
        <b/>
      </rPr>
      <t>08.10.2019</t>
    </r>
    <r>
      <rPr/>
      <t xml:space="preserve"> - запрос на e-mail, письмо о ед. поставщике и свидетельство о поверке
</t>
    </r>
    <r>
      <rPr>
        <b/>
      </rPr>
      <t>14.10.2019</t>
    </r>
    <r>
      <rPr/>
      <t xml:space="preserve"> - обновленное ТКП и письмо о ед. поставщике исх. №782 от 14.10.2019 и счёт направлены Заказчику,</t>
    </r>
  </si>
  <si>
    <t>счёт №240 от 14.10.2019 (ООО)</t>
  </si>
  <si>
    <r>
      <rPr>
        <b/>
      </rPr>
      <t xml:space="preserve">17.09.2019 (В. Пак) </t>
    </r>
    <r>
      <rPr/>
      <t xml:space="preserve">- запрос расписан через офис
</t>
    </r>
    <r>
      <rPr>
        <b/>
      </rPr>
      <t>18.09.2019</t>
    </r>
    <r>
      <rPr/>
      <t xml:space="preserve"> - принято в работу
</t>
    </r>
    <r>
      <rPr>
        <b/>
      </rPr>
      <t>19.09.2019</t>
    </r>
    <r>
      <rPr/>
      <t xml:space="preserve"> - ТКП и счёт направлены Заказчику</t>
    </r>
  </si>
  <si>
    <t>счёт №240 от 19.09.2019 (ООО)</t>
  </si>
  <si>
    <t>478_19</t>
  </si>
  <si>
    <t>18.10.2019 - оплата</t>
  </si>
  <si>
    <t>счёт №244 от 19.09.2019 (ООО)</t>
  </si>
  <si>
    <t>р2482</t>
  </si>
  <si>
    <r>
      <rPr>
        <b/>
      </rPr>
      <t xml:space="preserve">26.09.2019 </t>
    </r>
    <r>
      <rPr/>
      <t xml:space="preserve">- запрос направлен на e-mail
</t>
    </r>
    <r>
      <rPr>
        <b/>
      </rPr>
      <t>27.09.2019</t>
    </r>
    <r>
      <rPr/>
      <t xml:space="preserve"> - новый счёт направлен Заказчику</t>
    </r>
  </si>
  <si>
    <t>счёт №244 от 27.09.2019 (ООО)</t>
  </si>
  <si>
    <r>
      <rPr>
        <b/>
      </rPr>
      <t xml:space="preserve">18.09.2019 (В. Пак) </t>
    </r>
    <r>
      <rPr/>
      <t xml:space="preserve">- запрос расписан через офис
</t>
    </r>
    <r>
      <rPr>
        <b/>
      </rPr>
      <t>19.09.2019</t>
    </r>
    <r>
      <rPr/>
      <t xml:space="preserve"> - принято в работу, у В. Пака, заявка насчёт
</t>
    </r>
    <r>
      <rPr>
        <b/>
      </rPr>
      <t>20.09.2019</t>
    </r>
    <r>
      <rPr/>
      <t xml:space="preserve"> - ТКП и счёт направлены Заказчику</t>
    </r>
  </si>
  <si>
    <t>479_19</t>
  </si>
  <si>
    <r>
      <rPr>
        <b/>
      </rPr>
      <t xml:space="preserve">18.09.2019 (В. Пак) </t>
    </r>
    <r>
      <rPr/>
      <t xml:space="preserve">- запрос расписан через офис
</t>
    </r>
    <r>
      <rPr>
        <b/>
      </rPr>
      <t>19.09.2019</t>
    </r>
    <r>
      <rPr/>
      <t xml:space="preserve"> - ТКП направлено Заказчику</t>
    </r>
  </si>
  <si>
    <t>480_19</t>
  </si>
  <si>
    <r>
      <rPr>
        <b/>
      </rPr>
      <t>07.10.2019</t>
    </r>
    <r>
      <rPr/>
      <t xml:space="preserve"> - запрос на e-mail, новые исходные данные от Заказчика
</t>
    </r>
    <r>
      <rPr>
        <b/>
      </rPr>
      <t xml:space="preserve">14.10.2019 </t>
    </r>
    <r>
      <rPr/>
      <t>- ТКП направлено Заказчику</t>
    </r>
  </si>
  <si>
    <r>
      <rPr>
        <b/>
      </rPr>
      <t xml:space="preserve">18.09.2019 (В. Пак) </t>
    </r>
    <r>
      <rPr/>
      <t xml:space="preserve">- запрос расписан через офис
</t>
    </r>
    <r>
      <rPr>
        <b/>
      </rPr>
      <t>19.09.2019</t>
    </r>
    <r>
      <rPr/>
      <t xml:space="preserve"> - принято в работу
</t>
    </r>
    <r>
      <rPr>
        <b/>
      </rPr>
      <t>24.09.2019</t>
    </r>
    <r>
      <rPr/>
      <t xml:space="preserve"> - ТКП не требуется, исходные данные и перечень оборудования будут уточнятся</t>
    </r>
  </si>
  <si>
    <t>WinПОС (7 шт)</t>
  </si>
  <si>
    <t>489_19</t>
  </si>
  <si>
    <t>28.10.2019 - оплата</t>
  </si>
  <si>
    <t>счёт №246 от 27.09.2019 (ООО)</t>
  </si>
  <si>
    <r>
      <rPr>
        <b/>
      </rPr>
      <t>27.09.2019</t>
    </r>
    <r>
      <rPr/>
      <t xml:space="preserve"> - запрос расписан через офис
</t>
    </r>
    <r>
      <rPr>
        <b/>
      </rPr>
      <t>30.09.2019</t>
    </r>
    <r>
      <rPr/>
      <t xml:space="preserve"> - счёт направлен Заказчику исх. №745 от 30.09.2019</t>
    </r>
  </si>
  <si>
    <t>WinПОС (9 шт)</t>
  </si>
  <si>
    <r>
      <rPr>
        <b/>
      </rPr>
      <t>26.09.2019 (В. Пак)</t>
    </r>
    <r>
      <rPr/>
      <t xml:space="preserve"> - запрос направлен по e-mail
</t>
    </r>
    <r>
      <rPr>
        <b/>
      </rPr>
      <t>26.09.2019</t>
    </r>
    <r>
      <rPr/>
      <t xml:space="preserve"> - ТКП направлено Заказчику
</t>
    </r>
    <r>
      <rPr>
        <b/>
      </rPr>
      <t>26.09.2019</t>
    </r>
    <r>
      <rPr/>
      <t xml:space="preserve"> - заявка в ЦР на анализ доп. тех.требований Заказчика</t>
    </r>
  </si>
  <si>
    <r>
      <rPr>
        <b/>
      </rPr>
      <t>26.09.2019</t>
    </r>
    <r>
      <rPr/>
      <t xml:space="preserve"> - запрос расписан через офис
</t>
    </r>
    <r>
      <rPr>
        <b/>
      </rPr>
      <t>26.09.2019</t>
    </r>
    <r>
      <rPr/>
      <t xml:space="preserve"> - ТКП направлено Заказчику</t>
    </r>
  </si>
  <si>
    <t>НТЦ "Лидер"</t>
  </si>
  <si>
    <t>MIC-017-D-4</t>
  </si>
  <si>
    <t>492_19</t>
  </si>
  <si>
    <r>
      <rPr>
        <b/>
      </rPr>
      <t>30.09.2019 (В. Пак)</t>
    </r>
    <r>
      <rPr/>
      <t xml:space="preserve"> - запрос расписан через офис
</t>
    </r>
    <r>
      <rPr>
        <b/>
      </rPr>
      <t>30.09.2019</t>
    </r>
    <r>
      <rPr/>
      <t xml:space="preserve"> - принято в работу
</t>
    </r>
    <r>
      <rPr>
        <b/>
      </rPr>
      <t>01.10.2019</t>
    </r>
    <r>
      <rPr/>
      <t xml:space="preserve"> - ТКП направлено Заказчику</t>
    </r>
  </si>
  <si>
    <t>494_19</t>
  </si>
  <si>
    <r>
      <rPr>
        <b/>
      </rPr>
      <t>19.11.2019</t>
    </r>
    <r>
      <rPr/>
      <t xml:space="preserve"> - запрос договора на e-mail
</t>
    </r>
    <r>
      <rPr>
        <b/>
      </rPr>
      <t>22.11.2019</t>
    </r>
    <r>
      <rPr/>
      <t xml:space="preserve"> - направлена заявка на договор
</t>
    </r>
    <r>
      <rPr>
        <b/>
      </rPr>
      <t>25.11.2019</t>
    </r>
    <r>
      <rPr/>
      <t xml:space="preserve"> - проект договора направлен Заказчику</t>
    </r>
  </si>
  <si>
    <t>дог. №94-19 (ООО)</t>
  </si>
  <si>
    <r>
      <rPr>
        <b/>
      </rPr>
      <t>24.12.2019</t>
    </r>
    <r>
      <rPr/>
      <t xml:space="preserve"> - оригинал договора подписан со стороны Заказчика, запрос счёта
</t>
    </r>
    <r>
      <rPr>
        <b/>
      </rPr>
      <t>25.12.2019</t>
    </r>
    <r>
      <rPr/>
      <t xml:space="preserve"> - счёт на аванс направлен Заказчику</t>
    </r>
  </si>
  <si>
    <t>дог. №94-19 от 24.12.19 (ООО), счёт №310 от 25.12.19</t>
  </si>
  <si>
    <r>
      <rPr>
        <b/>
      </rPr>
      <t xml:space="preserve">15.11.2019 </t>
    </r>
    <r>
      <rPr/>
      <t xml:space="preserve">- запрос направлен на e-mail
</t>
    </r>
    <r>
      <rPr>
        <b/>
      </rPr>
      <t>22.11.2019</t>
    </r>
    <r>
      <rPr/>
      <t xml:space="preserve"> - уточненное ТКП направлено Заказчику исх. №884 от 22.11.2019, 885 от 22.11.2019 справка о ед. поставщике</t>
    </r>
  </si>
  <si>
    <r>
      <rPr>
        <b/>
      </rPr>
      <t>30.09.2019 (В. Пак)</t>
    </r>
    <r>
      <rPr/>
      <t xml:space="preserve"> - запрос расписан через офис
</t>
    </r>
    <r>
      <rPr>
        <b/>
      </rPr>
      <t xml:space="preserve">01.10.2019 </t>
    </r>
    <r>
      <rPr/>
      <t xml:space="preserve">- ТКП на проверке у В. Пака
</t>
    </r>
    <r>
      <rPr>
        <b/>
      </rPr>
      <t>02.10.2019</t>
    </r>
    <r>
      <rPr/>
      <t xml:space="preserve"> - ТКП направлено Заказчику</t>
    </r>
  </si>
  <si>
    <t>р2607</t>
  </si>
  <si>
    <t>MIC</t>
  </si>
  <si>
    <t>494_19
647_19</t>
  </si>
  <si>
    <t>27.12.0191</t>
  </si>
  <si>
    <r>
      <rPr>
        <b/>
      </rPr>
      <t>27.12.19</t>
    </r>
    <r>
      <rPr/>
      <t xml:space="preserve"> - запрос расписан через офис
</t>
    </r>
    <r>
      <rPr>
        <b/>
      </rPr>
      <t>27.12.19</t>
    </r>
    <r>
      <rPr/>
      <t xml:space="preserve"> - оригиналы договоров подписаны, сканы направлены Заказчику, подготовлено сопроводит. письмо
отправка курьером после НГ
</t>
    </r>
  </si>
  <si>
    <t>дог. №94-19 от 24.12.2019
(ООО)
дог. №101-19 от 24.12.2019 (ООО)</t>
  </si>
  <si>
    <t>р2605</t>
  </si>
  <si>
    <t>М3 Арсенал</t>
  </si>
  <si>
    <t>495_19</t>
  </si>
  <si>
    <t>21.10.2019 - оплата</t>
  </si>
  <si>
    <t>счет №252 от 07.10.2019 (ООО)</t>
  </si>
  <si>
    <r>
      <rPr>
        <b/>
      </rPr>
      <t>04.10.2019</t>
    </r>
    <r>
      <rPr/>
      <t xml:space="preserve"> - запрос на e-mail
</t>
    </r>
    <r>
      <rPr>
        <b/>
      </rPr>
      <t>08.10.2019</t>
    </r>
    <r>
      <rPr/>
      <t xml:space="preserve"> - новая версия ТКП и счёт направлены Заказчику</t>
    </r>
  </si>
  <si>
    <t>МЗ Арсенал</t>
  </si>
  <si>
    <r>
      <rPr>
        <b/>
      </rPr>
      <t>30.09.2019 (В. Пак)</t>
    </r>
    <r>
      <rPr/>
      <t xml:space="preserve"> - запрос расписан через офис
</t>
    </r>
    <r>
      <rPr>
        <b/>
      </rPr>
      <t>01.10.2019</t>
    </r>
    <r>
      <rPr/>
      <t xml:space="preserve"> - ТКП на проверке у В.Пака
</t>
    </r>
    <r>
      <rPr>
        <b/>
      </rPr>
      <t>02.10.2019</t>
    </r>
    <r>
      <rPr/>
      <t xml:space="preserve"> - ТКП направлено Заказчику</t>
    </r>
  </si>
  <si>
    <t>УВЗ (Аврора)</t>
  </si>
  <si>
    <t>Многоканальная система тензометрирования</t>
  </si>
  <si>
    <t>1132
1134</t>
  </si>
  <si>
    <t>497_19</t>
  </si>
  <si>
    <r>
      <rPr>
        <b/>
      </rPr>
      <t>02.10.2019</t>
    </r>
    <r>
      <rPr/>
      <t xml:space="preserve"> - запрос расписан через офис
</t>
    </r>
    <r>
      <rPr>
        <b/>
      </rPr>
      <t>03.10.2019</t>
    </r>
    <r>
      <rPr/>
      <t xml:space="preserve"> - принято в работу
</t>
    </r>
    <r>
      <rPr>
        <b/>
      </rPr>
      <t>09.10.2019</t>
    </r>
    <r>
      <rPr/>
      <t xml:space="preserve"> - на согласовании у А.Семина
</t>
    </r>
    <r>
      <rPr>
        <b/>
      </rPr>
      <t xml:space="preserve">23.10.2019 </t>
    </r>
    <r>
      <rPr/>
      <t>- ТКП направлено Заказчику</t>
    </r>
  </si>
  <si>
    <t>ТД_Автоматика</t>
  </si>
  <si>
    <t>МС-212, МЕ-908</t>
  </si>
  <si>
    <t>1140
1162</t>
  </si>
  <si>
    <t>501_19</t>
  </si>
  <si>
    <r>
      <rPr>
        <b/>
      </rPr>
      <t>04.10.2019</t>
    </r>
    <r>
      <rPr/>
      <t xml:space="preserve"> - запрос расписан через офис
</t>
    </r>
    <r>
      <rPr>
        <b/>
      </rPr>
      <t>09.10.2019</t>
    </r>
    <r>
      <rPr/>
      <t xml:space="preserve"> - ТКП направлено Заказчику</t>
    </r>
  </si>
  <si>
    <t>ПЗ МАШ</t>
  </si>
  <si>
    <t>509_19</t>
  </si>
  <si>
    <t>счёт №276 от 06.11.2019 (ООО)</t>
  </si>
  <si>
    <t>р2485</t>
  </si>
  <si>
    <r>
      <rPr>
        <b/>
      </rPr>
      <t>07.11.2019</t>
    </r>
    <r>
      <rPr/>
      <t xml:space="preserve"> - запрос направлен по e-mail
</t>
    </r>
    <r>
      <rPr>
        <b/>
      </rPr>
      <t>07.11.2019</t>
    </r>
    <r>
      <rPr/>
      <t xml:space="preserve"> - счёт направлен Заказчику</t>
    </r>
  </si>
  <si>
    <r>
      <rPr>
        <b/>
      </rPr>
      <t>07.10.2019 (В. Пак)</t>
    </r>
    <r>
      <rPr/>
      <t xml:space="preserve"> - запрос расписан через офис
</t>
    </r>
    <r>
      <rPr>
        <b/>
      </rPr>
      <t>09.10.2019</t>
    </r>
    <r>
      <rPr/>
      <t xml:space="preserve"> - ТКП направлено Заказчику</t>
    </r>
  </si>
  <si>
    <t>РУ-Инжиниринг</t>
  </si>
  <si>
    <t>511_19</t>
  </si>
  <si>
    <r>
      <rPr>
        <b/>
      </rPr>
      <t>18.11.2019 (В. Пак)</t>
    </r>
    <r>
      <rPr/>
      <t xml:space="preserve"> - запрос расписан через офис
</t>
    </r>
    <r>
      <rPr>
        <b/>
      </rPr>
      <t>18.11.2019</t>
    </r>
    <r>
      <rPr/>
      <t xml:space="preserve"> - подписанный оригинал договора направлен Заказчику письмо исх. №863 от 18.11.2019</t>
    </r>
  </si>
  <si>
    <t>счёт №254 от 10.10.2019 (ООО)
дог. №86/19 от 05.11.2019</t>
  </si>
  <si>
    <t>р2483</t>
  </si>
  <si>
    <r>
      <rPr/>
      <t xml:space="preserve">05.11.2019 - оплата
</t>
    </r>
    <r>
      <rPr>
        <b/>
      </rPr>
      <t>08.11.2019</t>
    </r>
    <r>
      <rPr/>
      <t xml:space="preserve"> - направлен скан подписанного договора</t>
    </r>
  </si>
  <si>
    <r>
      <rPr>
        <b/>
      </rPr>
      <t>08.10.2019 (В. Пак)</t>
    </r>
    <r>
      <rPr/>
      <t xml:space="preserve"> - запрос направлен по e-mail
</t>
    </r>
    <r>
      <rPr>
        <b/>
      </rPr>
      <t>09.10.2019</t>
    </r>
    <r>
      <rPr/>
      <t xml:space="preserve"> - принято в работу, запрошена карточка предприятия
</t>
    </r>
    <r>
      <rPr>
        <b/>
      </rPr>
      <t>10.10.2019</t>
    </r>
    <r>
      <rPr/>
      <t xml:space="preserve"> - ТКП и счёт направлены Заказчику</t>
    </r>
  </si>
  <si>
    <t>счёт №254 от 10.10.2019 (ООО)</t>
  </si>
  <si>
    <t>Альпром</t>
  </si>
  <si>
    <t>ME-908</t>
  </si>
  <si>
    <t>512_19</t>
  </si>
  <si>
    <r>
      <rPr>
        <b/>
      </rPr>
      <t>07.10.2019 (В. Пак)</t>
    </r>
    <r>
      <rPr/>
      <t xml:space="preserve"> - запрос расписан через офис
</t>
    </r>
    <r>
      <rPr>
        <b/>
      </rPr>
      <t>09.10.2019</t>
    </r>
    <r>
      <rPr/>
      <t xml:space="preserve"> - принято в работу, ТКП на проверке у В.Пака
</t>
    </r>
    <r>
      <rPr>
        <b/>
      </rPr>
      <t xml:space="preserve">10.10.2019 </t>
    </r>
    <r>
      <rPr/>
      <t>- ТКП направлено Заказчику</t>
    </r>
  </si>
  <si>
    <r>
      <rPr>
        <b/>
      </rPr>
      <t>07.10.2019 (В. Пак)</t>
    </r>
    <r>
      <rPr/>
      <t xml:space="preserve"> - запрос расписан через офис
</t>
    </r>
    <r>
      <rPr>
        <b/>
      </rPr>
      <t>09.10.2019</t>
    </r>
    <r>
      <rPr/>
      <t xml:space="preserve"> - принято в работу, ТКП на проверке у В.Пака
</t>
    </r>
    <r>
      <rPr>
        <b/>
      </rPr>
      <t xml:space="preserve">10.10.2019 </t>
    </r>
    <r>
      <rPr/>
      <t>- ТКП направлено Заказчику</t>
    </r>
  </si>
  <si>
    <t>AVEON</t>
  </si>
  <si>
    <t>513_19</t>
  </si>
  <si>
    <r>
      <rPr>
        <b/>
      </rPr>
      <t>08.10.2019 (В. Пак)</t>
    </r>
    <r>
      <rPr/>
      <t xml:space="preserve"> - запрос направлен по e-mail
</t>
    </r>
    <r>
      <rPr>
        <b/>
      </rPr>
      <t>09.10.2019</t>
    </r>
    <r>
      <rPr/>
      <t xml:space="preserve"> - принято в работу, ТКП на проверке у В.Пака
</t>
    </r>
    <r>
      <rPr>
        <b/>
      </rPr>
      <t xml:space="preserve">10.10.2019 </t>
    </r>
    <r>
      <rPr/>
      <t>- ТКП направлено Заказчику</t>
    </r>
  </si>
  <si>
    <t>514_19</t>
  </si>
  <si>
    <r>
      <rPr>
        <b/>
      </rPr>
      <t>09.10.2019 (В. Пак)</t>
    </r>
    <r>
      <rPr/>
      <t xml:space="preserve"> - запрос направлен по e-mail
</t>
    </r>
    <r>
      <rPr>
        <b/>
      </rPr>
      <t>09.10.2019</t>
    </r>
    <r>
      <rPr/>
      <t xml:space="preserve"> - принято в работу, ТКП на проверке у В.Пака
</t>
    </r>
    <r>
      <rPr>
        <b/>
      </rPr>
      <t>10.10.2019</t>
    </r>
    <r>
      <rPr/>
      <t xml:space="preserve"> - ТКП направлено Заказчику</t>
    </r>
  </si>
  <si>
    <t>Softlogistic</t>
  </si>
  <si>
    <t>515_19</t>
  </si>
  <si>
    <r>
      <rPr>
        <b/>
      </rPr>
      <t>14.10.2019</t>
    </r>
    <r>
      <rPr/>
      <t xml:space="preserve"> - запрос на e-mail
</t>
    </r>
    <r>
      <rPr>
        <b/>
      </rPr>
      <t xml:space="preserve">15.10.2019 - </t>
    </r>
    <r>
      <rPr/>
      <t xml:space="preserve">ТКП подписано
</t>
    </r>
    <r>
      <rPr>
        <b/>
      </rPr>
      <t>18.10.2019</t>
    </r>
    <r>
      <rPr/>
      <t xml:space="preserve"> - счёт направлен Заказчику</t>
    </r>
  </si>
  <si>
    <t>счёт №258 от 18.10.2019 (ООО)</t>
  </si>
  <si>
    <r>
      <rPr>
        <b/>
      </rPr>
      <t>09.10.2019 (В. Пак)</t>
    </r>
    <r>
      <rPr/>
      <t xml:space="preserve"> - запрос направлен по e-mail
</t>
    </r>
    <r>
      <rPr>
        <b/>
      </rPr>
      <t>09.10.2019</t>
    </r>
    <r>
      <rPr/>
      <t xml:space="preserve"> - принято в работу, ТКП на проверке у В.Пака
</t>
    </r>
    <r>
      <rPr>
        <b/>
      </rPr>
      <t>10.10.2019</t>
    </r>
    <r>
      <rPr/>
      <t xml:space="preserve"> - ТКП направлено Заказчику</t>
    </r>
  </si>
  <si>
    <r>
      <rPr>
        <b/>
      </rPr>
      <t>25.12.2019</t>
    </r>
    <r>
      <rPr/>
      <t xml:space="preserve"> - запрос обновленного ТКП на 2020 г. на e-mail
</t>
    </r>
    <r>
      <rPr>
        <b/>
      </rPr>
      <t>27.12.2019</t>
    </r>
    <r>
      <rPr/>
      <t xml:space="preserve"> - отправка ТКП Заказчику</t>
    </r>
  </si>
  <si>
    <t>НТЦ Турбопневматик</t>
  </si>
  <si>
    <t>516_19</t>
  </si>
  <si>
    <r>
      <rPr>
        <b/>
      </rPr>
      <t>10.10.2019 (В. Пак)</t>
    </r>
    <r>
      <rPr/>
      <t xml:space="preserve"> - запрос расписан через офис
</t>
    </r>
    <r>
      <rPr>
        <b/>
      </rPr>
      <t>10.10.2019</t>
    </r>
    <r>
      <rPr/>
      <t xml:space="preserve"> - ТКП отправлено Заказчику</t>
    </r>
  </si>
  <si>
    <t>Гранд НН</t>
  </si>
  <si>
    <t>517_19</t>
  </si>
  <si>
    <r>
      <rPr>
        <b/>
      </rPr>
      <t>08.10.2019</t>
    </r>
    <r>
      <rPr/>
      <t xml:space="preserve"> - запрос направлен на e-mail
</t>
    </r>
    <r>
      <rPr>
        <b/>
      </rPr>
      <t xml:space="preserve">10.10.2019 </t>
    </r>
    <r>
      <rPr/>
      <t xml:space="preserve">- ТКП на проверке у В. Пака
</t>
    </r>
    <r>
      <rPr>
        <b/>
      </rPr>
      <t>15.10.2019</t>
    </r>
    <r>
      <rPr/>
      <t xml:space="preserve"> - ТКП направлено Заказчику</t>
    </r>
  </si>
  <si>
    <t>Сантехком</t>
  </si>
  <si>
    <t>520_19</t>
  </si>
  <si>
    <r>
      <rPr>
        <b/>
      </rPr>
      <t>14.10.2019 (В. Пак)</t>
    </r>
    <r>
      <rPr/>
      <t xml:space="preserve"> - запрос расписан через офис
</t>
    </r>
    <r>
      <rPr>
        <b/>
      </rPr>
      <t>18.10.2019</t>
    </r>
    <r>
      <rPr/>
      <t xml:space="preserve"> - счёт направлен Заказчику</t>
    </r>
  </si>
  <si>
    <t>счёт №259 от 18.10.2019 (ООО)</t>
  </si>
  <si>
    <r>
      <rPr>
        <b/>
      </rPr>
      <t>11.10.2019 (В. Пак)</t>
    </r>
    <r>
      <rPr/>
      <t xml:space="preserve"> - запрос расписан через офис
</t>
    </r>
    <r>
      <rPr>
        <b/>
      </rPr>
      <t>14.10.2019</t>
    </r>
    <r>
      <rPr/>
      <t xml:space="preserve"> - ТКП на проверке у В.Пака
</t>
    </r>
    <r>
      <rPr>
        <b/>
      </rPr>
      <t>16.10.2019</t>
    </r>
    <r>
      <rPr/>
      <t xml:space="preserve"> - ТКП направлено Заказчику</t>
    </r>
  </si>
  <si>
    <t>Дмитрий Кочетков (ЦИАМ)</t>
  </si>
  <si>
    <t>521_19</t>
  </si>
  <si>
    <r>
      <rPr>
        <b/>
      </rPr>
      <t>11.10.2019 (В. Пак)</t>
    </r>
    <r>
      <rPr/>
      <t xml:space="preserve"> - запрос расписан через офис
</t>
    </r>
    <r>
      <rPr>
        <b/>
      </rPr>
      <t>14.10.2019</t>
    </r>
    <r>
      <rPr/>
      <t xml:space="preserve"> - ТКП на проверке у В.Пака
</t>
    </r>
    <r>
      <rPr>
        <b/>
      </rPr>
      <t>16.10.2019</t>
    </r>
    <r>
      <rPr/>
      <t xml:space="preserve"> - ТКП направлено Заказчику
</t>
    </r>
    <r>
      <rPr>
        <b/>
      </rPr>
      <t>17.10.2019</t>
    </r>
    <r>
      <rPr/>
      <t xml:space="preserve"> - счёт направлен Заказчику</t>
    </r>
  </si>
  <si>
    <t>счёт №256 от 16.10.2019 (ООО)</t>
  </si>
  <si>
    <t>СКБ ТОЧРАДИОМАШ</t>
  </si>
  <si>
    <t>527_19</t>
  </si>
  <si>
    <t>19.12.19 - оплата</t>
  </si>
  <si>
    <t>дог. №98-19 от 16.12.19 (ООО)
счёт №309 от 18.12.19</t>
  </si>
  <si>
    <t>р2495</t>
  </si>
  <si>
    <r>
      <rPr>
        <b/>
      </rPr>
      <t>16.12.2019</t>
    </r>
    <r>
      <rPr/>
      <t xml:space="preserve"> - запрос счёта, дог. подписан в скане
</t>
    </r>
    <r>
      <rPr>
        <b/>
      </rPr>
      <t>18.12.2019</t>
    </r>
    <r>
      <rPr/>
      <t xml:space="preserve"> - оригиналы договора и счёт направлены Заказчику исх. № 963 от 18.12.19</t>
    </r>
  </si>
  <si>
    <r>
      <rPr>
        <b/>
      </rPr>
      <t>09.12.2019</t>
    </r>
    <r>
      <rPr/>
      <t xml:space="preserve"> - запрос договора на e-mail
</t>
    </r>
    <r>
      <rPr>
        <b/>
      </rPr>
      <t xml:space="preserve">09.12.2019 </t>
    </r>
    <r>
      <rPr/>
      <t xml:space="preserve">- заявка в ДГ
</t>
    </r>
    <r>
      <rPr>
        <b/>
      </rPr>
      <t>12.12.2019</t>
    </r>
    <r>
      <rPr/>
      <t xml:space="preserve"> - проект договора направлен Заказчику</t>
    </r>
  </si>
  <si>
    <t>дог. №98-19 (ООО)</t>
  </si>
  <si>
    <r>
      <rPr>
        <b/>
      </rPr>
      <t xml:space="preserve">16.10.2019 (В. Пак) - </t>
    </r>
    <r>
      <rPr/>
      <t>запрос расписан через офис</t>
    </r>
    <r>
      <rPr>
        <b/>
      </rPr>
      <t xml:space="preserve">
17.10.2019</t>
    </r>
    <r>
      <rPr/>
      <t xml:space="preserve"> - ТКП на проверке у В.Пака, не отправляем, участвуем в закупке сами
</t>
    </r>
    <r>
      <rPr>
        <b/>
      </rPr>
      <t>21.11.2019</t>
    </r>
    <r>
      <rPr/>
      <t xml:space="preserve"> - ТКП направлено Заказчику</t>
    </r>
  </si>
  <si>
    <t>УдмФИЦ УрО РАН</t>
  </si>
  <si>
    <t>529_19</t>
  </si>
  <si>
    <t>28.11.2019 - оплата</t>
  </si>
  <si>
    <t>дог. №82/19 от 17.10.2019 (ООО)</t>
  </si>
  <si>
    <r>
      <rPr>
        <b/>
      </rPr>
      <t xml:space="preserve">16.10.2019 (В. Пак) </t>
    </r>
    <r>
      <rPr/>
      <t xml:space="preserve">- запрос расписан через офис
</t>
    </r>
    <r>
      <rPr>
        <b/>
      </rPr>
      <t>17.10.2019</t>
    </r>
    <r>
      <rPr/>
      <t xml:space="preserve"> - ТКП и проект договора направлены Заказчику</t>
    </r>
  </si>
  <si>
    <t>датчики Рифтэк</t>
  </si>
  <si>
    <t>531_19</t>
  </si>
  <si>
    <r>
      <rPr>
        <b/>
      </rPr>
      <t xml:space="preserve">18.10.2019 </t>
    </r>
    <r>
      <rPr/>
      <t xml:space="preserve">- запрос на Viber
</t>
    </r>
    <r>
      <rPr>
        <b/>
      </rPr>
      <t>18.10.2019</t>
    </r>
    <r>
      <rPr/>
      <t xml:space="preserve"> - запрошена стоимость датчика
</t>
    </r>
    <r>
      <rPr>
        <b/>
      </rPr>
      <t>21.10.2019</t>
    </r>
    <r>
      <rPr/>
      <t xml:space="preserve"> - ТКП направлено Заказчику</t>
    </r>
  </si>
  <si>
    <t>ФГУП НАМИ</t>
  </si>
  <si>
    <t>533_19</t>
  </si>
  <si>
    <r>
      <rPr>
        <b/>
      </rPr>
      <t xml:space="preserve">18.10.2019 (В. Пак) </t>
    </r>
    <r>
      <rPr/>
      <t xml:space="preserve">- запрос расписан через офис
</t>
    </r>
    <r>
      <rPr>
        <b/>
      </rPr>
      <t>21.10.2019</t>
    </r>
    <r>
      <rPr/>
      <t xml:space="preserve"> - ТКП подписано, жду счёт
</t>
    </r>
    <r>
      <rPr>
        <b/>
      </rPr>
      <t>22.10.2019</t>
    </r>
    <r>
      <rPr/>
      <t xml:space="preserve"> - счёт направлен Заказчику</t>
    </r>
  </si>
  <si>
    <t>счёт №262 от 21.10.2019 (ООО)</t>
  </si>
  <si>
    <t>535_19</t>
  </si>
  <si>
    <r>
      <rPr>
        <b/>
      </rPr>
      <t>22.10.2019</t>
    </r>
    <r>
      <rPr/>
      <t xml:space="preserve"> - запрос расписан через офис
</t>
    </r>
    <r>
      <rPr>
        <b/>
      </rPr>
      <t>22.10.2019</t>
    </r>
    <r>
      <rPr/>
      <t xml:space="preserve"> - ТКП и счёт направлены Заказчику</t>
    </r>
  </si>
  <si>
    <t>счёт №266 от 22.10.2019 (ООО)</t>
  </si>
  <si>
    <t>УТБИС плюс</t>
  </si>
  <si>
    <t>537_19</t>
  </si>
  <si>
    <r>
      <rPr>
        <b/>
      </rPr>
      <t>22.10.2019</t>
    </r>
    <r>
      <rPr/>
      <t xml:space="preserve"> - запрос расписан через офис
</t>
    </r>
    <r>
      <rPr>
        <b/>
      </rPr>
      <t>22.10.2019</t>
    </r>
    <r>
      <rPr/>
      <t xml:space="preserve"> - ТКП на проверке у В.Пака
</t>
    </r>
    <r>
      <rPr>
        <b/>
      </rPr>
      <t>30.10.2019</t>
    </r>
    <r>
      <rPr/>
      <t xml:space="preserve"> - ТКП направлено Заказчику</t>
    </r>
  </si>
  <si>
    <t>РТСофт</t>
  </si>
  <si>
    <t>538_19</t>
  </si>
  <si>
    <t>05.11.2019 - оплата</t>
  </si>
  <si>
    <t>счёт №270 от 29.10.2019 (ООО)</t>
  </si>
  <si>
    <r>
      <rPr>
        <b/>
      </rPr>
      <t>22.10.2019</t>
    </r>
    <r>
      <rPr/>
      <t xml:space="preserve"> - запрос расписан через офис
</t>
    </r>
    <r>
      <rPr>
        <b/>
      </rPr>
      <t>22.10.2019</t>
    </r>
    <r>
      <rPr/>
      <t xml:space="preserve"> - ТКП на проверке у В.Пака
</t>
    </r>
    <r>
      <rPr>
        <b/>
      </rPr>
      <t>28.10.2019</t>
    </r>
    <r>
      <rPr/>
      <t xml:space="preserve"> - ТКП направлено Заказчику
</t>
    </r>
    <r>
      <rPr>
        <b/>
      </rPr>
      <t>29.10.2019</t>
    </r>
    <r>
      <rPr/>
      <t xml:space="preserve"> - счёт направлен Заказчику</t>
    </r>
  </si>
  <si>
    <t>MR-035, МЕ-340</t>
  </si>
  <si>
    <t>542_19</t>
  </si>
  <si>
    <r>
      <rPr>
        <b/>
      </rPr>
      <t>24.10.2019</t>
    </r>
    <r>
      <rPr/>
      <t xml:space="preserve"> - запрос расписан через офис
</t>
    </r>
    <r>
      <rPr>
        <b/>
      </rPr>
      <t>24.10.2019</t>
    </r>
    <r>
      <rPr/>
      <t xml:space="preserve"> - ТКП на проверке у В.Пака
</t>
    </r>
    <r>
      <rPr>
        <b/>
      </rPr>
      <t>29.10.2019</t>
    </r>
    <r>
      <rPr/>
      <t xml:space="preserve"> - письмо исх. №812 от 29.10.2019</t>
    </r>
  </si>
  <si>
    <t>ПРИВОД-Н</t>
  </si>
  <si>
    <t>WinПОС Professional</t>
  </si>
  <si>
    <t>548_19</t>
  </si>
  <si>
    <t>счёт №274 от 01.11.2019 (ООО)</t>
  </si>
  <si>
    <r>
      <rPr>
        <b/>
      </rPr>
      <t>01.11.2019</t>
    </r>
    <r>
      <rPr/>
      <t xml:space="preserve"> - запрос направлен по e-mail
</t>
    </r>
    <r>
      <rPr>
        <b/>
      </rPr>
      <t>01.11.2019</t>
    </r>
    <r>
      <rPr/>
      <t xml:space="preserve"> - счёт направлен Заказчику</t>
    </r>
  </si>
  <si>
    <r>
      <rPr>
        <b/>
      </rPr>
      <t xml:space="preserve">29.10.2019 (В. Пак) </t>
    </r>
    <r>
      <rPr/>
      <t xml:space="preserve">- запрос расписан через офис
</t>
    </r>
    <r>
      <rPr>
        <b/>
      </rPr>
      <t>29.10.2019</t>
    </r>
    <r>
      <rPr/>
      <t xml:space="preserve"> - ТКП на проверке у В.Пака
</t>
    </r>
    <r>
      <rPr>
        <b/>
      </rPr>
      <t>30.10.2019</t>
    </r>
    <r>
      <rPr/>
      <t xml:space="preserve"> - ТКП направлено Заказчику</t>
    </r>
  </si>
  <si>
    <t>Михайлов Григорий</t>
  </si>
  <si>
    <t>549_19</t>
  </si>
  <si>
    <r>
      <rPr>
        <b/>
      </rPr>
      <t xml:space="preserve">18.10.2019 (В. Пак) </t>
    </r>
    <r>
      <rPr/>
      <t xml:space="preserve">- запрос расписан через офис
</t>
    </r>
    <r>
      <rPr>
        <b/>
      </rPr>
      <t>21.10.2019</t>
    </r>
    <r>
      <rPr/>
      <t xml:space="preserve"> - запрос доп. исходных данных
</t>
    </r>
    <r>
      <rPr>
        <b/>
      </rPr>
      <t>31.10.2019</t>
    </r>
    <r>
      <rPr/>
      <t xml:space="preserve"> - получены доп. исходные данные от Заказчика, Заказчику направлены описания ПО и запрос о количестве вх.каналов.</t>
    </r>
  </si>
  <si>
    <t>559_19</t>
  </si>
  <si>
    <r>
      <rPr>
        <b/>
      </rPr>
      <t>01.11.2019 (В. Пак)</t>
    </r>
    <r>
      <rPr/>
      <t xml:space="preserve"> - запрос расписан через офис
</t>
    </r>
    <r>
      <rPr>
        <b/>
      </rPr>
      <t>01.11.2019</t>
    </r>
    <r>
      <rPr/>
      <t xml:space="preserve"> - ТКП направлено Заказчику исх. №824 от 01.11.2019</t>
    </r>
  </si>
  <si>
    <t>MX-228</t>
  </si>
  <si>
    <t>562_19</t>
  </si>
  <si>
    <r>
      <rPr>
        <b/>
      </rPr>
      <t xml:space="preserve">06.11.2019 (В. Пак) </t>
    </r>
    <r>
      <rPr/>
      <t xml:space="preserve">- запрос расписан через офис
</t>
    </r>
    <r>
      <rPr>
        <b/>
      </rPr>
      <t>07.11.2019</t>
    </r>
    <r>
      <rPr/>
      <t xml:space="preserve"> - ТКП на проверке у В.Пака
</t>
    </r>
    <r>
      <rPr>
        <b/>
      </rPr>
      <t>11.11.2019</t>
    </r>
    <r>
      <rPr/>
      <t xml:space="preserve"> - ТКП направлено Заказчику</t>
    </r>
  </si>
  <si>
    <t>Территориальная генерирующая компания№2</t>
  </si>
  <si>
    <t>569_19</t>
  </si>
  <si>
    <r>
      <rPr>
        <b/>
      </rPr>
      <t>08.11.2019</t>
    </r>
    <r>
      <rPr/>
      <t xml:space="preserve"> - запрос расписан через офис
</t>
    </r>
    <r>
      <rPr>
        <b/>
      </rPr>
      <t>12.11.2019</t>
    </r>
    <r>
      <rPr/>
      <t xml:space="preserve"> - на проверке у В.Пака
</t>
    </r>
    <r>
      <rPr>
        <b/>
      </rPr>
      <t>15.11.2019</t>
    </r>
    <r>
      <rPr/>
      <t xml:space="preserve"> - ТКП направлено Заказчику</t>
    </r>
  </si>
  <si>
    <t>MR-035</t>
  </si>
  <si>
    <t>577_19</t>
  </si>
  <si>
    <r>
      <rPr>
        <b/>
      </rPr>
      <t>22.11.2019</t>
    </r>
    <r>
      <rPr/>
      <t xml:space="preserve"> - запрос расписан через офис
</t>
    </r>
    <r>
      <rPr>
        <b/>
      </rPr>
      <t>26.11.2019</t>
    </r>
    <r>
      <rPr/>
      <t xml:space="preserve"> - заявка на договор
</t>
    </r>
    <r>
      <rPr>
        <b/>
      </rPr>
      <t xml:space="preserve">02.12.2019 </t>
    </r>
    <r>
      <rPr/>
      <t>- проект дог. №96-19 с учредит. док-ами направлен Заказчику исх. №915 от 02.12.19</t>
    </r>
  </si>
  <si>
    <t>счёт №284 от 15.11.2019 (ООО)</t>
  </si>
  <si>
    <r>
      <rPr>
        <b/>
      </rPr>
      <t>14.11.2019</t>
    </r>
    <r>
      <rPr/>
      <t xml:space="preserve"> - запрос расписан через офис
</t>
    </r>
    <r>
      <rPr>
        <b/>
      </rPr>
      <t>15.11.2019</t>
    </r>
    <r>
      <rPr/>
      <t xml:space="preserve"> - счёт и ТКП направлены Заказчику исх. № 855 от 15.11.2019</t>
    </r>
  </si>
  <si>
    <t>поверка на 2020</t>
  </si>
  <si>
    <t>579_19</t>
  </si>
  <si>
    <r>
      <rPr>
        <b/>
      </rPr>
      <t>14.11.2019 (В. Пак)</t>
    </r>
    <r>
      <rPr/>
      <t xml:space="preserve"> - запрос расписан через офис
</t>
    </r>
    <r>
      <rPr>
        <b/>
      </rPr>
      <t xml:space="preserve">14.11.2019 </t>
    </r>
    <r>
      <rPr/>
      <t xml:space="preserve">- уточнение цены поверки на следующий год у А.Давыденко
</t>
    </r>
    <r>
      <rPr>
        <b/>
      </rPr>
      <t>19.11.2019</t>
    </r>
    <r>
      <rPr/>
      <t xml:space="preserve"> - согласовано с Д. Милосердовым, на подписи у В.Пака
</t>
    </r>
    <r>
      <rPr>
        <b/>
      </rPr>
      <t>21.11.2019</t>
    </r>
    <r>
      <rPr/>
      <t xml:space="preserve"> - ТКП направлено Заказчику
</t>
    </r>
    <r>
      <rPr>
        <b/>
      </rPr>
      <t>28.11.2019</t>
    </r>
    <r>
      <rPr/>
      <t xml:space="preserve"> -  направлены альтернативные ТКП</t>
    </r>
  </si>
  <si>
    <t>МГТУ имени Баумана</t>
  </si>
  <si>
    <t>Аналог NI</t>
  </si>
  <si>
    <t>586_19</t>
  </si>
  <si>
    <r>
      <rPr>
        <b/>
      </rPr>
      <t>18.11.2019 (В. Пак)</t>
    </r>
    <r>
      <rPr/>
      <t xml:space="preserve"> - запрос расписан через офис
</t>
    </r>
    <r>
      <rPr>
        <b/>
      </rPr>
      <t>19.11.2019</t>
    </r>
    <r>
      <rPr/>
      <t xml:space="preserve"> - ТКП согласовано с Ал. Скрипником, на подписи у В.Пака
21.11.2019 - ТКП (в качестве альтернативного) направлено Заказчику</t>
    </r>
  </si>
  <si>
    <t>МХ-224</t>
  </si>
  <si>
    <t>590_19</t>
  </si>
  <si>
    <r>
      <rPr>
        <b/>
      </rPr>
      <t>21.11.2019</t>
    </r>
    <r>
      <rPr/>
      <t xml:space="preserve"> - запрос расписан через офис
</t>
    </r>
    <r>
      <rPr>
        <b/>
      </rPr>
      <t>21.11.2019</t>
    </r>
    <r>
      <rPr/>
      <t xml:space="preserve"> - ТКП на проверке у В.Пака
</t>
    </r>
    <r>
      <rPr>
        <b/>
      </rPr>
      <t>22.11.2019</t>
    </r>
    <r>
      <rPr/>
      <t xml:space="preserve"> - ТКП и счёт направлены Заказчику</t>
    </r>
  </si>
  <si>
    <t>счёт №292 от 22.11.2019 (ООО)</t>
  </si>
  <si>
    <t>р2499</t>
  </si>
  <si>
    <t>591_19</t>
  </si>
  <si>
    <r>
      <rPr>
        <b/>
      </rPr>
      <t>21.11.2019</t>
    </r>
    <r>
      <rPr/>
      <t xml:space="preserve"> - запрос расписан через офис
</t>
    </r>
    <r>
      <rPr>
        <b/>
      </rPr>
      <t>21.11.2019</t>
    </r>
    <r>
      <rPr/>
      <t xml:space="preserve"> - ТКП на проверке у В.Пака
</t>
    </r>
    <r>
      <rPr>
        <b/>
      </rPr>
      <t>22.11.2019</t>
    </r>
    <r>
      <rPr/>
      <t xml:space="preserve"> - ТКП направлено Заказчику исх. №883 от 22.11.2019</t>
    </r>
  </si>
  <si>
    <t>СШГЭС им. П.С.Непорожнего</t>
  </si>
  <si>
    <t>593_19</t>
  </si>
  <si>
    <r>
      <rPr>
        <b/>
      </rPr>
      <t xml:space="preserve">22.11.2019 </t>
    </r>
    <r>
      <rPr/>
      <t xml:space="preserve">- запрос расписан через офис
</t>
    </r>
    <r>
      <rPr>
        <b/>
      </rPr>
      <t>22.11.2019</t>
    </r>
    <r>
      <rPr/>
      <t xml:space="preserve"> - ТКП на проверке у В.Пака
</t>
    </r>
    <r>
      <rPr>
        <b/>
      </rPr>
      <t>25.11.2019</t>
    </r>
    <r>
      <rPr/>
      <t xml:space="preserve"> - ТКП направлено Заказчику
</t>
    </r>
    <r>
      <rPr>
        <b/>
      </rPr>
      <t>26.11.2019</t>
    </r>
    <r>
      <rPr/>
      <t xml:space="preserve"> - запрос офиц. письма с ТКП, уточнение ТКП
</t>
    </r>
    <r>
      <rPr>
        <b/>
      </rPr>
      <t>27.11.2019</t>
    </r>
    <r>
      <rPr/>
      <t xml:space="preserve"> - ТКП направлено Заказчику исх. №898 от 27.11.19</t>
    </r>
  </si>
  <si>
    <t>ЭЛМА</t>
  </si>
  <si>
    <t>594_19</t>
  </si>
  <si>
    <r>
      <rPr>
        <b/>
      </rPr>
      <t xml:space="preserve">22.11.2019 (В. Пак) </t>
    </r>
    <r>
      <rPr/>
      <t xml:space="preserve">- запрос расписан через офис
</t>
    </r>
    <r>
      <rPr>
        <b/>
      </rPr>
      <t>25.11.2019</t>
    </r>
    <r>
      <rPr/>
      <t xml:space="preserve"> -  ТКП на проверке у В.Пака
</t>
    </r>
    <r>
      <rPr>
        <b/>
      </rPr>
      <t>28.11.2019</t>
    </r>
    <r>
      <rPr/>
      <t xml:space="preserve"> - запрос о конечном пользователе</t>
    </r>
  </si>
  <si>
    <t>НТЦ ФСК ЕЭС</t>
  </si>
  <si>
    <t>595_19</t>
  </si>
  <si>
    <r>
      <rPr>
        <b/>
      </rPr>
      <t xml:space="preserve">22.11.2019 (В. Пак) </t>
    </r>
    <r>
      <rPr/>
      <t xml:space="preserve">- запрос расписан через офис
</t>
    </r>
    <r>
      <rPr>
        <b/>
      </rPr>
      <t>25.11.2019</t>
    </r>
    <r>
      <rPr/>
      <t xml:space="preserve"> - ТКП на проверке у В.Пака
</t>
    </r>
    <r>
      <rPr>
        <b/>
      </rPr>
      <t>06.12.2019</t>
    </r>
    <r>
      <rPr/>
      <t xml:space="preserve"> - ТКП направлено Заказчику</t>
    </r>
  </si>
  <si>
    <t>НПО автоматики</t>
  </si>
  <si>
    <t>598_19</t>
  </si>
  <si>
    <r>
      <rPr>
        <b/>
      </rPr>
      <t>28.11.2019</t>
    </r>
    <r>
      <rPr/>
      <t xml:space="preserve"> - запрос расписан через офис
</t>
    </r>
    <r>
      <rPr>
        <b/>
      </rPr>
      <t>28.11.2019</t>
    </r>
    <r>
      <rPr/>
      <t xml:space="preserve"> - ТКП направлено Заказчику</t>
    </r>
  </si>
  <si>
    <t>603_19</t>
  </si>
  <si>
    <r>
      <rPr>
        <b/>
      </rPr>
      <t>02.12.2019</t>
    </r>
    <r>
      <rPr/>
      <t xml:space="preserve"> - запрос направлен через e-mail
</t>
    </r>
    <r>
      <rPr>
        <b/>
      </rPr>
      <t>02.12.2019</t>
    </r>
    <r>
      <rPr/>
      <t xml:space="preserve"> - ТКП направлено Заказчику</t>
    </r>
  </si>
  <si>
    <t>611_19</t>
  </si>
  <si>
    <r>
      <rPr>
        <b/>
      </rPr>
      <t>05.12.2019</t>
    </r>
    <r>
      <rPr/>
      <t xml:space="preserve"> - запрос направлен на e-mail выставить счёт на ещё один модуль MX-224
</t>
    </r>
    <r>
      <rPr>
        <b/>
      </rPr>
      <t>05.12.2019</t>
    </r>
    <r>
      <rPr/>
      <t xml:space="preserve"> - ТКП подписано
</t>
    </r>
    <r>
      <rPr>
        <b/>
      </rPr>
      <t>06.12.2019</t>
    </r>
    <r>
      <rPr/>
      <t xml:space="preserve"> - жду счёт от Нади
</t>
    </r>
    <r>
      <rPr>
        <b/>
      </rPr>
      <t>09.12.2019</t>
    </r>
    <r>
      <rPr/>
      <t xml:space="preserve"> - счёт и ТКП направлены Заказчику</t>
    </r>
  </si>
  <si>
    <t>счёт №6 от 22.01.2020 (ООО)</t>
  </si>
  <si>
    <t>613_19</t>
  </si>
  <si>
    <r>
      <rPr>
        <b/>
      </rPr>
      <t>06.12.2019</t>
    </r>
    <r>
      <rPr/>
      <t xml:space="preserve"> - запрос на e-mail
</t>
    </r>
    <r>
      <rPr>
        <b/>
      </rPr>
      <t>10.12.2019</t>
    </r>
    <r>
      <rPr/>
      <t xml:space="preserve"> - ТКП и проект договора на поверку направлены Заказчику</t>
    </r>
  </si>
  <si>
    <t xml:space="preserve">
vladimir mutyachenko</t>
  </si>
  <si>
    <t>MIC-355M, Модуль MX-240,ПО MR-300,WinПОС</t>
  </si>
  <si>
    <t>614_19</t>
  </si>
  <si>
    <r>
      <rPr>
        <b/>
      </rPr>
      <t>05.12.2019</t>
    </r>
    <r>
      <rPr/>
      <t xml:space="preserve"> - запрос расписан через офис
</t>
    </r>
    <r>
      <rPr>
        <b/>
      </rPr>
      <t>09.12.2019</t>
    </r>
    <r>
      <rPr/>
      <t xml:space="preserve"> - принято в работу
</t>
    </r>
    <r>
      <rPr>
        <b/>
      </rPr>
      <t>10.12.2019</t>
    </r>
    <r>
      <rPr/>
      <t xml:space="preserve"> - на проверке у В.Пака
</t>
    </r>
    <r>
      <rPr>
        <b/>
      </rPr>
      <t>13.12.2019</t>
    </r>
    <r>
      <rPr/>
      <t xml:space="preserve"> - ТКП направлено Заказчику</t>
    </r>
  </si>
  <si>
    <t>НПП АТП</t>
  </si>
  <si>
    <t>618_19</t>
  </si>
  <si>
    <r>
      <rPr>
        <b/>
      </rPr>
      <t>06.12.2019</t>
    </r>
    <r>
      <rPr/>
      <t xml:space="preserve"> - запрос расписан через офис
</t>
    </r>
    <r>
      <rPr>
        <b/>
      </rPr>
      <t>09.12.2019</t>
    </r>
    <r>
      <rPr/>
      <t xml:space="preserve"> - ТКП направлено Заказчику</t>
    </r>
  </si>
  <si>
    <t>МЕ-908-23</t>
  </si>
  <si>
    <t>623_19</t>
  </si>
  <si>
    <r>
      <rPr>
        <b/>
      </rPr>
      <t>09.12.2019</t>
    </r>
    <r>
      <rPr/>
      <t xml:space="preserve"> - запрос на e-mail
</t>
    </r>
    <r>
      <rPr>
        <b/>
      </rPr>
      <t>10.12.2019</t>
    </r>
    <r>
      <rPr/>
      <t xml:space="preserve"> - ТКП направлено Заказчику</t>
    </r>
  </si>
  <si>
    <t>список оборудования</t>
  </si>
  <si>
    <t>629_19</t>
  </si>
  <si>
    <r>
      <rPr>
        <b/>
      </rPr>
      <t>11.12.2019</t>
    </r>
    <r>
      <rPr/>
      <t xml:space="preserve"> - запрос расписан через офис
</t>
    </r>
    <r>
      <rPr>
        <b/>
      </rPr>
      <t>12.12.2019</t>
    </r>
    <r>
      <rPr/>
      <t xml:space="preserve"> - на проверке у В.Пака
</t>
    </r>
    <r>
      <rPr>
        <b/>
      </rPr>
      <t>13.12.2019</t>
    </r>
    <r>
      <rPr/>
      <t xml:space="preserve"> - на согласовании у А. Кокорева
</t>
    </r>
    <r>
      <rPr>
        <b/>
      </rPr>
      <t>17.12.2019</t>
    </r>
    <r>
      <rPr/>
      <t xml:space="preserve"> - со слов Ал-ра Скрипника ТКП по согласованию с Заказчиком  не требуется (оборудование под программу ПД-35)
</t>
    </r>
    <r>
      <rPr>
        <b/>
      </rPr>
      <t>24.12.2019</t>
    </r>
    <r>
      <rPr/>
      <t xml:space="preserve"> - всё-таки ТКП требуется, увеличение цены на 4% на 2020 г.
</t>
    </r>
    <r>
      <rPr>
        <b/>
      </rPr>
      <t>27.12.2019</t>
    </r>
    <r>
      <rPr/>
      <t xml:space="preserve"> - ТКП направлено Заказчику с письмом исх. №984 от 27.12.2019</t>
    </r>
  </si>
  <si>
    <t>Циам</t>
  </si>
  <si>
    <t>MIC-140-96 с модулями</t>
  </si>
  <si>
    <r>
      <rPr>
        <b/>
      </rPr>
      <t>24.12.2019</t>
    </r>
    <r>
      <rPr/>
      <t xml:space="preserve"> - запрос расписан через офис
</t>
    </r>
    <r>
      <rPr>
        <b/>
      </rPr>
      <t>24.12.2019</t>
    </r>
    <r>
      <rPr/>
      <t xml:space="preserve"> - ТКП на проверку у В.Пака
</t>
    </r>
    <r>
      <rPr>
        <b/>
      </rPr>
      <t>27.12.2019</t>
    </r>
    <r>
      <rPr/>
      <t xml:space="preserve"> - ТКП направлено Заказчику с письмом исх. №984 от 27.12.19</t>
    </r>
  </si>
  <si>
    <t>ФГУП ЦАГИ</t>
  </si>
  <si>
    <t>MIC355,MX-340,ICP, программа, WinПОС</t>
  </si>
  <si>
    <t>632_19</t>
  </si>
  <si>
    <r>
      <rPr>
        <b/>
      </rPr>
      <t>18.12.2019</t>
    </r>
    <r>
      <rPr/>
      <t xml:space="preserve"> - запрос расписан через офис
</t>
    </r>
    <r>
      <rPr>
        <b/>
      </rPr>
      <t>18.12.2019</t>
    </r>
    <r>
      <rPr/>
      <t xml:space="preserve"> - на проверке у В.Пака
</t>
    </r>
    <r>
      <rPr>
        <b/>
      </rPr>
      <t>20.12.2019</t>
    </r>
    <r>
      <rPr/>
      <t xml:space="preserve"> - ТКП направлено Заказчику, необходимо согласование с Кузнецовым Евг. Алекс.</t>
    </r>
  </si>
  <si>
    <t>Бурдаков Р.В.</t>
  </si>
  <si>
    <t>Измерительное оборудование</t>
  </si>
  <si>
    <t>644_19</t>
  </si>
  <si>
    <r>
      <rPr>
        <b/>
      </rPr>
      <t>18.12.2019</t>
    </r>
    <r>
      <rPr/>
      <t xml:space="preserve"> - запрос расписан через офис 
</t>
    </r>
    <r>
      <rPr>
        <b/>
      </rPr>
      <t>19.12.2019</t>
    </r>
    <r>
      <rPr/>
      <t xml:space="preserve"> - передавно для подбора модулей А. Стифутину, схема-Коршунов А.
</t>
    </r>
    <r>
      <rPr>
        <b/>
      </rPr>
      <t>23.12.2019</t>
    </r>
    <r>
      <rPr/>
      <t xml:space="preserve"> - на проверке у В.Пака
</t>
    </r>
    <r>
      <rPr>
        <b/>
      </rPr>
      <t>24.12.2019</t>
    </r>
    <r>
      <rPr/>
      <t xml:space="preserve"> - ТКП направлено Заказчику </t>
    </r>
  </si>
  <si>
    <t>647_19</t>
  </si>
  <si>
    <r>
      <rPr>
        <b/>
      </rPr>
      <t xml:space="preserve">23.12.2019 </t>
    </r>
    <r>
      <rPr/>
      <t xml:space="preserve">- запрос на второй договор поставки MIC-355М
</t>
    </r>
    <r>
      <rPr>
        <b/>
      </rPr>
      <t>23.12.2019</t>
    </r>
    <r>
      <rPr/>
      <t xml:space="preserve"> - ТКП на подписи у В.Пака, проекту договора присвоен номер
</t>
    </r>
    <r>
      <rPr>
        <b/>
      </rPr>
      <t>24.12.2019</t>
    </r>
    <r>
      <rPr/>
      <t xml:space="preserve"> - оригинал договора подписан со стороны Заказчика
</t>
    </r>
    <r>
      <rPr>
        <b/>
      </rPr>
      <t>25.12.2019</t>
    </r>
    <r>
      <rPr/>
      <t xml:space="preserve"> - выставлен счёт на аванс</t>
    </r>
  </si>
  <si>
    <t>дог. №101-19 от 24.12.19 (ООО), счёт №311 от 25.12.19</t>
  </si>
  <si>
    <t>MIC-200M, MIC-185</t>
  </si>
  <si>
    <r>
      <rPr>
        <b/>
      </rPr>
      <t>25.02.2019 (В. Пак)</t>
    </r>
    <r>
      <rPr/>
      <t xml:space="preserve"> - запрос расписан через офис
</t>
    </r>
    <r>
      <rPr>
        <b/>
      </rPr>
      <t>26.02.2019</t>
    </r>
    <r>
      <rPr/>
      <t xml:space="preserve"> - принято в работу. Запрошены ИД</t>
    </r>
  </si>
  <si>
    <t>Андрей Олегович</t>
  </si>
  <si>
    <t>Модули к ССПИ</t>
  </si>
  <si>
    <r>
      <rPr>
        <b/>
      </rPr>
      <t>27.02.2019 (В. Пак)</t>
    </r>
    <r>
      <rPr/>
      <t xml:space="preserve"> - запрос расписан через офис
</t>
    </r>
    <r>
      <rPr>
        <b/>
      </rPr>
      <t>01.03.2019</t>
    </r>
    <r>
      <rPr/>
      <t xml:space="preserve"> - принято в работу. Передано Петрову Д. Отказ, не наша тема</t>
    </r>
  </si>
  <si>
    <t>ООО "Энлико"</t>
  </si>
  <si>
    <t>Модуль АСКГ</t>
  </si>
  <si>
    <r>
      <rPr>
        <b/>
      </rPr>
      <t xml:space="preserve">26.02.2019 (В. Пак) </t>
    </r>
    <r>
      <rPr/>
      <t xml:space="preserve">- запрос расписан через офис
</t>
    </r>
    <r>
      <rPr>
        <b/>
      </rPr>
      <t>28.02.2019</t>
    </r>
    <r>
      <rPr/>
      <t xml:space="preserve"> - отказ, не наше</t>
    </r>
  </si>
  <si>
    <t>MIC-1170</t>
  </si>
  <si>
    <r>
      <rPr>
        <b/>
      </rPr>
      <t>26.02.2019 (В. Пак)</t>
    </r>
    <r>
      <rPr/>
      <t xml:space="preserve"> - запрос расписан через офис
</t>
    </r>
    <r>
      <rPr>
        <b/>
      </rPr>
      <t>28.02.2019</t>
    </r>
    <r>
      <rPr/>
      <t xml:space="preserve"> - принято в работу. Отвечено, что оборудование в разработке</t>
    </r>
  </si>
  <si>
    <t>ООО "РостХимТорг"</t>
  </si>
  <si>
    <r>
      <rPr>
        <b/>
      </rPr>
      <t>19.02.2019 (В. Пак)</t>
    </r>
    <r>
      <rPr/>
      <t xml:space="preserve"> - запрос расписан через офис
</t>
    </r>
    <r>
      <rPr>
        <b/>
      </rPr>
      <t>20.02.2019</t>
    </r>
    <r>
      <rPr/>
      <t xml:space="preserve"> - принято в работу. Запрошены ИД
</t>
    </r>
    <r>
      <rPr>
        <b/>
      </rPr>
      <t>26.02.2019</t>
    </r>
    <r>
      <rPr/>
      <t xml:space="preserve"> - нет ИД от Заказчика</t>
    </r>
  </si>
  <si>
    <t>ООО "Группа Ростр"</t>
  </si>
  <si>
    <r>
      <rPr>
        <b/>
      </rPr>
      <t>14.02.2019 (В. Пак)</t>
    </r>
    <r>
      <rPr/>
      <t xml:space="preserve"> - запрос расписан через офис
</t>
    </r>
    <r>
      <rPr>
        <b/>
      </rPr>
      <t>15.02.2019</t>
    </r>
    <r>
      <rPr/>
      <t xml:space="preserve"> - принято в работу. Запрошены ИД
</t>
    </r>
    <r>
      <rPr>
        <b/>
      </rPr>
      <t>20.02.2019</t>
    </r>
    <r>
      <rPr/>
      <t xml:space="preserve"> - нет ответа от Заказчика</t>
    </r>
  </si>
  <si>
    <t>ООО "СиС"</t>
  </si>
  <si>
    <r>
      <rPr>
        <b/>
      </rPr>
      <t>11.02.2019 (В. Пак)</t>
    </r>
    <r>
      <rPr/>
      <t xml:space="preserve"> - запрос расписан через офис
</t>
    </r>
    <r>
      <rPr>
        <b/>
      </rPr>
      <t>12.02.2019</t>
    </r>
    <r>
      <rPr/>
      <t xml:space="preserve"> - принято в работу. Запрошены доп. ИД
</t>
    </r>
    <r>
      <rPr>
        <b/>
      </rPr>
      <t>20.02.2019</t>
    </r>
    <r>
      <rPr/>
      <t xml:space="preserve"> - нет ответа от Заказчика</t>
    </r>
  </si>
  <si>
    <t>ООО "ЭкоБетон Групп"</t>
  </si>
  <si>
    <r>
      <rPr>
        <b/>
      </rPr>
      <t>19.02.2019 (В. Пак)</t>
    </r>
    <r>
      <rPr/>
      <t xml:space="preserve"> - запрос расписан через офис
</t>
    </r>
    <r>
      <rPr>
        <b/>
      </rPr>
      <t>20.02.2019</t>
    </r>
    <r>
      <rPr/>
      <t xml:space="preserve"> - принято в работу. Запрошены ИД. ИД прислали, перекупы (ТКП 110_19), отказ, участвуем сами</t>
    </r>
  </si>
  <si>
    <t>ПАО "ОДК-Сатурн"</t>
  </si>
  <si>
    <t>015_19</t>
  </si>
  <si>
    <t>- необходимо обновить КП
- КП обновлено 14.01.19
- КП передано Паку 14.01.19
- отправлено Заказчику</t>
  </si>
  <si>
    <t>ООО Гесла</t>
  </si>
  <si>
    <t>480_18</t>
  </si>
  <si>
    <r>
      <rPr>
        <b/>
      </rPr>
      <t>09.01.2019 (В. Пак)</t>
    </r>
    <r>
      <rPr/>
      <t xml:space="preserve"> - запрос направлен по e-mail (перекуп). ТКП с коэф. 2
</t>
    </r>
    <r>
      <rPr>
        <b/>
      </rPr>
      <t>09.01.2019</t>
    </r>
    <r>
      <rPr/>
      <t xml:space="preserve"> - принято в работу. ТКП отправлено</t>
    </r>
  </si>
  <si>
    <t>ООО Компания Технополис</t>
  </si>
  <si>
    <r>
      <rPr>
        <b/>
      </rPr>
      <t>09.01.2019 (В. Пак)</t>
    </r>
    <r>
      <rPr/>
      <t xml:space="preserve"> - запрос направлен по e-mail (перекуп). ТКП с коэф. 2
</t>
    </r>
    <r>
      <rPr>
        <b/>
      </rPr>
      <t>09.01.2019</t>
    </r>
    <r>
      <rPr/>
      <t xml:space="preserve"> - принято в работу. ТКП отправлено</t>
    </r>
  </si>
  <si>
    <t>502_18</t>
  </si>
  <si>
    <t>Баринов</t>
  </si>
  <si>
    <r>
      <rPr>
        <b/>
      </rPr>
      <t xml:space="preserve">09.01.2019 </t>
    </r>
    <r>
      <rPr/>
      <t xml:space="preserve">- запрос по телефону. Необходимо сделать ТЗ для выставления на конкурс
</t>
    </r>
    <r>
      <rPr>
        <b/>
      </rPr>
      <t>10.01.2019</t>
    </r>
    <r>
      <rPr/>
      <t xml:space="preserve"> - ТЗ готовит Тихонов А.Б. Срок - до 15.01.19
</t>
    </r>
    <r>
      <rPr>
        <b/>
      </rPr>
      <t>16.01.2019</t>
    </r>
    <r>
      <rPr/>
      <t xml:space="preserve"> - ТЗ готово. Отправлено Заказчику</t>
    </r>
  </si>
  <si>
    <t>Автоматизированная система управления испытаниями (АСУИ) БЛИЖ.401201.200.824</t>
  </si>
  <si>
    <t>429_15</t>
  </si>
  <si>
    <t>Фельдман</t>
  </si>
  <si>
    <r>
      <rPr>
        <b/>
      </rPr>
      <t>09.01.2019 (В. Пак)</t>
    </r>
    <r>
      <rPr/>
      <t xml:space="preserve"> - запрос расписан через офис
</t>
    </r>
    <r>
      <rPr>
        <b/>
      </rPr>
      <t>10.01.2019</t>
    </r>
    <r>
      <rPr/>
      <t xml:space="preserve"> - принято в работу. Передано Тюриковой на согласование.
</t>
    </r>
    <r>
      <rPr>
        <b/>
      </rPr>
      <t>14.01.2019</t>
    </r>
    <r>
      <rPr/>
      <t xml:space="preserve"> - ДС5 согласовано. Сопроводительное письмо на подписи.
Отправлено Заказчику почтой России (Исх 20 от 14.01.2019 г. АО)</t>
    </r>
  </si>
  <si>
    <t>дог 133-161541 (АО) 12.04.2016</t>
  </si>
  <si>
    <t>р1975</t>
  </si>
  <si>
    <t>Устройство формирования управляющих сигналов (УФУС) БЛИЖ.401260.004.001</t>
  </si>
  <si>
    <t>526_18</t>
  </si>
  <si>
    <r>
      <rPr>
        <b/>
      </rPr>
      <t>09.01.2019 (П. Мартынов)</t>
    </r>
    <r>
      <rPr/>
      <t xml:space="preserve"> - требуется направить ДС в ВП МО РФ.
Направлено в ВП МО (Исх 1550 от 09.01.2019 г. АО)
</t>
    </r>
    <r>
      <rPr>
        <b/>
      </rPr>
      <t>15.01.2019</t>
    </r>
    <r>
      <rPr/>
      <t xml:space="preserve"> - ВП МО не подписала ДС. Причина: нет РКМ. 
</t>
    </r>
    <r>
      <rPr>
        <b/>
      </rPr>
      <t>17.01.2019</t>
    </r>
    <r>
      <rPr/>
      <t xml:space="preserve"> - сформирована заявка на РКМ. На согласовании
</t>
    </r>
    <r>
      <rPr>
        <b/>
      </rPr>
      <t>18.01.2019</t>
    </r>
    <r>
      <rPr/>
      <t xml:space="preserve"> - заявка направлена в договорную группу
</t>
    </r>
    <r>
      <rPr>
        <b/>
      </rPr>
      <t>21.01.2019</t>
    </r>
    <r>
      <rPr/>
      <t xml:space="preserve"> - для формирования РКМ необходима Линькова Г.Н.
</t>
    </r>
    <r>
      <rPr>
        <b/>
      </rPr>
      <t>24.01.2019</t>
    </r>
    <r>
      <rPr/>
      <t xml:space="preserve"> - Линькова Г.Н. формирует ДС2 (ранее ДС) о продлении договора.
Заказчик прислал скан ДС1 о смене банковских реквизитов. Направлено Н. Тюриковой на рассмотрение.
</t>
    </r>
    <r>
      <rPr>
        <b/>
      </rPr>
      <t>25.01.2019</t>
    </r>
    <r>
      <rPr/>
      <t xml:space="preserve"> - скан на подписи у Потапова
РКМ будут готовы в понедельник.
</t>
    </r>
    <r>
      <rPr>
        <b/>
      </rPr>
      <t>28.01.2019</t>
    </r>
    <r>
      <rPr/>
      <t xml:space="preserve"> - ДС2 на согласовании. РКМ сформирован и передан нарочно (через Линькову Г.Н. в ВП МО)
</t>
    </r>
    <r>
      <rPr>
        <b/>
      </rPr>
      <t>30.01.2019</t>
    </r>
    <r>
      <rPr/>
      <t xml:space="preserve"> - ДС2 на согласовании. Завтра приедет Заказчик. Будем проговаривать перенос сроков.
</t>
    </r>
    <r>
      <rPr>
        <b/>
      </rPr>
      <t>31.01.2019</t>
    </r>
    <r>
      <rPr/>
      <t xml:space="preserve"> - состоялось тех совещание с Заказчиком. Готовится письмо о переносе сроков.
Письмо направлено Заказчику (исх. 156 от 31.01.2019 АО)
</t>
    </r>
    <r>
      <rPr>
        <b/>
      </rPr>
      <t>04.02.2019</t>
    </r>
    <r>
      <rPr/>
      <t xml:space="preserve"> - аналогичное письмо за подписью ВП МО на подписи у Потапова.
</t>
    </r>
    <r>
      <rPr>
        <b/>
      </rPr>
      <t>11.02.2019</t>
    </r>
    <r>
      <rPr/>
      <t xml:space="preserve"> - письмо за подписью ВП МО направлено Заказчику (Исх 185 от 06.02.2019 АО)
</t>
    </r>
    <r>
      <rPr>
        <b/>
      </rPr>
      <t>13.02.2019</t>
    </r>
    <r>
      <rPr/>
      <t xml:space="preserve"> - письмо от Заказчика о согласовании срока поставки получено.
ДС2 подготовлено. На согласовании у Потапова.
</t>
    </r>
    <r>
      <rPr>
        <b/>
      </rPr>
      <t>15.02.2019</t>
    </r>
    <r>
      <rPr/>
      <t xml:space="preserve"> - ДС2 согласовано и направлено в ВП МО.
</t>
    </r>
    <r>
      <rPr>
        <b/>
      </rPr>
      <t xml:space="preserve">27.02.2019 </t>
    </r>
    <r>
      <rPr/>
      <t>- ДС2 направлено Заказчику (исх 282 от 27.03.2019 АО)</t>
    </r>
  </si>
  <si>
    <t>ДС 2 (АО) 10.12.2018 к дог К 17/18 (АО) 19.02.2018</t>
  </si>
  <si>
    <t>р2399</t>
  </si>
  <si>
    <t>АО "Гражданские самолеты Сухого"</t>
  </si>
  <si>
    <t>001_19</t>
  </si>
  <si>
    <r>
      <rPr>
        <b/>
      </rPr>
      <t>09.01.2019 (В. Пак)</t>
    </r>
    <r>
      <rPr/>
      <t xml:space="preserve"> - запрос расписан через офис
</t>
    </r>
    <r>
      <rPr>
        <b/>
      </rPr>
      <t>10.01.2019</t>
    </r>
    <r>
      <rPr/>
      <t xml:space="preserve"> - принято в работу
- отправлено Заказчику исх. 95</t>
    </r>
  </si>
  <si>
    <t>НПЦ газотурбостроения Салют</t>
  </si>
  <si>
    <t>014_19</t>
  </si>
  <si>
    <r>
      <rPr>
        <b/>
      </rPr>
      <t>09.01.2019 (В. Пак)</t>
    </r>
    <r>
      <rPr/>
      <t xml:space="preserve"> - запрос расписан через офис
- ответ сформирован 14.01.19
- ответ передан Паку 14.01.19
- отправлено Заказчику исх. 21
- отправлено Заказчику исх. 22</t>
    </r>
  </si>
  <si>
    <t>ООО "Энергозащита"</t>
  </si>
  <si>
    <t>Комплекс измерительно-вычислительный</t>
  </si>
  <si>
    <t>020_18</t>
  </si>
  <si>
    <t>10.01.2019 - оплата</t>
  </si>
  <si>
    <t>счет 29 (ООО) 02.02.18 
дог 14/18 (ООО) 02.02.18</t>
  </si>
  <si>
    <t>р2270</t>
  </si>
  <si>
    <t>ООО "НПО "Ростехприбор"</t>
  </si>
  <si>
    <r>
      <rPr>
        <b/>
      </rPr>
      <t>10.01.2019 (В. Пак)</t>
    </r>
    <r>
      <rPr/>
      <t xml:space="preserve"> - запрос направлен по e-mail (перекуп).
</t>
    </r>
    <r>
      <rPr>
        <b/>
      </rPr>
      <t xml:space="preserve">10.01.2019 </t>
    </r>
    <r>
      <rPr/>
      <t>- ТКП не выдаем</t>
    </r>
  </si>
  <si>
    <t>ВНИКТИ</t>
  </si>
  <si>
    <t>018_19</t>
  </si>
  <si>
    <t>07.05.19 - оплата по закрытию</t>
  </si>
  <si>
    <t>Договор №468-01-2019-ВНИКТИ-ИП MIC-1150 от 25.02.2019</t>
  </si>
  <si>
    <t>р2403</t>
  </si>
  <si>
    <t>20.02.2019 - выигран конкурс, предзапуск</t>
  </si>
  <si>
    <t>Авиатекс</t>
  </si>
  <si>
    <t>002_19</t>
  </si>
  <si>
    <r>
      <rPr>
        <b/>
      </rPr>
      <t>10.01.2019 (П. Мартынов)</t>
    </r>
    <r>
      <rPr/>
      <t xml:space="preserve"> - Заказчик сделал запрос по телефону.
</t>
    </r>
    <r>
      <rPr>
        <b/>
      </rPr>
      <t>11.01.2019</t>
    </r>
    <r>
      <rPr/>
      <t xml:space="preserve"> - составлено ТКП и служебная записка на формирование счета. 
На согласовании у ПТЦ.
На согласовании у В. Пака.
Согласовано.
Служебная записка отдана на формирование счета в бухгалтерию. Ответственный за заказ (Лунин С.В.) об условиях отгрузки поставлен в известность.
</t>
    </r>
    <r>
      <rPr>
        <b/>
      </rPr>
      <t>14.01.2019</t>
    </r>
    <r>
      <rPr/>
      <t xml:space="preserve"> - счет сформирован. На подписи у Семина.
Отправлен Заказчику по электр. почте (Исх № 10 от 14.01.2019 г. ООО)</t>
    </r>
  </si>
  <si>
    <t>счет 4 (ООО) 14.01.2019</t>
  </si>
  <si>
    <t>Система контроля вибрационного состояния лопаток 5-х ступеней ЦНД-2 турбоагрегата К-1000-60/3000 энергоблока №3 Калининской АЭС (на базе MIC-1200)</t>
  </si>
  <si>
    <t>127_18</t>
  </si>
  <si>
    <t>Коростелев</t>
  </si>
  <si>
    <r>
      <rPr>
        <b/>
      </rPr>
      <t>10.01.2019 (В. Пак)</t>
    </r>
    <r>
      <rPr/>
      <t xml:space="preserve"> - запрос расписан через офис
- ТЗ передано Коростелеву 14.01.19
- получены замечания от Коростелева 14.01.19
- ТЗ передано на согласование Браварцу 15.01.19
- замечания отправлены Заказчику исх. 37</t>
    </r>
  </si>
  <si>
    <t>019_19</t>
  </si>
  <si>
    <t>Договор № 472/02-2019-ВНИКТИ-ИП от 25.02.2019 г.</t>
  </si>
  <si>
    <t>р2402</t>
  </si>
  <si>
    <t>Лайт Групп</t>
  </si>
  <si>
    <t>003_19</t>
  </si>
  <si>
    <r>
      <rPr>
        <b/>
      </rPr>
      <t xml:space="preserve">11.01.2019 (В. Пак) </t>
    </r>
    <r>
      <rPr/>
      <t xml:space="preserve">- запрос направлен по e-mail
</t>
    </r>
    <r>
      <rPr>
        <b/>
      </rPr>
      <t>11.01.2019</t>
    </r>
    <r>
      <rPr/>
      <t xml:space="preserve"> - принято в работу. ТКП отправлено Заказчику. Отправлен счет на оплату</t>
    </r>
  </si>
  <si>
    <t>счет 3 (ООО) 11.01.2019</t>
  </si>
  <si>
    <t>ПАО "Туполев"</t>
  </si>
  <si>
    <r>
      <rPr>
        <b/>
      </rPr>
      <t xml:space="preserve">11.01.2019 (В. Пак) </t>
    </r>
    <r>
      <rPr/>
      <t xml:space="preserve">- запрос направлен по e-mail
</t>
    </r>
    <r>
      <rPr>
        <b/>
      </rPr>
      <t>11.01.2019</t>
    </r>
    <r>
      <rPr/>
      <t xml:space="preserve"> - принято в работу. ТКП отправлено</t>
    </r>
  </si>
  <si>
    <r>
      <rPr>
        <b/>
      </rPr>
      <t xml:space="preserve">29.10.2018 (В. Пак) </t>
    </r>
    <r>
      <rPr/>
      <t xml:space="preserve">- запрос расписан через офис
</t>
    </r>
    <r>
      <rPr>
        <b/>
      </rPr>
      <t>31.10.2018</t>
    </r>
    <r>
      <rPr/>
      <t xml:space="preserve"> - принято в работу
</t>
    </r>
    <r>
      <rPr>
        <b/>
      </rPr>
      <t xml:space="preserve">04.02.2019 </t>
    </r>
    <r>
      <rPr/>
      <t>- без ответа</t>
    </r>
  </si>
  <si>
    <t>ООО "Гарант-Инжиниринг-Групп"</t>
  </si>
  <si>
    <r>
      <rPr>
        <b/>
      </rPr>
      <t>11.01.2019 (В. Пак)</t>
    </r>
    <r>
      <rPr/>
      <t xml:space="preserve"> - запрос направлен по e-mail (перекуп). ТКП с коэф. 2
</t>
    </r>
    <r>
      <rPr>
        <b/>
      </rPr>
      <t>14.01.2019</t>
    </r>
    <r>
      <rPr/>
      <t xml:space="preserve"> - ТКП отправлено Заказчику</t>
    </r>
  </si>
  <si>
    <r>
      <rPr>
        <b/>
      </rPr>
      <t xml:space="preserve">27.02.2019 </t>
    </r>
    <r>
      <rPr/>
      <t xml:space="preserve">- подкорректировать договор, перенаправлено Тюриковой Н. и Чикиной Н.
</t>
    </r>
    <r>
      <rPr>
        <b/>
      </rPr>
      <t>28.02.2019</t>
    </r>
    <r>
      <rPr/>
      <t xml:space="preserve"> - договор направлен Заказчику на согласование</t>
    </r>
  </si>
  <si>
    <t>ЧАО "Инновационно-промышленный центр"</t>
  </si>
  <si>
    <r>
      <rPr>
        <b/>
      </rPr>
      <t>11.01.2019 (В. Пак)</t>
    </r>
    <r>
      <rPr/>
      <t xml:space="preserve"> - запрос направлен по e-mail (перекуп). ТКП с коэф. 2
</t>
    </r>
    <r>
      <rPr>
        <b/>
      </rPr>
      <t>11.01.2019</t>
    </r>
    <r>
      <rPr/>
      <t xml:space="preserve"> - принято в работу. ТКП отправлено</t>
    </r>
  </si>
  <si>
    <t>11.01.2019 - предзапуск</t>
  </si>
  <si>
    <t>р2394</t>
  </si>
  <si>
    <t>БГТУ ВОЕНМЕХ</t>
  </si>
  <si>
    <t>Комплекс для измерения быстро переменных давлений индуктивными датчиками типа ДМИ и ДДИ - 20, до 12 каналов</t>
  </si>
  <si>
    <t>007_19</t>
  </si>
  <si>
    <r>
      <rPr>
        <b/>
      </rPr>
      <t xml:space="preserve">11.01.2019 (В. Пак) </t>
    </r>
    <r>
      <rPr/>
      <t>- запрос расписан через офис
- КП сформировано 14.01.19
- КП передано Паку 14.01.19
- согласовано Петровым 15.01.19
- передано Паку 15.01.19
- отправлено Заказчику</t>
    </r>
  </si>
  <si>
    <t>АО "Институт Гидропроект"</t>
  </si>
  <si>
    <t>30.04.19 - оплата аванса</t>
  </si>
  <si>
    <t>дог 10/19 (ООО)</t>
  </si>
  <si>
    <r>
      <rPr>
        <b/>
      </rPr>
      <t xml:space="preserve">28.02.2019 </t>
    </r>
    <r>
      <rPr/>
      <t xml:space="preserve">- запрос направлен по e-mail. Подготовить договор
</t>
    </r>
    <r>
      <rPr>
        <b/>
      </rPr>
      <t>01.03.2019</t>
    </r>
    <r>
      <rPr/>
      <t xml:space="preserve"> - заявка на договор отправлена Тюриковой Н.
</t>
    </r>
    <r>
      <rPr>
        <b/>
      </rPr>
      <t>11.03.2019</t>
    </r>
    <r>
      <rPr/>
      <t xml:space="preserve"> - договор отправленна согласование Заказчику</t>
    </r>
  </si>
  <si>
    <r>
      <rPr>
        <b/>
      </rPr>
      <t xml:space="preserve">21.02.2019 </t>
    </r>
    <r>
      <rPr/>
      <t xml:space="preserve">- запрос направлен по e-mail. ТКП необходимо на официальном бланке
</t>
    </r>
    <r>
      <rPr>
        <b/>
      </rPr>
      <t>21.02.2019</t>
    </r>
    <r>
      <rPr/>
      <t xml:space="preserve"> - принято в работу. ТКП отправлено (исх 147 ООО)</t>
    </r>
  </si>
  <si>
    <t>Григорьев Павел</t>
  </si>
  <si>
    <t>Мобильный комплекс для измерения тока,напряжения и обработки снятой информации</t>
  </si>
  <si>
    <t>008_19</t>
  </si>
  <si>
    <r>
      <rPr>
        <b/>
      </rPr>
      <t xml:space="preserve">11.01.2019 (В. Пак) </t>
    </r>
    <r>
      <rPr/>
      <t>- запрос расписан через офис
- КП сформировано 14.01.19
- КП передано Паку 14.01.19
- отправлено Заказчику</t>
    </r>
  </si>
  <si>
    <t>Сатурн</t>
  </si>
  <si>
    <t>012_19</t>
  </si>
  <si>
    <t>- обновить КП
- КП сформировано 14.01.19
- КП пердано Паку 14.01.19
- отправлено Заказчику</t>
  </si>
  <si>
    <t>26.06.2019 - оплата</t>
  </si>
  <si>
    <t>дог 11502211 (ООО)</t>
  </si>
  <si>
    <t>23.12.19 - оплата</t>
  </si>
  <si>
    <t>11.01.2019 - оплата</t>
  </si>
  <si>
    <t>счет 227 (ООО) 20.08.2018 дог 73307-10-46-3 20.08.2018</t>
  </si>
  <si>
    <t>ФКП "НИЦ РКП"</t>
  </si>
  <si>
    <t>Интерфейсные модули связи</t>
  </si>
  <si>
    <r>
      <rPr>
        <b/>
      </rPr>
      <t xml:space="preserve">14.01.2019 (В. Пак) </t>
    </r>
    <r>
      <rPr/>
      <t xml:space="preserve">- запрос расписан через офис
</t>
    </r>
    <r>
      <rPr>
        <b/>
      </rPr>
      <t>15.01.2019</t>
    </r>
    <r>
      <rPr/>
      <t xml:space="preserve"> - принято в работу
</t>
    </r>
    <r>
      <rPr>
        <b/>
      </rPr>
      <t>17.01.2019</t>
    </r>
    <r>
      <rPr/>
      <t xml:space="preserve"> - отказ</t>
    </r>
  </si>
  <si>
    <t>011_19</t>
  </si>
  <si>
    <r>
      <rPr>
        <b/>
      </rPr>
      <t>14.01.2019 (В. Пак)</t>
    </r>
    <r>
      <rPr/>
      <t xml:space="preserve"> - запрос направлен по e-mail
</t>
    </r>
    <r>
      <rPr>
        <b/>
      </rPr>
      <t>14.01.2019</t>
    </r>
    <r>
      <rPr/>
      <t xml:space="preserve"> - принято в работу. ТКП отправлено</t>
    </r>
  </si>
  <si>
    <t>Компания "Мера Нова</t>
  </si>
  <si>
    <r>
      <rPr>
        <b/>
      </rPr>
      <t>14.01.2019 (В. Пак)</t>
    </r>
    <r>
      <rPr/>
      <t xml:space="preserve"> - запрос направлен по e-mail (перекуп). ТКП с коэф. 2
</t>
    </r>
    <r>
      <rPr>
        <b/>
      </rPr>
      <t>14.01.2019</t>
    </r>
    <r>
      <rPr/>
      <t xml:space="preserve"> - принято в работу. ТКП отправлено</t>
    </r>
  </si>
  <si>
    <t>РКС</t>
  </si>
  <si>
    <t>Телеметрия и кабели</t>
  </si>
  <si>
    <t>034_18</t>
  </si>
  <si>
    <r>
      <rPr>
        <b/>
      </rPr>
      <t>14.01.2019 (П. Мартынов)</t>
    </r>
    <r>
      <rPr/>
      <t xml:space="preserve"> - подготовить письмо об изменении НДС. 
</t>
    </r>
    <r>
      <rPr>
        <b/>
      </rPr>
      <t>15.01.2019</t>
    </r>
    <r>
      <rPr/>
      <t xml:space="preserve"> - Письмо подготовлено. Формируется проект доп. соглашения.
Проект доп. соглашения сформирован. На рассмотрении у Н. Тюриковой.
</t>
    </r>
    <r>
      <rPr>
        <b/>
      </rPr>
      <t>17.01.2019</t>
    </r>
    <r>
      <rPr/>
      <t xml:space="preserve"> - ситуация изменилась. Поскольку цена договора ориентировочная, стоимость будет увеличена при переводе в ТФЦ. 
Дальнейшие действия: от Заказчика необходимо получить ДС о смене реквизитов и ставки НДС без увеличения стоимости договора.</t>
    </r>
  </si>
  <si>
    <t xml:space="preserve">дог 1719187309171412246008981 (АО) </t>
  </si>
  <si>
    <t>р2368</t>
  </si>
  <si>
    <t>Утбис плюс</t>
  </si>
  <si>
    <t>013_19</t>
  </si>
  <si>
    <r>
      <rPr>
        <b/>
      </rPr>
      <t>24.01.2019 (В. Пак)</t>
    </r>
    <r>
      <rPr/>
      <t xml:space="preserve"> - запрос расписан через офис</t>
    </r>
  </si>
  <si>
    <t>Кабель соединительный БЛИЖ.431583.011.866</t>
  </si>
  <si>
    <t>040_19</t>
  </si>
  <si>
    <t>19.02.2019 - запрос по e-mail. Сделать счет
19.02.2019 - счет отправлен</t>
  </si>
  <si>
    <t>счет 46 (ООО) 19.02.2019</t>
  </si>
  <si>
    <t>р2404</t>
  </si>
  <si>
    <r>
      <rPr>
        <b/>
      </rPr>
      <t xml:space="preserve">18.02.2019 (В. Пак) </t>
    </r>
    <r>
      <rPr/>
      <t xml:space="preserve">- запрос расписан через офис
</t>
    </r>
    <r>
      <rPr>
        <b/>
      </rPr>
      <t>19.02.2019</t>
    </r>
    <r>
      <rPr/>
      <t xml:space="preserve"> - отправлен счет на 8 шт.</t>
    </r>
  </si>
  <si>
    <r>
      <rPr>
        <b/>
      </rPr>
      <t xml:space="preserve">19.02.2019 </t>
    </r>
    <r>
      <rPr/>
      <t xml:space="preserve">- запрос по e-mail. Сделать счет
</t>
    </r>
    <r>
      <rPr>
        <b/>
      </rPr>
      <t>19.02.2019</t>
    </r>
    <r>
      <rPr/>
      <t xml:space="preserve"> - счет отправлен</t>
    </r>
  </si>
  <si>
    <r>
      <rPr>
        <b/>
      </rPr>
      <t xml:space="preserve">18.02.2019 </t>
    </r>
    <r>
      <rPr/>
      <t xml:space="preserve">- запрос по телефону. Необходимо письмо, что мы разрабатываем кабели + разбить ТКП на 2
</t>
    </r>
    <r>
      <rPr>
        <b/>
      </rPr>
      <t>18.02.2019</t>
    </r>
    <r>
      <rPr/>
      <t xml:space="preserve"> - отправлено</t>
    </r>
  </si>
  <si>
    <t>Стенд по испытанию термозащитных покрытий</t>
  </si>
  <si>
    <r>
      <rPr>
        <b/>
      </rPr>
      <t>14.01.2019 (В. Пак)</t>
    </r>
    <r>
      <rPr/>
      <t xml:space="preserve"> - запрос расписан через офис
- ожидание указаний Попова 18.01.19
- отказ, информация передана Мишину</t>
    </r>
  </si>
  <si>
    <t>АО "ОДК-ПМ"</t>
  </si>
  <si>
    <t>Строительство стендов для испытаний ГТУ наземного применения на территории ЗИС</t>
  </si>
  <si>
    <t>022_19</t>
  </si>
  <si>
    <r>
      <rPr>
        <b/>
      </rPr>
      <t>14.01.2019 (В. Пак)</t>
    </r>
    <r>
      <rPr/>
      <t xml:space="preserve"> - запрос расписан через офис
- отправлено Заказчику исх. 327 </t>
    </r>
  </si>
  <si>
    <t>ООО "ТранснефтегазГлобал Сервис"</t>
  </si>
  <si>
    <t>Многоканальные измерительные преобразователи (МИП) Ш-711/2</t>
  </si>
  <si>
    <r>
      <rPr>
        <b/>
      </rPr>
      <t>15.01.2019 (В. Пак)</t>
    </r>
    <r>
      <rPr/>
      <t xml:space="preserve"> - запрос расписан через офис
</t>
    </r>
    <r>
      <rPr>
        <b/>
      </rPr>
      <t>16.01.2019</t>
    </r>
    <r>
      <rPr/>
      <t xml:space="preserve"> - отказ, не наше</t>
    </r>
  </si>
  <si>
    <t>Мотор СИЧ (через Адаменко)</t>
  </si>
  <si>
    <t>059_18</t>
  </si>
  <si>
    <t>16.10.2019 - аванс</t>
  </si>
  <si>
    <t>дог 44/18 (ООО) 26.04.2018</t>
  </si>
  <si>
    <t>р2308</t>
  </si>
  <si>
    <t>19.02.2019 - доплата аванса</t>
  </si>
  <si>
    <t>ООО "НПП "МОНОТЕСТ"</t>
  </si>
  <si>
    <t>060_18</t>
  </si>
  <si>
    <r>
      <rPr>
        <b/>
      </rPr>
      <t>12.02.2019 (В. Пак)</t>
    </r>
    <r>
      <rPr/>
      <t xml:space="preserve"> - запрос расписан через офис (перекуп)
</t>
    </r>
    <r>
      <rPr>
        <b/>
      </rPr>
      <t>13.02.2019</t>
    </r>
    <r>
      <rPr/>
      <t xml:space="preserve"> - отказ, участвуем сами</t>
    </r>
  </si>
  <si>
    <t>MC-201</t>
  </si>
  <si>
    <t>082_19</t>
  </si>
  <si>
    <r>
      <rPr>
        <b/>
      </rPr>
      <t xml:space="preserve">15.02.2019 </t>
    </r>
    <r>
      <rPr/>
      <t xml:space="preserve">- запрос по телефону. Необходимо КП на официальном бланке + 2 альтернативных предложения
</t>
    </r>
    <r>
      <rPr>
        <b/>
      </rPr>
      <t>18.02.2019</t>
    </r>
    <r>
      <rPr/>
      <t xml:space="preserve"> - ТКП отправлено, 2 альтернативки тоже</t>
    </r>
  </si>
  <si>
    <r>
      <rPr>
        <b/>
      </rPr>
      <t>07.02.2019 (В. Пак)</t>
    </r>
    <r>
      <rPr/>
      <t xml:space="preserve"> - запрос расписан через офис
</t>
    </r>
    <r>
      <rPr>
        <b/>
      </rPr>
      <t>11.02.2019</t>
    </r>
    <r>
      <rPr/>
      <t xml:space="preserve"> - принято в работу
</t>
    </r>
    <r>
      <rPr>
        <b/>
      </rPr>
      <t>12.02.2019</t>
    </r>
    <r>
      <rPr/>
      <t xml:space="preserve"> - ТКП отправлено</t>
    </r>
  </si>
  <si>
    <t>ФГУП ЦАГИ (Бирюков Георгий)</t>
  </si>
  <si>
    <t>083_19</t>
  </si>
  <si>
    <r>
      <rPr>
        <b/>
        <color rgb="FF000000"/>
      </rPr>
      <t>07.02.2019 (В. Пак)</t>
    </r>
    <r>
      <rPr>
        <color rgb="FF000000"/>
      </rPr>
      <t xml:space="preserve"> - запрос расписан через офис
</t>
    </r>
    <r>
      <rPr>
        <b/>
        <color rgb="FF000000"/>
      </rPr>
      <t>11.02.2019</t>
    </r>
    <r>
      <rPr>
        <color rgb="FF000000"/>
      </rPr>
      <t xml:space="preserve"> - принято в работу
</t>
    </r>
    <r>
      <rPr>
        <b/>
        <color rgb="FF000000"/>
      </rPr>
      <t>12.02.2019</t>
    </r>
    <r>
      <rPr>
        <color rgb="FF000000"/>
      </rPr>
      <t xml:space="preserve"> - отправлены ответы на вопросы Заказчика, запрошены доп. ИД
</t>
    </r>
    <r>
      <rPr>
        <b/>
        <color rgb="FF000000"/>
      </rPr>
      <t>20.02.2019</t>
    </r>
    <r>
      <rPr>
        <color rgb="FF000000"/>
      </rPr>
      <t xml:space="preserve"> - Заказчику отправлены контакты Загребина И., на связь не выходит</t>
    </r>
  </si>
  <si>
    <t>084_19</t>
  </si>
  <si>
    <r>
      <rPr>
        <b/>
      </rPr>
      <t>07.02.2019 (В. Пак)</t>
    </r>
    <r>
      <rPr/>
      <t xml:space="preserve"> - запрос расписан через офис
</t>
    </r>
    <r>
      <rPr>
        <b/>
      </rPr>
      <t>11.02.2019</t>
    </r>
    <r>
      <rPr/>
      <t xml:space="preserve"> - принято в работу
</t>
    </r>
    <r>
      <rPr>
        <b/>
      </rPr>
      <t>12.02.2019</t>
    </r>
    <r>
      <rPr/>
      <t xml:space="preserve"> - ТКП отправлено</t>
    </r>
  </si>
  <si>
    <t>086_18</t>
  </si>
  <si>
    <r>
      <rPr>
        <b/>
      </rPr>
      <t xml:space="preserve">08.02.2018 (В. Пак) </t>
    </r>
    <r>
      <rPr/>
      <t xml:space="preserve">- запрос расписан через офис
</t>
    </r>
    <r>
      <rPr>
        <b/>
      </rPr>
      <t>12.02.2019</t>
    </r>
    <r>
      <rPr/>
      <t xml:space="preserve"> - принято в работу. Письмо на подписи у Потапова И.А.
</t>
    </r>
    <r>
      <rPr>
        <b/>
      </rPr>
      <t>20.02.2019</t>
    </r>
    <r>
      <rPr/>
      <t xml:space="preserve"> - письмо отправлено</t>
    </r>
  </si>
  <si>
    <t>дог 951-66/2018 (ООО) 07.06.2018</t>
  </si>
  <si>
    <t>р2329</t>
  </si>
  <si>
    <t>086_19</t>
  </si>
  <si>
    <r>
      <rPr>
        <b/>
      </rPr>
      <t>12.02.2019 (В. Пак)</t>
    </r>
    <r>
      <rPr/>
      <t xml:space="preserve"> - запрос расписан через офис
</t>
    </r>
    <r>
      <rPr>
        <b/>
      </rPr>
      <t>13.02.2019</t>
    </r>
    <r>
      <rPr/>
      <t xml:space="preserve"> - принято в работу
</t>
    </r>
    <r>
      <rPr>
        <b/>
      </rPr>
      <t>18.03.2019</t>
    </r>
    <r>
      <rPr/>
      <t xml:space="preserve"> - объявлен конкурс</t>
    </r>
  </si>
  <si>
    <r>
      <rPr>
        <b/>
      </rPr>
      <t>07.02.2019 (В. Пак)</t>
    </r>
    <r>
      <rPr/>
      <t xml:space="preserve"> - запрос расписан через офис
</t>
    </r>
    <r>
      <rPr>
        <b/>
      </rPr>
      <t>11.02.2019</t>
    </r>
    <r>
      <rPr/>
      <t xml:space="preserve"> - принято в работу
</t>
    </r>
    <r>
      <rPr>
        <b/>
      </rPr>
      <t>20.02.2019</t>
    </r>
    <r>
      <rPr/>
      <t xml:space="preserve"> - ТКП отправлено (исх 142 ООО)</t>
    </r>
  </si>
  <si>
    <t>087_19</t>
  </si>
  <si>
    <r>
      <rPr>
        <b/>
      </rPr>
      <t>11.02.2019 (В. Пак)</t>
    </r>
    <r>
      <rPr/>
      <t xml:space="preserve"> - запрос направлен по e-mail
</t>
    </r>
    <r>
      <rPr>
        <b/>
      </rPr>
      <t>11.02.2019</t>
    </r>
    <r>
      <rPr/>
      <t xml:space="preserve"> - принято в работу
</t>
    </r>
    <r>
      <rPr>
        <b/>
      </rPr>
      <t>13.02.2019</t>
    </r>
    <r>
      <rPr/>
      <t xml:space="preserve"> - счет отправлен Заказчику</t>
    </r>
  </si>
  <si>
    <t>счет 30 (ООО) 13.02.2019</t>
  </si>
  <si>
    <t>088_19</t>
  </si>
  <si>
    <r>
      <rPr>
        <b/>
      </rPr>
      <t>11.02.2019 (В. Пак)</t>
    </r>
    <r>
      <rPr/>
      <t xml:space="preserve"> - запрос направлен по e-mail
</t>
    </r>
    <r>
      <rPr>
        <b/>
      </rPr>
      <t>11.02.2019</t>
    </r>
    <r>
      <rPr/>
      <t xml:space="preserve"> - принято в работу
</t>
    </r>
    <r>
      <rPr>
        <b/>
      </rPr>
      <t>13.02.2019</t>
    </r>
    <r>
      <rPr/>
      <t xml:space="preserve"> - счет отправлен Заказчику</t>
    </r>
  </si>
  <si>
    <t>счет 31 (ООО) 13.02.2019</t>
  </si>
  <si>
    <t>ООО "Сатурн-Сервис"</t>
  </si>
  <si>
    <t>МЕ-402 (3 шт.)</t>
  </si>
  <si>
    <t>093_19</t>
  </si>
  <si>
    <r>
      <rPr>
        <b/>
      </rPr>
      <t>11.02.2019 (В. Пак)</t>
    </r>
    <r>
      <rPr/>
      <t xml:space="preserve"> - запрос направлен по e-mail
</t>
    </r>
    <r>
      <rPr>
        <b/>
      </rPr>
      <t>11.02.2019</t>
    </r>
    <r>
      <rPr/>
      <t xml:space="preserve"> - принято в работу
</t>
    </r>
    <r>
      <rPr>
        <b/>
      </rPr>
      <t xml:space="preserve">14.02.2019 </t>
    </r>
    <r>
      <rPr/>
      <t>- счет отправлен</t>
    </r>
  </si>
  <si>
    <t>счет 33 (ООО) 13.02.2019</t>
  </si>
  <si>
    <t>МЕ-402 (1 шт.)</t>
  </si>
  <si>
    <t>094_19</t>
  </si>
  <si>
    <r>
      <rPr>
        <b/>
      </rPr>
      <t>11.02.2019 (В. Пак)</t>
    </r>
    <r>
      <rPr/>
      <t xml:space="preserve"> - запрос направлен по e-mail
</t>
    </r>
    <r>
      <rPr>
        <b/>
      </rPr>
      <t>11.02.2019</t>
    </r>
    <r>
      <rPr/>
      <t xml:space="preserve"> - принято в работу
</t>
    </r>
    <r>
      <rPr>
        <b/>
      </rPr>
      <t xml:space="preserve">14.02.2019 </t>
    </r>
    <r>
      <rPr/>
      <t>- счет отправлен</t>
    </r>
  </si>
  <si>
    <t>счет 34 (ООО) 13.02.2019</t>
  </si>
  <si>
    <t>095_19</t>
  </si>
  <si>
    <t>11.03.2019 - оплата</t>
  </si>
  <si>
    <t>счет 35 (ООО) 13.02.2019</t>
  </si>
  <si>
    <t>р2407</t>
  </si>
  <si>
    <r>
      <rPr>
        <b/>
      </rPr>
      <t>13.02.2019</t>
    </r>
    <r>
      <rPr/>
      <t xml:space="preserve"> - запрос направлен по e-mail. Выставить счет. Счет отправлен Заказчику</t>
    </r>
  </si>
  <si>
    <t>097_19</t>
  </si>
  <si>
    <r>
      <rPr>
        <b/>
      </rPr>
      <t>13.02.2019 (В. Пак)</t>
    </r>
    <r>
      <rPr/>
      <t xml:space="preserve"> - запрос направлен по e-mail
</t>
    </r>
    <r>
      <rPr>
        <b/>
      </rPr>
      <t>13.02.2019</t>
    </r>
    <r>
      <rPr/>
      <t xml:space="preserve"> - принято в работу
</t>
    </r>
    <r>
      <rPr>
        <b/>
      </rPr>
      <t>18.02.2019</t>
    </r>
    <r>
      <rPr/>
      <t xml:space="preserve"> - ТКП отправлено, 2 альтернативки отправлены</t>
    </r>
  </si>
  <si>
    <t>099_19</t>
  </si>
  <si>
    <r>
      <rPr>
        <b/>
      </rPr>
      <t>13.02.2019</t>
    </r>
    <r>
      <rPr/>
      <t xml:space="preserve"> - обновить ТКП 527_18 (МС-114С - 8 шт., МС-227R7 - 3 шт.)
</t>
    </r>
    <r>
      <rPr>
        <b/>
      </rPr>
      <t>13.02.2019</t>
    </r>
    <r>
      <rPr/>
      <t xml:space="preserve"> - принято в работу
</t>
    </r>
    <r>
      <rPr>
        <b/>
      </rPr>
      <t>14.02.2019</t>
    </r>
    <r>
      <rPr/>
      <t xml:space="preserve"> - ТКП отправлено</t>
    </r>
  </si>
  <si>
    <r>
      <rPr>
        <b/>
      </rPr>
      <t xml:space="preserve">26.02.2019 </t>
    </r>
    <r>
      <rPr/>
      <t xml:space="preserve">- запрос направлен по e-mail. Дополнить ТКП
</t>
    </r>
    <r>
      <rPr>
        <b/>
      </rPr>
      <t>01.03.2019</t>
    </r>
    <r>
      <rPr/>
      <t xml:space="preserve"> - ТКП отправлено</t>
    </r>
  </si>
  <si>
    <r>
      <rPr>
        <b/>
      </rPr>
      <t>12.02.2019 (В. Пак)</t>
    </r>
    <r>
      <rPr/>
      <t xml:space="preserve"> - запрос расписан через офис
</t>
    </r>
    <r>
      <rPr>
        <b/>
      </rPr>
      <t>13.02.2019</t>
    </r>
    <r>
      <rPr/>
      <t xml:space="preserve"> - принято в работу
</t>
    </r>
    <r>
      <rPr>
        <b/>
      </rPr>
      <t>15.02.2019</t>
    </r>
    <r>
      <rPr/>
      <t xml:space="preserve"> - ТКП отправлено</t>
    </r>
  </si>
  <si>
    <t>КБП</t>
  </si>
  <si>
    <t>MR-2083</t>
  </si>
  <si>
    <t>102_18</t>
  </si>
  <si>
    <t>07.02.2019 - оплата</t>
  </si>
  <si>
    <t>дог 254/УЗ-ОТО/К (АО) 30.07.2018</t>
  </si>
  <si>
    <t>р2342</t>
  </si>
  <si>
    <t>102_19</t>
  </si>
  <si>
    <r>
      <rPr>
        <b/>
      </rPr>
      <t xml:space="preserve">14.02.2019 (В. Пак) </t>
    </r>
    <r>
      <rPr/>
      <t xml:space="preserve">- запрос направлен по e-mail
</t>
    </r>
    <r>
      <rPr>
        <b/>
      </rPr>
      <t>14.02.2019</t>
    </r>
    <r>
      <rPr/>
      <t xml:space="preserve"> - принято в работу
</t>
    </r>
    <r>
      <rPr>
        <b/>
      </rPr>
      <t>15.02.2019</t>
    </r>
    <r>
      <rPr/>
      <t xml:space="preserve"> - ТКП отправлено</t>
    </r>
  </si>
  <si>
    <t>105_19</t>
  </si>
  <si>
    <r>
      <rPr>
        <b/>
      </rPr>
      <t>18.02.2019 (В. Пак)</t>
    </r>
    <r>
      <rPr/>
      <t xml:space="preserve"> - запрос направлен по e-mail
</t>
    </r>
    <r>
      <rPr>
        <b/>
      </rPr>
      <t>18.02.2019</t>
    </r>
    <r>
      <rPr/>
      <t xml:space="preserve"> - принято в работу. Запрошены доп. ИД
</t>
    </r>
    <r>
      <rPr>
        <b/>
      </rPr>
      <t>11.03.2019</t>
    </r>
    <r>
      <rPr/>
      <t xml:space="preserve"> - ИД получены, ждем еще доп. информацию по комплектности</t>
    </r>
  </si>
  <si>
    <t>АИИС для твердо-топливного стенда</t>
  </si>
  <si>
    <t>109_18</t>
  </si>
  <si>
    <t>Чесноков</t>
  </si>
  <si>
    <t>01.02.2019 - оплата</t>
  </si>
  <si>
    <t>дог 200-П/03-2018 (ООО)</t>
  </si>
  <si>
    <t>р2328</t>
  </si>
  <si>
    <t>АО "Копрорация "Тактическое Ракетное Вооружение"</t>
  </si>
  <si>
    <t>111_19</t>
  </si>
  <si>
    <r>
      <rPr>
        <b/>
      </rPr>
      <t xml:space="preserve">26.02.2019 </t>
    </r>
    <r>
      <rPr/>
      <t>- запрос направлен по e-mail. Сделать счет. Счет отправлен</t>
    </r>
  </si>
  <si>
    <t>счет 61 (ООО) 26.02.2019</t>
  </si>
  <si>
    <r>
      <rPr>
        <b/>
      </rPr>
      <t>20.02.2019 (В. Пак)</t>
    </r>
    <r>
      <rPr/>
      <t xml:space="preserve"> - запрос направлен по e-mail
</t>
    </r>
    <r>
      <rPr>
        <b/>
      </rPr>
      <t>20.02.2019</t>
    </r>
    <r>
      <rPr/>
      <t xml:space="preserve"> - принято в работу
</t>
    </r>
    <r>
      <rPr>
        <b/>
      </rPr>
      <t>22.02.2019</t>
    </r>
    <r>
      <rPr/>
      <t xml:space="preserve"> - ТКП отправлено (исх 150 ООО)</t>
    </r>
  </si>
  <si>
    <t>113_19</t>
  </si>
  <si>
    <t>22.10.2019 - оплата</t>
  </si>
  <si>
    <t>дог № 155-058-12-342/2019 от 14.05.19 (ООО)</t>
  </si>
  <si>
    <t>р2429</t>
  </si>
  <si>
    <r>
      <rPr>
        <b/>
      </rPr>
      <t xml:space="preserve">11.03.2019 </t>
    </r>
    <r>
      <rPr/>
      <t xml:space="preserve">- запрос направлен по e-mail. Подготовить договор
</t>
    </r>
    <r>
      <rPr>
        <b/>
      </rPr>
      <t>11.03.2019</t>
    </r>
    <r>
      <rPr/>
      <t xml:space="preserve"> - заявка на договор отправлена Тюриковой Н.
</t>
    </r>
    <r>
      <rPr>
        <b/>
      </rPr>
      <t>18.03.2019</t>
    </r>
    <r>
      <rPr/>
      <t xml:space="preserve"> - договор направлен по e-mail</t>
    </r>
  </si>
  <si>
    <r>
      <rPr>
        <b/>
      </rPr>
      <t>27.02.2019 (В. Пак)</t>
    </r>
    <r>
      <rPr/>
      <t xml:space="preserve"> - запрос расписан через офис
</t>
    </r>
    <r>
      <rPr>
        <b/>
      </rPr>
      <t>01.03.2019</t>
    </r>
    <r>
      <rPr/>
      <t xml:space="preserve"> - принято в работу. ТКП отправлено (исх 170 ООО)</t>
    </r>
  </si>
  <si>
    <r>
      <rPr>
        <b/>
      </rPr>
      <t>19.02.2019 (В. Пак)</t>
    </r>
    <r>
      <rPr/>
      <t xml:space="preserve"> - запрос расписан через офис
</t>
    </r>
    <r>
      <rPr>
        <b/>
      </rPr>
      <t>20.02.2019</t>
    </r>
    <r>
      <rPr/>
      <t xml:space="preserve"> - принято в работу
</t>
    </r>
    <r>
      <rPr>
        <b/>
      </rPr>
      <t>21.02.2019</t>
    </r>
    <r>
      <rPr/>
      <t xml:space="preserve"> - ТКП отправлено</t>
    </r>
  </si>
  <si>
    <t>ОАО "ВЭлНИИ"</t>
  </si>
  <si>
    <t>114_19</t>
  </si>
  <si>
    <r>
      <rPr>
        <b/>
      </rPr>
      <t>21.02.2019 (В. Пак)</t>
    </r>
    <r>
      <rPr/>
      <t xml:space="preserve"> - запрос расписан через офис
</t>
    </r>
    <r>
      <rPr>
        <b/>
      </rPr>
      <t>21.02.2019</t>
    </r>
    <r>
      <rPr/>
      <t xml:space="preserve"> - принято в работу. Запрошены ИД. ИД получены, ТКП сформировано. ТКП отправлено</t>
    </r>
  </si>
  <si>
    <t>АО "НПК КБМ"</t>
  </si>
  <si>
    <t>122_19</t>
  </si>
  <si>
    <r>
      <rPr>
        <b/>
      </rPr>
      <t>20.02.2019 (В. Пак)</t>
    </r>
    <r>
      <rPr/>
      <t xml:space="preserve"> - запрос расписан через офис
</t>
    </r>
    <r>
      <rPr>
        <b/>
      </rPr>
      <t>22.02.2019</t>
    </r>
    <r>
      <rPr/>
      <t xml:space="preserve"> - принято в работу
</t>
    </r>
    <r>
      <rPr>
        <b/>
      </rPr>
      <t>25.02.2019</t>
    </r>
    <r>
      <rPr/>
      <t xml:space="preserve"> - ТКП отправлено</t>
    </r>
  </si>
  <si>
    <t>ООО "ГКС"</t>
  </si>
  <si>
    <t>Усилитель нормирующий</t>
  </si>
  <si>
    <t>123_19</t>
  </si>
  <si>
    <r>
      <rPr>
        <b/>
      </rPr>
      <t>20.02.2019 (В. Пак)</t>
    </r>
    <r>
      <rPr/>
      <t xml:space="preserve"> - запрос расписан через офис
</t>
    </r>
    <r>
      <rPr>
        <b/>
      </rPr>
      <t>22.02.2019</t>
    </r>
    <r>
      <rPr/>
      <t xml:space="preserve"> - принято в работу
</t>
    </r>
    <r>
      <rPr>
        <b/>
      </rPr>
      <t>25.02.2019</t>
    </r>
    <r>
      <rPr/>
      <t xml:space="preserve"> - ТКП отправлено</t>
    </r>
  </si>
  <si>
    <t>АО НИИ Мортеплотехники</t>
  </si>
  <si>
    <t>Комплекс для измерения вибрации</t>
  </si>
  <si>
    <t>124_19</t>
  </si>
  <si>
    <r>
      <rPr>
        <b/>
      </rPr>
      <t>18.02.2019 (В. Пак)</t>
    </r>
    <r>
      <rPr/>
      <t xml:space="preserve"> - запрос расписан через офис
</t>
    </r>
    <r>
      <rPr>
        <b/>
      </rPr>
      <t>19.02.2019</t>
    </r>
    <r>
      <rPr/>
      <t xml:space="preserve"> - принято в работу. Запрошены ИД
</t>
    </r>
    <r>
      <rPr>
        <b/>
      </rPr>
      <t>22.02.2019</t>
    </r>
    <r>
      <rPr/>
      <t xml:space="preserve"> - ИД получены, переданы Петрову Д.
</t>
    </r>
    <r>
      <rPr>
        <b/>
      </rPr>
      <t>25.02.2019</t>
    </r>
    <r>
      <rPr/>
      <t xml:space="preserve"> - предварительное ТКП готово, жду доработок от Петрова Д.
</t>
    </r>
    <r>
      <rPr>
        <b/>
      </rPr>
      <t>27.02.2019</t>
    </r>
    <r>
      <rPr/>
      <t xml:space="preserve"> - Петров Д. согласовал окончательный вариант. ТКП отправлено</t>
    </r>
  </si>
  <si>
    <t>ABM-Technik</t>
  </si>
  <si>
    <t>125_19</t>
  </si>
  <si>
    <r>
      <rPr>
        <b/>
      </rPr>
      <t>21.02.2019 (В. Пак)</t>
    </r>
    <r>
      <rPr/>
      <t xml:space="preserve"> - запрос расписан через офис
</t>
    </r>
    <r>
      <rPr>
        <b/>
      </rPr>
      <t>22.02.2019</t>
    </r>
    <r>
      <rPr/>
      <t xml:space="preserve"> - принято в работу
</t>
    </r>
    <r>
      <rPr>
        <b/>
      </rPr>
      <t>25.02.2019</t>
    </r>
    <r>
      <rPr/>
      <t xml:space="preserve"> - ТКП отправлено</t>
    </r>
  </si>
  <si>
    <t>ООО «ПромЭлектроСнаб»</t>
  </si>
  <si>
    <t>MC-227R3 (3 шт.)</t>
  </si>
  <si>
    <r>
      <rPr>
        <b/>
      </rPr>
      <t>22.02.2019 (В. Пак)</t>
    </r>
    <r>
      <rPr/>
      <t xml:space="preserve"> - запрос направлен по e-mail
</t>
    </r>
    <r>
      <rPr>
        <b/>
      </rPr>
      <t>22.02.2019</t>
    </r>
    <r>
      <rPr/>
      <t xml:space="preserve"> - принято в работу
</t>
    </r>
    <r>
      <rPr>
        <b/>
      </rPr>
      <t>25.02.2019</t>
    </r>
    <r>
      <rPr/>
      <t xml:space="preserve"> - ТКП отправлено</t>
    </r>
  </si>
  <si>
    <t>127_19</t>
  </si>
  <si>
    <t>16.04.2019 - оплата</t>
  </si>
  <si>
    <t>счет 59 (ООО) 26.02.2019</t>
  </si>
  <si>
    <t>р2422</t>
  </si>
  <si>
    <t>счет 60 (ООО) 26.02.2019</t>
  </si>
  <si>
    <t>ПАО НПП "Аэросила"</t>
  </si>
  <si>
    <t>МЕ-402 (10 шт.)</t>
  </si>
  <si>
    <r>
      <rPr>
        <b/>
      </rPr>
      <t>26.02.2019</t>
    </r>
    <r>
      <rPr/>
      <t xml:space="preserve"> - запрос направлен по e-mail. Сделать три счета. Счета отправлены</t>
    </r>
  </si>
  <si>
    <t>счет 57 (ООО) 25.02.2019
счет 59 (ООО) 26.02.2019
счет 60 (ООО) 26.02.2019</t>
  </si>
  <si>
    <r>
      <rPr>
        <b/>
      </rPr>
      <t>25.02.2019 (В. Пак)</t>
    </r>
    <r>
      <rPr/>
      <t xml:space="preserve"> - запрос направлен по e-mail
</t>
    </r>
    <r>
      <rPr>
        <b/>
      </rPr>
      <t>25.02.2019</t>
    </r>
    <r>
      <rPr/>
      <t xml:space="preserve"> - принято в работу. Счет отправлен</t>
    </r>
  </si>
  <si>
    <t>счет 57 (ООО) 25.02.2019</t>
  </si>
  <si>
    <t>ПАО "ОДК-УМПО"</t>
  </si>
  <si>
    <t>MX-224 (2 шт.)</t>
  </si>
  <si>
    <t>133_19</t>
  </si>
  <si>
    <r>
      <rPr>
        <b/>
      </rPr>
      <t xml:space="preserve">26.02.2019 (В. Пак) </t>
    </r>
    <r>
      <rPr/>
      <t xml:space="preserve">- запрос расписан через офис
</t>
    </r>
    <r>
      <rPr>
        <b/>
      </rPr>
      <t>28.02.2019</t>
    </r>
    <r>
      <rPr/>
      <t xml:space="preserve"> - принято в работу. ТКП отправлено</t>
    </r>
  </si>
  <si>
    <r>
      <rPr>
        <b/>
      </rPr>
      <t xml:space="preserve">11.03.2019 </t>
    </r>
    <r>
      <rPr/>
      <t xml:space="preserve">- запрос направлен по e-mail. Обновить ТКП
</t>
    </r>
    <r>
      <rPr>
        <b/>
      </rPr>
      <t>11.03.2019</t>
    </r>
    <r>
      <rPr/>
      <t xml:space="preserve"> - ТКП отправлено</t>
    </r>
  </si>
  <si>
    <t>MIC-503</t>
  </si>
  <si>
    <t>156_18</t>
  </si>
  <si>
    <t>27.09.2019 - оплата</t>
  </si>
  <si>
    <t>дог 01/19 (АО) 07.02.2019</t>
  </si>
  <si>
    <t>р2406</t>
  </si>
  <si>
    <t>21.02.2019 - оплата аванса</t>
  </si>
  <si>
    <r>
      <rPr>
        <b/>
      </rPr>
      <t>13.02.2019 (В. Пак)</t>
    </r>
    <r>
      <rPr/>
      <t xml:space="preserve"> - договор подписан, выставить счет
</t>
    </r>
    <r>
      <rPr>
        <b/>
      </rPr>
      <t>13.02.2019</t>
    </r>
    <r>
      <rPr/>
      <t xml:space="preserve"> - счет отправлен по e-mail</t>
    </r>
  </si>
  <si>
    <t>дог 01/19 (АО) 07.02.2019
счет 22 (АО) 13.02.2019</t>
  </si>
  <si>
    <r>
      <rPr>
        <b/>
      </rPr>
      <t>27.12.2018 (В. Пак)</t>
    </r>
    <r>
      <rPr/>
      <t xml:space="preserve"> - запрос расписан через офис
</t>
    </r>
    <r>
      <rPr>
        <b/>
      </rPr>
      <t>28.12.2018</t>
    </r>
    <r>
      <rPr/>
      <t xml:space="preserve"> - принято в работу
</t>
    </r>
    <r>
      <rPr>
        <b/>
      </rPr>
      <t>17.01.2019</t>
    </r>
    <r>
      <rPr/>
      <t xml:space="preserve"> - скан договора отправлен по e-mail
</t>
    </r>
    <r>
      <rPr>
        <b/>
      </rPr>
      <t>22.01.2019</t>
    </r>
    <r>
      <rPr/>
      <t xml:space="preserve"> - замечания от Заказчика переданы в договорной отдел, корректировка договора
</t>
    </r>
    <r>
      <rPr>
        <b/>
      </rPr>
      <t>23.01.2019</t>
    </r>
    <r>
      <rPr/>
      <t xml:space="preserve"> - договор готов, отправлен Заказчику курьером</t>
    </r>
  </si>
  <si>
    <t>дог 01/19 (АО)</t>
  </si>
  <si>
    <t>178_18</t>
  </si>
  <si>
    <t>- Требуется обновить КП для КрасМК + создать в папке 2019 года</t>
  </si>
  <si>
    <t>ООО ПКФ "СварНефтеГаз"</t>
  </si>
  <si>
    <t>Преобразователь ультразвуковой</t>
  </si>
  <si>
    <t>МВЗ имени Миля</t>
  </si>
  <si>
    <t>Модернизация СИ стенда «СИУГ-260М»</t>
  </si>
  <si>
    <t>198_14</t>
  </si>
  <si>
    <t>25.03.2019 - оплата</t>
  </si>
  <si>
    <t>дог 9-12 (ООО) 27.02.2012 ДС №3 этап 5</t>
  </si>
  <si>
    <t>р2004</t>
  </si>
  <si>
    <t>239_17</t>
  </si>
  <si>
    <t>Демочкин</t>
  </si>
  <si>
    <t>14.05.2019 - оплата</t>
  </si>
  <si>
    <t>дог 26/08-46516 (ООО) 04.12.2017</t>
  </si>
  <si>
    <t>р2210</t>
  </si>
  <si>
    <t>15.01.2019 - оплата</t>
  </si>
  <si>
    <t>р2395</t>
  </si>
  <si>
    <t>ПЛАСТИК ЭНТЕРПРАЙЗ</t>
  </si>
  <si>
    <t>Вычислительный комплекс на базе ИВК MIC-036R</t>
  </si>
  <si>
    <t>277_17</t>
  </si>
  <si>
    <t>18.02.2019 - окончательная оплата</t>
  </si>
  <si>
    <t>дог. 13/17 (АО) 20.11.17</t>
  </si>
  <si>
    <t>р2261</t>
  </si>
  <si>
    <r>
      <rPr>
        <b/>
      </rPr>
      <t>15.01.2019 (В. Пак)</t>
    </r>
    <r>
      <rPr/>
      <t xml:space="preserve"> - запрос направлен по e-mail. Обновить ТКП 369_18
</t>
    </r>
    <r>
      <rPr>
        <b/>
      </rPr>
      <t>15.01.2019</t>
    </r>
    <r>
      <rPr/>
      <t xml:space="preserve"> - принято в работу
</t>
    </r>
    <r>
      <rPr>
        <b/>
      </rPr>
      <t>16.01.2019</t>
    </r>
    <r>
      <rPr/>
      <t xml:space="preserve"> - ТКП отправлено Заказчику</t>
    </r>
  </si>
  <si>
    <t>Хруничева</t>
  </si>
  <si>
    <t>370_18</t>
  </si>
  <si>
    <t>25.04.2019 - оплата</t>
  </si>
  <si>
    <t>дог 27/18 (ООО) 19.04.2018</t>
  </si>
  <si>
    <t>р2369</t>
  </si>
  <si>
    <t>Аргола (для ТЕК, Украина)</t>
  </si>
  <si>
    <t>389_18</t>
  </si>
  <si>
    <t>12.03.2019 - оплата</t>
  </si>
  <si>
    <t>дог 85/18 (ООО) 23.10.2018</t>
  </si>
  <si>
    <t>р2377</t>
  </si>
  <si>
    <t>ООО ПК "Аргола" (Адаменко)</t>
  </si>
  <si>
    <r>
      <rPr>
        <b/>
      </rPr>
      <t>25.02.2019 (В. Пак)</t>
    </r>
    <r>
      <rPr/>
      <t xml:space="preserve"> - запрос расписан через офис
</t>
    </r>
    <r>
      <rPr>
        <b/>
      </rPr>
      <t>26.02.2019</t>
    </r>
    <r>
      <rPr/>
      <t xml:space="preserve"> - принято в работу
</t>
    </r>
    <r>
      <rPr>
        <b/>
      </rPr>
      <t>27.02.2019</t>
    </r>
    <r>
      <rPr/>
      <t xml:space="preserve"> - ДС подписано, отправлено по почте</t>
    </r>
  </si>
  <si>
    <t>Датчики Riftek</t>
  </si>
  <si>
    <t>398_18</t>
  </si>
  <si>
    <t>27.05.2019 - оплата</t>
  </si>
  <si>
    <t>дог 35-5702/2018 (ООО) 05.12.2018</t>
  </si>
  <si>
    <t>р2387</t>
  </si>
  <si>
    <r>
      <rPr>
        <b/>
      </rPr>
      <t>24.12.2018 (В. Пак)</t>
    </r>
    <r>
      <rPr/>
      <t xml:space="preserve"> - запрос расписан через офис
</t>
    </r>
    <r>
      <rPr>
        <b/>
      </rPr>
      <t>26.12.2018</t>
    </r>
    <r>
      <rPr/>
      <t xml:space="preserve"> - принято в работу
</t>
    </r>
    <r>
      <rPr>
        <b/>
      </rPr>
      <t>27.12.2018</t>
    </r>
    <r>
      <rPr/>
      <t xml:space="preserve"> - на подписи у Потапова И.А.
</t>
    </r>
    <r>
      <rPr>
        <b/>
      </rPr>
      <t>10.01.2019</t>
    </r>
    <r>
      <rPr/>
      <t xml:space="preserve"> - договор подписан
</t>
    </r>
    <r>
      <rPr>
        <b/>
      </rPr>
      <t>11.01.2019</t>
    </r>
    <r>
      <rPr/>
      <t xml:space="preserve"> - договор отправлен по почте России (исх 8 от 11.01.2019 ООО)</t>
    </r>
  </si>
  <si>
    <t>АВИКОМ Групп</t>
  </si>
  <si>
    <t>403_18</t>
  </si>
  <si>
    <t>08.11.2019 - оплата</t>
  </si>
  <si>
    <t>дог АВ-19-77 (ООО)</t>
  </si>
  <si>
    <t>ЭнергоТехКомплект</t>
  </si>
  <si>
    <t>МС-114С2</t>
  </si>
  <si>
    <t>412_18</t>
  </si>
  <si>
    <t>19.02.2019 - окончательная оплата</t>
  </si>
  <si>
    <t>счет 266 (ООО) 11.10.2018</t>
  </si>
  <si>
    <t>р2376</t>
  </si>
  <si>
    <r>
      <rPr>
        <b/>
      </rPr>
      <t>15.01.2019 (В. Пак)</t>
    </r>
    <r>
      <rPr/>
      <t xml:space="preserve"> - запрос направлен по e-mail
</t>
    </r>
    <r>
      <rPr>
        <b/>
      </rPr>
      <t>15.01.2019</t>
    </r>
    <r>
      <rPr/>
      <t xml:space="preserve"> - принято в работу
</t>
    </r>
    <r>
      <rPr>
        <b/>
      </rPr>
      <t>16.01.2019</t>
    </r>
    <r>
      <rPr/>
      <t xml:space="preserve"> - ТКП отправлено Заказчику</t>
    </r>
  </si>
  <si>
    <r>
      <rPr>
        <b/>
      </rPr>
      <t>15.01.2019 (В. Пак)</t>
    </r>
    <r>
      <rPr/>
      <t xml:space="preserve"> - запрос направлен по e-mail. Обновить ТКП 103_18
</t>
    </r>
    <r>
      <rPr>
        <b/>
      </rPr>
      <t>15.01.2019</t>
    </r>
    <r>
      <rPr/>
      <t xml:space="preserve"> - принято в работу
</t>
    </r>
    <r>
      <rPr>
        <b/>
      </rPr>
      <t>18.01.2019</t>
    </r>
    <r>
      <rPr/>
      <t xml:space="preserve"> - ТКП готово</t>
    </r>
  </si>
  <si>
    <t>021_19</t>
  </si>
  <si>
    <r>
      <rPr>
        <b/>
      </rPr>
      <t>15.01.2019 (В. Пак)</t>
    </r>
    <r>
      <rPr/>
      <t xml:space="preserve"> - запрос направлен по e-mail
</t>
    </r>
    <r>
      <rPr>
        <b/>
      </rPr>
      <t>15.01.2019</t>
    </r>
    <r>
      <rPr/>
      <t xml:space="preserve"> - принято в работу
</t>
    </r>
    <r>
      <rPr>
        <b/>
      </rPr>
      <t>22.01.2019</t>
    </r>
    <r>
      <rPr/>
      <t xml:space="preserve"> - ТКП готово, передано Симонову Е.</t>
    </r>
  </si>
  <si>
    <t>ТОВ "ВІБРО-ПРИЛАД УКРАЇНА"</t>
  </si>
  <si>
    <r>
      <rPr>
        <b/>
      </rPr>
      <t>15.01.2019 (В. Пак)</t>
    </r>
    <r>
      <rPr/>
      <t xml:space="preserve"> - запрос направлен по e-mail (перекуп). ТКП с коэф. 2
</t>
    </r>
    <r>
      <rPr>
        <b/>
      </rPr>
      <t>15.01.2019</t>
    </r>
    <r>
      <rPr/>
      <t xml:space="preserve"> - принято в работу. ТКП отпралено</t>
    </r>
  </si>
  <si>
    <t>КБ Химмаш</t>
  </si>
  <si>
    <t>ИУС РМ6</t>
  </si>
  <si>
    <t>013_18</t>
  </si>
  <si>
    <r>
      <rPr>
        <b/>
      </rPr>
      <t>15.01.2019 (П. Мартынов)</t>
    </r>
    <r>
      <rPr/>
      <t xml:space="preserve"> - необходимо подготовить письмо и ДС об увеличении НДС
Письмо подготовлено. На рассмотрении у В. Пака.
</t>
    </r>
    <r>
      <rPr>
        <b/>
      </rPr>
      <t>21.09.2019</t>
    </r>
    <r>
      <rPr/>
      <t xml:space="preserve"> - доп. соглашение направлено Заказчику (Исх 70 от 21.01.2019 г. АО)</t>
    </r>
  </si>
  <si>
    <t>дог 1620187420122412208000778480-НИО-9-18 (АО) 01.06.2018</t>
  </si>
  <si>
    <t>р2301</t>
  </si>
  <si>
    <t>Комплект аппаратуры Наземной приемно-регистрирующей станции (НПРС) БЛИЖ.401270.001.012</t>
  </si>
  <si>
    <t>111_18</t>
  </si>
  <si>
    <r>
      <rPr>
        <b/>
      </rPr>
      <t>15.01.2019 (П. Мартынов)</t>
    </r>
    <r>
      <rPr/>
      <t xml:space="preserve"> - не оплачен счет на приобретение аттенюаторов. Необходимо доп. соглашение о переносе срока на 05.2019 г.
Формируется письмо и проект доп. соглашения. 
Проект доп. соглашения сформирован. На рассмотрении у Н. Тюриковой.
</t>
    </r>
    <r>
      <rPr>
        <b/>
      </rPr>
      <t>17.01.2019</t>
    </r>
    <r>
      <rPr/>
      <t xml:space="preserve"> - проект ДС2 направлено Заказчику (Исх 41 от 17.01.2019 г. АО)</t>
    </r>
  </si>
  <si>
    <t>дог 47702388027160000600/03/18 (АО) 22.01.18</t>
  </si>
  <si>
    <t>р2279</t>
  </si>
  <si>
    <t>Газпром Добыча Надым</t>
  </si>
  <si>
    <t>016_19</t>
  </si>
  <si>
    <t>- допник на увеличение НДС + смена адреса отгрузки
- сформировано КП 15.01.19
- КП передано Паку 15.01.19
- КП согласовано Паком 15.01.19
- ждем от Заказчика адрес отгрузки
- заявка передана в ДГ 16.01.19
- получен допник 18.01.19
- отправлено Заказчику исх. 26</t>
  </si>
  <si>
    <t>дог
76/18
(ООО)
25.10.18</t>
  </si>
  <si>
    <t>Система жидкого балласта</t>
  </si>
  <si>
    <t>017_19</t>
  </si>
  <si>
    <r>
      <rPr>
        <b/>
      </rPr>
      <t>15.01.2019 (В. Пак)</t>
    </r>
    <r>
      <rPr/>
      <t xml:space="preserve"> - запрос направлен по e-mail
</t>
    </r>
    <r>
      <rPr>
        <b/>
      </rPr>
      <t>15.01.2019</t>
    </r>
    <r>
      <rPr/>
      <t xml:space="preserve"> - принято в работу. Состав оборудования до 18.01.2019
</t>
    </r>
    <r>
      <rPr>
        <b/>
      </rPr>
      <t>18.01.2019</t>
    </r>
    <r>
      <rPr/>
      <t xml:space="preserve"> - сдвиг сроков до 22.01.2019
</t>
    </r>
    <r>
      <rPr>
        <b/>
      </rPr>
      <t>23.01.2019</t>
    </r>
    <r>
      <rPr/>
      <t xml:space="preserve"> - сдвиг сроков до 25.01.2019
- отказ 07.03.19</t>
    </r>
  </si>
  <si>
    <t>WinПОС (1 шт.)</t>
  </si>
  <si>
    <r>
      <rPr>
        <b/>
      </rPr>
      <t>16.01.2019 (В. Пак)</t>
    </r>
    <r>
      <rPr/>
      <t xml:space="preserve"> - запрос расписан через офис
</t>
    </r>
    <r>
      <rPr>
        <b/>
      </rPr>
      <t>17.01.2019</t>
    </r>
    <r>
      <rPr/>
      <t xml:space="preserve"> - принято в работу. ТКП отправлено</t>
    </r>
  </si>
  <si>
    <r>
      <rPr>
        <b/>
      </rPr>
      <t>03.12.2019</t>
    </r>
    <r>
      <rPr/>
      <t xml:space="preserve"> - запрос расписан через офис
</t>
    </r>
    <r>
      <rPr>
        <b/>
      </rPr>
      <t>04.12.2019</t>
    </r>
    <r>
      <rPr/>
      <t xml:space="preserve"> - принято в работу. 
13.12.2019 - Ответ будет дан в понедельник.
</t>
    </r>
    <r>
      <rPr>
        <b/>
      </rPr>
      <t>17.12.201</t>
    </r>
    <r>
      <rPr/>
      <t>9 - ТКП-письмо исх. №2022 от 17.12.2019 направлено Заказчику исп. Ежова (на основе альтернативного ТКП Прогрессивных технологий, цена &lt; на 1 %)</t>
    </r>
  </si>
  <si>
    <t>Приборы</t>
  </si>
  <si>
    <t>1436
1450</t>
  </si>
  <si>
    <r>
      <rPr>
        <b/>
      </rPr>
      <t>03.12.2019</t>
    </r>
    <r>
      <rPr/>
      <t xml:space="preserve"> - запрос расписан через офис
</t>
    </r>
    <r>
      <rPr>
        <b/>
      </rPr>
      <t xml:space="preserve">03.12.2019 </t>
    </r>
    <r>
      <rPr/>
      <t xml:space="preserve">- принято в работу
</t>
    </r>
    <r>
      <rPr>
        <b/>
      </rPr>
      <t>10.12.2019</t>
    </r>
    <r>
      <rPr/>
      <t xml:space="preserve"> - письмо-отказ на согласовании
</t>
    </r>
    <r>
      <rPr>
        <b/>
      </rPr>
      <t>13.12.2019</t>
    </r>
    <r>
      <rPr/>
      <t xml:space="preserve"> - без ответа.</t>
    </r>
  </si>
  <si>
    <t>ЦЭНКИ-НИИ ПМ</t>
  </si>
  <si>
    <t>Лицензия на осуществление работ с использованием сведений, составляющих гос. тайну</t>
  </si>
  <si>
    <r>
      <rPr>
        <b/>
      </rPr>
      <t>25.11.2019 (П. Мартынов)</t>
    </r>
    <r>
      <rPr/>
      <t xml:space="preserve"> - запрос расписан через офис.
</t>
    </r>
    <r>
      <rPr>
        <b/>
      </rPr>
      <t>26.11.2019</t>
    </r>
    <r>
      <rPr/>
      <t xml:space="preserve"> - составлено письмо.
</t>
    </r>
    <r>
      <rPr>
        <b/>
      </rPr>
      <t>27.11.2019</t>
    </r>
    <r>
      <rPr/>
      <t xml:space="preserve"> - отправлено Заказчику (исх 1883 АО)</t>
    </r>
  </si>
  <si>
    <t>РКМ НИЦ РКП</t>
  </si>
  <si>
    <r>
      <rPr>
        <b/>
      </rPr>
      <t xml:space="preserve">16.10.2019 (В. Пак) </t>
    </r>
    <r>
      <rPr/>
      <t xml:space="preserve">- запрос расписан через офис
</t>
    </r>
    <r>
      <rPr>
        <b/>
      </rPr>
      <t>14.11.2019</t>
    </r>
    <r>
      <rPr/>
      <t xml:space="preserve"> - отвечено в рабочем порядке.</t>
    </r>
  </si>
  <si>
    <t>ОКР Регистратор</t>
  </si>
  <si>
    <r>
      <rPr>
        <b/>
      </rPr>
      <t>12.11.2019 (В. Пак)</t>
    </r>
    <r>
      <rPr/>
      <t xml:space="preserve"> - запрос расписан через офис
</t>
    </r>
    <r>
      <rPr>
        <b/>
      </rPr>
      <t>12.11.2019</t>
    </r>
    <r>
      <rPr/>
      <t xml:space="preserve"> - ответ дан по электр. почте.</t>
    </r>
  </si>
  <si>
    <r>
      <rPr>
        <b/>
      </rPr>
      <t>30.10.2019 (В. Пак)</t>
    </r>
    <r>
      <rPr/>
      <t xml:space="preserve"> - запрос расписан через офис
</t>
    </r>
    <r>
      <rPr>
        <b/>
      </rPr>
      <t>31.10.2019</t>
    </r>
    <r>
      <rPr/>
      <t xml:space="preserve"> - принято в работу. 
С Заказчиком проговорил. Обещал 01 или 04 ноября прислать ТЗ на доработку коммутационной панели
</t>
    </r>
    <r>
      <rPr>
        <b/>
      </rPr>
      <t>07.11.2019</t>
    </r>
    <r>
      <rPr/>
      <t xml:space="preserve"> - связался с Заказчиком. Он на больничном, ТЗ на доработку пришлет по выздоровлении.</t>
    </r>
  </si>
  <si>
    <t>РКМ</t>
  </si>
  <si>
    <r>
      <rPr>
        <b/>
      </rPr>
      <t>24.10.2019</t>
    </r>
    <r>
      <rPr/>
      <t xml:space="preserve"> - запрос расписан через офис
</t>
    </r>
    <r>
      <rPr>
        <b/>
      </rPr>
      <t>24.10.2019</t>
    </r>
    <r>
      <rPr/>
      <t xml:space="preserve"> - принято в работу.
</t>
    </r>
    <r>
      <rPr>
        <b/>
      </rPr>
      <t>25.10.2019</t>
    </r>
    <r>
      <rPr/>
      <t xml:space="preserve"> - официальный ответ (Исх. 1667 АО)</t>
    </r>
  </si>
  <si>
    <t>АКВАД</t>
  </si>
  <si>
    <t>Пульт управления и диагностирования</t>
  </si>
  <si>
    <r>
      <rPr>
        <b/>
      </rPr>
      <t>16.10.2019 (П. Мартынов)</t>
    </r>
    <r>
      <rPr/>
      <t xml:space="preserve"> - запрос направлен по e-mail
</t>
    </r>
    <r>
      <rPr>
        <b/>
      </rPr>
      <t>18.10.2019</t>
    </r>
    <r>
      <rPr/>
      <t xml:space="preserve"> - направлено отказное электронное письмо.</t>
    </r>
  </si>
  <si>
    <t>Ирина Рождественская</t>
  </si>
  <si>
    <t>Стенд</t>
  </si>
  <si>
    <r>
      <rPr>
        <b/>
      </rPr>
      <t xml:space="preserve">17.10.2019 (В. Пак) </t>
    </r>
    <r>
      <rPr/>
      <t xml:space="preserve">- запрос расписан через офис
</t>
    </r>
    <r>
      <rPr>
        <b/>
      </rPr>
      <t>18.10.2019</t>
    </r>
    <r>
      <rPr/>
      <t xml:space="preserve"> - дано отказное электронное письмо.</t>
    </r>
  </si>
  <si>
    <t>Феннур Туктамышев</t>
  </si>
  <si>
    <r>
      <rPr>
        <b/>
      </rPr>
      <t>14.10.2019 (В. Пак)</t>
    </r>
    <r>
      <rPr/>
      <t xml:space="preserve"> - запрос расписан через офис
</t>
    </r>
    <r>
      <rPr>
        <b/>
      </rPr>
      <t>16.10.2019</t>
    </r>
    <r>
      <rPr/>
      <t xml:space="preserve"> - принято в работу.
Направил электр. письмо с уточняющими вопросами.
</t>
    </r>
    <r>
      <rPr>
        <b/>
      </rPr>
      <t>17.10.2019</t>
    </r>
    <r>
      <rPr/>
      <t xml:space="preserve"> - информация предоставлена по электр. почте.</t>
    </r>
  </si>
  <si>
    <t>НИИЭТ</t>
  </si>
  <si>
    <t>кабель SC 38</t>
  </si>
  <si>
    <r>
      <rPr>
        <b/>
      </rPr>
      <t>04.10.2019</t>
    </r>
    <r>
      <rPr/>
      <t xml:space="preserve"> - запрос расписан через офис
</t>
    </r>
    <r>
      <rPr>
        <b/>
      </rPr>
      <t>04.10.2019</t>
    </r>
    <r>
      <rPr/>
      <t xml:space="preserve"> - дано электронное отказное письмо.</t>
    </r>
  </si>
  <si>
    <t>Регионтранском</t>
  </si>
  <si>
    <t>ME-718</t>
  </si>
  <si>
    <r>
      <rPr>
        <b/>
      </rPr>
      <t>30.09.2019 (В. Пак)</t>
    </r>
    <r>
      <rPr/>
      <t xml:space="preserve"> - запрос расписан через офис
</t>
    </r>
    <r>
      <rPr>
        <b/>
      </rPr>
      <t>01.10.2019</t>
    </r>
    <r>
      <rPr/>
      <t xml:space="preserve"> - выяснил наименование компании: ООО «РЕГИОНТРАНСКОМ».
Перекупы. Сообщил, что участвуем в конкурсе самостоятельно.</t>
    </r>
  </si>
  <si>
    <t>Дельта_Электроника</t>
  </si>
  <si>
    <r>
      <rPr>
        <b/>
      </rPr>
      <t>23.09.2019</t>
    </r>
    <r>
      <rPr/>
      <t xml:space="preserve"> - запрос расписан через офис
</t>
    </r>
    <r>
      <rPr>
        <b/>
      </rPr>
      <t>23.09.2019</t>
    </r>
    <r>
      <rPr/>
      <t xml:space="preserve"> - ответ о самостоятельном участии АО "НПЦ "МЕРА" направлен на электронную почту.</t>
    </r>
  </si>
  <si>
    <t>Intechnology</t>
  </si>
  <si>
    <t>ИВК для диагностики состояния металлорежущих станков</t>
  </si>
  <si>
    <r>
      <rPr>
        <b/>
      </rPr>
      <t>11.09.2019 (В. Пак)</t>
    </r>
    <r>
      <rPr/>
      <t xml:space="preserve"> - запрос расписан через офис
</t>
    </r>
    <r>
      <rPr>
        <b/>
      </rPr>
      <t>11.09.2019</t>
    </r>
    <r>
      <rPr/>
      <t xml:space="preserve"> - принято в работу. Направлено электронное письмо с просьбой прислать ТЗ 
</t>
    </r>
    <r>
      <rPr>
        <b/>
      </rPr>
      <t xml:space="preserve">17.09.2019 </t>
    </r>
    <r>
      <rPr/>
      <t>- нет ответа. Закрываю заявку.</t>
    </r>
  </si>
  <si>
    <r>
      <rPr>
        <b/>
      </rPr>
      <t>13.09.2019 (В. Пак)</t>
    </r>
    <r>
      <rPr/>
      <t xml:space="preserve"> - запрос расписан через офис
</t>
    </r>
    <r>
      <rPr>
        <b/>
      </rPr>
      <t>13.09.2019</t>
    </r>
    <r>
      <rPr/>
      <t xml:space="preserve"> - принято в работу.
Дан ответ по электронной почте с просьбой направить ТЗ</t>
    </r>
  </si>
  <si>
    <t>ПРОМСНАБКОНТРАКТ</t>
  </si>
  <si>
    <t>MIC-200F</t>
  </si>
  <si>
    <t>1009/1</t>
  </si>
  <si>
    <r>
      <rPr>
        <b/>
      </rPr>
      <t>03.09.2019 (В. Пак)</t>
    </r>
    <r>
      <rPr/>
      <t xml:space="preserve"> - запрос расписан через офис
</t>
    </r>
    <r>
      <rPr>
        <b/>
      </rPr>
      <t>04.09.2019</t>
    </r>
    <r>
      <rPr/>
      <t xml:space="preserve"> - ответ о самостоятельном участии дан по электр. почте</t>
    </r>
  </si>
  <si>
    <t>Эльф Филлинг</t>
  </si>
  <si>
    <t>Скрипник Ал-р</t>
  </si>
  <si>
    <r>
      <rPr>
        <b/>
      </rPr>
      <t>02.09.2019 (В. Пак)</t>
    </r>
    <r>
      <rPr/>
      <t xml:space="preserve"> - запрос расписан через офис
</t>
    </r>
    <r>
      <rPr>
        <b/>
      </rPr>
      <t>02.09.2019</t>
    </r>
    <r>
      <rPr/>
      <t xml:space="preserve"> - передал заявку на проработку Скрипнику Ал-ру.
</t>
    </r>
    <r>
      <rPr>
        <b/>
      </rPr>
      <t xml:space="preserve">04.09.2019 </t>
    </r>
    <r>
      <rPr/>
      <t>- состоялся телефонный разговор. Заказчик обещал прислать подробные исходные данные для ТКП. Ввиду того, что Скрипник Ал-р уходит в отпуск, проговорили с Заказчиком, что к проработке заявки приступим не раньше 23.09.2019 г.</t>
    </r>
  </si>
  <si>
    <t>Газартстрой</t>
  </si>
  <si>
    <t>Нормирующий усилитель (тензодатчик)</t>
  </si>
  <si>
    <t>29.08.2019 (П. Мартынов) - отказное электронное письмо</t>
  </si>
  <si>
    <t>Система наземного электроснабжения специальными токами (СНЭСТ)</t>
  </si>
  <si>
    <r>
      <rPr>
        <b/>
      </rPr>
      <t>27.08.2019 (П. Мартынов)</t>
    </r>
    <r>
      <rPr/>
      <t xml:space="preserve"> - принято в работу
</t>
    </r>
    <r>
      <rPr>
        <b/>
      </rPr>
      <t>28.08.2019</t>
    </r>
    <r>
      <rPr/>
      <t xml:space="preserve"> - обсудил с Фельдманом ТЗ: можно реализовать, но для проработки и формирования РКМ (с учетом загруженности) нужны как минимум 2 недели. Завтра предполагается телефонный разговор с Заказчиком.
</t>
    </r>
    <r>
      <rPr>
        <b/>
      </rPr>
      <t xml:space="preserve">29.08.2019 </t>
    </r>
    <r>
      <rPr/>
      <t>- письмо-ответ на подписи у Сёмина А.А.
Отправлено Заказчику (исх 1286 АО)</t>
    </r>
  </si>
  <si>
    <t>РФЯЦ - ВНИИТФ</t>
  </si>
  <si>
    <t>Комплекс технологических средств измерений и регистрации токов и напряжений при испытаниях токами короткого замыкания</t>
  </si>
  <si>
    <r>
      <rPr>
        <b/>
      </rPr>
      <t xml:space="preserve">26.08.2019 (В. Пак) </t>
    </r>
    <r>
      <rPr/>
      <t xml:space="preserve">- запрос расписан через офис
</t>
    </r>
    <r>
      <rPr>
        <b/>
      </rPr>
      <t>27.08.2019</t>
    </r>
    <r>
      <rPr/>
      <t xml:space="preserve"> - принято в работу. Формируется отказное письмо.
</t>
    </r>
    <r>
      <rPr>
        <b/>
      </rPr>
      <t>28.08.2019</t>
    </r>
    <r>
      <rPr/>
      <t xml:space="preserve"> - письмо на подписи у В. Пака.
</t>
    </r>
    <r>
      <rPr>
        <b/>
      </rPr>
      <t>29.08.2019</t>
    </r>
    <r>
      <rPr/>
      <t xml:space="preserve"> - направлено Заказчику (исх 665 ООО)</t>
    </r>
  </si>
  <si>
    <t>27.08.2019 - оплата</t>
  </si>
  <si>
    <t>Базис Групп</t>
  </si>
  <si>
    <r>
      <rPr>
        <b/>
      </rPr>
      <t xml:space="preserve">20.08.2019 (В. Пак) </t>
    </r>
    <r>
      <rPr/>
      <t xml:space="preserve">- запрос расписан через офис
</t>
    </r>
    <r>
      <rPr>
        <b/>
      </rPr>
      <t>20.08.2019</t>
    </r>
    <r>
      <rPr/>
      <t xml:space="preserve"> - ответ дан по электр. почте.</t>
    </r>
  </si>
  <si>
    <t>--</t>
  </si>
  <si>
    <t>АйТиБи</t>
  </si>
  <si>
    <r>
      <rPr>
        <b/>
      </rPr>
      <t xml:space="preserve">24.07.2019 (В. Пак) </t>
    </r>
    <r>
      <rPr/>
      <t xml:space="preserve">- запрос расписан через офис
</t>
    </r>
    <r>
      <rPr>
        <b/>
      </rPr>
      <t>29.07.2019</t>
    </r>
    <r>
      <rPr/>
      <t xml:space="preserve"> - отправлено Заказчику по электр. почте</t>
    </r>
  </si>
  <si>
    <r>
      <rPr>
        <b/>
      </rPr>
      <t xml:space="preserve">24.07.2019 (В. Пак) </t>
    </r>
    <r>
      <rPr/>
      <t>- запрос расписан через офис
29.07.2019 - передано Спиридонскому.</t>
    </r>
  </si>
  <si>
    <t>АНС</t>
  </si>
  <si>
    <r>
      <rPr>
        <b/>
      </rPr>
      <t xml:space="preserve">16.07.2019 (В. Пак) </t>
    </r>
    <r>
      <rPr/>
      <t xml:space="preserve">- запрос расписан через офис
</t>
    </r>
    <r>
      <rPr>
        <b/>
      </rPr>
      <t>22.07.2019</t>
    </r>
    <r>
      <rPr/>
      <t xml:space="preserve"> - запрос был сделан в рамках формирования РКМ для СЧ ОКР "Кремень-Мера". Ответ не требуется.</t>
    </r>
  </si>
  <si>
    <t>Андрей Лоскутов</t>
  </si>
  <si>
    <r>
      <rPr>
        <b/>
      </rPr>
      <t xml:space="preserve">05.07.2019 (В. Пак) </t>
    </r>
    <r>
      <rPr/>
      <t xml:space="preserve">- запрос расписан через офис
</t>
    </r>
    <r>
      <rPr>
        <b/>
      </rPr>
      <t>08.07.2019</t>
    </r>
    <r>
      <rPr/>
      <t xml:space="preserve"> - принято в работу.
Направлен перечень уточняющих вопросов по электр. почте.
</t>
    </r>
    <r>
      <rPr>
        <b/>
      </rPr>
      <t>10.07.2019</t>
    </r>
    <r>
      <rPr/>
      <t xml:space="preserve"> - ответ не получен.
</t>
    </r>
    <r>
      <rPr>
        <b/>
      </rPr>
      <t xml:space="preserve">12.07.2019 </t>
    </r>
    <r>
      <rPr/>
      <t>- ответ не получен. Считаю заявку закрытой.</t>
    </r>
  </si>
  <si>
    <t>Мосгипротранс</t>
  </si>
  <si>
    <t>Телескопическая мачта</t>
  </si>
  <si>
    <r>
      <rPr>
        <b/>
      </rPr>
      <t xml:space="preserve">24.06.2019 (В. Пак) </t>
    </r>
    <r>
      <rPr/>
      <t xml:space="preserve">- запрос расписан через офис
</t>
    </r>
    <r>
      <rPr>
        <b/>
      </rPr>
      <t>02.07.2019</t>
    </r>
    <r>
      <rPr/>
      <t xml:space="preserve"> - направлено отказное письмо по электр. почте.</t>
    </r>
  </si>
  <si>
    <t>Александр Узун</t>
  </si>
  <si>
    <r>
      <rPr>
        <b/>
      </rPr>
      <t xml:space="preserve">24.06.2019 (В. Пак) </t>
    </r>
    <r>
      <rPr/>
      <t xml:space="preserve">- запрос расписан через офис
</t>
    </r>
    <r>
      <rPr>
        <b/>
      </rPr>
      <t>25.06.2019</t>
    </r>
    <r>
      <rPr/>
      <t xml:space="preserve"> - направлено отказное письмо.</t>
    </r>
  </si>
  <si>
    <t>Бизнес Гармония</t>
  </si>
  <si>
    <r>
      <rPr>
        <b/>
      </rPr>
      <t xml:space="preserve">24.06.2019 (В. Пак) </t>
    </r>
    <r>
      <rPr/>
      <t xml:space="preserve">- запрос расписан через офис
</t>
    </r>
    <r>
      <rPr>
        <b/>
      </rPr>
      <t>25.06.2019</t>
    </r>
    <r>
      <rPr/>
      <t xml:space="preserve"> - направлено отказное письмо.</t>
    </r>
  </si>
  <si>
    <t>Доработки бюллетеней</t>
  </si>
  <si>
    <r>
      <rPr>
        <b/>
      </rPr>
      <t xml:space="preserve">13.06.2019 (В. Пак) </t>
    </r>
    <r>
      <rPr/>
      <t xml:space="preserve">- запрос расписан через офис
</t>
    </r>
    <r>
      <rPr>
        <b/>
      </rPr>
      <t>14.06.2019</t>
    </r>
    <r>
      <rPr/>
      <t xml:space="preserve"> - письмо информационного содержания. Ответ не требуется.</t>
    </r>
  </si>
  <si>
    <t>Работы по нанесению порошкового покрытия</t>
  </si>
  <si>
    <r>
      <rPr>
        <b/>
      </rPr>
      <t>31.05.2019 (П. Мартынов)</t>
    </r>
    <r>
      <rPr/>
      <t xml:space="preserve"> - Заказчик попросил через ПТЦ написать отказное письмо в пользу другой фирмы.
Письмо сформировано.
</t>
    </r>
    <r>
      <rPr>
        <b/>
      </rPr>
      <t>03.06.2019</t>
    </r>
    <r>
      <rPr/>
      <t xml:space="preserve"> - письмо направлено Заказчику (исх. № 450 от 03.06.2019 ООО)</t>
    </r>
  </si>
  <si>
    <t>НПО Ангстрем</t>
  </si>
  <si>
    <t>Сертификационные испытания</t>
  </si>
  <si>
    <r>
      <rPr>
        <b/>
      </rPr>
      <t xml:space="preserve">27.05.2019 (В. Пак) </t>
    </r>
    <r>
      <rPr/>
      <t xml:space="preserve">- запрос расписан через офис
</t>
    </r>
    <r>
      <rPr>
        <b/>
      </rPr>
      <t>28.05.2019</t>
    </r>
    <r>
      <rPr/>
      <t xml:space="preserve"> - принято в работу.
</t>
    </r>
    <r>
      <rPr>
        <b/>
      </rPr>
      <t>28.05.2019</t>
    </r>
    <r>
      <rPr/>
      <t xml:space="preserve"> - отказной ответ дан по электр. почте.</t>
    </r>
  </si>
  <si>
    <r>
      <rPr>
        <b/>
      </rPr>
      <t xml:space="preserve">08.04.2019 (В. Пак) </t>
    </r>
    <r>
      <rPr/>
      <t xml:space="preserve">- запрос расписан через офис
</t>
    </r>
    <r>
      <rPr>
        <b/>
      </rPr>
      <t>09.04.2019</t>
    </r>
    <r>
      <rPr/>
      <t xml:space="preserve"> - принято в работу. РКМ формирует Линькова Г.Н.
</t>
    </r>
    <r>
      <rPr>
        <b/>
      </rPr>
      <t>23.04.2019</t>
    </r>
    <r>
      <rPr/>
      <t xml:space="preserve"> - задача закрыта. Официальный ответ не требуется.</t>
    </r>
  </si>
  <si>
    <t>Участие в проведении ГТО НПРС и НПРС-КП</t>
  </si>
  <si>
    <r>
      <rPr>
        <b/>
      </rPr>
      <t xml:space="preserve">16.04.2019 (В. Пак) </t>
    </r>
    <r>
      <rPr/>
      <t xml:space="preserve">- запрос расписан через офис
</t>
    </r>
    <r>
      <rPr>
        <b/>
      </rPr>
      <t>17.04.2019</t>
    </r>
    <r>
      <rPr/>
      <t xml:space="preserve"> - принято в работу. 
Подготовлен ответ. На подписи у Семина
Ответ направлен Заказчику по электр. почте (исх. 587 от 17.04.2019 АО)</t>
    </r>
  </si>
  <si>
    <t>МЕРА</t>
  </si>
  <si>
    <t>11.04.2019 - внутренний формуляр</t>
  </si>
  <si>
    <t>р2417</t>
  </si>
  <si>
    <t>НПО Ростехприбор</t>
  </si>
  <si>
    <r>
      <rPr>
        <b/>
      </rPr>
      <t xml:space="preserve">03.04.2019 (В. Пак) </t>
    </r>
    <r>
      <rPr/>
      <t xml:space="preserve">- запрос расписан через офис
</t>
    </r>
    <r>
      <rPr>
        <b/>
      </rPr>
      <t>04.04.2019</t>
    </r>
    <r>
      <rPr/>
      <t xml:space="preserve"> - отправлено 2 ТКП (исх. 290 и 291 ООО)</t>
    </r>
  </si>
  <si>
    <r>
      <rPr>
        <b/>
      </rPr>
      <t>27.03.2019 (В. Пак)</t>
    </r>
    <r>
      <rPr/>
      <t xml:space="preserve"> - запрос расписан через офис
</t>
    </r>
    <r>
      <rPr>
        <b/>
      </rPr>
      <t>28.03.2019</t>
    </r>
    <r>
      <rPr/>
      <t xml:space="preserve"> - направлено отказное письмо.</t>
    </r>
  </si>
  <si>
    <t>Сервисное обслуживание (технический надзор) и обеспечение штатной эксплуатации в части устройств УФУС аппаратуры САС</t>
  </si>
  <si>
    <t>22.03.2019 - оплата</t>
  </si>
  <si>
    <t xml:space="preserve">дог 1719187308381442246008994/130-10/436-18 (АО) 22.01.2018 </t>
  </si>
  <si>
    <t>р2341</t>
  </si>
  <si>
    <t>Самат Сундетов</t>
  </si>
  <si>
    <t>Комплекс для измерения газа</t>
  </si>
  <si>
    <r>
      <rPr>
        <b/>
      </rPr>
      <t xml:space="preserve">11.03.2019 (В. Пак) </t>
    </r>
    <r>
      <rPr/>
      <t xml:space="preserve">- запрос расписан через офис
</t>
    </r>
    <r>
      <rPr>
        <b/>
      </rPr>
      <t>11.03.2019</t>
    </r>
    <r>
      <rPr/>
      <t xml:space="preserve"> - направлено отказное письмо.</t>
    </r>
  </si>
  <si>
    <t>ООО "ЛКМФЛОТ"</t>
  </si>
  <si>
    <r>
      <rPr>
        <b/>
      </rPr>
      <t>16.01.2019 (В. Пак)</t>
    </r>
    <r>
      <rPr/>
      <t xml:space="preserve"> - запрос направлен по e-mail (перекуп). ТКП с коэф. 2
</t>
    </r>
    <r>
      <rPr>
        <b/>
      </rPr>
      <t>16.01.2019</t>
    </r>
    <r>
      <rPr/>
      <t xml:space="preserve"> - принято в работу. ТКП отправлено</t>
    </r>
  </si>
  <si>
    <t>ИСТ-Групп</t>
  </si>
  <si>
    <t>Оборудование для измерения уровня в БВ ХОЯТ</t>
  </si>
  <si>
    <r>
      <rPr>
        <b/>
      </rPr>
      <t xml:space="preserve">04.02.2019 (В. Пак) </t>
    </r>
    <r>
      <rPr/>
      <t xml:space="preserve">- запрос расписан через офис
</t>
    </r>
    <r>
      <rPr>
        <b/>
      </rPr>
      <t>05.02.2019</t>
    </r>
    <r>
      <rPr/>
      <t xml:space="preserve"> - отправлено отказное письмо</t>
    </r>
  </si>
  <si>
    <r>
      <rPr>
        <b/>
      </rPr>
      <t>16.01.2019 (В. Пак)</t>
    </r>
    <r>
      <rPr/>
      <t xml:space="preserve"> - запрос расписан через офис
- ТЗ передано Браварцу 17.01.19
- отправлено Заказчику исх. 189</t>
    </r>
  </si>
  <si>
    <t>- подготовить 2 альтернативных КП
- КП направлены партнерам 17.01.19</t>
  </si>
  <si>
    <t>30.12.19-оплата</t>
  </si>
  <si>
    <t>Дог.№47702388027160000600/131/2866-16 от 21.11.2016 Этап 5.2</t>
  </si>
  <si>
    <t>Дог.№47702388027160000600/131/2866-16 от 21.11.2016 Этап 6.1</t>
  </si>
  <si>
    <t>ООО ЛЕБА</t>
  </si>
  <si>
    <t>16.01.2019 - оплата</t>
  </si>
  <si>
    <t>дог 76/18 (ООО) 25.10.2018</t>
  </si>
  <si>
    <t>р2396</t>
  </si>
  <si>
    <t>КБ "Салют"</t>
  </si>
  <si>
    <t>Измерительно-вычислительный комплекс</t>
  </si>
  <si>
    <t>028_19</t>
  </si>
  <si>
    <r>
      <rPr>
        <b/>
      </rPr>
      <t>16.01.2019 (В. Пак)</t>
    </r>
    <r>
      <rPr/>
      <t xml:space="preserve"> - запрос расписан через офис
- КП сформировано 18.01.19
- КП передано Паку 18.01.19
- отправлено Заказчику</t>
    </r>
  </si>
  <si>
    <r>
      <rPr>
        <b/>
      </rPr>
      <t>18.12.2018 (В. Пак)</t>
    </r>
    <r>
      <rPr/>
      <t xml:space="preserve"> - запрос расписан через офис
</t>
    </r>
    <r>
      <rPr>
        <b/>
      </rPr>
      <t>20.12.2018</t>
    </r>
    <r>
      <rPr/>
      <t xml:space="preserve"> - принято в работу
Направлено Стржелинскому и Тюриковой на рассмотрение.
</t>
    </r>
    <r>
      <rPr>
        <b/>
      </rPr>
      <t>25.12.2018</t>
    </r>
    <r>
      <rPr/>
      <t xml:space="preserve"> - на согласовании у Кокорева
</t>
    </r>
    <r>
      <rPr>
        <b/>
      </rPr>
      <t>11.01.2019</t>
    </r>
    <r>
      <rPr/>
      <t xml:space="preserve"> - соглашение утеряно!
</t>
    </r>
    <r>
      <rPr>
        <b/>
      </rPr>
      <t>15.01.2019</t>
    </r>
    <r>
      <rPr/>
      <t xml:space="preserve"> - переговорил с Заказчиком по поводу формирования новых экземпляров. Жду решения
Требуется офиц. письмо. Составлено. На согласовании.
</t>
    </r>
    <r>
      <rPr>
        <b/>
      </rPr>
      <t>23.01.2019</t>
    </r>
    <r>
      <rPr/>
      <t xml:space="preserve"> - письмо об отправке нового Соглашения направлено Заказчику по электр. почте (Исх. 81 от 23.01.2019 г. АО)</t>
    </r>
  </si>
  <si>
    <t>ВСУ Сапфир 5</t>
  </si>
  <si>
    <t>394_18</t>
  </si>
  <si>
    <t>16.01.2019 - предзапуск</t>
  </si>
  <si>
    <t>дог
№483-Д012/1
(АО)
11.03.2019</t>
  </si>
  <si>
    <t>р2400</t>
  </si>
  <si>
    <t>Мобильный ИВК</t>
  </si>
  <si>
    <r>
      <rPr/>
      <t xml:space="preserve">
</t>
    </r>
    <r>
      <rPr>
        <b/>
      </rPr>
      <t xml:space="preserve">09.12.2019 </t>
    </r>
    <r>
      <rPr/>
      <t xml:space="preserve">- запрос расписан через офис
</t>
    </r>
    <r>
      <rPr>
        <b/>
      </rPr>
      <t xml:space="preserve">09.12.2019 </t>
    </r>
    <r>
      <rPr/>
      <t xml:space="preserve">- принято в работу
</t>
    </r>
    <r>
      <rPr>
        <b/>
      </rPr>
      <t>10.12.2019</t>
    </r>
    <r>
      <rPr/>
      <t xml:space="preserve"> - техническое совещание с представителями АО "НПО Лавочкина". Пишем письмо о MIC-1150
</t>
    </r>
    <r>
      <rPr>
        <b/>
      </rPr>
      <t>24.12.2019</t>
    </r>
    <r>
      <rPr/>
      <t xml:space="preserve"> - дан ответ (исх. 2062 АО)</t>
    </r>
  </si>
  <si>
    <t xml:space="preserve">-
</t>
  </si>
  <si>
    <t>Пульт для твердотопливного стенда, комплектование старого КП</t>
  </si>
  <si>
    <r>
      <rPr>
        <b/>
      </rPr>
      <t>18.12.19</t>
    </r>
    <r>
      <rPr/>
      <t xml:space="preserve"> - запрос расписан через офис
</t>
    </r>
    <r>
      <rPr>
        <b/>
      </rPr>
      <t>23.12.19</t>
    </r>
    <r>
      <rPr/>
      <t xml:space="preserve"> - ответил электронным письмом: 1. В среду поедет Баринов и проверит комплектацию з. 2328. 2. Тех. совещание по разработке пульта предлагается провести либо у нас до НГ, либо у Заказчика после НГ. Ожидается ответ.
</t>
    </r>
    <r>
      <rPr>
        <b/>
      </rPr>
      <t>26.12.19</t>
    </r>
    <r>
      <rPr/>
      <t xml:space="preserve"> - телефонный разговор с Козаевым по результатам поездки Баринова: в следующем году будет направлено 2 ТЗ: на доукомплектование стоек и на пульт для твердотопливного стенда. Задача закрыта.</t>
    </r>
  </si>
  <si>
    <t>03.12.2019 - запрос расписан через офис
13.12.2019 - без ответа.</t>
  </si>
  <si>
    <t>ФГУП "ЦЭНКИ" - НИИСК</t>
  </si>
  <si>
    <t>ОКР "СК-Восток-А2"</t>
  </si>
  <si>
    <r>
      <rPr>
        <b/>
      </rPr>
      <t>17.01.2019 (В. Пак)</t>
    </r>
    <r>
      <rPr/>
      <t xml:space="preserve"> - запрос расписан через офис
</t>
    </r>
    <r>
      <rPr>
        <b/>
      </rPr>
      <t>22.01.2019</t>
    </r>
    <r>
      <rPr/>
      <t xml:space="preserve"> - принято в работу.
Ожидаются данные от Фельдмана до 24.01.2019 г.
</t>
    </r>
    <r>
      <rPr>
        <b/>
      </rPr>
      <t>25.01.2019</t>
    </r>
    <r>
      <rPr/>
      <t xml:space="preserve"> - данные получены. Формируется письмо-ответ.
</t>
    </r>
    <r>
      <rPr>
        <b/>
      </rPr>
      <t>28.01.2019</t>
    </r>
    <r>
      <rPr/>
      <t xml:space="preserve"> - ответ на подписи у Кокорева.
</t>
    </r>
    <r>
      <rPr>
        <b/>
      </rPr>
      <t>29.01.2019</t>
    </r>
    <r>
      <rPr/>
      <t xml:space="preserve"> - ответ направлен Заказчику по электр. почте (Исх 123 от 29.01.2019 г. АО)</t>
    </r>
  </si>
  <si>
    <t>дог 25/18 (АО) 23.08.2018</t>
  </si>
  <si>
    <t>р2121</t>
  </si>
  <si>
    <t>КБСМ</t>
  </si>
  <si>
    <t>Аппаратура управления пиротехникой</t>
  </si>
  <si>
    <t>236_18</t>
  </si>
  <si>
    <r>
      <rPr>
        <b/>
      </rPr>
      <t>17.01.2019 (П. Мартынов)</t>
    </r>
    <r>
      <rPr/>
      <t xml:space="preserve"> - требуется переделать договор с учетом НДС 20% и переподписать. 
Переделал ТКП. На согласовании.
</t>
    </r>
    <r>
      <rPr>
        <b/>
      </rPr>
      <t>18.01.2019</t>
    </r>
    <r>
      <rPr/>
      <t xml:space="preserve"> - ТКП согласовано. Переделывается договор
Договор на согласовании.
</t>
    </r>
    <r>
      <rPr>
        <b/>
      </rPr>
      <t>21.01.2019</t>
    </r>
    <r>
      <rPr/>
      <t xml:space="preserve"> - договор с новым номером подписан.
Скан отправлен Заказчику по электр. почте (Исх № 67 от 21.01.2019 г. АО). Оригиналы будут направлены позже.</t>
    </r>
  </si>
  <si>
    <t>дог 02/19 (АО) 18.01.2019</t>
  </si>
  <si>
    <t>Ленметрогипротранс</t>
  </si>
  <si>
    <t>268_18</t>
  </si>
  <si>
    <r>
      <rPr>
        <b/>
      </rPr>
      <t>17.01.2019 (П. Мартынов)</t>
    </r>
    <r>
      <rPr/>
      <t xml:space="preserve"> - отправлено доп. соглашение об увеличении цены договора (Исх 17 от 16.01.2019 ООО)</t>
    </r>
  </si>
  <si>
    <t>дог 60/18 (ООО) 06.08.2018</t>
  </si>
  <si>
    <t>р2355</t>
  </si>
  <si>
    <t>Пульт проверки датчиков</t>
  </si>
  <si>
    <t>005_16</t>
  </si>
  <si>
    <t>дог 25/17 (АО) 02.06.2017</t>
  </si>
  <si>
    <t>р2184</t>
  </si>
  <si>
    <r>
      <rPr>
        <b/>
      </rPr>
      <t xml:space="preserve">11.03.2019 (В. Пак) </t>
    </r>
    <r>
      <rPr/>
      <t xml:space="preserve">- запрос расписан через офис
</t>
    </r>
    <r>
      <rPr>
        <b/>
      </rPr>
      <t>11.03.2019</t>
    </r>
    <r>
      <rPr/>
      <t xml:space="preserve"> - принято в работу
</t>
    </r>
    <r>
      <rPr>
        <b/>
      </rPr>
      <t>15.03.2019</t>
    </r>
    <r>
      <rPr/>
      <t xml:space="preserve"> - письмо-ответ (исх 366 от 14.03.2019 АО) подписан Потаповым. Будет направлен в ВП МО в пн.
</t>
    </r>
    <r>
      <rPr>
        <b/>
      </rPr>
      <t>20.03.2019</t>
    </r>
    <r>
      <rPr/>
      <t xml:space="preserve"> - письмо возвращено из ВП не подписанное.
</t>
    </r>
    <r>
      <rPr>
        <b/>
      </rPr>
      <t>21.03.2019</t>
    </r>
    <r>
      <rPr/>
      <t xml:space="preserve"> - письмо (без ВП) отправлено Заказчику (исх 366 от 14.03.2019 АО)</t>
    </r>
  </si>
  <si>
    <t>MIC-355M (датчики PS)</t>
  </si>
  <si>
    <t>006_18</t>
  </si>
  <si>
    <t>11.04.2019 - оплата</t>
  </si>
  <si>
    <t>дог 3061355М (ООО)</t>
  </si>
  <si>
    <t>р2345</t>
  </si>
  <si>
    <t>29.08.2019 - оплата</t>
  </si>
  <si>
    <r>
      <rPr>
        <b/>
      </rPr>
      <t>07.05.2019 (П. Мартынов)</t>
    </r>
    <r>
      <rPr/>
      <t xml:space="preserve"> - получено оформленное скорректировано ДС №1. Необходимо согласовать.
</t>
    </r>
    <r>
      <rPr>
        <b/>
      </rPr>
      <t>08.05.2019</t>
    </r>
    <r>
      <rPr/>
      <t xml:space="preserve"> - на подписи у ГД
</t>
    </r>
    <r>
      <rPr>
        <b/>
      </rPr>
      <t>14.05.2019</t>
    </r>
    <r>
      <rPr/>
      <t xml:space="preserve"> - отправлено Заказчику (исх. 681 от 14.05.2019 АО)</t>
    </r>
  </si>
  <si>
    <t>дог.
1620.../480-НИО-9-18
(АО)</t>
  </si>
  <si>
    <r>
      <rPr>
        <b/>
      </rPr>
      <t>11.02.2019 (В. Пак)</t>
    </r>
    <r>
      <rPr/>
      <t xml:space="preserve"> - запрос расписан через офис
</t>
    </r>
    <r>
      <rPr>
        <b/>
      </rPr>
      <t>13.02.2019</t>
    </r>
    <r>
      <rPr/>
      <t xml:space="preserve"> - принято в работу.
</t>
    </r>
    <r>
      <rPr>
        <b/>
      </rPr>
      <t>18.02.2019</t>
    </r>
    <r>
      <rPr/>
      <t xml:space="preserve"> - ТКП сформировано. На согласовании
</t>
    </r>
    <r>
      <rPr>
        <b/>
      </rPr>
      <t>21.02.2019</t>
    </r>
    <r>
      <rPr/>
      <t xml:space="preserve"> - согласовано.</t>
    </r>
  </si>
  <si>
    <t>026_19</t>
  </si>
  <si>
    <t>- обновить КП
- КП обновлено 18.01.19
- КП передано Паку 18.01.19
- отправлено Заказчику</t>
  </si>
  <si>
    <t>030_19</t>
  </si>
  <si>
    <r>
      <rPr>
        <b/>
      </rPr>
      <t>17.01.2019 (В. Пак)</t>
    </r>
    <r>
      <rPr/>
      <t xml:space="preserve"> - запрос расписан через офис
- КП сформировано 18.01.19
- КП передано Паку 18.01.19
- отправлено Заказчику</t>
    </r>
  </si>
  <si>
    <r>
      <rPr>
        <b/>
      </rPr>
      <t>18.01.2019 (В. Пак)</t>
    </r>
    <r>
      <rPr/>
      <t xml:space="preserve"> - подготовить договор
</t>
    </r>
    <r>
      <rPr>
        <b/>
      </rPr>
      <t>18.01.2019</t>
    </r>
    <r>
      <rPr/>
      <t xml:space="preserve"> - заявка на договор отправлена Тюриковой Н.
</t>
    </r>
    <r>
      <rPr>
        <b/>
      </rPr>
      <t>21.01.2019</t>
    </r>
    <r>
      <rPr/>
      <t xml:space="preserve"> - договор подписан, скан отправлен Заказчику, оригиналы Заказчик заберет сам в течении недели</t>
    </r>
  </si>
  <si>
    <t>014_18</t>
  </si>
  <si>
    <t>09.10.2019 - оплата</t>
  </si>
  <si>
    <t>дог 08/18 (ООО) 21.03.2018</t>
  </si>
  <si>
    <t>р2361</t>
  </si>
  <si>
    <t>07.06.2019 - оплата</t>
  </si>
  <si>
    <r>
      <rPr>
        <b/>
      </rPr>
      <t>21.02.2019 (П. Мартынов)</t>
    </r>
    <r>
      <rPr/>
      <t xml:space="preserve"> - запрос на доп. соглашение.
Принято в работу
</t>
    </r>
    <r>
      <rPr>
        <b/>
      </rPr>
      <t>25.02.2019</t>
    </r>
    <r>
      <rPr/>
      <t xml:space="preserve"> - ТКП на согласовании.
</t>
    </r>
    <r>
      <rPr>
        <b/>
      </rPr>
      <t>26.02.2019</t>
    </r>
    <r>
      <rPr/>
      <t xml:space="preserve"> - ТКП направлено Заказчику на предварительное утверждение
</t>
    </r>
    <r>
      <rPr>
        <b/>
      </rPr>
      <t>27.02.2019</t>
    </r>
    <r>
      <rPr/>
      <t xml:space="preserve"> - заказчик просил заменить позицию "Клеммы на DIN-рейки" на "Комплект крепежа ждя крепления разъемов". Делаю запрос счета
Счет получен. ТКП исправлено
</t>
    </r>
    <r>
      <rPr>
        <b/>
      </rPr>
      <t>28.02.2019</t>
    </r>
    <r>
      <rPr/>
      <t xml:space="preserve"> - ТКП согласовано. Заявка на ДС направлена в дог. группу.
</t>
    </r>
    <r>
      <rPr>
        <b/>
      </rPr>
      <t>05.03.2019</t>
    </r>
    <r>
      <rPr/>
      <t xml:space="preserve"> - ДС3 подписано, направлено Заказчику (исх. 177 от 05.03.2019 ООО)</t>
    </r>
  </si>
  <si>
    <t>ООО "ПТ ГРУПП"</t>
  </si>
  <si>
    <t>029_19</t>
  </si>
  <si>
    <t>Стифутин</t>
  </si>
  <si>
    <r>
      <rPr>
        <b/>
      </rPr>
      <t>18.01.2019 (П. Мартынов)</t>
    </r>
    <r>
      <rPr/>
      <t xml:space="preserve"> - запрос по e-mail на АИИС.
</t>
    </r>
    <r>
      <rPr>
        <b/>
      </rPr>
      <t>21.01.2019</t>
    </r>
    <r>
      <rPr/>
      <t xml:space="preserve"> - принято в работу. Формируется ТКП.
</t>
    </r>
    <r>
      <rPr>
        <b/>
      </rPr>
      <t>22.01.2019</t>
    </r>
    <r>
      <rPr/>
      <t xml:space="preserve"> - ТКП на согласовании. 
</t>
    </r>
    <r>
      <rPr>
        <b/>
      </rPr>
      <t>24.01.2019</t>
    </r>
    <r>
      <rPr/>
      <t xml:space="preserve"> - составлено сопроводительное письмо. На подписи у Кокорева
</t>
    </r>
    <r>
      <rPr>
        <b/>
      </rPr>
      <t>28.01.2019</t>
    </r>
    <r>
      <rPr/>
      <t xml:space="preserve"> - требуется согласовать трудоемкость у ЦР и СТС.
Направлена заявка в ЦР по Redmine (задача - 3342). 
</t>
    </r>
    <r>
      <rPr>
        <b/>
      </rPr>
      <t>30.01.2019</t>
    </r>
    <r>
      <rPr/>
      <t xml:space="preserve"> - все сведения получены. ТКП исправлено. 
</t>
    </r>
    <r>
      <rPr>
        <b/>
      </rPr>
      <t>31.01.2019</t>
    </r>
    <r>
      <rPr/>
      <t xml:space="preserve"> - ТКП на соглосовании у Браварца.
</t>
    </r>
    <r>
      <rPr>
        <b/>
      </rPr>
      <t>01.02.2019</t>
    </r>
    <r>
      <rPr/>
      <t xml:space="preserve"> - ТКП повторно на согласовании у Кокорева.
</t>
    </r>
    <r>
      <rPr>
        <b/>
      </rPr>
      <t>01.02.2019</t>
    </r>
    <r>
      <rPr/>
      <t xml:space="preserve"> - ТКП отправлено Заказчику по электронной почте (Исх 158 от 01.02.2019 АО)</t>
    </r>
  </si>
  <si>
    <t>- подготовить ответы на вопросы
- передано на оценку Попову 18.01.19
- отправлено Заказчику исх. 122</t>
  </si>
  <si>
    <t>016_18</t>
  </si>
  <si>
    <t>11.06.2019 - оплата</t>
  </si>
  <si>
    <t>01/18/А18420/0/020 (АО)</t>
  </si>
  <si>
    <t>р2357</t>
  </si>
  <si>
    <t>НПО СПЛАВ</t>
  </si>
  <si>
    <t>Сертифицированное ПЭВМ</t>
  </si>
  <si>
    <t>1047
57</t>
  </si>
  <si>
    <t>023_19</t>
  </si>
  <si>
    <t>Стржелинский</t>
  </si>
  <si>
    <r>
      <rPr>
        <b/>
      </rPr>
      <t>14.12.2018 (В. Пак)</t>
    </r>
    <r>
      <rPr/>
      <t xml:space="preserve"> - запрос расписан через офис
</t>
    </r>
    <r>
      <rPr>
        <b/>
      </rPr>
      <t>17.12.2018</t>
    </r>
    <r>
      <rPr/>
      <t xml:space="preserve"> - принято в работу
</t>
    </r>
    <r>
      <rPr>
        <b/>
      </rPr>
      <t>24.12.2018</t>
    </r>
    <r>
      <rPr/>
      <t xml:space="preserve"> - письмо будет направлено в 2 адреса: СВК и МИТ. На согласовании.
</t>
    </r>
    <r>
      <rPr>
        <b/>
      </rPr>
      <t>09.01.2019</t>
    </r>
    <r>
      <rPr/>
      <t xml:space="preserve"> - на подписи у Потапова.
</t>
    </r>
    <r>
      <rPr>
        <b/>
      </rPr>
      <t>15.01.2019</t>
    </r>
    <r>
      <rPr/>
      <t xml:space="preserve"> - повторно на подписи у Потапова.
</t>
    </r>
    <r>
      <rPr>
        <b/>
      </rPr>
      <t>17.01.2019</t>
    </r>
    <r>
      <rPr/>
      <t xml:space="preserve"> - письмо отправлено по факсу в СВК и МИТ
</t>
    </r>
    <r>
      <rPr>
        <b/>
      </rPr>
      <t>28.01.2019</t>
    </r>
    <r>
      <rPr/>
      <t xml:space="preserve"> - в начале этой недели ожидается ответ от СВК по стоимости испытаний.
</t>
    </r>
    <r>
      <rPr>
        <b/>
      </rPr>
      <t xml:space="preserve">11.02.2019 </t>
    </r>
    <r>
      <rPr/>
      <t xml:space="preserve">- ТКП на согласовании.
</t>
    </r>
    <r>
      <rPr>
        <b/>
      </rPr>
      <t>19.02.2019</t>
    </r>
    <r>
      <rPr/>
      <t xml:space="preserve"> - ТКП на подписи у Потапова
</t>
    </r>
    <r>
      <rPr>
        <b/>
      </rPr>
      <t>20.02.2019</t>
    </r>
    <r>
      <rPr/>
      <t xml:space="preserve"> - отправлено Заказчику по электр. почте (исх 260 от 20.02.2019 г. АО)</t>
    </r>
  </si>
  <si>
    <t>Разгонный стенд</t>
  </si>
  <si>
    <t>494_18</t>
  </si>
  <si>
    <t>- заполнить РКМ
- новое ТЗ
- обновить КП
- срок 22.01
- РКМ отправлены Заказчику</t>
  </si>
  <si>
    <t>ПАО "Компания "Сухой"</t>
  </si>
  <si>
    <t>Измерительная система под расходомеры и датчики давления</t>
  </si>
  <si>
    <r>
      <rPr>
        <b/>
      </rPr>
      <t>21.01.2019 (В. Пак)</t>
    </r>
    <r>
      <rPr/>
      <t xml:space="preserve"> - запрос расписан через офис
</t>
    </r>
    <r>
      <rPr>
        <b/>
      </rPr>
      <t>22.01.2019</t>
    </r>
    <r>
      <rPr/>
      <t xml:space="preserve"> - принято в работу
</t>
    </r>
    <r>
      <rPr>
        <b/>
      </rPr>
      <t>23.01.2019</t>
    </r>
    <r>
      <rPr/>
      <t xml:space="preserve"> - Заказчику направлены РЭ на MIC и MIC-M</t>
    </r>
  </si>
  <si>
    <r>
      <rPr>
        <b/>
      </rPr>
      <t xml:space="preserve">21.01.2019 </t>
    </r>
    <r>
      <rPr/>
      <t xml:space="preserve">- запрос направлен по e-mail. Просят обновить предложение (2 шт.) с учетом скидки
</t>
    </r>
    <r>
      <rPr>
        <b/>
      </rPr>
      <t>21.01.2019</t>
    </r>
    <r>
      <rPr/>
      <t xml:space="preserve"> - принято в работу
</t>
    </r>
    <r>
      <rPr>
        <b/>
      </rPr>
      <t>25.01.2019</t>
    </r>
    <r>
      <rPr/>
      <t xml:space="preserve"> - согласовано. ТКП отправлено</t>
    </r>
  </si>
  <si>
    <r>
      <rPr>
        <b/>
      </rPr>
      <t xml:space="preserve">03.04.2019 (В. Пак) </t>
    </r>
    <r>
      <rPr/>
      <t xml:space="preserve">- запрос расписан через офис
</t>
    </r>
    <r>
      <rPr>
        <b/>
      </rPr>
      <t>03.04.2019</t>
    </r>
    <r>
      <rPr/>
      <t xml:space="preserve"> - ДС направлено в ВП МО
</t>
    </r>
    <r>
      <rPr>
        <b/>
      </rPr>
      <t>08.04.2019</t>
    </r>
    <r>
      <rPr/>
      <t xml:space="preserve"> - ДС подписано и направлено Заказчику (исх. 522 от 08.04.2019 АО)</t>
    </r>
  </si>
  <si>
    <t>06.03.2019 - оплата</t>
  </si>
  <si>
    <r>
      <rPr>
        <b/>
      </rPr>
      <t>01.03.2019 (П. Мартынов)</t>
    </r>
    <r>
      <rPr/>
      <t xml:space="preserve"> - подготовить ДС2 и письмо о переносе срока на 30.04.2019 г.
Заявка направлена в договорную группу.
</t>
    </r>
    <r>
      <rPr>
        <b/>
      </rPr>
      <t>04.03.2019</t>
    </r>
    <r>
      <rPr/>
      <t xml:space="preserve"> - ДС2 и письмо на подписи у Потапова
</t>
    </r>
    <r>
      <rPr>
        <b/>
      </rPr>
      <t>05.03.2019</t>
    </r>
    <r>
      <rPr/>
      <t xml:space="preserve"> - направлено Заказчику (исх. 324 от 05.03.2019 АО)</t>
    </r>
  </si>
  <si>
    <r>
      <rPr>
        <b/>
      </rPr>
      <t xml:space="preserve">06.02.2019 (В. Пак) </t>
    </r>
    <r>
      <rPr/>
      <t xml:space="preserve">- запрос расписан через офис
</t>
    </r>
    <r>
      <rPr>
        <b/>
      </rPr>
      <t>06.02.2019</t>
    </r>
    <r>
      <rPr/>
      <t xml:space="preserve"> - принято в работу
</t>
    </r>
    <r>
      <rPr>
        <b/>
      </rPr>
      <t>11.02.2019</t>
    </r>
    <r>
      <rPr/>
      <t xml:space="preserve"> - отправлено Заказчику (исх 206 от 11.02.2019 АО)</t>
    </r>
  </si>
  <si>
    <t>ООО "АВИКОМ Групп"</t>
  </si>
  <si>
    <t>037_19</t>
  </si>
  <si>
    <r>
      <rPr>
        <b/>
      </rPr>
      <t>21.01.2019 (В. Пак)</t>
    </r>
    <r>
      <rPr/>
      <t xml:space="preserve"> - запрос расписан через офис
</t>
    </r>
    <r>
      <rPr>
        <b/>
      </rPr>
      <t>22.01.2019</t>
    </r>
    <r>
      <rPr/>
      <t xml:space="preserve"> - принято в работу. ТКП отправлено</t>
    </r>
  </si>
  <si>
    <r>
      <rPr>
        <b/>
      </rPr>
      <t xml:space="preserve">11.03.2019 </t>
    </r>
    <r>
      <rPr/>
      <t xml:space="preserve">- запрос направлен по e-mail. Подготовить договор
</t>
    </r>
    <r>
      <rPr>
        <b/>
      </rPr>
      <t>11.03.2019</t>
    </r>
    <r>
      <rPr/>
      <t xml:space="preserve"> - заявка на договор отправлена Тюриковой Н.
</t>
    </r>
    <r>
      <rPr>
        <b/>
      </rPr>
      <t>14.03.2019</t>
    </r>
    <r>
      <rPr/>
      <t xml:space="preserve"> - проект договора направлен Заказчику по электр. почте на рассмотрение</t>
    </r>
  </si>
  <si>
    <r>
      <rPr>
        <b/>
      </rPr>
      <t>06.02.2019 (П. Мартынов)</t>
    </r>
    <r>
      <rPr/>
      <t xml:space="preserve"> - требуется увеличить сумму.
ТКП на согласовании.
Отправлено Заказчику (исх 100 от 06.02.2019 ООО)</t>
    </r>
  </si>
  <si>
    <t>КрасМАШ</t>
  </si>
  <si>
    <t>ME-408</t>
  </si>
  <si>
    <t>041_18</t>
  </si>
  <si>
    <t>12.08.2019 - оплата</t>
  </si>
  <si>
    <t>дог 28/18 (АО) 17.08.2018</t>
  </si>
  <si>
    <t>р2272</t>
  </si>
  <si>
    <t>29.05.2019 - оплата</t>
  </si>
  <si>
    <t>ООО "ЭЛИДА-Н"</t>
  </si>
  <si>
    <r>
      <rPr>
        <b/>
      </rPr>
      <t>21.01.2019 (В. Пак)</t>
    </r>
    <r>
      <rPr/>
      <t xml:space="preserve"> - запрос расписан через офис
</t>
    </r>
    <r>
      <rPr>
        <b/>
      </rPr>
      <t>22.01.2019</t>
    </r>
    <r>
      <rPr/>
      <t xml:space="preserve"> - ответ дан по электронной почте.</t>
    </r>
  </si>
  <si>
    <t>041_19</t>
  </si>
  <si>
    <r>
      <rPr>
        <b/>
      </rPr>
      <t>01.11.2019 (В. Пак)</t>
    </r>
    <r>
      <rPr/>
      <t xml:space="preserve"> - запрос расписан через офис
</t>
    </r>
    <r>
      <rPr>
        <b/>
      </rPr>
      <t>01.11.2019</t>
    </r>
    <r>
      <rPr/>
      <t xml:space="preserve"> - принято в работу. Ожидаем ТР, подписанное со стороны Заказчика.
</t>
    </r>
    <r>
      <rPr>
        <b/>
      </rPr>
      <t>11.11.2019</t>
    </r>
    <r>
      <rPr/>
      <t xml:space="preserve"> - ТР получено. Формирую ответ.
</t>
    </r>
    <r>
      <rPr>
        <b/>
      </rPr>
      <t>12.11.2019</t>
    </r>
    <r>
      <rPr/>
      <t xml:space="preserve"> - дан официальный ответ (исх. 1773 АО)</t>
    </r>
  </si>
  <si>
    <t>р2481</t>
  </si>
  <si>
    <r>
      <rPr>
        <b/>
      </rPr>
      <t>08.11.2019</t>
    </r>
    <r>
      <rPr/>
      <t xml:space="preserve"> - запрос расписан через офис
</t>
    </r>
    <r>
      <rPr>
        <b/>
      </rPr>
      <t>12.11.2019</t>
    </r>
    <r>
      <rPr/>
      <t xml:space="preserve"> - оригинал ТР отправлен в 4015 ВП МО РФ (исх 1771 АО)
Дан ответ (исх. 1773 АО)</t>
    </r>
  </si>
  <si>
    <r>
      <rPr>
        <b/>
      </rPr>
      <t>12.11.2019 (В. Пак)</t>
    </r>
    <r>
      <rPr/>
      <t xml:space="preserve"> - запрос расписан через офис
</t>
    </r>
    <r>
      <rPr>
        <b/>
      </rPr>
      <t>12.11.2019</t>
    </r>
    <r>
      <rPr/>
      <t xml:space="preserve"> - дубль вх. 1090.
Дан ответ (исх. 1773 АО).</t>
    </r>
  </si>
  <si>
    <r>
      <rPr>
        <b/>
      </rPr>
      <t>11.10.2019 (В. Пак)</t>
    </r>
    <r>
      <rPr/>
      <t xml:space="preserve"> - запрос расписан через офис
</t>
    </r>
    <r>
      <rPr>
        <b/>
      </rPr>
      <t>14.10.2019</t>
    </r>
    <r>
      <rPr/>
      <t xml:space="preserve"> - ответ дан в виде направленного совместного ТР (исх 1561 АО)</t>
    </r>
  </si>
  <si>
    <r>
      <rPr>
        <b/>
      </rPr>
      <t>26.09.2019</t>
    </r>
    <r>
      <rPr/>
      <t xml:space="preserve"> - запрос расписан через офис
</t>
    </r>
    <r>
      <rPr>
        <b/>
      </rPr>
      <t>27.09.2019</t>
    </r>
    <r>
      <rPr/>
      <t xml:space="preserve"> - принято в работу.
Проговорил с 4015 ВП МО (Бурых), как лучше поступить в данной ситуации. Проговорил с ОТК и ПТЦ
</t>
    </r>
    <r>
      <rPr>
        <b/>
      </rPr>
      <t>30.09.2019</t>
    </r>
    <r>
      <rPr/>
      <t xml:space="preserve"> - вопрос вынесен на оперативное совещание (МЕРА-1). Решение: запустить формуляр (предзапуск), руководитель - Фельдман. Провести типовые испытания.
</t>
    </r>
    <r>
      <rPr>
        <b/>
      </rPr>
      <t>01.10.2019</t>
    </r>
    <r>
      <rPr/>
      <t xml:space="preserve"> - формуляр будет запущен завтра, письмо- ответ будет подготовлен также завтра.
</t>
    </r>
    <r>
      <rPr>
        <b/>
      </rPr>
      <t>02.10.2019</t>
    </r>
    <r>
      <rPr/>
      <t xml:space="preserve"> - формуляр запущен.
</t>
    </r>
    <r>
      <rPr>
        <b/>
      </rPr>
      <t>04.10.2019</t>
    </r>
    <r>
      <rPr/>
      <t xml:space="preserve"> - письмо на подписи у А. Семина
Отправлено Заказчику (исх 1518 АО)</t>
    </r>
  </si>
  <si>
    <t>03.10.2019 - предзапуск</t>
  </si>
  <si>
    <r>
      <rPr>
        <b/>
      </rPr>
      <t>03.09.2019 (В. Пак)</t>
    </r>
    <r>
      <rPr/>
      <t xml:space="preserve"> - запрос расписан через офис
</t>
    </r>
    <r>
      <rPr>
        <b/>
      </rPr>
      <t xml:space="preserve">03.09.2019 </t>
    </r>
    <r>
      <rPr/>
      <t xml:space="preserve">- письмо на согласовании
</t>
    </r>
    <r>
      <rPr>
        <b/>
      </rPr>
      <t>05.09.2019</t>
    </r>
    <r>
      <rPr/>
      <t xml:space="preserve"> - письмо направлено Заказчику (исх 1325 АО)</t>
    </r>
  </si>
  <si>
    <t>Дог. 1623187308641452246000340/376.0867-3-2019</t>
  </si>
  <si>
    <r>
      <rPr>
        <b/>
      </rPr>
      <t xml:space="preserve">24.07.2019 (В. Пак) </t>
    </r>
    <r>
      <rPr/>
      <t xml:space="preserve">- запрос расписан через офис
</t>
    </r>
    <r>
      <rPr>
        <b/>
      </rPr>
      <t>24.07.2019</t>
    </r>
    <r>
      <rPr/>
      <t xml:space="preserve"> - ответ дан по электр. почте.</t>
    </r>
  </si>
  <si>
    <r>
      <rPr>
        <b/>
      </rPr>
      <t xml:space="preserve">11.07.2019 (В. Пак) </t>
    </r>
    <r>
      <rPr/>
      <t xml:space="preserve">- запрос расписан через офис
</t>
    </r>
    <r>
      <rPr>
        <b/>
      </rPr>
      <t>12.07.2019</t>
    </r>
    <r>
      <rPr/>
      <t xml:space="preserve"> - направлен ответ (Исх. 1022 АО)</t>
    </r>
  </si>
  <si>
    <r>
      <rPr>
        <b/>
      </rPr>
      <t xml:space="preserve">24.06.2019 (В. Пак) </t>
    </r>
    <r>
      <rPr/>
      <t xml:space="preserve">- запрос расписан через офис
</t>
    </r>
    <r>
      <rPr>
        <b/>
      </rPr>
      <t>24.06.2019</t>
    </r>
    <r>
      <rPr/>
      <t xml:space="preserve"> - принято в работу. 
</t>
    </r>
    <r>
      <rPr>
        <b/>
      </rPr>
      <t>25.06.2019</t>
    </r>
    <r>
      <rPr/>
      <t xml:space="preserve"> - сформирована заявка в договорную группу. На согласовании у В. Пака.
</t>
    </r>
    <r>
      <rPr>
        <b/>
      </rPr>
      <t>28.06.2019</t>
    </r>
    <r>
      <rPr/>
      <t xml:space="preserve"> - ответ вместе с протоколом разногласий направлен Заказчику (исх. 503 ООО)</t>
    </r>
  </si>
  <si>
    <r>
      <rPr>
        <b/>
      </rPr>
      <t xml:space="preserve">27.05.2019 (В. Пак) </t>
    </r>
    <r>
      <rPr/>
      <t xml:space="preserve">- запрос расписан через офис
</t>
    </r>
    <r>
      <rPr>
        <b/>
      </rPr>
      <t>27.05.2019</t>
    </r>
    <r>
      <rPr/>
      <t xml:space="preserve"> - принято в работу.
Заявка направлена в договорную группу.
</t>
    </r>
    <r>
      <rPr>
        <b/>
      </rPr>
      <t>04.06.2019</t>
    </r>
    <r>
      <rPr/>
      <t xml:space="preserve"> - РКМ направлены Заказчику (Исх. 809 от 04.06.2019 АО)</t>
    </r>
  </si>
  <si>
    <r>
      <rPr>
        <b/>
      </rPr>
      <t xml:space="preserve">12.04.2019 (В. Пак) </t>
    </r>
    <r>
      <rPr/>
      <t xml:space="preserve">- запрос направлен по e-mail
</t>
    </r>
    <r>
      <rPr>
        <b/>
      </rPr>
      <t>12.04.2019</t>
    </r>
    <r>
      <rPr/>
      <t xml:space="preserve"> - принято в работу.
Ответ дан по электронной почте.</t>
    </r>
  </si>
  <si>
    <r>
      <rPr>
        <b/>
      </rPr>
      <t>20.03.2019 (П. Мартынов)</t>
    </r>
    <r>
      <rPr/>
      <t xml:space="preserve"> - сделать ТКП. 
</t>
    </r>
    <r>
      <rPr>
        <b/>
      </rPr>
      <t>25.03.2019</t>
    </r>
    <r>
      <rPr/>
      <t xml:space="preserve"> - ТКП на согласовании.</t>
    </r>
  </si>
  <si>
    <r>
      <rPr>
        <rFont val="Arial"/>
        <b/>
      </rPr>
      <t>14.03.2019 (В. Пак)</t>
    </r>
    <r>
      <rPr>
        <rFont val="Arial"/>
      </rPr>
      <t xml:space="preserve"> - необходимо обновить ТКП
</t>
    </r>
    <r>
      <rPr>
        <rFont val="Arial"/>
        <b/>
      </rPr>
      <t>14.03.2019</t>
    </r>
    <r>
      <rPr>
        <rFont val="Arial"/>
      </rPr>
      <t xml:space="preserve"> - принято в работу. ТКП на согласовании.
</t>
    </r>
    <r>
      <rPr>
        <rFont val="Arial"/>
        <b/>
      </rPr>
      <t>15.03.2019</t>
    </r>
    <r>
      <rPr>
        <rFont val="Arial"/>
      </rPr>
      <t xml:space="preserve"> - ТКП согласовано. Отправлено Заказчику по электр. почте.</t>
    </r>
  </si>
  <si>
    <r>
      <rPr>
        <rFont val="Arial"/>
        <b/>
      </rPr>
      <t>05.02.2019 (П. Мартынов)</t>
    </r>
    <r>
      <rPr>
        <rFont val="Arial"/>
      </rPr>
      <t xml:space="preserve"> - в ТКП учесть ВП МО.
Согласовано и отправлено Заказчику по электронной почте.</t>
    </r>
  </si>
  <si>
    <t>031_19</t>
  </si>
  <si>
    <r>
      <rPr>
        <b/>
      </rPr>
      <t>21.01.2019 (П. Мартынов)</t>
    </r>
    <r>
      <rPr/>
      <t xml:space="preserve"> - сделать ТКП на 3 комплекта с учетом скидки.
ТКП и служ. записка на счет на согласовании.
ТКП согласовано. Документы переданы в бухгалтерию на формирование счета.
Счет сформирован и направлен Заказчику по электр. почте.</t>
    </r>
  </si>
  <si>
    <t>счет 12 (ООО) 21.01.2019</t>
  </si>
  <si>
    <t>21.01.2019 - оплата</t>
  </si>
  <si>
    <t>АО Корпорация МИТ</t>
  </si>
  <si>
    <t>Сопровождение испытаний СИ изделий с использованием АКПА СИ в АО "ВЗ" и в/ч 13991</t>
  </si>
  <si>
    <t>070_17</t>
  </si>
  <si>
    <t>дог 17 (АО) 20.04.2011 этап 12</t>
  </si>
  <si>
    <t>р2234</t>
  </si>
  <si>
    <r>
      <rPr>
        <b/>
      </rPr>
      <t xml:space="preserve">12.11.2019 (П. Мартынов) </t>
    </r>
    <r>
      <rPr/>
      <t>- получить подписанное Решение от 4015 ВП МО РФ и принять решение по поводу сроков поставки</t>
    </r>
  </si>
  <si>
    <t>Корпорация "МИТ"</t>
  </si>
  <si>
    <t>Функциональные модули</t>
  </si>
  <si>
    <t>307_18</t>
  </si>
  <si>
    <r>
      <rPr>
        <b/>
      </rPr>
      <t xml:space="preserve">21.01.2019 (П. Мартынов) </t>
    </r>
    <r>
      <rPr/>
      <t xml:space="preserve">- договор выставлен на конкурс. 
Исправил ТКП.
</t>
    </r>
    <r>
      <rPr>
        <b/>
      </rPr>
      <t>22.01.2019</t>
    </r>
    <r>
      <rPr/>
      <t xml:space="preserve"> - ТКП и конкурсную документацию предоставил В.П. Фельдману на проработку.
</t>
    </r>
    <r>
      <rPr>
        <b/>
      </rPr>
      <t>23.01.2019</t>
    </r>
    <r>
      <rPr/>
      <t xml:space="preserve"> - ТКП на согласовании 
</t>
    </r>
    <r>
      <rPr>
        <b/>
      </rPr>
      <t>24.01.2019</t>
    </r>
    <r>
      <rPr/>
      <t xml:space="preserve"> - ТКП согласовано. Печать выставлена на сервер.</t>
    </r>
  </si>
  <si>
    <t>048_18</t>
  </si>
  <si>
    <t>12.02.2019 - окончательная оплата</t>
  </si>
  <si>
    <t>дог 17702361674150001710/07/18 (АО) 19.03.2018</t>
  </si>
  <si>
    <t>р2362</t>
  </si>
  <si>
    <r>
      <rPr>
        <b/>
      </rPr>
      <t>21.01.2019 (В. Пак)</t>
    </r>
    <r>
      <rPr/>
      <t xml:space="preserve"> - прислали RFP. Подготовить Proposal</t>
    </r>
  </si>
  <si>
    <t>051_19</t>
  </si>
  <si>
    <t>16.05.2019 - оплата</t>
  </si>
  <si>
    <t>дог 31907672452 (ООО) 24.04.2019</t>
  </si>
  <si>
    <t>р2434</t>
  </si>
  <si>
    <t>АО НПО "Молния"</t>
  </si>
  <si>
    <r>
      <rPr>
        <b/>
      </rPr>
      <t>21.01.2019 (В. Пак)</t>
    </r>
    <r>
      <rPr/>
      <t xml:space="preserve"> - запрос расписан через офис
- отказное письмо направлено Заказчику</t>
    </r>
  </si>
  <si>
    <t>АО "ОДК" 
(НПЦ газотурбостроения Салют)</t>
  </si>
  <si>
    <t>ЭДСУ</t>
  </si>
  <si>
    <t>036_19</t>
  </si>
  <si>
    <t>- подготовить КП
- КП сформировано 24.01.19
- КП передано Паку 24.01.19
- КП согласовано 25.01.19
- сопровод передан Паку 25.01.19
- отправлено Заказчику исх. 102</t>
  </si>
  <si>
    <r>
      <rPr>
        <b/>
      </rPr>
      <t>22.01.2019 (В. Пак)</t>
    </r>
    <r>
      <rPr/>
      <t xml:space="preserve"> - запрос расписан через офис
- отправлено Заказчику исх. 88</t>
    </r>
  </si>
  <si>
    <t>счет 5 (ООО) 15.01.2019</t>
  </si>
  <si>
    <t>13.12.2019 - оплата</t>
  </si>
  <si>
    <t>22.04.2019 - оплата</t>
  </si>
  <si>
    <t>дог 00000000020956180193-9-5702_2019</t>
  </si>
  <si>
    <r>
      <rPr>
        <b/>
      </rPr>
      <t>10.04.2019 (В. Пак)</t>
    </r>
    <r>
      <rPr/>
      <t xml:space="preserve"> - запрос расписан через офис
</t>
    </r>
    <r>
      <rPr>
        <b/>
      </rPr>
      <t>10.04.2019</t>
    </r>
    <r>
      <rPr/>
      <t xml:space="preserve"> - принято в работу
</t>
    </r>
    <r>
      <rPr>
        <b/>
      </rPr>
      <t>11.04.2019</t>
    </r>
    <r>
      <rPr/>
      <t xml:space="preserve"> - ДСна подписи у ГД
</t>
    </r>
    <r>
      <rPr>
        <b/>
      </rPr>
      <t>12.04.2019</t>
    </r>
    <r>
      <rPr/>
      <t xml:space="preserve"> - ДС подписан.
</t>
    </r>
    <r>
      <rPr>
        <b/>
      </rPr>
      <t>15.04.2019</t>
    </r>
    <r>
      <rPr/>
      <t xml:space="preserve"> - входящий снят с контроля. Заказчику оригиналы не нужны (у них договор на электронной площадке). Заказчик снимает письмо с контроля. Оригиналы ДС отданы Л. Дышкант для архива.</t>
    </r>
  </si>
  <si>
    <t>04.03.2019 - предзапуск</t>
  </si>
  <si>
    <t>ООО "Юнит Трейд"</t>
  </si>
  <si>
    <t>Двухканальный коллектор данных</t>
  </si>
  <si>
    <r>
      <rPr>
        <b/>
      </rPr>
      <t>22.01.2019 (В. Пак)</t>
    </r>
    <r>
      <rPr/>
      <t xml:space="preserve"> - запрос расписан через офис
</t>
    </r>
    <r>
      <rPr>
        <b/>
      </rPr>
      <t xml:space="preserve">23.01.2019 </t>
    </r>
    <r>
      <rPr/>
      <t>- принято в работу. Отказ</t>
    </r>
  </si>
  <si>
    <t>филиал ФГУП "ЦЭНКИ" - НИИСК</t>
  </si>
  <si>
    <t>Термоэлектрический преобразователь</t>
  </si>
  <si>
    <t>056_17</t>
  </si>
  <si>
    <t>Дог.47702388027160002520/71/17 от 20.12.16</t>
  </si>
  <si>
    <t>р2156</t>
  </si>
  <si>
    <t>059_19</t>
  </si>
  <si>
    <t>дог 10/18 (ООО)</t>
  </si>
  <si>
    <t>р2398</t>
  </si>
  <si>
    <t>17.07.2019 - оплата</t>
  </si>
  <si>
    <r>
      <rPr>
        <b/>
      </rPr>
      <t>13.02.2019 (П. Мартынов)</t>
    </r>
    <r>
      <rPr/>
      <t xml:space="preserve"> - исправить ТКП в соответствии с требованиями Заказчика. Выпустить ДС на изменение состава
</t>
    </r>
    <r>
      <rPr>
        <b/>
      </rPr>
      <t>14.02.2019</t>
    </r>
    <r>
      <rPr/>
      <t xml:space="preserve"> - сделан запрос комплектующих.
</t>
    </r>
    <r>
      <rPr>
        <b/>
      </rPr>
      <t>19.02.2019</t>
    </r>
    <r>
      <rPr/>
      <t xml:space="preserve"> - сформировано ТКП. Исправленная схема направлена Заказчику на предварительное утверждение.
</t>
    </r>
    <r>
      <rPr>
        <b/>
      </rPr>
      <t>25.02.2019</t>
    </r>
    <r>
      <rPr/>
      <t xml:space="preserve"> - сформировано новое ТКП (v3). На согласовании
</t>
    </r>
    <r>
      <rPr>
        <b/>
      </rPr>
      <t>26.02.2019</t>
    </r>
    <r>
      <rPr/>
      <t xml:space="preserve"> - ТКП направлено Заказчику на предварительное утверждение
</t>
    </r>
    <r>
      <rPr>
        <b/>
      </rPr>
      <t>27.02.2019</t>
    </r>
    <r>
      <rPr/>
      <t xml:space="preserve"> - составлена заявка на ДС. На согласовании.
Заявка направлена в договорную группу.
Формируется ДС3.
</t>
    </r>
    <r>
      <rPr>
        <b/>
      </rPr>
      <t>05.03.2019</t>
    </r>
    <r>
      <rPr/>
      <t xml:space="preserve"> - ДС3 подписано, направлено Заказчику (исх. 177 от 05.03.2019 ООО)</t>
    </r>
  </si>
  <si>
    <r>
      <rPr>
        <b/>
      </rPr>
      <t>22.01.2019 (В. Пак)</t>
    </r>
    <r>
      <rPr/>
      <t xml:space="preserve"> - запрос направлен по e-mail
</t>
    </r>
    <r>
      <rPr>
        <b/>
      </rPr>
      <t>22.01.2019</t>
    </r>
    <r>
      <rPr/>
      <t xml:space="preserve"> - принято в работу
</t>
    </r>
    <r>
      <rPr>
        <b/>
      </rPr>
      <t>23.01.2019</t>
    </r>
    <r>
      <rPr/>
      <t xml:space="preserve"> - ТКП отправлено</t>
    </r>
  </si>
  <si>
    <t>WinПОС (4 шт.)</t>
  </si>
  <si>
    <r>
      <rPr>
        <b/>
      </rPr>
      <t>22.01.2019 (В. Пак)</t>
    </r>
    <r>
      <rPr/>
      <t xml:space="preserve"> - запрос направлен по e-mail
</t>
    </r>
    <r>
      <rPr>
        <b/>
      </rPr>
      <t>22.01.2019</t>
    </r>
    <r>
      <rPr/>
      <t xml:space="preserve"> - принято в работу. ТКП отправлено</t>
    </r>
  </si>
  <si>
    <t>MC-114 1 шт.</t>
  </si>
  <si>
    <t>061_19</t>
  </si>
  <si>
    <t>счет-договор 21 (ООО) 01.02.2019</t>
  </si>
  <si>
    <t>р2401</t>
  </si>
  <si>
    <t>196_18</t>
  </si>
  <si>
    <t>22.01.2019 - оплата</t>
  </si>
  <si>
    <t>дог 43/18 (ООО) 26.04.2018</t>
  </si>
  <si>
    <t>р2307</t>
  </si>
  <si>
    <t>271_18</t>
  </si>
  <si>
    <t>22.01.2019 - окончательная оплата</t>
  </si>
  <si>
    <t>дог 69/18 (ООО) 27.09.2018
счет 259 (ООО) 05.10.2018</t>
  </si>
  <si>
    <t>р2372</t>
  </si>
  <si>
    <t>065_19</t>
  </si>
  <si>
    <t>счет № 115 от 15.04.2019 (ООО)</t>
  </si>
  <si>
    <t>р2421</t>
  </si>
  <si>
    <r>
      <rPr>
        <b/>
      </rPr>
      <t>12.04.2019 (П. Мартынов)</t>
    </r>
    <r>
      <rPr/>
      <t xml:space="preserve"> - запрос счета на 4 модуля (готовых) по телефону.
ТКП на согласовании в ПТЦ. Согласовано.
</t>
    </r>
    <r>
      <rPr>
        <b/>
      </rPr>
      <t>15.04.2019</t>
    </r>
    <r>
      <rPr/>
      <t xml:space="preserve"> - Счет направлен Заказчику по электр. почте.</t>
    </r>
  </si>
  <si>
    <t>Счет № 115 от 15.04.2019 (ООО)</t>
  </si>
  <si>
    <r>
      <rPr>
        <b/>
      </rPr>
      <t>01.02.2019 (П. Мартынов)</t>
    </r>
    <r>
      <rPr/>
      <t xml:space="preserve"> - Заказчик запросил ТКП на 4 готовых модуля (из заказа 2045).
</t>
    </r>
    <r>
      <rPr>
        <b/>
      </rPr>
      <t>05.02.2019</t>
    </r>
    <r>
      <rPr/>
      <t xml:space="preserve"> - ТКП направлено. Ожидается решение Заказчика по счету.</t>
    </r>
  </si>
  <si>
    <t>СЧ ОКР "МКС" (НЭМ-1)</t>
  </si>
  <si>
    <t>066_19</t>
  </si>
  <si>
    <r>
      <rPr>
        <b/>
      </rPr>
      <t xml:space="preserve">25.04.2019 (В. Пак) </t>
    </r>
    <r>
      <rPr/>
      <t xml:space="preserve">- запрос расписан через офис
</t>
    </r>
    <r>
      <rPr>
        <b/>
      </rPr>
      <t>25.04.2019</t>
    </r>
    <r>
      <rPr/>
      <t xml:space="preserve"> - принято в работу.
</t>
    </r>
    <r>
      <rPr>
        <b/>
      </rPr>
      <t>26.04.2019</t>
    </r>
    <r>
      <rPr/>
      <t xml:space="preserve"> - составлено письмо о направлении ТР об изготовлении БПИ НЧ без проведения сертификации. На согласовании.
Ответ вместе с ТР направлен Заказчику (исх. 649 от 26.04.2019 АО)</t>
    </r>
  </si>
  <si>
    <t xml:space="preserve">Блок приема информации низкочастотного сигнала от системы БИТС 2-12 (БПИ НЧ) для НЭМ
СЧ ОКР "МКС" </t>
  </si>
  <si>
    <r>
      <rPr>
        <b/>
      </rPr>
      <t>12.04.2019 (В. Пак)</t>
    </r>
    <r>
      <rPr/>
      <t xml:space="preserve"> - запрос расписан через офис
</t>
    </r>
    <r>
      <rPr>
        <b/>
      </rPr>
      <t>12.04.2019</t>
    </r>
    <r>
      <rPr/>
      <t xml:space="preserve"> - принято в работу
</t>
    </r>
    <r>
      <rPr>
        <b/>
      </rPr>
      <t>15.04.2019</t>
    </r>
    <r>
      <rPr/>
      <t xml:space="preserve"> - составлено письмо-ответ. Согласовано с Фельдманом
</t>
    </r>
    <r>
      <rPr>
        <b/>
      </rPr>
      <t>16.04.2019</t>
    </r>
    <r>
      <rPr/>
      <t xml:space="preserve"> - ответ на подписи у Сёмина.
</t>
    </r>
    <r>
      <rPr>
        <b/>
      </rPr>
      <t>17.04.2019</t>
    </r>
    <r>
      <rPr/>
      <t xml:space="preserve"> - ответ направлен Заказчику по электр. почте (исх. 584 от 17.04.2019 АО)</t>
    </r>
  </si>
  <si>
    <r>
      <rPr>
        <b/>
      </rPr>
      <t>23.01.2019 (В. Пак)</t>
    </r>
    <r>
      <rPr/>
      <t xml:space="preserve"> - запрос расписан через офис
</t>
    </r>
    <r>
      <rPr>
        <b/>
      </rPr>
      <t>23.01.2019</t>
    </r>
    <r>
      <rPr/>
      <t xml:space="preserve"> - принято в работу
</t>
    </r>
    <r>
      <rPr>
        <b/>
      </rPr>
      <t>24.01.2019</t>
    </r>
    <r>
      <rPr/>
      <t xml:space="preserve"> - на подписи у Потапова
</t>
    </r>
    <r>
      <rPr>
        <b/>
      </rPr>
      <t xml:space="preserve">29.01.2019 </t>
    </r>
    <r>
      <rPr/>
      <t>- подписано
Направлено Заказчику (Исх 139 от 30.01.2019 г.)</t>
    </r>
  </si>
  <si>
    <t>АРМ СООВИ</t>
  </si>
  <si>
    <t>Ливенцев</t>
  </si>
  <si>
    <t>21.02.2019 - оплата</t>
  </si>
  <si>
    <t>18.02.2019 - оплата</t>
  </si>
  <si>
    <r>
      <rPr>
        <b/>
      </rPr>
      <t xml:space="preserve">22.01.2019 (В. Пак) </t>
    </r>
    <r>
      <rPr/>
      <t xml:space="preserve">- запрос расписан через офис
</t>
    </r>
    <r>
      <rPr>
        <b/>
      </rPr>
      <t>23.01.2019</t>
    </r>
    <r>
      <rPr/>
      <t xml:space="preserve"> - принято в работу
</t>
    </r>
    <r>
      <rPr>
        <b/>
      </rPr>
      <t>24.01.2019</t>
    </r>
    <r>
      <rPr/>
      <t xml:space="preserve"> - подписано. Отправлено Заказчику (Исх 45 от 24.01.2019 г. ООО)</t>
    </r>
  </si>
  <si>
    <t>069_19</t>
  </si>
  <si>
    <t>Дог. .../03/653м-18 от 09.01.2019 (АО)</t>
  </si>
  <si>
    <t>р2411</t>
  </si>
  <si>
    <t>31.05.2019 - оплата</t>
  </si>
  <si>
    <r>
      <rPr>
        <b/>
      </rPr>
      <t>15.04.2019 (В. Пак)</t>
    </r>
    <r>
      <rPr/>
      <t xml:space="preserve"> - запрос расписан через офис
</t>
    </r>
    <r>
      <rPr>
        <b/>
      </rPr>
      <t>15.04.2019</t>
    </r>
    <r>
      <rPr/>
      <t xml:space="preserve"> - принято в работу.
Направлен в ВП МО.
</t>
    </r>
    <r>
      <rPr>
        <b/>
      </rPr>
      <t>16.04.2019</t>
    </r>
    <r>
      <rPr/>
      <t xml:space="preserve"> - возвращен из ВП МО с замечаниями.
Повторно направлен в ВП МО вместе с письмом-заявкой от Заказчика.
</t>
    </r>
    <r>
      <rPr>
        <b/>
      </rPr>
      <t>25.04.2019</t>
    </r>
    <r>
      <rPr/>
      <t xml:space="preserve"> - договор подписан ВП МО и передан Заказчику (НПО ИТ). 
Направлен скан договора.
</t>
    </r>
    <r>
      <rPr>
        <b/>
      </rPr>
      <t>26.04.2019</t>
    </r>
    <r>
      <rPr/>
      <t xml:space="preserve"> - письмо снято с контроля, поскольку договор передан из ВП МО непосредственно Заказчику, а тот, в свою очередь, направит наш оригинал.</t>
    </r>
  </si>
  <si>
    <r>
      <rPr>
        <b/>
      </rPr>
      <t>19.04.2019 (В. Пак)</t>
    </r>
    <r>
      <rPr/>
      <t xml:space="preserve"> - запрос расписан через офис
</t>
    </r>
    <r>
      <rPr>
        <b/>
      </rPr>
      <t>19.04.2019</t>
    </r>
    <r>
      <rPr/>
      <t xml:space="preserve"> - принято в работу
</t>
    </r>
    <r>
      <rPr>
        <b/>
      </rPr>
      <t>22.04.2019</t>
    </r>
    <r>
      <rPr/>
      <t xml:space="preserve"> - письмо-ответ на согласовании у Семина.
</t>
    </r>
    <r>
      <rPr>
        <b/>
      </rPr>
      <t>23.04.2019</t>
    </r>
    <r>
      <rPr/>
      <t xml:space="preserve"> - направлено Заказчику (исх. 619 от 23.04.2019 АО)</t>
    </r>
  </si>
  <si>
    <r>
      <rPr>
        <b/>
      </rPr>
      <t>04.02.2019 (П. Мартынов)</t>
    </r>
    <r>
      <rPr/>
      <t xml:space="preserve"> - обновить ТКП и договор.
</t>
    </r>
    <r>
      <rPr>
        <b/>
      </rPr>
      <t>04.02.2019</t>
    </r>
    <r>
      <rPr/>
      <t xml:space="preserve"> - ТКП на согласовании.
</t>
    </r>
    <r>
      <rPr>
        <b/>
      </rPr>
      <t>05.02.2019</t>
    </r>
    <r>
      <rPr/>
      <t xml:space="preserve"> - ТКП согласовано. Проект договора направлен Заказчику на рассмотрение (исх. 176 от 05.02.2019 г. АО)</t>
    </r>
  </si>
  <si>
    <t>дог .../03 от 2019 г.</t>
  </si>
  <si>
    <r>
      <rPr>
        <b/>
      </rPr>
      <t xml:space="preserve">22.01.2019 (В. Пак) </t>
    </r>
    <r>
      <rPr/>
      <t xml:space="preserve">- запрос расписан через офис
</t>
    </r>
    <r>
      <rPr>
        <b/>
      </rPr>
      <t xml:space="preserve">23.01.2019 </t>
    </r>
    <r>
      <rPr/>
      <t xml:space="preserve">- принято в работу
</t>
    </r>
    <r>
      <rPr>
        <b/>
      </rPr>
      <t>24.01.2019</t>
    </r>
    <r>
      <rPr/>
      <t xml:space="preserve"> - подписано. Отправлено Заказчику (Исх 46 от 24.01.2019 г. ООО)</t>
    </r>
  </si>
  <si>
    <t>дог 10/18 (ООО) 21.03.2018</t>
  </si>
  <si>
    <t>СВЭЛ</t>
  </si>
  <si>
    <t>072_19</t>
  </si>
  <si>
    <t>04.12.2019 - оплата</t>
  </si>
  <si>
    <t>Дог. № 45-19 (ООО) от 24.06.2019 г.</t>
  </si>
  <si>
    <t>р2453</t>
  </si>
  <si>
    <t>31.07.2019 - оплата</t>
  </si>
  <si>
    <r>
      <rPr>
        <b/>
        <color rgb="FF000000"/>
      </rPr>
      <t>05.06.2019 (П. Мартынов)</t>
    </r>
    <r>
      <rPr>
        <color rgb="FF000000"/>
      </rPr>
      <t xml:space="preserve"> - телефонный звонок Заказчика. Исправить ТКП!
На согласовании у ПТЦ
</t>
    </r>
    <r>
      <rPr>
        <b/>
        <color rgb="FF000000"/>
      </rPr>
      <t>10.06.2019</t>
    </r>
    <r>
      <rPr>
        <color rgb="FF000000"/>
      </rPr>
      <t xml:space="preserve"> - направлено Заказчику по электр. почте.</t>
    </r>
  </si>
  <si>
    <r>
      <rPr>
        <b/>
      </rPr>
      <t xml:space="preserve">15.05.2019 (В. Пак) </t>
    </r>
    <r>
      <rPr/>
      <t xml:space="preserve">- запрос направлен по e-mail
</t>
    </r>
    <r>
      <rPr>
        <b/>
      </rPr>
      <t>15.05.2019</t>
    </r>
    <r>
      <rPr/>
      <t xml:space="preserve"> - ТКП согласовано с Бариным. 
На согласовании в ПТЦ (срок 3,5 мес.)
</t>
    </r>
    <r>
      <rPr>
        <b/>
      </rPr>
      <t>20.05.2019</t>
    </r>
    <r>
      <rPr/>
      <t xml:space="preserve"> - ТКП направлено Заказчику по электронной почте.</t>
    </r>
  </si>
  <si>
    <r>
      <rPr>
        <b/>
      </rPr>
      <t>11.02.2019 (П. Мартынов)</t>
    </r>
    <r>
      <rPr/>
      <t xml:space="preserve"> - исправить ТКП.
</t>
    </r>
    <r>
      <rPr>
        <b/>
      </rPr>
      <t>13.02.2019</t>
    </r>
    <r>
      <rPr/>
      <t xml:space="preserve"> - ТКП на согласовании.
</t>
    </r>
    <r>
      <rPr>
        <b/>
      </rPr>
      <t>14.02.2019</t>
    </r>
    <r>
      <rPr/>
      <t xml:space="preserve"> - отправлено Заказчику по электронной почте.</t>
    </r>
  </si>
  <si>
    <r>
      <rPr>
        <b/>
      </rPr>
      <t>06.02.2019 (В. Пак)</t>
    </r>
    <r>
      <rPr/>
      <t xml:space="preserve"> - подготовить ТКП
</t>
    </r>
    <r>
      <rPr>
        <b/>
      </rPr>
      <t>06.02.2019</t>
    </r>
    <r>
      <rPr/>
      <t xml:space="preserve"> - ТКП подготовлено. На согласовании.
Отправлено Заказчику.</t>
    </r>
  </si>
  <si>
    <t>ООО КрасМК
(перекуп ЦКИБ Шипунова)</t>
  </si>
  <si>
    <t>MIC-355M (датчики AP)</t>
  </si>
  <si>
    <t>074_18</t>
  </si>
  <si>
    <t>26.02.2019 - окончательная оплата</t>
  </si>
  <si>
    <t>дог 3053355М (ООО) 19.07.2018</t>
  </si>
  <si>
    <t>р2346</t>
  </si>
  <si>
    <t>Портативный комплекс для проверки и задействования пиросредств</t>
  </si>
  <si>
    <t>074_19</t>
  </si>
  <si>
    <r>
      <rPr>
        <b/>
      </rPr>
      <t>09.08.2019 (В. Пак)</t>
    </r>
    <r>
      <rPr/>
      <t xml:space="preserve"> - запрос расписан через офис
</t>
    </r>
    <r>
      <rPr>
        <b/>
      </rPr>
      <t>09.08.2019</t>
    </r>
    <r>
      <rPr/>
      <t xml:space="preserve"> - принято в работу
</t>
    </r>
    <r>
      <rPr>
        <b/>
      </rPr>
      <t>12.08.2019</t>
    </r>
    <r>
      <rPr/>
      <t xml:space="preserve"> - решается вопрос: беремся за работу на указанных условиях или нет.
</t>
    </r>
    <r>
      <rPr>
        <b/>
      </rPr>
      <t>14.08.2019</t>
    </r>
    <r>
      <rPr/>
      <t xml:space="preserve"> - ТКП исправлено. На согласовании.
</t>
    </r>
    <r>
      <rPr>
        <b/>
      </rPr>
      <t>15.08.2019</t>
    </r>
    <r>
      <rPr/>
      <t xml:space="preserve"> - ТКП отправлено Заказчику по электр. почте.</t>
    </r>
  </si>
  <si>
    <t>Комплекс для работы с пиротехническими средствами</t>
  </si>
  <si>
    <r>
      <rPr>
        <b/>
      </rPr>
      <t>12.02.2019 (В. Пак)</t>
    </r>
    <r>
      <rPr/>
      <t xml:space="preserve"> - запрос расписан через офис
</t>
    </r>
    <r>
      <rPr>
        <b/>
      </rPr>
      <t>13.02.2019</t>
    </r>
    <r>
      <rPr/>
      <t xml:space="preserve"> - принято в работу. ТЗ направил Фельдману на проработку.
</t>
    </r>
    <r>
      <rPr>
        <b/>
      </rPr>
      <t>18.02.2019</t>
    </r>
    <r>
      <rPr/>
      <t xml:space="preserve"> - формируется перечень вопросов к Заказчику
</t>
    </r>
    <r>
      <rPr>
        <b/>
      </rPr>
      <t>19.02.2019</t>
    </r>
    <r>
      <rPr/>
      <t xml:space="preserve"> - перечень вопросов направлен Заказчику по электронной почте.
</t>
    </r>
    <r>
      <rPr>
        <b/>
      </rPr>
      <t>21.02.2019</t>
    </r>
    <r>
      <rPr/>
      <t xml:space="preserve"> - ответ на вопросы получен. Направлен Фельдману.
</t>
    </r>
    <r>
      <rPr>
        <b/>
      </rPr>
      <t>28.02.2019</t>
    </r>
    <r>
      <rPr/>
      <t xml:space="preserve"> - формируется ТКП.
</t>
    </r>
    <r>
      <rPr>
        <b/>
      </rPr>
      <t>01.03.2019</t>
    </r>
    <r>
      <rPr/>
      <t xml:space="preserve"> - ТКП сформировано. На согласовании.
</t>
    </r>
    <r>
      <rPr>
        <b/>
      </rPr>
      <t>02.03.2019</t>
    </r>
    <r>
      <rPr/>
      <t xml:space="preserve"> - требуется согласование ТКП с ЦР. Направил письмо Заказчику с просьбой подкорректировать проект ТЗ. 
</t>
    </r>
    <r>
      <rPr>
        <b/>
      </rPr>
      <t>07.03.2019</t>
    </r>
    <r>
      <rPr/>
      <t xml:space="preserve"> - Заказчик прислал доп. требования. 
</t>
    </r>
    <r>
      <rPr>
        <b/>
      </rPr>
      <t>14.03.2019</t>
    </r>
    <r>
      <rPr/>
      <t xml:space="preserve"> - ответственный исполнитель от Заказчика на больничном. ТЗ будет выслано на след. неделе.
</t>
    </r>
    <r>
      <rPr>
        <b/>
      </rPr>
      <t>29.03.2019</t>
    </r>
    <r>
      <rPr/>
      <t xml:space="preserve"> - проект ТЗ получен. Отправлен в ЦР через Readmine для оценки ПО.
</t>
    </r>
    <r>
      <rPr>
        <b/>
      </rPr>
      <t>03.04.2019</t>
    </r>
    <r>
      <rPr/>
      <t xml:space="preserve"> - замечания ЦР: мало сведений для оценки ПО.
Состоялось внутр. совещание: Вуколикову передано ТЗ для проработки и корректировки. 
</t>
    </r>
    <r>
      <rPr>
        <b/>
      </rPr>
      <t>16.04.2019</t>
    </r>
    <r>
      <rPr/>
      <t xml:space="preserve"> - уточненная структурная схема и перечень вопросов направлены Заказчику по электр. почте.
</t>
    </r>
    <r>
      <rPr>
        <b/>
      </rPr>
      <t>30.04.2019</t>
    </r>
    <r>
      <rPr/>
      <t xml:space="preserve"> - ответ получен.
</t>
    </r>
    <r>
      <rPr>
        <b/>
      </rPr>
      <t>29.05.2019</t>
    </r>
    <r>
      <rPr/>
      <t xml:space="preserve"> - все данные с Заказчиком согласованы. Идет формирование ТКП.
</t>
    </r>
    <r>
      <rPr>
        <b/>
      </rPr>
      <t>31.05.2019</t>
    </r>
    <r>
      <rPr/>
      <t xml:space="preserve"> - ТКП готово. На согласовании.
</t>
    </r>
    <r>
      <rPr>
        <b/>
      </rPr>
      <t>14.06.2019</t>
    </r>
    <r>
      <rPr/>
      <t xml:space="preserve"> - совещание у ГД. Резолюция: ответить офиц. письмом с указанием ориентировочной стоимости (верхней и нижней).
</t>
    </r>
    <r>
      <rPr>
        <b/>
      </rPr>
      <t xml:space="preserve">19.06.2019 </t>
    </r>
    <r>
      <rPr/>
      <t xml:space="preserve">- письмо на согласовании у ГД.
</t>
    </r>
    <r>
      <rPr>
        <b/>
      </rPr>
      <t>20.06.2019</t>
    </r>
    <r>
      <rPr/>
      <t xml:space="preserve"> - отправлено Заказчику (исх. 490 от 20.06.2019 ООО)</t>
    </r>
  </si>
  <si>
    <r>
      <rPr>
        <b/>
      </rPr>
      <t>07.02.2019 (В. Пак)</t>
    </r>
    <r>
      <rPr/>
      <t xml:space="preserve"> - запрос направлен по e-mail
</t>
    </r>
    <r>
      <rPr>
        <b/>
      </rPr>
      <t>07.02.2019</t>
    </r>
    <r>
      <rPr/>
      <t xml:space="preserve"> - принято в работу
Направил заявку Фельдману на рассмотрение.
</t>
    </r>
    <r>
      <rPr>
        <b/>
      </rPr>
      <t>08.02.2019</t>
    </r>
    <r>
      <rPr/>
      <t xml:space="preserve"> - для проработки запроса мало исходных данных. Необходимо запросить ТЗ (проект).</t>
    </r>
  </si>
  <si>
    <t xml:space="preserve">ТМС Источник-М </t>
  </si>
  <si>
    <t>075_18</t>
  </si>
  <si>
    <t>Войнов</t>
  </si>
  <si>
    <t>26.02.2019 - оплата</t>
  </si>
  <si>
    <t>дог 477...660/35/18 (АО) 16.04.2018</t>
  </si>
  <si>
    <t>р2317</t>
  </si>
  <si>
    <t>Обучение WinПОС</t>
  </si>
  <si>
    <t>075_19</t>
  </si>
  <si>
    <t>25.02.2019 - оплата</t>
  </si>
  <si>
    <t xml:space="preserve">счет 27 (ООО) 08.02.2019 </t>
  </si>
  <si>
    <r>
      <rPr>
        <b/>
      </rPr>
      <t>07.02.2019 (П. Мартынов)</t>
    </r>
    <r>
      <rPr/>
      <t xml:space="preserve"> - запрос счета.
ТКП и служебная записка на согласовании.
</t>
    </r>
    <r>
      <rPr>
        <b/>
      </rPr>
      <t>08.02.2019</t>
    </r>
    <r>
      <rPr/>
      <t xml:space="preserve"> - ТКП согласовано. Счет формируется.
Счет направлен Заказчику по электронной почте.</t>
    </r>
  </si>
  <si>
    <t>ГК "Новые технологии"</t>
  </si>
  <si>
    <t>079_19</t>
  </si>
  <si>
    <r>
      <rPr>
        <b/>
      </rPr>
      <t xml:space="preserve">06.02.2019 (В. Пак) </t>
    </r>
    <r>
      <rPr/>
      <t xml:space="preserve">- запрос расписан через офис
</t>
    </r>
    <r>
      <rPr>
        <b/>
      </rPr>
      <t>07.02.2019</t>
    </r>
    <r>
      <rPr/>
      <t xml:space="preserve"> - принято в работу
ТКП на согласовании
</t>
    </r>
    <r>
      <rPr>
        <b/>
      </rPr>
      <t>08.02.2019</t>
    </r>
    <r>
      <rPr/>
      <t xml:space="preserve"> - отправлено Заказчику по электронной почте.</t>
    </r>
  </si>
  <si>
    <r>
      <rPr>
        <b/>
      </rPr>
      <t>26.09.2019</t>
    </r>
    <r>
      <rPr/>
      <t xml:space="preserve"> - запрос расписан через офис
</t>
    </r>
    <r>
      <rPr>
        <b/>
      </rPr>
      <t>26.09.2019</t>
    </r>
    <r>
      <rPr/>
      <t xml:space="preserve"> - принято в работу.
Заявка на ДС направлена в договорную группу.
</t>
    </r>
    <r>
      <rPr>
        <b/>
      </rPr>
      <t xml:space="preserve">30.09.2019 </t>
    </r>
    <r>
      <rPr/>
      <t xml:space="preserve">- ДС на подписи у ГД
</t>
    </r>
    <r>
      <rPr>
        <b/>
      </rPr>
      <t>02.10.2019</t>
    </r>
    <r>
      <rPr/>
      <t xml:space="preserve"> - возвращено с замечаниями
</t>
    </r>
    <r>
      <rPr>
        <b/>
      </rPr>
      <t>03.10.2019</t>
    </r>
    <r>
      <rPr/>
      <t xml:space="preserve"> - переделано. На повторном согласовании у ГД.
</t>
    </r>
    <r>
      <rPr>
        <b/>
      </rPr>
      <t>11.10.2019</t>
    </r>
    <r>
      <rPr/>
      <t xml:space="preserve"> - ДС3, подписанное со стороны МЕРА, направлено Заказчику (исх. 1551 АО)</t>
    </r>
  </si>
  <si>
    <r>
      <rPr>
        <b/>
      </rPr>
      <t>16.08.2019 (В. Пак)</t>
    </r>
    <r>
      <rPr/>
      <t xml:space="preserve"> - запрос расписан через офис
</t>
    </r>
    <r>
      <rPr>
        <b/>
      </rPr>
      <t>16.08.2019</t>
    </r>
    <r>
      <rPr/>
      <t xml:space="preserve"> - принято в работу.
</t>
    </r>
    <r>
      <rPr>
        <b/>
      </rPr>
      <t>19.08.2019</t>
    </r>
    <r>
      <rPr/>
      <t xml:space="preserve"> - ДС2 подписан.
</t>
    </r>
    <r>
      <rPr>
        <b/>
      </rPr>
      <t>20.08.2019</t>
    </r>
    <r>
      <rPr/>
      <t xml:space="preserve"> - отправлен в 4015 ВП МО РФ на согласование (исх. 1247 АО)
</t>
    </r>
    <r>
      <rPr>
        <b/>
      </rPr>
      <t>28.08.2019</t>
    </r>
    <r>
      <rPr/>
      <t xml:space="preserve"> - отправлено Заказчику (исх 1277 АО)</t>
    </r>
  </si>
  <si>
    <t>Изготовление и поставка комплекса КАО ТМИ для изделия НЭМ на ТК</t>
  </si>
  <si>
    <t>12.02.2019 - оплата</t>
  </si>
  <si>
    <r>
      <rPr>
        <b/>
      </rPr>
      <t>07.02.2019 (В. Пак)</t>
    </r>
    <r>
      <rPr/>
      <t xml:space="preserve"> - запрос расписан через офис
07.02.2019 - ДС1 к договору передано Лиде Дышкант.</t>
    </r>
  </si>
  <si>
    <t>080_19</t>
  </si>
  <si>
    <r>
      <rPr>
        <b/>
      </rPr>
      <t xml:space="preserve">06.02.2019 (В. Пак) </t>
    </r>
    <r>
      <rPr/>
      <t xml:space="preserve">- запрос расписан через офис
</t>
    </r>
    <r>
      <rPr>
        <b/>
      </rPr>
      <t>08.02.2019</t>
    </r>
    <r>
      <rPr/>
      <t xml:space="preserve"> - принято в работу
ТКП на согласовании.
</t>
    </r>
    <r>
      <rPr>
        <b/>
      </rPr>
      <t>13.02.2019</t>
    </r>
    <r>
      <rPr/>
      <t xml:space="preserve"> - отправлено Заказчику по электронной почте.</t>
    </r>
  </si>
  <si>
    <t>ME-712</t>
  </si>
  <si>
    <t>081_19</t>
  </si>
  <si>
    <t>Договор-счет № 47702388027170001040/07-19</t>
  </si>
  <si>
    <t>р2405</t>
  </si>
  <si>
    <r>
      <rPr>
        <b/>
      </rPr>
      <t>21.02.2019 (П. Мартынов)</t>
    </r>
    <r>
      <rPr/>
      <t xml:space="preserve"> - Заказчик направил проект счет-договора. 
Направлена заявка.
Скан договора направлен Заказчику по электр. почте.
</t>
    </r>
    <r>
      <rPr>
        <b/>
      </rPr>
      <t>25.02.2019</t>
    </r>
    <r>
      <rPr/>
      <t xml:space="preserve"> - отправлено Заказчику (исх 273 от 25.02.2019 АО)</t>
    </r>
  </si>
  <si>
    <r>
      <rPr>
        <b/>
      </rPr>
      <t>19.02.2019 (П. Мартынов)</t>
    </r>
    <r>
      <rPr/>
      <t xml:space="preserve"> - запрос счета!
</t>
    </r>
    <r>
      <rPr>
        <b/>
      </rPr>
      <t>20.02.2019</t>
    </r>
    <r>
      <rPr/>
      <t xml:space="preserve"> - счет (скан) направлен Заказчику по электр. почте.</t>
    </r>
  </si>
  <si>
    <t>Счет № 49 от 20.02.2019</t>
  </si>
  <si>
    <r>
      <rPr>
        <b/>
      </rPr>
      <t>08.02.2019 (П. Мартынов)</t>
    </r>
    <r>
      <rPr/>
      <t xml:space="preserve"> - сделать ТКП!
ТКП согласовано и отправлено Заказчику по электронной почте.</t>
    </r>
  </si>
  <si>
    <t>16.12.2019 - оплата</t>
  </si>
  <si>
    <t>№51-20/2019ФБ/28</t>
  </si>
  <si>
    <t>р2441</t>
  </si>
  <si>
    <r>
      <rPr>
        <b/>
      </rPr>
      <t>14.05.2019 (П. Мартынов)</t>
    </r>
    <r>
      <rPr/>
      <t xml:space="preserve"> - обновить ТКП без учета монтажных и пуско-наладочных работ.
На согласовании.
Отправлено Заказчику по электр. почте</t>
    </r>
  </si>
  <si>
    <t>13.09.2019 - оплата</t>
  </si>
  <si>
    <t>Дог. № 185-058-13-133/2019 от 11.06.2019 (ООО)</t>
  </si>
  <si>
    <t>р2428</t>
  </si>
  <si>
    <t>269
306</t>
  </si>
  <si>
    <r>
      <rPr>
        <b/>
      </rPr>
      <t>06.03.2019 (В. Пак)</t>
    </r>
    <r>
      <rPr/>
      <t xml:space="preserve"> - запрос расписан через офис
</t>
    </r>
    <r>
      <rPr>
        <b/>
      </rPr>
      <t>12.03.2019</t>
    </r>
    <r>
      <rPr/>
      <t xml:space="preserve"> - принято в работу.
ТКП на согласовании в ПТЦ 
Согласовано с ПТЦ (срок поставки - 3,5 мес.)
Отправлено Заказчику по электр. почте.</t>
    </r>
  </si>
  <si>
    <t>Модернизированный УФУС</t>
  </si>
  <si>
    <t>089_19</t>
  </si>
  <si>
    <r>
      <rPr>
        <b/>
      </rPr>
      <t>12.11.2019 (В. Пак)</t>
    </r>
    <r>
      <rPr/>
      <t xml:space="preserve"> - запрос расписан через офис
</t>
    </r>
    <r>
      <rPr>
        <b/>
      </rPr>
      <t>12.11.2019</t>
    </r>
    <r>
      <rPr/>
      <t xml:space="preserve"> - принято в работу. РКМ занимается Линькова Г.Н.
</t>
    </r>
    <r>
      <rPr>
        <b/>
      </rPr>
      <t>14.11.2019</t>
    </r>
    <r>
      <rPr/>
      <t xml:space="preserve"> - РКМ сформировано. 
</t>
    </r>
    <r>
      <rPr>
        <b/>
      </rPr>
      <t xml:space="preserve">18.11.2019 </t>
    </r>
    <r>
      <rPr/>
      <t xml:space="preserve">- подписано ГД
</t>
    </r>
    <r>
      <rPr>
        <b/>
      </rPr>
      <t>05.12.2019</t>
    </r>
    <r>
      <rPr/>
      <t xml:space="preserve"> - РКМ и заключение направлены Заказчику (исх 1939 от 05.12.2019 АО)</t>
    </r>
  </si>
  <si>
    <r>
      <rPr>
        <b/>
      </rPr>
      <t>11.04.2019 (П. Мартынов)</t>
    </r>
    <r>
      <rPr/>
      <t xml:space="preserve"> - подготовить РКМ с заключением ВП МО до 17.05.2019 г.
</t>
    </r>
    <r>
      <rPr>
        <b/>
      </rPr>
      <t>18.04.2019</t>
    </r>
    <r>
      <rPr/>
      <t xml:space="preserve"> - РКМ подготовлены. Формируется ТКП. 
</t>
    </r>
    <r>
      <rPr>
        <b/>
      </rPr>
      <t>19.04.2019</t>
    </r>
    <r>
      <rPr/>
      <t xml:space="preserve"> - ТКП сформировано. На согласовании
</t>
    </r>
    <r>
      <rPr>
        <b/>
      </rPr>
      <t>25.04.2019</t>
    </r>
    <r>
      <rPr/>
      <t xml:space="preserve"> - ТКП согласовано. РКМ на подписи у ГД
</t>
    </r>
    <r>
      <rPr>
        <b/>
      </rPr>
      <t>26.04.2019</t>
    </r>
    <r>
      <rPr/>
      <t xml:space="preserve"> - РКМ отправлены в ВП МО для выдачи заключения (исх. 650)
</t>
    </r>
    <r>
      <rPr>
        <b/>
      </rPr>
      <t>02.07.2019</t>
    </r>
    <r>
      <rPr/>
      <t xml:space="preserve"> - направлено письмо о состоянии Заключения (исх. 961 от 02.07.2019 АО)</t>
    </r>
  </si>
  <si>
    <r>
      <rPr>
        <b/>
      </rPr>
      <t xml:space="preserve">08.02.2019 (В. Пак) </t>
    </r>
    <r>
      <rPr/>
      <t xml:space="preserve">- запрос расписан через офис, подготовить РКМ
</t>
    </r>
    <r>
      <rPr>
        <b/>
      </rPr>
      <t>11.02.2019</t>
    </r>
    <r>
      <rPr/>
      <t xml:space="preserve"> - принято в работу. РКМ формирует Линькова. 
</t>
    </r>
    <r>
      <rPr>
        <b/>
      </rPr>
      <t>11.04.2019</t>
    </r>
    <r>
      <rPr/>
      <t xml:space="preserve"> - направлено письмо (исх. 542 от 11.04.2019 АО) о предоставлении РКМ в срок до 17.05.2019 г.</t>
    </r>
  </si>
  <si>
    <t>MR-045 + ТМ Регистратор</t>
  </si>
  <si>
    <t>090_19</t>
  </si>
  <si>
    <r>
      <rPr>
        <b/>
      </rPr>
      <t xml:space="preserve">08.02.2019 (В. Пак) </t>
    </r>
    <r>
      <rPr/>
      <t xml:space="preserve">- запрос расписан через офис
</t>
    </r>
    <r>
      <rPr>
        <b/>
      </rPr>
      <t>12.02.2019</t>
    </r>
    <r>
      <rPr/>
      <t xml:space="preserve"> - принято в работу
ТКП подготовлено. На согласовании.
</t>
    </r>
    <r>
      <rPr>
        <b/>
      </rPr>
      <t>22.02.2019</t>
    </r>
    <r>
      <rPr/>
      <t xml:space="preserve"> - отправлено Заказчику (исх. 266 от 22.02.2019 АО)</t>
    </r>
  </si>
  <si>
    <t>Виктест (для ЛМЗ)</t>
  </si>
  <si>
    <t>Комплект кабелей для заказа ЛМЗ</t>
  </si>
  <si>
    <t>097_18</t>
  </si>
  <si>
    <t>Лазарев</t>
  </si>
  <si>
    <t>30.05.2019 - оплата</t>
  </si>
  <si>
    <t>дог 04/18 (ООО) 12.03.2018</t>
  </si>
  <si>
    <t>р2283</t>
  </si>
  <si>
    <r>
      <rPr>
        <b/>
      </rPr>
      <t>19.04.2019 (П. Мартынов)</t>
    </r>
    <r>
      <rPr/>
      <t xml:space="preserve"> - заявка на конкурс. 
</t>
    </r>
    <r>
      <rPr>
        <b/>
      </rPr>
      <t>22.04.2019</t>
    </r>
    <r>
      <rPr/>
      <t xml:space="preserve"> - ТКП исправлено.
Отправлено по электр. почте.</t>
    </r>
  </si>
  <si>
    <t>КБ Салют</t>
  </si>
  <si>
    <t>Стенды СН-100 и СН-200</t>
  </si>
  <si>
    <t>098_19</t>
  </si>
  <si>
    <r>
      <rPr>
        <b/>
      </rPr>
      <t>11.02.2019 (В. Пак)</t>
    </r>
    <r>
      <rPr/>
      <t xml:space="preserve"> - запрос расписан через офис
</t>
    </r>
    <r>
      <rPr>
        <b/>
      </rPr>
      <t>13.02.2019</t>
    </r>
    <r>
      <rPr/>
      <t xml:space="preserve"> - принято в работу
ТЗ направлено Стифутину на проработку.
</t>
    </r>
    <r>
      <rPr>
        <b/>
      </rPr>
      <t xml:space="preserve">14.02.2019 </t>
    </r>
    <r>
      <rPr/>
      <t>- перенаправлено Д. Милосердову.</t>
    </r>
  </si>
  <si>
    <t>ЦЭНКИ - НИИСК</t>
  </si>
  <si>
    <t>Дог. № 47702388027160002410/25/18 от  23.08.2018 г. (АО)</t>
  </si>
  <si>
    <r>
      <rPr>
        <b/>
      </rPr>
      <t>10.07.2019 (В. Пак)</t>
    </r>
    <r>
      <rPr/>
      <t xml:space="preserve"> - запрос расписан через офис
</t>
    </r>
    <r>
      <rPr>
        <b/>
      </rPr>
      <t>11.07.2019</t>
    </r>
    <r>
      <rPr/>
      <t xml:space="preserve"> - принято в работу.
ПР на рассмотрение у ОТЗ. 
</t>
    </r>
    <r>
      <rPr>
        <b/>
      </rPr>
      <t>12.07.2019</t>
    </r>
    <r>
      <rPr/>
      <t xml:space="preserve"> - заявка направлена в договорную группу.
</t>
    </r>
    <r>
      <rPr>
        <b/>
      </rPr>
      <t>25.07.2019</t>
    </r>
    <r>
      <rPr/>
      <t xml:space="preserve"> - ПР и ПУР направлены Заказчику (исх. 1083 АО)</t>
    </r>
  </si>
  <si>
    <r>
      <rPr>
        <b/>
      </rPr>
      <t>29.05.2019 (В. Пак)</t>
    </r>
    <r>
      <rPr/>
      <t xml:space="preserve"> - запрос расписан через офис
</t>
    </r>
    <r>
      <rPr>
        <b/>
      </rPr>
      <t>29.05.2019</t>
    </r>
    <r>
      <rPr/>
      <t xml:space="preserve"> - принято в работу.
</t>
    </r>
    <r>
      <rPr>
        <b/>
      </rPr>
      <t>03.06.2019</t>
    </r>
    <r>
      <rPr/>
      <t xml:space="preserve"> - ответ отправлен Заказчику (исх. 802 от 03.06.2019 АО)</t>
    </r>
  </si>
  <si>
    <t>ОКР СК-Восток А2</t>
  </si>
  <si>
    <r>
      <rPr>
        <b/>
      </rPr>
      <t>23.04.2019 (В. Пак)</t>
    </r>
    <r>
      <rPr/>
      <t xml:space="preserve"> - запрос расписан через офис
</t>
    </r>
    <r>
      <rPr>
        <b/>
      </rPr>
      <t>23.04.2019</t>
    </r>
    <r>
      <rPr/>
      <t xml:space="preserve"> - принято в работу. Готовится официальный ответ.
</t>
    </r>
    <r>
      <rPr>
        <b/>
      </rPr>
      <t>24.04.2019</t>
    </r>
    <r>
      <rPr/>
      <t xml:space="preserve"> - официальный ответ на подписи у ГД
</t>
    </r>
    <r>
      <rPr>
        <b/>
      </rPr>
      <t>26.04.2019</t>
    </r>
    <r>
      <rPr/>
      <t xml:space="preserve"> - дан официальный ответ (исх. № 638 от 26.04.2019 АО)</t>
    </r>
  </si>
  <si>
    <r>
      <rPr>
        <b/>
      </rPr>
      <t xml:space="preserve">08.04.2019 (В. Пак) </t>
    </r>
    <r>
      <rPr/>
      <t xml:space="preserve">- запрос расписан через офис
</t>
    </r>
    <r>
      <rPr>
        <b/>
      </rPr>
      <t>08.04.2019</t>
    </r>
    <r>
      <rPr/>
      <t xml:space="preserve"> - принято в работу. Направлен на рассмотрение Н. Тюриковой
</t>
    </r>
    <r>
      <rPr>
        <b/>
      </rPr>
      <t>15.04.2019</t>
    </r>
    <r>
      <rPr/>
      <t xml:space="preserve"> - ПР подписан. Письмо-ответ на согласовании.
</t>
    </r>
    <r>
      <rPr>
        <b/>
      </rPr>
      <t>18.04.2019</t>
    </r>
    <r>
      <rPr/>
      <t xml:space="preserve"> - направлено письмо (исх. 592 от 18.04.2019 АО)</t>
    </r>
  </si>
  <si>
    <r>
      <rPr>
        <b/>
      </rPr>
      <t>06.03.2019 (В. Пак)</t>
    </r>
    <r>
      <rPr/>
      <t xml:space="preserve"> - запрос расписан через офис
Дан ответ (исх. 333 от 06.03.2019 АО)</t>
    </r>
  </si>
  <si>
    <r>
      <rPr>
        <b/>
      </rPr>
      <t>25.02.2019 (В. Пак)</t>
    </r>
    <r>
      <rPr/>
      <t xml:space="preserve"> - запрос расписан через офис
</t>
    </r>
    <r>
      <rPr>
        <b/>
      </rPr>
      <t>26.02.2019</t>
    </r>
    <r>
      <rPr/>
      <t xml:space="preserve"> - принято в работу
</t>
    </r>
    <r>
      <rPr>
        <b/>
      </rPr>
      <t>27.02.2019</t>
    </r>
    <r>
      <rPr/>
      <t xml:space="preserve"> - письмо-ответ формирует Никифоров С. Проекта ДС не будет.
</t>
    </r>
    <r>
      <rPr>
        <b/>
      </rPr>
      <t>01.03.2019</t>
    </r>
    <r>
      <rPr/>
      <t xml:space="preserve"> - письмо-ответ (исх. 291 от 28.02.19 АО) подписано Потаповым и направлено на подпись в ВП МО.
Никифоров С. в понедельник передаст Заказчику проект письма (без подписиси ВП МО)</t>
    </r>
  </si>
  <si>
    <r>
      <rPr>
        <b/>
      </rPr>
      <t>15.02.2019 (В. Пак)</t>
    </r>
    <r>
      <rPr/>
      <t xml:space="preserve"> - запрос расписан через офис
</t>
    </r>
    <r>
      <rPr>
        <b/>
      </rPr>
      <t>19.02.2019</t>
    </r>
    <r>
      <rPr/>
      <t xml:space="preserve"> - принято в работу.
</t>
    </r>
    <r>
      <rPr>
        <b/>
      </rPr>
      <t>26.02.2019</t>
    </r>
    <r>
      <rPr/>
      <t xml:space="preserve"> - исправление текста ТЗ. Исправлено
ТЗ на рассмотрении у Стржелинского.
</t>
    </r>
    <r>
      <rPr>
        <b/>
      </rPr>
      <t>27.02.2019</t>
    </r>
    <r>
      <rPr/>
      <t xml:space="preserve"> - проект ТЗ направлен Заказчику (исх 286 от 27.02.2019 АО)</t>
    </r>
  </si>
  <si>
    <t>Реконструкция стенда №2 испытаний двигателя Д-30 -3 серии и Д-30Ф6 на ЗИС</t>
  </si>
  <si>
    <t>035_19</t>
  </si>
  <si>
    <r>
      <rPr>
        <b/>
      </rPr>
      <t>22.01.2019 (В. Пак)</t>
    </r>
    <r>
      <rPr/>
      <t xml:space="preserve"> - запрос расписан через офис
- отправлено Заказчику исх. 327</t>
    </r>
  </si>
  <si>
    <t>ООО "АТК"</t>
  </si>
  <si>
    <t>Стенд для статических испытаний автосцепок на растяжение или эквивалент</t>
  </si>
  <si>
    <t>106_19</t>
  </si>
  <si>
    <r>
      <rPr>
        <b/>
      </rPr>
      <t>15.02.2019 (В. Пак)</t>
    </r>
    <r>
      <rPr/>
      <t xml:space="preserve"> - запрос расписан через офис
</t>
    </r>
    <r>
      <rPr>
        <b/>
      </rPr>
      <t>19.02.2019</t>
    </r>
    <r>
      <rPr/>
      <t xml:space="preserve"> - принято в работу
ТЗ направлено Стифутину на рассмотрение.
</t>
    </r>
    <r>
      <rPr>
        <b/>
      </rPr>
      <t>21.02.2019</t>
    </r>
    <r>
      <rPr/>
      <t xml:space="preserve"> - направлено отказное письмо.</t>
    </r>
  </si>
  <si>
    <t>09.07.2019 - оплата</t>
  </si>
  <si>
    <r>
      <rPr>
        <b/>
      </rPr>
      <t>19.03.2019 (В. Пак)</t>
    </r>
    <r>
      <rPr/>
      <t xml:space="preserve"> - запрос расписан через офис
</t>
    </r>
    <r>
      <rPr>
        <b/>
      </rPr>
      <t>19.03.2019</t>
    </r>
    <r>
      <rPr/>
      <t xml:space="preserve"> - принято в работу. ДС2 направлено в ВП МО.
</t>
    </r>
    <r>
      <rPr>
        <b/>
      </rPr>
      <t>25.03.2019</t>
    </r>
    <r>
      <rPr/>
      <t xml:space="preserve"> - ДС2 подписан 4015 ВП МО. Направлен Заказчику (исх 422 от 25.03.2019 АО)</t>
    </r>
  </si>
  <si>
    <t>ПАО "ОДК-Сатурн" - ОМКБ</t>
  </si>
  <si>
    <t>242_18</t>
  </si>
  <si>
    <r>
      <rPr>
        <b/>
      </rPr>
      <t xml:space="preserve">22.01.2019 (В. Пак) </t>
    </r>
    <r>
      <rPr/>
      <t>- запрос расписан через офис
- договор выложен на площадку 25.01.19
- договор отправлен Заказчику</t>
    </r>
  </si>
  <si>
    <t>Участие в завершении создания унифицированного технического комплекса КРК «Союз-2» на космодроме «Восточный» в части НПРС</t>
  </si>
  <si>
    <t>112_18</t>
  </si>
  <si>
    <t>15.03.2019 - оплата</t>
  </si>
  <si>
    <t>дог 47702388027160000600/131/2866-16 (АО) 21.11.2016 этап 2.2</t>
  </si>
  <si>
    <t>р2244</t>
  </si>
  <si>
    <t>Оборудование беспроводной связи (ОБС)</t>
  </si>
  <si>
    <t>112_19</t>
  </si>
  <si>
    <r>
      <rPr>
        <b/>
      </rPr>
      <t>09.04.2019 (П. Мартынов)</t>
    </r>
    <r>
      <rPr/>
      <t xml:space="preserve"> - переделать РКМ!
</t>
    </r>
    <r>
      <rPr>
        <b/>
      </rPr>
      <t>11.04.2019</t>
    </r>
    <r>
      <rPr/>
      <t xml:space="preserve"> - ТКП переделано. На согласовании.
</t>
    </r>
    <r>
      <rPr>
        <b/>
      </rPr>
      <t>17.04.2019</t>
    </r>
    <r>
      <rPr/>
      <t xml:space="preserve"> - ТКП согласовано. Заявка направлена в договорную группу.
Формируется перечень исполнителей по каждому этупу.
</t>
    </r>
    <r>
      <rPr>
        <b/>
      </rPr>
      <t>19.04.2019</t>
    </r>
    <r>
      <rPr/>
      <t xml:space="preserve"> - РКМ готовы. На согласовании.
</t>
    </r>
    <r>
      <rPr>
        <b/>
      </rPr>
      <t>22.04.2019</t>
    </r>
    <r>
      <rPr/>
      <t xml:space="preserve"> - РКМ на подписи у ГД.
</t>
    </r>
    <r>
      <rPr>
        <b/>
      </rPr>
      <t>23.04.2019</t>
    </r>
    <r>
      <rPr/>
      <t xml:space="preserve"> - РКМ подписаны. Направлены Заказчику (исх. 616 от 22.04.2019 АО)</t>
    </r>
  </si>
  <si>
    <r>
      <rPr>
        <b/>
      </rPr>
      <t>18.02.2019 (П. Мартынов)</t>
    </r>
    <r>
      <rPr/>
      <t xml:space="preserve"> - подготовить РКМ на весь проект! 
Формируются таблицы материалов и услуг сторонних организаций.
</t>
    </r>
    <r>
      <rPr>
        <b/>
      </rPr>
      <t>26.02.2019</t>
    </r>
    <r>
      <rPr/>
      <t xml:space="preserve"> - скорректирована задача: подготовить и согласовать ТКП (срок - четверг) и подготовить проект ведомости.
</t>
    </r>
    <r>
      <rPr>
        <b/>
      </rPr>
      <t>01.03.2019</t>
    </r>
    <r>
      <rPr/>
      <t xml:space="preserve"> - Заказчик прислал план-график (сроки) проекта "Эксплуатация-4". Просит направить РКМ в максимально короткие сроки.
</t>
    </r>
    <r>
      <rPr>
        <b/>
      </rPr>
      <t>11.03.2019</t>
    </r>
    <r>
      <rPr/>
      <t xml:space="preserve"> - ТКП и перечни материалов на согласовании.
</t>
    </r>
    <r>
      <rPr>
        <b/>
      </rPr>
      <t>15.03.2019</t>
    </r>
    <r>
      <rPr/>
      <t xml:space="preserve"> - заявка на РКМ на согласовании. 
Согласована.
Направлена в договорную группу.
</t>
    </r>
    <r>
      <rPr>
        <b/>
      </rPr>
      <t>20.03.2019</t>
    </r>
    <r>
      <rPr/>
      <t xml:space="preserve"> - РКМ подписаны. 
</t>
    </r>
    <r>
      <rPr>
        <b/>
      </rPr>
      <t>21.03.2019</t>
    </r>
    <r>
      <rPr/>
      <t xml:space="preserve"> - отправлены Заказчику (исх 406 от 21.03.2019 АО)</t>
    </r>
  </si>
  <si>
    <t>р2110</t>
  </si>
  <si>
    <r>
      <rPr>
        <b/>
      </rPr>
      <t>26.09.2019</t>
    </r>
    <r>
      <rPr/>
      <t xml:space="preserve"> - запрос расписан через офис
</t>
    </r>
    <r>
      <rPr>
        <b/>
      </rPr>
      <t>27.09.2019</t>
    </r>
    <r>
      <rPr/>
      <t xml:space="preserve"> - отправлено Заказчику (Исх 735 ООО)</t>
    </r>
  </si>
  <si>
    <t>Дог. № 19-19 от 03.04.2019 г. (ООО)</t>
  </si>
  <si>
    <t>р2416</t>
  </si>
  <si>
    <t>26.09.2019 - оплата</t>
  </si>
  <si>
    <r>
      <rPr>
        <b/>
      </rPr>
      <t>15.03.2019 (П. Мартынов)</t>
    </r>
    <r>
      <rPr/>
      <t xml:space="preserve"> - запрос договора (просят включить также MR-114 и пост-оплату). ТКП и заявка на договор на согласовании.
Заявка на договор направлена в договорную группу.
</t>
    </r>
    <r>
      <rPr>
        <b/>
      </rPr>
      <t>20.03.2019</t>
    </r>
    <r>
      <rPr/>
      <t xml:space="preserve"> - проект договора готов. Направлен на согласование Заказчику по электр. почте.</t>
    </r>
  </si>
  <si>
    <r>
      <rPr>
        <b/>
      </rPr>
      <t xml:space="preserve">11.03.2019 (В. Пак) </t>
    </r>
    <r>
      <rPr/>
      <t xml:space="preserve">- запрос направлен по e-mail
</t>
    </r>
    <r>
      <rPr>
        <b/>
      </rPr>
      <t>11.03.2019</t>
    </r>
    <r>
      <rPr/>
      <t xml:space="preserve"> - принято в работу
Отправлено Заказчику по электр. почте.</t>
    </r>
  </si>
  <si>
    <t>«Ижевский мотозавод «Аксион-холдинг»</t>
  </si>
  <si>
    <t>115_18</t>
  </si>
  <si>
    <t>23.05.2019 - оплата</t>
  </si>
  <si>
    <t>дог 1719187309171412246008981/17/18 (АО) 19.02.2018</t>
  </si>
  <si>
    <t>27.03.2019 - оплата</t>
  </si>
  <si>
    <t>р2280</t>
  </si>
  <si>
    <t>АО Морские Испытания</t>
  </si>
  <si>
    <t>счет 8 (ООО) 17.01.2019</t>
  </si>
  <si>
    <t>АО "Корпорация "МИТ"</t>
  </si>
  <si>
    <t>Аппаратура БЛИЖ.401350.002.001</t>
  </si>
  <si>
    <t>128_19</t>
  </si>
  <si>
    <r>
      <rPr>
        <b/>
      </rPr>
      <t>21.02.2019 (В. Пак)</t>
    </r>
    <r>
      <rPr/>
      <t xml:space="preserve"> - запрос расписан через офис
</t>
    </r>
    <r>
      <rPr>
        <b/>
      </rPr>
      <t>25.02.2019</t>
    </r>
    <r>
      <rPr/>
      <t xml:space="preserve"> - принято в работу. 
Определены командировочные расходы специалистов МЕРА.
Стржелинский направил запрос в СВК по вопросу их участия. Ожидается ответ не позднее 27.02.2019 г.
</t>
    </r>
    <r>
      <rPr>
        <b/>
      </rPr>
      <t>26.02.2019</t>
    </r>
    <r>
      <rPr/>
      <t xml:space="preserve"> - Ответ от СВК получен. Формируется ТКП
</t>
    </r>
    <r>
      <rPr>
        <b/>
      </rPr>
      <t>27.02.2019</t>
    </r>
    <r>
      <rPr/>
      <t xml:space="preserve"> - ТКП и сопровод. письмо на согласовании.
</t>
    </r>
    <r>
      <rPr>
        <b/>
      </rPr>
      <t>02.04.2019</t>
    </r>
    <r>
      <rPr/>
      <t xml:space="preserve"> - завтра планируется совещание в МИТ. По результатам будет принято решение.
</t>
    </r>
    <r>
      <rPr>
        <b/>
      </rPr>
      <t>11.04.2019</t>
    </r>
    <r>
      <rPr/>
      <t xml:space="preserve"> - ответ отправлен по факсу (исх. 540 от 11.04.2019 АО) </t>
    </r>
  </si>
  <si>
    <t>Аксион холдинг</t>
  </si>
  <si>
    <t>Техническое обслуживание</t>
  </si>
  <si>
    <t>129_19</t>
  </si>
  <si>
    <t>06.08.2019 - оплата</t>
  </si>
  <si>
    <t>дог 1719187308381442246008994/130-10/1718-19 (АО)</t>
  </si>
  <si>
    <t>р2454</t>
  </si>
  <si>
    <t>Сервисное обслуживание и обеспечение штатной эксплуатации</t>
  </si>
  <si>
    <r>
      <rPr>
        <b/>
      </rPr>
      <t>28.06.2019 (В. Пак)</t>
    </r>
    <r>
      <rPr/>
      <t xml:space="preserve"> - запрос расписан через офис
</t>
    </r>
    <r>
      <rPr>
        <b/>
      </rPr>
      <t>02.07.2019</t>
    </r>
    <r>
      <rPr/>
      <t xml:space="preserve"> - экземпляр Заказчика вместе с протоколом разногласий направлен Заказчику (исх. 963 от 02.07.2019 АО)</t>
    </r>
  </si>
  <si>
    <t>Дог. № 171918730838144226008994/130-10/1718-19 от 16.04.2019 г (АО)</t>
  </si>
  <si>
    <t>АО "Аксион-холдинг"</t>
  </si>
  <si>
    <t>АС Б-529М (устройство УФУС из состава стойки САС и АС Б-529М)</t>
  </si>
  <si>
    <r>
      <rPr>
        <b/>
      </rPr>
      <t>22.02.2019 (В. Пак)</t>
    </r>
    <r>
      <rPr/>
      <t xml:space="preserve"> - запрос расписан через офис
</t>
    </r>
    <r>
      <rPr>
        <b/>
      </rPr>
      <t>25.02.2019</t>
    </r>
    <r>
      <rPr/>
      <t xml:space="preserve"> - принято в работу. РКМ формирует Линькова.
</t>
    </r>
    <r>
      <rPr>
        <b/>
      </rPr>
      <t>13.03.2019</t>
    </r>
    <r>
      <rPr/>
      <t xml:space="preserve"> - РКМ сформированы. ТКП на согласовании.
</t>
    </r>
    <r>
      <rPr>
        <b/>
      </rPr>
      <t>14.03.2019</t>
    </r>
    <r>
      <rPr/>
      <t xml:space="preserve"> - ТКП согласовано. РКМ на подписании.
</t>
    </r>
    <r>
      <rPr>
        <b/>
      </rPr>
      <t>18.03.2019</t>
    </r>
    <r>
      <rPr/>
      <t xml:space="preserve"> - переданы Потапову.
</t>
    </r>
    <r>
      <rPr>
        <b/>
      </rPr>
      <t>20.03.2019</t>
    </r>
    <r>
      <rPr/>
      <t xml:space="preserve"> - РКМ подписаны.
</t>
    </r>
    <r>
      <rPr>
        <b/>
      </rPr>
      <t>21.03.2019</t>
    </r>
    <r>
      <rPr/>
      <t xml:space="preserve"> - переданы представителю Заказчика (исх 407 от 21.03.2019 АО)</t>
    </r>
  </si>
  <si>
    <t>Дог. № .../130-10/1718-19 от 16.04.2019 г.</t>
  </si>
  <si>
    <t>ООО "Омскпрмпроект"</t>
  </si>
  <si>
    <t>130_19</t>
  </si>
  <si>
    <r>
      <rPr>
        <b/>
      </rPr>
      <t>22.02.2019 (В. Пак)</t>
    </r>
    <r>
      <rPr/>
      <t xml:space="preserve"> - запрос расписан через офис
</t>
    </r>
    <r>
      <rPr>
        <b/>
      </rPr>
      <t>26.02.2019</t>
    </r>
    <r>
      <rPr/>
      <t xml:space="preserve"> - ТКП на согласовании.
Направил вопрос Заказчику относительно функциональных модулей.
</t>
    </r>
    <r>
      <rPr>
        <b/>
      </rPr>
      <t>04.03.2019</t>
    </r>
    <r>
      <rPr/>
      <t xml:space="preserve"> - телефонный разговор с "Омскпромпроект": наш запрос относительно состава поставки перенаправлен в НИИ "Геодезия" (головной Заказчик). Ожидается ответ
</t>
    </r>
    <r>
      <rPr>
        <b/>
      </rPr>
      <t>14.03.2019</t>
    </r>
    <r>
      <rPr/>
      <t xml:space="preserve"> - состоялся телефонный разговор с Заказчиком. Заявка не актуальна. Головной Заказчик - НИИ "Геодезия" будет напрямую запрашивать ТКП.</t>
    </r>
  </si>
  <si>
    <t>Корпуса и модули</t>
  </si>
  <si>
    <t>131_19</t>
  </si>
  <si>
    <t>02.09.2019 - оплата</t>
  </si>
  <si>
    <t>Дог. № .../69-531-19 от 26.02.2019г. (АО)</t>
  </si>
  <si>
    <t>210
216</t>
  </si>
  <si>
    <r>
      <rPr>
        <b/>
      </rPr>
      <t>25.02.2019 (В. Пак)</t>
    </r>
    <r>
      <rPr/>
      <t xml:space="preserve"> - запрос расписан через офис
</t>
    </r>
    <r>
      <rPr>
        <b/>
      </rPr>
      <t>26.02.2019</t>
    </r>
    <r>
      <rPr/>
      <t xml:space="preserve"> - принято в работу.
Договор на рассмотрении у Тюриковой.
Примечание: ранее отсылали ТКП под исх. 200
Спецсчет зарезервирован в ВТБ.
Договор передан А. Семину.
</t>
    </r>
    <r>
      <rPr>
        <b/>
      </rPr>
      <t>28.02.2019</t>
    </r>
    <r>
      <rPr/>
      <t xml:space="preserve"> - вх. 210 повторно зарегистрирован как вх.ю 216 в офисе (дубль)
</t>
    </r>
    <r>
      <rPr>
        <b/>
      </rPr>
      <t>28.02.2019</t>
    </r>
    <r>
      <rPr/>
      <t xml:space="preserve"> - договор подписан. Будет передан нарочно через А.А. Семина</t>
    </r>
  </si>
  <si>
    <t>Завод Электрооборудования</t>
  </si>
  <si>
    <t>134_19</t>
  </si>
  <si>
    <r>
      <rPr>
        <b/>
      </rPr>
      <t xml:space="preserve">06.03.2019 (В. Пак) </t>
    </r>
    <r>
      <rPr/>
      <t xml:space="preserve">- запрос расписан через офис
</t>
    </r>
    <r>
      <rPr>
        <b/>
      </rPr>
      <t>07.03.2019</t>
    </r>
    <r>
      <rPr/>
      <t xml:space="preserve"> - принято в работу.
ТКП на согласовании.
Направлено Заказчику по электр. почте.</t>
    </r>
  </si>
  <si>
    <t>Параллакс</t>
  </si>
  <si>
    <t>135_18</t>
  </si>
  <si>
    <t>05.02.2019 - оплата</t>
  </si>
  <si>
    <t>дог 34/18 (АО)</t>
  </si>
  <si>
    <t>р2305</t>
  </si>
  <si>
    <t>135_19</t>
  </si>
  <si>
    <t>11.07.2019 - оплата</t>
  </si>
  <si>
    <t>Дог. № 176-058-13-152/2019 от 27.05.2019 (АО)</t>
  </si>
  <si>
    <t>р2430</t>
  </si>
  <si>
    <r>
      <rPr>
        <b/>
      </rPr>
      <t>13.03.2019 (П. Мартынов)</t>
    </r>
    <r>
      <rPr/>
      <t xml:space="preserve"> - объединить ТКП 135_19 (v2) и ТКП 088_19 (v2).
</t>
    </r>
    <r>
      <rPr>
        <b/>
      </rPr>
      <t>14.03.2019</t>
    </r>
    <r>
      <rPr/>
      <t xml:space="preserve"> - ТКП согласовано и отправлено Заказчику (исх. 215 от 14.03.2019 ООО)</t>
    </r>
  </si>
  <si>
    <r>
      <rPr>
        <b/>
      </rPr>
      <t>05.03.2019 (П. Мартынов)</t>
    </r>
    <r>
      <rPr/>
      <t xml:space="preserve"> - Заказчик просил убрать WinПОС и добавить модуль MC-114
Согласовано с ПТЦ.
Согласовано с Паком.
Согласовано с Семиным.
Направлено Заказчику по электр. почте.</t>
    </r>
  </si>
  <si>
    <r>
      <rPr>
        <b/>
      </rPr>
      <t>01.03.2019 (П. Мартынов)</t>
    </r>
    <r>
      <rPr/>
      <t xml:space="preserve"> - подготовить счет.
Принято в работу
</t>
    </r>
    <r>
      <rPr>
        <b/>
      </rPr>
      <t>04.03.2019</t>
    </r>
    <r>
      <rPr/>
      <t xml:space="preserve"> - на согласовании.
Согласован срок поставки - 1 мес. с ПТЦ.
Отправлено Заказчику по электр. почте.</t>
    </r>
  </si>
  <si>
    <t>СЧ ОКР "ПС ИТД"</t>
  </si>
  <si>
    <t>136_19</t>
  </si>
  <si>
    <r>
      <rPr>
        <b/>
      </rPr>
      <t xml:space="preserve">16.10.2019 (В. Пак) </t>
    </r>
    <r>
      <rPr/>
      <t xml:space="preserve">- запрос расписан через офис
</t>
    </r>
    <r>
      <rPr>
        <b/>
      </rPr>
      <t>16.10.2019</t>
    </r>
    <r>
      <rPr/>
      <t xml:space="preserve"> - принято в работу.
</t>
    </r>
    <r>
      <rPr>
        <b/>
      </rPr>
      <t>17.10.2019</t>
    </r>
    <r>
      <rPr/>
      <t xml:space="preserve"> - РКМ переделаны. Берем паузу до пятницы-понедельника, когда будет известно относительно сроков по этапу 1 (ЭП) от Заказчика
</t>
    </r>
    <r>
      <rPr>
        <b/>
      </rPr>
      <t>21.10.2019</t>
    </r>
    <r>
      <rPr/>
      <t xml:space="preserve"> - РКМ распечатаны и на согласовании.
</t>
    </r>
    <r>
      <rPr>
        <b/>
      </rPr>
      <t>22.10.2019</t>
    </r>
    <r>
      <rPr/>
      <t xml:space="preserve"> - РКМ переданы на подпись ГД
</t>
    </r>
    <r>
      <rPr>
        <b/>
      </rPr>
      <t>23.10.2019</t>
    </r>
    <r>
      <rPr/>
      <t xml:space="preserve"> - отправлены Заказчику (исх 1644 АО)</t>
    </r>
  </si>
  <si>
    <r>
      <rPr>
        <b/>
      </rPr>
      <t>13.09.2019 (В. Пак)</t>
    </r>
    <r>
      <rPr/>
      <t xml:space="preserve"> - запрос расписан через офис
</t>
    </r>
    <r>
      <rPr>
        <b/>
      </rPr>
      <t xml:space="preserve">13.09.2019 </t>
    </r>
    <r>
      <rPr/>
      <t xml:space="preserve">- принято в работу.
</t>
    </r>
    <r>
      <rPr>
        <b/>
      </rPr>
      <t>17.09.2019</t>
    </r>
    <r>
      <rPr/>
      <t xml:space="preserve"> - формы готовы. Формируется распоряжение и протокол экспертной комиссии.
</t>
    </r>
    <r>
      <rPr>
        <b/>
      </rPr>
      <t>19.09.2019</t>
    </r>
    <r>
      <rPr/>
      <t xml:space="preserve"> - протокол экспертной комиссии на рассмотрении.
</t>
    </r>
    <r>
      <rPr>
        <b/>
      </rPr>
      <t>20.09.2019</t>
    </r>
    <r>
      <rPr/>
      <t xml:space="preserve"> - распоряжение о комиссии подписано и передано в офис.
</t>
    </r>
    <r>
      <rPr>
        <b/>
      </rPr>
      <t>23.09.2019</t>
    </r>
    <r>
      <rPr/>
      <t xml:space="preserve"> - официальный ответ будет дан 24.09.2019 г.
</t>
    </r>
    <r>
      <rPr>
        <b/>
      </rPr>
      <t>24.09.2019</t>
    </r>
    <r>
      <rPr/>
      <t xml:space="preserve"> - часть документов отправлено Заказчику (исх. 1455 АО)</t>
    </r>
  </si>
  <si>
    <r>
      <rPr>
        <b/>
      </rPr>
      <t xml:space="preserve">17.09.2019 (В. Пак) </t>
    </r>
    <r>
      <rPr/>
      <t xml:space="preserve">- запрос расписан через офис
</t>
    </r>
    <r>
      <rPr>
        <b/>
      </rPr>
      <t xml:space="preserve">17.09.2019 </t>
    </r>
    <r>
      <rPr/>
      <t xml:space="preserve">- принято в работу. 
</t>
    </r>
    <r>
      <rPr>
        <b/>
      </rPr>
      <t>19.09.2019</t>
    </r>
    <r>
      <rPr/>
      <t xml:space="preserve"> - сформировано РКМ на этап 6 (ТКП 136_19). На рассмотрении
Согласовано: Тюрикова, Андрейко, Воробьева.
</t>
    </r>
    <r>
      <rPr>
        <b/>
      </rPr>
      <t>20.09.2019</t>
    </r>
    <r>
      <rPr/>
      <t xml:space="preserve"> - согласовано с Семиным.
Передано ГД на подпись через офис.
</t>
    </r>
    <r>
      <rPr>
        <b/>
      </rPr>
      <t>23.09.2019</t>
    </r>
    <r>
      <rPr/>
      <t xml:space="preserve"> - подписано ГД
Отправлено Заказчику (исх. 1451 АО)</t>
    </r>
  </si>
  <si>
    <r>
      <rPr>
        <b/>
      </rPr>
      <t>05.08.2019 (П. Мартынов)</t>
    </r>
    <r>
      <rPr/>
      <t xml:space="preserve"> - исходные данные на согласовании у Фельдмана и Андрейко. 
</t>
    </r>
    <r>
      <rPr>
        <b/>
      </rPr>
      <t>09.08.2019</t>
    </r>
    <r>
      <rPr/>
      <t xml:space="preserve"> - заявка на РКМ на согласовании у В. Пака.
</t>
    </r>
    <r>
      <rPr>
        <b/>
      </rPr>
      <t>09.08.2019</t>
    </r>
    <r>
      <rPr/>
      <t xml:space="preserve"> - направлена в договорную группу.
</t>
    </r>
    <r>
      <rPr>
        <b/>
      </rPr>
      <t>12.08.2019</t>
    </r>
    <r>
      <rPr/>
      <t xml:space="preserve"> - в связи с отпуском сотрудника договорной группы Игошкина А. исходные данные для РКМ переданы Линьковой Г.Н.
</t>
    </r>
    <r>
      <rPr>
        <b/>
      </rPr>
      <t>28.08.2019</t>
    </r>
    <r>
      <rPr/>
      <t xml:space="preserve"> - РКМ готовы на согласовании. ТКП исправлено, на согласовании.
</t>
    </r>
    <r>
      <rPr>
        <b/>
      </rPr>
      <t>03.09.2019</t>
    </r>
    <r>
      <rPr/>
      <t xml:space="preserve"> - РКМ на повторном согласовании. Требуется исправить.
</t>
    </r>
    <r>
      <rPr>
        <b/>
      </rPr>
      <t>06.09.2019</t>
    </r>
    <r>
      <rPr/>
      <t xml:space="preserve"> - ТКП с новыми ценами утверждено ГД. Все данные переданы Игошкину для корректировки РКМ
</t>
    </r>
    <r>
      <rPr>
        <b/>
      </rPr>
      <t>10.09.2019</t>
    </r>
    <r>
      <rPr/>
      <t xml:space="preserve"> - РКМ подписаны.
Отправлены Заказчику (исх. 1356 АО)</t>
    </r>
  </si>
  <si>
    <r>
      <rPr>
        <b/>
      </rPr>
      <t>14.08.2019 (П. Мартынов)</t>
    </r>
    <r>
      <rPr/>
      <t xml:space="preserve"> - запрос расписан через офис
</t>
    </r>
    <r>
      <rPr>
        <b/>
      </rPr>
      <t>14.08.2019</t>
    </r>
    <r>
      <rPr/>
      <t xml:space="preserve"> - принято в работу.
Добавлена строчка в таблице Согласования ТЗ.
</t>
    </r>
    <r>
      <rPr>
        <b/>
      </rPr>
      <t>28.08.2019</t>
    </r>
    <r>
      <rPr/>
      <t xml:space="preserve"> - РКМ готовы на согласовании. ТКП исправлено, на согласовании.
</t>
    </r>
    <r>
      <rPr>
        <b/>
      </rPr>
      <t>06.09.2019</t>
    </r>
    <r>
      <rPr/>
      <t xml:space="preserve"> - ТКП с новыми ценами утверждено ГД. Все данные переданы Игошкину для корректировки РКМ
</t>
    </r>
    <r>
      <rPr>
        <b/>
      </rPr>
      <t>10.09.2019</t>
    </r>
    <r>
      <rPr/>
      <t xml:space="preserve"> - РКМ подписаны
Отправлены Заказчику (исх. 1356 АО)</t>
    </r>
  </si>
  <si>
    <r>
      <rPr>
        <b/>
      </rPr>
      <t xml:space="preserve">24.07.2019 (В. Пак) </t>
    </r>
    <r>
      <rPr/>
      <t xml:space="preserve">- запрос расписан через офис
</t>
    </r>
    <r>
      <rPr>
        <b/>
      </rPr>
      <t>25.07.2019</t>
    </r>
    <r>
      <rPr/>
      <t xml:space="preserve"> - принято в работу. 
ТЗ на рассмотрении у Фельдмана и Андрейко.
От Андрейко получить исходные данные по комплектующим! Будут сформированы новые РКМ!
</t>
    </r>
    <r>
      <rPr>
        <b/>
      </rPr>
      <t>31.07.2019</t>
    </r>
    <r>
      <rPr/>
      <t xml:space="preserve"> - решаются вопросы с согласованием ТЗ.
Данные для РКМ подготовлены. Требуется обсуждение.
</t>
    </r>
    <r>
      <rPr>
        <b/>
      </rPr>
      <t>01.08.2019</t>
    </r>
    <r>
      <rPr/>
      <t xml:space="preserve"> - проведено обсуждение ТКП и исходных данных. Внесены правки. 
</t>
    </r>
    <r>
      <rPr>
        <b/>
      </rPr>
      <t>05.08.2019</t>
    </r>
    <r>
      <rPr/>
      <t xml:space="preserve"> - ТКП исправлено. Направлено на согласование Андрейко и Фельдману.
</t>
    </r>
    <r>
      <rPr>
        <b/>
      </rPr>
      <t>05.08.2019</t>
    </r>
    <r>
      <rPr/>
      <t xml:space="preserve"> - письмо-ответ направлен Заказчику (исх 1173 АО)</t>
    </r>
  </si>
  <si>
    <t>АО "РКЦ "ПРОГРЕСС"</t>
  </si>
  <si>
    <t>Разработка ПС ИТД, изготовление, поставка в ЭО и проведение АИ, участие в КИ и ЛИ</t>
  </si>
  <si>
    <t>221
258</t>
  </si>
  <si>
    <r>
      <rPr>
        <b/>
      </rPr>
      <t>27.02.2019 (В. Пак)</t>
    </r>
    <r>
      <rPr/>
      <t xml:space="preserve"> - запрос расписан через офис
</t>
    </r>
    <r>
      <rPr>
        <b/>
      </rPr>
      <t>01.03.2019</t>
    </r>
    <r>
      <rPr/>
      <t xml:space="preserve"> - принято в работу. 
</t>
    </r>
    <r>
      <rPr>
        <b/>
      </rPr>
      <t>04.03.2019</t>
    </r>
    <r>
      <rPr/>
      <t xml:space="preserve"> - ожидается перечень технической части от Андрейко
</t>
    </r>
    <r>
      <rPr>
        <b/>
      </rPr>
      <t>07.03.2019</t>
    </r>
    <r>
      <rPr/>
      <t xml:space="preserve"> - перечень получен. ТЗ направлено в ЦР через easyredmine для оценки трудоемкости разработки ПО.
</t>
    </r>
    <r>
      <rPr>
        <b/>
      </rPr>
      <t>11.03.2019</t>
    </r>
    <r>
      <rPr/>
      <t xml:space="preserve"> - идет расчет стоимости материалов и комплектующих
</t>
    </r>
    <r>
      <rPr>
        <b/>
      </rPr>
      <t>13.03.2019</t>
    </r>
    <r>
      <rPr/>
      <t xml:space="preserve"> - идеи расчет трудоемкости выполнения работ.
</t>
    </r>
    <r>
      <rPr>
        <b/>
      </rPr>
      <t>14.03.2019</t>
    </r>
    <r>
      <rPr/>
      <t xml:space="preserve"> - таблицы трудоемкости и материалов на согласовании.
</t>
    </r>
    <r>
      <rPr>
        <b/>
      </rPr>
      <t xml:space="preserve">15.03.2019 </t>
    </r>
    <r>
      <rPr/>
      <t xml:space="preserve">- заявка на РКМ на согласовании.
</t>
    </r>
    <r>
      <rPr>
        <b/>
      </rPr>
      <t>21.03.2019</t>
    </r>
    <r>
      <rPr/>
      <t xml:space="preserve"> - РКМ на согласовании.
</t>
    </r>
    <r>
      <rPr>
        <b/>
      </rPr>
      <t>25.03.2019</t>
    </r>
    <r>
      <rPr/>
      <t xml:space="preserve"> - РКМ на подписи у ГН.
</t>
    </r>
    <r>
      <rPr>
        <b/>
      </rPr>
      <t>27.03.2019</t>
    </r>
    <r>
      <rPr/>
      <t xml:space="preserve"> - РКМ подписаны.
</t>
    </r>
    <r>
      <rPr>
        <b/>
      </rPr>
      <t xml:space="preserve">28.03.2019 </t>
    </r>
    <r>
      <rPr/>
      <t>- направлены Заказчику сканы (оригиналы пока у нас). Исх. 449 от 27.03.2019 АО)</t>
    </r>
  </si>
  <si>
    <t>Изготовление ПС ИТД, поставка в ЭО и проведение АИ, участие в КИ и ЛИ</t>
  </si>
  <si>
    <t>137_19</t>
  </si>
  <si>
    <r>
      <rPr>
        <b/>
      </rPr>
      <t>23.09.2019 (П. Мартынов)</t>
    </r>
    <r>
      <rPr/>
      <t xml:space="preserve"> - согласовать РКМ
</t>
    </r>
    <r>
      <rPr>
        <b/>
      </rPr>
      <t>25.09.2019</t>
    </r>
    <r>
      <rPr/>
      <t xml:space="preserve"> - РКМ на подписи у ГД.
</t>
    </r>
    <r>
      <rPr>
        <b/>
      </rPr>
      <t>30.09.2019</t>
    </r>
    <r>
      <rPr/>
      <t xml:space="preserve"> - отправлено Заказчику (исх 1485 АО)</t>
    </r>
  </si>
  <si>
    <r>
      <rPr>
        <b/>
      </rPr>
      <t>17.09.2019 (В. Пак)</t>
    </r>
    <r>
      <rPr/>
      <t xml:space="preserve"> - запрос расписан через офис
</t>
    </r>
    <r>
      <rPr>
        <b/>
      </rPr>
      <t>17.09.2019</t>
    </r>
    <r>
      <rPr/>
      <t xml:space="preserve"> - принято в работу. Проговорил с ОТЗ (Андрейко).
</t>
    </r>
    <r>
      <rPr>
        <b/>
      </rPr>
      <t>18.09.2019</t>
    </r>
    <r>
      <rPr/>
      <t xml:space="preserve"> - заявка на РКМ на согласовании у В. Пака.
Направлена в договорную группу.
</t>
    </r>
    <r>
      <rPr>
        <b/>
      </rPr>
      <t>19.09.2019</t>
    </r>
    <r>
      <rPr/>
      <t xml:space="preserve"> - РКМ сформировано. На проверке у меня.
</t>
    </r>
    <r>
      <rPr>
        <b/>
      </rPr>
      <t>20.09.2019</t>
    </r>
    <r>
      <rPr/>
      <t xml:space="preserve"> - проверено. Исправлено ТКП (на подписи у Пака).
На согласовании у Андрейко. Согласовано.
На согласовании у Тюриковой.
</t>
    </r>
    <r>
      <rPr>
        <b/>
      </rPr>
      <t>23.09.2019</t>
    </r>
    <r>
      <rPr/>
      <t xml:space="preserve"> - дан ответ (исх. 1451 АО)</t>
    </r>
  </si>
  <si>
    <r>
      <rPr>
        <b/>
      </rPr>
      <t>27.02.2019 (В. Пак)</t>
    </r>
    <r>
      <rPr/>
      <t xml:space="preserve"> - запрос расписан через офис
</t>
    </r>
    <r>
      <rPr>
        <b/>
      </rPr>
      <t>04.03.2019</t>
    </r>
    <r>
      <rPr/>
      <t xml:space="preserve"> - ожидается перечень технической части от Андрейко
</t>
    </r>
    <r>
      <rPr>
        <b/>
      </rPr>
      <t>07.03.2019</t>
    </r>
    <r>
      <rPr/>
      <t xml:space="preserve"> - перечень получен. ТЗ направлено в ЦР через easyredmine для оценки трудоемкости разработки ПО.
</t>
    </r>
    <r>
      <rPr>
        <b/>
      </rPr>
      <t>11.03.2019</t>
    </r>
    <r>
      <rPr/>
      <t xml:space="preserve"> - идет расчет стоимости материалов и комплектующих
</t>
    </r>
    <r>
      <rPr>
        <b/>
      </rPr>
      <t>13.03.2019</t>
    </r>
    <r>
      <rPr/>
      <t xml:space="preserve"> - идет расчет трудоемкости выполнения работ. 
</t>
    </r>
    <r>
      <rPr>
        <b/>
      </rPr>
      <t>15.03.2019</t>
    </r>
    <r>
      <rPr/>
      <t xml:space="preserve"> - заявка на РКМ на согласовании.
</t>
    </r>
    <r>
      <rPr>
        <b/>
      </rPr>
      <t>21.03.2019</t>
    </r>
    <r>
      <rPr/>
      <t xml:space="preserve"> - РКМ на согласовании.
</t>
    </r>
    <r>
      <rPr>
        <b/>
      </rPr>
      <t>25.03.2019</t>
    </r>
    <r>
      <rPr/>
      <t xml:space="preserve"> - РКМ на подписи у ГН.
</t>
    </r>
    <r>
      <rPr>
        <b/>
      </rPr>
      <t>27.03.2019</t>
    </r>
    <r>
      <rPr/>
      <t xml:space="preserve"> - РКМ подписаны.
</t>
    </r>
    <r>
      <rPr>
        <b/>
      </rPr>
      <t>28.03.2019</t>
    </r>
    <r>
      <rPr/>
      <t xml:space="preserve"> - направлены Заказчику сканы (оригиналы пока у нас). Исх. 449 от 27.03.2019 АО)</t>
    </r>
  </si>
  <si>
    <t>ТМС для бортовых регистраторов 
(ТМС БР)</t>
  </si>
  <si>
    <t>138_19</t>
  </si>
  <si>
    <r>
      <rPr>
        <b/>
      </rPr>
      <t>04.03.2019 (П. Мартынов)</t>
    </r>
    <r>
      <rPr/>
      <t xml:space="preserve"> - подготовить ТКП для НТС в срок до 26.04.2019 г.
</t>
    </r>
    <r>
      <rPr>
        <b/>
      </rPr>
      <t>25.03.2019</t>
    </r>
    <r>
      <rPr/>
      <t xml:space="preserve"> - по состоянию на сегодня: исходные данные для ТКП не проработаны техн. специалистами (Андрейко, Войнов) и не выданы.
</t>
    </r>
    <r>
      <rPr>
        <b/>
      </rPr>
      <t>12.04.2019</t>
    </r>
    <r>
      <rPr/>
      <t xml:space="preserve"> - текущее состояние: получены замечания от ЦР по проекту. Необходимо провести совещание.
</t>
    </r>
    <r>
      <rPr>
        <b/>
      </rPr>
      <t xml:space="preserve">19.04.2019 </t>
    </r>
    <r>
      <rPr/>
      <t>- текущее состояние: совещание так и не проведено.</t>
    </r>
  </si>
  <si>
    <t>Усилитель МЕ GSV-6L</t>
  </si>
  <si>
    <t>139_19</t>
  </si>
  <si>
    <r>
      <rPr>
        <b/>
      </rPr>
      <t>04.03.2019 (В. Пак)</t>
    </r>
    <r>
      <rPr/>
      <t xml:space="preserve"> - запрос расписан через офис
</t>
    </r>
    <r>
      <rPr>
        <b/>
      </rPr>
      <t xml:space="preserve">04.03.2019 </t>
    </r>
    <r>
      <rPr/>
      <t xml:space="preserve">- направлено отказное письмо. Заказчик запросил аналог.
</t>
    </r>
    <r>
      <rPr>
        <b/>
      </rPr>
      <t>05.03.2019</t>
    </r>
    <r>
      <rPr/>
      <t xml:space="preserve"> - формируется ТКП на аналог (ME-320F)
Согласовано с Петровым Д.С.
Отправлено Заказчику по электр. почте</t>
    </r>
  </si>
  <si>
    <t>ООО "ИЦ "Газотурбинные технологии"</t>
  </si>
  <si>
    <t xml:space="preserve">Сопровождение испытаний Системы анализа и контроля пульсаций давления в МЭКС ГТЭ-110М №2 на Испытательном стенде Ивановской ГРЭС. </t>
  </si>
  <si>
    <t>141_19</t>
  </si>
  <si>
    <r>
      <rPr>
        <b/>
      </rPr>
      <t>27.03.2019 (П. Мартынов)</t>
    </r>
    <r>
      <rPr/>
      <t xml:space="preserve"> - необходимо подписать договор и акт выполненных работ.
</t>
    </r>
    <r>
      <rPr>
        <b/>
      </rPr>
      <t>28.03.2019</t>
    </r>
    <r>
      <rPr/>
      <t xml:space="preserve"> - договор подписан и направлен Заказчику (Исх. 270 от 27.03.2019 ООО)</t>
    </r>
  </si>
  <si>
    <t>Дог. 14-19 от 07.03.2019 (ООО)</t>
  </si>
  <si>
    <t>28.03.2019 - оплата</t>
  </si>
  <si>
    <r>
      <rPr>
        <b/>
      </rPr>
      <t>05.03.2019 (П. Мартынов)</t>
    </r>
    <r>
      <rPr/>
      <t xml:space="preserve"> - сформировать ТКП и заявку на договор.
ТКП и заявка на согласовании.
ТКП согласовано. Заявка на договор отправлена.
</t>
    </r>
    <r>
      <rPr>
        <b/>
      </rPr>
      <t>13.03.2019</t>
    </r>
    <r>
      <rPr/>
      <t xml:space="preserve"> - проект договора  направлен на рассмотрение Заказчику по электр. почте (на рассмотрение - 2 дня)</t>
    </r>
  </si>
  <si>
    <r>
      <rPr>
        <b/>
      </rPr>
      <t xml:space="preserve">14.03.2019 (В. Пак) </t>
    </r>
    <r>
      <rPr/>
      <t xml:space="preserve">- требуется обновить ТКП
</t>
    </r>
    <r>
      <rPr>
        <b/>
      </rPr>
      <t>15.03.2019</t>
    </r>
    <r>
      <rPr/>
      <t xml:space="preserve"> - принято в работу. ТКП на согласовании.
</t>
    </r>
    <r>
      <rPr>
        <b/>
      </rPr>
      <t>18.03.2019</t>
    </r>
    <r>
      <rPr/>
      <t xml:space="preserve"> - отправлено Заказчику по электр. почте.</t>
    </r>
  </si>
  <si>
    <t>ЕСМ</t>
  </si>
  <si>
    <t>Монтаж плат</t>
  </si>
  <si>
    <t>146_19</t>
  </si>
  <si>
    <r>
      <rPr>
        <b/>
      </rPr>
      <t xml:space="preserve">11.03.2019 (В. Пак) </t>
    </r>
    <r>
      <rPr/>
      <t xml:space="preserve">- запрос направлен по e-mail
</t>
    </r>
    <r>
      <rPr>
        <b/>
      </rPr>
      <t>11.03.2019</t>
    </r>
    <r>
      <rPr/>
      <t xml:space="preserve"> - принято в работу
ТКП и заявка на договор на согласовании.
</t>
    </r>
    <r>
      <rPr>
        <b/>
      </rPr>
      <t xml:space="preserve">12.03.2019 </t>
    </r>
    <r>
      <rPr/>
      <t xml:space="preserve">- ТКП передано в ПТЦ на согласование.
ТКП согласовано. Заявка направлена в договорную группу.
</t>
    </r>
    <r>
      <rPr>
        <b/>
      </rPr>
      <t xml:space="preserve">13.03.2019 </t>
    </r>
    <r>
      <rPr/>
      <t>- проект договора направлен Заказчику по электр. почте (с сопровод. письмом Исх. № 205 от 13.03.2019 ООО)</t>
    </r>
  </si>
  <si>
    <t>Дог. 18/19 от 05.03.2019 (ООО)</t>
  </si>
  <si>
    <t>150_19</t>
  </si>
  <si>
    <t>29.03.2019 - оплата</t>
  </si>
  <si>
    <t>Счета №№ 75-81 от 14.03.2019 (7 шт.) ООО</t>
  </si>
  <si>
    <t>р2412</t>
  </si>
  <si>
    <t>26.03.2019 - оплата</t>
  </si>
  <si>
    <r>
      <rPr>
        <b/>
      </rPr>
      <t>14.03.2019 (П. Мартынов)</t>
    </r>
    <r>
      <rPr/>
      <t xml:space="preserve"> - запрос 7 счетов до 100000 руб.
Сформированы 7 отдельных ТКП.
ТКП переданы в бухгалтерию для формирования счетов.
Счета (сканы) направлены Заказчику по электр. почте.</t>
    </r>
  </si>
  <si>
    <r>
      <rPr>
        <b/>
      </rPr>
      <t xml:space="preserve">11.03.2019 (В. Пак) </t>
    </r>
    <r>
      <rPr/>
      <t xml:space="preserve">- запрос направлен по e-mail
</t>
    </r>
    <r>
      <rPr>
        <b/>
      </rPr>
      <t>11.03.2019</t>
    </r>
    <r>
      <rPr/>
      <t xml:space="preserve"> - принято в работу.
Запрос направлен Баринову.
</t>
    </r>
    <r>
      <rPr>
        <b/>
      </rPr>
      <t>12.03.2019</t>
    </r>
    <r>
      <rPr/>
      <t xml:space="preserve"> - ТКП согласовано.
</t>
    </r>
    <r>
      <rPr>
        <b/>
      </rPr>
      <t>13.03.2019</t>
    </r>
    <r>
      <rPr/>
      <t xml:space="preserve"> - ТКП направлено Заказчику по электр. почте.</t>
    </r>
  </si>
  <si>
    <t>Аэротест</t>
  </si>
  <si>
    <t>151_19</t>
  </si>
  <si>
    <r>
      <rPr>
        <b/>
      </rPr>
      <t xml:space="preserve">12.03.2019 (В. Пак) </t>
    </r>
    <r>
      <rPr/>
      <t xml:space="preserve">- запрос направлен по e-mail
</t>
    </r>
    <r>
      <rPr>
        <b/>
      </rPr>
      <t>12.03.2019</t>
    </r>
    <r>
      <rPr/>
      <t xml:space="preserve"> - принято в работу. ТКП на согласовании.
</t>
    </r>
    <r>
      <rPr>
        <b/>
      </rPr>
      <t>13.03.2019</t>
    </r>
    <r>
      <rPr/>
      <t xml:space="preserve"> - направлено Заказчику по электр. почте.</t>
    </r>
  </si>
  <si>
    <t>Протон-НЭМ</t>
  </si>
  <si>
    <t>дог 16/18 (АО)</t>
  </si>
  <si>
    <r>
      <rPr>
        <b/>
      </rPr>
      <t xml:space="preserve">04.02.2019 (В. Пак) </t>
    </r>
    <r>
      <rPr/>
      <t xml:space="preserve">- запрос расписан через офис, требуются правки в счет
</t>
    </r>
    <r>
      <rPr>
        <b/>
      </rPr>
      <t>04.02.2019</t>
    </r>
    <r>
      <rPr/>
      <t xml:space="preserve"> - принято в работу. Направлено в договрную группу.
</t>
    </r>
    <r>
      <rPr>
        <b/>
      </rPr>
      <t>05.02.2019</t>
    </r>
    <r>
      <rPr/>
      <t xml:space="preserve"> - счета сформированы. Уведомление на подписи у Потапова.
Счета и уведомление направлены Заказчику (Исх 63 и 64 от 21.01.2019 АО (задним числом))</t>
    </r>
  </si>
  <si>
    <r>
      <rPr>
        <b/>
      </rPr>
      <t>23.12.19</t>
    </r>
    <r>
      <rPr/>
      <t xml:space="preserve"> - запрос расписан через офис
</t>
    </r>
    <r>
      <rPr>
        <b/>
      </rPr>
      <t>23.12.19</t>
    </r>
    <r>
      <rPr/>
      <t xml:space="preserve"> - передано Лунину на согласование.
</t>
    </r>
    <r>
      <rPr>
        <b/>
      </rPr>
      <t>26.12.19</t>
    </r>
    <r>
      <rPr/>
      <t xml:space="preserve"> - подписано у ГД. Будет передано в 4015 ВП МО РФ сразу после НГ.</t>
    </r>
  </si>
  <si>
    <t>Стенд статических испытаний крупногабаритных конструкций и изделий РН</t>
  </si>
  <si>
    <t>155_19</t>
  </si>
  <si>
    <r>
      <rPr>
        <b/>
      </rPr>
      <t>09.07.2019 (П. Мартынов)</t>
    </r>
    <r>
      <rPr/>
      <t xml:space="preserve"> - подготовить письмо о концепт-проекте и направлении ориентировочного ТКП 
</t>
    </r>
    <r>
      <rPr>
        <b/>
      </rPr>
      <t>10.07.2019</t>
    </r>
    <r>
      <rPr/>
      <t xml:space="preserve"> - письмо на подписи у ГД
</t>
    </r>
    <r>
      <rPr>
        <b/>
      </rPr>
      <t xml:space="preserve">11.07.2019 </t>
    </r>
    <r>
      <rPr/>
      <t xml:space="preserve">- возвращено с замечаниями
</t>
    </r>
    <r>
      <rPr>
        <b/>
      </rPr>
      <t>12.07.2019</t>
    </r>
    <r>
      <rPr/>
      <t xml:space="preserve"> - исправлено. На подписи у ГД
</t>
    </r>
    <r>
      <rPr>
        <b/>
      </rPr>
      <t>18.07.2019</t>
    </r>
    <r>
      <rPr/>
      <t xml:space="preserve"> - ТКП направлено Заказчику (исх. 1070 АО)</t>
    </r>
  </si>
  <si>
    <r>
      <rPr>
        <b/>
      </rPr>
      <t xml:space="preserve">14.03.2019 (В. Пак) </t>
    </r>
    <r>
      <rPr/>
      <t xml:space="preserve">- запрос расписан через офис
</t>
    </r>
    <r>
      <rPr>
        <b/>
      </rPr>
      <t>14.03.2019</t>
    </r>
    <r>
      <rPr/>
      <t xml:space="preserve"> - принято в работу.
</t>
    </r>
    <r>
      <rPr>
        <b/>
      </rPr>
      <t>21.03.2019</t>
    </r>
    <r>
      <rPr/>
      <t xml:space="preserve"> - запрос цен на датчики и комплектующие. Формирование ТКП.
</t>
    </r>
    <r>
      <rPr>
        <b/>
      </rPr>
      <t>27.03.2019</t>
    </r>
    <r>
      <rPr/>
      <t xml:space="preserve"> - получены замечания от Стифутина. Вношу исправления в ТКП.
</t>
    </r>
    <r>
      <rPr>
        <b/>
      </rPr>
      <t>28.03.2019</t>
    </r>
    <r>
      <rPr/>
      <t xml:space="preserve"> - ТКП и структурная схема на согласовании
</t>
    </r>
    <r>
      <rPr>
        <b/>
      </rPr>
      <t>29.03.2019</t>
    </r>
    <r>
      <rPr/>
      <t xml:space="preserve"> - ТКП изменено.
Согласовано со Стифутиным.
</t>
    </r>
    <r>
      <rPr>
        <b/>
      </rPr>
      <t>10.04.2019</t>
    </r>
    <r>
      <rPr/>
      <t xml:space="preserve"> - необходимо проговорить со Стифутиным по поводу поездки!
</t>
    </r>
    <r>
      <rPr>
        <b/>
      </rPr>
      <t>17.04.2019</t>
    </r>
    <r>
      <rPr/>
      <t xml:space="preserve"> - формируются материалы для 3D-ТКП.
Формируется письмо о напр-ии в наш адрес оставшихся ТЗ.
</t>
    </r>
    <r>
      <rPr>
        <b/>
      </rPr>
      <t>19.04.2019</t>
    </r>
    <r>
      <rPr/>
      <t xml:space="preserve"> - письмо на согласовании
</t>
    </r>
    <r>
      <rPr>
        <b/>
      </rPr>
      <t>22.04.2019</t>
    </r>
    <r>
      <rPr/>
      <t xml:space="preserve"> - письмо не актуально, т.к. Заказчик в наш адрес направил оставшиеся ТЗ.
</t>
    </r>
    <r>
      <rPr>
        <b/>
      </rPr>
      <t>23.04.2019</t>
    </r>
    <r>
      <rPr/>
      <t xml:space="preserve"> - проведено внутреннее совещание (Мартынов, Кокорев, Стифутин). Составлен протокол
Составлен план-график и письмо в адрес Заказчика.
</t>
    </r>
    <r>
      <rPr>
        <b/>
      </rPr>
      <t>25.04.2019</t>
    </r>
    <r>
      <rPr/>
      <t xml:space="preserve"> - письмо о дате предоставления 3D-ТКП, состав рабочей группы и план-график на подписи у ГД.
</t>
    </r>
    <r>
      <rPr>
        <b/>
      </rPr>
      <t xml:space="preserve">06.05.2019 </t>
    </r>
    <r>
      <rPr/>
      <t xml:space="preserve">- Исходные данные для 3D-модели зала выданы в КО.
</t>
    </r>
    <r>
      <rPr>
        <b/>
      </rPr>
      <t>08.05.2019</t>
    </r>
    <r>
      <rPr/>
      <t xml:space="preserve"> - получены ориентировочные стоимости системы маслоснабжения и водоснабжения.
Подготовлен раздел 3D-ТКП "Компетенция и опыт МЕРА"
</t>
    </r>
    <r>
      <rPr>
        <b/>
      </rPr>
      <t>24.05.2019</t>
    </r>
    <r>
      <rPr/>
      <t xml:space="preserve"> - составлено предварительное 3D-ТКП.
</t>
    </r>
    <r>
      <rPr>
        <b/>
      </rPr>
      <t>29.05.2019</t>
    </r>
    <r>
      <rPr/>
      <t xml:space="preserve"> - составлен 3D-ТКП и матрица ответственности для Потапова И.А. 
</t>
    </r>
    <r>
      <rPr>
        <b/>
      </rPr>
      <t>05.06.2019</t>
    </r>
    <r>
      <rPr/>
      <t xml:space="preserve"> - презентационные материалы подготовлены и переданы Потапову И.А.
</t>
    </r>
    <r>
      <rPr>
        <b/>
      </rPr>
      <t>07.06.2019</t>
    </r>
    <r>
      <rPr/>
      <t xml:space="preserve"> - направлено письмо (исх. 827 АО) о совещании. Ожидаем подтверждения. </t>
    </r>
  </si>
  <si>
    <r>
      <rPr>
        <b/>
      </rPr>
      <t>11.10.2019 (В. Пак)</t>
    </r>
    <r>
      <rPr/>
      <t xml:space="preserve"> - запрос расписан через офис
</t>
    </r>
    <r>
      <rPr>
        <b/>
      </rPr>
      <t xml:space="preserve">11.10.2019 </t>
    </r>
    <r>
      <rPr/>
      <t xml:space="preserve">- принято в работу.
Протокол разногласий на подписи у ГД
</t>
    </r>
    <r>
      <rPr>
        <b/>
      </rPr>
      <t>14.10.2019</t>
    </r>
    <r>
      <rPr/>
      <t xml:space="preserve"> - направлен в 4015 ВП МО РФ.
</t>
    </r>
    <r>
      <rPr>
        <b/>
      </rPr>
      <t>18.10.2019</t>
    </r>
    <r>
      <rPr/>
      <t xml:space="preserve"> - отправлен Заказчику (исх 1608 АО)</t>
    </r>
  </si>
  <si>
    <r>
      <rPr>
        <b/>
      </rPr>
      <t>10.07.2019 (В. Пак)</t>
    </r>
    <r>
      <rPr/>
      <t xml:space="preserve"> - запрос расписан через офис
</t>
    </r>
    <r>
      <rPr>
        <b/>
      </rPr>
      <t>10.07.2019</t>
    </r>
    <r>
      <rPr/>
      <t xml:space="preserve"> - принято в работу. Договор переделан. Требуется уточнение сроков от ПТЦ.
</t>
    </r>
    <r>
      <rPr>
        <b/>
      </rPr>
      <t>11.07.2019</t>
    </r>
    <r>
      <rPr/>
      <t xml:space="preserve"> - сроки получены. Необходимо устное подтверждение от Заказчика.
</t>
    </r>
    <r>
      <rPr>
        <b/>
      </rPr>
      <t xml:space="preserve">18.07.2019 </t>
    </r>
    <r>
      <rPr/>
      <t xml:space="preserve">- договор в ВП МО. Заказчик дал добро на перенос срока договора на ноябрь.
</t>
    </r>
    <r>
      <rPr>
        <b/>
      </rPr>
      <t>26.07.2019</t>
    </r>
    <r>
      <rPr/>
      <t xml:space="preserve"> - договор, РКМ и счет на аванс отправлены Заказчику (Исх. 1115 от 26.07.2019 АО)</t>
    </r>
  </si>
  <si>
    <r>
      <rPr>
        <b/>
      </rPr>
      <t>22.05.2019 (В. Пак)</t>
    </r>
    <r>
      <rPr/>
      <t xml:space="preserve"> - запрос расписан через офис
</t>
    </r>
    <r>
      <rPr>
        <b/>
      </rPr>
      <t>23.05.2019</t>
    </r>
    <r>
      <rPr/>
      <t xml:space="preserve"> - принято в работу.
Заявка в договорную группу на подписи у В.Пака
Отправлена в договорную группу.
</t>
    </r>
    <r>
      <rPr>
        <b/>
      </rPr>
      <t>11.06.2019</t>
    </r>
    <r>
      <rPr/>
      <t xml:space="preserve"> - вернули из ВП МО с замечаниями.
</t>
    </r>
    <r>
      <rPr>
        <b/>
      </rPr>
      <t>13.06.2019</t>
    </r>
    <r>
      <rPr/>
      <t xml:space="preserve"> - направлено письмо с просьбой направить дополнение к заявке.</t>
    </r>
  </si>
  <si>
    <t>MIC-TM-3</t>
  </si>
  <si>
    <r>
      <rPr>
        <b/>
      </rPr>
      <t>15.04.2019 (В. Пак)</t>
    </r>
    <r>
      <rPr/>
      <t xml:space="preserve"> - запрос расписан через офис
</t>
    </r>
    <r>
      <rPr>
        <b/>
      </rPr>
      <t xml:space="preserve">16.04.2019 </t>
    </r>
    <r>
      <rPr/>
      <t xml:space="preserve">- принято в работу.
</t>
    </r>
    <r>
      <rPr>
        <b/>
      </rPr>
      <t xml:space="preserve">23.04.2019 </t>
    </r>
    <r>
      <rPr/>
      <t>- ответ отправлен Заказчику (исх. 622 от 23.04.2019 АО)</t>
    </r>
  </si>
  <si>
    <t>15.03.2019 - актуализировать ТКП № 501_18.
18.03.2019 - отправлено клиенту (исх 380 от 18.03.2019 АО)</t>
  </si>
  <si>
    <t>157_19</t>
  </si>
  <si>
    <r>
      <rPr>
        <b/>
      </rPr>
      <t xml:space="preserve">11.03.2019 (В. Пак) </t>
    </r>
    <r>
      <rPr/>
      <t xml:space="preserve">- запрос расписан через офис
</t>
    </r>
    <r>
      <rPr>
        <b/>
      </rPr>
      <t>12.03.2019</t>
    </r>
    <r>
      <rPr/>
      <t xml:space="preserve"> - принято в работу. РКМ формирует Линькова.
</t>
    </r>
    <r>
      <rPr>
        <b/>
      </rPr>
      <t>15.03.2019</t>
    </r>
    <r>
      <rPr/>
      <t xml:space="preserve"> - сделан запрос стоимости комплектующих.
</t>
    </r>
    <r>
      <rPr>
        <b/>
      </rPr>
      <t>21.03.2019</t>
    </r>
    <r>
      <rPr/>
      <t xml:space="preserve"> - сделан еще один запрос комплектующих.
</t>
    </r>
    <r>
      <rPr>
        <b/>
      </rPr>
      <t xml:space="preserve">22.03.2019 </t>
    </r>
    <r>
      <rPr/>
      <t>- РКМ подписаны. Сканы направлены Заказчику по электр. почте (Исх 418 от 22.03.2019 г АО)</t>
    </r>
  </si>
  <si>
    <t>КосмоКурс</t>
  </si>
  <si>
    <t>Создание МСКК</t>
  </si>
  <si>
    <t>166_19</t>
  </si>
  <si>
    <t>Скрипник Ал-й</t>
  </si>
  <si>
    <r>
      <rPr>
        <b/>
      </rPr>
      <t>26.04.2019 (В. Пак)</t>
    </r>
    <r>
      <rPr/>
      <t xml:space="preserve"> - запрос расписан через офис
</t>
    </r>
    <r>
      <rPr>
        <b/>
      </rPr>
      <t>29.04.2019</t>
    </r>
    <r>
      <rPr/>
      <t xml:space="preserve"> - принято в работу. Исходные данные направлены Скрипнику на рассмотрение.
</t>
    </r>
    <r>
      <rPr>
        <b/>
      </rPr>
      <t>21.05.2019</t>
    </r>
    <r>
      <rPr/>
      <t xml:space="preserve"> - ТКП рассчитано ориентировочно, без стоимости датчиков.
</t>
    </r>
    <r>
      <rPr>
        <b/>
      </rPr>
      <t>22.05.2019</t>
    </r>
    <r>
      <rPr/>
      <t xml:space="preserve"> - ТКП на согласовании.
</t>
    </r>
    <r>
      <rPr>
        <b/>
      </rPr>
      <t>24.05.2019</t>
    </r>
    <r>
      <rPr/>
      <t xml:space="preserve"> - отправлено Заказчику (исх. 433 от 24.05.2019 ООО)</t>
    </r>
  </si>
  <si>
    <r>
      <rPr>
        <b/>
      </rPr>
      <t>15.03.2019 (В. Пак)</t>
    </r>
    <r>
      <rPr/>
      <t xml:space="preserve"> - запрос расписан через офис
</t>
    </r>
    <r>
      <rPr>
        <b/>
      </rPr>
      <t>20.03.2019</t>
    </r>
    <r>
      <rPr/>
      <t xml:space="preserve"> - проговорил со Скрипником Ал-ем и с Заказчиком. Нет исходных данных. Формируем письмо ответ.
Ответ на подписи у Семина.
Направлен Заказчику (исх. 239 от 20.03.2019 ООО)</t>
    </r>
  </si>
  <si>
    <t>АБС для изделия Союз МС</t>
  </si>
  <si>
    <t>167_19</t>
  </si>
  <si>
    <r>
      <rPr>
        <b/>
      </rPr>
      <t>09.04.2019 (П. Мартынов)</t>
    </r>
    <r>
      <rPr/>
      <t xml:space="preserve"> - сформировать РКМ!
</t>
    </r>
    <r>
      <rPr>
        <b/>
      </rPr>
      <t>12.04.2019</t>
    </r>
    <r>
      <rPr/>
      <t xml:space="preserve"> - сформировано ТКП. На согласовании.
</t>
    </r>
    <r>
      <rPr>
        <b/>
      </rPr>
      <t>17.04.2019</t>
    </r>
    <r>
      <rPr/>
      <t xml:space="preserve"> - ТКП согласовано. Заявка направлена в договорную группу.
</t>
    </r>
    <r>
      <rPr>
        <b/>
      </rPr>
      <t>19.04.2019</t>
    </r>
    <r>
      <rPr/>
      <t xml:space="preserve"> - РКМ готовы. На согласовании.
</t>
    </r>
    <r>
      <rPr>
        <b/>
      </rPr>
      <t>22.04.2019</t>
    </r>
    <r>
      <rPr/>
      <t xml:space="preserve"> - РКМ на подписи у ГД.
</t>
    </r>
    <r>
      <rPr>
        <b/>
      </rPr>
      <t>23.04.2019</t>
    </r>
    <r>
      <rPr/>
      <t xml:space="preserve"> - РКМ подписаны. Направлены Заказчику (исх. 617 от 22.04.2019 АО)</t>
    </r>
  </si>
  <si>
    <r>
      <rPr>
        <b/>
      </rPr>
      <t xml:space="preserve">19.03.2019 (В. Пак) </t>
    </r>
    <r>
      <rPr/>
      <t xml:space="preserve">- запрос расписан через офис
</t>
    </r>
    <r>
      <rPr>
        <b/>
      </rPr>
      <t>20.03.2019</t>
    </r>
    <r>
      <rPr/>
      <t xml:space="preserve"> - принято в работу
</t>
    </r>
    <r>
      <rPr>
        <b/>
      </rPr>
      <t>28.03.2019</t>
    </r>
    <r>
      <rPr/>
      <t xml:space="preserve"> - ТКП (предварительное) в работе. В пн планируется совещание в РКК "Энергия", в том числе, посвященное данному проекту.
</t>
    </r>
    <r>
      <rPr>
        <b/>
      </rPr>
      <t>01.04.2019</t>
    </r>
    <r>
      <rPr/>
      <t xml:space="preserve"> - ответ на данный запрос будет дан после формирования протокола совещания 01.04.2019 (формирует Фельдман)
</t>
    </r>
    <r>
      <rPr>
        <b/>
      </rPr>
      <t xml:space="preserve">03.04.2019 </t>
    </r>
    <r>
      <rPr/>
      <t xml:space="preserve">- протокол на подписи у Потапова. Официальное направление протокола будет ответом на заявку по АБС
</t>
    </r>
    <r>
      <rPr>
        <b/>
      </rPr>
      <t>09.04.2019</t>
    </r>
    <r>
      <rPr/>
      <t xml:space="preserve"> - ответ на вх. письмо вместе с протоколом совещания направлен Заказчику (исх .525 от 09.04.2019 АО)</t>
    </r>
  </si>
  <si>
    <t>Работы по подготовку к пуску РКН "Союз-2.1 б" с РБ "Фрегат"</t>
  </si>
  <si>
    <t>173_19</t>
  </si>
  <si>
    <r>
      <rPr>
        <b/>
      </rPr>
      <t xml:space="preserve">10.04.2019 (В. Пак) - </t>
    </r>
    <r>
      <rPr/>
      <t>запрос расписан через офис</t>
    </r>
    <r>
      <rPr>
        <b/>
      </rPr>
      <t xml:space="preserve">
11.04.2019</t>
    </r>
    <r>
      <rPr/>
      <t xml:space="preserve"> - принято в работу. Ответ подготовлен. На подписи у ГД
</t>
    </r>
    <r>
      <rPr>
        <b/>
      </rPr>
      <t>12.04.2019</t>
    </r>
    <r>
      <rPr/>
      <t xml:space="preserve"> - дан официальный ответ (исх. 549 от 12.04.2019 АО)</t>
    </r>
  </si>
  <si>
    <t>293
304</t>
  </si>
  <si>
    <r>
      <rPr>
        <b/>
      </rPr>
      <t>20.03.2019 (В. Пак)</t>
    </r>
    <r>
      <rPr/>
      <t xml:space="preserve"> - запрос расписан через офис
</t>
    </r>
    <r>
      <rPr>
        <b/>
      </rPr>
      <t>20.03.2019</t>
    </r>
    <r>
      <rPr/>
      <t xml:space="preserve"> - принято в работу.
</t>
    </r>
    <r>
      <rPr>
        <b/>
      </rPr>
      <t>27.03.2019</t>
    </r>
    <r>
      <rPr/>
      <t xml:space="preserve"> - сформировано отказное письмо. На согласовании у Фельдмана.
</t>
    </r>
    <r>
      <rPr>
        <b/>
      </rPr>
      <t>27.03.2019</t>
    </r>
    <r>
      <rPr/>
      <t xml:space="preserve"> - письмо направлено Заказчику (исх. 448 от 27.03.2019)</t>
    </r>
  </si>
  <si>
    <t>12 ЦНИИ Минобороны РФ</t>
  </si>
  <si>
    <t>Мобильный измерительный комплекс</t>
  </si>
  <si>
    <t>174_19</t>
  </si>
  <si>
    <r>
      <rPr>
        <b/>
      </rPr>
      <t xml:space="preserve">11.03.2019 (В. Пак) </t>
    </r>
    <r>
      <rPr/>
      <t xml:space="preserve">- запрос расписан через офис
</t>
    </r>
    <r>
      <rPr>
        <b/>
      </rPr>
      <t xml:space="preserve">11.03.2019 </t>
    </r>
    <r>
      <rPr/>
      <t xml:space="preserve">- принято в работу.
Проанализировали ТЗ с Фельдманом.
ТЗ направлено на рассмотрение Стржелинскому.
</t>
    </r>
    <r>
      <rPr>
        <b/>
      </rPr>
      <t>27.03.2019</t>
    </r>
    <r>
      <rPr/>
      <t xml:space="preserve"> - ответ направлен Заказчику (исх. 436 от 27.03.2019 АО) </t>
    </r>
  </si>
  <si>
    <t>179_19</t>
  </si>
  <si>
    <t>23.10.2019 - оплата</t>
  </si>
  <si>
    <t>дог 376/1055-2019 (АО)</t>
  </si>
  <si>
    <t>р2470</t>
  </si>
  <si>
    <r>
      <rPr>
        <b/>
      </rPr>
      <t>20.03.2019 (П. Мартынов)</t>
    </r>
    <r>
      <rPr/>
      <t xml:space="preserve"> - сделать ТКП. 
</t>
    </r>
    <r>
      <rPr>
        <b/>
      </rPr>
      <t>25.03.2019</t>
    </r>
    <r>
      <rPr/>
      <t xml:space="preserve"> - ТКП на согласовании.
Отправлено Заказчику по электр. почте.</t>
    </r>
  </si>
  <si>
    <t>186_19</t>
  </si>
  <si>
    <r>
      <rPr>
        <b/>
      </rPr>
      <t>12.07.2019 (В. Пак)</t>
    </r>
    <r>
      <rPr/>
      <t xml:space="preserve"> - запрос расписан через офис
</t>
    </r>
    <r>
      <rPr>
        <b/>
      </rPr>
      <t>22.07.2019</t>
    </r>
    <r>
      <rPr/>
      <t xml:space="preserve"> - принято в работу. Формирую исх. данные для РКМ.
</t>
    </r>
    <r>
      <rPr>
        <b/>
      </rPr>
      <t>29.07.2019</t>
    </r>
    <r>
      <rPr/>
      <t xml:space="preserve"> - данные подготовлены. Решить вопрос с РКД!
</t>
    </r>
    <r>
      <rPr>
        <b/>
      </rPr>
      <t>31.07.2019</t>
    </r>
    <r>
      <rPr/>
      <t xml:space="preserve"> - сформировано письмо с просьбой предоставить ТЗ. Направлено в ВП МО на подписание.
</t>
    </r>
    <r>
      <rPr>
        <b/>
      </rPr>
      <t>12.08.2019</t>
    </r>
    <r>
      <rPr/>
      <t xml:space="preserve"> - ответ дан (исх. 1212 АО)</t>
    </r>
  </si>
  <si>
    <r>
      <rPr>
        <b/>
      </rPr>
      <t xml:space="preserve">27.03.2019 (В. Пак) </t>
    </r>
    <r>
      <rPr/>
      <t xml:space="preserve">- запрос направлен по e-mail (обновить ТКП 2017-420), ознакомиться с письмом заказчика
</t>
    </r>
    <r>
      <rPr>
        <b/>
      </rPr>
      <t>28.03.2019</t>
    </r>
    <r>
      <rPr/>
      <t xml:space="preserve"> - принято в работу.
ТКП на согласовании.
</t>
    </r>
    <r>
      <rPr>
        <b/>
      </rPr>
      <t>01.04.2019</t>
    </r>
    <r>
      <rPr/>
      <t xml:space="preserve"> - отправлено Заказчику по электр. почте.</t>
    </r>
  </si>
  <si>
    <t>Доработка кабелей, ПО, тех сопровождение</t>
  </si>
  <si>
    <t>188_19</t>
  </si>
  <si>
    <r>
      <rPr>
        <b/>
      </rPr>
      <t>11.06.2019 (В. Пак)</t>
    </r>
    <r>
      <rPr/>
      <t xml:space="preserve"> - запрос расписан через офис
</t>
    </r>
    <r>
      <rPr>
        <b/>
      </rPr>
      <t>14.06.2019</t>
    </r>
    <r>
      <rPr/>
      <t xml:space="preserve"> - принято в работу.
Ответ не требуется.</t>
    </r>
  </si>
  <si>
    <t>Доработка программного обеспечения</t>
  </si>
  <si>
    <r>
      <rPr>
        <b/>
      </rPr>
      <t xml:space="preserve">28.03.2019 (В. Пак) </t>
    </r>
    <r>
      <rPr/>
      <t>- запрос направлен по e-mail, требуется подготовить ТКП на доработку ПО
ТКП согласовано. 
ТКП направлено Заказчику (исх. 460 от 28.03.2019 АО)</t>
    </r>
  </si>
  <si>
    <t>ОКР "РБАС"</t>
  </si>
  <si>
    <t>190_19</t>
  </si>
  <si>
    <r>
      <rPr>
        <b/>
      </rPr>
      <t xml:space="preserve">29.05.2019 (В. Пак) </t>
    </r>
    <r>
      <rPr/>
      <t xml:space="preserve">- запрос расписан через офис
</t>
    </r>
    <r>
      <rPr>
        <b/>
      </rPr>
      <t>29.05.2019</t>
    </r>
    <r>
      <rPr/>
      <t xml:space="preserve"> - принято в работу. 
ТКП (v4) согласовано. Заявка на РКМ направлена в договорную группу.
</t>
    </r>
    <r>
      <rPr>
        <b/>
      </rPr>
      <t xml:space="preserve">31.05.2019 </t>
    </r>
    <r>
      <rPr/>
      <t xml:space="preserve">- РКМ на согласовании.
</t>
    </r>
    <r>
      <rPr>
        <b/>
      </rPr>
      <t>10.06.2019</t>
    </r>
    <r>
      <rPr/>
      <t xml:space="preserve"> - отправлены Заказчику (исх. 837 АО)</t>
    </r>
  </si>
  <si>
    <t>СЧ ОКР "Ракетный блок аварийного спасения" (РБАС)</t>
  </si>
  <si>
    <r>
      <rPr>
        <b/>
      </rPr>
      <t xml:space="preserve">29.04.2019 (В. Пак) </t>
    </r>
    <r>
      <rPr/>
      <t xml:space="preserve">- запрос расписан через офис
</t>
    </r>
    <r>
      <rPr>
        <b/>
      </rPr>
      <t>29.04.2019</t>
    </r>
    <r>
      <rPr/>
      <t xml:space="preserve"> - принято в работу
</t>
    </r>
    <r>
      <rPr>
        <b/>
      </rPr>
      <t>07.05.2019</t>
    </r>
    <r>
      <rPr/>
      <t xml:space="preserve"> - пауза до понедельника (13.05.2019)
</t>
    </r>
    <r>
      <rPr>
        <b/>
      </rPr>
      <t>13.05.2019</t>
    </r>
    <r>
      <rPr/>
      <t xml:space="preserve"> - будет направлено офиц. письмо о согласовании спецификации поставочного договора. Сегодня должны определиться с выбором блока питания.
</t>
    </r>
    <r>
      <rPr>
        <b/>
      </rPr>
      <t>14.05.2019</t>
    </r>
    <r>
      <rPr/>
      <t xml:space="preserve"> - ТКП, с ценами 2021 г. на согласовании.
</t>
    </r>
    <r>
      <rPr>
        <b/>
      </rPr>
      <t>15.05.2019</t>
    </r>
    <r>
      <rPr/>
      <t xml:space="preserve"> - ТКП согласовано.
</t>
    </r>
    <r>
      <rPr>
        <b/>
      </rPr>
      <t>23.05.2019</t>
    </r>
    <r>
      <rPr/>
      <t xml:space="preserve"> - письмо с уточненной спецификации на подписи.
</t>
    </r>
    <r>
      <rPr>
        <b/>
      </rPr>
      <t>24.05.2019</t>
    </r>
    <r>
      <rPr/>
      <t xml:space="preserve"> - направлено Заказчику (исх. 740 от 24.05.2019 АО)</t>
    </r>
  </si>
  <si>
    <t>Мобильный комплекс транспортных испытаний (МКТИ)</t>
  </si>
  <si>
    <r>
      <rPr>
        <b/>
      </rPr>
      <t>19.04.2019 (П. Мартынов)</t>
    </r>
    <r>
      <rPr/>
      <t xml:space="preserve"> - пересчитать ТКП с учетом требований Заказчика.
</t>
    </r>
    <r>
      <rPr>
        <b/>
      </rPr>
      <t>22.04.2019</t>
    </r>
    <r>
      <rPr/>
      <t xml:space="preserve"> - ТКП исправлено. На согласовании.
</t>
    </r>
    <r>
      <rPr>
        <b/>
      </rPr>
      <t>25.04.2019</t>
    </r>
    <r>
      <rPr/>
      <t xml:space="preserve"> - ТКП согласовано.
Отправлено Заказчику по электр. почте.</t>
    </r>
  </si>
  <si>
    <r>
      <rPr>
        <b/>
      </rPr>
      <t>29.03.2019 (П. Мартынов)</t>
    </r>
    <r>
      <rPr/>
      <t xml:space="preserve"> - исходные данные получены от Фельдмана в устной форме. Ожидается официальный запрос от Заказчика
</t>
    </r>
    <r>
      <rPr>
        <b/>
      </rPr>
      <t>03.04.2019</t>
    </r>
    <r>
      <rPr/>
      <t xml:space="preserve"> - расчитана материальная часть.
</t>
    </r>
    <r>
      <rPr>
        <b/>
      </rPr>
      <t>08.04.2019</t>
    </r>
    <r>
      <rPr/>
      <t xml:space="preserve"> - ТКП на согласовании.
</t>
    </r>
    <r>
      <rPr>
        <b/>
      </rPr>
      <t xml:space="preserve">15.04.2019 </t>
    </r>
    <r>
      <rPr/>
      <t>- отправлено Заказчику по электр. почте</t>
    </r>
  </si>
  <si>
    <t>ГК "Росатом"
(12 ЦНИИ Минобороны РФ)</t>
  </si>
  <si>
    <t>ОКР "Нагрузка-21"</t>
  </si>
  <si>
    <t>194_19</t>
  </si>
  <si>
    <r>
      <rPr>
        <b/>
      </rPr>
      <t xml:space="preserve">20.05.2019 (П. Мартынов) </t>
    </r>
    <r>
      <rPr/>
      <t xml:space="preserve">- звонок Заказчика. Неправильно заложили суммы.
</t>
    </r>
    <r>
      <rPr>
        <b/>
      </rPr>
      <t>21.05.2019</t>
    </r>
    <r>
      <rPr/>
      <t xml:space="preserve"> - ТКП переделано. Передано в договорную группу.
</t>
    </r>
    <r>
      <rPr>
        <b/>
      </rPr>
      <t>22.05.2019</t>
    </r>
    <r>
      <rPr/>
      <t xml:space="preserve"> - РКМ на подписи у Потапова.
</t>
    </r>
    <r>
      <rPr>
        <b/>
      </rPr>
      <t>23.05.2019</t>
    </r>
    <r>
      <rPr/>
      <t xml:space="preserve"> - возвращено неподписанным.
</t>
    </r>
    <r>
      <rPr>
        <b/>
      </rPr>
      <t>03.06.2019</t>
    </r>
    <r>
      <rPr/>
      <t xml:space="preserve"> - отдано А. Семину.
</t>
    </r>
    <r>
      <rPr>
        <b/>
      </rPr>
      <t>04.06.2019</t>
    </r>
    <r>
      <rPr/>
      <t xml:space="preserve"> - РКМ направлены Заказчику нарочно (исходящий старый - 606)</t>
    </r>
  </si>
  <si>
    <r>
      <rPr>
        <b/>
      </rPr>
      <t>01.04.2019 (В. Пак)</t>
    </r>
    <r>
      <rPr/>
      <t xml:space="preserve"> - запрос расписан через офис
</t>
    </r>
    <r>
      <rPr>
        <b/>
      </rPr>
      <t>01.04.2019</t>
    </r>
    <r>
      <rPr/>
      <t xml:space="preserve"> - принято в работу.
</t>
    </r>
    <r>
      <rPr>
        <b/>
      </rPr>
      <t>11.04.2019</t>
    </r>
    <r>
      <rPr/>
      <t xml:space="preserve"> - ТКП сформировано. На согласовании.
</t>
    </r>
    <r>
      <rPr>
        <b/>
      </rPr>
      <t>15.04.2019</t>
    </r>
    <r>
      <rPr/>
      <t xml:space="preserve"> - ТКП согласовано. Формируется заявка на ТЭО и плановую калькуляцию.
Заявка на согласовании.
Направлена в договорную группу.
</t>
    </r>
    <r>
      <rPr>
        <b/>
      </rPr>
      <t>17.04.2019</t>
    </r>
    <r>
      <rPr/>
      <t xml:space="preserve"> - ценовое предложение на согласовании.
</t>
    </r>
    <r>
      <rPr>
        <b/>
      </rPr>
      <t xml:space="preserve">18.04.2019 </t>
    </r>
    <r>
      <rPr/>
      <t xml:space="preserve">- на подписи у ГД
</t>
    </r>
    <r>
      <rPr>
        <b/>
      </rPr>
      <t>19.04.2019</t>
    </r>
    <r>
      <rPr/>
      <t xml:space="preserve"> - направлено Заказчику (исх. 606 от 19.04.2019 АО)</t>
    </r>
  </si>
  <si>
    <t>Совместное решение о внесении в бюллетени доработок 17Н914.543БУ, 17Н914.543БЭ</t>
  </si>
  <si>
    <t>470
480</t>
  </si>
  <si>
    <t>196_19</t>
  </si>
  <si>
    <r>
      <rPr>
        <b/>
      </rPr>
      <t>21.05.2019 (В. Пак)</t>
    </r>
    <r>
      <rPr/>
      <t xml:space="preserve"> - запрос расписан через офис
</t>
    </r>
    <r>
      <rPr>
        <b/>
      </rPr>
      <t>21.05.2019</t>
    </r>
    <r>
      <rPr/>
      <t xml:space="preserve"> - принято в работу. Совместное решение на согласовании у Андрейко.
Готовится ответ.
Заказчик должен переподписать письмо (добавить адресат - 4015 ВП МО).
</t>
    </r>
    <r>
      <rPr>
        <b/>
      </rPr>
      <t>23.05.2019</t>
    </r>
    <r>
      <rPr/>
      <t xml:space="preserve"> - вх. 470 аннулирован Заказчиком. Снял с контроля.
Составлен офиц. письмо-ответ. Согласовано с Фельдманом и Андрейко. На подписи у Кокорева.
</t>
    </r>
    <r>
      <rPr>
        <b/>
      </rPr>
      <t>24.05.2019</t>
    </r>
    <r>
      <rPr/>
      <t xml:space="preserve"> - на подписи у ГД.
</t>
    </r>
    <r>
      <rPr>
        <b/>
      </rPr>
      <t>29.05.2019</t>
    </r>
    <r>
      <rPr/>
      <t xml:space="preserve"> - направлено в 4015 ВП МО РФ.
</t>
    </r>
    <r>
      <rPr>
        <b/>
      </rPr>
      <t>03.06.2019</t>
    </r>
    <r>
      <rPr/>
      <t xml:space="preserve"> - направлено Заказчику (исх. 778 от 29.05.2019 АО)</t>
    </r>
  </si>
  <si>
    <r>
      <rPr>
        <b/>
      </rPr>
      <t>29.03.2019 (П. Мартынов)</t>
    </r>
    <r>
      <rPr/>
      <t xml:space="preserve"> - задача поставлена А. Семиным в устной форме: подготовить ТКП под РКМ (формировала Линькова, вх. запрос 301 был отписан также ей)
</t>
    </r>
    <r>
      <rPr>
        <b/>
      </rPr>
      <t>02.04.2019</t>
    </r>
    <r>
      <rPr/>
      <t xml:space="preserve"> - ТКП на согласовании.
</t>
    </r>
    <r>
      <rPr>
        <b/>
      </rPr>
      <t>03.04.2019</t>
    </r>
    <r>
      <rPr/>
      <t xml:space="preserve"> - ТКП и РКМ переданы на подпись ГД
</t>
    </r>
    <r>
      <rPr>
        <b/>
      </rPr>
      <t>05.04.2019</t>
    </r>
    <r>
      <rPr/>
      <t xml:space="preserve"> - РКМ направлены в 4015 ВП МО для выдачи заключения на ориент. цену (исх 513 АО)
</t>
    </r>
    <r>
      <rPr>
        <b/>
      </rPr>
      <t xml:space="preserve">23.04.2019 </t>
    </r>
    <r>
      <rPr/>
      <t xml:space="preserve">- РКМ и заключение получены. 
</t>
    </r>
    <r>
      <rPr>
        <b/>
      </rPr>
      <t>24.04.2019</t>
    </r>
    <r>
      <rPr/>
      <t xml:space="preserve"> - направлены Заказчику (исх. 627 АО)</t>
    </r>
  </si>
  <si>
    <t>НПП Радар ммс</t>
  </si>
  <si>
    <t>MIC-185E</t>
  </si>
  <si>
    <t>202_19</t>
  </si>
  <si>
    <r>
      <rPr>
        <b/>
      </rPr>
      <t>07.06.2019 (П. Мартынов)</t>
    </r>
    <r>
      <rPr/>
      <t xml:space="preserve"> - телефонный звонок от Заказчика: правки в ТКП.
</t>
    </r>
    <r>
      <rPr>
        <b/>
      </rPr>
      <t xml:space="preserve">10.06.2019 </t>
    </r>
    <r>
      <rPr/>
      <t>- отправлено Заказчику.</t>
    </r>
  </si>
  <si>
    <r>
      <rPr>
        <b/>
      </rPr>
      <t>05.06.2019 (П. Мартынов)</t>
    </r>
    <r>
      <rPr/>
      <t xml:space="preserve"> - телефонный звонок от Заказчика: правки в ТКП.
</t>
    </r>
    <r>
      <rPr>
        <b/>
      </rPr>
      <t>06.06.2019</t>
    </r>
    <r>
      <rPr/>
      <t xml:space="preserve"> - отправлено Заказчику.</t>
    </r>
  </si>
  <si>
    <r>
      <rPr>
        <b/>
      </rPr>
      <t>30.04.2019 (П. Мартынов)</t>
    </r>
    <r>
      <rPr/>
      <t xml:space="preserve"> - телефонный звонок от Заказчика: запрос ТКП на MIC-185E. 
Сделан запрос в ЦР.
</t>
    </r>
    <r>
      <rPr>
        <b/>
      </rPr>
      <t>06.05.2019</t>
    </r>
    <r>
      <rPr/>
      <t xml:space="preserve"> - ответ из ЦР получен. ТКП сформировано, на согласовании.
Отправлено Заказчику по электр. почте.</t>
    </r>
  </si>
  <si>
    <t>MIC-1150, MIC-185</t>
  </si>
  <si>
    <r>
      <rPr>
        <b/>
      </rPr>
      <t>03.04.2019 (В. Пак)</t>
    </r>
    <r>
      <rPr/>
      <t xml:space="preserve"> - запрос направлен по e-mail;
</t>
    </r>
    <r>
      <rPr>
        <b/>
      </rPr>
      <t>03.04.2019 (П. Мартынов)</t>
    </r>
    <r>
      <rPr/>
      <t xml:space="preserve"> - принято в работу. Направил Заказчику ряд уточняющих вопросов по электр. почте.
</t>
    </r>
    <r>
      <rPr>
        <b/>
      </rPr>
      <t>08.04.2019</t>
    </r>
    <r>
      <rPr/>
      <t xml:space="preserve"> - был звонок Заказчику. Ожидаю информацию по типу тензорезистора.
</t>
    </r>
    <r>
      <rPr>
        <b/>
      </rPr>
      <t>12.04.2019</t>
    </r>
    <r>
      <rPr/>
      <t xml:space="preserve"> - информация получена. Формируется ТКП.
</t>
    </r>
    <r>
      <rPr>
        <b/>
      </rPr>
      <t>16.04.2019</t>
    </r>
    <r>
      <rPr/>
      <t xml:space="preserve"> - ТКП на согласовании.
</t>
    </r>
    <r>
      <rPr>
        <b/>
      </rPr>
      <t>18.04.2019</t>
    </r>
    <r>
      <rPr/>
      <t xml:space="preserve"> - отправлено Заказчику по электр. почте.</t>
    </r>
  </si>
  <si>
    <t>РКЦ Прогресс - ОКБ Спектр</t>
  </si>
  <si>
    <t>WinПОС + ТМ Регистратор</t>
  </si>
  <si>
    <t>211_19</t>
  </si>
  <si>
    <t>29.10.2019 - оплата</t>
  </si>
  <si>
    <t>дог 08/19 (АО) 13.06.2018</t>
  </si>
  <si>
    <r>
      <rPr>
        <b/>
      </rPr>
      <t>09.10.2019 (В. Пак)</t>
    </r>
    <r>
      <rPr/>
      <t xml:space="preserve"> - запрос направлен по e-mail
</t>
    </r>
    <r>
      <rPr>
        <b/>
      </rPr>
      <t>09.10.2019</t>
    </r>
    <r>
      <rPr/>
      <t xml:space="preserve"> - оригинал договора передан Л. Дышкант в архив.
Один экземпляр ПР направлен Заказчику почтой (исх. 1540 АО)</t>
    </r>
  </si>
  <si>
    <t>24.09.2019 - оплата</t>
  </si>
  <si>
    <r>
      <rPr>
        <b/>
      </rPr>
      <t xml:space="preserve">18.09.2019 (В. Пак) </t>
    </r>
    <r>
      <rPr/>
      <t xml:space="preserve">- запрос расписан через офис
</t>
    </r>
    <r>
      <rPr>
        <b/>
      </rPr>
      <t xml:space="preserve">19.09.2019 </t>
    </r>
    <r>
      <rPr/>
      <t xml:space="preserve">- принято в работу. Подготовлен ответ. На подписи у Семина
</t>
    </r>
    <r>
      <rPr>
        <b/>
      </rPr>
      <t xml:space="preserve">20.09.2019 </t>
    </r>
    <r>
      <rPr/>
      <t>- направлен официальный ответ (Исх 1432 АО)</t>
    </r>
  </si>
  <si>
    <t>ТМ Регистратор + WinПОС</t>
  </si>
  <si>
    <r>
      <rPr>
        <b/>
      </rPr>
      <t>28.06.2019 (П. Мартынов)</t>
    </r>
    <r>
      <rPr/>
      <t xml:space="preserve"> - запрос обновленного договора по телефону.
</t>
    </r>
    <r>
      <rPr>
        <b/>
      </rPr>
      <t>02.07.2019</t>
    </r>
    <r>
      <rPr/>
      <t xml:space="preserve"> - направлен Заказчику (исх. 953 от 01.07.2019 АО)</t>
    </r>
  </si>
  <si>
    <t xml:space="preserve">Дог. № 08/19 от 13.06.2019 (АО)
Счет № 63 от 28.06.2019 </t>
  </si>
  <si>
    <r>
      <rPr>
        <b/>
      </rPr>
      <t>09.04.2019 (П. Мартынов)</t>
    </r>
    <r>
      <rPr/>
      <t xml:space="preserve"> - электронный запрос от Заказчика. 
ТКП и заявка на договор на согласовании.
</t>
    </r>
    <r>
      <rPr>
        <b/>
      </rPr>
      <t>11.04.2019</t>
    </r>
    <r>
      <rPr/>
      <t xml:space="preserve"> - проект договора направлен на согласование (Исх. 537 от 11.04.2019 АО)</t>
    </r>
  </si>
  <si>
    <t>Дог. № 08/19 от 10.04.2019 (АО)</t>
  </si>
  <si>
    <t>ПАО "Ил"</t>
  </si>
  <si>
    <t>СЧ ОКР "Разработка комплекса сбора и регистрации параметров системы бортовых измерений"</t>
  </si>
  <si>
    <r>
      <rPr>
        <b/>
      </rPr>
      <t>23.01.2019 (В. Пак)</t>
    </r>
    <r>
      <rPr/>
      <t xml:space="preserve"> - запрос расписан через офис
</t>
    </r>
    <r>
      <rPr>
        <b/>
      </rPr>
      <t>24.01.2019</t>
    </r>
    <r>
      <rPr/>
      <t xml:space="preserve"> - ТКП не требуется, направлены уставные документы</t>
    </r>
  </si>
  <si>
    <t>КБХиммаш</t>
  </si>
  <si>
    <t>215_19</t>
  </si>
  <si>
    <r>
      <rPr>
        <b/>
      </rPr>
      <t xml:space="preserve">11.07.2019 (В. Пак) </t>
    </r>
    <r>
      <rPr/>
      <t xml:space="preserve">- запрос расписан через офис
</t>
    </r>
    <r>
      <rPr>
        <b/>
      </rPr>
      <t>11.07.2019</t>
    </r>
    <r>
      <rPr/>
      <t xml:space="preserve"> - принято в работу.
Решается вопрос о казначейском сопровождении.
</t>
    </r>
    <r>
      <rPr>
        <b/>
      </rPr>
      <t>30.07.2019</t>
    </r>
    <r>
      <rPr/>
      <t xml:space="preserve"> - Заказчик переделывает проект договора.
</t>
    </r>
    <r>
      <rPr>
        <b/>
      </rPr>
      <t>31.07.2019</t>
    </r>
    <r>
      <rPr/>
      <t xml:space="preserve"> - договор (проект) направлен Н. Тюриковой на рассмотрение.
</t>
    </r>
    <r>
      <rPr>
        <b/>
      </rPr>
      <t>05.08.2019</t>
    </r>
    <r>
      <rPr/>
      <t xml:space="preserve"> - ожидаем подписанный договор от Заказчика
</t>
    </r>
    <r>
      <rPr>
        <b/>
      </rPr>
      <t>06.08.2019</t>
    </r>
    <r>
      <rPr/>
      <t xml:space="preserve"> - договор подписан. Направлен Заказчику (исх. 1180 АО)</t>
    </r>
  </si>
  <si>
    <t>Дог. № 334-531-19 от 27.06.2019 (АО)</t>
  </si>
  <si>
    <t>Блок микроконтроллерный
регулирующий БМКР-ЭРМ</t>
  </si>
  <si>
    <r>
      <rPr>
        <b/>
      </rPr>
      <t>11.04.2019 (П. Мартынов)</t>
    </r>
    <r>
      <rPr/>
      <t xml:space="preserve"> - задача поставлена Сёминым Антоном.
</t>
    </r>
    <r>
      <rPr>
        <b/>
      </rPr>
      <t>12.04.2019</t>
    </r>
    <r>
      <rPr/>
      <t xml:space="preserve"> - ТКП направлено Заказчику по электр. почте (исх. 553 от 12.04.2019 АО)</t>
    </r>
  </si>
  <si>
    <t>Прогрессивные технологии</t>
  </si>
  <si>
    <t>Обучение для КТРВ</t>
  </si>
  <si>
    <t>216_19</t>
  </si>
  <si>
    <r>
      <rPr>
        <b/>
      </rPr>
      <t xml:space="preserve">11.04.2019 (В. Пак) </t>
    </r>
    <r>
      <rPr/>
      <t xml:space="preserve">- запрос направлен по e-mail
</t>
    </r>
    <r>
      <rPr>
        <b/>
      </rPr>
      <t>11.04.2019</t>
    </r>
    <r>
      <rPr/>
      <t xml:space="preserve"> - принято в работу
</t>
    </r>
    <r>
      <rPr>
        <b/>
      </rPr>
      <t>12.04.2019</t>
    </r>
    <r>
      <rPr/>
      <t xml:space="preserve"> - ТКП согласовано. Передано Лунину С. для отправки</t>
    </r>
  </si>
  <si>
    <t xml:space="preserve">Разработка методики измерений при воспроизведении силы (нагрузки) </t>
  </si>
  <si>
    <t>218_19</t>
  </si>
  <si>
    <r>
      <rPr>
        <b/>
      </rPr>
      <t xml:space="preserve">30.09.2019 (В. Пак) </t>
    </r>
    <r>
      <rPr/>
      <t xml:space="preserve">- запрос расписан через офис
</t>
    </r>
    <r>
      <rPr>
        <b/>
      </rPr>
      <t>01.10.2019</t>
    </r>
    <r>
      <rPr/>
      <t xml:space="preserve"> - принято в работу
Передано Дубинину. Прорабатывается ответ.
</t>
    </r>
    <r>
      <rPr>
        <b/>
      </rPr>
      <t>15.10.2019</t>
    </r>
    <r>
      <rPr/>
      <t xml:space="preserve"> - ответ отправлен (Исх 1569 АО)</t>
    </r>
  </si>
  <si>
    <r>
      <rPr>
        <b/>
      </rPr>
      <t>07.05.2019 (П. Мартынов)</t>
    </r>
    <r>
      <rPr/>
      <t xml:space="preserve"> - ожидаем ответ Заказчика на вопросы Дубинина относительно методики измерений
</t>
    </r>
    <r>
      <rPr>
        <b/>
      </rPr>
      <t xml:space="preserve">14.05.2019 </t>
    </r>
    <r>
      <rPr/>
      <t xml:space="preserve">- ответы получены.
</t>
    </r>
    <r>
      <rPr>
        <b/>
      </rPr>
      <t xml:space="preserve">03.06.2019 </t>
    </r>
    <r>
      <rPr/>
      <t xml:space="preserve">- на этой неделе должен приехать представитель 32-го института 
</t>
    </r>
    <r>
      <rPr>
        <b/>
      </rPr>
      <t>21.06.2019</t>
    </r>
    <r>
      <rPr/>
      <t xml:space="preserve"> - отправлено Заказчику (исх. 900 АО)</t>
    </r>
  </si>
  <si>
    <r>
      <rPr>
        <b/>
      </rPr>
      <t>19.04.2019 (П. Мартынов)</t>
    </r>
    <r>
      <rPr/>
      <t xml:space="preserve"> - предоставить ответ до 08.05.2019 г.
</t>
    </r>
    <r>
      <rPr>
        <b/>
      </rPr>
      <t>07.05.2019</t>
    </r>
    <r>
      <rPr/>
      <t xml:space="preserve"> - отправлен перечень вопросов (исх. 392 ООО)</t>
    </r>
  </si>
  <si>
    <r>
      <rPr>
        <b/>
      </rPr>
      <t xml:space="preserve">11.04.2019 (В. Пак) </t>
    </r>
    <r>
      <rPr/>
      <t xml:space="preserve">- запрос расписан через офис
</t>
    </r>
    <r>
      <rPr>
        <b/>
      </rPr>
      <t>12.04.2019</t>
    </r>
    <r>
      <rPr/>
      <t xml:space="preserve"> - принято в работу. ТЗ направлено Фельдману на рассмотрение.
</t>
    </r>
    <r>
      <rPr>
        <b/>
      </rPr>
      <t>16.04.2019</t>
    </r>
    <r>
      <rPr/>
      <t xml:space="preserve"> - ТЗ и запрос направлен Дубинину А.Ф.
</t>
    </r>
    <r>
      <rPr>
        <b/>
      </rPr>
      <t>19.04.2019</t>
    </r>
    <r>
      <rPr/>
      <t xml:space="preserve"> - подготовлено письмо о сроке предоставления ответа не позднее 08.05.2019 г.
Направлено Заказчику (исх. 359 от 19.04.2019 ООО)</t>
    </r>
  </si>
  <si>
    <t>ЦЭНКИ - КЦ Восточный</t>
  </si>
  <si>
    <t>221_18</t>
  </si>
  <si>
    <t>дог 3Д000018/839/18 (АО) 01.06.2018</t>
  </si>
  <si>
    <t>р2312</t>
  </si>
  <si>
    <t>ME-927-1</t>
  </si>
  <si>
    <t>222_19</t>
  </si>
  <si>
    <t>Дог. № 47702388027160002230/17-19 от 18.06.2019 г.</t>
  </si>
  <si>
    <t>р2444</t>
  </si>
  <si>
    <r>
      <rPr>
        <b/>
      </rPr>
      <t>02.07.2019 (П. Мартынов)</t>
    </r>
    <r>
      <rPr/>
      <t xml:space="preserve"> - принято в работу.
Договор подписан. Счет-фактура и ТОРГ 12 готовы. Формируется счет на оплату.
</t>
    </r>
    <r>
      <rPr>
        <b/>
      </rPr>
      <t>03.07.2019</t>
    </r>
    <r>
      <rPr/>
      <t xml:space="preserve"> - договор и отчетные документы направлены Заказчику (исх. 967 от 03.07.2019 АО)</t>
    </r>
  </si>
  <si>
    <r>
      <rPr>
        <b/>
      </rPr>
      <t>22.05.2019 (П. Мартынов)</t>
    </r>
    <r>
      <rPr/>
      <t xml:space="preserve"> - Приезд Заказчика. Добавить комплект кабелей.
23.05.2019 - звонок Заказчика. Кабели не нужны. Задача снимается</t>
    </r>
  </si>
  <si>
    <r>
      <rPr>
        <b/>
      </rPr>
      <t>16.04.2019 (П. Мартынов)</t>
    </r>
    <r>
      <rPr/>
      <t xml:space="preserve"> - задача поставлена Сёминым Антоном
ТКП на согласовании.
</t>
    </r>
    <r>
      <rPr>
        <b/>
      </rPr>
      <t>17.04.2019</t>
    </r>
    <r>
      <rPr/>
      <t xml:space="preserve"> - направлено Заказчику (исх. 585 АО)</t>
    </r>
  </si>
  <si>
    <t>СЧ ОКР "Карагач" (РКМ)</t>
  </si>
  <si>
    <t>223_19</t>
  </si>
  <si>
    <r>
      <rPr>
        <b/>
      </rPr>
      <t>22.11.2019</t>
    </r>
    <r>
      <rPr/>
      <t xml:space="preserve"> - запрос расписан через офис
</t>
    </r>
    <r>
      <rPr>
        <b/>
      </rPr>
      <t>22.11.2019</t>
    </r>
    <r>
      <rPr/>
      <t xml:space="preserve"> - ТКП исправлено. Согласовано со Скрипником Ал-ем. Вместе с заявкой на РКМ на согласовании у В. Пака
</t>
    </r>
    <r>
      <rPr>
        <b/>
      </rPr>
      <t>25.11.2019</t>
    </r>
    <r>
      <rPr/>
      <t xml:space="preserve"> - ТКП на согласовании у Кокорева. Параллельно направлена заявка в договорную группу.
</t>
    </r>
    <r>
      <rPr>
        <b/>
      </rPr>
      <t>04.12.2019</t>
    </r>
    <r>
      <rPr/>
      <t xml:space="preserve"> - направлено письмо о разрешении использования NI (исх. 1932 от 04.12.2019 АО)</t>
    </r>
  </si>
  <si>
    <t>ОКР Карагач</t>
  </si>
  <si>
    <r>
      <rPr>
        <b/>
      </rPr>
      <t xml:space="preserve">25.04.2019 (П. Мартынов) </t>
    </r>
    <r>
      <rPr/>
      <t xml:space="preserve">- проговорить со Скрипником Ал-ем дату поездки в НПО Маш.
Ориентировочная дата поездки (16.05.2019) сообщена по электр. почте.
</t>
    </r>
    <r>
      <rPr>
        <b/>
      </rPr>
      <t xml:space="preserve">16.05.2019 </t>
    </r>
    <r>
      <rPr/>
      <t xml:space="preserve">- состоялась командировка.
</t>
    </r>
    <r>
      <rPr>
        <b/>
      </rPr>
      <t>17.05.2019</t>
    </r>
    <r>
      <rPr/>
      <t xml:space="preserve"> - ведется составление структурной схемы, проработка ТЗ, формирование перечня поставляемого оборудования.
</t>
    </r>
    <r>
      <rPr>
        <b/>
      </rPr>
      <t>03.06.2019</t>
    </r>
    <r>
      <rPr/>
      <t xml:space="preserve"> - планируется командировка (11го или 13 июня), по результатам которой окончательно будет утвержден состав оборудования. 
</t>
    </r>
    <r>
      <rPr>
        <b/>
      </rPr>
      <t>04.06.2019</t>
    </r>
    <r>
      <rPr/>
      <t xml:space="preserve"> - завтра (06.05.2019) будет утверждена схема соединений.
</t>
    </r>
    <r>
      <rPr>
        <b/>
      </rPr>
      <t>10.06.2019</t>
    </r>
    <r>
      <rPr/>
      <t xml:space="preserve"> - схема соединений согласована.
</t>
    </r>
    <r>
      <rPr>
        <b/>
      </rPr>
      <t>18.06.2019</t>
    </r>
    <r>
      <rPr/>
      <t xml:space="preserve"> - ТКП на согласовании.
</t>
    </r>
    <r>
      <rPr>
        <b/>
      </rPr>
      <t xml:space="preserve">26.06.2019 </t>
    </r>
    <r>
      <rPr/>
      <t xml:space="preserve">- ТКП согласовано. Формируется заявка в договорную группу.
</t>
    </r>
    <r>
      <rPr>
        <b/>
      </rPr>
      <t>27.06.2019</t>
    </r>
    <r>
      <rPr/>
      <t xml:space="preserve"> - заявка направлена в договорную группу.
</t>
    </r>
    <r>
      <rPr>
        <b/>
      </rPr>
      <t>02.07.2019</t>
    </r>
    <r>
      <rPr/>
      <t xml:space="preserve"> - РКМ на подписи у ГД.
</t>
    </r>
    <r>
      <rPr>
        <b/>
      </rPr>
      <t>04.07.2019</t>
    </r>
    <r>
      <rPr/>
      <t xml:space="preserve"> - РКМ направлены Заказчику (исх. 958 от 01.07.2019 г. АО)</t>
    </r>
  </si>
  <si>
    <r>
      <rPr>
        <b/>
      </rPr>
      <t>23.04.2019 (В. Пак)</t>
    </r>
    <r>
      <rPr/>
      <t xml:space="preserve"> - запрос расписан через офис
</t>
    </r>
    <r>
      <rPr>
        <b/>
      </rPr>
      <t>23.04.2019</t>
    </r>
    <r>
      <rPr/>
      <t xml:space="preserve"> - принято в работу
ТЗ направлено Скрипнику Ал-ю на проработку.
</t>
    </r>
    <r>
      <rPr>
        <b/>
      </rPr>
      <t>25.04.2019</t>
    </r>
    <r>
      <rPr/>
      <t xml:space="preserve"> - направлено офиц. письмо (исх. 629 от 24.04.2019 АО) о необходимости тех. совещания. Дата пребытия будет сообщена в рабочем порядке (вероятнее всего, после майских праздников).</t>
    </r>
  </si>
  <si>
    <t>АО "ВПК "НПО машиностроения"</t>
  </si>
  <si>
    <t>ТЗ СЧ ОКР "Карагач МЕРА"</t>
  </si>
  <si>
    <r>
      <rPr>
        <b/>
      </rPr>
      <t>18.12.19</t>
    </r>
    <r>
      <rPr/>
      <t xml:space="preserve"> - запрос расписан через офис
</t>
    </r>
    <r>
      <rPr>
        <b/>
      </rPr>
      <t>19.12.19</t>
    </r>
    <r>
      <rPr/>
      <t xml:space="preserve"> - ТЗ направлено на электр. согласование.</t>
    </r>
  </si>
  <si>
    <t>ООО Ровер</t>
  </si>
  <si>
    <t>МВ-023/026</t>
  </si>
  <si>
    <t>224_19</t>
  </si>
  <si>
    <r>
      <rPr>
        <b/>
      </rPr>
      <t xml:space="preserve">16.04.2019 (В. Пак) </t>
    </r>
    <r>
      <rPr/>
      <t xml:space="preserve">- запрос расписан через офис
</t>
    </r>
    <r>
      <rPr>
        <b/>
      </rPr>
      <t>17.04.2019</t>
    </r>
    <r>
      <rPr/>
      <t xml:space="preserve"> - принято в работу. Направлен ряд уточняющих вопросов Заказчику.
</t>
    </r>
    <r>
      <rPr>
        <b/>
      </rPr>
      <t>18.04.2019</t>
    </r>
    <r>
      <rPr/>
      <t xml:space="preserve"> - направлено электр. письмо с просьбой направить ТЗ</t>
    </r>
  </si>
  <si>
    <t>Тепловой макет системы ТМС</t>
  </si>
  <si>
    <t>228_19</t>
  </si>
  <si>
    <r>
      <rPr>
        <b/>
      </rPr>
      <t xml:space="preserve">17.04.2019 (В. Пак) </t>
    </r>
    <r>
      <rPr/>
      <t xml:space="preserve">- запрос расписан через офис
</t>
    </r>
    <r>
      <rPr>
        <b/>
      </rPr>
      <t xml:space="preserve">17.04.2019 </t>
    </r>
    <r>
      <rPr/>
      <t xml:space="preserve">- принято в работу
</t>
    </r>
    <r>
      <rPr>
        <b/>
      </rPr>
      <t>25.04.2019</t>
    </r>
    <r>
      <rPr/>
      <t xml:space="preserve"> - идет формирование стоимости комплектующих.
</t>
    </r>
    <r>
      <rPr>
        <b/>
      </rPr>
      <t>29.04.2019</t>
    </r>
    <r>
      <rPr/>
      <t xml:space="preserve"> - ТКП составлено. На согласовании.
</t>
    </r>
    <r>
      <rPr>
        <b/>
      </rPr>
      <t>06.05.2019</t>
    </r>
    <r>
      <rPr/>
      <t xml:space="preserve"> - ТКП переделывается.
</t>
    </r>
    <r>
      <rPr>
        <b/>
      </rPr>
      <t>07.05.2019</t>
    </r>
    <r>
      <rPr/>
      <t xml:space="preserve"> - переделано. Согласовано с Фельдманом. На согласовании у Семина.
</t>
    </r>
    <r>
      <rPr>
        <b/>
      </rPr>
      <t>08.05.2019</t>
    </r>
    <r>
      <rPr/>
      <t xml:space="preserve"> - исправлено ТКП. Будет согласовано в пн после оперативного совещания.
</t>
    </r>
    <r>
      <rPr>
        <b/>
      </rPr>
      <t>15.05.2019</t>
    </r>
    <r>
      <rPr/>
      <t xml:space="preserve"> - ТКП у ГД.
</t>
    </r>
    <r>
      <rPr>
        <b/>
      </rPr>
      <t>28.05.2019</t>
    </r>
    <r>
      <rPr/>
      <t xml:space="preserve"> - прошло совещание у ГД. ТКП направлено Смирнову для расчета стоимости одного корпуса Теплового макета.
</t>
    </r>
    <r>
      <rPr>
        <b/>
      </rPr>
      <t>29.05.2019</t>
    </r>
    <r>
      <rPr/>
      <t xml:space="preserve"> - данные получены. ТКП на повторном согласовании.
ТКП направлено Заказчику (исх. 777 от 29.05.2019 г. АО)</t>
    </r>
  </si>
  <si>
    <t>В рамках дог. № 47702388027160001410/06/2017 от 26.04.2017 г.</t>
  </si>
  <si>
    <r>
      <rPr>
        <b/>
      </rPr>
      <t>23.01.2019 (В. Пак)</t>
    </r>
    <r>
      <rPr/>
      <t xml:space="preserve"> - запрос направлен по e-mail
</t>
    </r>
    <r>
      <rPr>
        <b/>
      </rPr>
      <t>23.01.2019</t>
    </r>
    <r>
      <rPr/>
      <t xml:space="preserve"> - принято в работу. ТКП отправлено</t>
    </r>
  </si>
  <si>
    <t>1012
1020</t>
  </si>
  <si>
    <t>238_18</t>
  </si>
  <si>
    <r>
      <rPr>
        <rFont val="'Arial'"/>
        <b/>
        <color rgb="FF000000"/>
      </rPr>
      <t xml:space="preserve">04.12.2018 (В. Пак) </t>
    </r>
    <r>
      <rPr>
        <rFont val="'Arial'"/>
        <color rgb="FF000000"/>
      </rPr>
      <t xml:space="preserve">- запрос расписан через офис
</t>
    </r>
    <r>
      <rPr>
        <rFont val="'Arial'"/>
        <b/>
        <color rgb="FF000000"/>
      </rPr>
      <t>12.12.2018</t>
    </r>
    <r>
      <rPr>
        <rFont val="'Arial'"/>
        <color rgb="FF000000"/>
      </rPr>
      <t xml:space="preserve"> - решение по договору не принято.
</t>
    </r>
    <r>
      <rPr>
        <rFont val="'Arial'"/>
        <b/>
        <color rgb="FF000000"/>
      </rPr>
      <t>09.01.2019</t>
    </r>
    <r>
      <rPr>
        <rFont val="'Arial'"/>
        <color rgb="FF000000"/>
      </rPr>
      <t xml:space="preserve"> - договор на подписи у Потапова.
</t>
    </r>
    <r>
      <rPr>
        <rFont val="'Arial'"/>
        <b/>
        <color rgb="FF000000"/>
      </rPr>
      <t>21.01.2019</t>
    </r>
    <r>
      <rPr>
        <rFont val="'Arial'"/>
        <color rgb="FF000000"/>
      </rPr>
      <t xml:space="preserve"> - по сообщению на оперативке договор будет рассмотрен и возможно подписан 23.01.2019г.
</t>
    </r>
    <r>
      <rPr>
        <rFont val="'Arial'"/>
        <b/>
        <color rgb="FF000000"/>
      </rPr>
      <t>05.02.2019</t>
    </r>
    <r>
      <rPr>
        <rFont val="'Arial'"/>
        <color rgb="FF000000"/>
      </rPr>
      <t xml:space="preserve"> - формируется письмо об отказе от договора.
</t>
    </r>
    <r>
      <rPr>
        <rFont val="'Arial'"/>
        <b/>
        <color rgb="FF000000"/>
      </rPr>
      <t>06.02.2019</t>
    </r>
    <r>
      <rPr>
        <rFont val="'Arial'"/>
        <color rgb="FF000000"/>
      </rPr>
      <t xml:space="preserve"> - письмо на согласовании у Семина.
</t>
    </r>
    <r>
      <rPr>
        <rFont val="'Arial'"/>
        <b/>
        <color rgb="FF000000"/>
      </rPr>
      <t>26.02.2019</t>
    </r>
    <r>
      <rPr>
        <rFont val="'Arial'"/>
        <color rgb="FF000000"/>
      </rPr>
      <t xml:space="preserve"> - письмо исправлено. На согласовании у Потапова
Отправлено Заказчику (исх 279 от 26.02.2019 АО)</t>
    </r>
  </si>
  <si>
    <t>дог 22/18 (АО)</t>
  </si>
  <si>
    <t>242_19</t>
  </si>
  <si>
    <r>
      <rPr>
        <b/>
      </rPr>
      <t>25.04.2019 (П.Мартынов)</t>
    </r>
    <r>
      <rPr/>
      <t xml:space="preserve"> - ТКП на согласовании.
Согласовано, выложено на сервер.</t>
    </r>
  </si>
  <si>
    <t>ГКНПЦ Хруничева</t>
  </si>
  <si>
    <t>Автономные и комплексные испытания в части комплекта 14И741</t>
  </si>
  <si>
    <t>243_19</t>
  </si>
  <si>
    <r>
      <rPr>
        <b/>
      </rPr>
      <t>03.12.2019</t>
    </r>
    <r>
      <rPr/>
      <t xml:space="preserve"> - запрос расписан через офис
</t>
    </r>
    <r>
      <rPr>
        <b/>
      </rPr>
      <t>03.12.2019</t>
    </r>
    <r>
      <rPr/>
      <t xml:space="preserve"> - принято в работу. Формируется письмо-ответ.
</t>
    </r>
    <r>
      <rPr>
        <b/>
      </rPr>
      <t>04.12.2019</t>
    </r>
    <r>
      <rPr/>
      <t xml:space="preserve"> - дан ответ (исх . 1936 АО)</t>
    </r>
  </si>
  <si>
    <t>Дог. № 932...0004/29/19 (АО)</t>
  </si>
  <si>
    <t>Авторский надзор 14И741</t>
  </si>
  <si>
    <r>
      <rPr>
        <b/>
      </rPr>
      <t>02.07.2019 (П. Мартынов)</t>
    </r>
    <r>
      <rPr/>
      <t xml:space="preserve"> - ожидаем договор и заключение из 4015 ВП МО РФ.
</t>
    </r>
    <r>
      <rPr>
        <b/>
      </rPr>
      <t>12.07.2019</t>
    </r>
    <r>
      <rPr/>
      <t xml:space="preserve"> - пришли неподписанными из ВП МО.
</t>
    </r>
    <r>
      <rPr>
        <b/>
      </rPr>
      <t>26.07.2019</t>
    </r>
    <r>
      <rPr/>
      <t xml:space="preserve"> - проект договора без подписи ВП МО направлен Заказчику (исх. 1127 АО)</t>
    </r>
  </si>
  <si>
    <t>Дог. № 9320187309521010128000004/15/19 от 18.06.2019г.</t>
  </si>
  <si>
    <r>
      <rPr>
        <b/>
      </rPr>
      <t xml:space="preserve">27.05.2019 (В. Пак) </t>
    </r>
    <r>
      <rPr/>
      <t xml:space="preserve">- запрос расписан через офис
</t>
    </r>
    <r>
      <rPr>
        <b/>
      </rPr>
      <t>28.05.2019</t>
    </r>
    <r>
      <rPr/>
      <t xml:space="preserve"> - принято в работу. Проект договора и РКМ формирует Линькова Г.Н.
</t>
    </r>
    <r>
      <rPr>
        <b/>
      </rPr>
      <t>05.06.2019</t>
    </r>
    <r>
      <rPr/>
      <t xml:space="preserve"> - на согласовании.
</t>
    </r>
    <r>
      <rPr>
        <b/>
      </rPr>
      <t>18.06.2019</t>
    </r>
    <r>
      <rPr/>
      <t xml:space="preserve"> - проект договора и РКМ на рассмотрении у Н. Тюриковой
</t>
    </r>
    <r>
      <rPr>
        <b/>
      </rPr>
      <t>21.06.2019</t>
    </r>
    <r>
      <rPr/>
      <t xml:space="preserve"> - договор подписан. Направлен в ВП МО (Исх. 894 АО)
</t>
    </r>
    <r>
      <rPr>
        <b/>
      </rPr>
      <t>02.07.2019</t>
    </r>
    <r>
      <rPr/>
      <t xml:space="preserve"> - направлено письмо о состоянии договора (находится в ВП МО РФ). Исх. № 962 от 02.07.2019 АО</t>
    </r>
  </si>
  <si>
    <r>
      <rPr>
        <b/>
      </rPr>
      <t>25.04.2019 (П. Мартынов)</t>
    </r>
    <r>
      <rPr/>
      <t xml:space="preserve"> - сделать ТКП для планируемого договора.
</t>
    </r>
    <r>
      <rPr>
        <b/>
      </rPr>
      <t>26.04.2019</t>
    </r>
    <r>
      <rPr/>
      <t xml:space="preserve"> - ТКП согласовано. Печать лежит на сервере.</t>
    </r>
  </si>
  <si>
    <t>248_18</t>
  </si>
  <si>
    <t>11.02.2019 - оплата</t>
  </si>
  <si>
    <t>дог 527/544-18 (АО) 27.08.2018</t>
  </si>
  <si>
    <t>р2349</t>
  </si>
  <si>
    <t>Модернизация ИИС стенда 1 НИК-751</t>
  </si>
  <si>
    <t>249_19</t>
  </si>
  <si>
    <r>
      <rPr>
        <b/>
      </rPr>
      <t>14.05.2019 (П. Мартынов)</t>
    </r>
    <r>
      <rPr/>
      <t xml:space="preserve"> - актуализировать ТКП № 148_18.
</t>
    </r>
    <r>
      <rPr>
        <b/>
      </rPr>
      <t>15.05.2019</t>
    </r>
    <r>
      <rPr/>
      <t xml:space="preserve"> - принято в работу.
Согласовано со Скрипником Ал-м.
</t>
    </r>
    <r>
      <rPr>
        <b/>
      </rPr>
      <t>16.05.2019</t>
    </r>
    <r>
      <rPr/>
      <t xml:space="preserve"> - отдано Демочкину А. на согласование.
</t>
    </r>
    <r>
      <rPr>
        <b/>
      </rPr>
      <t xml:space="preserve">22.05.2019 </t>
    </r>
    <r>
      <rPr/>
      <t xml:space="preserve">- согласовано. Передано В. Паку для согласования с ГД.
</t>
    </r>
    <r>
      <rPr>
        <b/>
      </rPr>
      <t>24.05.2019</t>
    </r>
    <r>
      <rPr/>
      <t xml:space="preserve"> - передано ГД.
</t>
    </r>
    <r>
      <rPr>
        <b/>
      </rPr>
      <t xml:space="preserve">28.05.2019 </t>
    </r>
    <r>
      <rPr/>
      <t xml:space="preserve">- получено от ГД с замечаниями.
</t>
    </r>
    <r>
      <rPr>
        <b/>
      </rPr>
      <t>29.05.2019</t>
    </r>
    <r>
      <rPr/>
      <t xml:space="preserve"> - переделано. На согласовании у В. Пака.
</t>
    </r>
    <r>
      <rPr>
        <b/>
      </rPr>
      <t>18.06.2019</t>
    </r>
    <r>
      <rPr/>
      <t xml:space="preserve"> - от потенциального подрядчика (Итлан) получена сметная документация. Требуется сопоставить стоимость ТКП и сметы.
</t>
    </r>
    <r>
      <rPr>
        <b/>
      </rPr>
      <t>28.06.2019</t>
    </r>
    <r>
      <rPr/>
      <t xml:space="preserve"> - проведено совещание с возможным подрядчиком. Пока задача закрывается.</t>
    </r>
  </si>
  <si>
    <t>РКЦ "Прогресс"</t>
  </si>
  <si>
    <t>Проведение ГТО НПРС</t>
  </si>
  <si>
    <t>250_19</t>
  </si>
  <si>
    <r>
      <rPr>
        <b/>
      </rPr>
      <t>23.08.2019 (П. Мартынов)</t>
    </r>
    <r>
      <rPr/>
      <t xml:space="preserve">  - принято в работу.
РКМ исправлены и направлены в электр. виде Заказчику (пока не официально).
</t>
    </r>
    <r>
      <rPr>
        <b/>
      </rPr>
      <t>27.08.2019</t>
    </r>
    <r>
      <rPr/>
      <t xml:space="preserve"> - отправлено Заказчику (исх 1274 АО)</t>
    </r>
  </si>
  <si>
    <r>
      <rPr>
        <b/>
      </rPr>
      <t>08.05.2019 (П. Мартынов)</t>
    </r>
    <r>
      <rPr/>
      <t xml:space="preserve"> - Подготовить РКМ.
ТКП согласовано. 
Ориентировочная стоимость сообщена Заказчику в раб. порядке.
Заявка на РКМ направлена в договрную группу.
</t>
    </r>
    <r>
      <rPr>
        <b/>
      </rPr>
      <t xml:space="preserve">14.05.2019 </t>
    </r>
    <r>
      <rPr/>
      <t xml:space="preserve">- на подписи у ГД
</t>
    </r>
    <r>
      <rPr>
        <b/>
      </rPr>
      <t>15.05.2019</t>
    </r>
    <r>
      <rPr/>
      <t xml:space="preserve"> - отправлено Заказчику (исх. 689 от 15.05.19 АО)</t>
    </r>
  </si>
  <si>
    <t>Проведение ГТО НПРС-КП</t>
  </si>
  <si>
    <t>252_19</t>
  </si>
  <si>
    <r>
      <rPr>
        <b/>
      </rPr>
      <t>23.08.2019 (П. Мартынов)</t>
    </r>
    <r>
      <rPr/>
      <t xml:space="preserve">  - принято в работу.
</t>
    </r>
    <r>
      <rPr>
        <b/>
      </rPr>
      <t>26.08.2019</t>
    </r>
    <r>
      <rPr/>
      <t xml:space="preserve"> - исходные данные для правки РКМ переданы Игошкину А.
</t>
    </r>
    <r>
      <rPr>
        <b/>
      </rPr>
      <t xml:space="preserve">27.08.2019 </t>
    </r>
    <r>
      <rPr/>
      <t>- отправлено Заказчику (исх 1274 АО)</t>
    </r>
  </si>
  <si>
    <r>
      <rPr>
        <b/>
      </rPr>
      <t>08.05.2019 (П. Мартынов)</t>
    </r>
    <r>
      <rPr/>
      <t xml:space="preserve"> - Подготовить РКМ.
ТКП согласовано. 
Ориентировочная стоимость сообщена Заказчику в раб. порядке.
Заявка на РКМ направлена в договрную группу.
</t>
    </r>
    <r>
      <rPr>
        <b/>
      </rPr>
      <t>14.05.2019</t>
    </r>
    <r>
      <rPr/>
      <t xml:space="preserve"> - на подписи у ГД
</t>
    </r>
    <r>
      <rPr>
        <b/>
      </rPr>
      <t>15.05.2019</t>
    </r>
    <r>
      <rPr/>
      <t xml:space="preserve"> - отправлено Заказчику (исх. 689 от 15.05.19 АО)</t>
    </r>
  </si>
  <si>
    <t>План финансирования на 2019 г.</t>
  </si>
  <si>
    <t>255_19</t>
  </si>
  <si>
    <r>
      <rPr>
        <b/>
      </rPr>
      <t>20.05.2019 (В. Пак)</t>
    </r>
    <r>
      <rPr/>
      <t xml:space="preserve"> - запрос расписан через офис
</t>
    </r>
    <r>
      <rPr>
        <b/>
      </rPr>
      <t>20.05.2019</t>
    </r>
    <r>
      <rPr/>
      <t xml:space="preserve"> - принято в работу. 
Будет сформирована, когда будут готовы РКМ на НТК СИ.
</t>
    </r>
    <r>
      <rPr>
        <b/>
      </rPr>
      <t>23.05.2019</t>
    </r>
    <r>
      <rPr/>
      <t xml:space="preserve"> - на подписи у ГД
</t>
    </r>
    <r>
      <rPr>
        <b/>
      </rPr>
      <t>29.05.2019</t>
    </r>
    <r>
      <rPr/>
      <t xml:space="preserve"> - подписан.
Отправлен Заказчику (исх.775 от 29.05.2019 АО)</t>
    </r>
  </si>
  <si>
    <t>РКК "Энергия</t>
  </si>
  <si>
    <t>Наземный технологический комплекс системы измерений в составе технического комплекса разгонного блока 372РБ03</t>
  </si>
  <si>
    <r>
      <rPr>
        <b/>
      </rPr>
      <t>08.05.2019 (П. Мартынов)</t>
    </r>
    <r>
      <rPr/>
      <t xml:space="preserve"> - согласовать ТЗ, сформировать РКМ.
</t>
    </r>
    <r>
      <rPr>
        <b/>
      </rPr>
      <t>15.05.2019</t>
    </r>
    <r>
      <rPr/>
      <t xml:space="preserve"> - определены стоимости этапов 1 и 2. Ожидается состав оборудования от Андрейко А.Н.
</t>
    </r>
    <r>
      <rPr>
        <b/>
      </rPr>
      <t>16.05.2019</t>
    </r>
    <r>
      <rPr/>
      <t xml:space="preserve"> - состав получен. Расчет РКМ.
</t>
    </r>
    <r>
      <rPr>
        <b/>
      </rPr>
      <t>20.05.2019</t>
    </r>
    <r>
      <rPr/>
      <t xml:space="preserve"> - перечни материалов и трудоемкостей (для РКМ) на согласовании у Фельдмана
</t>
    </r>
    <r>
      <rPr>
        <b/>
      </rPr>
      <t>22.05.2019</t>
    </r>
    <r>
      <rPr/>
      <t xml:space="preserve"> - ТКП и РКМ на согласовании у В.Пака
</t>
    </r>
    <r>
      <rPr>
        <b/>
      </rPr>
      <t>28.05.2019</t>
    </r>
    <r>
      <rPr/>
      <t xml:space="preserve"> - подписаны ГД.
Направлены Заказчику (исх. 764 от 28.05.2019 АО). </t>
    </r>
  </si>
  <si>
    <t>НПО "Машиностроения"</t>
  </si>
  <si>
    <t>256_19</t>
  </si>
  <si>
    <r>
      <rPr>
        <b/>
      </rPr>
      <t>13.05.2019 (П. Мартынов)</t>
    </r>
    <r>
      <rPr/>
      <t xml:space="preserve"> - планируется тех. совещание у Заказчика (16.05.2019 г.)
</t>
    </r>
    <r>
      <rPr>
        <b/>
      </rPr>
      <t>16.05.2019</t>
    </r>
    <r>
      <rPr/>
      <t xml:space="preserve"> - состоялось техническое совещание.
</t>
    </r>
    <r>
      <rPr>
        <b/>
      </rPr>
      <t>17.05.2019</t>
    </r>
    <r>
      <rPr/>
      <t xml:space="preserve"> - проработка ТЗ, актуализация ТКП.
</t>
    </r>
    <r>
      <rPr>
        <b/>
      </rPr>
      <t xml:space="preserve">03.06.2019 </t>
    </r>
    <r>
      <rPr/>
      <t xml:space="preserve">- планируется командировка (11го или 13го) по результатам которой будет окончательно утвержден состав оборудования.
</t>
    </r>
    <r>
      <rPr>
        <b/>
      </rPr>
      <t>18.06.2019</t>
    </r>
    <r>
      <rPr/>
      <t xml:space="preserve"> - ТКП на согласовании.
</t>
    </r>
    <r>
      <rPr>
        <b/>
      </rPr>
      <t>26.06.2019</t>
    </r>
    <r>
      <rPr/>
      <t xml:space="preserve"> - ТКП согласовано. Формируется заявка в договорную группу.
</t>
    </r>
    <r>
      <rPr>
        <b/>
      </rPr>
      <t>27.06.2019</t>
    </r>
    <r>
      <rPr/>
      <t xml:space="preserve"> - заявка направлена в договорную группу.
</t>
    </r>
    <r>
      <rPr>
        <b/>
      </rPr>
      <t>02.07.2019</t>
    </r>
    <r>
      <rPr/>
      <t xml:space="preserve"> - РКМ на подписи у ГД.
</t>
    </r>
    <r>
      <rPr>
        <b/>
      </rPr>
      <t>04.07.2019</t>
    </r>
    <r>
      <rPr/>
      <t xml:space="preserve"> - РКМ направлены Заказчику (исх. 959 от 01.07.2019 АО)</t>
    </r>
  </si>
  <si>
    <r>
      <rPr>
        <b/>
      </rPr>
      <t>06.05.2019 (П. Мартынов)</t>
    </r>
    <r>
      <rPr/>
      <t xml:space="preserve"> - подготовить КП + РКМ
</t>
    </r>
    <r>
      <rPr>
        <b/>
      </rPr>
      <t>08.05.2019</t>
    </r>
    <r>
      <rPr/>
      <t xml:space="preserve"> - ТЗ направлено Ал-ю Скрипнику на проработку.
</t>
    </r>
    <r>
      <rPr>
        <b/>
      </rPr>
      <t>13.05.2019</t>
    </r>
    <r>
      <rPr/>
      <t xml:space="preserve"> - дан официальный ответ (исх. 672 от 13.05.2019 АО)</t>
    </r>
  </si>
  <si>
    <r>
      <rPr>
        <b/>
      </rPr>
      <t>25.12.19</t>
    </r>
    <r>
      <rPr/>
      <t xml:space="preserve"> - запрос расписан чере офис.
</t>
    </r>
    <r>
      <rPr>
        <b/>
      </rPr>
      <t>25.12.19</t>
    </r>
    <r>
      <rPr/>
      <t xml:space="preserve"> - принято в работу.</t>
    </r>
  </si>
  <si>
    <t>263_18</t>
  </si>
  <si>
    <t>Дог. 78/18 от 18.10.2018 г. Счет 270 от 18.10.2018</t>
  </si>
  <si>
    <t>р2375</t>
  </si>
  <si>
    <t>ООО "ГСКМ"</t>
  </si>
  <si>
    <t>MIC-TM-1</t>
  </si>
  <si>
    <t>264_19</t>
  </si>
  <si>
    <r>
      <rPr>
        <b/>
      </rPr>
      <t>14.05.2019 (Пак)</t>
    </r>
    <r>
      <rPr/>
      <t xml:space="preserve"> - запрос расписан через офис
</t>
    </r>
    <r>
      <rPr>
        <b/>
      </rPr>
      <t>14.05.2019</t>
    </r>
    <r>
      <rPr/>
      <t xml:space="preserve"> - принято в работу
</t>
    </r>
    <r>
      <rPr>
        <b/>
      </rPr>
      <t xml:space="preserve">15.05.2019 </t>
    </r>
    <r>
      <rPr/>
      <t xml:space="preserve">- конечный пользователь - АО "НИИЭМ". 
</t>
    </r>
    <r>
      <rPr>
        <b/>
      </rPr>
      <t>17.05.2019</t>
    </r>
    <r>
      <rPr/>
      <t xml:space="preserve"> - ТКП на согласовании.
</t>
    </r>
    <r>
      <rPr>
        <b/>
      </rPr>
      <t>20.05.2019</t>
    </r>
    <r>
      <rPr/>
      <t xml:space="preserve"> - ответ дан по электронной почте (сообщена ориентировочная стоимость) </t>
    </r>
  </si>
  <si>
    <t>Модуль программного управления для системы статических нагружений</t>
  </si>
  <si>
    <t>267_19</t>
  </si>
  <si>
    <r>
      <rPr>
        <b/>
      </rPr>
      <t>16.05.2019 (В. Пак)</t>
    </r>
    <r>
      <rPr/>
      <t xml:space="preserve"> - запрос расписан через офис
</t>
    </r>
    <r>
      <rPr>
        <b/>
      </rPr>
      <t>17.05.2019</t>
    </r>
    <r>
      <rPr/>
      <t xml:space="preserve"> - принято в работу. Направлено Стифутину А. на проработку
</t>
    </r>
    <r>
      <rPr>
        <b/>
      </rPr>
      <t>24.05.2019</t>
    </r>
    <r>
      <rPr/>
      <t xml:space="preserve"> - будет дан письмо-ответ 28.05.2019 г.
</t>
    </r>
    <r>
      <rPr>
        <b/>
      </rPr>
      <t xml:space="preserve">28.05.2019 </t>
    </r>
    <r>
      <rPr/>
      <t>- ответ на подписи у Кокорева.
Отказное письмо отправлено Заказчику по электр. почте (Исх. 765 от 28.05.2019 АО)</t>
    </r>
  </si>
  <si>
    <t>19.02.2019 - оплата</t>
  </si>
  <si>
    <r>
      <rPr>
        <b/>
      </rPr>
      <t>23.01.2019 (В. Пак)</t>
    </r>
    <r>
      <rPr/>
      <t xml:space="preserve"> - запрос направлен по e-mail
</t>
    </r>
    <r>
      <rPr>
        <b/>
      </rPr>
      <t>23.01.2019</t>
    </r>
    <r>
      <rPr/>
      <t xml:space="preserve"> - принято в работу
</t>
    </r>
    <r>
      <rPr>
        <b/>
      </rPr>
      <t>24.01.2019</t>
    </r>
    <r>
      <rPr/>
      <t xml:space="preserve"> - ТКП отправлено</t>
    </r>
  </si>
  <si>
    <t>Разработка и изготовление комплексов автоматизированной обработки телеметрической информации для изделия 77КМЛ и КС 77КМЛ (МЛМ)
КАО ТМИ</t>
  </si>
  <si>
    <t>269_18</t>
  </si>
  <si>
    <t>дог 59/17 (АО) 01.12.2017</t>
  </si>
  <si>
    <t>р2334</t>
  </si>
  <si>
    <t>Упрощенная периодическая поверка АИИС</t>
  </si>
  <si>
    <t>288_19</t>
  </si>
  <si>
    <r>
      <rPr>
        <b/>
      </rPr>
      <t>02.09.2019 (В. Пак)</t>
    </r>
    <r>
      <rPr/>
      <t xml:space="preserve"> - запрос расписан через офис
</t>
    </r>
    <r>
      <rPr>
        <b/>
      </rPr>
      <t>02.09.2019</t>
    </r>
    <r>
      <rPr/>
      <t xml:space="preserve"> - принято в работу.
Завизировано у Н. Тюриковой.
</t>
    </r>
    <r>
      <rPr>
        <b/>
      </rPr>
      <t>03.09.2019</t>
    </r>
    <r>
      <rPr/>
      <t xml:space="preserve"> - подписано. Отправлено Заказчику (исх 1035 АО)</t>
    </r>
  </si>
  <si>
    <t>Дог. 10-19 от 17.05.2019 г. (АО)</t>
  </si>
  <si>
    <t>р2437</t>
  </si>
  <si>
    <r>
      <rPr>
        <b/>
      </rPr>
      <t>11.06.2019 (В. Пак)</t>
    </r>
    <r>
      <rPr/>
      <t xml:space="preserve"> - запрос расписан через офис
</t>
    </r>
    <r>
      <rPr>
        <b/>
      </rPr>
      <t>11.06.2019</t>
    </r>
    <r>
      <rPr/>
      <t xml:space="preserve"> - принято в работу
</t>
    </r>
    <r>
      <rPr>
        <b/>
      </rPr>
      <t>14.06.2019</t>
    </r>
    <r>
      <rPr/>
      <t xml:space="preserve"> - направлено Заказчику (исх. 865 АО)</t>
    </r>
  </si>
  <si>
    <r>
      <rPr>
        <b/>
      </rPr>
      <t>29.05.2019 (П. Мартынов)</t>
    </r>
    <r>
      <rPr/>
      <t xml:space="preserve"> - сделать ТКП на основании договора.
ТКП согласовано. Печать выложена на сервер.</t>
    </r>
  </si>
  <si>
    <t>дог 10/19 (АО) 17.05.2019</t>
  </si>
  <si>
    <t>294_19</t>
  </si>
  <si>
    <r>
      <rPr>
        <b/>
      </rPr>
      <t xml:space="preserve">04.06.2019 (В. Пак) </t>
    </r>
    <r>
      <rPr/>
      <t xml:space="preserve">- запрос расписан через офис
</t>
    </r>
    <r>
      <rPr>
        <b/>
      </rPr>
      <t>05.06.2019</t>
    </r>
    <r>
      <rPr/>
      <t xml:space="preserve"> - принято в работу. 
Направлен перечень уточняющих вопросов относительно состава поставки на электр. адрес.
</t>
    </r>
    <r>
      <rPr>
        <b/>
      </rPr>
      <t>11.06.2019</t>
    </r>
    <r>
      <rPr/>
      <t xml:space="preserve"> - состав уточнен. Делаю ТКП.
</t>
    </r>
    <r>
      <rPr>
        <b/>
      </rPr>
      <t>17.06.2019</t>
    </r>
    <r>
      <rPr/>
      <t xml:space="preserve"> - ТКП сформировано. На согласовании.
</t>
    </r>
    <r>
      <rPr>
        <b/>
      </rPr>
      <t xml:space="preserve">18.06.2019 </t>
    </r>
    <r>
      <rPr/>
      <t>- отправлено Заказчику (исх. 871 АО)</t>
    </r>
  </si>
  <si>
    <t>295_19</t>
  </si>
  <si>
    <r>
      <rPr>
        <b/>
      </rPr>
      <t>05.07.2019 (П. Мартынов)</t>
    </r>
    <r>
      <rPr/>
      <t xml:space="preserve"> - подготовлено ТКП и материалы, обосновывающие цену. Согласовано с Фельдманом, Паком. На рассмотрении у А. Семина.
</t>
    </r>
    <r>
      <rPr>
        <b/>
      </rPr>
      <t>09.07.2019</t>
    </r>
    <r>
      <rPr/>
      <t xml:space="preserve"> - отдано ГД.
</t>
    </r>
    <r>
      <rPr>
        <b/>
      </rPr>
      <t>10.07.2019</t>
    </r>
    <r>
      <rPr/>
      <t xml:space="preserve"> - возвращено неподписанным.
</t>
    </r>
    <r>
      <rPr>
        <b/>
      </rPr>
      <t xml:space="preserve">12.07.2019 </t>
    </r>
    <r>
      <rPr/>
      <t xml:space="preserve">- повторно у ГД.
</t>
    </r>
    <r>
      <rPr>
        <b/>
      </rPr>
      <t>31.07.2019</t>
    </r>
    <r>
      <rPr/>
      <t xml:space="preserve"> - на 16:00 назначено совещание (Мартынов, Семин, Фельдман)
Пауза до выхода Потапова.
</t>
    </r>
    <r>
      <rPr>
        <b/>
      </rPr>
      <t>06.08.2019</t>
    </r>
    <r>
      <rPr/>
      <t xml:space="preserve"> - подготовить документы для Потапова (выйдет завтра)
</t>
    </r>
    <r>
      <rPr>
        <b/>
      </rPr>
      <t>08.08.2019</t>
    </r>
    <r>
      <rPr/>
      <t xml:space="preserve"> - отправлено Заказчику (исх. 1192 АО)</t>
    </r>
  </si>
  <si>
    <t>303_19</t>
  </si>
  <si>
    <r>
      <rPr>
        <b/>
      </rPr>
      <t xml:space="preserve">05.07.2019 (В. Пак) </t>
    </r>
    <r>
      <rPr/>
      <t xml:space="preserve">- запрос расписан через офис
</t>
    </r>
    <r>
      <rPr>
        <b/>
      </rPr>
      <t>09.07.2019</t>
    </r>
    <r>
      <rPr/>
      <t xml:space="preserve"> - принято в работу.
Счет направлен по электр. почте.</t>
    </r>
  </si>
  <si>
    <t>Счет № 174 от 09.07.2019 (ООО)</t>
  </si>
  <si>
    <r>
      <rPr>
        <b/>
      </rPr>
      <t xml:space="preserve">05.07.2019 (В. Пак) </t>
    </r>
    <r>
      <rPr/>
      <t xml:space="preserve">- запрос расписан через офис
</t>
    </r>
    <r>
      <rPr>
        <b/>
      </rPr>
      <t>09.07.2019</t>
    </r>
    <r>
      <rPr/>
      <t xml:space="preserve"> - принято в работу.
Счет направлен по электр. почте.</t>
    </r>
  </si>
  <si>
    <t>р2451</t>
  </si>
  <si>
    <t>ВМЗ</t>
  </si>
  <si>
    <t>Стенд испытаний</t>
  </si>
  <si>
    <t>306_19</t>
  </si>
  <si>
    <r>
      <rPr>
        <b/>
      </rPr>
      <t>02.09.2019 (П. Мартынов)</t>
    </r>
    <r>
      <rPr/>
      <t xml:space="preserve"> - исправить 3D-ТКП, направить Заказчику. Срок - середина сентября.
</t>
    </r>
    <r>
      <rPr>
        <b/>
      </rPr>
      <t>04.09.2019</t>
    </r>
    <r>
      <rPr/>
      <t xml:space="preserve"> - внутреннее техническое совещание: обсуждение ТКП и материалов для 3D-ТКП!
</t>
    </r>
    <r>
      <rPr>
        <b/>
      </rPr>
      <t>05.09.2019</t>
    </r>
    <r>
      <rPr/>
      <t xml:space="preserve"> - ожидаются КП от поставщиков для уточнения стоимости.
Составлены материалы для 3D-ТКП.Обсуждено со Стифутиным.
</t>
    </r>
    <r>
      <rPr>
        <b/>
      </rPr>
      <t xml:space="preserve">06.09.2019 </t>
    </r>
    <r>
      <rPr/>
      <t xml:space="preserve">- материалы для 3D-ТКП направлены Стифутину А. для проверки
</t>
    </r>
    <r>
      <rPr>
        <b/>
      </rPr>
      <t>08.09.2019</t>
    </r>
    <r>
      <rPr/>
      <t xml:space="preserve"> - вносятся коррективы.
</t>
    </r>
    <r>
      <rPr>
        <b/>
      </rPr>
      <t>12.09.2019</t>
    </r>
    <r>
      <rPr/>
      <t xml:space="preserve"> - 3D-ТКП в черновом варианте передано Стифутину А.для проверки.
3D-ТКП с ценами согласовано со Стифутиным. Передано В. Паку.
Черновые материалы направлены Линшицу для верстки.
Материалы направлены А.Н. Попову на проверку.
</t>
    </r>
    <r>
      <rPr>
        <b/>
      </rPr>
      <t>17.09.2019</t>
    </r>
    <r>
      <rPr/>
      <t xml:space="preserve"> - получено сверстанное 3D-ТКП. 
</t>
    </r>
    <r>
      <rPr>
        <b/>
      </rPr>
      <t>18.09.2019</t>
    </r>
    <r>
      <rPr/>
      <t xml:space="preserve"> - направлены замечания в отдел рекламы для исправления.
</t>
    </r>
    <r>
      <rPr>
        <b/>
      </rPr>
      <t>19.09.2019</t>
    </r>
    <r>
      <rPr/>
      <t xml:space="preserve"> - совещание (Попов, Стифутин, Мартынов). Внести правки в ценовое предложение ТКП.
Правки внесены. Направлено Попову и Стифутину на рассмотрение.
Согласовано: Стифутин, Попов. Передано на согласование Паку.
Согласовано с Паком.
</t>
    </r>
    <r>
      <rPr>
        <b/>
      </rPr>
      <t>20.09.2019</t>
    </r>
    <r>
      <rPr/>
      <t xml:space="preserve"> - получено окончательное свертсанное ТКП. Отдано на согласование ГД через Семина А.
</t>
    </r>
    <r>
      <rPr>
        <b/>
      </rPr>
      <t>23.09.2019</t>
    </r>
    <r>
      <rPr/>
      <t xml:space="preserve"> - ТКП будет рассмотрено ГД до четверга (26.09.2019 г.)
</t>
    </r>
    <r>
      <rPr>
        <b/>
      </rPr>
      <t>27.09.2019</t>
    </r>
    <r>
      <rPr/>
      <t xml:space="preserve"> - ответ отправлен Заказчику (исх. 1478 АО)</t>
    </r>
  </si>
  <si>
    <r>
      <rPr>
        <b/>
      </rPr>
      <t>05.07.2019 (П. Мартынов)</t>
    </r>
    <r>
      <rPr/>
      <t xml:space="preserve"> - подготовить ТКП до 30.07.2019 г.
</t>
    </r>
    <r>
      <rPr>
        <b/>
      </rPr>
      <t>25.07.2019</t>
    </r>
    <r>
      <rPr/>
      <t xml:space="preserve"> - ТКП на согласовании.
</t>
    </r>
    <r>
      <rPr>
        <b/>
      </rPr>
      <t xml:space="preserve">29.07.2019 </t>
    </r>
    <r>
      <rPr/>
      <t>- ТКП согласовано. На проверке у В. Пака.
Отправлено Заказчику (исх. 1132 АО)</t>
    </r>
  </si>
  <si>
    <r>
      <rPr>
        <b/>
      </rPr>
      <t xml:space="preserve">17.06.2019 (В. Пак) </t>
    </r>
    <r>
      <rPr/>
      <t xml:space="preserve">- запрос расписан через офис (ТКП2015_444)
</t>
    </r>
    <r>
      <rPr>
        <b/>
      </rPr>
      <t>17.06.2019</t>
    </r>
    <r>
      <rPr/>
      <t xml:space="preserve"> - принято в работу
</t>
    </r>
    <r>
      <rPr>
        <b/>
      </rPr>
      <t xml:space="preserve">27.06.2019 </t>
    </r>
    <r>
      <rPr/>
      <t xml:space="preserve">- пауза до 08.07.2019 г. (Заказчику ТКП нужно до конца июля)
</t>
    </r>
    <r>
      <rPr>
        <b/>
      </rPr>
      <t xml:space="preserve">05.07.2019 </t>
    </r>
    <r>
      <rPr/>
      <t>- направлено письмо о дате предоставления ТКП (исх. 981 АО)</t>
    </r>
  </si>
  <si>
    <t>04.10.2019 - оплата</t>
  </si>
  <si>
    <t>дог 0573100000719000009-0042525-01 (АО)</t>
  </si>
  <si>
    <t>р2397</t>
  </si>
  <si>
    <r>
      <rPr>
        <b/>
      </rPr>
      <t>14.03.2019 (П. Мартынов)</t>
    </r>
    <r>
      <rPr/>
      <t xml:space="preserve"> - исправлено ТКП с учетом конкурсной цены.</t>
    </r>
  </si>
  <si>
    <t>ОНПП Технология им. Ромашина</t>
  </si>
  <si>
    <t>039_19</t>
  </si>
  <si>
    <r>
      <rPr>
        <b/>
      </rPr>
      <t>23.01.2019 (В. Пак)</t>
    </r>
    <r>
      <rPr/>
      <t xml:space="preserve"> - запрос направлен по e-mail
</t>
    </r>
    <r>
      <rPr>
        <b/>
      </rPr>
      <t>23.01.2019</t>
    </r>
    <r>
      <rPr/>
      <t xml:space="preserve"> - принято в работу
</t>
    </r>
    <r>
      <rPr>
        <b/>
      </rPr>
      <t>24.01.2019</t>
    </r>
    <r>
      <rPr/>
      <t xml:space="preserve"> - ТКП готово. Заказчик планирует приехать на совещание на следующей неделе и посмотреть ТКП, отправлять пока не требуется</t>
    </r>
  </si>
  <si>
    <r>
      <rPr>
        <b/>
      </rPr>
      <t>23.01.2019 (В. Пак)</t>
    </r>
    <r>
      <rPr/>
      <t xml:space="preserve"> - запрос направлен по e-mail
</t>
    </r>
    <r>
      <rPr>
        <b/>
      </rPr>
      <t>23.01.2019</t>
    </r>
    <r>
      <rPr/>
      <t xml:space="preserve"> - принято в работу
</t>
    </r>
    <r>
      <rPr>
        <b/>
      </rPr>
      <t>24.01.2019</t>
    </r>
    <r>
      <rPr/>
      <t xml:space="preserve"> - ТКП отправлено</t>
    </r>
  </si>
  <si>
    <t>Разработка аппаратуры контрольно-испытательной (АКИ) в рамках СЧ ОКР "РБАС"</t>
  </si>
  <si>
    <t>313_19</t>
  </si>
  <si>
    <t>Фельдман, Войнов</t>
  </si>
  <si>
    <r>
      <rPr>
        <b/>
      </rPr>
      <t>19.06.2019 (П. Мартынов)</t>
    </r>
    <r>
      <rPr/>
      <t xml:space="preserve"> - подготовить РКМ
ТЗ направлено Войнову на проработку.
</t>
    </r>
    <r>
      <rPr>
        <b/>
      </rPr>
      <t>20.06.2019</t>
    </r>
    <r>
      <rPr/>
      <t xml:space="preserve"> - получен перечень материальной части. Формирую ТКП.
Трудоемкость формирует Линькова Г.Н.
</t>
    </r>
    <r>
      <rPr>
        <b/>
      </rPr>
      <t>24.06.2019</t>
    </r>
    <r>
      <rPr/>
      <t xml:space="preserve"> - исходные данные направлены в договорную группу.
26.06.2019 - отправлены Заказчику (Исх. 922 от 26.04.2019 АО)</t>
    </r>
  </si>
  <si>
    <t>КАО ТМИ КИС-416Ц</t>
  </si>
  <si>
    <t>315_18</t>
  </si>
  <si>
    <t>12.07.2019 - оплата</t>
  </si>
  <si>
    <t>дог 05/17 (АО) 12.01.2017</t>
  </si>
  <si>
    <t>р2371</t>
  </si>
  <si>
    <t>РФЯЦ-ВНИИЭФ</t>
  </si>
  <si>
    <t>Антенна приемо-переносная БЛИЖ.65740.120.006</t>
  </si>
  <si>
    <t>316_19</t>
  </si>
  <si>
    <r>
      <rPr>
        <b/>
      </rPr>
      <t>19.06.2019 (П. Мартынов)</t>
    </r>
    <r>
      <rPr/>
      <t xml:space="preserve"> - сделать ТКП!
</t>
    </r>
    <r>
      <rPr>
        <b/>
      </rPr>
      <t>25.06.2019</t>
    </r>
    <r>
      <rPr/>
      <t xml:space="preserve"> - отправлено Заказчику (исх. 913 АО)</t>
    </r>
  </si>
  <si>
    <t>318_18</t>
  </si>
  <si>
    <r>
      <rPr>
        <b/>
      </rPr>
      <t>10.04.2019 (В. Пак)</t>
    </r>
    <r>
      <rPr/>
      <t xml:space="preserve"> - запрос расписан через офис
</t>
    </r>
    <r>
      <rPr>
        <b/>
      </rPr>
      <t>10.04.2019</t>
    </r>
    <r>
      <rPr/>
      <t xml:space="preserve"> - принято в работу. ДС с ПР на подписи у ГД
</t>
    </r>
    <r>
      <rPr>
        <b/>
      </rPr>
      <t>12.04.2019</t>
    </r>
    <r>
      <rPr/>
      <t xml:space="preserve"> - возвращено неподписанным. Передано А. Семину для решения вопроса.
</t>
    </r>
    <r>
      <rPr>
        <b/>
      </rPr>
      <t>15.04.2019</t>
    </r>
    <r>
      <rPr/>
      <t xml:space="preserve"> - ПР направлен в ВП МО
</t>
    </r>
    <r>
      <rPr>
        <b/>
      </rPr>
      <t>19.04.2019</t>
    </r>
    <r>
      <rPr/>
      <t xml:space="preserve"> - ПР возвращен из ВП МО подписанный.
</t>
    </r>
    <r>
      <rPr>
        <b/>
      </rPr>
      <t>22.04.2019</t>
    </r>
    <r>
      <rPr/>
      <t xml:space="preserve"> - отправлен Заказчику (исх. 614 от 22.04.2019 АО)</t>
    </r>
  </si>
  <si>
    <t>дог 47702388027160000570/09/17</t>
  </si>
  <si>
    <t>р2148</t>
  </si>
  <si>
    <t>1049
1244
1090
72</t>
  </si>
  <si>
    <r>
      <rPr>
        <b/>
      </rPr>
      <t>26.12.2018 (В. Пак)</t>
    </r>
    <r>
      <rPr/>
      <t xml:space="preserve"> - запрос расписан через офис
</t>
    </r>
    <r>
      <rPr>
        <b/>
      </rPr>
      <t>28.12.2018</t>
    </r>
    <r>
      <rPr/>
      <t xml:space="preserve"> - принято в работу. Подготовлена заявка.
Направлена в договорную группу.
</t>
    </r>
    <r>
      <rPr>
        <b/>
      </rPr>
      <t>09.01.2019</t>
    </r>
    <r>
      <rPr/>
      <t xml:space="preserve"> - доп. соглашение на подписи у Потапова.
</t>
    </r>
    <r>
      <rPr>
        <b/>
      </rPr>
      <t>10.01.2019</t>
    </r>
    <r>
      <rPr/>
      <t xml:space="preserve"> - доп. соглашение направлено в ВП (Исх 7 от 10.01.2019 АО)
Доп. соглашение вернулось обратно из ВП МО, поскольку отсутствует печать с новым номером ВП (4015). Необходимо переделать на старое обозначение и переподписать.
</t>
    </r>
    <r>
      <rPr>
        <b/>
      </rPr>
      <t>11.01.2019</t>
    </r>
    <r>
      <rPr/>
      <t xml:space="preserve"> - доп. соглашение повторно направлено в ВП (Исх 12 от 11.01.2019 г. АО)
</t>
    </r>
    <r>
      <rPr>
        <b/>
      </rPr>
      <t>15.01.2019</t>
    </r>
    <r>
      <rPr/>
      <t xml:space="preserve"> - доп. соглашение не подписано, т.к. нет заявки от Заказчика в адрес ВП МО. Попросил Заказчика переделать письмо.
</t>
    </r>
    <r>
      <rPr>
        <b/>
      </rPr>
      <t>18.01.2019</t>
    </r>
    <r>
      <rPr/>
      <t xml:space="preserve"> - по сообщению Заказчика письмо будет подписано к 25.01.2019 г.
</t>
    </r>
    <r>
      <rPr>
        <b/>
      </rPr>
      <t>25.01.2019</t>
    </r>
    <r>
      <rPr/>
      <t xml:space="preserve"> - письмо подписано. Будет передано в понедельник
</t>
    </r>
    <r>
      <rPr>
        <b/>
      </rPr>
      <t>28.01.2019</t>
    </r>
    <r>
      <rPr/>
      <t xml:space="preserve"> - письмо получено и зарегистрировано (Вх. 72 от 28.01.2019 АО). Передано в договорную группу
</t>
    </r>
    <r>
      <rPr>
        <b/>
      </rPr>
      <t>04.02.2019</t>
    </r>
    <r>
      <rPr/>
      <t xml:space="preserve"> - отправлено Заказчику (Исх 170 от 04.02.2019 г. АО)</t>
    </r>
  </si>
  <si>
    <t>дог 47702388027160000570/09/17 (АО) от 27.09.2017</t>
  </si>
  <si>
    <t>КЛААС</t>
  </si>
  <si>
    <t>323_19</t>
  </si>
  <si>
    <r>
      <rPr>
        <b/>
      </rPr>
      <t>21.07.2019 (В. Пак)</t>
    </r>
    <r>
      <rPr/>
      <t xml:space="preserve"> - запрос расписан через офис
</t>
    </r>
    <r>
      <rPr>
        <b/>
      </rPr>
      <t>22.07.2019</t>
    </r>
    <r>
      <rPr/>
      <t xml:space="preserve"> - принято в работу. Направлено электр. письмо с просьбой уточнить конечного пользователя.
</t>
    </r>
    <r>
      <rPr>
        <b/>
      </rPr>
      <t>25.07.2019</t>
    </r>
    <r>
      <rPr/>
      <t xml:space="preserve"> - отправлено Заказчику по электр. почте.</t>
    </r>
  </si>
  <si>
    <r>
      <rPr>
        <b/>
      </rPr>
      <t>01.07.2019 (В. Пак)</t>
    </r>
    <r>
      <rPr/>
      <t xml:space="preserve"> - запрос расписан через офис
</t>
    </r>
    <r>
      <rPr>
        <b/>
      </rPr>
      <t>01.07.2019</t>
    </r>
    <r>
      <rPr/>
      <t xml:space="preserve"> - принято в работу.
Направлены типы датчиков Заказчику по электр. почте с целью выбора типа.
</t>
    </r>
    <r>
      <rPr>
        <b/>
      </rPr>
      <t>04.07.2019</t>
    </r>
    <r>
      <rPr/>
      <t xml:space="preserve"> - ТКП на согласовании у В. Пака.
Отправлено Заказчику по электр. почте.</t>
    </r>
  </si>
  <si>
    <r>
      <rPr>
        <b/>
      </rPr>
      <t>28.08.2019 (П. Мартынов)</t>
    </r>
    <r>
      <rPr/>
      <t xml:space="preserve"> - принято в работу.
Направлен проект договора.
Внесены коррективы. Повторно направлен проект договора.
</t>
    </r>
    <r>
      <rPr>
        <b/>
      </rPr>
      <t>29.08.2019</t>
    </r>
    <r>
      <rPr/>
      <t xml:space="preserve"> - требуется исправить условия оплаты, подписать и выставить счет.
</t>
    </r>
    <r>
      <rPr>
        <b/>
      </rPr>
      <t>30.08.2019</t>
    </r>
    <r>
      <rPr/>
      <t xml:space="preserve"> - договор и счет направлены Заказчику (исх. 670 ООО)</t>
    </r>
  </si>
  <si>
    <t xml:space="preserve">Дог. 71-19 от 30.08.2019 (ООО), счет № 226 от 30.08.2019 г. </t>
  </si>
  <si>
    <t>КАВТ</t>
  </si>
  <si>
    <t>332_19</t>
  </si>
  <si>
    <r>
      <rPr>
        <b/>
      </rPr>
      <t>29.06.2019 (П. Мартынов)</t>
    </r>
    <r>
      <rPr/>
      <t xml:space="preserve"> - звонок Заказчика. Просят подготовить ТЭО и РКМ на новый комплект КАВТ, в соответствии с п. 2 ТР № С-ТР-КРК- АНГАРА-            /К824-2019
</t>
    </r>
    <r>
      <rPr>
        <b/>
      </rPr>
      <t>30.06.2019</t>
    </r>
    <r>
      <rPr/>
      <t xml:space="preserve"> - подготовка исходных данных для ТЭО 
</t>
    </r>
    <r>
      <rPr>
        <b/>
      </rPr>
      <t xml:space="preserve">04.07.2019 </t>
    </r>
    <r>
      <rPr/>
      <t xml:space="preserve">- ТКП и исходные данные для ТЭО и РКМ сформированы. На согласовании.
</t>
    </r>
    <r>
      <rPr>
        <b/>
      </rPr>
      <t>05.07.2019</t>
    </r>
    <r>
      <rPr/>
      <t xml:space="preserve"> - Заказчик просил приостонавить формирование ТЭО до своего приезда в пн.
</t>
    </r>
    <r>
      <rPr>
        <b/>
      </rPr>
      <t xml:space="preserve">08.07.2019 </t>
    </r>
    <r>
      <rPr/>
      <t xml:space="preserve">- приезд Заказчика. Внесен ряд правок в ТКП.  Вношу исправления.
</t>
    </r>
    <r>
      <rPr>
        <b/>
      </rPr>
      <t>12.07.2019</t>
    </r>
    <r>
      <rPr/>
      <t xml:space="preserve"> - согласован новый состав с Заказчиком. Заявка направлена в договорную группу.
</t>
    </r>
    <r>
      <rPr>
        <b/>
      </rPr>
      <t>18.07.2019</t>
    </r>
    <r>
      <rPr/>
      <t xml:space="preserve"> - отправлено Заказчику (исх. 1068 от 18.07.2019 АО)</t>
    </r>
  </si>
  <si>
    <t>Опытный образец программного обеспечения вибродиагностики двигателя-аналога</t>
  </si>
  <si>
    <t>335_18</t>
  </si>
  <si>
    <r>
      <rPr>
        <b/>
      </rPr>
      <t>20.12.2018 (В. Пак)</t>
    </r>
    <r>
      <rPr/>
      <t xml:space="preserve"> - запрос расписан через офис
</t>
    </r>
    <r>
      <rPr>
        <b/>
      </rPr>
      <t>21.12.2018</t>
    </r>
    <r>
      <rPr/>
      <t xml:space="preserve"> - принято в работу.
</t>
    </r>
    <r>
      <rPr>
        <b/>
      </rPr>
      <t>27.12.2018</t>
    </r>
    <r>
      <rPr/>
      <t xml:space="preserve"> - заявка на согласовании.
</t>
    </r>
    <r>
      <rPr>
        <b/>
      </rPr>
      <t>15.01.2019</t>
    </r>
    <r>
      <rPr/>
      <t xml:space="preserve"> - предоставлен перечень вопросов для D un D
</t>
    </r>
    <r>
      <rPr>
        <b/>
      </rPr>
      <t>17.01.2019 г.</t>
    </r>
    <r>
      <rPr/>
      <t xml:space="preserve"> - перечень вопросов направлен в D un D по электронной почте
</t>
    </r>
    <r>
      <rPr>
        <b/>
      </rPr>
      <t xml:space="preserve">18.01.2019 </t>
    </r>
    <r>
      <rPr/>
      <t xml:space="preserve">- заявка направлена в договорную группу
</t>
    </r>
    <r>
      <rPr>
        <b/>
      </rPr>
      <t>21.01.2019</t>
    </r>
    <r>
      <rPr/>
      <t xml:space="preserve"> - структура цены отправлена Заказчику (Исх 69 от 21.01.2019 г. АО)</t>
    </r>
  </si>
  <si>
    <t>Штатная система ТМС</t>
  </si>
  <si>
    <t>335_19</t>
  </si>
  <si>
    <r>
      <rPr>
        <b/>
      </rPr>
      <t>05.08.2019 (В. Пак)</t>
    </r>
    <r>
      <rPr/>
      <t xml:space="preserve"> - запрос расписан через офис
</t>
    </r>
    <r>
      <rPr>
        <b/>
      </rPr>
      <t>05.08.2019</t>
    </r>
    <r>
      <rPr/>
      <t xml:space="preserve"> - принято в работу. Формирую исходные данные для РКМ.
</t>
    </r>
    <r>
      <rPr>
        <b/>
      </rPr>
      <t>07.08.2019</t>
    </r>
    <r>
      <rPr/>
      <t xml:space="preserve"> - данные переданы в договорную группу.
</t>
    </r>
    <r>
      <rPr>
        <b/>
      </rPr>
      <t>09.08.2019</t>
    </r>
    <r>
      <rPr/>
      <t xml:space="preserve"> - РКМ на согласовании.
</t>
    </r>
    <r>
      <rPr>
        <b/>
      </rPr>
      <t xml:space="preserve">15.08.2019 </t>
    </r>
    <r>
      <rPr/>
      <t xml:space="preserve">- РКМ переделываются.
</t>
    </r>
    <r>
      <rPr>
        <b/>
      </rPr>
      <t>16.08.2019</t>
    </r>
    <r>
      <rPr/>
      <t xml:space="preserve"> - согласовано с Фельдманом. Передано на согласование в договорную группу.
</t>
    </r>
    <r>
      <rPr>
        <b/>
      </rPr>
      <t>26.08.2019</t>
    </r>
    <r>
      <rPr/>
      <t xml:space="preserve"> - на подписи у Потапова.
</t>
    </r>
    <r>
      <rPr>
        <b/>
      </rPr>
      <t>27.08.2019</t>
    </r>
    <r>
      <rPr/>
      <t xml:space="preserve"> - возвращено с замечаниями
</t>
    </r>
    <r>
      <rPr>
        <b/>
      </rPr>
      <t>03.09.2019</t>
    </r>
    <r>
      <rPr/>
      <t xml:space="preserve"> - повторно передано Потапову. В течение 2-3 дней будет согласована стоимость некоторых модулей MB.
</t>
    </r>
    <r>
      <rPr>
        <b/>
      </rPr>
      <t xml:space="preserve">10.09.2019 </t>
    </r>
    <r>
      <rPr/>
      <t xml:space="preserve">- получена стоимость модулей MB от ГД.
</t>
    </r>
    <r>
      <rPr>
        <b/>
      </rPr>
      <t>11.09.2019</t>
    </r>
    <r>
      <rPr/>
      <t xml:space="preserve"> - 2 варианта ТКП переданы ГД на согласование.
</t>
    </r>
    <r>
      <rPr>
        <b/>
      </rPr>
      <t>12.09.2019</t>
    </r>
    <r>
      <rPr/>
      <t xml:space="preserve"> - цены модулей MB на 2019 г. утверждены ГД. Переделываю ТКП и отдаю Игошкину А. для корректировки РКМ.
Данные переданы в договорную группу.
</t>
    </r>
    <r>
      <rPr>
        <b/>
      </rPr>
      <t>16.09.2019</t>
    </r>
    <r>
      <rPr/>
      <t xml:space="preserve"> - РКМ переданы на согласование ГД через офис.
Подписано ГД. Будет передано в офис.
</t>
    </r>
    <r>
      <rPr>
        <b/>
      </rPr>
      <t>17.09.2019</t>
    </r>
    <r>
      <rPr/>
      <t xml:space="preserve"> - РКМ отправлены Заказчику (исх. 1394 АО)</t>
    </r>
  </si>
  <si>
    <r>
      <rPr>
        <b/>
      </rPr>
      <t>09.07.2019 (П. Мартынов)</t>
    </r>
    <r>
      <rPr/>
      <t xml:space="preserve"> - предоставить проект ведомости до 12.07.2019 г.
</t>
    </r>
    <r>
      <rPr>
        <b/>
      </rPr>
      <t>12.07.2019</t>
    </r>
    <r>
      <rPr/>
      <t xml:space="preserve"> - проект ведомости не предоставлен. Требуется более детальный пересчет. С Заказчиком обговорили срок предоставления. Время есть до 27.07.2019 г.
</t>
    </r>
    <r>
      <rPr>
        <b/>
      </rPr>
      <t>25.07.2019</t>
    </r>
    <r>
      <rPr/>
      <t xml:space="preserve"> - набор исходных данных полностью проработан. Формирую ведомость исполнения.
</t>
    </r>
    <r>
      <rPr>
        <b/>
      </rPr>
      <t>29.07.2019</t>
    </r>
    <r>
      <rPr/>
      <t xml:space="preserve"> - ведомость исполнения на проверке у Фельдмана.
</t>
    </r>
    <r>
      <rPr>
        <b/>
      </rPr>
      <t>31.07.2019</t>
    </r>
    <r>
      <rPr/>
      <t xml:space="preserve"> - согласовано с Паком.
На 16:00 назначено совещание (Семин, Фельдман, Мартынов)
Согласовано. Отправлено Заказчику (исх. 1153 АО).</t>
    </r>
  </si>
  <si>
    <t>РФЯЦ - ВНИИЭФ 
НИИС Седакова</t>
  </si>
  <si>
    <t>MIC-718</t>
  </si>
  <si>
    <r>
      <rPr>
        <b/>
      </rPr>
      <t xml:space="preserve">05.07.2019 (В. Пак) </t>
    </r>
    <r>
      <rPr/>
      <t xml:space="preserve">- запрос расписан через офис
</t>
    </r>
    <r>
      <rPr>
        <b/>
      </rPr>
      <t>08.07.2019</t>
    </r>
    <r>
      <rPr/>
      <t xml:space="preserve"> - принято в работу.
</t>
    </r>
    <r>
      <rPr>
        <b/>
      </rPr>
      <t>10.07.2019</t>
    </r>
    <r>
      <rPr/>
      <t xml:space="preserve"> - ТКП составлено. Отдано Браварцу (ЦР). Завтра должны определиться со сроками изготовления. 
</t>
    </r>
    <r>
      <rPr>
        <b/>
      </rPr>
      <t>11.07.2019</t>
    </r>
    <r>
      <rPr/>
      <t xml:space="preserve"> - ТКП на согласовании.
</t>
    </r>
    <r>
      <rPr>
        <b/>
      </rPr>
      <t>12.07.2019</t>
    </r>
    <r>
      <rPr/>
      <t xml:space="preserve"> - отправлено Заказчику (исх. 1036 АО)</t>
    </r>
  </si>
  <si>
    <r>
      <rPr>
        <b/>
      </rPr>
      <t xml:space="preserve">28.06.2019 (В. Пак) </t>
    </r>
    <r>
      <rPr/>
      <t xml:space="preserve">- запрос расписан через офис
</t>
    </r>
    <r>
      <rPr>
        <b/>
      </rPr>
      <t>28.06.2019</t>
    </r>
    <r>
      <rPr/>
      <t xml:space="preserve"> - принято в работу.
</t>
    </r>
    <r>
      <rPr>
        <b/>
      </rPr>
      <t>01.07.2019</t>
    </r>
    <r>
      <rPr/>
      <t xml:space="preserve"> - ответ дан неофициально.
</t>
    </r>
    <r>
      <rPr>
        <b/>
      </rPr>
      <t>05.07.2019</t>
    </r>
    <r>
      <rPr/>
      <t xml:space="preserve"> - во вт будет детальная проработка с ОТЗ.
</t>
    </r>
    <r>
      <rPr>
        <b/>
      </rPr>
      <t>09.07.2019</t>
    </r>
    <r>
      <rPr/>
      <t xml:space="preserve"> - направлено письмо о дате предоставления проекта ведомости.</t>
    </r>
  </si>
  <si>
    <t>337_18</t>
  </si>
  <si>
    <t>61/18 (ООО)</t>
  </si>
  <si>
    <t>р2435</t>
  </si>
  <si>
    <r>
      <rPr>
        <b/>
      </rPr>
      <t xml:space="preserve">09.04.2019 (В. Пак) </t>
    </r>
    <r>
      <rPr/>
      <t xml:space="preserve">- запрос расписан через офис
</t>
    </r>
    <r>
      <rPr>
        <b/>
      </rPr>
      <t>10.04.2019</t>
    </r>
    <r>
      <rPr/>
      <t xml:space="preserve"> - принято в работу.
Подписано. Отправлено Заказчику (исх. 315 от 10.04.2019 ООО)</t>
    </r>
  </si>
  <si>
    <t>НТК СИ из состава КГЧ РБ 14С48</t>
  </si>
  <si>
    <r>
      <rPr>
        <b/>
      </rPr>
      <t xml:space="preserve">26.09.2019 (П. Мартынов) - </t>
    </r>
    <r>
      <rPr/>
      <t xml:space="preserve">обновить ТКП по текущие РКМ.
</t>
    </r>
    <r>
      <rPr>
        <b/>
      </rPr>
      <t>30.09.2019</t>
    </r>
    <r>
      <rPr/>
      <t xml:space="preserve"> - ТКП согласовано. РКМ согласованы. 
</t>
    </r>
    <r>
      <rPr>
        <b/>
      </rPr>
      <t xml:space="preserve">01.10.2019 </t>
    </r>
    <r>
      <rPr/>
      <t xml:space="preserve">- отправлены в 4015 ВП МО на выдачу заключения вместе с ТЗ.
</t>
    </r>
    <r>
      <rPr>
        <b/>
      </rPr>
      <t>03.10.2019</t>
    </r>
    <r>
      <rPr/>
      <t xml:space="preserve"> - возвращены из 4015 ВП МО РФ неподписанными.
</t>
    </r>
    <r>
      <rPr>
        <b/>
      </rPr>
      <t xml:space="preserve">04.10.2019 </t>
    </r>
    <r>
      <rPr/>
      <t xml:space="preserve">- РКМ переделаны (разделены поставка и СЧ ОКР)
</t>
    </r>
    <r>
      <rPr>
        <b/>
      </rPr>
      <t>07.10.2019</t>
    </r>
    <r>
      <rPr/>
      <t xml:space="preserve"> - подписаны ГД. 
</t>
    </r>
    <r>
      <rPr>
        <b/>
      </rPr>
      <t>09.10.2019</t>
    </r>
    <r>
      <rPr/>
      <t xml:space="preserve"> - отправлены в 4015 ВП МО РФ (Исх 1535 АО)
</t>
    </r>
    <r>
      <rPr>
        <b/>
      </rPr>
      <t>22.10.2019</t>
    </r>
    <r>
      <rPr/>
      <t xml:space="preserve"> - заключение ВП МО РФ получено
</t>
    </r>
    <r>
      <rPr>
        <b/>
      </rPr>
      <t>22.10.2019</t>
    </r>
    <r>
      <rPr/>
      <t xml:space="preserve"> - РКМ и заключение направлены Заказчику (исх 1628 АО)</t>
    </r>
  </si>
  <si>
    <t>р2615</t>
  </si>
  <si>
    <r>
      <rPr>
        <b/>
      </rPr>
      <t>01.08.2019 (В. Пак)</t>
    </r>
    <r>
      <rPr/>
      <t xml:space="preserve"> - запрос расписан через офис
</t>
    </r>
    <r>
      <rPr>
        <b/>
      </rPr>
      <t>02.08.2019</t>
    </r>
    <r>
      <rPr/>
      <t xml:space="preserve"> - принято в работу.
Выяснить, как передадут оригинал.
</t>
    </r>
    <r>
      <rPr>
        <b/>
      </rPr>
      <t>06.08.2019</t>
    </r>
    <r>
      <rPr/>
      <t xml:space="preserve"> - оригинал ТЗ будет передан сегодня нарочно.
</t>
    </r>
    <r>
      <rPr>
        <b/>
      </rPr>
      <t>08.08.2019</t>
    </r>
    <r>
      <rPr/>
      <t xml:space="preserve"> - получено ТЗ на КПА АФУ. Формирую перечень комплектующих.
</t>
    </r>
    <r>
      <rPr>
        <b/>
      </rPr>
      <t>12.08.2019</t>
    </r>
    <r>
      <rPr/>
      <t xml:space="preserve"> - комплектующие согласованы и переданы Линьковой для формирования РКМ.
</t>
    </r>
    <r>
      <rPr>
        <b/>
      </rPr>
      <t>14.08.2019</t>
    </r>
    <r>
      <rPr/>
      <t xml:space="preserve"> - есть сомнения в подписании ТЗ на КПА АФУ.
</t>
    </r>
    <r>
      <rPr>
        <b/>
      </rPr>
      <t>16.08.2019</t>
    </r>
    <r>
      <rPr/>
      <t xml:space="preserve"> - РКМ и ТКП на НТК СИ (без КПА АФУ, оно пойдет отдельно) на согласовании.
</t>
    </r>
    <r>
      <rPr>
        <b/>
      </rPr>
      <t>04.09.2019</t>
    </r>
    <r>
      <rPr/>
      <t xml:space="preserve"> - РКМ и ТКП на повторном согласовании.
</t>
    </r>
    <r>
      <rPr>
        <b/>
      </rPr>
      <t>05.09.2019</t>
    </r>
    <r>
      <rPr/>
      <t xml:space="preserve"> - РКМ согласованы с Андрейко (ОТЗ) и Тюриковой.
ТКП согласовано с В. Паком.
</t>
    </r>
    <r>
      <rPr>
        <b/>
      </rPr>
      <t>06.09.2019</t>
    </r>
    <r>
      <rPr/>
      <t xml:space="preserve"> - РКМ на согласовании у А. Семина
</t>
    </r>
    <r>
      <rPr>
        <b/>
      </rPr>
      <t>09.09.2019</t>
    </r>
    <r>
      <rPr/>
      <t xml:space="preserve"> - ответ с просьбой рассмотреть договор поставки направлен Заказчику (исх 1350 АО)</t>
    </r>
  </si>
  <si>
    <r>
      <rPr>
        <b/>
      </rPr>
      <t>09.09.2019</t>
    </r>
    <r>
      <rPr/>
      <t xml:space="preserve"> - запрос расписан через офис
</t>
    </r>
    <r>
      <rPr>
        <b/>
      </rPr>
      <t>09.09.2019</t>
    </r>
    <r>
      <rPr/>
      <t xml:space="preserve"> - дан ответ (исх 1350 АО)</t>
    </r>
  </si>
  <si>
    <t>НТК СИ для РБ и КПА АФУ</t>
  </si>
  <si>
    <r>
      <rPr>
        <b/>
      </rPr>
      <t>02.07.2019 (П. Мартынов)</t>
    </r>
    <r>
      <rPr/>
      <t xml:space="preserve"> - принято в работу.
</t>
    </r>
    <r>
      <rPr>
        <b/>
      </rPr>
      <t>08.07.2019</t>
    </r>
    <r>
      <rPr/>
      <t xml:space="preserve"> - пишем отказное письмо. Нет признаком СЧ ОКР.
</t>
    </r>
    <r>
      <rPr>
        <b/>
      </rPr>
      <t>09.07.2019</t>
    </r>
    <r>
      <rPr/>
      <t xml:space="preserve"> - письмо за авторством Фельдмана на подписи у ГД.
</t>
    </r>
    <r>
      <rPr>
        <b/>
      </rPr>
      <t>11.07.2019</t>
    </r>
    <r>
      <rPr/>
      <t xml:space="preserve"> - направлено в ВП МО.
</t>
    </r>
    <r>
      <rPr>
        <b/>
      </rPr>
      <t xml:space="preserve">31.07.2019 </t>
    </r>
    <r>
      <rPr/>
      <t>- ответ направлен Заказчитку (исх. 1148АО)</t>
    </r>
  </si>
  <si>
    <t>НТК СИ
КПА АФУ СБИ</t>
  </si>
  <si>
    <t>337_19, 488_19</t>
  </si>
  <si>
    <r>
      <rPr>
        <b/>
      </rPr>
      <t>10.10.2019 (В. Пак)</t>
    </r>
    <r>
      <rPr/>
      <t xml:space="preserve"> - запрос расписан через офис
</t>
    </r>
    <r>
      <rPr>
        <b/>
      </rPr>
      <t>10.10.2019</t>
    </r>
    <r>
      <rPr/>
      <t xml:space="preserve"> - принято в работу.
РКМ на НТК СИ и КПА АФУ (поставка и СЧ ОКР) направлены в 4015 ВП МО РФ (исх. 1534 и 1535 АО). Проекты договоров формирует Линькова Г.Н.
</t>
    </r>
    <r>
      <rPr>
        <b/>
      </rPr>
      <t>22.10.2019</t>
    </r>
    <r>
      <rPr/>
      <t xml:space="preserve"> - заключение ВП МО РФ получено
</t>
    </r>
    <r>
      <rPr>
        <b/>
      </rPr>
      <t>22.10.2019</t>
    </r>
    <r>
      <rPr/>
      <t xml:space="preserve"> - РКМ и заключение направлены Заказчику (исх 1628 АО)</t>
    </r>
  </si>
  <si>
    <t>Замена КАО ТМИ КС 17 КСМ на КИС-16Ц</t>
  </si>
  <si>
    <t>342_19</t>
  </si>
  <si>
    <r>
      <rPr>
        <b/>
      </rPr>
      <t>04.07.2019 (П. Мартынов)</t>
    </r>
    <r>
      <rPr/>
      <t xml:space="preserve"> - принято в работу.
</t>
    </r>
    <r>
      <rPr>
        <b/>
      </rPr>
      <t>08.07.2019</t>
    </r>
    <r>
      <rPr/>
      <t xml:space="preserve"> - ожидается мат. часть от ОТЗ.
Мат. часть получена. Формируется ТКП и исходные данные для РКМ.
</t>
    </r>
    <r>
      <rPr>
        <b/>
      </rPr>
      <t>09.07.2019</t>
    </r>
    <r>
      <rPr/>
      <t xml:space="preserve"> - заявка на РКМ на согласовании.
Направлена в договорную группу.
</t>
    </r>
    <r>
      <rPr>
        <b/>
      </rPr>
      <t>11.07.2019</t>
    </r>
    <r>
      <rPr/>
      <t xml:space="preserve"> - на согласовании.
Согласовано с Луниным
</t>
    </r>
    <r>
      <rPr>
        <b/>
      </rPr>
      <t>12.07.2019</t>
    </r>
    <r>
      <rPr/>
      <t xml:space="preserve"> - РКМ на подписи у ГД.
</t>
    </r>
    <r>
      <rPr>
        <b/>
      </rPr>
      <t xml:space="preserve">15.07.2019 </t>
    </r>
    <r>
      <rPr/>
      <t>- отправлено Заказчику (исх. 1027 АО)</t>
    </r>
  </si>
  <si>
    <t>343_19</t>
  </si>
  <si>
    <r>
      <rPr>
        <b/>
      </rPr>
      <t xml:space="preserve">04.07.2019 (В. Пак) </t>
    </r>
    <r>
      <rPr/>
      <t xml:space="preserve">- запрос расписан через офис
</t>
    </r>
    <r>
      <rPr>
        <b/>
      </rPr>
      <t>05.07.2019</t>
    </r>
    <r>
      <rPr/>
      <t xml:space="preserve"> - принято в работу.
Направил ряд уточняющих вопросов Заказчику по электр. почте. (относительно щупов)
</t>
    </r>
    <r>
      <rPr>
        <b/>
      </rPr>
      <t>08.07.2019</t>
    </r>
    <r>
      <rPr/>
      <t xml:space="preserve"> - ТКП на согласовании.
Отправлено Заказчику по электронной почте.</t>
    </r>
  </si>
  <si>
    <t>344_19</t>
  </si>
  <si>
    <r>
      <rPr>
        <b/>
      </rPr>
      <t xml:space="preserve">05.07.2019 (В. Пак) </t>
    </r>
    <r>
      <rPr/>
      <t xml:space="preserve">- запрос направлен по e-mail
</t>
    </r>
    <r>
      <rPr>
        <b/>
      </rPr>
      <t>05.07.2019</t>
    </r>
    <r>
      <rPr/>
      <t xml:space="preserve"> - принято в работу
</t>
    </r>
    <r>
      <rPr>
        <b/>
      </rPr>
      <t>09.07.2019</t>
    </r>
    <r>
      <rPr/>
      <t xml:space="preserve"> - ТКП на согласовании.
</t>
    </r>
    <r>
      <rPr>
        <b/>
      </rPr>
      <t>12.07.2019</t>
    </r>
    <r>
      <rPr/>
      <t xml:space="preserve"> - отправлено в КрасМК</t>
    </r>
  </si>
  <si>
    <t>ВНК ВДВ / НИО РВВДКУ</t>
  </si>
  <si>
    <t>Измерительный комплекс мобильный</t>
  </si>
  <si>
    <t>345_19</t>
  </si>
  <si>
    <r>
      <rPr>
        <b/>
      </rPr>
      <t>12.07.2019 (П. Мартынов)</t>
    </r>
    <r>
      <rPr/>
      <t xml:space="preserve"> - ожидаются исходные данные от Заказчика.
</t>
    </r>
    <r>
      <rPr>
        <b/>
      </rPr>
      <t xml:space="preserve">23.07.2019 </t>
    </r>
    <r>
      <rPr/>
      <t>- данные так и не получены. Заявка закрыта.</t>
    </r>
  </si>
  <si>
    <r>
      <rPr>
        <b/>
      </rPr>
      <t xml:space="preserve">04.07.2019 (В. Пак) </t>
    </r>
    <r>
      <rPr/>
      <t xml:space="preserve">- запрос расписан через офис
</t>
    </r>
    <r>
      <rPr>
        <b/>
      </rPr>
      <t xml:space="preserve">05.07.2019 </t>
    </r>
    <r>
      <rPr/>
      <t xml:space="preserve">- телефонный разговор с Заказчиком. Ожидается перечень исходных данных
</t>
    </r>
    <r>
      <rPr>
        <b/>
      </rPr>
      <t>09.07.2019</t>
    </r>
    <r>
      <rPr/>
      <t xml:space="preserve"> - перечень по-прежнему не получен.
</t>
    </r>
    <r>
      <rPr>
        <b/>
      </rPr>
      <t>10.07.2019</t>
    </r>
    <r>
      <rPr/>
      <t xml:space="preserve"> - состоялся телефонный разговор с Заказчиком. Если до конца недели не высылают исходные данные, пишу электронный запрос.
</t>
    </r>
    <r>
      <rPr>
        <b/>
      </rPr>
      <t>12.07.2019</t>
    </r>
    <r>
      <rPr/>
      <t xml:space="preserve"> - отправлено письмо с уточняющими вопросами по электр. почте.</t>
    </r>
  </si>
  <si>
    <t>348_18</t>
  </si>
  <si>
    <r>
      <rPr>
        <b/>
      </rPr>
      <t>16.08.2019 (В. Пак)</t>
    </r>
    <r>
      <rPr/>
      <t xml:space="preserve"> - запрос расписан через офис
</t>
    </r>
    <r>
      <rPr>
        <b/>
      </rPr>
      <t>16.08.2019</t>
    </r>
    <r>
      <rPr/>
      <t xml:space="preserve"> - принято в работу.
</t>
    </r>
    <r>
      <rPr>
        <b/>
      </rPr>
      <t>19.08.2019</t>
    </r>
    <r>
      <rPr/>
      <t xml:space="preserve"> - ДС2 подписано.
</t>
    </r>
    <r>
      <rPr>
        <b/>
      </rPr>
      <t>20.08.2019</t>
    </r>
    <r>
      <rPr/>
      <t xml:space="preserve"> - отправлено в 4015 ВП МО РФ на согласование (исх. 1246 АО)
</t>
    </r>
    <r>
      <rPr>
        <b/>
      </rPr>
      <t xml:space="preserve">28.08.2019 </t>
    </r>
    <r>
      <rPr/>
      <t>- отправлено Заказчику (исх. 1276 АО)</t>
    </r>
  </si>
  <si>
    <t>дог 33/17 (АО)</t>
  </si>
  <si>
    <t>р2350</t>
  </si>
  <si>
    <t>Проведение автономных испытаний и участие в комплексных испытаниях в составе КПО МЛМ 523 ГК</t>
  </si>
  <si>
    <r>
      <rPr>
        <b/>
      </rPr>
      <t>30.10.2019 (В. Пак)</t>
    </r>
    <r>
      <rPr/>
      <t xml:space="preserve"> - запрос расписан через офис
</t>
    </r>
    <r>
      <rPr>
        <b/>
      </rPr>
      <t>31.10.2019</t>
    </r>
    <r>
      <rPr/>
      <t xml:space="preserve"> - ПУР2 передан на подпись ГД
</t>
    </r>
    <r>
      <rPr>
        <b/>
      </rPr>
      <t>01.11.2019</t>
    </r>
    <r>
      <rPr/>
      <t xml:space="preserve"> - отправлен в 4015 ВП МО РФ.
</t>
    </r>
    <r>
      <rPr>
        <b/>
      </rPr>
      <t xml:space="preserve">14.11.2019 </t>
    </r>
    <r>
      <rPr/>
      <t>- отправлено Заказчику (исх 1803 АО)</t>
    </r>
  </si>
  <si>
    <t>Дог. № 1770...46/18 от 13.09.2018 г. (АО)</t>
  </si>
  <si>
    <r>
      <rPr>
        <b/>
      </rPr>
      <t xml:space="preserve">16.09.2019 (П. Мартынов) </t>
    </r>
    <r>
      <rPr/>
      <t xml:space="preserve">- ожидаем подписанные документы из 4015 ВП МО РФ.
</t>
    </r>
    <r>
      <rPr>
        <b/>
      </rPr>
      <t>19.09.2019</t>
    </r>
    <r>
      <rPr/>
      <t xml:space="preserve"> - документы подписаны 4015 ВП МО РФ.
</t>
    </r>
    <r>
      <rPr>
        <b/>
      </rPr>
      <t>20.09.2019</t>
    </r>
    <r>
      <rPr/>
      <t xml:space="preserve"> - отправлены Заказчику (исх 1431 АО)</t>
    </r>
  </si>
  <si>
    <r>
      <rPr>
        <b/>
      </rPr>
      <t>28.08.2019 (П. Мартынов)</t>
    </r>
    <r>
      <rPr/>
      <t xml:space="preserve"> - принято в работу
</t>
    </r>
    <r>
      <rPr>
        <b/>
      </rPr>
      <t>30.08.2019</t>
    </r>
    <r>
      <rPr/>
      <t xml:space="preserve"> - ПР передан на подпись ГД.
</t>
    </r>
    <r>
      <rPr>
        <b/>
      </rPr>
      <t xml:space="preserve">02.09.2019 </t>
    </r>
    <r>
      <rPr/>
      <t xml:space="preserve">- завернут.
</t>
    </r>
    <r>
      <rPr>
        <b/>
      </rPr>
      <t>05.09.2019</t>
    </r>
    <r>
      <rPr/>
      <t xml:space="preserve"> - составлен ПУР. На согласовании у Семина.
</t>
    </r>
    <r>
      <rPr>
        <b/>
      </rPr>
      <t>12.09.2019</t>
    </r>
    <r>
      <rPr/>
      <t xml:space="preserve"> - передано ГД
</t>
    </r>
    <r>
      <rPr>
        <b/>
      </rPr>
      <t>13.09.2019</t>
    </r>
    <r>
      <rPr/>
      <t xml:space="preserve"> - подписано ГД. Направлено в 4015 ВП МО РФ (исх 1380 АО)
</t>
    </r>
    <r>
      <rPr>
        <b/>
      </rPr>
      <t xml:space="preserve">16.09.2019 </t>
    </r>
    <r>
      <rPr/>
      <t>- дан ответ Заказчику о состоянии договорных документов (исх 1386 АО)</t>
    </r>
  </si>
  <si>
    <t>349_19</t>
  </si>
  <si>
    <r>
      <rPr>
        <b/>
      </rPr>
      <t>08.07.2019 (П. Мартынов)</t>
    </r>
    <r>
      <rPr/>
      <t xml:space="preserve"> - запрос по e-mail. Сделать ТКП до завтра!
На согласовании.
Отправлено Заказчику.</t>
    </r>
  </si>
  <si>
    <t>351_19</t>
  </si>
  <si>
    <r>
      <rPr>
        <b/>
      </rPr>
      <t>08.07.2019 (В. Пак)</t>
    </r>
    <r>
      <rPr/>
      <t xml:space="preserve"> - запрос направлен по e-mail
</t>
    </r>
    <r>
      <rPr>
        <b/>
      </rPr>
      <t>09.07.2019</t>
    </r>
    <r>
      <rPr/>
      <t xml:space="preserve"> - принято в работу. ТКП на согласовании.</t>
    </r>
  </si>
  <si>
    <t>Изготовление и поставка блока приема НС от системы БИТС 2-12 (БПИ НЧ)</t>
  </si>
  <si>
    <t>354_19</t>
  </si>
  <si>
    <r>
      <rPr>
        <b/>
      </rPr>
      <t xml:space="preserve">03.07.2019 (В. Пак) </t>
    </r>
    <r>
      <rPr/>
      <t xml:space="preserve">- запрос расписан через офис
</t>
    </r>
    <r>
      <rPr>
        <b/>
      </rPr>
      <t>05.07.2019</t>
    </r>
    <r>
      <rPr/>
      <t xml:space="preserve"> - принято в работу
</t>
    </r>
    <r>
      <rPr>
        <b/>
      </rPr>
      <t>09.07.2019</t>
    </r>
    <r>
      <rPr/>
      <t xml:space="preserve"> - заявка на РКМ направлена в договорную группу.
</t>
    </r>
    <r>
      <rPr>
        <b/>
      </rPr>
      <t>10.07.2019</t>
    </r>
    <r>
      <rPr/>
      <t xml:space="preserve"> - РКМ на согласовании.
</t>
    </r>
    <r>
      <rPr>
        <b/>
      </rPr>
      <t>11.07.2019</t>
    </r>
    <r>
      <rPr/>
      <t xml:space="preserve"> - согласовано с Фельдманом.
</t>
    </r>
    <r>
      <rPr>
        <b/>
      </rPr>
      <t xml:space="preserve">16.07.2019 </t>
    </r>
    <r>
      <rPr/>
      <t>- отправлено Заказчику (исх. 1020/1 АО)</t>
    </r>
  </si>
  <si>
    <t>НИИИС им. Седакова</t>
  </si>
  <si>
    <t>357_17</t>
  </si>
  <si>
    <t>Дог.70/17/405-1624 (АО)
от 28.12.2017</t>
  </si>
  <si>
    <t>р2310</t>
  </si>
  <si>
    <t>Модули MX</t>
  </si>
  <si>
    <t>358_19</t>
  </si>
  <si>
    <t>дог АВ-19-40 (ООО) 15.07.2020</t>
  </si>
  <si>
    <t>р2448</t>
  </si>
  <si>
    <t>дог АВ-19-40 (ООО) 15.07.2019</t>
  </si>
  <si>
    <r>
      <rPr>
        <b/>
      </rPr>
      <t>11.07.2019 (П. Мартынов)</t>
    </r>
    <r>
      <rPr/>
      <t xml:space="preserve"> - согласовано с ПТЦ - 3,5 мес. срок поставки. 
Отправлено Заказчику по электр. почте.</t>
    </r>
  </si>
  <si>
    <t>MC-114</t>
  </si>
  <si>
    <r>
      <rPr>
        <b/>
      </rPr>
      <t>08.10.2019 (В. Пак)</t>
    </r>
    <r>
      <rPr/>
      <t xml:space="preserve"> - запрос направлен по e-mail
</t>
    </r>
    <r>
      <rPr>
        <b/>
      </rPr>
      <t>08.10.2019</t>
    </r>
    <r>
      <rPr/>
      <t xml:space="preserve"> - принято в работу. 
ТЗ проверено, замечания выставлены в режиме рецензирования.
Отправлено на электронную почту. </t>
    </r>
  </si>
  <si>
    <r>
      <rPr>
        <b/>
      </rPr>
      <t>08.10.2019 (В. Пак)</t>
    </r>
    <r>
      <rPr/>
      <t xml:space="preserve"> - запрос направлен по e-mail
</t>
    </r>
    <r>
      <rPr>
        <b/>
      </rPr>
      <t>09.10.2019</t>
    </r>
    <r>
      <rPr/>
      <t xml:space="preserve"> - принято в работу.
ТКП на согласовании.
</t>
    </r>
    <r>
      <rPr>
        <b/>
      </rPr>
      <t>10.10.2019</t>
    </r>
    <r>
      <rPr/>
      <t xml:space="preserve"> - отправлено Заказчику (исх 771 ООО)</t>
    </r>
  </si>
  <si>
    <t>Дог. 81-19 (ООО)</t>
  </si>
  <si>
    <t xml:space="preserve">Стенд статических испытаний </t>
  </si>
  <si>
    <t>376_18</t>
  </si>
  <si>
    <r>
      <rPr>
        <b/>
      </rPr>
      <t>23.07.2019 (П. Мартынов)</t>
    </r>
    <r>
      <rPr/>
      <t xml:space="preserve"> - исправить ТКП.
</t>
    </r>
    <r>
      <rPr>
        <b/>
      </rPr>
      <t>25.07.2019</t>
    </r>
    <r>
      <rPr/>
      <t xml:space="preserve"> - ТКП повторно исправлено. На согласовании.
</t>
    </r>
    <r>
      <rPr>
        <b/>
      </rPr>
      <t xml:space="preserve">26.07.2019 (В. Пак) </t>
    </r>
    <r>
      <rPr/>
      <t xml:space="preserve">- запрос расписан через офис
</t>
    </r>
    <r>
      <rPr>
        <b/>
      </rPr>
      <t>31.07.2019</t>
    </r>
    <r>
      <rPr/>
      <t xml:space="preserve"> - решение о снижении стоимости будет принято в пятницу (02.08.2019 г.)
</t>
    </r>
    <r>
      <rPr>
        <b/>
      </rPr>
      <t>02.08.2019</t>
    </r>
    <r>
      <rPr/>
      <t xml:space="preserve"> - решение не принято. Задача пока остается неотвеченной.
</t>
    </r>
    <r>
      <rPr>
        <b/>
      </rPr>
      <t xml:space="preserve">20.08.2019 </t>
    </r>
    <r>
      <rPr/>
      <t>- проект заморожен. Ответ на письмо неактуален. Задача закрыта.</t>
    </r>
  </si>
  <si>
    <t>ООО "Инлайн технолоджис"</t>
  </si>
  <si>
    <t>Оборудование для сооружений 9К (93) и 15 К</t>
  </si>
  <si>
    <t>378_19</t>
  </si>
  <si>
    <r>
      <rPr>
        <b/>
      </rPr>
      <t>22.07.2019 (П. Мартынов)</t>
    </r>
    <r>
      <rPr/>
      <t xml:space="preserve"> - подготовить ТКП на основании сметной документации.
</t>
    </r>
    <r>
      <rPr>
        <b/>
      </rPr>
      <t>23.07.2019</t>
    </r>
    <r>
      <rPr/>
      <t xml:space="preserve"> - отправлено Заказчику (исх. 1085 АО)</t>
    </r>
  </si>
  <si>
    <t>386_19</t>
  </si>
  <si>
    <r>
      <rPr>
        <b/>
      </rPr>
      <t xml:space="preserve">24.07.2019 (В. Пак) </t>
    </r>
    <r>
      <rPr/>
      <t xml:space="preserve">- запрос расписан через офис
</t>
    </r>
    <r>
      <rPr>
        <b/>
      </rPr>
      <t>25.07.2019</t>
    </r>
    <r>
      <rPr/>
      <t xml:space="preserve"> - принято в работу. Направлен перечень уточняющих вопросов.
</t>
    </r>
    <r>
      <rPr>
        <b/>
      </rPr>
      <t>31.07.2019</t>
    </r>
    <r>
      <rPr/>
      <t xml:space="preserve"> - ТКП сформировно. На согласовании
Согласовано с Петровым Д. Передано на согласование В. Паку.
</t>
    </r>
    <r>
      <rPr>
        <b/>
      </rPr>
      <t>01.08.2019</t>
    </r>
    <r>
      <rPr/>
      <t xml:space="preserve"> - внесены правки.
Согласовано с ЦР (Мельниковым).
На согласовании у В. Пака.
</t>
    </r>
    <r>
      <rPr>
        <b/>
      </rPr>
      <t>02.08.2019</t>
    </r>
    <r>
      <rPr/>
      <t xml:space="preserve"> - передано на согласование А. Семину.
</t>
    </r>
    <r>
      <rPr>
        <b/>
      </rPr>
      <t xml:space="preserve">12.08.2019 </t>
    </r>
    <r>
      <rPr/>
      <t>- внесены исправления.
Отправлено Заказчику по электр. почте.</t>
    </r>
  </si>
  <si>
    <t>ФГУП "РФЯЦ-ВНИИЭФ"</t>
  </si>
  <si>
    <t>387_19</t>
  </si>
  <si>
    <r>
      <rPr>
        <b/>
      </rPr>
      <t xml:space="preserve">24.07.2019 (В. Пак) </t>
    </r>
    <r>
      <rPr/>
      <t xml:space="preserve">- запрос расписан через офис
</t>
    </r>
    <r>
      <rPr>
        <b/>
      </rPr>
      <t>25.07.2019</t>
    </r>
    <r>
      <rPr/>
      <t xml:space="preserve"> - принято в работу. Направил письмо с уточнением конечного пользователя.
</t>
    </r>
    <r>
      <rPr>
        <b/>
      </rPr>
      <t>31.07.2019</t>
    </r>
    <r>
      <rPr/>
      <t xml:space="preserve"> - ответ даст КрасМК.</t>
    </r>
  </si>
  <si>
    <t>ВКА имени Можайского</t>
  </si>
  <si>
    <t>МЕ-718</t>
  </si>
  <si>
    <t>389_19</t>
  </si>
  <si>
    <r>
      <rPr>
        <b/>
      </rPr>
      <t>25.07.2019 (В. Пак)</t>
    </r>
    <r>
      <rPr/>
      <t xml:space="preserve"> - запрос расписан через офис
</t>
    </r>
    <r>
      <rPr>
        <b/>
      </rPr>
      <t>25.07.2019</t>
    </r>
    <r>
      <rPr/>
      <t xml:space="preserve"> - принято в работу.
Отправлено Заказчику (исх. 1119 от 26.07.2019 АО)</t>
    </r>
  </si>
  <si>
    <t xml:space="preserve">ГК №0372100037519000051-0372100037519000051-4547-51
</t>
  </si>
  <si>
    <t>р2472</t>
  </si>
  <si>
    <t>Блок питания</t>
  </si>
  <si>
    <t>393_19</t>
  </si>
  <si>
    <r>
      <rPr>
        <b/>
      </rPr>
      <t xml:space="preserve">24.07.2019 (В. Пак) </t>
    </r>
    <r>
      <rPr/>
      <t xml:space="preserve">- запрос расписан через офис
</t>
    </r>
    <r>
      <rPr>
        <b/>
      </rPr>
      <t>29.07.2019</t>
    </r>
    <r>
      <rPr/>
      <t xml:space="preserve"> - направлено Заказчику (исх. 585 ООО)</t>
    </r>
  </si>
  <si>
    <t>счет 208 (ООО) 07.08.2019</t>
  </si>
  <si>
    <t>р2456</t>
  </si>
  <si>
    <t>Источник-м</t>
  </si>
  <si>
    <t>396_19</t>
  </si>
  <si>
    <r>
      <rPr>
        <b/>
      </rPr>
      <t>29.07.2019 (В. Пак)</t>
    </r>
    <r>
      <rPr/>
      <t xml:space="preserve"> - запрос расписан через офис
</t>
    </r>
    <r>
      <rPr>
        <b/>
      </rPr>
      <t>29.07.2019</t>
    </r>
    <r>
      <rPr/>
      <t xml:space="preserve"> - принято в работу.
ТКП на согласовании у В. Пака.
Отправлено Заказчику по электр. почте.</t>
    </r>
  </si>
  <si>
    <t>397_19</t>
  </si>
  <si>
    <t>Дог. № АВ-19-42 от 30.07.2019 (ООО)</t>
  </si>
  <si>
    <t>р2455</t>
  </si>
  <si>
    <r>
      <rPr>
        <b/>
      </rPr>
      <t>30.07.2019 (П. Мартынов)</t>
    </r>
    <r>
      <rPr/>
      <t xml:space="preserve"> - согласовать с ПТЦ срок поставки 4 мес.
Согласовано.
Отправлено Заказчику по электр. почте.</t>
    </r>
  </si>
  <si>
    <t xml:space="preserve">кабель </t>
  </si>
  <si>
    <r>
      <rPr>
        <b/>
      </rPr>
      <t>04.10.2019</t>
    </r>
    <r>
      <rPr/>
      <t xml:space="preserve"> - запрос расписан через офис
</t>
    </r>
    <r>
      <rPr>
        <b/>
      </rPr>
      <t>04.10.2019</t>
    </r>
    <r>
      <rPr/>
      <t xml:space="preserve"> - принято в работу.
Ответ дан по электронной почте.</t>
    </r>
  </si>
  <si>
    <t>MX-224, ME-402</t>
  </si>
  <si>
    <t>30.09.2019 - предзапуск</t>
  </si>
  <si>
    <t>дог 73/19 (ООО) 13.09.2019</t>
  </si>
  <si>
    <r>
      <rPr>
        <b/>
      </rPr>
      <t>26.08.2019 (П. Мартынов)</t>
    </r>
    <r>
      <rPr/>
      <t xml:space="preserve"> - принято в работу
На согласовании.
</t>
    </r>
    <r>
      <rPr>
        <b/>
      </rPr>
      <t>29.08.2019</t>
    </r>
    <r>
      <rPr/>
      <t xml:space="preserve"> - отправлено Заказчику по электр. почте.</t>
    </r>
  </si>
  <si>
    <t>399_19 (v3.1)</t>
  </si>
  <si>
    <r>
      <rPr>
        <b/>
      </rPr>
      <t>10.10.2019 (П. Мартынов)</t>
    </r>
    <r>
      <rPr/>
      <t xml:space="preserve"> - ТКП для дополнения к договору 73/19.
Согласовано. Печать выложена на сервер.</t>
    </r>
  </si>
  <si>
    <t>Антенна</t>
  </si>
  <si>
    <t>401_19</t>
  </si>
  <si>
    <r>
      <rPr>
        <b/>
      </rPr>
      <t>02.08.2019 (В. Пак)</t>
    </r>
    <r>
      <rPr/>
      <t xml:space="preserve"> - запрос расписан через офис
</t>
    </r>
    <r>
      <rPr>
        <b/>
      </rPr>
      <t xml:space="preserve">02.08.2019 </t>
    </r>
    <r>
      <rPr/>
      <t xml:space="preserve">- принято в работу. 
ТКП на согласовании.
</t>
    </r>
    <r>
      <rPr>
        <b/>
      </rPr>
      <t xml:space="preserve">05.08.2019 </t>
    </r>
    <r>
      <rPr/>
      <t>- отправлено Заказчику (исх. 1175 АО)</t>
    </r>
  </si>
  <si>
    <t>411_19</t>
  </si>
  <si>
    <r>
      <rPr>
        <b/>
      </rPr>
      <t>08.08.2019 (В. Пак)</t>
    </r>
    <r>
      <rPr/>
      <t xml:space="preserve"> - запрос расписан через офис
</t>
    </r>
    <r>
      <rPr>
        <b/>
      </rPr>
      <t>08.08.2019</t>
    </r>
    <r>
      <rPr/>
      <t xml:space="preserve"> - принято в работу.
</t>
    </r>
    <r>
      <rPr>
        <b/>
      </rPr>
      <t>12.08.2019</t>
    </r>
    <r>
      <rPr/>
      <t xml:space="preserve"> - заявка закрыта.</t>
    </r>
  </si>
  <si>
    <t>Работы по продлению ресурса КАВТ 14И741</t>
  </si>
  <si>
    <t>413_19</t>
  </si>
  <si>
    <r>
      <rPr>
        <b/>
      </rPr>
      <t>07.08.2019 (В. Пак)</t>
    </r>
    <r>
      <rPr/>
      <t xml:space="preserve"> - запрос расписан через офис
</t>
    </r>
    <r>
      <rPr>
        <b/>
      </rPr>
      <t>09.08.2019</t>
    </r>
    <r>
      <rPr/>
      <t xml:space="preserve"> - заявка направлена в дог. группу
</t>
    </r>
    <r>
      <rPr>
        <b/>
      </rPr>
      <t>14.08.2019</t>
    </r>
    <r>
      <rPr/>
      <t xml:space="preserve"> - договор сформирован.
Направлен Заказчику по электр. почте на предварительное рассмотрение.
</t>
    </r>
    <r>
      <rPr>
        <b/>
      </rPr>
      <t>15.08.2019</t>
    </r>
    <r>
      <rPr/>
      <t xml:space="preserve"> - проект договора на согласовании.
</t>
    </r>
    <r>
      <rPr>
        <b/>
      </rPr>
      <t>16.08.2019</t>
    </r>
    <r>
      <rPr/>
      <t xml:space="preserve"> - вносятся коррективы
</t>
    </r>
    <r>
      <rPr>
        <b/>
      </rPr>
      <t>20.08.2019</t>
    </r>
    <r>
      <rPr/>
      <t xml:space="preserve"> - проект договора направлен Заказчику (исх 1243 АО)</t>
    </r>
  </si>
  <si>
    <t>Дог. № 9320187309521010128000004/29/19</t>
  </si>
  <si>
    <t>Комплект КПА АФУ для КГЧ РБ 14С48</t>
  </si>
  <si>
    <t>414_19</t>
  </si>
  <si>
    <r>
      <rPr>
        <b/>
        <color rgb="FF000000"/>
      </rPr>
      <t xml:space="preserve">19.08.2019 (П. Мартынов) </t>
    </r>
    <r>
      <rPr>
        <color rgb="FF000000"/>
      </rPr>
      <t xml:space="preserve">- сделать ТКП под РКМ. 
</t>
    </r>
    <r>
      <rPr>
        <b/>
        <color rgb="FF000000"/>
      </rPr>
      <t>20.08.2019</t>
    </r>
    <r>
      <rPr>
        <color rgb="FF000000"/>
      </rPr>
      <t xml:space="preserve"> - ожидается формирование РКМ.
</t>
    </r>
    <r>
      <rPr>
        <b/>
        <color rgb="FF000000"/>
      </rPr>
      <t>09.09.2019</t>
    </r>
    <r>
      <rPr>
        <color rgb="FF000000"/>
      </rPr>
      <t xml:space="preserve"> - ответ с просьбой рассмотреть договор поставки направлен Заказчику (исх 1350 АО)</t>
    </r>
  </si>
  <si>
    <t>РФЯЦ - ВНИИЭФ</t>
  </si>
  <si>
    <t>ME-020E</t>
  </si>
  <si>
    <t>415_19</t>
  </si>
  <si>
    <r>
      <rPr>
        <b/>
      </rPr>
      <t>09.08.2019 (В. Пак)</t>
    </r>
    <r>
      <rPr/>
      <t xml:space="preserve"> - запрос направлен по e-mail
</t>
    </r>
    <r>
      <rPr>
        <b/>
      </rPr>
      <t>09.08.2019</t>
    </r>
    <r>
      <rPr/>
      <t xml:space="preserve"> - принято в работу.
ТКП на согласовании.
Отправлено Заказчику по электр. почте.</t>
    </r>
  </si>
  <si>
    <t>426_19</t>
  </si>
  <si>
    <r>
      <rPr>
        <b/>
      </rPr>
      <t>21.08.2019 (П. Мартынов)</t>
    </r>
    <r>
      <rPr/>
      <t xml:space="preserve"> - составить РКМ!
ТКП и исх. данные удаленно согласованы с Луниным (ОТЗ) и Паком.
Заявка направлена в договорную группу.
</t>
    </r>
    <r>
      <rPr>
        <b/>
      </rPr>
      <t>26.08.2019</t>
    </r>
    <r>
      <rPr/>
      <t xml:space="preserve"> - ввиду загруженности исполнителей РКМ не сформированы. Договорились с Заказчиком, что предварительно направляем ТКП.
</t>
    </r>
    <r>
      <rPr>
        <b/>
      </rPr>
      <t>28.08.2019</t>
    </r>
    <r>
      <rPr/>
      <t xml:space="preserve"> - ТКП отправлено Заказчику (исх 1277 АО)</t>
    </r>
  </si>
  <si>
    <t>БЛИЖ.431583.014.171-01.01
БЛИЖ.431583.014.190-00.01
БЛИЖ.431584.011.603</t>
  </si>
  <si>
    <t>427_18</t>
  </si>
  <si>
    <t>03.04.2019 - оплата</t>
  </si>
  <si>
    <t>Дог. 53/18 (АО)</t>
  </si>
  <si>
    <t>р2388</t>
  </si>
  <si>
    <t>Многоканальная система</t>
  </si>
  <si>
    <t>427_19</t>
  </si>
  <si>
    <r>
      <rPr>
        <b/>
      </rPr>
      <t xml:space="preserve">21.08.2019 (П. Мартынов) </t>
    </r>
    <r>
      <rPr/>
      <t xml:space="preserve">- составить РКМ!
ТКП и исх. данные удаленно согласованы с Луниным (ОТЗ) и Паком.
Заявка направлена в договорную группу.
</t>
    </r>
    <r>
      <rPr>
        <b/>
      </rPr>
      <t>26.08.2019</t>
    </r>
    <r>
      <rPr/>
      <t xml:space="preserve"> - ввиду загруженности исполнителей РКМ не сформированы. Договорились с Заказчиком, что предварительно направляем ТКП.
</t>
    </r>
    <r>
      <rPr>
        <b/>
      </rPr>
      <t>28.08.2019</t>
    </r>
    <r>
      <rPr/>
      <t xml:space="preserve"> - ТКП отправлено Заказчику (исх 1276 АО)</t>
    </r>
  </si>
  <si>
    <t>АО "НПО "СПЛАВ"</t>
  </si>
  <si>
    <r>
      <rPr>
        <b/>
      </rPr>
      <t>23.01.2019 (В. Пак)</t>
    </r>
    <r>
      <rPr/>
      <t xml:space="preserve"> - запрос расписан через офис
</t>
    </r>
    <r>
      <rPr>
        <b/>
      </rPr>
      <t>24.01.2019</t>
    </r>
    <r>
      <rPr/>
      <t xml:space="preserve"> - письмо информационного характера. Ответа не требуется.</t>
    </r>
  </si>
  <si>
    <t>431_19</t>
  </si>
  <si>
    <r>
      <rPr>
        <b/>
      </rPr>
      <t>27.08.2019 (П. Мартынов)</t>
    </r>
    <r>
      <rPr/>
      <t xml:space="preserve"> - отправлено Заказчику по электр. почте</t>
    </r>
  </si>
  <si>
    <t>432_19</t>
  </si>
  <si>
    <r>
      <rPr>
        <b/>
      </rPr>
      <t>27.08.2019 (П. Мартынов)</t>
    </r>
    <r>
      <rPr/>
      <t xml:space="preserve"> - сделать ТКП!
Отправлено Заказчику (исх. 1283 АО)</t>
    </r>
  </si>
  <si>
    <t>MC-227R5</t>
  </si>
  <si>
    <t>433_19</t>
  </si>
  <si>
    <t>21.11.2019 - оплата</t>
  </si>
  <si>
    <t>Дог. № 1118187311572010101000282/35/19 от 21.10.2019 (АО)</t>
  </si>
  <si>
    <r>
      <rPr>
        <b/>
      </rPr>
      <t>11.10.2019 (В. Пак)</t>
    </r>
    <r>
      <rPr/>
      <t xml:space="preserve"> - запрос расписан через офис
</t>
    </r>
    <r>
      <rPr>
        <b/>
      </rPr>
      <t>11.10.2019</t>
    </r>
    <r>
      <rPr/>
      <t xml:space="preserve"> - принято в работу. Заявка на договор на согласовании у В. Пака.
</t>
    </r>
    <r>
      <rPr>
        <b/>
      </rPr>
      <t>14.10.2019</t>
    </r>
    <r>
      <rPr/>
      <t xml:space="preserve"> - заявка на договор направлена в дог. группу
</t>
    </r>
    <r>
      <rPr>
        <b/>
      </rPr>
      <t>18.10.2019</t>
    </r>
    <r>
      <rPr/>
      <t xml:space="preserve"> - проект договора составлен. Направлен Заказчику в рабочем порядке на рассмотрение.
</t>
    </r>
    <r>
      <rPr>
        <b/>
      </rPr>
      <t>21.10.2019</t>
    </r>
    <r>
      <rPr/>
      <t xml:space="preserve"> - согласован. Подписан с нашей стороны. Формируется счет на оплату.
Отправлено Заказчику (исх 1615 АО).</t>
    </r>
  </si>
  <si>
    <r>
      <rPr>
        <b/>
      </rPr>
      <t>27.08.2019 (П. Мартынов)</t>
    </r>
    <r>
      <rPr/>
      <t xml:space="preserve"> - принято в работу
</t>
    </r>
    <r>
      <rPr>
        <b/>
      </rPr>
      <t>28.08.2019</t>
    </r>
    <r>
      <rPr/>
      <t xml:space="preserve"> - телефонный разговор с Заказчиком: 
- нереальный срок поставки (ПТЦ подтвердил);
- нет возможности сделать СП и СИ только 1 модуля (мин. партия - 5 шт.). Заказчик просил прислать счет на поставку без СП и СИ и с реальным сроком.
ТКП на согласовании у В. Пака.
</t>
    </r>
    <r>
      <rPr>
        <b/>
      </rPr>
      <t>29.08.2019</t>
    </r>
    <r>
      <rPr/>
      <t xml:space="preserve"> - ТКП согласовано. Отдал Чикиной Н. для формирования счета.
</t>
    </r>
    <r>
      <rPr>
        <b/>
      </rPr>
      <t>30.08.2019</t>
    </r>
    <r>
      <rPr/>
      <t xml:space="preserve"> - Необходимо переделать счет (договорились о проведении СП и СИ). Переделано ТКП
</t>
    </r>
    <r>
      <rPr>
        <b/>
      </rPr>
      <t>03.09.2019</t>
    </r>
    <r>
      <rPr/>
      <t xml:space="preserve"> - счет отправлен Заказчику (исх 1309 АО)</t>
    </r>
  </si>
  <si>
    <t>Счет № 80 от 03.09.2019 (АО)</t>
  </si>
  <si>
    <t>445_19</t>
  </si>
  <si>
    <r>
      <rPr>
        <b/>
      </rPr>
      <t>04.09.2019 (В. Пак)</t>
    </r>
    <r>
      <rPr/>
      <t xml:space="preserve"> - запрос расписан через офис
</t>
    </r>
    <r>
      <rPr>
        <b/>
      </rPr>
      <t>04.09.2019</t>
    </r>
    <r>
      <rPr/>
      <t xml:space="preserve"> - принято в работу
На согласовании у В. Пака.
</t>
    </r>
    <r>
      <rPr>
        <b/>
      </rPr>
      <t>05.09.2019</t>
    </r>
    <r>
      <rPr/>
      <t xml:space="preserve"> - отправлено Заказчику по электр. почте.</t>
    </r>
  </si>
  <si>
    <t>СЧ ОКР «Создание аппаратно - программных средств для аппаратно - программного комплекса автоматизированной обработки телеметрической информации»</t>
  </si>
  <si>
    <r>
      <rPr>
        <b/>
      </rPr>
      <t>30.10.2019 (В. Пак)</t>
    </r>
    <r>
      <rPr/>
      <t xml:space="preserve"> - запрос расписан через офис
</t>
    </r>
    <r>
      <rPr>
        <b/>
      </rPr>
      <t>31.10.2019</t>
    </r>
    <r>
      <rPr/>
      <t xml:space="preserve">  - РКМ отправлены Заказчику (исх 1701 АО)</t>
    </r>
  </si>
  <si>
    <r>
      <rPr>
        <b/>
      </rPr>
      <t>13.09.2019 (В. Пак)</t>
    </r>
    <r>
      <rPr/>
      <t xml:space="preserve"> - запрос расписан через офис
</t>
    </r>
    <r>
      <rPr>
        <b/>
      </rPr>
      <t>13.09.2019</t>
    </r>
    <r>
      <rPr/>
      <t xml:space="preserve"> - принято в работу. ДС № 4 а Семина А. на согласование.
</t>
    </r>
    <r>
      <rPr>
        <b/>
      </rPr>
      <t xml:space="preserve">23.09.2019 </t>
    </r>
    <r>
      <rPr/>
      <t xml:space="preserve">- ДС4 подписано ГД. Направлено в 4015 ВП МО РФ.
</t>
    </r>
    <r>
      <rPr>
        <b/>
      </rPr>
      <t>30.09.2019</t>
    </r>
    <r>
      <rPr/>
      <t xml:space="preserve"> - направлено Заказчику (исх. 1487 АО)</t>
    </r>
  </si>
  <si>
    <t>450_18</t>
  </si>
  <si>
    <r>
      <rPr>
        <b/>
      </rPr>
      <t>25.12.2018 (В. Пак)</t>
    </r>
    <r>
      <rPr/>
      <t xml:space="preserve"> - запрос расписан через офис
</t>
    </r>
    <r>
      <rPr>
        <b/>
      </rPr>
      <t>27.12.2018</t>
    </r>
    <r>
      <rPr/>
      <t xml:space="preserve"> - принято в работу
Ответ будет дан после НГ.
</t>
    </r>
    <r>
      <rPr>
        <b/>
      </rPr>
      <t>15.01.2019</t>
    </r>
    <r>
      <rPr/>
      <t xml:space="preserve"> - ответ будет дан после выхода Фельдмана В.П. 
</t>
    </r>
    <r>
      <rPr>
        <b/>
      </rPr>
      <t>25.01.2019</t>
    </r>
    <r>
      <rPr/>
      <t xml:space="preserve"> - вопрос откладывается до совещания с Щуровым (ориентировочно в ср - 30.01.2019)
</t>
    </r>
    <r>
      <rPr>
        <b/>
      </rPr>
      <t>25.02.2019</t>
    </r>
    <r>
      <rPr/>
      <t xml:space="preserve"> - подготовлено письмо о том, что работы не ведутся.
</t>
    </r>
    <r>
      <rPr>
        <b/>
      </rPr>
      <t>26.02.2019</t>
    </r>
    <r>
      <rPr/>
      <t xml:space="preserve"> - письмо передано Семину для согласования.
</t>
    </r>
    <r>
      <rPr>
        <b/>
      </rPr>
      <t>05.03.2019</t>
    </r>
    <r>
      <rPr/>
      <t xml:space="preserve"> - письмо (исправленное) на согласовании.
</t>
    </r>
    <r>
      <rPr>
        <b/>
      </rPr>
      <t>06.03.2019</t>
    </r>
    <r>
      <rPr/>
      <t xml:space="preserve"> - согласовано с Семиным, на подписи у Потапова.
</t>
    </r>
    <r>
      <rPr>
        <b/>
      </rPr>
      <t>12.03.2019</t>
    </r>
    <r>
      <rPr/>
      <t xml:space="preserve"> - письмо не подписано. Отдал Фельдману.
Подписано. Направлено Заказчику (исх 351 от 12.03.2019 АО)</t>
    </r>
  </si>
  <si>
    <t>Работы по подготовке  и пуску РКН "Союз-2.1а" с РБ "Фрегат" и КА "Канопус-В" №№ 5, 6</t>
  </si>
  <si>
    <t>458_18</t>
  </si>
  <si>
    <t>27.06.2019 - оплата</t>
  </si>
  <si>
    <t>дог 58/18 (АО) 19.11.2018</t>
  </si>
  <si>
    <t>р2383</t>
  </si>
  <si>
    <r>
      <rPr>
        <b/>
      </rPr>
      <t>10.04.2019 (В. Пак)</t>
    </r>
    <r>
      <rPr/>
      <t xml:space="preserve"> - запрос расписан через офис
</t>
    </r>
    <r>
      <rPr>
        <b/>
      </rPr>
      <t>11.04.2019</t>
    </r>
    <r>
      <rPr/>
      <t xml:space="preserve"> - Протокол разногласий к ДС1 на подписи у ГД.
Будет направлен в понедельник вместе с исправленным актом сдачи-приемки.
</t>
    </r>
    <r>
      <rPr>
        <b/>
      </rPr>
      <t>15.04.2019</t>
    </r>
    <r>
      <rPr/>
      <t xml:space="preserve"> - ПР и Акт направлены в ВП МО
</t>
    </r>
    <r>
      <rPr>
        <b/>
      </rPr>
      <t>19.04.2019</t>
    </r>
    <r>
      <rPr/>
      <t xml:space="preserve"> - ПР и Акт получены из ВП МО.
Направлены Заказчику (исх. 609 от 19.04.2019 АО)</t>
    </r>
  </si>
  <si>
    <t>Дог. .../58/18 от 19.11.2018</t>
  </si>
  <si>
    <t>113
161</t>
  </si>
  <si>
    <r>
      <rPr>
        <b/>
      </rPr>
      <t xml:space="preserve">06.02.2019 (В. Пак) </t>
    </r>
    <r>
      <rPr/>
      <t xml:space="preserve">- запрос расписан через офис
</t>
    </r>
    <r>
      <rPr>
        <b/>
      </rPr>
      <t>06.02.2019</t>
    </r>
    <r>
      <rPr/>
      <t xml:space="preserve"> - принято в работу. Указана старая ВП МО. Договорились с Заказчиком, что он переподпишет Дополнение 1. Направил уведомление о смене ВП МО.
</t>
    </r>
    <r>
      <rPr>
        <b/>
      </rPr>
      <t>13.02.2019</t>
    </r>
    <r>
      <rPr/>
      <t xml:space="preserve"> - завтра передадут оригиналы Дополнения 1 к ТЗ с правильным наименованием ВП МО.
</t>
    </r>
    <r>
      <rPr>
        <b/>
      </rPr>
      <t>14.02.2019</t>
    </r>
    <r>
      <rPr/>
      <t xml:space="preserve"> - оригиналы Дополнения получены. Подписано у Фельдмана.
Заявка на ДС2 на согласовании.
</t>
    </r>
    <r>
      <rPr>
        <b/>
      </rPr>
      <t>15.02.2019</t>
    </r>
    <r>
      <rPr/>
      <t xml:space="preserve"> - ДС2 на подписи у директора.
</t>
    </r>
    <r>
      <rPr>
        <b/>
      </rPr>
      <t>18.02.2019</t>
    </r>
    <r>
      <rPr/>
      <t xml:space="preserve"> - ДС2 и дополнение 1 к ТЗ направлены в ВП МО (Исх 250 от 18.02.2019 г. АО)
</t>
    </r>
    <r>
      <rPr>
        <b/>
      </rPr>
      <t>26.02.2019</t>
    </r>
    <r>
      <rPr/>
      <t xml:space="preserve"> - ДС2 и дополнение 1 к ТЗ направлены Заказчику (исх 280 от 26.02.2019 АО)</t>
    </r>
  </si>
  <si>
    <t>ИП Синяк А.А.</t>
  </si>
  <si>
    <r>
      <rPr>
        <b/>
      </rPr>
      <t>23.01.2019 (В. Пак)</t>
    </r>
    <r>
      <rPr/>
      <t xml:space="preserve"> - запрос расписан через офис 
</t>
    </r>
    <r>
      <rPr>
        <b/>
      </rPr>
      <t>24.01.2019</t>
    </r>
    <r>
      <rPr/>
      <t xml:space="preserve"> - ответ дан по электр. почте (самостоятельное участие в конкурсе)</t>
    </r>
  </si>
  <si>
    <t>Военно-космическая академия им. А.Ф. Можайского</t>
  </si>
  <si>
    <t>WInПОС</t>
  </si>
  <si>
    <t>463_19</t>
  </si>
  <si>
    <r>
      <rPr>
        <b/>
      </rPr>
      <t>11.09.2019 (В. Пак)</t>
    </r>
    <r>
      <rPr/>
      <t xml:space="preserve"> - запрос расписан через офис
</t>
    </r>
    <r>
      <rPr>
        <b/>
      </rPr>
      <t>12.09.2019</t>
    </r>
    <r>
      <rPr/>
      <t xml:space="preserve"> - принято в работу. 
Конечным пользователем является Заказчик.
ТКП на согласовании у В. Пака.
</t>
    </r>
    <r>
      <rPr>
        <b/>
      </rPr>
      <t>16.09.2019</t>
    </r>
    <r>
      <rPr/>
      <t xml:space="preserve"> - отправлено Заказчику по электронной почте.</t>
    </r>
  </si>
  <si>
    <t xml:space="preserve">Модернизация ИС </t>
  </si>
  <si>
    <t>464_19</t>
  </si>
  <si>
    <t>12.09.2019 (П. Мартынов) - задача поставлено Семиным.
Согласовано со Стифутиным.
13.09.2019 - согласовано с Паком и Семиным.
Отправлено Заказчику (исх 700 ООО)</t>
  </si>
  <si>
    <t>ЦЭНКИ-ТАН</t>
  </si>
  <si>
    <t>467_18</t>
  </si>
  <si>
    <r>
      <rPr>
        <b/>
      </rPr>
      <t>28.10.2019 (В. Пак)</t>
    </r>
    <r>
      <rPr/>
      <t xml:space="preserve"> - запрос расписан через офис
</t>
    </r>
    <r>
      <rPr>
        <b/>
      </rPr>
      <t>28.10.2019</t>
    </r>
    <r>
      <rPr/>
      <t xml:space="preserve"> - письмо не требует ответа.</t>
    </r>
  </si>
  <si>
    <t>дог 1719187309061412246002760/Ц/МЕРА/ТК2-П/19 (АО)</t>
  </si>
  <si>
    <t>р2420</t>
  </si>
  <si>
    <r>
      <rPr>
        <b/>
      </rPr>
      <t xml:space="preserve">07.08.2019 </t>
    </r>
    <r>
      <rPr/>
      <t>- оплата</t>
    </r>
  </si>
  <si>
    <t>Дог. № 1719187309061412246002760/Ц/МЕРА/ТК2-П/19 (АО)</t>
  </si>
  <si>
    <r>
      <rPr>
        <b/>
      </rPr>
      <t xml:space="preserve">13.06.2019 (В. Пак) </t>
    </r>
    <r>
      <rPr/>
      <t xml:space="preserve">- запрос расписан через офис
</t>
    </r>
    <r>
      <rPr>
        <b/>
      </rPr>
      <t>13.06.2019</t>
    </r>
    <r>
      <rPr/>
      <t xml:space="preserve"> - принято в работу. Договор на рассмотрении в договорной группе. Формируется протокол разногласий.
</t>
    </r>
    <r>
      <rPr>
        <b/>
      </rPr>
      <t>19.06.2019</t>
    </r>
    <r>
      <rPr/>
      <t xml:space="preserve"> - принято решение о направлении письма с протоколом разногласий (проектом) и просьбой сдвинуть сроки.
</t>
    </r>
    <r>
      <rPr>
        <b/>
      </rPr>
      <t>26.06.2019</t>
    </r>
    <r>
      <rPr/>
      <t xml:space="preserve"> - согласован срок поставки с Заказчиком - </t>
    </r>
    <r>
      <rPr>
        <b/>
      </rPr>
      <t xml:space="preserve">20.09.2019 г. </t>
    </r>
    <r>
      <rPr/>
      <t xml:space="preserve">Два варианта протокола разногласий переданы А. Семину для предоставления ГД.
</t>
    </r>
    <r>
      <rPr>
        <b/>
      </rPr>
      <t xml:space="preserve">09.07.2019 </t>
    </r>
    <r>
      <rPr/>
      <t xml:space="preserve">- договор с ПР направлен в 4015 ВП МО РФ (исх 1002 АО)
</t>
    </r>
    <r>
      <rPr>
        <b/>
      </rPr>
      <t>12.07.2019</t>
    </r>
    <r>
      <rPr/>
      <t xml:space="preserve"> - получен из приемки подписанный.
Отправлен Заказчику (исх. 1035 АО)</t>
    </r>
  </si>
  <si>
    <t>ТМС "Источник-М" БЛИЖ.401270.001</t>
  </si>
  <si>
    <r>
      <rPr>
        <b/>
      </rPr>
      <t xml:space="preserve">24.04.2019 (В. Пак) </t>
    </r>
    <r>
      <rPr/>
      <t xml:space="preserve">- запрос расписан через офис
</t>
    </r>
    <r>
      <rPr>
        <b/>
      </rPr>
      <t>25.04.2019</t>
    </r>
    <r>
      <rPr/>
      <t xml:space="preserve"> - принято в работу. Сформирован официальный ответ.
</t>
    </r>
    <r>
      <rPr>
        <b/>
      </rPr>
      <t>26.04.2019</t>
    </r>
    <r>
      <rPr/>
      <t xml:space="preserve"> - на подписи у ГД.
Отправлен Заказчику (исх. 648 от 26.04.2019 г. АО)</t>
    </r>
  </si>
  <si>
    <t>НПРС "Источник-М" БЛИЖ.401270.001</t>
  </si>
  <si>
    <r>
      <rPr>
        <b/>
      </rPr>
      <t xml:space="preserve">19.04.2019 (В. Пак) </t>
    </r>
    <r>
      <rPr/>
      <t xml:space="preserve">- запрос расписан через офис
</t>
    </r>
    <r>
      <rPr>
        <b/>
      </rPr>
      <t>19.04.2019</t>
    </r>
    <r>
      <rPr/>
      <t xml:space="preserve"> - принято в работу
</t>
    </r>
    <r>
      <rPr>
        <b/>
      </rPr>
      <t>24.04.2019</t>
    </r>
    <r>
      <rPr/>
      <t xml:space="preserve"> - решение по сроку принято. Соответствующие графы формуляра заполнены.</t>
    </r>
  </si>
  <si>
    <r>
      <rPr>
        <b/>
      </rPr>
      <t>04.03.2019 (П. Мартынов)</t>
    </r>
    <r>
      <rPr/>
      <t xml:space="preserve"> - требуется пересчитать цены на оборудование МЕРА и трудоемкости с учетом индекса цен производителей и проговорить с ВП МО;
</t>
    </r>
    <r>
      <rPr>
        <b/>
      </rPr>
      <t>27.03.2019</t>
    </r>
    <r>
      <rPr/>
      <t xml:space="preserve"> - РКМ рассчитаны.
</t>
    </r>
    <r>
      <rPr>
        <b/>
      </rPr>
      <t>29.03.2019</t>
    </r>
    <r>
      <rPr/>
      <t xml:space="preserve"> - РКМ и ТКП на согласовании.
Отданы на подпись ГД.
</t>
    </r>
    <r>
      <rPr>
        <b/>
      </rPr>
      <t>02.04.2019</t>
    </r>
    <r>
      <rPr/>
      <t xml:space="preserve"> - РКМ направлены в 4015 ВП МО (исх 495 от 02.04.2019 АО)
</t>
    </r>
    <r>
      <rPr>
        <b/>
      </rPr>
      <t>07.04.2019</t>
    </r>
    <r>
      <rPr/>
      <t xml:space="preserve"> - получены с замечаниями.
</t>
    </r>
    <r>
      <rPr>
        <b/>
      </rPr>
      <t>09.04.2019</t>
    </r>
    <r>
      <rPr/>
      <t xml:space="preserve"> - вновь направлены в 4015 ВП МО.
</t>
    </r>
    <r>
      <rPr>
        <b/>
      </rPr>
      <t>10.04.2019</t>
    </r>
    <r>
      <rPr/>
      <t xml:space="preserve"> - Заключение 4015 ВП МО получено.
</t>
    </r>
    <r>
      <rPr>
        <b/>
      </rPr>
      <t>12.04.2019</t>
    </r>
    <r>
      <rPr/>
      <t xml:space="preserve"> - весь комплект документов отправлен Заказчику (исх. 550 от 12.04.2019 АО)</t>
    </r>
  </si>
  <si>
    <r>
      <rPr>
        <b/>
      </rPr>
      <t>03.04.2019 (В. Пак)</t>
    </r>
    <r>
      <rPr/>
      <t xml:space="preserve"> - запрос расписан через офис
</t>
    </r>
    <r>
      <rPr>
        <b/>
      </rPr>
      <t>03.04.2019</t>
    </r>
    <r>
      <rPr/>
      <t xml:space="preserve"> - принято в работу
</t>
    </r>
    <r>
      <rPr>
        <b/>
      </rPr>
      <t>04.04.2019</t>
    </r>
    <r>
      <rPr/>
      <t xml:space="preserve"> - сформировано письмо-ответ
</t>
    </r>
    <r>
      <rPr>
        <b/>
      </rPr>
      <t>08.04.2019</t>
    </r>
    <r>
      <rPr/>
      <t xml:space="preserve"> - ответ отправлен Заказчику (исх. 521 от 08.04.2019)</t>
    </r>
  </si>
  <si>
    <t xml:space="preserve">23.12.19 - оплата </t>
  </si>
  <si>
    <r>
      <rPr>
        <b/>
      </rPr>
      <t xml:space="preserve">26.12.2018 (В. Пак) </t>
    </r>
    <r>
      <rPr/>
      <t xml:space="preserve">- запрос расписан через офис
</t>
    </r>
    <r>
      <rPr>
        <b/>
      </rPr>
      <t>27.12.2018</t>
    </r>
    <r>
      <rPr/>
      <t xml:space="preserve"> - принято в работу
Формируется таблица трудоемкостей и материалов.
</t>
    </r>
    <r>
      <rPr>
        <b/>
      </rPr>
      <t>09.01.2019</t>
    </r>
    <r>
      <rPr/>
      <t xml:space="preserve">- таблицы на согласовании у Фельдмана.
</t>
    </r>
    <r>
      <rPr>
        <b/>
      </rPr>
      <t>10.01.2019</t>
    </r>
    <r>
      <rPr/>
      <t xml:space="preserve"> - таблица материалов и трудоемкостей согласованы.
Сформирована заявка на РКМ. На подписи у В. Пака.
Заявка направлена в договорную группу.
РКМ готовы. На проверке.
</t>
    </r>
    <r>
      <rPr>
        <b/>
      </rPr>
      <t>14.01.2019</t>
    </r>
    <r>
      <rPr/>
      <t xml:space="preserve"> - ТКП и РКМ на согласовании.
</t>
    </r>
    <r>
      <rPr>
        <b/>
      </rPr>
      <t>15.01.2019</t>
    </r>
    <r>
      <rPr/>
      <t xml:space="preserve"> - ТКП согласовано. РКМ на подписи у Потапова.
</t>
    </r>
    <r>
      <rPr>
        <b/>
      </rPr>
      <t>23.01.2019</t>
    </r>
    <r>
      <rPr/>
      <t xml:space="preserve"> - увеличил стоимость антенн на 30% в ТКП и таблице трудоемкости.
Исправлены РКМ. На подписании у Потапова.
</t>
    </r>
    <r>
      <rPr>
        <b/>
      </rPr>
      <t xml:space="preserve">25.01.2019 </t>
    </r>
    <r>
      <rPr/>
      <t xml:space="preserve">- РКМ подписаны и направлены в 4015 ВП МО РФ на заключение на ориентировочную цену (Исх 100 от 25.01.2019 АО) 
</t>
    </r>
    <r>
      <rPr>
        <b/>
      </rPr>
      <t>07.02.2019</t>
    </r>
    <r>
      <rPr/>
      <t xml:space="preserve"> - идет переформирование РКМ в части материалов и комплектующих. После подписания у Потапова в понедельник планируется отправка в ВП МО, с приложением всех обоснований.
</t>
    </r>
    <r>
      <rPr>
        <b/>
      </rPr>
      <t>15.02.2019</t>
    </r>
    <r>
      <rPr/>
      <t xml:space="preserve"> - направлено в ВП МО (исх. 244 АО)
</t>
    </r>
    <r>
      <rPr>
        <b/>
      </rPr>
      <t>22.02.2019</t>
    </r>
    <r>
      <rPr/>
      <t xml:space="preserve"> - вернулось из ВП МО с замечаниями.
</t>
    </r>
    <r>
      <rPr>
        <b/>
      </rPr>
      <t>25.02.2019</t>
    </r>
    <r>
      <rPr/>
      <t xml:space="preserve"> - исправлены РКМ и ТКП. На согласовании.
</t>
    </r>
    <r>
      <rPr>
        <b/>
      </rPr>
      <t>27.02.2019</t>
    </r>
    <r>
      <rPr/>
      <t xml:space="preserve"> - ВП МО не приняло РКМ. Причина: т.к. это не ТМС в чистом виде, непонятно на что давать заключение.  
Формируется письмо-ответ (отсрочка) для Заказчика.
</t>
    </r>
    <r>
      <rPr>
        <b/>
      </rPr>
      <t>28.02.2019</t>
    </r>
    <r>
      <rPr/>
      <t xml:space="preserve"> - направлено письмо о предоставлении РКМ до 22.03.2019 г.(исх 290 АО)</t>
    </r>
  </si>
  <si>
    <t>ОКБ Факел</t>
  </si>
  <si>
    <t>МЕ-712</t>
  </si>
  <si>
    <t>468_19</t>
  </si>
  <si>
    <r>
      <rPr>
        <b/>
      </rPr>
      <t>13.09.2019 (В. Пак)</t>
    </r>
    <r>
      <rPr/>
      <t xml:space="preserve"> - запрос расписан через офис
</t>
    </r>
    <r>
      <rPr>
        <b/>
      </rPr>
      <t>13.09.2019</t>
    </r>
    <r>
      <rPr/>
      <t xml:space="preserve"> - принято в работу. ТКП на согласовании.
</t>
    </r>
    <r>
      <rPr>
        <b/>
      </rPr>
      <t>16.09.2019</t>
    </r>
    <r>
      <rPr/>
      <t xml:space="preserve"> - отправлено Заказчику по электронной почте.</t>
    </r>
  </si>
  <si>
    <t>Система управления дожигателем</t>
  </si>
  <si>
    <t>471_19</t>
  </si>
  <si>
    <t>Демочкин, Иванов</t>
  </si>
  <si>
    <t>Дог. № 32/19 (АО)</t>
  </si>
  <si>
    <t>р2478</t>
  </si>
  <si>
    <r>
      <rPr>
        <b/>
      </rPr>
      <t>25.09.2019 (П. Мартынов)</t>
    </r>
    <r>
      <rPr/>
      <t xml:space="preserve"> - сделать ТКП
</t>
    </r>
    <r>
      <rPr>
        <b/>
      </rPr>
      <t>01.10.2019</t>
    </r>
    <r>
      <rPr/>
      <t xml:space="preserve"> - на согласовании.
</t>
    </r>
    <r>
      <rPr>
        <b/>
      </rPr>
      <t>03.10.2019</t>
    </r>
    <r>
      <rPr/>
      <t xml:space="preserve"> - исправлено, на повторном согласовании.
Согласовано: Демочкин, Иванов К.А. (старший), Пак.
</t>
    </r>
    <r>
      <rPr>
        <b/>
      </rPr>
      <t>07.10.2019</t>
    </r>
    <r>
      <rPr/>
      <t xml:space="preserve"> - подписано у Семина. Передано ГД.
</t>
    </r>
    <r>
      <rPr>
        <b/>
      </rPr>
      <t>08.10.2019</t>
    </r>
    <r>
      <rPr/>
      <t xml:space="preserve"> - проект договора направлен Заказчику.
</t>
    </r>
    <r>
      <rPr>
        <b/>
      </rPr>
      <t>14.10.2019</t>
    </r>
    <r>
      <rPr/>
      <t xml:space="preserve"> - получен подписанный скан от Заказчика.
</t>
    </r>
    <r>
      <rPr>
        <b/>
      </rPr>
      <t>15.10.2019</t>
    </r>
    <r>
      <rPr/>
      <t xml:space="preserve"> - договор на подписи у Семина.
</t>
    </r>
    <r>
      <rPr>
        <b/>
      </rPr>
      <t>17.10.2019</t>
    </r>
    <r>
      <rPr/>
      <t xml:space="preserve"> - изменены условия оплаты - 50/50%. В электронном виде направлен Заказчику
</t>
    </r>
    <r>
      <rPr>
        <b/>
      </rPr>
      <t>21.10.2019</t>
    </r>
    <r>
      <rPr/>
      <t xml:space="preserve"> - Заказчик готов подписать. С нашей стороны заминка.
</t>
    </r>
    <r>
      <rPr>
        <b/>
      </rPr>
      <t>23.10.2019</t>
    </r>
    <r>
      <rPr/>
      <t xml:space="preserve"> - задача временно закрывается.</t>
    </r>
  </si>
  <si>
    <t>СНЭСТ</t>
  </si>
  <si>
    <t>473_19</t>
  </si>
  <si>
    <r>
      <rPr>
        <b/>
      </rPr>
      <t xml:space="preserve">16.09.2019 (В. Пак) </t>
    </r>
    <r>
      <rPr/>
      <t xml:space="preserve">- запрос расписан через офис
</t>
    </r>
    <r>
      <rPr>
        <b/>
      </rPr>
      <t>17.09.2019</t>
    </r>
    <r>
      <rPr/>
      <t xml:space="preserve"> - принято в работу.
ТЗ направлено Светличному А. для ознакомления.
</t>
    </r>
    <r>
      <rPr>
        <b/>
      </rPr>
      <t>23.09.2019</t>
    </r>
    <r>
      <rPr/>
      <t xml:space="preserve"> - формируется запрос в стороннюю организацию на источники питания
</t>
    </r>
    <r>
      <rPr>
        <b/>
      </rPr>
      <t>24.09.2019</t>
    </r>
    <r>
      <rPr/>
      <t xml:space="preserve"> - запрос направлен
</t>
    </r>
    <r>
      <rPr>
        <b/>
      </rPr>
      <t>25.09.2019</t>
    </r>
    <r>
      <rPr/>
      <t xml:space="preserve"> - сформировано отказное письмо. На согласовании у Фельдмана.
Отправлено заказчику (исх 1463 АО)</t>
    </r>
  </si>
  <si>
    <t>Блок контроля и управления током</t>
  </si>
  <si>
    <t>474_19</t>
  </si>
  <si>
    <r>
      <rPr>
        <b/>
      </rPr>
      <t xml:space="preserve">17.09.2019 (В. Пак) </t>
    </r>
    <r>
      <rPr/>
      <t xml:space="preserve">- запрос расписан через офис
</t>
    </r>
    <r>
      <rPr>
        <b/>
      </rPr>
      <t>18.09.2019</t>
    </r>
    <r>
      <rPr/>
      <t xml:space="preserve"> - принято в работу
ТЗ направлено Лунину и Яковлеву на рассмотрение.
</t>
    </r>
    <r>
      <rPr>
        <b/>
      </rPr>
      <t>20.09.2019</t>
    </r>
    <r>
      <rPr/>
      <t xml:space="preserve"> - данные получены. Формирую ТКП.
ТКП на согласовании у Яковлева.
Согласовано.
На согласовании у В. Пака
</t>
    </r>
    <r>
      <rPr>
        <b/>
      </rPr>
      <t>23.09.2019</t>
    </r>
    <r>
      <rPr/>
      <t xml:space="preserve"> - отправлено Заказчику по электр. почте.</t>
    </r>
  </si>
  <si>
    <t>Компания ВСС</t>
  </si>
  <si>
    <t>Телеметрия</t>
  </si>
  <si>
    <t>482_19</t>
  </si>
  <si>
    <r>
      <rPr>
        <b/>
      </rPr>
      <t xml:space="preserve">18.09.2019 (В. Пак) </t>
    </r>
    <r>
      <rPr/>
      <t xml:space="preserve">- запрос расписан через офис
</t>
    </r>
    <r>
      <rPr>
        <b/>
      </rPr>
      <t>19.09.2019</t>
    </r>
    <r>
      <rPr/>
      <t xml:space="preserve"> - принято в работу. Формирую ТКП.
</t>
    </r>
    <r>
      <rPr>
        <b/>
      </rPr>
      <t>20.09.2019</t>
    </r>
    <r>
      <rPr/>
      <t xml:space="preserve"> - ТКП сформировано. 
На согласовании у Андрейко. Согласовано. 
На согласовании у В. Пака
</t>
    </r>
    <r>
      <rPr>
        <b/>
      </rPr>
      <t>23.09.2019</t>
    </r>
    <r>
      <rPr/>
      <t xml:space="preserve"> - переделано ТКП. На повторном согласовании у В. Пака
</t>
    </r>
    <r>
      <rPr>
        <b/>
      </rPr>
      <t>24.09.2019</t>
    </r>
    <r>
      <rPr/>
      <t xml:space="preserve"> - согласовано. Отправлено Заказчику по электронной почте.</t>
    </r>
  </si>
  <si>
    <t>ПАО Кузнецов (КрасМК)</t>
  </si>
  <si>
    <t>483_19</t>
  </si>
  <si>
    <r>
      <rPr>
        <b/>
      </rPr>
      <t>19.09.2019 (П. Мартынов)</t>
    </r>
    <r>
      <rPr/>
      <t xml:space="preserve"> - запрос получен по e-mail.
Принято в работу.
</t>
    </r>
    <r>
      <rPr>
        <b/>
      </rPr>
      <t>02.10.2019</t>
    </r>
    <r>
      <rPr/>
      <t xml:space="preserve"> - указание от Руководителя группы продаж: пока не отправляем!
</t>
    </r>
    <r>
      <rPr>
        <b/>
      </rPr>
      <t xml:space="preserve">08.10.2019 </t>
    </r>
    <r>
      <rPr/>
      <t>- задача закрывается.</t>
    </r>
  </si>
  <si>
    <t>КПА АФУ КГЧ РБ 14С48</t>
  </si>
  <si>
    <t>488_19</t>
  </si>
  <si>
    <r>
      <rPr>
        <b/>
      </rPr>
      <t>26.09.2019 (П. Мартынов)</t>
    </r>
    <r>
      <rPr/>
      <t xml:space="preserve"> - подготовить ТКП под РКМ!
Ожидаю решения: ОКР или договор поставки.
</t>
    </r>
    <r>
      <rPr>
        <b/>
      </rPr>
      <t xml:space="preserve">30.09.2019 </t>
    </r>
    <r>
      <rPr/>
      <t xml:space="preserve">- РКМ и ТКП согласованы.
</t>
    </r>
    <r>
      <rPr>
        <b/>
      </rPr>
      <t>01.10.2019</t>
    </r>
    <r>
      <rPr/>
      <t xml:space="preserve"> - ТЗ подписано ГД.
</t>
    </r>
    <r>
      <rPr>
        <b/>
      </rPr>
      <t>02.10.2019</t>
    </r>
    <r>
      <rPr/>
      <t xml:space="preserve"> - ТЗ и РКМ направлены в 4015 ВП МО РФ ( исх 1499 АО)
</t>
    </r>
    <r>
      <rPr>
        <b/>
      </rPr>
      <t>03.10.2019</t>
    </r>
    <r>
      <rPr/>
      <t xml:space="preserve"> - получены с замечаниями.
</t>
    </r>
    <r>
      <rPr>
        <b/>
      </rPr>
      <t>04.10.2019</t>
    </r>
    <r>
      <rPr/>
      <t xml:space="preserve"> - переделаны (разделена поставка и СЧ ОКР)
</t>
    </r>
    <r>
      <rPr>
        <b/>
      </rPr>
      <t>07.10.2019</t>
    </r>
    <r>
      <rPr/>
      <t xml:space="preserve"> - подписано ГД.
</t>
    </r>
    <r>
      <rPr>
        <b/>
      </rPr>
      <t>09.10.2019</t>
    </r>
    <r>
      <rPr/>
      <t xml:space="preserve"> - отправлено в 4015 ВП МО РФ (исх 1534 АО)
</t>
    </r>
    <r>
      <rPr>
        <b/>
      </rPr>
      <t>22.10.2019</t>
    </r>
    <r>
      <rPr/>
      <t xml:space="preserve"> - получено заключение ВП МО РФ.
</t>
    </r>
    <r>
      <rPr>
        <b/>
      </rPr>
      <t>22.10.2019</t>
    </r>
    <r>
      <rPr/>
      <t xml:space="preserve"> - отправлено Заказчику (исх. 1628 АО)</t>
    </r>
  </si>
  <si>
    <t>490_19</t>
  </si>
  <si>
    <r>
      <rPr>
        <b/>
      </rPr>
      <t>30.09.2019 (П. Мартынов)</t>
    </r>
    <r>
      <rPr/>
      <t xml:space="preserve"> - сделано ТКП. Подготовлена заявка в ДГ на калькуляцию.
ТКП и калькуляция на подписи у Семина.
</t>
    </r>
    <r>
      <rPr>
        <b/>
      </rPr>
      <t>04.10.2019</t>
    </r>
    <r>
      <rPr/>
      <t xml:space="preserve"> - ТКП (Исх. 1513 АО) и калькуляция (Исх. 1515 АО) переданы Заказчику нарочно.</t>
    </r>
  </si>
  <si>
    <t>491_19</t>
  </si>
  <si>
    <r>
      <rPr>
        <b/>
      </rPr>
      <t>30.09.2019 (П. Мартынов)</t>
    </r>
    <r>
      <rPr/>
      <t xml:space="preserve"> - сделано ТКП. Подготовлена заявка в ДГ на калькуляцию.
ТКП и калькуляция на подписи у Семина.
</t>
    </r>
    <r>
      <rPr>
        <b/>
      </rPr>
      <t>04.10.2019</t>
    </r>
    <r>
      <rPr/>
      <t xml:space="preserve"> - ТКП (Исх. 1514 АО) и калькуляция (Исх. 1516 АО) переданы Заказчику нарочно.</t>
    </r>
  </si>
  <si>
    <t>496_19</t>
  </si>
  <si>
    <r>
      <rPr>
        <b/>
      </rPr>
      <t>07.10.2019 (В. Пак)</t>
    </r>
    <r>
      <rPr/>
      <t xml:space="preserve"> - запрос расписан через офис
</t>
    </r>
    <r>
      <rPr>
        <b/>
      </rPr>
      <t>08.10.2019</t>
    </r>
    <r>
      <rPr/>
      <t xml:space="preserve"> - принято в работу
ТКП на согласовании.
Отправлено Заказчику (исх. 1530 АО)</t>
    </r>
  </si>
  <si>
    <t>498_18</t>
  </si>
  <si>
    <r>
      <rPr>
        <b/>
      </rPr>
      <t>23.11.2018 (В. Пак)</t>
    </r>
    <r>
      <rPr/>
      <t xml:space="preserve"> - запрос направлен по e-mail
</t>
    </r>
    <r>
      <rPr>
        <b/>
      </rPr>
      <t>26.11.2018</t>
    </r>
    <r>
      <rPr/>
      <t xml:space="preserve"> - принято в работу
ТКП и заявка на договор на согласовании у В. Пака.
Согласовано. Заявка направлена.
</t>
    </r>
    <r>
      <rPr>
        <b/>
      </rPr>
      <t>27.11.2018</t>
    </r>
    <r>
      <rPr/>
      <t xml:space="preserve"> - проект договора направлен Заказчику по электр. почте на рассмотрение
</t>
    </r>
    <r>
      <rPr>
        <b/>
      </rPr>
      <t>25.12.2018</t>
    </r>
    <r>
      <rPr/>
      <t xml:space="preserve"> - договор так и не рассмотрен Головной организацией Заказчика (РКЦ Прогресс). Переносится на следующий год.
</t>
    </r>
    <r>
      <rPr>
        <b/>
      </rPr>
      <t>10.01.2019</t>
    </r>
    <r>
      <rPr/>
      <t xml:space="preserve"> - Заказчик просил передалать проект договора в части ставки НДС и направить по электр. почте.
Отправлено.
</t>
    </r>
    <r>
      <rPr>
        <b/>
      </rPr>
      <t xml:space="preserve">22.01.2019 </t>
    </r>
    <r>
      <rPr/>
      <t>- официально направлен проект договора (Исх 76 от 22.01.2019 г. АО)</t>
    </r>
  </si>
  <si>
    <t>дог 60/18 (АО)</t>
  </si>
  <si>
    <t>498_19</t>
  </si>
  <si>
    <r>
      <rPr>
        <b/>
      </rPr>
      <t>03.10.2019 (П. Мартынов)</t>
    </r>
    <r>
      <rPr/>
      <t xml:space="preserve"> - обновить ТКП № 326_16.
</t>
    </r>
    <r>
      <rPr>
        <b/>
      </rPr>
      <t>03.10.2019</t>
    </r>
    <r>
      <rPr/>
      <t xml:space="preserve"> - задача временно закрывается. Заказчик должен прислать официальный запрос.</t>
    </r>
  </si>
  <si>
    <t>499_19</t>
  </si>
  <si>
    <r>
      <rPr>
        <b/>
      </rPr>
      <t>03.10.2019</t>
    </r>
    <r>
      <rPr/>
      <t xml:space="preserve"> - запрос расписан через офис
</t>
    </r>
    <r>
      <rPr>
        <b/>
      </rPr>
      <t>03.10.2019</t>
    </r>
    <r>
      <rPr/>
      <t xml:space="preserve"> - принято в работу.
ТКП на согласовании.
</t>
    </r>
    <r>
      <rPr>
        <b/>
      </rPr>
      <t>31.10.2019</t>
    </r>
    <r>
      <rPr/>
      <t xml:space="preserve"> - заявка закрыта. Ответ не требуется.</t>
    </r>
  </si>
  <si>
    <t>Согласование проектов ТТ, ТТХ на ОКР</t>
  </si>
  <si>
    <t>500_19</t>
  </si>
  <si>
    <r>
      <rPr>
        <b/>
      </rPr>
      <t>02.10.2019</t>
    </r>
    <r>
      <rPr/>
      <t xml:space="preserve"> - запрос расписан через офис
</t>
    </r>
    <r>
      <rPr>
        <b/>
      </rPr>
      <t>03.10.2019</t>
    </r>
    <r>
      <rPr/>
      <t xml:space="preserve"> - принято в работу.
Направил на проработку Фельдману и Войнову.
</t>
    </r>
    <r>
      <rPr>
        <b/>
      </rPr>
      <t>04.10.2019</t>
    </r>
    <r>
      <rPr/>
      <t xml:space="preserve"> - направлено в ЦР через EasyRedmine
</t>
    </r>
    <r>
      <rPr>
        <b/>
      </rPr>
      <t>07.10.2019</t>
    </r>
    <r>
      <rPr/>
      <t xml:space="preserve"> - передано Кравцову Д. для анализа
</t>
    </r>
    <r>
      <rPr>
        <b/>
      </rPr>
      <t>09.10.2019</t>
    </r>
    <r>
      <rPr/>
      <t xml:space="preserve"> - отказ от ЦР.
Направлено отказное письмо (исх 1538 АО)</t>
    </r>
  </si>
  <si>
    <t>508_18</t>
  </si>
  <si>
    <r>
      <rPr>
        <b/>
      </rPr>
      <t>04.12.2018 (П. Мартынов)</t>
    </r>
    <r>
      <rPr/>
      <t xml:space="preserve"> - требуется проект договора на АИ и КИ комплекта 14И741.
РКМ сформирован ранее Г.Н. Линьковой. 
</t>
    </r>
    <r>
      <rPr>
        <b/>
      </rPr>
      <t>06.12.2018</t>
    </r>
    <r>
      <rPr/>
      <t xml:space="preserve"> - договор формирует Г.Н. Линькова
</t>
    </r>
    <r>
      <rPr>
        <b/>
      </rPr>
      <t>27.12.2018</t>
    </r>
    <r>
      <rPr/>
      <t xml:space="preserve"> - по состоянию на сегодняшний день проект договора рассмотрен в КБ "Салют" и направлен в головную организацию на рассмотрение.
</t>
    </r>
    <r>
      <rPr>
        <b/>
      </rPr>
      <t>11.01.2019</t>
    </r>
    <r>
      <rPr/>
      <t xml:space="preserve"> - у Заказчика решается вопрос с финансированием (заявленная сумма в договоре превышает бюджет). Договорились созвониться </t>
    </r>
    <r>
      <rPr>
        <b/>
      </rPr>
      <t>14.01.2019</t>
    </r>
    <r>
      <rPr/>
      <t xml:space="preserve"> - ситуация не изменилось. Решение по финансированию не принято.
</t>
    </r>
    <r>
      <rPr>
        <b/>
      </rPr>
      <t xml:space="preserve">18.01.2019 </t>
    </r>
    <r>
      <rPr/>
      <t>- направлено офиц. письмо о направлении проекта договора (Исх 47 от 18.01.2019 г. АО)</t>
    </r>
  </si>
  <si>
    <t>дог 69/18 (АО) 10.12.2018</t>
  </si>
  <si>
    <t>510_19</t>
  </si>
  <si>
    <r>
      <rPr>
        <b/>
      </rPr>
      <t>08.10.2019 (В. Пак)</t>
    </r>
    <r>
      <rPr/>
      <t xml:space="preserve"> - запрос направлен по e-mail
</t>
    </r>
    <r>
      <rPr>
        <b/>
      </rPr>
      <t>09.10.2019</t>
    </r>
    <r>
      <rPr/>
      <t xml:space="preserve"> - принято в работу
На согласовании.
Отправлено Заказчику по электронной почте.</t>
    </r>
  </si>
  <si>
    <t>Ижевский мотозавод Аксион-Холдинг</t>
  </si>
  <si>
    <t>МПРС</t>
  </si>
  <si>
    <t>518_19</t>
  </si>
  <si>
    <t>Андрейко, Фельдман</t>
  </si>
  <si>
    <r>
      <rPr>
        <b/>
      </rPr>
      <t>10.10.2019 (П. Мартынов)</t>
    </r>
    <r>
      <rPr/>
      <t xml:space="preserve"> - подготовить ТКП для ориентировочной стоимости для внесения в Совместное решение на доработку 
</t>
    </r>
    <r>
      <rPr>
        <b/>
      </rPr>
      <t>14.10.2019</t>
    </r>
    <r>
      <rPr/>
      <t xml:space="preserve"> - согласовано с Андрейко.
На согласовании у В. Пака.
</t>
    </r>
    <r>
      <rPr>
        <b/>
      </rPr>
      <t>16.10.2019</t>
    </r>
    <r>
      <rPr/>
      <t xml:space="preserve"> - согласовано.
Передано А. Семину для согласования с ГД.
</t>
    </r>
    <r>
      <rPr>
        <b/>
      </rPr>
      <t>07.11.2019</t>
    </r>
    <r>
      <rPr/>
      <t xml:space="preserve"> - ТКП одобрено. Заявка закрыта</t>
    </r>
  </si>
  <si>
    <t>519_19</t>
  </si>
  <si>
    <r>
      <rPr>
        <b/>
      </rPr>
      <t>10.10.2019 (П. Мартынов)</t>
    </r>
    <r>
      <rPr/>
      <t xml:space="preserve"> - заказчик ответил на электронное письмо и прислал исходные данные. Формирую ТКП.
</t>
    </r>
    <r>
      <rPr>
        <b/>
      </rPr>
      <t>11.10.2019</t>
    </r>
    <r>
      <rPr/>
      <t xml:space="preserve"> - согласовано с Д. Петровым
На согласовании у Д. Кравцова (ЦР)
</t>
    </r>
    <r>
      <rPr>
        <b/>
      </rPr>
      <t>14.10.2019</t>
    </r>
    <r>
      <rPr/>
      <t xml:space="preserve"> - согласовано с Кравцовым.
На согласовании у Пака.
</t>
    </r>
    <r>
      <rPr>
        <b/>
      </rPr>
      <t>16.10.2019</t>
    </r>
    <r>
      <rPr/>
      <t xml:space="preserve"> - отправлено Заказчику по электр. почте.</t>
    </r>
  </si>
  <si>
    <t>Техобслуживание</t>
  </si>
  <si>
    <t>520_18</t>
  </si>
  <si>
    <t>10.10.2019 - оплата</t>
  </si>
  <si>
    <t>дог 4770...1010/59/2866-18 (АО) 01.06.2018</t>
  </si>
  <si>
    <r>
      <rPr>
        <b/>
      </rPr>
      <t>23.01.2019 (П. Мартынов)</t>
    </r>
    <r>
      <rPr/>
      <t xml:space="preserve"> - сделать ТКП!
ТКП на согласовании.
Отправлено Заказчику по электронной почте.</t>
    </r>
  </si>
  <si>
    <t>Стенд статических испытаний двигателя и циклических испытаний подвески (Двигатель ПД-35)</t>
  </si>
  <si>
    <t>523_19</t>
  </si>
  <si>
    <r>
      <rPr>
        <b/>
      </rPr>
      <t>14.10.2019 (В. Пак)</t>
    </r>
    <r>
      <rPr/>
      <t xml:space="preserve"> - запрос расписан через офис
</t>
    </r>
    <r>
      <rPr>
        <b/>
      </rPr>
      <t>16.10.2019</t>
    </r>
    <r>
      <rPr/>
      <t xml:space="preserve"> - принято в работу.
Направил ТУ Стифутину на проработку.
</t>
    </r>
    <r>
      <rPr>
        <b/>
      </rPr>
      <t>18.10.2019</t>
    </r>
    <r>
      <rPr/>
      <t xml:space="preserve"> - получены стоимости ГЦ и датчиков силы.
Сформирован черновой вариант ТКП (пока без стоимости строительных работ и металлоконструкций). Направлено Попову А.Н.
Проведено совещание у Потапова.
</t>
    </r>
    <r>
      <rPr>
        <b/>
      </rPr>
      <t>21.10.2019</t>
    </r>
    <r>
      <rPr/>
      <t xml:space="preserve"> - подготовлено письмо-ответ. На согласовании.
</t>
    </r>
    <r>
      <rPr>
        <b/>
      </rPr>
      <t>23.10.2019</t>
    </r>
    <r>
      <rPr/>
      <t xml:space="preserve"> - письмо вместе с ТКП на составные части направлено Заказчику (исх 1635 АО)</t>
    </r>
  </si>
  <si>
    <r>
      <rPr>
        <b/>
      </rPr>
      <t xml:space="preserve">16.04.2019 (В. Пак) </t>
    </r>
    <r>
      <rPr/>
      <t xml:space="preserve">- запрос расписан через офис
</t>
    </r>
    <r>
      <rPr>
        <b/>
      </rPr>
      <t>16.04.2019</t>
    </r>
    <r>
      <rPr/>
      <t xml:space="preserve"> - принято в работу.
</t>
    </r>
    <r>
      <rPr>
        <b/>
      </rPr>
      <t>17.04.2019</t>
    </r>
    <r>
      <rPr/>
      <t xml:space="preserve"> - письмо-ответ на подписи у ГД.
</t>
    </r>
    <r>
      <rPr>
        <b/>
      </rPr>
      <t>19.04.2019</t>
    </r>
    <r>
      <rPr/>
      <t xml:space="preserve"> - ответ направлен Заказчику (исх. 604 от 19.04.2019 АО)</t>
    </r>
  </si>
  <si>
    <t>042_19</t>
  </si>
  <si>
    <r>
      <rPr>
        <b/>
      </rPr>
      <t>23.01.2019 (П. Мартынов)</t>
    </r>
    <r>
      <rPr/>
      <t xml:space="preserve"> - сделать ТКП!
ТКП на согласовании.
Отправлено Заказчику по электронной почте.</t>
    </r>
  </si>
  <si>
    <t>Модули MС</t>
  </si>
  <si>
    <t>526_19</t>
  </si>
  <si>
    <r>
      <rPr>
        <b/>
      </rPr>
      <t xml:space="preserve">16.10.2019 (В. Пак) </t>
    </r>
    <r>
      <rPr/>
      <t xml:space="preserve">- запрос расписан через офис
</t>
    </r>
    <r>
      <rPr>
        <b/>
      </rPr>
      <t>17.10.2019</t>
    </r>
    <r>
      <rPr/>
      <t xml:space="preserve"> - дан ответ (исх. 1593 АО)</t>
    </r>
  </si>
  <si>
    <t>Дог. № 133-1713169 от 20.12.2017 (АО)</t>
  </si>
  <si>
    <t>р2289</t>
  </si>
  <si>
    <t>MIC-185 и MIC-1500</t>
  </si>
  <si>
    <t>528_19</t>
  </si>
  <si>
    <r>
      <rPr>
        <b/>
      </rPr>
      <t xml:space="preserve">16.10.2019 (В. Пак) </t>
    </r>
    <r>
      <rPr/>
      <t xml:space="preserve">- запрос расписан через офис
</t>
    </r>
    <r>
      <rPr>
        <b/>
      </rPr>
      <t>17.10.2019</t>
    </r>
    <r>
      <rPr/>
      <t xml:space="preserve"> - ТКП на согласовании у В. Пака.
</t>
    </r>
    <r>
      <rPr>
        <b/>
      </rPr>
      <t>18.10.2019</t>
    </r>
    <r>
      <rPr/>
      <t xml:space="preserve"> - состыковал Заказчика с Кузяновым. Направил Заказчику опросный лист по MIC-1500.
</t>
    </r>
    <r>
      <rPr>
        <b/>
      </rPr>
      <t>31.10.2019</t>
    </r>
    <r>
      <rPr/>
      <t xml:space="preserve"> - направил ТКП v1.1 только на MIC-185.</t>
    </r>
  </si>
  <si>
    <t>ИИС</t>
  </si>
  <si>
    <t>530_19</t>
  </si>
  <si>
    <r>
      <rPr>
        <b/>
      </rPr>
      <t xml:space="preserve">16.10.2019 (В. Пак) </t>
    </r>
    <r>
      <rPr/>
      <t xml:space="preserve">- запрос расписан через офис
</t>
    </r>
    <r>
      <rPr>
        <b/>
      </rPr>
      <t>18.10.2019</t>
    </r>
    <r>
      <rPr/>
      <t xml:space="preserve"> - принято в работу.
Направил Скрипнику Ал-ю для проработки.
</t>
    </r>
    <r>
      <rPr>
        <b/>
      </rPr>
      <t>21.10.2019</t>
    </r>
    <r>
      <rPr/>
      <t xml:space="preserve"> - перенаправлено Коршунову.
</t>
    </r>
    <r>
      <rPr>
        <b/>
      </rPr>
      <t>23.10.2019</t>
    </r>
    <r>
      <rPr/>
      <t xml:space="preserve"> - ожидаем доп. исходные данные от Заказчика.
</t>
    </r>
    <r>
      <rPr>
        <b/>
      </rPr>
      <t>07.11.2019</t>
    </r>
    <r>
      <rPr/>
      <t xml:space="preserve"> - все данные согласованы с Заказчиком. Приступаю к формированию ТКП.
</t>
    </r>
    <r>
      <rPr>
        <b/>
      </rPr>
      <t>08.11.2019</t>
    </r>
    <r>
      <rPr/>
      <t xml:space="preserve"> - запрос Лисейкину на стоимость его оборудования.
</t>
    </r>
    <r>
      <rPr>
        <b/>
      </rPr>
      <t>13.11.2019</t>
    </r>
    <r>
      <rPr/>
      <t xml:space="preserve"> - ТКП согласовано со Скрипником.
На согласовании у В. Пака.
</t>
    </r>
    <r>
      <rPr>
        <b/>
      </rPr>
      <t>21.11.2019</t>
    </r>
    <r>
      <rPr/>
      <t xml:space="preserve"> - ТКП отправлено Заказчику (исх 882 ООО)</t>
    </r>
  </si>
  <si>
    <t>РусТех Групп</t>
  </si>
  <si>
    <t>MIC-TM</t>
  </si>
  <si>
    <t>534_19</t>
  </si>
  <si>
    <r>
      <rPr>
        <b/>
      </rPr>
      <t>21.10.2019 (В. Пак)</t>
    </r>
    <r>
      <rPr/>
      <t xml:space="preserve"> - запрос расписан через офис
</t>
    </r>
    <r>
      <rPr>
        <b/>
      </rPr>
      <t>21.10.2019</t>
    </r>
    <r>
      <rPr/>
      <t xml:space="preserve"> - принято в работу. Перекупы. Конечный пользователь - АО "НИИЭМ", г. Истра. Ранее ТКП на данное оборудование запрашивали другие организации (ТКП №№ 264_19 и 396_19). ТКП и письмо-ответ с ориентировочной стоимость на рассмотрении у В. Пака.
</t>
    </r>
    <r>
      <rPr>
        <b/>
      </rPr>
      <t>28.10.2019</t>
    </r>
    <r>
      <rPr/>
      <t xml:space="preserve"> - дан ответ (исх 1677 АО)</t>
    </r>
  </si>
  <si>
    <t>Доработка СИП ТО 373ИК61 для обеспечения приема и регистрации параметров динамики отвода устройств стыковки из  Комплекта устройств стыковки коммуникаций РН 373СМ02.</t>
  </si>
  <si>
    <t>536_19</t>
  </si>
  <si>
    <r>
      <rPr>
        <b/>
      </rPr>
      <t>22.10.2019 (П. Мартынов)</t>
    </r>
    <r>
      <rPr/>
      <t xml:space="preserve"> - рассчитать стоимость!
</t>
    </r>
    <r>
      <rPr>
        <b/>
      </rPr>
      <t>23.10.2019</t>
    </r>
    <r>
      <rPr/>
      <t xml:space="preserve"> - ТКП на согласовании у В. Пака
</t>
    </r>
    <r>
      <rPr>
        <b/>
      </rPr>
      <t>28.10.2019</t>
    </r>
    <r>
      <rPr/>
      <t xml:space="preserve"> - ТКП согласовано ,Передано Фельдману.</t>
    </r>
  </si>
  <si>
    <t>543_19</t>
  </si>
  <si>
    <r>
      <rPr>
        <b/>
      </rPr>
      <t>29.11.2019 (В. Пак)</t>
    </r>
    <r>
      <rPr/>
      <t xml:space="preserve"> - запрос расписан через офис
</t>
    </r>
    <r>
      <rPr>
        <b/>
      </rPr>
      <t>03.12.2019</t>
    </r>
    <r>
      <rPr/>
      <t xml:space="preserve"> - калькуляция и ТКП (исправленное) направлены Заказчику (исх. 1922 АО)</t>
    </r>
  </si>
  <si>
    <r>
      <rPr>
        <b/>
      </rPr>
      <t>24.10.2019</t>
    </r>
    <r>
      <rPr/>
      <t xml:space="preserve"> - запрос расписан через офис
</t>
    </r>
    <r>
      <rPr>
        <b/>
      </rPr>
      <t>24.10.2019</t>
    </r>
    <r>
      <rPr/>
      <t xml:space="preserve"> - принято в работу.
Направил перечень уточняющих вопросов Заказчику.
</t>
    </r>
    <r>
      <rPr>
        <b/>
      </rPr>
      <t>07.11.2019</t>
    </r>
    <r>
      <rPr/>
      <t xml:space="preserve"> - уточнения от Заказчика не поступили. 
</t>
    </r>
    <r>
      <rPr>
        <b/>
      </rPr>
      <t>13.11.2019</t>
    </r>
    <r>
      <rPr/>
      <t xml:space="preserve"> - поступили уточнения от Заказчика.
</t>
    </r>
    <r>
      <rPr>
        <b/>
      </rPr>
      <t>15.11.2019</t>
    </r>
    <r>
      <rPr/>
      <t xml:space="preserve"> - отправлено Заказчику по электр. почте.</t>
    </r>
  </si>
  <si>
    <t>544_19</t>
  </si>
  <si>
    <r>
      <rPr>
        <b/>
      </rPr>
      <t>06.11.2019 (П. Мартынов)</t>
    </r>
    <r>
      <rPr/>
      <t xml:space="preserve"> - просьба Заказчика внести исправления в ТКП по e-mail
</t>
    </r>
    <r>
      <rPr>
        <b/>
      </rPr>
      <t>07.11.2019</t>
    </r>
    <r>
      <rPr/>
      <t xml:space="preserve"> - ТКП на согласовании у В. Пака
</t>
    </r>
    <r>
      <rPr>
        <b/>
      </rPr>
      <t>11.11.2019</t>
    </r>
    <r>
      <rPr/>
      <t xml:space="preserve"> - отправлено Заказчику по электр. почте.</t>
    </r>
  </si>
  <si>
    <r>
      <rPr>
        <b/>
      </rPr>
      <t>24.10.2019</t>
    </r>
    <r>
      <rPr/>
      <t xml:space="preserve"> - запрос расписан через офис
</t>
    </r>
    <r>
      <rPr>
        <b/>
      </rPr>
      <t>24.10.2019</t>
    </r>
    <r>
      <rPr/>
      <t xml:space="preserve"> - ТКП сформировано. Осталось уточнить у Заказчика точное кол-во дискретных каналов.
</t>
    </r>
    <r>
      <rPr>
        <b/>
      </rPr>
      <t>28.10.2019</t>
    </r>
    <r>
      <rPr/>
      <t xml:space="preserve"> - уточнил конечного пользователя: ПАО "Туполев"
</t>
    </r>
    <r>
      <rPr>
        <b/>
      </rPr>
      <t>30.10.2019</t>
    </r>
    <r>
      <rPr/>
      <t xml:space="preserve"> - получены замечания
</t>
    </r>
    <r>
      <rPr>
        <b/>
      </rPr>
      <t>31.10.2019</t>
    </r>
    <r>
      <rPr/>
      <t xml:space="preserve"> - замечания устранены.
</t>
    </r>
    <r>
      <rPr>
        <b/>
      </rPr>
      <t>01.11.2019</t>
    </r>
    <r>
      <rPr/>
      <t xml:space="preserve"> - отправил Заказчику по электр. почте</t>
    </r>
  </si>
  <si>
    <t>РКК "Энергия"</t>
  </si>
  <si>
    <r>
      <rPr>
        <b/>
      </rPr>
      <t xml:space="preserve">07.11.2019 </t>
    </r>
    <r>
      <rPr/>
      <t xml:space="preserve">- РКМ сформированы. ТКП на утверждении.
ТКП утверждено.
</t>
    </r>
    <r>
      <rPr>
        <b/>
      </rPr>
      <t>14.11.2019</t>
    </r>
    <r>
      <rPr/>
      <t xml:space="preserve"> - получены все данные.
РКМ и договор сформированы. На согласовании.
</t>
    </r>
    <r>
      <rPr>
        <b/>
      </rPr>
      <t>21.11.2019</t>
    </r>
    <r>
      <rPr/>
      <t xml:space="preserve"> - договор и РКМ будут переданы сегодня ГД.
Договор и РКМ подписаны.
</t>
    </r>
    <r>
      <rPr>
        <b/>
      </rPr>
      <t>22.11.2019</t>
    </r>
    <r>
      <rPr/>
      <t xml:space="preserve"> - отправлены в 4015 ВП МО РФ на согласование (Исх. 1853 АО) 
</t>
    </r>
    <r>
      <rPr>
        <b/>
      </rPr>
      <t>04.12.2019</t>
    </r>
    <r>
      <rPr/>
      <t xml:space="preserve"> - получено от 4015 ВП МО РФ с замечаниями.
Формируется ПЗ тех. характера
</t>
    </r>
    <r>
      <rPr>
        <b/>
      </rPr>
      <t>06.12.2019</t>
    </r>
    <r>
      <rPr/>
      <t xml:space="preserve"> - договор повторно на пересогласовании у ГД.
</t>
    </r>
    <r>
      <rPr>
        <b/>
      </rPr>
      <t>13.12.2019</t>
    </r>
    <r>
      <rPr/>
      <t xml:space="preserve"> - договор по-прежнему не подписан ГД
</t>
    </r>
    <r>
      <rPr>
        <b/>
      </rPr>
      <t>16.12.2019</t>
    </r>
    <r>
      <rPr/>
      <t xml:space="preserve"> - переподписан ГД.
</t>
    </r>
    <r>
      <rPr>
        <b/>
      </rPr>
      <t>19.12.2019</t>
    </r>
    <r>
      <rPr/>
      <t xml:space="preserve"> - подписан 4015 ВП МО РФ
</t>
    </r>
    <r>
      <rPr>
        <b/>
      </rPr>
      <t>20.12.2019</t>
    </r>
    <r>
      <rPr/>
      <t xml:space="preserve"> - отправлено Заказчику (исх. 2031 АО)
</t>
    </r>
  </si>
  <si>
    <r>
      <rPr>
        <b/>
      </rPr>
      <t>25.10.2019 (П. Мартынов)</t>
    </r>
    <r>
      <rPr/>
      <t xml:space="preserve"> - принято в работу
</t>
    </r>
    <r>
      <rPr>
        <b/>
      </rPr>
      <t>01.11.2019</t>
    </r>
    <r>
      <rPr/>
      <t xml:space="preserve"> - ТКП и исходные данные для РКМ и договора сформированы. 
Заявка на договор на подписи у Пака.
</t>
    </r>
    <r>
      <rPr>
        <b/>
      </rPr>
      <t xml:space="preserve">05.11.2019 </t>
    </r>
    <r>
      <rPr/>
      <t xml:space="preserve">- заявка передана в договорную группу.
</t>
    </r>
    <r>
      <rPr>
        <b/>
      </rPr>
      <t>07.11.2019</t>
    </r>
    <r>
      <rPr/>
      <t xml:space="preserve"> - в ответ на письмо направлен офиц. запрос ИГК (исх. 1478 АО)</t>
    </r>
  </si>
  <si>
    <t>Система контроля</t>
  </si>
  <si>
    <t>547_19</t>
  </si>
  <si>
    <r>
      <rPr>
        <b/>
      </rPr>
      <t>24.10.2019</t>
    </r>
    <r>
      <rPr/>
      <t xml:space="preserve"> - запрос расписан через офис
</t>
    </r>
    <r>
      <rPr>
        <b/>
      </rPr>
      <t>24.10.2019</t>
    </r>
    <r>
      <rPr/>
      <t xml:space="preserve"> - принято в работу. Направил на проработку Стифутину А.
</t>
    </r>
    <r>
      <rPr>
        <b/>
      </rPr>
      <t>29.10.2019</t>
    </r>
    <r>
      <rPr/>
      <t xml:space="preserve"> - исходные данные проработаны. Формирую ТКП.
</t>
    </r>
    <r>
      <rPr>
        <b/>
      </rPr>
      <t>06.11.2019</t>
    </r>
    <r>
      <rPr/>
      <t xml:space="preserve"> - ТКП на согласовании у Стифутина.
Согласовано. На согласовании у В. Пака
</t>
    </r>
    <r>
      <rPr>
        <b/>
      </rPr>
      <t>11.11.2019</t>
    </r>
    <r>
      <rPr/>
      <t xml:space="preserve"> - согласованос с Паком.
</t>
    </r>
    <r>
      <rPr>
        <b/>
      </rPr>
      <t>14.11.2019</t>
    </r>
    <r>
      <rPr/>
      <t xml:space="preserve"> - указание: увеличить работы.
На согласовании у Кокорева.
</t>
    </r>
    <r>
      <rPr>
        <b/>
      </rPr>
      <t>21.11.2019</t>
    </r>
    <r>
      <rPr/>
      <t xml:space="preserve"> - отправлено Заказчику (исх 1850 АО)</t>
    </r>
  </si>
  <si>
    <t>WinПОС + ТМ-Регистратор</t>
  </si>
  <si>
    <t>558_19</t>
  </si>
  <si>
    <r>
      <rPr>
        <b/>
      </rPr>
      <t>06.12.2019 (П. Мартынов)</t>
    </r>
    <r>
      <rPr/>
      <t xml:space="preserve"> - принято в работу
Дан ответ (исх 1947 АО)</t>
    </r>
  </si>
  <si>
    <t>Дог. № 1920187309001412246202862/36-19 (АО)</t>
  </si>
  <si>
    <r>
      <rPr>
        <b/>
      </rPr>
      <t>01.11.2019 (В. Пак)</t>
    </r>
    <r>
      <rPr/>
      <t xml:space="preserve"> - запрос расписан через офис
</t>
    </r>
    <r>
      <rPr>
        <b/>
      </rPr>
      <t>01.11.2019</t>
    </r>
    <r>
      <rPr/>
      <t xml:space="preserve"> - принято в работу.
ТКП и заявка на договор на подписи у В. Пака.
</t>
    </r>
    <r>
      <rPr>
        <b/>
      </rPr>
      <t>05.11.2019</t>
    </r>
    <r>
      <rPr/>
      <t xml:space="preserve"> - заявка направлена в договорную группу. Передано в работу Чикиной Н.
</t>
    </r>
    <r>
      <rPr>
        <b/>
      </rPr>
      <t>07.11.2019</t>
    </r>
    <r>
      <rPr/>
      <t xml:space="preserve"> - отправлен Заказчику (исх 1754 АО)</t>
    </r>
  </si>
  <si>
    <t>561_19</t>
  </si>
  <si>
    <r>
      <rPr>
        <b/>
      </rPr>
      <t>09.12.2019 (П. Мартынов)</t>
    </r>
    <r>
      <rPr/>
      <t xml:space="preserve"> - направлено исправленное ТКП.</t>
    </r>
  </si>
  <si>
    <r>
      <rPr>
        <b/>
      </rPr>
      <t>05.11.2019 (В. Пак)</t>
    </r>
    <r>
      <rPr/>
      <t xml:space="preserve"> - запрос расписан через офис
</t>
    </r>
    <r>
      <rPr>
        <b/>
      </rPr>
      <t>06.11.2019</t>
    </r>
    <r>
      <rPr/>
      <t xml:space="preserve"> - принято в работу.
</t>
    </r>
    <r>
      <rPr>
        <b/>
      </rPr>
      <t>07.11.2019</t>
    </r>
    <r>
      <rPr/>
      <t xml:space="preserve"> - ТКП на согласовании.
</t>
    </r>
    <r>
      <rPr>
        <b/>
      </rPr>
      <t>11.11.2019</t>
    </r>
    <r>
      <rPr/>
      <t xml:space="preserve"> - отправлено Заказчику по электр. почте</t>
    </r>
  </si>
  <si>
    <t>MBP-210</t>
  </si>
  <si>
    <t>571_19</t>
  </si>
  <si>
    <t>11.12.2019 - оплата</t>
  </si>
  <si>
    <t xml:space="preserve">Счет № 279 от 11.11.2019 </t>
  </si>
  <si>
    <t>р2492</t>
  </si>
  <si>
    <r>
      <rPr>
        <b/>
      </rPr>
      <t>11.11.2019 (П. Мартынов)</t>
    </r>
    <r>
      <rPr/>
      <t xml:space="preserve"> - запрос счета по телефону.
ТКП согласовано. Передано Н. Чикиной на оформление счета.
</t>
    </r>
    <r>
      <rPr>
        <b/>
      </rPr>
      <t>12.11.2019</t>
    </r>
    <r>
      <rPr/>
      <t xml:space="preserve"> - отправлено Заказчику по электр. почте</t>
    </r>
  </si>
  <si>
    <t>572_19</t>
  </si>
  <si>
    <r>
      <rPr>
        <b/>
      </rPr>
      <t>11.11.2019 (П. Мартынов)</t>
    </r>
    <r>
      <rPr/>
      <t xml:space="preserve"> - запрос счета по телефону.
ТКП согласовано. Передано Н. Чикиной на оформление счета.
</t>
    </r>
    <r>
      <rPr>
        <b/>
      </rPr>
      <t xml:space="preserve">12.11.2019 </t>
    </r>
    <r>
      <rPr/>
      <t>- отправлено Заказчику по электр. почте</t>
    </r>
  </si>
  <si>
    <t xml:space="preserve">Счет № 280 от 11.11.2019 </t>
  </si>
  <si>
    <t>574_19</t>
  </si>
  <si>
    <r>
      <rPr>
        <b/>
      </rPr>
      <t xml:space="preserve">22.11.2019 (В. Пак) </t>
    </r>
    <r>
      <rPr/>
      <t xml:space="preserve">- запрос расписан через офис
</t>
    </r>
    <r>
      <rPr>
        <b/>
      </rPr>
      <t>22.11.2019</t>
    </r>
    <r>
      <rPr/>
      <t xml:space="preserve"> - заявка отправлена в дог. группу.
</t>
    </r>
    <r>
      <rPr>
        <b/>
      </rPr>
      <t>02.12.2019</t>
    </r>
    <r>
      <rPr/>
      <t xml:space="preserve"> - проект договора направлен Заказчику в электр. виде (исх. 1912 АО)</t>
    </r>
  </si>
  <si>
    <t xml:space="preserve">Дог. 37/19 (АО)
</t>
  </si>
  <si>
    <t>р2488</t>
  </si>
  <si>
    <t>22.11.2019 - предзапуск</t>
  </si>
  <si>
    <t>Счет № 281 от 13.11.2019 (ООО)</t>
  </si>
  <si>
    <r>
      <rPr>
        <b/>
      </rPr>
      <t>12.11.2019 (В. Пак)</t>
    </r>
    <r>
      <rPr/>
      <t xml:space="preserve"> - запрос расписан через офис
</t>
    </r>
    <r>
      <rPr>
        <b/>
      </rPr>
      <t>12.11.2019</t>
    </r>
    <r>
      <rPr/>
      <t xml:space="preserve"> - принято в работу.
</t>
    </r>
    <r>
      <rPr>
        <b/>
      </rPr>
      <t>13.11.2019</t>
    </r>
    <r>
      <rPr/>
      <t xml:space="preserve"> - ТКП согласовано. Передано Чикиной Н. для формирования счета.
Счет направлен Заказчику по электр. почте.</t>
    </r>
  </si>
  <si>
    <t>576_19</t>
  </si>
  <si>
    <r>
      <rPr>
        <b/>
      </rPr>
      <t>12.11.2019 (В. Пак)</t>
    </r>
    <r>
      <rPr/>
      <t xml:space="preserve"> - запрос расписан через офис
</t>
    </r>
    <r>
      <rPr>
        <b/>
      </rPr>
      <t>13.11.2019</t>
    </r>
    <r>
      <rPr/>
      <t xml:space="preserve">  - ТКП на согласовании у В. Пака.
</t>
    </r>
    <r>
      <rPr>
        <b/>
      </rPr>
      <t>14.11.2019</t>
    </r>
    <r>
      <rPr/>
      <t xml:space="preserve"> - согласовано. На согласовании у Семина.
</t>
    </r>
    <r>
      <rPr>
        <b/>
      </rPr>
      <t>15.11.2019</t>
    </r>
    <r>
      <rPr/>
      <t xml:space="preserve"> - отправлено Заказчику по электр. почте.</t>
    </r>
  </si>
  <si>
    <t>АО "НПО Автоматики"</t>
  </si>
  <si>
    <t>Лазарев, 
Скрипник Ал-й</t>
  </si>
  <si>
    <r>
      <rPr>
        <b/>
      </rPr>
      <t>13.12.19</t>
    </r>
    <r>
      <rPr/>
      <t xml:space="preserve"> - запрос расписан через офис
</t>
    </r>
    <r>
      <rPr>
        <b/>
      </rPr>
      <t>13.12.19</t>
    </r>
    <r>
      <rPr/>
      <t xml:space="preserve"> - принято в работу. Формирую ТКП на 2020 г.
</t>
    </r>
    <r>
      <rPr>
        <b/>
      </rPr>
      <t>23.12.19</t>
    </r>
    <r>
      <rPr/>
      <t xml:space="preserve"> - заявка и ТКП на согласовании.
</t>
    </r>
    <r>
      <rPr>
        <b/>
      </rPr>
      <t>26.12.19</t>
    </r>
    <r>
      <rPr/>
      <t xml:space="preserve"> - согласовано с В. Паком.
</t>
    </r>
    <r>
      <rPr>
        <b/>
      </rPr>
      <t>27.12.19</t>
    </r>
    <r>
      <rPr/>
      <t xml:space="preserve"> - ТКП согласовано с Семиным. Заявка направлена в дог. группу (Токмаковой Наталье)</t>
    </r>
  </si>
  <si>
    <t>MIC-553 и MIC-036</t>
  </si>
  <si>
    <t>578_19</t>
  </si>
  <si>
    <r>
      <rPr>
        <b/>
      </rPr>
      <t>15.11.2019 (П. Мартынов)</t>
    </r>
    <r>
      <rPr/>
      <t xml:space="preserve"> - исправить ТКП!
Согласовано.
Отправлено Заказчику (исх. 854 ООО)</t>
    </r>
  </si>
  <si>
    <r>
      <rPr>
        <b/>
      </rPr>
      <t xml:space="preserve">14.11.2019 (П. Мартынов) </t>
    </r>
    <r>
      <rPr/>
      <t>- запрос получен по e-mail.
Принято в работу.
ТКП отправлено (исх. 852 ООО)</t>
    </r>
  </si>
  <si>
    <r>
      <rPr>
        <b/>
      </rPr>
      <t>21.11.2019</t>
    </r>
    <r>
      <rPr/>
      <t xml:space="preserve"> - ожидаем ответ от Заказчика.
</t>
    </r>
    <r>
      <rPr>
        <b/>
      </rPr>
      <t>27.11.2019</t>
    </r>
    <r>
      <rPr/>
      <t xml:space="preserve"> - письмо об открытии счета получено (вх. 1156
</t>
    </r>
    <r>
      <rPr>
        <b/>
      </rPr>
      <t xml:space="preserve">04.12.2019 </t>
    </r>
    <r>
      <rPr/>
      <t xml:space="preserve">- решение об открытии счета принято.
Договор подписан. 
</t>
    </r>
    <r>
      <rPr>
        <b/>
      </rPr>
      <t>05.12.2019</t>
    </r>
    <r>
      <rPr/>
      <t xml:space="preserve"> - отправлен Заказчику (исх 1934 от 04.12.2019 АО)</t>
    </r>
  </si>
  <si>
    <t>Дог.47702388027160001380-37-19 (АО)</t>
  </si>
  <si>
    <t>p2493</t>
  </si>
  <si>
    <r>
      <rPr>
        <b/>
      </rPr>
      <t>15.11.2019 (В. Пак)</t>
    </r>
    <r>
      <rPr/>
      <t xml:space="preserve"> - запрос расписан через офис
</t>
    </r>
    <r>
      <rPr>
        <b/>
      </rPr>
      <t>18.11.2019</t>
    </r>
    <r>
      <rPr/>
      <t xml:space="preserve"> - ТКП и запрос на договор и РКМ на согласовании у В. Пака.
</t>
    </r>
    <r>
      <rPr>
        <b/>
      </rPr>
      <t>19.11.2019</t>
    </r>
    <r>
      <rPr/>
      <t xml:space="preserve"> - заявка направлена в договорную группу.
</t>
    </r>
    <r>
      <rPr>
        <b/>
      </rPr>
      <t>20.11.2019</t>
    </r>
    <r>
      <rPr/>
      <t xml:space="preserve"> - проект договра и РКМ готовы.
</t>
    </r>
    <r>
      <rPr>
        <b/>
      </rPr>
      <t>21.11.2019</t>
    </r>
    <r>
      <rPr/>
      <t xml:space="preserve"> - бухгалтерия запросила письмо о резервировании счета в НОВИКОМБАНКЕ.
Отправлено офиц. письмо Заказчику о запросе на резервирование отд. счета (исх 1847 АО)</t>
    </r>
  </si>
  <si>
    <t>ЦНИИСМ</t>
  </si>
  <si>
    <t>581_19</t>
  </si>
  <si>
    <r>
      <rPr>
        <b/>
      </rPr>
      <t>14.11.2019</t>
    </r>
    <r>
      <rPr/>
      <t xml:space="preserve"> - запрос расписан через офис
</t>
    </r>
    <r>
      <rPr>
        <b/>
      </rPr>
      <t>15.11.2019</t>
    </r>
    <r>
      <rPr/>
      <t xml:space="preserve"> - принято в работу.
</t>
    </r>
    <r>
      <rPr>
        <b/>
      </rPr>
      <t>18.11.2019</t>
    </r>
    <r>
      <rPr/>
      <t xml:space="preserve"> - ИД переданы Стифутину А. на проработку.
</t>
    </r>
    <r>
      <rPr>
        <b/>
      </rPr>
      <t>19.11.2019</t>
    </r>
    <r>
      <rPr/>
      <t xml:space="preserve"> - передано в работу Скрипнику Ал-ю. 
</t>
    </r>
    <r>
      <rPr>
        <b/>
      </rPr>
      <t>28.11.2019</t>
    </r>
    <r>
      <rPr/>
      <t xml:space="preserve"> - ТКП согласовано со Скрипником Ал-ем.
Передано на согласование В. Паку.
</t>
    </r>
    <r>
      <rPr>
        <b/>
      </rPr>
      <t>29.11.2019</t>
    </r>
    <r>
      <rPr/>
      <t xml:space="preserve"> - отправлено Заказчику по электр. почте с доп. комментариями</t>
    </r>
  </si>
  <si>
    <t>585_19</t>
  </si>
  <si>
    <r>
      <rPr>
        <b/>
      </rPr>
      <t>19.11.2019</t>
    </r>
    <r>
      <rPr/>
      <t xml:space="preserve"> - запрос расписан через офис
Согласовано со Скрипником Ал-ем
На согласовании у Пака В.
</t>
    </r>
    <r>
      <rPr>
        <b/>
      </rPr>
      <t>21.11.2019</t>
    </r>
    <r>
      <rPr/>
      <t xml:space="preserve"> - на согласовании у Кокорева
Отправлено Заказчику (исх. 1851 АО)
</t>
    </r>
  </si>
  <si>
    <r>
      <rPr>
        <b/>
      </rPr>
      <t>18.11.2019 (П. Мартынов)</t>
    </r>
    <r>
      <rPr/>
      <t xml:space="preserve"> - подготовить РКМ и исправить проект договора № 57/18 (новая цена, сроки и устранения замечаний). ТЗ пока на согласовании у 1382 ВП МО РФ. 
</t>
    </r>
    <r>
      <rPr>
        <b/>
      </rPr>
      <t>22.11.2019</t>
    </r>
    <r>
      <rPr/>
      <t xml:space="preserve"> - ТКП и ИД для РКМ на согласовании у Фельдмана.
</t>
    </r>
    <r>
      <rPr>
        <b/>
      </rPr>
      <t>25.11.2019</t>
    </r>
    <r>
      <rPr/>
      <t xml:space="preserve"> - на согласовании у В. Пака.
</t>
    </r>
    <r>
      <rPr>
        <b/>
      </rPr>
      <t>28.11.2019</t>
    </r>
    <r>
      <rPr/>
      <t xml:space="preserve"> - ТКП утверждено.
</t>
    </r>
    <r>
      <rPr>
        <b/>
      </rPr>
      <t>02.12.2019</t>
    </r>
    <r>
      <rPr/>
      <t xml:space="preserve"> - направлена заявка на формирование нового проекта договора и РКМ.</t>
    </r>
  </si>
  <si>
    <t>Дог. 57/18 (АО)</t>
  </si>
  <si>
    <t>MIC-200, MIC-026</t>
  </si>
  <si>
    <t>589_19</t>
  </si>
  <si>
    <r>
      <rPr>
        <b/>
      </rPr>
      <t>21.11.2019 (П. Мартынов)</t>
    </r>
    <r>
      <rPr/>
      <t xml:space="preserve"> - телефонный запрос. Срочно сделать ТКП
Отправлено Заказчику по электр. почте.</t>
    </r>
  </si>
  <si>
    <t xml:space="preserve">ОКБ "Спектр"
</t>
  </si>
  <si>
    <t xml:space="preserve">ME-900
</t>
  </si>
  <si>
    <t>596_19</t>
  </si>
  <si>
    <r>
      <rPr>
        <b/>
      </rPr>
      <t>26.11.2019 (П. Мартынов)</t>
    </r>
    <r>
      <rPr/>
      <t xml:space="preserve"> - запрос расписан через офис.
</t>
    </r>
    <r>
      <rPr>
        <b/>
      </rPr>
      <t>27.11.2019</t>
    </r>
    <r>
      <rPr/>
      <t xml:space="preserve"> - ТКП на согласовании.
</t>
    </r>
    <r>
      <rPr>
        <b/>
      </rPr>
      <t>29.11.2019</t>
    </r>
    <r>
      <rPr/>
      <t xml:space="preserve"> - отправлено Заказчику по факсу (исх. 908 ООО)</t>
    </r>
  </si>
  <si>
    <t>КрасМК (КБП)</t>
  </si>
  <si>
    <t>597_19</t>
  </si>
  <si>
    <r>
      <rPr>
        <b/>
      </rPr>
      <t xml:space="preserve">28.11.2019 (П. Мартынов) </t>
    </r>
    <r>
      <rPr/>
      <t xml:space="preserve">- запрос расписан через e-mail
</t>
    </r>
    <r>
      <rPr>
        <b/>
      </rPr>
      <t>04.12.2019</t>
    </r>
    <r>
      <rPr/>
      <t xml:space="preserve"> - ИД от Андрейко получены. Формирую ТКП.
</t>
    </r>
    <r>
      <rPr>
        <b/>
      </rPr>
      <t>06.12.2019</t>
    </r>
    <r>
      <rPr/>
      <t xml:space="preserve"> - согласовано с Андрейко. Отправлено Паку на согласование.
</t>
    </r>
    <r>
      <rPr>
        <b/>
      </rPr>
      <t>09.12.2019</t>
    </r>
    <r>
      <rPr/>
      <t xml:space="preserve"> - согласовано с Семиным. Направлено в КрасМК на согласование.</t>
    </r>
  </si>
  <si>
    <t>АВИКОМ</t>
  </si>
  <si>
    <t>599_19</t>
  </si>
  <si>
    <r>
      <rPr>
        <b/>
      </rPr>
      <t>28.11.2019 (В. Пак)</t>
    </r>
    <r>
      <rPr/>
      <t xml:space="preserve"> - запрос направлен по e-mail
</t>
    </r>
    <r>
      <rPr>
        <b/>
      </rPr>
      <t>28.11.2019</t>
    </r>
    <r>
      <rPr/>
      <t xml:space="preserve"> - принято в работу.
ТКП на согласовании.
Согласовано. Передано Чикиной Н. для формирования счета.
</t>
    </r>
    <r>
      <rPr>
        <b/>
      </rPr>
      <t xml:space="preserve">29.11.2019 </t>
    </r>
    <r>
      <rPr/>
      <t xml:space="preserve">- счет (скан) отправлен Заказчику по электр. почте </t>
    </r>
  </si>
  <si>
    <t>Счет № 297 от 28.11.2019 (ООО)</t>
  </si>
  <si>
    <t>29.11.2019 - оплата</t>
  </si>
  <si>
    <t>Открытый код</t>
  </si>
  <si>
    <t>МТС ракетного трека</t>
  </si>
  <si>
    <t>601_19</t>
  </si>
  <si>
    <r>
      <rPr>
        <b/>
      </rPr>
      <t>28.11.2019</t>
    </r>
    <r>
      <rPr/>
      <t xml:space="preserve"> - запрос расписан через офис
</t>
    </r>
    <r>
      <rPr>
        <b/>
      </rPr>
      <t>29.11.2019</t>
    </r>
    <r>
      <rPr/>
      <t xml:space="preserve"> - принято в работу.
Направил ТЗ Фельдману и Андрейко на проработку.
</t>
    </r>
    <r>
      <rPr>
        <b/>
      </rPr>
      <t>03.12.2019</t>
    </r>
    <r>
      <rPr/>
      <t xml:space="preserve"> - направлено электронное письмо с обширным перечнем вопросов.
</t>
    </r>
    <r>
      <rPr>
        <b/>
      </rPr>
      <t>09.12.2019</t>
    </r>
    <r>
      <rPr/>
      <t xml:space="preserve"> - ответ не поступил. Закрываю задачу.</t>
    </r>
  </si>
  <si>
    <t>602_19</t>
  </si>
  <si>
    <r>
      <rPr>
        <b/>
      </rPr>
      <t>29.11.2019 (В. Пак)</t>
    </r>
    <r>
      <rPr/>
      <t xml:space="preserve"> - запрос расписан через офис
</t>
    </r>
    <r>
      <rPr>
        <b/>
      </rPr>
      <t>02.12.2019</t>
    </r>
    <r>
      <rPr/>
      <t xml:space="preserve"> - принято в работу.
</t>
    </r>
    <r>
      <rPr>
        <b/>
      </rPr>
      <t>04.12.2019</t>
    </r>
    <r>
      <rPr/>
      <t xml:space="preserve"> - ТКП на согласовании.
</t>
    </r>
    <r>
      <rPr>
        <b/>
      </rPr>
      <t>05.12.2019</t>
    </r>
    <r>
      <rPr/>
      <t xml:space="preserve"> - согласовано со Скрипником Ал-м.
На согласовании у В. Пака.</t>
    </r>
    <r>
      <rPr>
        <b/>
      </rPr>
      <t xml:space="preserve">
06.12.2019</t>
    </r>
    <r>
      <rPr/>
      <t xml:space="preserve"> - на согласовании у Семина
</t>
    </r>
    <r>
      <rPr>
        <b/>
      </rPr>
      <t>10.12.2019</t>
    </r>
    <r>
      <rPr/>
      <t xml:space="preserve"> - отправлено Заказчику по электр. почте.</t>
    </r>
  </si>
  <si>
    <t xml:space="preserve">Пульт нагружения маложестких конструкций </t>
  </si>
  <si>
    <t>608_19</t>
  </si>
  <si>
    <r>
      <rPr>
        <b/>
      </rPr>
      <t>29.11.2019 (В. Пак)</t>
    </r>
    <r>
      <rPr/>
      <t xml:space="preserve"> - запрос расписан через офис
</t>
    </r>
    <r>
      <rPr>
        <b/>
      </rPr>
      <t>29.11.2019</t>
    </r>
    <r>
      <rPr/>
      <t xml:space="preserve"> - направлено Стифутину А. для проработки.
</t>
    </r>
    <r>
      <rPr>
        <b/>
      </rPr>
      <t>13.12.2019</t>
    </r>
    <r>
      <rPr/>
      <t xml:space="preserve"> - дано альтернативное КП (исх. 2004 АО)</t>
    </r>
  </si>
  <si>
    <t>609_19</t>
  </si>
  <si>
    <t>Скрипник Ал-й
Лазарев</t>
  </si>
  <si>
    <r>
      <rPr>
        <b/>
      </rPr>
      <t>04.12.2019</t>
    </r>
    <r>
      <rPr/>
      <t xml:space="preserve"> - запрос расписан через офис
</t>
    </r>
    <r>
      <rPr>
        <b/>
      </rPr>
      <t>04.12.2019</t>
    </r>
    <r>
      <rPr/>
      <t xml:space="preserve"> - принято в работу. ТЗ направлено Скрипнику и Лазареву на проработку.
</t>
    </r>
    <r>
      <rPr>
        <b/>
      </rPr>
      <t xml:space="preserve">11.12.2019 </t>
    </r>
    <r>
      <rPr/>
      <t xml:space="preserve">- формируется ТКП. Встал вопрос относительно модулей MX-310. Озвучил Кокореву.
</t>
    </r>
    <r>
      <rPr>
        <b/>
      </rPr>
      <t>25.12.2019</t>
    </r>
    <r>
      <rPr/>
      <t xml:space="preserve"> - переформирование ТКП. Согласовано с Кокоревым. На согласовании у В. Пака.
</t>
    </r>
    <r>
      <rPr>
        <b/>
      </rPr>
      <t>26.12.2019</t>
    </r>
    <r>
      <rPr/>
      <t xml:space="preserve"> - отправлено Заказчику по электр. почте</t>
    </r>
  </si>
  <si>
    <t>НПО ТЕХОБЕСПЕЧЕНИЕ</t>
  </si>
  <si>
    <t>Стенд силовых испытаний</t>
  </si>
  <si>
    <t>622_19</t>
  </si>
  <si>
    <r>
      <rPr>
        <b/>
      </rPr>
      <t>05.12.2019</t>
    </r>
    <r>
      <rPr/>
      <t xml:space="preserve"> - запрос расписан через офис
</t>
    </r>
    <r>
      <rPr>
        <b/>
      </rPr>
      <t>06.12.2019</t>
    </r>
    <r>
      <rPr/>
      <t xml:space="preserve"> - принято в работу
</t>
    </r>
    <r>
      <rPr>
        <b/>
      </rPr>
      <t>09.12.2019</t>
    </r>
    <r>
      <rPr/>
      <t xml:space="preserve"> - направлено Стифутину на проработку.
</t>
    </r>
    <r>
      <rPr>
        <b/>
      </rPr>
      <t>19.12.2019</t>
    </r>
    <r>
      <rPr/>
      <t xml:space="preserve"> - направлен ряд уточняющих вопросов Заказчику.
</t>
    </r>
    <r>
      <rPr>
        <b/>
      </rPr>
      <t>26.12.2019</t>
    </r>
    <r>
      <rPr/>
      <t xml:space="preserve"> - ответы не получены. Заказчик должен созвониться с Техническим специалистом завтра.</t>
    </r>
  </si>
  <si>
    <t>Гидравлические пульт</t>
  </si>
  <si>
    <t>625_19</t>
  </si>
  <si>
    <r>
      <rPr>
        <b/>
      </rPr>
      <t>05.12.2019</t>
    </r>
    <r>
      <rPr/>
      <t xml:space="preserve"> - запрос расписан через офис
</t>
    </r>
    <r>
      <rPr>
        <b/>
      </rPr>
      <t>06.12.2019</t>
    </r>
    <r>
      <rPr/>
      <t xml:space="preserve"> - принято в работу
</t>
    </r>
    <r>
      <rPr>
        <b/>
      </rPr>
      <t>09.12.2019</t>
    </r>
    <r>
      <rPr/>
      <t xml:space="preserve"> - направлено Стифутину на проработку.
</t>
    </r>
    <r>
      <rPr>
        <b/>
      </rPr>
      <t>20.12.2019</t>
    </r>
    <r>
      <rPr/>
      <t xml:space="preserve"> - ТКП направлено Заказчику (исх. 2037 АО)</t>
    </r>
  </si>
  <si>
    <t>626_19</t>
  </si>
  <si>
    <r>
      <rPr>
        <b/>
      </rPr>
      <t xml:space="preserve">05.12.2019 </t>
    </r>
    <r>
      <rPr/>
      <t xml:space="preserve">- запрос расписан через офис
</t>
    </r>
    <r>
      <rPr>
        <b/>
      </rPr>
      <t xml:space="preserve">06.12.2019 </t>
    </r>
    <r>
      <rPr/>
      <t xml:space="preserve">- принято в работу
</t>
    </r>
    <r>
      <rPr>
        <b/>
      </rPr>
      <t>10.12.2019</t>
    </r>
    <r>
      <rPr/>
      <t xml:space="preserve"> - ТКП рассчитано без учета стоимости сертификации.
На согласовании у Фельдмана.
</t>
    </r>
    <r>
      <rPr>
        <b/>
      </rPr>
      <t>23.12.2019</t>
    </r>
    <r>
      <rPr/>
      <t xml:space="preserve"> - требуется запрос в ЦСКТ на стоимость сертификации. Предлагается дать ответ по стоимости без сертификации
</t>
    </r>
    <r>
      <rPr>
        <b/>
      </rPr>
      <t>25.12.2019</t>
    </r>
    <r>
      <rPr/>
      <t xml:space="preserve"> - ТКП и письмо на согласовании у Фельдмана.
</t>
    </r>
    <r>
      <rPr>
        <b/>
      </rPr>
      <t>26.12.2019</t>
    </r>
    <r>
      <rPr/>
      <t xml:space="preserve"> - отправлено Заказчику (исх. 2084 АО)</t>
    </r>
  </si>
  <si>
    <t>ИМ "Аксион Холдинг"</t>
  </si>
  <si>
    <t>627_19</t>
  </si>
  <si>
    <r>
      <rPr>
        <b/>
      </rPr>
      <t>09.12.2019</t>
    </r>
    <r>
      <rPr/>
      <t xml:space="preserve"> - запрос расписан через офис
</t>
    </r>
    <r>
      <rPr>
        <b/>
      </rPr>
      <t>10.12.2019</t>
    </r>
    <r>
      <rPr/>
      <t xml:space="preserve"> - принято в работу
</t>
    </r>
    <r>
      <rPr>
        <b/>
      </rPr>
      <t>11.12.2019</t>
    </r>
    <r>
      <rPr/>
      <t xml:space="preserve"> - дан ответ (исх. 1983 АО)</t>
    </r>
  </si>
  <si>
    <t>АО "НИИЭМ"</t>
  </si>
  <si>
    <t>MIС-036</t>
  </si>
  <si>
    <t>630_19</t>
  </si>
  <si>
    <r>
      <rPr>
        <b/>
      </rPr>
      <t>11.12.19</t>
    </r>
    <r>
      <rPr/>
      <t xml:space="preserve"> -запрос расписан через офис
</t>
    </r>
    <r>
      <rPr>
        <b/>
      </rPr>
      <t>13.12.19</t>
    </r>
    <r>
      <rPr/>
      <t xml:space="preserve"> - принято в работу. ТКП на согласовании.
Отправлено Заказчику (исх 956 ООО)</t>
    </r>
  </si>
  <si>
    <t>642_19</t>
  </si>
  <si>
    <r>
      <rPr>
        <b/>
      </rPr>
      <t>19.12.2019 (П. Мартынов)</t>
    </r>
    <r>
      <rPr/>
      <t xml:space="preserve"> - принято в работу
</t>
    </r>
    <r>
      <rPr>
        <b/>
      </rPr>
      <t>23.12.2019</t>
    </r>
    <r>
      <rPr/>
      <t xml:space="preserve"> - ТКП на согласовании у В. Пака.</t>
    </r>
  </si>
  <si>
    <t>БПИ НЧ ГММ</t>
  </si>
  <si>
    <t>643_19</t>
  </si>
  <si>
    <t>Никифоров</t>
  </si>
  <si>
    <r>
      <rPr>
        <b/>
      </rPr>
      <t>23.12.2019 (П. Мартынов)</t>
    </r>
    <r>
      <rPr/>
      <t xml:space="preserve"> - ТКП утверждено. Печать выложена на сервер.</t>
    </r>
  </si>
  <si>
    <t>p2476</t>
  </si>
  <si>
    <t>НПЦ "ЛКТ"</t>
  </si>
  <si>
    <t>ИВК (MIC-200) с ПО и регистрацией.</t>
  </si>
  <si>
    <t xml:space="preserve">
Лунин
</t>
  </si>
  <si>
    <r>
      <rPr>
        <b/>
      </rPr>
      <t>24.12.19</t>
    </r>
    <r>
      <rPr/>
      <t xml:space="preserve"> - запрос расписан через офис
</t>
    </r>
    <r>
      <rPr>
        <b/>
      </rPr>
      <t>24.12.19</t>
    </r>
    <r>
      <rPr/>
      <t xml:space="preserve"> - направлено Стифутину на проработку
</t>
    </r>
    <r>
      <rPr>
        <b/>
      </rPr>
      <t>25.12.19</t>
    </r>
    <r>
      <rPr/>
      <t xml:space="preserve"> - передано Лунину.
</t>
    </r>
    <r>
      <rPr>
        <b/>
      </rPr>
      <t>27.12.19</t>
    </r>
    <r>
      <rPr/>
      <t xml:space="preserve"> - составлена схема, подобран ИВК. Направлен перечень уточняющих вопросов Заказчику по электр. почте.</t>
    </r>
  </si>
  <si>
    <t>АО СКБ ОРИОН</t>
  </si>
  <si>
    <t>MIC-200с модулями и ПО</t>
  </si>
  <si>
    <t>650_19</t>
  </si>
  <si>
    <r>
      <rPr>
        <b/>
      </rPr>
      <t xml:space="preserve">24.12.19 </t>
    </r>
    <r>
      <rPr/>
      <t xml:space="preserve">- запрос расписан через офис
</t>
    </r>
    <r>
      <rPr>
        <b/>
      </rPr>
      <t>24.12.19</t>
    </r>
    <r>
      <rPr/>
      <t xml:space="preserve"> - ТКП на согласовании.
</t>
    </r>
    <r>
      <rPr>
        <b/>
      </rPr>
      <t>26.12.19</t>
    </r>
    <r>
      <rPr/>
      <t xml:space="preserve"> - отправлено Заказчику по электр. почте </t>
    </r>
  </si>
  <si>
    <t>MIC-026
 и ТМС "Источник-М"</t>
  </si>
  <si>
    <t>648_19</t>
  </si>
  <si>
    <t xml:space="preserve">Мартынов
</t>
  </si>
  <si>
    <r>
      <rPr>
        <b/>
      </rPr>
      <t>24.12.19</t>
    </r>
    <r>
      <rPr/>
      <t xml:space="preserve"> - запрос расписан через офис
</t>
    </r>
    <r>
      <rPr>
        <b/>
      </rPr>
      <t>24.12.19</t>
    </r>
    <r>
      <rPr/>
      <t xml:space="preserve"> - ТКП отправлено Заказчику (исх. 2067 АО)</t>
    </r>
  </si>
  <si>
    <t>ИИС рабочего места № 7 стенда В3</t>
  </si>
  <si>
    <t>Иванов</t>
  </si>
  <si>
    <r>
      <rPr>
        <b/>
      </rPr>
      <t>03.10.2019 (П. Мартынов)</t>
    </r>
    <r>
      <rPr/>
      <t xml:space="preserve"> - сделать ТКП!
</t>
    </r>
    <r>
      <rPr>
        <b/>
      </rPr>
      <t>08.10.2019</t>
    </r>
    <r>
      <rPr/>
      <t xml:space="preserve"> - ТКП на согласовании у ГД.
</t>
    </r>
    <r>
      <rPr>
        <b/>
      </rPr>
      <t>10.10.2019</t>
    </r>
    <r>
      <rPr/>
      <t xml:space="preserve"> - вношу корректировки. 
Отправлено Заказчику (исх. 1545 АО)</t>
    </r>
  </si>
  <si>
    <t xml:space="preserve">ИИС рабочих мест № 5, 6 стенда В3 </t>
  </si>
  <si>
    <t>503_19</t>
  </si>
  <si>
    <r>
      <rPr>
        <b/>
      </rPr>
      <t>03.10.2019 (П. Мартынов)</t>
    </r>
    <r>
      <rPr/>
      <t xml:space="preserve"> - сделать ТКП!
</t>
    </r>
    <r>
      <rPr>
        <b/>
      </rPr>
      <t>08.10.2019</t>
    </r>
    <r>
      <rPr/>
      <t xml:space="preserve"> - ТКП на согласовании у ГД.
</t>
    </r>
    <r>
      <rPr>
        <b/>
      </rPr>
      <t>10.10.2019</t>
    </r>
    <r>
      <rPr/>
      <t xml:space="preserve"> - вношу корректировки
Отправлено Заказчику (исх. 1545 АО)</t>
    </r>
  </si>
  <si>
    <t>ИИС стенда В5</t>
  </si>
  <si>
    <t>505_19</t>
  </si>
  <si>
    <r>
      <rPr>
        <b/>
      </rPr>
      <t>03.10.2019 (П. Мартынов)</t>
    </r>
    <r>
      <rPr/>
      <t xml:space="preserve"> - сделать ТКП!
</t>
    </r>
    <r>
      <rPr>
        <b/>
      </rPr>
      <t>08.10.2019</t>
    </r>
    <r>
      <rPr/>
      <t xml:space="preserve"> - ТКП на согласовании у ГД.
</t>
    </r>
    <r>
      <rPr>
        <b/>
      </rPr>
      <t>10.10.2019</t>
    </r>
    <r>
      <rPr/>
      <t xml:space="preserve"> - вношу корректировки
Отправлено Заказчику (исх. 1545 АО)</t>
    </r>
  </si>
  <si>
    <t>ИУС стенда В5</t>
  </si>
  <si>
    <t>506_19</t>
  </si>
  <si>
    <r>
      <rPr>
        <b/>
      </rPr>
      <t>06.11.2019 (П. Мартынов)</t>
    </r>
    <r>
      <rPr/>
      <t xml:space="preserve"> - переделать ТКП под сумму, озвученную Заказчиком.
</t>
    </r>
    <r>
      <rPr>
        <b/>
      </rPr>
      <t>07.11.2019</t>
    </r>
    <r>
      <rPr/>
      <t xml:space="preserve"> - отправлено Заказчику (исх. 1744 АО)</t>
    </r>
  </si>
  <si>
    <r>
      <rPr>
        <b/>
      </rPr>
      <t>03.10.2019 (П. Мартынов)</t>
    </r>
    <r>
      <rPr/>
      <t xml:space="preserve"> - сделать ТКП!
</t>
    </r>
    <r>
      <rPr>
        <b/>
      </rPr>
      <t>08.10.2019</t>
    </r>
    <r>
      <rPr/>
      <t xml:space="preserve"> - ТКП на согласовании у ГД.
</t>
    </r>
    <r>
      <rPr>
        <b/>
      </rPr>
      <t>10.10.2019</t>
    </r>
    <r>
      <rPr/>
      <t xml:space="preserve"> - вношу корректировки
Отправлено Заказчику (исх. 1544 АО)</t>
    </r>
  </si>
  <si>
    <t>ИУС стенда В3-7</t>
  </si>
  <si>
    <t>507_19</t>
  </si>
  <si>
    <r>
      <rPr>
        <b/>
      </rPr>
      <t>06.11.2019 (П. Мартынов)</t>
    </r>
    <r>
      <rPr/>
      <t xml:space="preserve"> - переделать ТКП под сумму, озвученную Заказчиком.
</t>
    </r>
    <r>
      <rPr>
        <b/>
      </rPr>
      <t>07.11.2019</t>
    </r>
    <r>
      <rPr/>
      <t xml:space="preserve"> - отправлено Заказчику (исх. 1742 АО)</t>
    </r>
  </si>
  <si>
    <r>
      <rPr>
        <b/>
      </rPr>
      <t>03.10.2019 (П. Мартынов)</t>
    </r>
    <r>
      <rPr/>
      <t xml:space="preserve"> - сделать ТКП!
</t>
    </r>
    <r>
      <rPr>
        <b/>
      </rPr>
      <t>08.10.2019</t>
    </r>
    <r>
      <rPr/>
      <t xml:space="preserve"> - ТКП на согласовании у ГД.
</t>
    </r>
    <r>
      <rPr>
        <b/>
      </rPr>
      <t>10.10.2019</t>
    </r>
    <r>
      <rPr/>
      <t xml:space="preserve"> - вношу корректировки
Отправлено Заказчику (исх. 1544 АО)</t>
    </r>
  </si>
  <si>
    <t>ИУС стенда В1Б</t>
  </si>
  <si>
    <t>508_19</t>
  </si>
  <si>
    <r>
      <rPr>
        <b/>
      </rPr>
      <t>06.11.2019 (П. Мартынов)</t>
    </r>
    <r>
      <rPr/>
      <t xml:space="preserve"> - переделать ТКП под сумму, озвученную Заказчиком.
</t>
    </r>
    <r>
      <rPr>
        <b/>
      </rPr>
      <t>07.11.2019</t>
    </r>
    <r>
      <rPr/>
      <t xml:space="preserve"> - отправлено Заказчику (исх. 1743 АО)</t>
    </r>
  </si>
  <si>
    <r>
      <rPr>
        <b/>
      </rPr>
      <t>03.10.2019 (П. Мартынов)</t>
    </r>
    <r>
      <rPr/>
      <t xml:space="preserve"> - сделать ТКП!
</t>
    </r>
    <r>
      <rPr>
        <b/>
      </rPr>
      <t>08.10.2019</t>
    </r>
    <r>
      <rPr/>
      <t xml:space="preserve"> - ТКП на согласовании у ГД.
</t>
    </r>
    <r>
      <rPr>
        <b/>
      </rPr>
      <t>10.10.2019</t>
    </r>
    <r>
      <rPr/>
      <t xml:space="preserve"> - вношу корректировки
Отправлено Заказчику (исх. 1544 АО)</t>
    </r>
  </si>
  <si>
    <t>ИУС хранилища "B"</t>
  </si>
  <si>
    <t>563_19</t>
  </si>
  <si>
    <r>
      <rPr>
        <b/>
      </rPr>
      <t>07.11.2019 (П. Мартынов)</t>
    </r>
    <r>
      <rPr/>
      <t xml:space="preserve"> - ТКП на ориентировочную стоимость направлено Заказчику (исх 1752 АО)</t>
    </r>
  </si>
  <si>
    <t>СУ 501А</t>
  </si>
  <si>
    <t>564_19</t>
  </si>
  <si>
    <r>
      <rPr>
        <b/>
      </rPr>
      <t>07.11.2019 (П. Мартынов)</t>
    </r>
    <r>
      <rPr/>
      <t xml:space="preserve"> - ТКП на ориентировочную стоимость направлено Заказчику (исх 1751 АО)</t>
    </r>
  </si>
  <si>
    <r>
      <rPr>
        <b/>
      </rPr>
      <t>07.11.2019 (П. Мартынов)</t>
    </r>
    <r>
      <rPr/>
      <t xml:space="preserve"> - ТКП на ориентировочную стоимость направлено Заказчику (исх 1750 АО)</t>
    </r>
  </si>
  <si>
    <t>Kamil Jan</t>
  </si>
  <si>
    <t>Маркетинг (Пакистан)</t>
  </si>
  <si>
    <r>
      <rPr>
        <b/>
      </rPr>
      <t xml:space="preserve">03.07.2019 (В. Пак) </t>
    </r>
    <r>
      <rPr/>
      <t>- запрос расписан через офис</t>
    </r>
  </si>
  <si>
    <t>Nichols Import &amp; Export Company Ltd.</t>
  </si>
  <si>
    <t>Маркетинг (США)</t>
  </si>
  <si>
    <r>
      <rPr>
        <b/>
      </rPr>
      <t xml:space="preserve">03.07.2019 (В. Пак) </t>
    </r>
    <r>
      <rPr/>
      <t>- запрос расписан через офис</t>
    </r>
  </si>
  <si>
    <t>SPHEREA</t>
  </si>
  <si>
    <t>MOU</t>
  </si>
  <si>
    <r>
      <rPr>
        <b/>
      </rPr>
      <t>13.05.2019 (В. Пак)</t>
    </r>
    <r>
      <rPr/>
      <t xml:space="preserve"> - запрос расписан через офис</t>
    </r>
  </si>
  <si>
    <r>
      <rPr>
        <b/>
      </rPr>
      <t>15.05.2019 (В. Пак)</t>
    </r>
    <r>
      <rPr/>
      <t xml:space="preserve"> - запрос расписан через офис</t>
    </r>
  </si>
  <si>
    <r>
      <rPr>
        <b/>
      </rPr>
      <t>23.01.2019 (П. Мартынов)</t>
    </r>
    <r>
      <rPr/>
      <t xml:space="preserve"> - приветси ТКП в соответствии с договором.
ТКП сформировано.
Уточнить у Ливенцева (он теперь ОТЗ) тип ноутбука.
</t>
    </r>
    <r>
      <rPr>
        <b/>
      </rPr>
      <t xml:space="preserve">24.01.2019 </t>
    </r>
    <r>
      <rPr/>
      <t>- ТКП выложено на сервер.</t>
    </r>
  </si>
  <si>
    <t>KISH TURBO COMPRESSOR ENERGY SOLUTION (IRIT)</t>
  </si>
  <si>
    <t>Стенд для испытаний двигателя CFM-56</t>
  </si>
  <si>
    <r>
      <rPr/>
      <t xml:space="preserve">25.04.2019 </t>
    </r>
    <r>
      <rPr/>
      <t>- оплата аванса</t>
    </r>
  </si>
  <si>
    <r>
      <rPr/>
      <t xml:space="preserve">12.04.2019 </t>
    </r>
    <r>
      <rPr/>
      <t>- оплата аванса не в полном объеме</t>
    </r>
  </si>
  <si>
    <r>
      <rPr/>
      <t xml:space="preserve">26.02.2019 </t>
    </r>
    <r>
      <rPr/>
      <t>- оплата аванса не в полном объеме</t>
    </r>
  </si>
  <si>
    <t>РТС MIC-1500</t>
  </si>
  <si>
    <t>045_19</t>
  </si>
  <si>
    <r>
      <rPr/>
      <t xml:space="preserve">- </t>
    </r>
    <r>
      <rPr>
        <b/>
      </rPr>
      <t>конкурс, срок подачи 30.01.19</t>
    </r>
    <r>
      <rPr/>
      <t xml:space="preserve">
- подготовлено обновленное КП
- передано Паку 24.01.19
- КП подписано 29.01.19
- передано в ДГ 29.01.19
- документы поданы на площадку</t>
    </r>
  </si>
  <si>
    <t>АО МосЭП</t>
  </si>
  <si>
    <t>Строительство испытательного комплекса на площадке №2 АО "ОМКБ"</t>
  </si>
  <si>
    <t>049_19</t>
  </si>
  <si>
    <r>
      <rPr>
        <b/>
      </rPr>
      <t>23.01.2019 (В. Пак)</t>
    </r>
    <r>
      <rPr/>
      <t xml:space="preserve"> - запрос расписан через офис
</t>
    </r>
    <r>
      <rPr>
        <b/>
      </rPr>
      <t>29.01.2019 (В. Пак)</t>
    </r>
    <r>
      <rPr/>
      <t xml:space="preserve"> - подготовить письмо (сравнить ТЗ с Сибирским ГАП)
- ИД переданы на оценку Мамонову 29.01.19
- КП передано Паку 30.01.19
- отправлено Заказчику исх. 173</t>
    </r>
  </si>
  <si>
    <t>09.10.2019 - аванс</t>
  </si>
  <si>
    <t>28.06.2019 - предаванс</t>
  </si>
  <si>
    <r>
      <rPr>
        <b/>
      </rPr>
      <t>24.01.2019 (В. Пак)</t>
    </r>
    <r>
      <rPr/>
      <t xml:space="preserve"> - запрос направлен по e-mail
</t>
    </r>
    <r>
      <rPr>
        <b/>
      </rPr>
      <t>25.01.2019</t>
    </r>
    <r>
      <rPr/>
      <t xml:space="preserve"> - принято в работу.ТКП отправлено</t>
    </r>
  </si>
  <si>
    <t>Москапстрой</t>
  </si>
  <si>
    <t xml:space="preserve">Реконструкция системы управления стенда 1А испытательного комплекса 101 (ИС-101) </t>
  </si>
  <si>
    <t>049_18</t>
  </si>
  <si>
    <t>дог 13/18 (АО) 15.01.18</t>
  </si>
  <si>
    <t>р2266</t>
  </si>
  <si>
    <t>ИС-101 ИИС</t>
  </si>
  <si>
    <t>дог 10/18 (АО) 15.01.18</t>
  </si>
  <si>
    <t>р2265</t>
  </si>
  <si>
    <t>дог 14/18 (АО) 15.01.18</t>
  </si>
  <si>
    <t>УМПО ПАО ОКБ им. А.Люльки</t>
  </si>
  <si>
    <t>068_17</t>
  </si>
  <si>
    <t>27.02.2019 - окончательная оплата</t>
  </si>
  <si>
    <t>дог 04/18 (АО) 27.02.2018</t>
  </si>
  <si>
    <t>р2282</t>
  </si>
  <si>
    <t>Компьюлинк</t>
  </si>
  <si>
    <t>070_19</t>
  </si>
  <si>
    <t>04.02.2019 - подготовить ТКП</t>
  </si>
  <si>
    <t>MIC-ЦТМИ (6 шт.)</t>
  </si>
  <si>
    <t>093_18</t>
  </si>
  <si>
    <t>дог 47702388027160000600 (АО)
13.03.18</t>
  </si>
  <si>
    <t>р2292</t>
  </si>
  <si>
    <t>Стенд для Энергомаша</t>
  </si>
  <si>
    <t>103_19</t>
  </si>
  <si>
    <t>15.02.2019 - для информации</t>
  </si>
  <si>
    <r>
      <rPr>
        <b/>
      </rPr>
      <t>24.01.2019 (В. Пак)</t>
    </r>
    <r>
      <rPr/>
      <t xml:space="preserve"> - запрос направлен по e-mail
</t>
    </r>
    <r>
      <rPr>
        <b/>
      </rPr>
      <t>25.01.2019</t>
    </r>
    <r>
      <rPr/>
      <t xml:space="preserve"> - принято в работу. ТКП отправлено</t>
    </r>
  </si>
  <si>
    <t>АСУ ТП стенда №1 и аттестация РМК (Конечный пользователь - ОДК-ПМ)</t>
  </si>
  <si>
    <t>132_15</t>
  </si>
  <si>
    <r>
      <rPr>
        <b/>
      </rPr>
      <t xml:space="preserve">28.12.2018 (В. Пак) </t>
    </r>
    <r>
      <rPr/>
      <t xml:space="preserve">- запрос расписан через офис
</t>
    </r>
    <r>
      <rPr>
        <b/>
      </rPr>
      <t>10.01.2019</t>
    </r>
    <r>
      <rPr/>
      <t xml:space="preserve"> - подписан, оригиналы закрывающих документов переданы в бухгалтерию. Ответа не требуется (Экземпляры МЕРА)</t>
    </r>
  </si>
  <si>
    <t>дог 05-15/58 (ООО) 20.10.2015</t>
  </si>
  <si>
    <t>р1900</t>
  </si>
  <si>
    <t>14.03.2019 - сделать ТКП</t>
  </si>
  <si>
    <t>Борт, летная лаборотория МС-21, первый двигатель</t>
  </si>
  <si>
    <t>190_16</t>
  </si>
  <si>
    <t>08.07.2019 - оплата</t>
  </si>
  <si>
    <t>дог 31907799617-01_30-5702/2019 (АО)</t>
  </si>
  <si>
    <t>р2408</t>
  </si>
  <si>
    <r>
      <rPr>
        <b/>
      </rPr>
      <t>20.02.2019 (В. Пак)</t>
    </r>
    <r>
      <rPr/>
      <t xml:space="preserve"> - запрос расписан через офис
</t>
    </r>
    <r>
      <rPr>
        <b/>
      </rPr>
      <t>05.03.2019</t>
    </r>
    <r>
      <rPr/>
      <t xml:space="preserve"> - отправлено по e-mail (исх 323 от 05.03)</t>
    </r>
  </si>
  <si>
    <t>GTE</t>
  </si>
  <si>
    <t>241_19</t>
  </si>
  <si>
    <t>24.04.2019 - запрос</t>
  </si>
  <si>
    <t>РФЯЦ</t>
  </si>
  <si>
    <t>MIC-1150, MIC-700</t>
  </si>
  <si>
    <t>315_19</t>
  </si>
  <si>
    <r>
      <rPr>
        <b/>
      </rPr>
      <t xml:space="preserve">20.06.2019 (В. Пак) </t>
    </r>
    <r>
      <rPr/>
      <t xml:space="preserve">- запрос расписан через офис
</t>
    </r>
    <r>
      <rPr>
        <b/>
      </rPr>
      <t>02.07.2019</t>
    </r>
    <r>
      <rPr/>
      <t xml:space="preserve"> - отправлено Заказчику (исх. 502 от 02.07.2019 ООО)</t>
    </r>
  </si>
  <si>
    <t>Стенд для испытания двигателя Д-18Т</t>
  </si>
  <si>
    <t>323_16</t>
  </si>
  <si>
    <t>24.05.2019 - оплата</t>
  </si>
  <si>
    <t>контракт 483-Д009/1 (АО) 15.03.2017</t>
  </si>
  <si>
    <t>р2000</t>
  </si>
  <si>
    <t>22.05.2019 - оплата</t>
  </si>
  <si>
    <t>КСТ-1</t>
  </si>
  <si>
    <t>385_17</t>
  </si>
  <si>
    <t>дог 91/17 (АО) 05.12.2017</t>
  </si>
  <si>
    <t>р2293</t>
  </si>
  <si>
    <t>Итлан</t>
  </si>
  <si>
    <t>АПД-115</t>
  </si>
  <si>
    <t>425_15</t>
  </si>
  <si>
    <t>дог 09/16 (АО) 15.02.2016</t>
  </si>
  <si>
    <t>р1981</t>
  </si>
  <si>
    <t>ДОАО Газпроектинжиниринг</t>
  </si>
  <si>
    <t>Реле потока универсальное (DN20-200)</t>
  </si>
  <si>
    <t>05.12.19 - запрос расписан через офис
06.12.19 - отказ, не наше</t>
  </si>
  <si>
    <t>КОМДИАГНОСТИКА</t>
  </si>
  <si>
    <t>19.12.19 - запрос расписан через офис 
23.12.19 - принято в работу, ТЗ передано Петрову Д.на рассмотрение
24.12.19 - отказ,не наше</t>
  </si>
  <si>
    <t>АО "Карат-сервис"</t>
  </si>
  <si>
    <t>25.12.19-запрос расписан через  офис
25.12.19 - ответ отправлен по e-mail. отказ, работаем напрямую с ВНИИЭФ
27.12.19 - выслано ТКП ( исх 983)</t>
  </si>
  <si>
    <t xml:space="preserve">
Мотор СИЧ</t>
  </si>
  <si>
    <t>370_19</t>
  </si>
  <si>
    <t>11.12.19 -запрос расписан через офис
12.12.19 - принято в работу
13.12.19 - на проверке
18.12.19 - на согласовании у Лунева
18.12.19 - на согласовании у Петрова
18.12.19 - оформлена заявка на договор
19.12.19 - договор на подписании
24.12.19 - ТКП на проверке у Кравцова Д.
27.12.19 - исправлены замечания по договору, добавлена тех.спецификация
27.12.19 - договор передан на подпись
28.12.19 - договор отправлен курьером исх.988</t>
  </si>
  <si>
    <t>контракт 100-19 от 27.12.19
(ООО)</t>
  </si>
  <si>
    <t>ОДК - Авиадвигатель</t>
  </si>
  <si>
    <t>610_19</t>
  </si>
  <si>
    <t>04.12.19 - запрос расписан через офис
04.12.19 -ТКП прикреплено
04.12.19 - ожидает подписи
05.12.19 - завизировано Милосердовым Д.В
05.12.19 - завизировано Тюриковой Н.В.
05.12.19 - передано на подпись ген.директору
09.12.19 - подписанный договор отправлен Заказчику</t>
  </si>
  <si>
    <t>дог 62-5702/2019 25.11.2019</t>
  </si>
  <si>
    <t>НАЦ</t>
  </si>
  <si>
    <t>612_19</t>
  </si>
  <si>
    <t>05.12.19 - запрос расписан через офис
06.12.19 - ТКП отправлено Заказчику по e-mail</t>
  </si>
  <si>
    <t>1С</t>
  </si>
  <si>
    <t>615_19</t>
  </si>
  <si>
    <t>06.12.19 - запрос расписан через офис
-принято в работу
09.12.19 - отправлено ТКП Заказчику</t>
  </si>
  <si>
    <t>НТП ГОРИЗОНТ</t>
  </si>
  <si>
    <t>MP-07</t>
  </si>
  <si>
    <t>616_19</t>
  </si>
  <si>
    <t>06.12.19 - запрос расписан через офис
09.12.19 - принято в работу
10.12.19 - ТКП отправлено Заказчику</t>
  </si>
  <si>
    <t>АНКЕР-МР</t>
  </si>
  <si>
    <t>617_19</t>
  </si>
  <si>
    <t>БГТУ им.Шухова</t>
  </si>
  <si>
    <t>MIC 185</t>
  </si>
  <si>
    <t>619_19</t>
  </si>
  <si>
    <t>09.12.19 - запрос расписан через офис
09.12.19 - принято в работу
10.09.12 - ТКП отправлено Заказчику</t>
  </si>
  <si>
    <t>MIC 185+soft</t>
  </si>
  <si>
    <t>621_19</t>
  </si>
  <si>
    <t>09.12.19 - запрос расписан через офис
09.12.19 - принято в работу
10.12.19 - ТКП отправлено Заказчику</t>
  </si>
  <si>
    <t>628_19</t>
  </si>
  <si>
    <t>11.12.19 -запрос расписан через офис
12.12.19 - принято в работу
13.12.19 - на проверке
25.12.19 - КП отправлено Заказчику (исх.982)</t>
  </si>
  <si>
    <t>ЭлектроТехника</t>
  </si>
  <si>
    <t>Измерительные модули</t>
  </si>
  <si>
    <t>631_19</t>
  </si>
  <si>
    <t>13.12.19 - запрос расписан через офис
16.12.19 - КП на проверке у В.В. Пака
18.12.19 - Кп отправлено Заказчику</t>
  </si>
  <si>
    <t>MC-114С2, МС-402,МС 451</t>
  </si>
  <si>
    <t>633_19</t>
  </si>
  <si>
    <t>18.12.19 - запрос получен по e-mail
18.12.19 - на проверке у В.В. Пака
18.12.19 - КП отправлено Заказчику (исх.965)</t>
  </si>
  <si>
    <t>Электро Пул</t>
  </si>
  <si>
    <t>634_19</t>
  </si>
  <si>
    <t>18.12.19 - запрос расписан через офис
18.12.19 - на проверке у В. Пака
18.12.19 - КП отправлено Заказчику</t>
  </si>
  <si>
    <t>МС 114С2, МС 402, МС 451</t>
  </si>
  <si>
    <t>635_19</t>
  </si>
  <si>
    <t>18.12.19 - запрос расписан через офис
19.12.19 - КП отправлено заказчику (исх. 968)</t>
  </si>
  <si>
    <t xml:space="preserve">АО СКБ Турбина
</t>
  </si>
  <si>
    <t>MIC-201</t>
  </si>
  <si>
    <t xml:space="preserve">636_19
</t>
  </si>
  <si>
    <t>18.12.19 - запрос расписан через офис 
19.12.19 - КП на проверке у В. Пака
19.12.19 -  КП отправлено заказчику</t>
  </si>
  <si>
    <t xml:space="preserve">ФКП "Пермский пороховой завод" 
</t>
  </si>
  <si>
    <t>637_19</t>
  </si>
  <si>
    <t>18.12.19 - запрос расписан через офис 
19.12.19 -КП на проверке у В.Пака
19.12.19 - недостаточно данных, Заказчику отправлено письмо об уточнении
23.12.19 - КП на проверке у В.Пака
24.12.19 - КП отправлено заказчику</t>
  </si>
  <si>
    <t>ООО "МТО Альянс"</t>
  </si>
  <si>
    <t>639_19</t>
  </si>
  <si>
    <t>18.12.19 - запрос расписан через офис
19.12.19 - на проверке у В.Пака
19.12.19 - КП отправлено Заказчику</t>
  </si>
  <si>
    <t>ТД СМЦ</t>
  </si>
  <si>
    <t>640_19</t>
  </si>
  <si>
    <t>19.12.19 - запрос расписан через офис 
19.12.19 - на проверке у В.Пака
24.12.19 - КП отправлено заказчику</t>
  </si>
  <si>
    <t>Алексей Никифоров</t>
  </si>
  <si>
    <t>641_19</t>
  </si>
  <si>
    <t>MIC-355M, PXI MX-240, WinПОС</t>
  </si>
  <si>
    <t xml:space="preserve">645_19
</t>
  </si>
  <si>
    <t>23.12.19 - запрос расписан через офис
23.12.19 - принято в работу, на проверке у В.Пака</t>
  </si>
  <si>
    <t>MIC-355М модули и ПО</t>
  </si>
  <si>
    <t>649_19</t>
  </si>
  <si>
    <t>24.12.19 - запрос расписан через офис
24.12.19 - принято в работу
25.12.19 - КП отправлено заказчику (исх.2075)</t>
  </si>
  <si>
    <t>ООО "ТД Сантехком"</t>
  </si>
  <si>
    <t>656_19</t>
  </si>
  <si>
    <t>28.12.19 - запрос расписан через офис
28.12.19- КП на проверке у В.Пака</t>
  </si>
  <si>
    <t>24.12.19 - запрос расписан через офис</t>
  </si>
  <si>
    <t>АО "ЦНИИмаш"</t>
  </si>
  <si>
    <t>СЧ ОКР разработка системы управления стендом ИИ 4161 (РМ-6) и разработка системы передачи измерительной информации с вращающегося объекта испытания</t>
  </si>
  <si>
    <t>11.12.2019 - запрос расписан через офис
- срок перенесен, согласован с Заказчиком 15.01.2020</t>
  </si>
  <si>
    <t>DAQ</t>
  </si>
  <si>
    <t>04.12.19 - запрос расписан через офис
- ответ направлен Заказчику</t>
  </si>
  <si>
    <t>модуль и кабель</t>
  </si>
  <si>
    <r>
      <rPr>
        <b/>
      </rPr>
      <t>28.11.2019</t>
    </r>
    <r>
      <rPr/>
      <t xml:space="preserve"> - запрос расписан через офис
- ответ направлен Заказчику</t>
    </r>
  </si>
  <si>
    <t>80 channels strain</t>
  </si>
  <si>
    <r>
      <rPr>
        <b/>
      </rPr>
      <t>15.11.2019 (В. Пак)</t>
    </r>
    <r>
      <rPr/>
      <t xml:space="preserve"> - запрос расписан через офис
- ответ направлен Заказчику</t>
    </r>
  </si>
  <si>
    <t>Оборудование для Рыбинска</t>
  </si>
  <si>
    <r>
      <rPr>
        <b/>
      </rPr>
      <t>18.11.2019 (В. Пак)</t>
    </r>
    <r>
      <rPr/>
      <t xml:space="preserve"> - запрос расписан через офис
- не профильное направление. Направлен отказ.</t>
    </r>
  </si>
  <si>
    <t>Data recorders (GTRE)</t>
  </si>
  <si>
    <r>
      <rPr>
        <b/>
      </rPr>
      <t>16.09.2019 (В. Пак)</t>
    </r>
    <r>
      <rPr/>
      <t xml:space="preserve"> - запрос расписан через офис
- заказчику направлен запрос исходных данных</t>
    </r>
  </si>
  <si>
    <t>Утверждение типа СИ для системы регистрации данных</t>
  </si>
  <si>
    <t>Дубинин</t>
  </si>
  <si>
    <r>
      <rPr>
        <b/>
      </rPr>
      <t>12.08.2019 (В. Пак)</t>
    </r>
    <r>
      <rPr/>
      <t xml:space="preserve"> - запрос расписан через офис
- передано Дубинину 26.08.19
- Заказчику направлен запрос ИД 14.08.19</t>
    </r>
  </si>
  <si>
    <t>Электрооборудование склада "Г" НИЦ РКП</t>
  </si>
  <si>
    <r>
      <rPr>
        <b/>
      </rPr>
      <t xml:space="preserve">05.09.2019 (В. Пак) </t>
    </r>
    <r>
      <rPr/>
      <t>- запрос расписан через офис
- ИД переданы Демочкину 06.09.19
- ответ направлен Заказчику, исх. 1472</t>
    </r>
  </si>
  <si>
    <t>ИТЛАН</t>
  </si>
  <si>
    <t>Согласование ТЗ на ИИК</t>
  </si>
  <si>
    <r>
      <rPr>
        <b/>
      </rPr>
      <t>12.09.2019</t>
    </r>
    <r>
      <rPr/>
      <t xml:space="preserve"> - запрос расписан через офис
- встреча состоится 23.09.19 МЕРА
- письмо направлено Дубининым</t>
    </r>
  </si>
  <si>
    <t>Исключить НДС из РКМ</t>
  </si>
  <si>
    <r>
      <rPr>
        <b/>
      </rPr>
      <t xml:space="preserve">09.09.2019 </t>
    </r>
    <r>
      <rPr/>
      <t>- запрос расписан через офис
- отправлено Заказчику, исх. 1364</t>
    </r>
  </si>
  <si>
    <t>Доработка р2265</t>
  </si>
  <si>
    <r>
      <rPr>
        <b/>
      </rPr>
      <t>02.09.2019 (В. Пак)</t>
    </r>
    <r>
      <rPr/>
      <t xml:space="preserve"> - запрос расписан через офис
- неактуально для Заказчика (А-й. Скрипник)</t>
    </r>
  </si>
  <si>
    <t>Закупка ТУ (МЕРА Заказчик)</t>
  </si>
  <si>
    <r>
      <rPr>
        <b/>
      </rPr>
      <t>09.08.2019 (В. Пак)</t>
    </r>
    <r>
      <rPr/>
      <t xml:space="preserve"> - запрос расписан через офис
- документ получен</t>
    </r>
  </si>
  <si>
    <t>Стенды</t>
  </si>
  <si>
    <t>884
883</t>
  </si>
  <si>
    <r>
      <rPr>
        <b/>
      </rPr>
      <t xml:space="preserve">24.07.2019 (В. Пак) </t>
    </r>
    <r>
      <rPr/>
      <t>- запрос расписан через офис
884 ответ направлен Заказчику, 31.07.19
883 ответнаправлен Заказчику, 31.07.19</t>
    </r>
  </si>
  <si>
    <t>СтройКапитал</t>
  </si>
  <si>
    <t>Стенд-имитатор</t>
  </si>
  <si>
    <r>
      <rPr>
        <b/>
      </rPr>
      <t xml:space="preserve">24.07.2019 (В. Пак) </t>
    </r>
    <r>
      <rPr/>
      <t>- запрос расписан через офис
- Заказчику направлено приглашение на участие в совещании</t>
    </r>
  </si>
  <si>
    <t>Технология</t>
  </si>
  <si>
    <t>Документация ОДК-ПМ (наземка)</t>
  </si>
  <si>
    <r>
      <rPr>
        <b/>
      </rPr>
      <t>21.07.2019 (В. Пак)</t>
    </r>
    <r>
      <rPr/>
      <t xml:space="preserve"> - запрос направлен по e-mail
- ответ направлен Заказчику, исх. 1133</t>
    </r>
  </si>
  <si>
    <t>ИВК 80 каналов</t>
  </si>
  <si>
    <r>
      <rPr>
        <b/>
      </rPr>
      <t>18.07.2019 (В. Пак)</t>
    </r>
    <r>
      <rPr/>
      <t xml:space="preserve"> - запрос расписан через офис
- ответ направлен Заказчику</t>
    </r>
  </si>
  <si>
    <t>Поддон для MIC-200</t>
  </si>
  <si>
    <r>
      <rPr>
        <b/>
      </rPr>
      <t xml:space="preserve">16.07.2019 (В. Пак) </t>
    </r>
    <r>
      <rPr/>
      <t>- запрос расписан через офис
- отправлено Заказчику в рабочем порядке 23.07.19</t>
    </r>
  </si>
  <si>
    <t>3 очередь</t>
  </si>
  <si>
    <r>
      <rPr>
        <b/>
      </rPr>
      <t>12.07.2019 (В. Пак)</t>
    </r>
    <r>
      <rPr/>
      <t xml:space="preserve"> - запрос расписан через офис
- проект договора направлен Заказчику в рабочем порядке</t>
    </r>
  </si>
  <si>
    <t>ПО измерения вибрации</t>
  </si>
  <si>
    <r>
      <rPr>
        <b/>
      </rPr>
      <t xml:space="preserve">04.06.2019 (В. Пак) </t>
    </r>
    <r>
      <rPr/>
      <t>- запрос расписан через офис
- передано Каринскому
- Заказчику направлен список вопросов</t>
    </r>
  </si>
  <si>
    <t>Система стат нагружения планера</t>
  </si>
  <si>
    <r>
      <rPr>
        <b/>
      </rPr>
      <t>05.06.2019 (В. Пак)</t>
    </r>
    <r>
      <rPr/>
      <t xml:space="preserve"> - запрос расписан через офис
- подготовлено письмо-отказ 19.06.19
- письмо на согласовании у Кокорева 19.06.19
- отправлен отказ</t>
    </r>
  </si>
  <si>
    <t>Академ-комплект</t>
  </si>
  <si>
    <r>
      <rPr>
        <b/>
      </rPr>
      <t xml:space="preserve">21.06.2019 (В. Пак) </t>
    </r>
    <r>
      <rPr/>
      <t>- запрос расписан через офис
- отправлено Заказчику</t>
    </r>
  </si>
  <si>
    <t>ТУПОЛЕВ</t>
  </si>
  <si>
    <t>Маслонасосная станция и гидравлическая система нагружения</t>
  </si>
  <si>
    <r>
      <rPr>
        <b/>
      </rPr>
      <t xml:space="preserve">13.06.2019 (В. Пак) </t>
    </r>
    <r>
      <rPr/>
      <t>- запрос расписан через офис
ИД переданы Стифутину 14.06.19
- ждем ИД от Скрипника А-ра
- отправлен отказ</t>
    </r>
  </si>
  <si>
    <t>Прайд</t>
  </si>
  <si>
    <r>
      <rPr>
        <b/>
      </rPr>
      <t xml:space="preserve">20.06.2019 (В. Пак) </t>
    </r>
    <r>
      <rPr/>
      <t>- запрос расписан через офис
- направлен отказ</t>
    </r>
  </si>
  <si>
    <t>Техсопровождение</t>
  </si>
  <si>
    <r>
      <rPr>
        <b/>
      </rPr>
      <t>11.06.2019 (В. Пак)</t>
    </r>
    <r>
      <rPr/>
      <t xml:space="preserve"> - запрос расписан через офис
- отправлено Заказчику, Исх. 863</t>
    </r>
  </si>
  <si>
    <t>дог. 15/18
от 26.03.18
(АО)</t>
  </si>
  <si>
    <t>Письмо о встрече</t>
  </si>
  <si>
    <r>
      <rPr>
        <b/>
      </rPr>
      <t xml:space="preserve">05.06.2019 (В. Пак) </t>
    </r>
    <r>
      <rPr/>
      <t>- запрос расписан через офис
- ответ направлен Заказчику</t>
    </r>
  </si>
  <si>
    <t>Специальный балансировочный станок</t>
  </si>
  <si>
    <r>
      <rPr>
        <b/>
      </rPr>
      <t>29.05.2019 (В. Пак)</t>
    </r>
    <r>
      <rPr/>
      <t xml:space="preserve"> - запрос расписан через офис
- направлен отказ исх. 464</t>
    </r>
  </si>
  <si>
    <t>ООО Трейд-арт</t>
  </si>
  <si>
    <r>
      <rPr>
        <b/>
      </rPr>
      <t>22.05.2019 (В. Пак)</t>
    </r>
    <r>
      <rPr/>
      <t xml:space="preserve"> - запрос расписан через офис
- ИД переданы Стифутину
- отправлен отказ (Кокорев)</t>
    </r>
  </si>
  <si>
    <t>НВЦ "Вагоны"</t>
  </si>
  <si>
    <t>Аккумуляторы MIC-1100</t>
  </si>
  <si>
    <r>
      <rPr>
        <b/>
      </rPr>
      <t>14.05.2019</t>
    </r>
    <r>
      <rPr/>
      <t xml:space="preserve"> - запрос расписан через офис
- ответ направлен Заказчику по e-mail</t>
    </r>
  </si>
  <si>
    <t>Модуль по вибрографированию</t>
  </si>
  <si>
    <t>Сформировать КП
- ТЗ передано Попову 07.05.19
- задача не актуальна (Кокорев)</t>
  </si>
  <si>
    <t>Институт прикладной физики</t>
  </si>
  <si>
    <r>
      <rPr>
        <b/>
      </rPr>
      <t xml:space="preserve">29.04.2019 (В. Пак) </t>
    </r>
    <r>
      <rPr/>
      <t>- запрос расписан через офис
- заказчику направлен запрос исходных данных</t>
    </r>
  </si>
  <si>
    <t>Стенд испытаний приспособления фиксации нагрузок корпусов паровых турбин</t>
  </si>
  <si>
    <r>
      <rPr>
        <b/>
      </rPr>
      <t>18.04.2019 (В. Пак)</t>
    </r>
    <r>
      <rPr/>
      <t xml:space="preserve"> - запрос расписан через офис
- передано на рассмотрение Попову 24.04.19
- подготовлено письмо - отказ
- отправлено Заказчику исх. № 394</t>
    </r>
  </si>
  <si>
    <t>Стенд №9, бокс</t>
  </si>
  <si>
    <r>
      <rPr>
        <b/>
      </rPr>
      <t xml:space="preserve">17.04.2019 (В. Пак) </t>
    </r>
    <r>
      <rPr/>
      <t>- запрос расписан через офис
- задача снята (Семин) 26.04.19</t>
    </r>
  </si>
  <si>
    <t>РТ-Комплектимпекс</t>
  </si>
  <si>
    <t>стенд определения центра масс</t>
  </si>
  <si>
    <t>Скрипник А-р</t>
  </si>
  <si>
    <r>
      <rPr>
        <b/>
      </rPr>
      <t xml:space="preserve">17.04.2019 (В. Пак) </t>
    </r>
    <r>
      <rPr/>
      <t>- запрос расписан через офис
- передано на оценку Скрипнику
- направлен отказ исх. 365</t>
    </r>
  </si>
  <si>
    <t>Технодинамика (ММЗ Знамя)</t>
  </si>
  <si>
    <t>Стенд РСФ</t>
  </si>
  <si>
    <t>402
373</t>
  </si>
  <si>
    <r>
      <rPr>
        <b/>
      </rPr>
      <t>03.04.2019 (В. Пак)</t>
    </r>
    <r>
      <rPr/>
      <t xml:space="preserve"> - запрос расписан через офис
- КП сформировано 16.04.19
- КП согласовано Стифутиным 16.04.19
- КП передано Паку 16.04.19
- отправлено Заказчику исх. 583</t>
    </r>
  </si>
  <si>
    <t>Система измерений и управления для стендовых испытаний подвесных топливных баков 8АМТ-6102-400/500</t>
  </si>
  <si>
    <r>
      <rPr>
        <b/>
      </rPr>
      <t>02.04.2019 (В. Пак)</t>
    </r>
    <r>
      <rPr/>
      <t xml:space="preserve"> - запрос расписан через офис
- ТЗ передано Петрову 04.04.19
- ТЗ передано Стифутину 04.04.19
- направлен отказ исх. 332</t>
    </r>
  </si>
  <si>
    <t>ПО Аналог шумомера</t>
  </si>
  <si>
    <r>
      <rPr>
        <b/>
      </rPr>
      <t>03.04.2019 (В. Пак)</t>
    </r>
    <r>
      <rPr/>
      <t xml:space="preserve"> - запрос расписан через офис
- заказчику направлен запрос исходных данных 05.04.19
- получен ответ 05.04.19
- ТЗ передано в ЦР 05.04.19
- Заказчику напарвлен запрос исходных данных 08.04.19</t>
    </r>
  </si>
  <si>
    <t>ITC Electronics</t>
  </si>
  <si>
    <t>САУ САП КУМО</t>
  </si>
  <si>
    <r>
      <rPr>
        <b/>
      </rPr>
      <t>02.04.2019 (В. Пак)</t>
    </r>
    <r>
      <rPr/>
      <t xml:space="preserve"> - запрос расписан через офис
- нправлен отказ исх. 507</t>
    </r>
  </si>
  <si>
    <r>
      <rPr>
        <b/>
      </rPr>
      <t xml:space="preserve">11.03.2019 (В. Пак) </t>
    </r>
    <r>
      <rPr/>
      <t>- запрос расписан через офис
- Заказчику направлен запрос ИД 11.03.19
- нет ответа от Заказчика</t>
    </r>
  </si>
  <si>
    <t>Датчик емкостной HPC-30-62-200-05 для системы ДФМ (под MIC 1200)</t>
  </si>
  <si>
    <r>
      <rPr>
        <b/>
      </rPr>
      <t>20.02.2019 (В. Пак)</t>
    </r>
    <r>
      <rPr/>
      <t xml:space="preserve"> - запрос направлен по e-mail
- передано Смирнову для оценки возможности изготовления 21.02.19
- письмо передано Попову 21.03.19
- отправлено Заказчику исх. 256</t>
    </r>
  </si>
  <si>
    <t>Модернизация испытательной базы</t>
  </si>
  <si>
    <r>
      <rPr>
        <b/>
      </rPr>
      <t>12.02.2019 (В. Пак)</t>
    </r>
    <r>
      <rPr/>
      <t xml:space="preserve"> - запрос расписан через офис
- передано Попову 14.02.19
- передано Паку 06.03.19
- отправлено Мишину исх. 190</t>
    </r>
  </si>
  <si>
    <t>ВНИИ НП</t>
  </si>
  <si>
    <t>Оборудование для моторного стенда</t>
  </si>
  <si>
    <r>
      <rPr>
        <b/>
      </rPr>
      <t>07.02.2019 (В. Пак)</t>
    </r>
    <r>
      <rPr/>
      <t xml:space="preserve"> - запрос расписан через офис
- ожидание указаний
- направлен отказ</t>
    </r>
  </si>
  <si>
    <t>ЗАО СуперОкс</t>
  </si>
  <si>
    <t>Испытательный стенд</t>
  </si>
  <si>
    <r>
      <rPr>
        <b/>
      </rPr>
      <t>13.02.2019 (В. Пак)</t>
    </r>
    <r>
      <rPr/>
      <t xml:space="preserve"> - запрос расписан через офис
- ожидание указаний
- направлен отказ</t>
    </r>
  </si>
  <si>
    <t>ООО "ИЗТМ-Инжиниринг"</t>
  </si>
  <si>
    <t>Система диагностики привода ИЗТМ</t>
  </si>
  <si>
    <r>
      <rPr>
        <b/>
      </rPr>
      <t>13.02.2019 (В. Пак)</t>
    </r>
    <r>
      <rPr/>
      <t xml:space="preserve"> - запрос расписан через офис
- передано на оценку Стифутину
- отправлен отказ, слишком простая задача, использование комплексов MIC - избыточно</t>
    </r>
  </si>
  <si>
    <t>044_19</t>
  </si>
  <si>
    <r>
      <rPr>
        <b/>
      </rPr>
      <t>24.01.2019 (В. Пак)</t>
    </r>
    <r>
      <rPr/>
      <t xml:space="preserve"> - запрос по телефону. Объединить ТКП 012_19 и 030_19
</t>
    </r>
    <r>
      <rPr>
        <b/>
      </rPr>
      <t>24.01.2019</t>
    </r>
    <r>
      <rPr/>
      <t xml:space="preserve"> - принято в работу
</t>
    </r>
    <r>
      <rPr>
        <b/>
      </rPr>
      <t>25.01.2019</t>
    </r>
    <r>
      <rPr/>
      <t xml:space="preserve"> - ТКП отправлено</t>
    </r>
  </si>
  <si>
    <r>
      <rPr>
        <b/>
      </rPr>
      <t>24.01.2019 (В. Пак)</t>
    </r>
    <r>
      <rPr/>
      <t xml:space="preserve"> - запрос расписан через офис
</t>
    </r>
    <r>
      <rPr>
        <b/>
      </rPr>
      <t>25.01.2019</t>
    </r>
    <r>
      <rPr/>
      <t xml:space="preserve"> - скан на подписи у Потапова
</t>
    </r>
    <r>
      <rPr>
        <b/>
      </rPr>
      <t>28.01.2019</t>
    </r>
    <r>
      <rPr/>
      <t xml:space="preserve"> - скан подписан, ожидаются оригиналы (будут 31.01.2019 г.)
</t>
    </r>
    <r>
      <rPr>
        <b/>
      </rPr>
      <t>31.01.2019</t>
    </r>
    <r>
      <rPr/>
      <t xml:space="preserve"> - оригиналы получены. На подписи у Потапова.
</t>
    </r>
    <r>
      <rPr>
        <b/>
      </rPr>
      <t>01.02.2019</t>
    </r>
    <r>
      <rPr/>
      <t xml:space="preserve"> - направлены в 4015 ВП МО РФ (исх 160 от 01.02.2019 АО)
</t>
    </r>
    <r>
      <rPr>
        <b/>
      </rPr>
      <t>04.02.2019</t>
    </r>
    <r>
      <rPr/>
      <t xml:space="preserve"> - скан направлен Заказчику по электр. почте (исх. 171 от 04.02.2019 АО). Оригиналы будут направлены вместе с ДС2</t>
    </r>
  </si>
  <si>
    <t>ДС 1 (АО) 10.12.2018 к дог К 17/18 (АО) 19.02.2018</t>
  </si>
  <si>
    <t>Стенд испытаний трансмиссии и НС</t>
  </si>
  <si>
    <r>
      <rPr>
        <b/>
      </rPr>
      <t xml:space="preserve">25.12.2018 (В. Пак) </t>
    </r>
    <r>
      <rPr/>
      <t>- запрос расписан через офис
- передано на оценку Попов, Коленько 14.01.19
- отправлено отказное письмо Заказчику исх. 106</t>
    </r>
  </si>
  <si>
    <t>Термо-вакуумная камера</t>
  </si>
  <si>
    <t>23.01.2019 - отказ</t>
  </si>
  <si>
    <t>Работа ЭСУД на стенде 1</t>
  </si>
  <si>
    <t>03.12.2019 - запрос расписан через офис
- Заказчику направлен запрос исходных данных, исх. 19.05</t>
  </si>
  <si>
    <t xml:space="preserve"> ГкНИПАС</t>
  </si>
  <si>
    <t>Тепловизионная видеокамера</t>
  </si>
  <si>
    <r>
      <rPr>
        <b/>
      </rPr>
      <t>22.11.2019</t>
    </r>
    <r>
      <rPr/>
      <t xml:space="preserve"> - запрос расписан через офис
- отправлено Заказчику</t>
    </r>
  </si>
  <si>
    <t xml:space="preserve">- подготовить ориентировочные КП
- задача не актуальна </t>
  </si>
  <si>
    <r>
      <rPr>
        <b/>
      </rPr>
      <t>05.09.2019 (В. Пак)</t>
    </r>
    <r>
      <rPr/>
      <t xml:space="preserve"> - запрос расписан через офис
- задача не актуальна</t>
    </r>
  </si>
  <si>
    <t>Концепт проект</t>
  </si>
  <si>
    <t>19.12.19 - запрос расписан через офис 
- отправлено Заказчику, исх. 2071</t>
  </si>
  <si>
    <r>
      <rPr>
        <b/>
      </rPr>
      <t>24.01.2019</t>
    </r>
    <r>
      <rPr/>
      <t xml:space="preserve"> - принято в работу. Ответ дан по электр. почте (самостоятельное участие в конкурсе)</t>
    </r>
  </si>
  <si>
    <r>
      <rPr>
        <b/>
      </rPr>
      <t>24.01.2019 (В. Пак)</t>
    </r>
    <r>
      <rPr/>
      <t xml:space="preserve"> - запрос расписан через офис
</t>
    </r>
    <r>
      <rPr>
        <b/>
      </rPr>
      <t>25.01.2019</t>
    </r>
    <r>
      <rPr/>
      <t xml:space="preserve"> - принято в работу. Скан договора был подписан ранее.
На подписи у Потапова.
</t>
    </r>
    <r>
      <rPr>
        <b/>
      </rPr>
      <t xml:space="preserve">28.01.2019 </t>
    </r>
    <r>
      <rPr/>
      <t>- отправлено под тем же исх., что и скан - Исх 1515 от 24.12.2018 АО)</t>
    </r>
  </si>
  <si>
    <t>Газпром трансгаз Ухта</t>
  </si>
  <si>
    <t>Экспериментальный стенд для исследования процессов КРН и оценки эффективности ремонтных технологий</t>
  </si>
  <si>
    <t>005_19</t>
  </si>
  <si>
    <r>
      <rPr>
        <b/>
      </rPr>
      <t>27.12.2018 (В. Пак)</t>
    </r>
    <r>
      <rPr/>
      <t xml:space="preserve"> - запрос расписан через офис
- передано Стифутину 14.01.19
- сопровод на подписи у Семина 25.01.19
- в ГАП отправлен запрос КП исх. 152
- предварительный срок ответа от ГАП 08.02.19
- звонил в ГАП 18.02.19, обещают КП до вечера
- отправлен отказ исх. 345</t>
    </r>
  </si>
  <si>
    <t>Стенд для испытаний диафрагмы бака ДУ изделия 14Ф155</t>
  </si>
  <si>
    <t>006_19</t>
  </si>
  <si>
    <r>
      <rPr>
        <b/>
      </rPr>
      <t>29.12.2018 (В. Пак)</t>
    </r>
    <r>
      <rPr/>
      <t xml:space="preserve"> - запрос расписан через офис
- передано Стифутину 14.01.19
- сформирован сопровод с ориентировочной ценой 21.01.19
- передано Кокореву 21.01.19
- передано Кокореву 25.01.19
- отказное письмо направлено Заказчику исх. 111</t>
    </r>
  </si>
  <si>
    <t>БГТУ Военмех</t>
  </si>
  <si>
    <t>- ответ подготовлен 09.09.19
- передано Паку 09.09.19
- отправлено Заказчику, исх. 686</t>
  </si>
  <si>
    <r>
      <rPr>
        <b/>
      </rPr>
      <t xml:space="preserve">20.08.2019 (В. Пак) </t>
    </r>
    <r>
      <rPr/>
      <t>- запрос расписан через офис
- отправлено Заказчику</t>
    </r>
  </si>
  <si>
    <r>
      <rPr>
        <b/>
      </rPr>
      <t>24.01.2019 (В. Пак)</t>
    </r>
    <r>
      <rPr/>
      <t xml:space="preserve"> - запрос направлен по e-mail, подготовить ответы на вопросы
</t>
    </r>
    <r>
      <rPr>
        <b/>
      </rPr>
      <t>28.01.2019</t>
    </r>
    <r>
      <rPr/>
      <t xml:space="preserve"> - отвечено по e-mail</t>
    </r>
  </si>
  <si>
    <t>ГК ПРАЙМ ОПТ</t>
  </si>
  <si>
    <t>047_19</t>
  </si>
  <si>
    <r>
      <rPr>
        <b/>
      </rPr>
      <t>25.01.2019 (В. Пак)</t>
    </r>
    <r>
      <rPr/>
      <t xml:space="preserve"> - запрос направлен по e-mail
</t>
    </r>
    <r>
      <rPr>
        <b/>
      </rPr>
      <t>25.01.2019</t>
    </r>
    <r>
      <rPr/>
      <t xml:space="preserve"> - принято в работу</t>
    </r>
  </si>
  <si>
    <t>Технодинамика (УАП Гидравлика)</t>
  </si>
  <si>
    <t>009_18</t>
  </si>
  <si>
    <r>
      <rPr>
        <b/>
      </rPr>
      <t>12.08.2019 (В. Пак)</t>
    </r>
    <r>
      <rPr/>
      <t xml:space="preserve"> - запрос расписан через офис
- ДС подписано, отправлено Заказчику, исх. 1244</t>
    </r>
  </si>
  <si>
    <r>
      <rPr>
        <b/>
      </rPr>
      <t>01.08.2019 (В. Пак)</t>
    </r>
    <r>
      <rPr/>
      <t xml:space="preserve"> - запрос расписан через офис
- проект письма подготовлен
- проект письма направлен Заказчику
- ответ направлен Заказчику, исх 1174</t>
    </r>
  </si>
  <si>
    <t>ИЦ Технодинамика</t>
  </si>
  <si>
    <t>Стенд ВСУ</t>
  </si>
  <si>
    <r>
      <rPr>
        <b/>
      </rPr>
      <t xml:space="preserve">24.07.2019 (В. Пак) </t>
    </r>
    <r>
      <rPr/>
      <t>- запрос расписан через офис
- ДС подписано, отправлено Заказчику, исх. 1244</t>
    </r>
  </si>
  <si>
    <t>Дог.
11-19
(АО)
27.05.2019</t>
  </si>
  <si>
    <t>22.08.2019 - оплата</t>
  </si>
  <si>
    <t>25.06.2019 - оплата</t>
  </si>
  <si>
    <t>27.12.2019 - оплата</t>
  </si>
  <si>
    <r>
      <rPr>
        <b/>
      </rPr>
      <t xml:space="preserve">30.05.2019 (В. Пак) </t>
    </r>
    <r>
      <rPr/>
      <t>- запрос расписан через офис
- отправлено Заказчику, исх. 811</t>
    </r>
  </si>
  <si>
    <t>410
518</t>
  </si>
  <si>
    <t>- получен проект договора и ТЗ
- передано Семину, Тюриковой 24.04.19
- встреча 06.05.19 МЕРА
- составлен протокол №2
- протокол направлен на согласование Заказчику
- получен подписанный протокол №2
- Заказчику направлен проект договора с правками 17.05.19
- отправлено Заказчику, исх. 811</t>
  </si>
  <si>
    <r>
      <rPr>
        <b/>
      </rPr>
      <t xml:space="preserve">25.03.2019 (В. Пак) </t>
    </r>
    <r>
      <rPr/>
      <t xml:space="preserve">- запрос расписан через офис
- обновленное ТЗ передано Мамонову 22.03.19
- сопровод передан Потапову 29.03.19
- отправлено Заказчику, исх. 501 </t>
    </r>
  </si>
  <si>
    <t>- необходимо участие в совещании, предполагаемая дата 19.02.19
- информация отправлена Заказчику исх. 240</t>
  </si>
  <si>
    <t>25.01.2019 - оплата</t>
  </si>
  <si>
    <t>Реконструкция АИИС испытательного стенда Ц-3</t>
  </si>
  <si>
    <t>010_19</t>
  </si>
  <si>
    <r>
      <rPr>
        <b/>
      </rPr>
      <t>18.12.2018 (В. Пак)</t>
    </r>
    <r>
      <rPr/>
      <t xml:space="preserve"> - запрос расписан через офис
- ждем новое ТЗ, ориентировочно должны направить 21.12.18
- получено новое ТЗ 24.12.18
- КП оформлено 17.01.19
- КП передано Скрипнику 17.01.19
- КП согласовано Скрипником 17.01.19
- КП передано Паку 17.01.19
- правки от Кокорева 18.01.19
- отправлено Головченко</t>
    </r>
  </si>
  <si>
    <t>ПАО "Кузнецов</t>
  </si>
  <si>
    <t>MIC-026, MIC-036</t>
  </si>
  <si>
    <t>056_19</t>
  </si>
  <si>
    <t>- обновить КП для участия в конкурсе
- КП обновлено 29.01.19
- КП передано Паку 29.01.19
- отправлено Заказчику</t>
  </si>
  <si>
    <t>дог
17705596339170002221/001919
АО
01.04.19</t>
  </si>
  <si>
    <t>р2424</t>
  </si>
  <si>
    <r>
      <rPr>
        <b/>
      </rPr>
      <t>26.09.2019</t>
    </r>
    <r>
      <rPr/>
      <t xml:space="preserve"> - запрос расписан через офис
- передано Паку 30.09.19
- отправлено Заказчику</t>
    </r>
  </si>
  <si>
    <t>ПК "Салют" АО "ОДК"</t>
  </si>
  <si>
    <t>- обновить КП
- передано Паку 09.09.19
- отправлено Заказчику</t>
  </si>
  <si>
    <t>дог 140/ЕК-44-2018 (ООО) 16.03.2018</t>
  </si>
  <si>
    <t>Стартовый комплекс для обеспечения коммерческих пусков КА</t>
  </si>
  <si>
    <t>048_19</t>
  </si>
  <si>
    <t>Войнов 
Андрейко</t>
  </si>
  <si>
    <r>
      <rPr>
        <b/>
      </rPr>
      <t>28.01.2019 (П. Мартынов)</t>
    </r>
    <r>
      <rPr/>
      <t xml:space="preserve"> - требуется сделать ТКП и презентационные материалы на измерительный комплекс.
Сегодня планируется обсуждение проекта совместно с Фельдманом, Андрейко и Войновым.
</t>
    </r>
    <r>
      <rPr>
        <b/>
      </rPr>
      <t>29.01.2019</t>
    </r>
    <r>
      <rPr/>
      <t xml:space="preserve"> - проведено совещание с Андрейко. Намечена общая концепция измерительного комплекса.
Идет прорисовка структурной схемы.
</t>
    </r>
    <r>
      <rPr>
        <b/>
      </rPr>
      <t>01.02.2019</t>
    </r>
    <r>
      <rPr/>
      <t xml:space="preserve"> - направлен электронный запрос на стоимость 2-х контейнеров (КУНГов).
</t>
    </r>
    <r>
      <rPr>
        <b/>
      </rPr>
      <t>07.02.2019</t>
    </r>
    <r>
      <rPr/>
      <t xml:space="preserve"> - технический облик сформирован. Идет формирование ТКП.
</t>
    </r>
    <r>
      <rPr>
        <b/>
      </rPr>
      <t>12.02.2019</t>
    </r>
    <r>
      <rPr/>
      <t xml:space="preserve"> - состоялось совещание. Внесены правки в ТКП. 
</t>
    </r>
    <r>
      <rPr>
        <b/>
      </rPr>
      <t>18.02.2019</t>
    </r>
    <r>
      <rPr/>
      <t xml:space="preserve"> - ТКП на согласовании.
</t>
    </r>
    <r>
      <rPr>
        <b/>
      </rPr>
      <t>25.02.2019</t>
    </r>
    <r>
      <rPr/>
      <t xml:space="preserve"> - ТКП подписано.
</t>
    </r>
    <r>
      <rPr>
        <b/>
      </rPr>
      <t>27.02.2019</t>
    </r>
    <r>
      <rPr/>
      <t xml:space="preserve"> - ТКП отправлено Заказчику по электр. почте (офиц. запроса не было)</t>
    </r>
  </si>
  <si>
    <r>
      <rPr>
        <b/>
      </rPr>
      <t>28.01.2019 (П. Мартынов)</t>
    </r>
    <r>
      <rPr/>
      <t xml:space="preserve"> - запрос от Заказчика на актуализацию ТКП (ранее - ТКП 2018_258).
Сделал запрос цены на термометры сопротивления.
</t>
    </r>
    <r>
      <rPr>
        <b/>
      </rPr>
      <t>29.01.2019</t>
    </r>
    <r>
      <rPr/>
      <t xml:space="preserve"> - запрос получен. ТКП исправлено. На согласовании.
</t>
    </r>
    <r>
      <rPr>
        <b/>
      </rPr>
      <t>30.01.2019</t>
    </r>
    <r>
      <rPr/>
      <t xml:space="preserve"> - ТКП направлено Заказчику.</t>
    </r>
  </si>
  <si>
    <r>
      <rPr>
        <b/>
      </rPr>
      <t xml:space="preserve">11.07.2019 (В. Пак) </t>
    </r>
    <r>
      <rPr>
        <b val="0"/>
      </rPr>
      <t xml:space="preserve">- запрос расписан через офис
- ответ направлен Заказчику, исх. 1100 </t>
    </r>
  </si>
  <si>
    <r>
      <rPr>
        <b/>
      </rPr>
      <t xml:space="preserve">17.05.2019 (В. Пак) - запрос расписан через офис
</t>
    </r>
    <r>
      <rPr>
        <b val="0"/>
      </rPr>
      <t xml:space="preserve">- Заказчику направлен ответ исх. 729 </t>
    </r>
  </si>
  <si>
    <t>052_19</t>
  </si>
  <si>
    <r>
      <rPr>
        <b/>
      </rPr>
      <t xml:space="preserve">28.01.2019 (В. Пак) </t>
    </r>
    <r>
      <rPr/>
      <t xml:space="preserve">- запрос расписан через офис
</t>
    </r>
    <r>
      <rPr>
        <b/>
      </rPr>
      <t>28.01.2019</t>
    </r>
    <r>
      <rPr/>
      <t xml:space="preserve"> - принято в работу
</t>
    </r>
    <r>
      <rPr>
        <b/>
      </rPr>
      <t>31.01.2019</t>
    </r>
    <r>
      <rPr/>
      <t xml:space="preserve"> - ТКП на согласовании.
</t>
    </r>
    <r>
      <rPr>
        <b/>
      </rPr>
      <t>01.02.2019</t>
    </r>
    <r>
      <rPr/>
      <t xml:space="preserve"> - отправлено Заказчику</t>
    </r>
  </si>
  <si>
    <t>ООО ИТР</t>
  </si>
  <si>
    <t>Ремонт ССД</t>
  </si>
  <si>
    <t>054_19</t>
  </si>
  <si>
    <r>
      <rPr>
        <b/>
      </rPr>
      <t xml:space="preserve">28.01.2019 (В. Пак) </t>
    </r>
    <r>
      <rPr/>
      <t xml:space="preserve">- запрос направлен по e-mail
</t>
    </r>
    <r>
      <rPr>
        <b/>
      </rPr>
      <t>29.01.2019</t>
    </r>
    <r>
      <rPr/>
      <t xml:space="preserve"> - принято в работу
ТКП на согласовании. ТКП согласовано. Ремонтные работы были выполнены в прошлом году. Предзапуск не требуется. 
Договор на рассмотрении у Н. Тюриковой.
</t>
    </r>
    <r>
      <rPr>
        <b/>
      </rPr>
      <t>30.01.2019</t>
    </r>
    <r>
      <rPr/>
      <t xml:space="preserve"> - Договор на подписи.
</t>
    </r>
    <r>
      <rPr>
        <b/>
      </rPr>
      <t>01.02.2019</t>
    </r>
    <r>
      <rPr/>
      <t xml:space="preserve"> - пришли оригиналы. Также на подписи
</t>
    </r>
    <r>
      <rPr>
        <b/>
      </rPr>
      <t>05.02.2019</t>
    </r>
    <r>
      <rPr/>
      <t xml:space="preserve"> - оригиналы подписаны.
</t>
    </r>
    <r>
      <rPr>
        <b/>
      </rPr>
      <t>06.02.2019</t>
    </r>
    <r>
      <rPr/>
      <t xml:space="preserve"> - договор направлен Заказчику (исх 97 от 06.02.2019 ООО)</t>
    </r>
  </si>
  <si>
    <t>дог 1-5702/2019 (ООО) 24.01.2019</t>
  </si>
  <si>
    <t>7 инвестмероприятий</t>
  </si>
  <si>
    <r>
      <rPr>
        <b/>
      </rPr>
      <t>28.01.2019</t>
    </r>
    <r>
      <rPr/>
      <t xml:space="preserve"> - отказ</t>
    </r>
  </si>
  <si>
    <r>
      <rPr/>
      <t xml:space="preserve">28.01.2019 </t>
    </r>
    <r>
      <rPr/>
      <t>- оплата</t>
    </r>
  </si>
  <si>
    <r>
      <rPr>
        <b/>
      </rPr>
      <t>05.02.2019 (В. Пак)</t>
    </r>
    <r>
      <rPr/>
      <t xml:space="preserve"> - запрос направлен по e-mail
- КП сформировано 07.02.19
- КП передано Паку 07.02.19
- отправлено Заказчику</t>
    </r>
  </si>
  <si>
    <r>
      <rPr>
        <b/>
      </rPr>
      <t xml:space="preserve">28.01.2019 (В. Пак) </t>
    </r>
    <r>
      <rPr/>
      <t>- запрос направлен по e-mail, обновить ТКП
- передано Паку 31.01.19
- отправлено Заказчику</t>
    </r>
  </si>
  <si>
    <t>10.12.2019 - оплата</t>
  </si>
  <si>
    <t>дог. 21-19
(ООО)</t>
  </si>
  <si>
    <t>р2436</t>
  </si>
  <si>
    <t>29.05.2019 - договор подписан (постоплата)</t>
  </si>
  <si>
    <t>- получены замечания к договору
- передано в ДГ
- отправлено Заказчику</t>
  </si>
  <si>
    <t>- получен проект договора от Заказчика
- заявка на договор передана Паку 25.03.19
- заявка передана в ДГ 26.03.2019
- проект договора отправлен Заказчику</t>
  </si>
  <si>
    <t>НИИ Транснефть</t>
  </si>
  <si>
    <t>050_19</t>
  </si>
  <si>
    <r>
      <rPr>
        <b/>
      </rPr>
      <t xml:space="preserve">28.01.2019 (В. Пак) </t>
    </r>
    <r>
      <rPr/>
      <t>- запрос расписан через офис
31.01.2019 - передано на проработку Загребину
04.02.2019 - запрос направлен по e-mail
- КП передано Баринову 12.02.19
- КП согласовано Бариновым 12.02.19
- КП передано Паку 12.02.19
- Передано Загребину 14.02.19
- Заказчику направлен отказ исх. 202</t>
    </r>
  </si>
  <si>
    <t>027_19</t>
  </si>
  <si>
    <t>р2610</t>
  </si>
  <si>
    <t>Плагин для WinПОС</t>
  </si>
  <si>
    <t>060_19</t>
  </si>
  <si>
    <r>
      <rPr>
        <b/>
      </rPr>
      <t xml:space="preserve">28.01.2019 (В. Пак) </t>
    </r>
    <r>
      <rPr/>
      <t>- запрос расписан через офис, требуется согласовать срок разработки с ЦР
- передано на оценку в ЦР (redmine) 28.01.19
- получен ответ ЦР 30.01.19
- ответ направлен Заказчику 30.01.19</t>
    </r>
  </si>
  <si>
    <t>062_19</t>
  </si>
  <si>
    <r>
      <rPr>
        <b/>
      </rPr>
      <t xml:space="preserve">28.01.2019 (В. Пак) </t>
    </r>
    <r>
      <rPr/>
      <t>- запрос расписан через офис
- список вопросов направлен Заказчику 29.01.19
- КП сформировано 31.01.19
- КП передано Паку 31.01.19
- отправлено Заказчику</t>
    </r>
  </si>
  <si>
    <t>Cистема для замера давления рабочей жидкости, расхода, температуры и уровня рабочей жидкости в баках</t>
  </si>
  <si>
    <t>091_19</t>
  </si>
  <si>
    <r>
      <rPr>
        <rFont val="arial,sans,sans-serif"/>
        <b/>
      </rPr>
      <t xml:space="preserve">28.01.2019 (В. Пак) </t>
    </r>
    <r>
      <rPr>
        <rFont val="arial,sans,sans-serif"/>
      </rPr>
      <t xml:space="preserve">- запрос направлен по e-mail
</t>
    </r>
    <r>
      <rPr>
        <rFont val="arial,sans,sans-serif"/>
        <b/>
      </rPr>
      <t>29.01.2019 (В. Пак)</t>
    </r>
    <r>
      <rPr>
        <rFont val="arial,sans,sans-serif"/>
      </rPr>
      <t xml:space="preserve"> - запрос расписан через офис
- Заказчику направлен список вопросов 29.01.19
- получены ответы 31.01.19
- передано на рассмотрение Петрову 01.02.19
- КП сформировано 12.02.19
- КП передано Петрову 12.02.19
- КП передано Паку 13.02.19
- отправлено Заказчику</t>
    </r>
  </si>
  <si>
    <t>28.01.2019 - оплата</t>
  </si>
  <si>
    <t>счет 1 (ООО) 10.01.2019</t>
  </si>
  <si>
    <r>
      <rPr>
        <rFont val="Arial"/>
        <b/>
      </rPr>
      <t xml:space="preserve">- требуется корректировка КП
</t>
    </r>
    <r>
      <rPr>
        <rFont val="Arial"/>
        <b val="0"/>
      </rPr>
      <t xml:space="preserve">- КП откорректировано 07.03.19
- подготовлен сопровод 11.03.19
- КП передано Потапову 11.03.19
- замечания от Потапова 12.03.19
- КП откорректировано 12.03.19
</t>
    </r>
    <r>
      <rPr>
        <rFont val="Arial"/>
        <b/>
      </rPr>
      <t xml:space="preserve">- </t>
    </r>
    <r>
      <rPr>
        <rFont val="Arial"/>
        <b val="0"/>
      </rPr>
      <t>КП передано Потапову 13.03.19
- отправлено Заказчику исх. 219</t>
    </r>
  </si>
  <si>
    <t>14.10.2019 - оплата</t>
  </si>
  <si>
    <t>дог
287/014-76
ООО
05.05.19</t>
  </si>
  <si>
    <t>р2423</t>
  </si>
  <si>
    <t>14.06.2019 - оплата</t>
  </si>
  <si>
    <r>
      <rPr>
        <rFont val="Arial"/>
        <b/>
      </rPr>
      <t xml:space="preserve">22.04.2019 (В. Пак) </t>
    </r>
    <r>
      <rPr>
        <rFont val="Arial"/>
      </rPr>
      <t>- запрос расписан через офис
- отправлено Заказчику исх. 366</t>
    </r>
  </si>
  <si>
    <t>дог
287/014-76
ООО
05.05.19</t>
  </si>
  <si>
    <t>- необходимо заполнить техническую часть договора
- отправлено Заказчику</t>
  </si>
  <si>
    <t>дог 8-5702_2019</t>
  </si>
  <si>
    <t>р2410</t>
  </si>
  <si>
    <r>
      <rPr>
        <b/>
      </rPr>
      <t xml:space="preserve">24.06.2019 (В. Пак) </t>
    </r>
    <r>
      <rPr/>
      <t>- запрос расписан через офис
- разница стоимости посчитана, официальный ответ не требуется</t>
    </r>
  </si>
  <si>
    <t>дог
8-5702/2019
ООО
7.03.19</t>
  </si>
  <si>
    <t>17.05.2019 - оплата</t>
  </si>
  <si>
    <t>046_19</t>
  </si>
  <si>
    <t>28.01.2019 - ТКП</t>
  </si>
  <si>
    <t>Силовые машины ПАО</t>
  </si>
  <si>
    <t>MIC-1200 (Куданкулам)</t>
  </si>
  <si>
    <t>047_18</t>
  </si>
  <si>
    <t>06.05.19 - оплата по закрытию этапа</t>
  </si>
  <si>
    <t>дог 72608-05/439 (ООО) 31.05.2017 спец 4 31.05.2018</t>
  </si>
  <si>
    <t>р2348</t>
  </si>
  <si>
    <r>
      <rPr>
        <b/>
      </rPr>
      <t>29.01.2019 (П. Мартынов)</t>
    </r>
    <r>
      <rPr/>
      <t xml:space="preserve"> - исправить ТКП и подготовить заявку на доп.соглашение.
ТКП исправлено и согласовано. Заявка направлена в договорную группу.
</t>
    </r>
    <r>
      <rPr>
        <b/>
      </rPr>
      <t>01.02.2019</t>
    </r>
    <r>
      <rPr/>
      <t xml:space="preserve"> - ДС на подписании.
</t>
    </r>
    <r>
      <rPr>
        <b/>
      </rPr>
      <t>06.02.2019</t>
    </r>
    <r>
      <rPr/>
      <t xml:space="preserve"> - ДС подписано. Отправлено Заказчику (исх 188 от 06.02.2019 АО)</t>
    </r>
  </si>
  <si>
    <t>Поставка измерительных датчиков</t>
  </si>
  <si>
    <t>053_19</t>
  </si>
  <si>
    <r>
      <rPr>
        <b/>
      </rPr>
      <t xml:space="preserve">29.01.2019 (В. Пак) </t>
    </r>
    <r>
      <rPr/>
      <t xml:space="preserve">- запрос расписан через офис
</t>
    </r>
    <r>
      <rPr>
        <b/>
      </rPr>
      <t>29.01.2019</t>
    </r>
    <r>
      <rPr/>
      <t xml:space="preserve"> - принято в работу
Отправлены запросы поставщикам.
КП на датчики получены. Формирую таблицу трудоемкости.
Заполнение отчетных документов, упаковка измерительных датчиков, подготовка к отправке - ТКП и таблица трудоемкости для калькуляции цены сформированы. На согласовании.
</t>
    </r>
    <r>
      <rPr>
        <b/>
      </rPr>
      <t>06.02.2019</t>
    </r>
    <r>
      <rPr/>
      <t xml:space="preserve"> - отказное письмо отправлено Заказчику по электронной почте (Исх 191 от 06.02.2019 АО)</t>
    </r>
  </si>
  <si>
    <t>25.05.2019 - оплата</t>
  </si>
  <si>
    <r>
      <rPr>
        <b/>
      </rPr>
      <t>29.01.2019 (В. Пак)</t>
    </r>
    <r>
      <rPr/>
      <t xml:space="preserve"> - обновить ТКП 2018-276 с учетом НДС
ТКП обновлено. На согласовании.
Согласовано.</t>
    </r>
  </si>
  <si>
    <t>Ремонт MIC-355</t>
  </si>
  <si>
    <t>057_19</t>
  </si>
  <si>
    <t>дог. 06-19/ОДК/0500/03/2019/643
(ООО)</t>
  </si>
  <si>
    <t>р2384</t>
  </si>
  <si>
    <r>
      <rPr>
        <b/>
      </rPr>
      <t xml:space="preserve">19.03.2019 (В. Пак) </t>
    </r>
    <r>
      <rPr/>
      <t>- запрос расписан через офис
- передано в ДГ 19.03.19
- договор подписан, ждем акт и счет
- отправлено Заказчику исх. 243</t>
    </r>
  </si>
  <si>
    <t>29.01.2019 - оплата</t>
  </si>
  <si>
    <t>058_19</t>
  </si>
  <si>
    <t>17.09.2019 - оплата</t>
  </si>
  <si>
    <t>дог
27-19
(ООО)</t>
  </si>
  <si>
    <t>р2427</t>
  </si>
  <si>
    <t>- получен проект договора
- заявка в ДГ сформирована 17.04
- заявка передана в ДГ 17.04.19
- отправлено Заказчику 22.04.19</t>
  </si>
  <si>
    <r>
      <rPr>
        <b/>
      </rPr>
      <t xml:space="preserve">27.02.2019 (В. Пак) </t>
    </r>
    <r>
      <rPr/>
      <t>- запрос расписан через офис
- в ПТЦ запрошен минимальный срок изготовления
- Заказчику направлен запрос о корректировке срока поставки 05.03.19
- отправлено Заказчику 06.03.19</t>
    </r>
  </si>
  <si>
    <t>74
145</t>
  </si>
  <si>
    <r>
      <rPr>
        <b/>
      </rPr>
      <t xml:space="preserve">29.01.2019 (В. Пак) </t>
    </r>
    <r>
      <rPr/>
      <t xml:space="preserve">- запрос расписан через офис
</t>
    </r>
    <r>
      <rPr>
        <b/>
      </rPr>
      <t>29.01.2019</t>
    </r>
    <r>
      <rPr/>
      <t xml:space="preserve"> - принято в работу
</t>
    </r>
    <r>
      <rPr>
        <b/>
      </rPr>
      <t>05.02.2019</t>
    </r>
    <r>
      <rPr/>
      <t xml:space="preserve"> - запрос элементной базы от ПТЦ. Формирование таблицы материалов.
</t>
    </r>
    <r>
      <rPr>
        <b/>
      </rPr>
      <t>08.02.2019</t>
    </r>
    <r>
      <rPr/>
      <t xml:space="preserve"> - таблицы материалов и трудоемкости согласованы. 
Создана заявка на РКМ. На согласовании.
</t>
    </r>
    <r>
      <rPr>
        <b/>
      </rPr>
      <t>11.02.2019</t>
    </r>
    <r>
      <rPr/>
      <t xml:space="preserve"> - РКМ формируются.
РКМ и ТКП на согласовании.
</t>
    </r>
    <r>
      <rPr>
        <b/>
      </rPr>
      <t>14.02.2019</t>
    </r>
    <r>
      <rPr/>
      <t xml:space="preserve"> - РКМ на подписи у Потапова
</t>
    </r>
    <r>
      <rPr>
        <b/>
      </rPr>
      <t>15.02.2019</t>
    </r>
    <r>
      <rPr/>
      <t xml:space="preserve"> - РКМ исправлены. Повторно на подписи у Потапова.
</t>
    </r>
    <r>
      <rPr>
        <b/>
      </rPr>
      <t>19.02.2019</t>
    </r>
    <r>
      <rPr/>
      <t xml:space="preserve"> - По результатам совещания принято решение переделать РКМ. 
Направлено письмо (исх 256 от 19.02.2019 АО) о предоставлении РКМ до 25.02.2019 г.
</t>
    </r>
    <r>
      <rPr>
        <b/>
      </rPr>
      <t>21.02.2019</t>
    </r>
    <r>
      <rPr/>
      <t xml:space="preserve"> - включена стоимость работ на сертификацию ЭРИ
</t>
    </r>
    <r>
      <rPr>
        <b/>
      </rPr>
      <t>23.02.2019</t>
    </r>
    <r>
      <rPr/>
      <t xml:space="preserve"> - ТКП передано Потапову.
</t>
    </r>
    <r>
      <rPr>
        <b/>
      </rPr>
      <t>25.02.2019</t>
    </r>
    <r>
      <rPr/>
      <t xml:space="preserve"> - направлено письмо ответ (Исх. 274 от 25.02.2019 г.)
</t>
    </r>
    <r>
      <rPr>
        <b/>
      </rPr>
      <t>27.02.2019</t>
    </r>
    <r>
      <rPr/>
      <t xml:space="preserve"> - указание от Потапова: направить РКМ без стоимости на сертификацию. ТКП и РКМ на согласовании у Потапова
</t>
    </r>
    <r>
      <rPr>
        <b/>
      </rPr>
      <t>11.03.2019</t>
    </r>
    <r>
      <rPr/>
      <t xml:space="preserve"> - подписано Потаповым.
Направлено Заказчику (исх 335 от 11.03.2019 АО)</t>
    </r>
  </si>
  <si>
    <t>214_18</t>
  </si>
  <si>
    <t>дог 66/18 (ООО) 30.08.2018</t>
  </si>
  <si>
    <t>р2299</t>
  </si>
  <si>
    <t>- сформировать договор и направить Заказчику
- КП сформировано 29.01.19
- КП передано Паку 29.01.19
- заявка передана в ДГ 30.01.19
- проект договора отправлен Заказчику 01.02.19</t>
  </si>
  <si>
    <r>
      <rPr>
        <b/>
      </rPr>
      <t xml:space="preserve">28.01.2019 (В. Пак) </t>
    </r>
    <r>
      <rPr/>
      <t>- запрос расписан через офис
- КП сформировано 29.01.19
- КП передано Паку 29.01.19
- отправлено Заказчику</t>
    </r>
  </si>
  <si>
    <t>СПЕЦМОНТАЖАВТОМАТИКА
ГкНИПАС</t>
  </si>
  <si>
    <t>Система газоанализа, пульт, софт, работы</t>
  </si>
  <si>
    <t>066_18</t>
  </si>
  <si>
    <t>Скрипник Александр</t>
  </si>
  <si>
    <r>
      <rPr>
        <b/>
      </rPr>
      <t xml:space="preserve">11.04.2019 (В. Пак) </t>
    </r>
    <r>
      <rPr/>
      <t>- запрос расписан через офис
- сформирована выписка из прайс листа
- информация передана Смоляковой</t>
    </r>
  </si>
  <si>
    <t>дог 1770559633918Z000011/42/18
(АО)</t>
  </si>
  <si>
    <t>р2278</t>
  </si>
  <si>
    <r>
      <rPr>
        <b/>
      </rPr>
      <t xml:space="preserve">26.03.2019 (В. Пак) </t>
    </r>
    <r>
      <rPr/>
      <t>- запрос направлен по e-mail, оформить ДС
- пауза (Семин) 26.03.19</t>
    </r>
  </si>
  <si>
    <t>Проливочный стенд</t>
  </si>
  <si>
    <t>067_19</t>
  </si>
  <si>
    <t>Скрипник А-й</t>
  </si>
  <si>
    <r>
      <rPr>
        <b/>
      </rPr>
      <t>13.09.2019 (В. Пак)</t>
    </r>
    <r>
      <rPr/>
      <t xml:space="preserve"> - запрос расписан через офис
- отправлено Заказчику</t>
    </r>
  </si>
  <si>
    <t>КрасМАШ
Вариант999</t>
  </si>
  <si>
    <r>
      <rPr>
        <b/>
      </rPr>
      <t xml:space="preserve">29.05.2019 (В. Пак) </t>
    </r>
    <r>
      <rPr/>
      <t>- запрос расписан через офис
- ТЗ передано Скрипнику 29.05.19
- Заказчику направлен список вопросов 04.06.19
- Заказчику направлен список вопросов официально исх. 840</t>
    </r>
  </si>
  <si>
    <t>Технодинамика
УАП Гидравлика</t>
  </si>
  <si>
    <t>ME-402 + датчики</t>
  </si>
  <si>
    <t>144
154</t>
  </si>
  <si>
    <r>
      <rPr>
        <b/>
      </rPr>
      <t xml:space="preserve">06.02.2019 (В. Пак) </t>
    </r>
    <r>
      <rPr/>
      <t>- запрос расписан через офис
- КП сформировано 07.02.19
- КП передано Паку 07.02.19
- отправлено Заказчику</t>
    </r>
  </si>
  <si>
    <t>ТЕХНОГРУПП</t>
  </si>
  <si>
    <t>Переносной модульный диагностический комплекс (Балаковская АЭС)</t>
  </si>
  <si>
    <t>078_19</t>
  </si>
  <si>
    <r>
      <rPr>
        <b/>
      </rPr>
      <t>29.01.2019 (В. Пак)</t>
    </r>
    <r>
      <rPr/>
      <t xml:space="preserve"> - запрос направлен по e-mail
- КП сформировано 07.02.19
- КП передано Петрову 12.02.19
- отправлено Заказчику</t>
    </r>
  </si>
  <si>
    <t>068_19</t>
  </si>
  <si>
    <t>04.07.2019 - оплата</t>
  </si>
  <si>
    <t>№ 483-Д012/1
(АО)</t>
  </si>
  <si>
    <t>21.05.2019 - оплата</t>
  </si>
  <si>
    <t>- получено гарантийное письмо
- ответ не требуется 20.05.19</t>
  </si>
  <si>
    <t>№ 483-Д012/1
(АО)
ДС №2</t>
  </si>
  <si>
    <t>367
368</t>
  </si>
  <si>
    <r>
      <rPr>
        <b/>
      </rPr>
      <t xml:space="preserve">11.04.2019 (В. Пак) </t>
    </r>
    <r>
      <rPr/>
      <t>- запрос расписан через офис
- сопровод сформирован 23.04.19
- передано Семину 23.04.19
- отправлено Заказчику исх. 686</t>
    </r>
  </si>
  <si>
    <t>388
455</t>
  </si>
  <si>
    <t>- получена версия ДС от Заказчика
- передано в ДГ 16.04.19
- передано Потапову
- отправлено Заказчику исх. 631</t>
  </si>
  <si>
    <t>- сформировать ДС и направить Заказчику
- заявка сформирована 05.04.19
- заявка передана в ДГ 05.04.19
- отправлено Заказчику</t>
  </si>
  <si>
    <r>
      <rPr/>
      <t xml:space="preserve">19.03.2019 </t>
    </r>
    <r>
      <rPr/>
      <t xml:space="preserve">- подписать протокол разногласий
</t>
    </r>
    <r>
      <rPr/>
      <t xml:space="preserve">- </t>
    </r>
    <r>
      <rPr/>
      <t xml:space="preserve">протокол разногласий подписан 19.03.19
</t>
    </r>
    <r>
      <rPr/>
      <t xml:space="preserve">- </t>
    </r>
    <r>
      <rPr/>
      <t xml:space="preserve">сопровод сформирован
</t>
    </r>
    <r>
      <rPr/>
      <t>- отправлено Заказчику исх. 397</t>
    </r>
  </si>
  <si>
    <r>
      <rPr>
        <b/>
      </rPr>
      <t xml:space="preserve">- получено новое ТЗ
- </t>
    </r>
    <r>
      <rPr>
        <b val="0"/>
      </rPr>
      <t xml:space="preserve">КП передано Яковлеву 05.02.19
</t>
    </r>
    <r>
      <rPr>
        <b/>
      </rPr>
      <t>- отправлено Заказчику исх. 180</t>
    </r>
  </si>
  <si>
    <t>071_19</t>
  </si>
  <si>
    <t>20.05.2019 - оплата</t>
  </si>
  <si>
    <t>07-19
(ООО)</t>
  </si>
  <si>
    <t>р2413</t>
  </si>
  <si>
    <r>
      <rPr>
        <b/>
      </rPr>
      <t>07.02.2019 (В. Пак)</t>
    </r>
    <r>
      <rPr/>
      <t xml:space="preserve"> - запрос расписан через офис
- проект договора направлен Заказчику</t>
    </r>
  </si>
  <si>
    <r>
      <rPr>
        <b/>
      </rPr>
      <t>04.02.2019 (В. Пак)</t>
    </r>
    <r>
      <rPr/>
      <t xml:space="preserve"> - запрос направлен по e-mail
- КП сформировано 05.02.19
- КП передано Паку 05.02.19
- отправлено Заказчику</t>
    </r>
  </si>
  <si>
    <t>Дубль стенд 9</t>
  </si>
  <si>
    <t>073_18</t>
  </si>
  <si>
    <t>Лазарев, Скрипник</t>
  </si>
  <si>
    <t>дог 4770...1730/18484 (АО) 04.09.2018</t>
  </si>
  <si>
    <t>р2353</t>
  </si>
  <si>
    <t>077_19</t>
  </si>
  <si>
    <t>- отправить кп в ответ на сообщение о заинтересованности, дата 19.03.19
- сопровод сформирован
- отправлено Заказчику исх. 236</t>
  </si>
  <si>
    <r>
      <rPr>
        <b/>
      </rPr>
      <t xml:space="preserve">06.02.2019 (В. Пак) </t>
    </r>
    <r>
      <rPr/>
      <t>- запрос расписан через офис
- КП сформировано 07.02.19
- КП передано Паку 07.02.19
- отправлено Заказчику</t>
    </r>
  </si>
  <si>
    <r>
      <rPr>
        <b/>
      </rPr>
      <t xml:space="preserve">30.01.2019 (В. Пак) </t>
    </r>
    <r>
      <rPr/>
      <t xml:space="preserve">- подготовить ТКП и счет (для Ильина)
</t>
    </r>
    <r>
      <rPr>
        <b/>
      </rPr>
      <t>30.01.2019</t>
    </r>
    <r>
      <rPr/>
      <t xml:space="preserve"> - принято в работу. ТКП подготовлено.
</t>
    </r>
    <r>
      <rPr>
        <b/>
      </rPr>
      <t xml:space="preserve">31.01.2019 </t>
    </r>
    <r>
      <rPr/>
      <t xml:space="preserve">- ожидаются реквизиты от Заказчика.
Реквзиты получены. 
ТКП и служебная записка на согласовании.
</t>
    </r>
    <r>
      <rPr>
        <b/>
      </rPr>
      <t xml:space="preserve">01.02.2019 </t>
    </r>
    <r>
      <rPr/>
      <t>- ТКП согласовано. Счет формируется.
Счет-договор направлен Заказчику по электр. почте</t>
    </r>
  </si>
  <si>
    <t>30.08.2019 - оплата</t>
  </si>
  <si>
    <t>дог 177055...2221/00550 (АО) 05.06.2019</t>
  </si>
  <si>
    <t>р2463</t>
  </si>
  <si>
    <t>АИИС стенда №4</t>
  </si>
  <si>
    <t>085_19</t>
  </si>
  <si>
    <r>
      <rPr>
        <b/>
      </rPr>
      <t xml:space="preserve">08.02.2019 (В. Пак) </t>
    </r>
    <r>
      <rPr/>
      <t>- запрос направлен по e-mail
- согласовано Скрипником 18.02.19
- передано Паку 18.02.19
- передано Семину 20.02.19
- отправлено Заказчику исх. 270</t>
    </r>
  </si>
  <si>
    <t>- получено ТЗ на систему управления 25.03.19
- ТЗ передано Стифутину 26.03.19 
- Заказчику направлен запрос исходных данных 03.04.19
- КП сформировано 08.04.19
- КП согласовано Яковлевым 08.04.19
- КП передано Паку 08.04.19
- КП передано Попову 09.04.19
- отправлено Заказчику</t>
  </si>
  <si>
    <t>MIC-200 (MC-114)</t>
  </si>
  <si>
    <t>064_19</t>
  </si>
  <si>
    <r>
      <rPr>
        <b/>
      </rPr>
      <t xml:space="preserve">30.01.2019 (В. Пак) </t>
    </r>
    <r>
      <rPr/>
      <t>- подготовить ТКП для Солдатова со схемой и фотографиями прибора
- КП сформировано 31.01.19
- КП передано Паку 31.01.19
- отправлено Заказчику</t>
    </r>
  </si>
  <si>
    <t>Максим Сосновский</t>
  </si>
  <si>
    <t>092_19</t>
  </si>
  <si>
    <r>
      <rPr>
        <b/>
      </rPr>
      <t>04.02.2019 (В. Пак)</t>
    </r>
    <r>
      <rPr/>
      <t xml:space="preserve"> - запрос направлен по e-mail
- Заказчику направлен запрос информации 05.02.19
- Заказчику повторно направлен запрос ИД 11.02.19
- КП сформировано 14.02.19
- КП передано Паку 14.02.19
- отправлено Заказчику</t>
    </r>
  </si>
  <si>
    <t>MIC-1150PE1</t>
  </si>
  <si>
    <t>095_18</t>
  </si>
  <si>
    <t>- необходимо править КП
- передано Петрову 26.12.18
- передано Кокореву 27.12.18
- получены замечания 27.12.18
- откорректировано 27.12.18
- передано Браварцу 27.12.18
- внесены правки 11.01.19
- согласовано Петровым 11.01.19
- передано Кравцову 11.01.19
- передано Кокореву 11.01.19
- передано Попову 16.01.19
- отправлено Заказчику исх. 48</t>
  </si>
  <si>
    <t>MIC-236 с ME-320</t>
  </si>
  <si>
    <t>096_19</t>
  </si>
  <si>
    <r>
      <rPr>
        <b/>
      </rPr>
      <t>07.02.2019 (В. Пак)</t>
    </r>
    <r>
      <rPr/>
      <t xml:space="preserve"> - запрос расписан через офис
- сформировано КП 13.02.19
- передано Паку 13.02.19
- ответ направлен Заказчику</t>
    </r>
  </si>
  <si>
    <t>01.10.2019 - предзапуск</t>
  </si>
  <si>
    <t>- обновить КП;
- отправлено Заказчику</t>
  </si>
  <si>
    <r>
      <rPr>
        <b/>
      </rPr>
      <t xml:space="preserve">08.04.2019 (В. Пак) </t>
    </r>
    <r>
      <rPr/>
      <t>- запрос расписан через офис
- у Заказчика запрошен перечень оборудования</t>
    </r>
  </si>
  <si>
    <t>- КП обновлено 09.09.19
- КП отправлено Заказчику</t>
  </si>
  <si>
    <t>Кроссбокс</t>
  </si>
  <si>
    <t>169
207</t>
  </si>
  <si>
    <t>104_19</t>
  </si>
  <si>
    <r>
      <rPr>
        <b/>
      </rPr>
      <t xml:space="preserve">08.02.2019 (В. Пак) </t>
    </r>
    <r>
      <rPr/>
      <t>- запрос расписан через офис
- согласовано Скрипником 18.02.19
- передано Паку 18.02.19
- отправлено Заказчику</t>
    </r>
  </si>
  <si>
    <t>107_19</t>
  </si>
  <si>
    <r>
      <rPr>
        <b/>
      </rPr>
      <t xml:space="preserve">17.04.2019 (В. Пак) </t>
    </r>
    <r>
      <rPr/>
      <t>- запрос расписан через офис
- сформировано письмо 24.04.19
- передано Попову 24.04.19
- передано Потапову 25.04.19
- отправлено исх. № 644</t>
    </r>
  </si>
  <si>
    <t>190
205</t>
  </si>
  <si>
    <r>
      <rPr>
        <b/>
      </rPr>
      <t xml:space="preserve">предыдущее КП №282_18
</t>
    </r>
    <r>
      <rPr/>
      <t>- получена новая версия ТЗ
- получен проект договора
- передано на рассмотрение Кузянову 19.02.19
- получены замечания 21.02.19
- сформирован ответ 18.03.19
- сопровод передан Потапову 18.03.19
- информация направлена Заказчику исх. 386</t>
    </r>
  </si>
  <si>
    <t>ПАО "Кузнецов"</t>
  </si>
  <si>
    <t>108_19</t>
  </si>
  <si>
    <t>06.12.2019 - оплата</t>
  </si>
  <si>
    <t>дог 177055..2221/001595 (АО) 31.10.2019</t>
  </si>
  <si>
    <t>р2473</t>
  </si>
  <si>
    <t>25.09.2019 - участие в конкурсе</t>
  </si>
  <si>
    <t>- обновить КП (убрать опциональные работы)
- обновлено 28.05.19
- отправлено Заказчику</t>
  </si>
  <si>
    <t>- обновить КП
- КП обновлено 21.05.19
- КП передано Паку 21.05.19
- КП отправлено Заказчику</t>
  </si>
  <si>
    <r>
      <rPr>
        <b/>
      </rPr>
      <t xml:space="preserve">19.02.2019 (В. Пак) </t>
    </r>
    <r>
      <rPr/>
      <t>- запрос направлен по e-mail
- КП сформировано 19.02.19
- КП передано Паку 19.02.19
- КП передано Семину 20.02.19
- КП согласовано Семиным 04.03.19
- КП отправлено Заказчику исх. 318</t>
    </r>
  </si>
  <si>
    <t>РУД + MIC-355</t>
  </si>
  <si>
    <t>109_19</t>
  </si>
  <si>
    <t>- получено гарантийное письмо
- отправлено Заказчику исх. №393</t>
  </si>
  <si>
    <t>MIC-355 + РУД</t>
  </si>
  <si>
    <t>- объеденить 2 КП в одно 
- передано Паку 19.02.19
- отправлено Заказчику исх 262</t>
  </si>
  <si>
    <t>110_19</t>
  </si>
  <si>
    <r>
      <rPr>
        <b/>
      </rPr>
      <t>15.03.2019 (В. Пак)</t>
    </r>
    <r>
      <rPr/>
      <t xml:space="preserve"> - запрос расписан через офис
- письмо сформировано 20.03.19
- письмо передано Паку 20.03.19
- отправлено Заказчику исх. 246</t>
    </r>
  </si>
  <si>
    <t>- обновить КП
- принять решение об участии в конкурсе
- КП обновлено
- КП направлено Заказчику
- не участвуем 21.02.19</t>
  </si>
  <si>
    <t>ПД-35 АИИС</t>
  </si>
  <si>
    <t>115_19</t>
  </si>
  <si>
    <t>- обновить КП
- КП сформировано 07.03.19
- КП передано Семину 07.03.19
- отправлено Заказчику исх. 214</t>
  </si>
  <si>
    <t>Модернизация 28 бокс</t>
  </si>
  <si>
    <t>116_19</t>
  </si>
  <si>
    <t>- обновить КП
- КП сформировано 07.03.19
- КП передано Семину 07.03.19
- отправлено Заказчику исх. 214</t>
  </si>
  <si>
    <t>АО «ЧПО им. В. И. Чапаева»</t>
  </si>
  <si>
    <t>117_18</t>
  </si>
  <si>
    <t>дог 36/18
(ООО)</t>
  </si>
  <si>
    <t>р2359</t>
  </si>
  <si>
    <t>Модернизация 29 бокс</t>
  </si>
  <si>
    <t>117_19</t>
  </si>
  <si>
    <t>Стенд К-1-133</t>
  </si>
  <si>
    <t>118_19</t>
  </si>
  <si>
    <t>Стенд К-2-133</t>
  </si>
  <si>
    <t>119_19</t>
  </si>
  <si>
    <t>ГГ ПД-35</t>
  </si>
  <si>
    <t>120_19</t>
  </si>
  <si>
    <r>
      <rPr>
        <b/>
      </rPr>
      <t xml:space="preserve">30.01.2019 (В. Пак) </t>
    </r>
    <r>
      <rPr/>
      <t>- запрос направлен по e-mail
- КП сформировано 05.02.19
- КП согласовано Скрипником 05.02.19
- КП согласовано Кокревым 05.02.19
- КП передано Потапову 06.02.19
- отправлено Заказчику исх. 177</t>
    </r>
  </si>
  <si>
    <t>ВКА Можайского</t>
  </si>
  <si>
    <t>134_18</t>
  </si>
  <si>
    <t>06.05.2019 - оплата по закрытию</t>
  </si>
  <si>
    <t>дог 54/18
(ООО)</t>
  </si>
  <si>
    <t>р2363</t>
  </si>
  <si>
    <t>дог 55/18
(ООО)</t>
  </si>
  <si>
    <t>140_19</t>
  </si>
  <si>
    <r>
      <rPr>
        <b/>
      </rPr>
      <t>29.07.2019 (В. Пак)</t>
    </r>
    <r>
      <rPr/>
      <t xml:space="preserve"> - запрос расписан через офис
- отправлено Заказчику, исх. 589</t>
    </r>
  </si>
  <si>
    <t>р2601</t>
  </si>
  <si>
    <t>Платы NI</t>
  </si>
  <si>
    <r>
      <rPr>
        <b/>
      </rPr>
      <t>01.03.2019 (В. Пак)</t>
    </r>
    <r>
      <rPr/>
      <t xml:space="preserve"> - запрос направлен по e-mail
- КП сформировано 05.03.19
- КП передано Паку 05.03.19
- отправлено Заказчику</t>
    </r>
  </si>
  <si>
    <t>142_19</t>
  </si>
  <si>
    <r>
      <rPr>
        <b/>
      </rPr>
      <t>27.02.2019 (В. Пак)</t>
    </r>
    <r>
      <rPr/>
      <t xml:space="preserve"> - запрос расписан через офис
- отправлено Заказчику</t>
    </r>
  </si>
  <si>
    <t>ФКП завод им. Свердлова</t>
  </si>
  <si>
    <t>143_19</t>
  </si>
  <si>
    <r>
      <rPr>
        <b/>
      </rPr>
      <t xml:space="preserve">06.03.2019 (В. Пак) </t>
    </r>
    <r>
      <rPr/>
      <t>- запрос направлен по e-mail
- направлен запрос исходных данных 06.03.18
- КП сформировано 06.03.19
- КП передано Паку 06.03.19
- отправлено Заказчику</t>
    </r>
  </si>
  <si>
    <t>147_19</t>
  </si>
  <si>
    <r>
      <rPr>
        <b/>
      </rPr>
      <t xml:space="preserve">11.03.2019 (В. Пак) </t>
    </r>
    <r>
      <rPr/>
      <t>- запрос направлен по e-mail
- КП сформировано 11.03.19
- КП передано Паку 11.03.19
- необходимо переговорить с Заказчиком
- отправлено Заказчику</t>
    </r>
  </si>
  <si>
    <t>MIC-017 + ME-320</t>
  </si>
  <si>
    <t>148_19</t>
  </si>
  <si>
    <r>
      <rPr>
        <b/>
      </rPr>
      <t xml:space="preserve">11.03.2019 (В. Пак) </t>
    </r>
    <r>
      <rPr/>
      <t xml:space="preserve">- запрос расписан через офис
- КП сформировано 11.03.19
- КП передано Паку 11.03.19
- отправлено Заказчику </t>
    </r>
  </si>
  <si>
    <t>Создание ИВК MIC в рамках СЧ ОКР</t>
  </si>
  <si>
    <t>149_19</t>
  </si>
  <si>
    <r>
      <rPr>
        <b/>
      </rPr>
      <t>23.05.2019 (В. Пак)</t>
    </r>
    <r>
      <rPr/>
      <t xml:space="preserve"> - запрос расписан через офис
- РКМ подготовлен 31.05.19
- РКМ подписан 03.06.19
- отправлено Заказчику исх. 804</t>
    </r>
  </si>
  <si>
    <r>
      <rPr>
        <b/>
      </rPr>
      <t>15.03.2019 (В. Пак)</t>
    </r>
    <r>
      <rPr/>
      <t xml:space="preserve"> - запрос расписан через офис
- отправлено Заказчику исх. 434</t>
    </r>
  </si>
  <si>
    <r>
      <rPr>
        <b/>
      </rPr>
      <t xml:space="preserve">11.03.2019 (В. Пак) </t>
    </r>
    <r>
      <rPr/>
      <t>- запрос направлен по e-mail
- ИД переданы Скрипнику 12.03.19
- передано на согласование Силаеву 22.03.19
- замечания 25.03.19
- отправлено Заказчику исх. 434</t>
    </r>
  </si>
  <si>
    <t>Уфа-АвиаГаз</t>
  </si>
  <si>
    <t>СУОСК СИ</t>
  </si>
  <si>
    <t>154_19</t>
  </si>
  <si>
    <r>
      <rPr>
        <b/>
      </rPr>
      <t>18.11.2019 (В. Пак)</t>
    </r>
    <r>
      <rPr/>
      <t xml:space="preserve"> - запрос расписан через офис
- ТЗ передано Стифутину
- ответ направлен Заказчику, исх. 1844</t>
    </r>
  </si>
  <si>
    <t>ОКБ Мотор</t>
  </si>
  <si>
    <t>- Заказчику направлено обновленное КП, исх. 1506</t>
  </si>
  <si>
    <t>УМПО - НПП МОТОР</t>
  </si>
  <si>
    <t>АИИС для стат зала</t>
  </si>
  <si>
    <t>Скрипник / Стифутин</t>
  </si>
  <si>
    <t>ОКБ "Мотор"</t>
  </si>
  <si>
    <t>Система управления оборудованием стендового комплекса статических испытаний 130.95.00.0000</t>
  </si>
  <si>
    <r>
      <rPr>
        <b/>
      </rPr>
      <t xml:space="preserve">22.02.2019 (В. Пак) </t>
    </r>
    <r>
      <rPr/>
      <t>- запрос расписан через офис
- ТЗ передано Стифутину 27.02.19
- Заказчику направлен запрос ИД 12.03.19
- КП передано Стифутину 14.03.19
- КП согласовано Стифутиным 15.03.19
- КП передано Паку 15.03.19
- требуется корректировка
- КП откорректировано 20.03.19
- КП передано Кокореву 20.03.19
- КП подписано Кокоревым 21.03.19
- отправлено Вишеву исх. 413</t>
    </r>
  </si>
  <si>
    <t>АО "Технодинамика" 
(НИИ Парашютостроения)</t>
  </si>
  <si>
    <t>MIC-1150PE5</t>
  </si>
  <si>
    <t>дог 47702388027160001410
от 25.05.18
(АО)</t>
  </si>
  <si>
    <t>р2298</t>
  </si>
  <si>
    <r>
      <rPr>
        <b/>
      </rPr>
      <t>16.05.2019 (В. Пак)</t>
    </r>
    <r>
      <rPr/>
      <t xml:space="preserve"> - запрос расписан через офис
- ответ не требуется, присланы оформленные документы</t>
    </r>
  </si>
  <si>
    <t>ИВК для снятия сигнала с акселерометров РВС</t>
  </si>
  <si>
    <t>160_19</t>
  </si>
  <si>
    <t>- требуется обновить КП
- КП сформировано 18.03.19
- КП передано Паку 18.03.19
- отправлено Заказчику 18.03.19</t>
  </si>
  <si>
    <r>
      <rPr>
        <b/>
      </rPr>
      <t>19.03.2019</t>
    </r>
    <r>
      <rPr/>
      <t xml:space="preserve"> - обновить ТКП
- отправлено Заказчику</t>
    </r>
  </si>
  <si>
    <t>АИИС ГГ ПД-35</t>
  </si>
  <si>
    <t>162_19</t>
  </si>
  <si>
    <t>- обновить КП (317_17)
- передано Паку 29.04.19
- получены замечания 29.04.19
- КП сформировано 08.05.19
- КП передано Паку 14.05.19
- отправлено Заказчику</t>
  </si>
  <si>
    <t>Стенд №4 (Кузнецов)</t>
  </si>
  <si>
    <t>260
354</t>
  </si>
  <si>
    <t>164_19</t>
  </si>
  <si>
    <r>
      <rPr>
        <b/>
      </rPr>
      <t>13.03.2019 (В. Пак)</t>
    </r>
    <r>
      <rPr/>
      <t xml:space="preserve"> - запрос расписан через офис, подготовить ТКП
- КП сформировано 19.03.19
- КП передано на рассмотрение Попову 19.03.19
- КП передано Мамонову 21.03.19
- КП согласовано Мамоновым 21.03.19
- КП передано Паку 21.03.19
- отправлено Заказчику исх. 413</t>
    </r>
  </si>
  <si>
    <t>ЦНИИ ВВКО</t>
  </si>
  <si>
    <t>ИВК для стенда невесомости ЦНИИ ВКО</t>
  </si>
  <si>
    <t>168_19</t>
  </si>
  <si>
    <r>
      <rPr>
        <b/>
      </rPr>
      <t xml:space="preserve">20.03.2019 (В. Пак) </t>
    </r>
    <r>
      <rPr/>
      <t>- запрос расписан через офис
- ИД переданы Петрову 20.03.19
- КП сформировано 09.04.19
- КП передано Петрову 09.04.19
- КП согласовано Петровым 16.04.19
- КП передано Паку 16.04.19
- отправлено Заказчику</t>
    </r>
  </si>
  <si>
    <t>26 Стенд</t>
  </si>
  <si>
    <t>169_19</t>
  </si>
  <si>
    <t>- отправлено Заказчику</t>
  </si>
  <si>
    <t>НПО Сатурн</t>
  </si>
  <si>
    <t>Стенд №26 динамика</t>
  </si>
  <si>
    <t>- правки от Заказчика
- КП откорректировано 22.05.19
- КП передано Попову 22.05.19
- КП передано Паку 27.05.19
- отправлено Заказчику исх. 755</t>
  </si>
  <si>
    <r>
      <rPr>
        <b/>
      </rPr>
      <t xml:space="preserve">20.03.2019 (В. Пак) </t>
    </r>
    <r>
      <rPr/>
      <t>- запрос расписан через офис
- передано на согласование Петрову 04.04.19
- согласовано Петровым 04.04.19
- передано Паку 04.04.19
- получены замечания 08.04.19
- КП откорректирвоано 08.04.19
- КП передано Паку 08.04.19
- требуется согласование Попова
- КП передано Попову 09.04.19
- КП передано Паку 10.04.19
- Отправлено Заказчику исх. 546</t>
    </r>
  </si>
  <si>
    <t>171_19</t>
  </si>
  <si>
    <t>- правки от Заказчика, обновить КП, подготовить договор
- КП обновлено 03.06.19
- КП согласовано Скрипником 03.06.19
- КП передано Паку 03.06.19
- передано в ДГ 13.06.19
- проект договора отправлен Заказчику</t>
  </si>
  <si>
    <t>(АО)</t>
  </si>
  <si>
    <r>
      <rPr>
        <b/>
      </rPr>
      <t xml:space="preserve">20.03.2019 (В. Пак) </t>
    </r>
    <r>
      <rPr/>
      <t>- запрос расписан через офис
- передано Скрипнику 25.03.19
- согласовано Скрипником 25.03.19
- передано Паку 25.03.19
- КП согласовано Паком 25.03.19
- отправлено Заказчику исх. 435</t>
    </r>
  </si>
  <si>
    <t>173_18</t>
  </si>
  <si>
    <t>дог 17705596339170002221/001921 (АО) 08.11.2018</t>
  </si>
  <si>
    <t>р2380</t>
  </si>
  <si>
    <r>
      <rPr>
        <b/>
      </rPr>
      <t>26.02.2019 (В. Пак)</t>
    </r>
    <r>
      <rPr/>
      <t xml:space="preserve"> - запрос расписан через офис
- сопровод сформирован 04.03.19
- передано Потапову 05.03.19
- отправлено Заказчику исх. 329</t>
    </r>
  </si>
  <si>
    <t>13.02.2019 - оплата</t>
  </si>
  <si>
    <t>175_18</t>
  </si>
  <si>
    <t>13.11.2019 - оплата</t>
  </si>
  <si>
    <t>дог 41/18 (АО)
дог 42/18 (АО)
дог 43/18 (АО)</t>
  </si>
  <si>
    <t>р2326</t>
  </si>
  <si>
    <t>02.10.2019 - оплата</t>
  </si>
  <si>
    <t>08.08.2019 - оплата</t>
  </si>
  <si>
    <t>177_18</t>
  </si>
  <si>
    <t>18/87
(АО)
26.06.18</t>
  </si>
  <si>
    <t>р2324</t>
  </si>
  <si>
    <t>27 стенд</t>
  </si>
  <si>
    <t>ждем указаний Мамонова
- подготовить ответ 21.05.19
- передано Паку 21.05.19
- отправлено Заказчику исх. 728</t>
  </si>
  <si>
    <t>30/19
(АО)</t>
  </si>
  <si>
    <r>
      <rPr>
        <b/>
      </rPr>
      <t xml:space="preserve">11.03.2019 (В. Пак) </t>
    </r>
    <r>
      <rPr/>
      <t xml:space="preserve">- запрос расписан через офис
- необходимо сформировать КП
- КП сформировано 26.03.19
- КП передано Семину 26.03.19
- получен аванс </t>
    </r>
  </si>
  <si>
    <t>Цех 198</t>
  </si>
  <si>
    <t>185_19</t>
  </si>
  <si>
    <r>
      <rPr>
        <b/>
      </rPr>
      <t xml:space="preserve">24.07.2019 (В. Пак) </t>
    </r>
    <r>
      <rPr/>
      <t>- запрос расписан через офис
- отправлено Заказчику, исх. 1147</t>
    </r>
  </si>
  <si>
    <t>АСУ ТП ГТД НК-16СТ, НК-36СТ, НК361 на стендах цеха 198 ОП ВИНТАЙ</t>
  </si>
  <si>
    <r>
      <rPr>
        <b/>
      </rPr>
      <t xml:space="preserve">17.06.2019 (В. Пак) </t>
    </r>
    <r>
      <rPr/>
      <t>- запрос расписан через офис
- отправлено Заказчику, исх. №926</t>
    </r>
  </si>
  <si>
    <r>
      <rPr>
        <b/>
      </rPr>
      <t xml:space="preserve">27.03.2019 (В. Пак) </t>
    </r>
    <r>
      <rPr/>
      <t>- подготовить ТКП, ТЗ на сервере. Обязательно переговорить с К. Ивановым, который был на данном стенде и общался по ТЗ
- передано Яковлеву 03.04.19
- КП сформировано 22.04.19
- передано Мамонову 22.04.19
- передано Попову 23.04.19
- подготовлен сопровод 25.04.19
- передано Паку 25.04.19
- требуется корректировка 26.04.19
- КП передано Сёмину 26.04.19
- получены правки 14.05.19
- отправлено Заказчику исх. 696</t>
    </r>
  </si>
  <si>
    <t>189_19</t>
  </si>
  <si>
    <t>- получены правки от Заказчика
- откорректированно, согласовано Кокоревым
- направлено Заказчику исх. 701</t>
  </si>
  <si>
    <r>
      <rPr>
        <b/>
      </rPr>
      <t>20.03.2019 (В. Пак)</t>
    </r>
    <r>
      <rPr/>
      <t xml:space="preserve"> - запрос расписан через офис
- КП сформировано 29.03.19
- КП передано Скрипнику 29.03.19
- КП согласовано Скрипником 03.04.19
- КП передано Паку 03.04.19
- КП согласовано Кокоревым 04.04.19
- отправлено в рабочем порядке на почту Крутякова</t>
    </r>
  </si>
  <si>
    <t>191_19</t>
  </si>
  <si>
    <r>
      <rPr>
        <b/>
      </rPr>
      <t xml:space="preserve">29.03.2019 (В. Пак) </t>
    </r>
    <r>
      <rPr/>
      <t>- запрос расписан через офис
- направлен запрос об организации допуска исх. 477</t>
    </r>
  </si>
  <si>
    <t>НПП Стрела</t>
  </si>
  <si>
    <t>СБИ</t>
  </si>
  <si>
    <t>192_19</t>
  </si>
  <si>
    <r>
      <rPr>
        <b/>
      </rPr>
      <t>23.09.2019</t>
    </r>
    <r>
      <rPr/>
      <t xml:space="preserve"> - запрос расписан через офис
- ИД переданы Петрову
- отправлено Заказчику</t>
    </r>
  </si>
  <si>
    <t>Бортовые регистраторы</t>
  </si>
  <si>
    <r>
      <rPr>
        <b/>
      </rPr>
      <t>25.04.2019 (В. Пак)</t>
    </r>
    <r>
      <rPr/>
      <t xml:space="preserve"> - запрос расписан через офис
- ТЗ передано Петрову 25.04.19
- получены ИД от Петрова 06.05.19
 КП сформировано 17.05.19
- КП передано Паку 17.05.19
- Заказчику отправлена ориентировочная стоимость</t>
    </r>
  </si>
  <si>
    <r>
      <rPr>
        <b/>
      </rPr>
      <t>05.04.2019 (В. Пак)</t>
    </r>
    <r>
      <rPr/>
      <t xml:space="preserve"> - запрос расписан через офис
- КП сформировано 09.04.19
- КП передано Петрову 09.04.19
- КП передано Паку 10.04.19
- отправлено Заказчику исх. 321</t>
    </r>
  </si>
  <si>
    <r>
      <rPr>
        <b/>
      </rPr>
      <t>25.03.2019 (В. Пак)</t>
    </r>
    <r>
      <rPr/>
      <t xml:space="preserve"> - запрос расписан через офис
- ТЗ передано Петрову 26.03.19
- сформирован ответ 01.04.19
- сопровод передан Паку 01.04.19
- отправлено Заказчику исх. 281</t>
    </r>
  </si>
  <si>
    <t>ММП Чернышева</t>
  </si>
  <si>
    <t>200_19</t>
  </si>
  <si>
    <t>- получены замечания к КП
- отправлено Заказчику</t>
  </si>
  <si>
    <r>
      <rPr>
        <b/>
      </rPr>
      <t>26.03.2019 (В. Пак)</t>
    </r>
    <r>
      <rPr/>
      <t xml:space="preserve"> - запрос направлен по e-mail
- отправлено Заказчику</t>
    </r>
  </si>
  <si>
    <t>Финивестком</t>
  </si>
  <si>
    <t>201_19</t>
  </si>
  <si>
    <t>04.04.2019 - оплата</t>
  </si>
  <si>
    <t>сч. №103
от 03.04.19
(ООО)</t>
  </si>
  <si>
    <t>р2414</t>
  </si>
  <si>
    <t>ПАО "Промтрактор"</t>
  </si>
  <si>
    <t>203_19</t>
  </si>
  <si>
    <r>
      <rPr>
        <b/>
      </rPr>
      <t xml:space="preserve">- получены замечания
</t>
    </r>
    <r>
      <rPr>
        <b val="0"/>
      </rPr>
      <t xml:space="preserve">- КП откорректировано 04.04.19
</t>
    </r>
    <r>
      <rPr>
        <b/>
      </rPr>
      <t xml:space="preserve">- </t>
    </r>
    <r>
      <rPr>
        <b val="0"/>
      </rPr>
      <t xml:space="preserve">КП передано Паку 04.04.19
</t>
    </r>
    <r>
      <rPr>
        <b/>
      </rPr>
      <t xml:space="preserve">- </t>
    </r>
    <r>
      <rPr>
        <b val="0"/>
      </rPr>
      <t>отправлено Заказчику</t>
    </r>
  </si>
  <si>
    <t>Дог.
22-19
(ООО)</t>
  </si>
  <si>
    <t>р2419</t>
  </si>
  <si>
    <r>
      <rPr>
        <b/>
      </rPr>
      <t xml:space="preserve">- получены замечания
</t>
    </r>
    <r>
      <rPr>
        <b val="0"/>
      </rPr>
      <t xml:space="preserve">- КП откорректировано 04.04.19
</t>
    </r>
    <r>
      <rPr>
        <b/>
      </rPr>
      <t xml:space="preserve">- </t>
    </r>
    <r>
      <rPr>
        <b val="0"/>
      </rPr>
      <t xml:space="preserve">КП передано Паку 04.04.19
</t>
    </r>
    <r>
      <rPr>
        <b/>
      </rPr>
      <t xml:space="preserve">- </t>
    </r>
    <r>
      <rPr>
        <b val="0"/>
      </rPr>
      <t>отправлено Заказчику</t>
    </r>
  </si>
  <si>
    <t>204_19</t>
  </si>
  <si>
    <r>
      <rPr>
        <b/>
      </rPr>
      <t xml:space="preserve">04.04.2019 (В. Пак) </t>
    </r>
    <r>
      <rPr/>
      <t>- сделать ТКП и заявку на ДС
- ТКП сформировано 05.04.19
- заявка передана в ДГ 05.04.19
- ДС сформировано 09.04.19
- передано Суровцеву</t>
    </r>
  </si>
  <si>
    <t>дог
35/13
от 19.03.19
(ООО)</t>
  </si>
  <si>
    <t>Теханалитикал</t>
  </si>
  <si>
    <t>ИИС для каналов тензо и температуры</t>
  </si>
  <si>
    <t>210_19</t>
  </si>
  <si>
    <r>
      <rPr>
        <b/>
      </rPr>
      <t>03.04.2019 (В. Пак)</t>
    </r>
    <r>
      <rPr/>
      <t xml:space="preserve"> - запрос расписан через офис
- КП сформировано 09.04.19
- КП передано Паку 09.04.19
- отправлено Заказчику</t>
    </r>
  </si>
  <si>
    <t>ИС-102</t>
  </si>
  <si>
    <t>219_19</t>
  </si>
  <si>
    <r>
      <rPr>
        <b/>
      </rPr>
      <t xml:space="preserve">11.04.2019 (В. Пак) </t>
    </r>
    <r>
      <rPr/>
      <t>- запрос расписан через офис
- отправлено Заказчику исх. 570</t>
    </r>
  </si>
  <si>
    <t>221_19</t>
  </si>
  <si>
    <r>
      <rPr>
        <b/>
      </rPr>
      <t>05.04.2019 (В. Пак)</t>
    </r>
    <r>
      <rPr/>
      <t xml:space="preserve"> - запрос расписан через офис
- КП сформировано 15.04.19
- КП передано Паку 15.04.19
- отправлено Заказчику</t>
    </r>
  </si>
  <si>
    <t>231_19</t>
  </si>
  <si>
    <t>- обновить КП
- КП обновлено
- КП передано Паку
- отправлено Заказчику исх. 367</t>
  </si>
  <si>
    <t>АСУ ТП стенда №4</t>
  </si>
  <si>
    <t>235_19</t>
  </si>
  <si>
    <r>
      <rPr>
        <b/>
      </rPr>
      <t xml:space="preserve">17.04.2019 (В. Пак) </t>
    </r>
    <r>
      <rPr/>
      <t>- запрос расписан через офис
- Заказчику оформлено письмо о необходимости совещания исх. 611</t>
    </r>
  </si>
  <si>
    <t>АЭРОТЭЭК</t>
  </si>
  <si>
    <t xml:space="preserve">Система измерения деформации </t>
  </si>
  <si>
    <t>237_19</t>
  </si>
  <si>
    <t>11.12.2019 - запрос расписан через офис</t>
  </si>
  <si>
    <t>ООО "Аэротэк"</t>
  </si>
  <si>
    <t>Перекупы. Отправлено КП, исх. 2005</t>
  </si>
  <si>
    <t>Система измерений деформаций</t>
  </si>
  <si>
    <r>
      <rPr>
        <b/>
      </rPr>
      <t>11.10.2019 (В. Пак)</t>
    </r>
    <r>
      <rPr/>
      <t xml:space="preserve"> - запрос расписан через офис
- отправлено Заказчику</t>
    </r>
  </si>
  <si>
    <r>
      <rPr>
        <b/>
      </rPr>
      <t>11.06.2019 (В. Пак)</t>
    </r>
    <r>
      <rPr/>
      <t xml:space="preserve"> - запрос расписан через офис
- отправлено Заказчику, Исх. 479</t>
    </r>
  </si>
  <si>
    <t>дог. 26/08-51491
(ООО)
30.05.19</t>
  </si>
  <si>
    <r>
      <rPr>
        <b/>
      </rPr>
      <t>23.04.2019 (В. Пак)</t>
    </r>
    <r>
      <rPr/>
      <t xml:space="preserve"> - запрос расписан через офис
- КП сформировано 24.04.19
- КП передано Паку 24.04.19
- отправлено Заказчику</t>
    </r>
  </si>
  <si>
    <t>238_19
239_19
240_19</t>
  </si>
  <si>
    <r>
      <rPr>
        <b/>
      </rPr>
      <t>10.04.2019 (В. Пак)</t>
    </r>
    <r>
      <rPr/>
      <t xml:space="preserve"> - запрос расписан через офис
- КП сформированы 29.04.19
- КП переданы Скрипнику 29.04.19
- пауза до 13.05.19 (Кокорев)
- задача не актуальна (Кокорев)</t>
    </r>
  </si>
  <si>
    <t>ОМКБ</t>
  </si>
  <si>
    <t>MIC-140, MIC-036R</t>
  </si>
  <si>
    <t>счет 169 (ООО) 05.07.2018</t>
  </si>
  <si>
    <t>р2386</t>
  </si>
  <si>
    <r>
      <rPr>
        <b/>
      </rPr>
      <t xml:space="preserve">26.02.2019 (В. Пак) </t>
    </r>
    <r>
      <rPr/>
      <t>- запрос расписан через офис
- договор передан на подпись Потапову
- отправлено Заказчику исх. 127</t>
    </r>
  </si>
  <si>
    <t>ГСС Сухой</t>
  </si>
  <si>
    <t>350_17</t>
  </si>
  <si>
    <t>31.01.2019 - оплата</t>
  </si>
  <si>
    <t>дог 07-19825-15699 (ООО) 04.05.2018</t>
  </si>
  <si>
    <t>Ракурс-инжиниринг</t>
  </si>
  <si>
    <t>251_18</t>
  </si>
  <si>
    <t>счет-договор №155 от 10.07.18
(ООО)</t>
  </si>
  <si>
    <t>р2344</t>
  </si>
  <si>
    <t>Кабельная продукция</t>
  </si>
  <si>
    <t>251_19</t>
  </si>
  <si>
    <r>
      <rPr>
        <b/>
      </rPr>
      <t xml:space="preserve">20.05.2019 (В. Пак) </t>
    </r>
    <r>
      <rPr/>
      <t>- запрос расписан через офис
- отправлено письмо о продлении сроков исх. 773</t>
    </r>
  </si>
  <si>
    <t>Семин</t>
  </si>
  <si>
    <t>- подготовить РКМ
- РКМ подготовлены
- передано Заказчику, исх. 700</t>
  </si>
  <si>
    <t>ОКР Феникс</t>
  </si>
  <si>
    <t>251_19
380_19</t>
  </si>
  <si>
    <r>
      <rPr>
        <b/>
      </rPr>
      <t>12.11.2019 (В. Пак)</t>
    </r>
    <r>
      <rPr/>
      <t xml:space="preserve"> - запрос расписан через офис
- передано Игошкину 13.11.19
- запрошена расшифровка работ у Лисейкина
- отправлено Заказчику</t>
    </r>
  </si>
  <si>
    <t>Подготовка и проведение стендовых испытаний опытного образца блока 1 ступени РН Союз-5</t>
  </si>
  <si>
    <r>
      <rPr>
        <b/>
      </rPr>
      <t>28.10.2019 (В. Пак)</t>
    </r>
    <r>
      <rPr/>
      <t xml:space="preserve"> - запрос расписан через офис
- передано в ДГ для формирования РКМ
- отправлено Заказчику, исх. 1687</t>
    </r>
  </si>
  <si>
    <t>АИИС стенда ИТС-115/№2</t>
  </si>
  <si>
    <t>253_19</t>
  </si>
  <si>
    <t>- обновить КП, добавить 4 млн
- отправлено Заказчику исх. 664</t>
  </si>
  <si>
    <t>3 цнии</t>
  </si>
  <si>
    <t>255_18</t>
  </si>
  <si>
    <t>- ответ направлен Заказчику, исх. 1465</t>
  </si>
  <si>
    <t>Автономный регистратор</t>
  </si>
  <si>
    <t>257_19</t>
  </si>
  <si>
    <t>- указание от Попова 08.05.19
- проект КП сформирован 31.05.19
- ждем ТЗ от Петрова 03.06.19
- получены ИД от Петрова 24.06.19
- КП обновлено 24.06.19
- КП передано Петрову 24.06.19
- КП передано Кравцову 25.06.19
- КП передано Попову 25.06.19
- КП передано Паку 28.06.19
- отправлено Заказчику</t>
  </si>
  <si>
    <t>Стенд 5,6 Винтай</t>
  </si>
  <si>
    <t>258_19</t>
  </si>
  <si>
    <r>
      <rPr>
        <b/>
      </rPr>
      <t xml:space="preserve">24.06.2019 (В. Пак) </t>
    </r>
    <r>
      <rPr/>
      <t>- запрос расписан через офис
- отправлено Заказчику Исх. №914</t>
    </r>
  </si>
  <si>
    <t>5 стенд Винтай</t>
  </si>
  <si>
    <t>- подготовить перечень подсистем + ориентировочную стоимость
- отправлено Заказчику исх. 693</t>
  </si>
  <si>
    <t>6 стенд Винтай</t>
  </si>
  <si>
    <t>259_19</t>
  </si>
  <si>
    <t>MIC-ДФМ</t>
  </si>
  <si>
    <t>262_19</t>
  </si>
  <si>
    <r>
      <rPr>
        <b/>
      </rPr>
      <t>10.07.2019 (В. Пак)</t>
    </r>
    <r>
      <rPr/>
      <t xml:space="preserve"> - запрос расписан через офис
- КП обновлено 17.07.19
- КП передано Паку 17.07.19
- отправлено Заказчику, исх. 561</t>
    </r>
  </si>
  <si>
    <t>СКВЛ для турбин блоков №3 и №4 Калининской АЭС</t>
  </si>
  <si>
    <r>
      <rPr>
        <b/>
      </rPr>
      <t xml:space="preserve">25.04.2019 (В. Пак) </t>
    </r>
    <r>
      <rPr/>
      <t>- запрос расписан через офис
- КП сформировано 14.05.19
- КП передано Паку 14.05.19
- отправлено Заказчику</t>
    </r>
  </si>
  <si>
    <t>ПАО "Силовые машины"</t>
  </si>
  <si>
    <t>269_19</t>
  </si>
  <si>
    <t>- получено ТЗ
- передано Кузянову, ответ до 15.05
- КП сформирвоано 20.05.19
- КП передано Паку 20.05.19
- отправлено Заказчику по e-mail</t>
  </si>
  <si>
    <t>ПО регистрации высокочастотных  параметров</t>
  </si>
  <si>
    <t>273_19</t>
  </si>
  <si>
    <r>
      <rPr>
        <b/>
      </rPr>
      <t xml:space="preserve">04.06.2019 (В. Пак) </t>
    </r>
    <r>
      <rPr/>
      <t>- запрос расписан через офис
- отправлено Заказчику</t>
    </r>
  </si>
  <si>
    <t>Доработка программного обеспечения системы нагружения стенда статических испытаний</t>
  </si>
  <si>
    <t>275_19</t>
  </si>
  <si>
    <r>
      <rPr>
        <b/>
      </rPr>
      <t xml:space="preserve">20.05.2019 (В. Пак) </t>
    </r>
    <r>
      <rPr/>
      <t>- запрос направлен по e-mail
- передано в ЦР на оценку
- Заказчику направлено письмо о переносе срока до 21.06.19 ( в данный момент задача передана в ЦР)</t>
    </r>
  </si>
  <si>
    <t>Изменения в описание типа</t>
  </si>
  <si>
    <t>276_19</t>
  </si>
  <si>
    <r>
      <rPr>
        <b/>
      </rPr>
      <t xml:space="preserve">17.05.2019 (В. Пак) </t>
    </r>
    <r>
      <rPr/>
      <t>- запрос расписан через офис
- ждем информацию от Дубинина 20.05.19
- отправлено Заказчику исх. 743</t>
    </r>
  </si>
  <si>
    <t>Туполев</t>
  </si>
  <si>
    <t>АИИС 1000 каналов тензо</t>
  </si>
  <si>
    <t>281_19</t>
  </si>
  <si>
    <r>
      <rPr>
        <b/>
      </rPr>
      <t xml:space="preserve">27.05.2019 (В. Пак) </t>
    </r>
    <r>
      <rPr/>
      <t>- запрос расписан через офис
- КП сформировано 29.05.19
- КП согласовано Стифутиным 30.05.19
- КП передано Паку 30.05.19
- отправлено Заказчику</t>
    </r>
  </si>
  <si>
    <t xml:space="preserve">ЛКТ </t>
  </si>
  <si>
    <t>282_19</t>
  </si>
  <si>
    <t>- оценить возможность создание БДИ на базе MIC-355
- ИД переданы Скрипнику 28.05.19
- ИД переданы в ЦР 30.05.19
- получен ответ ЦР 03.06.19
- отправлено Заказчику</t>
  </si>
  <si>
    <t>5 стенд</t>
  </si>
  <si>
    <t>286_19</t>
  </si>
  <si>
    <t>- Заказчику направлено уточненное КП, исх. 1089</t>
  </si>
  <si>
    <r>
      <rPr>
        <b/>
      </rPr>
      <t xml:space="preserve">05.07.2019 (В. Пак) </t>
    </r>
    <r>
      <rPr/>
      <t>- запрос расписан через офис
- отправлено Заказчику, исх. №988</t>
    </r>
  </si>
  <si>
    <r>
      <rPr>
        <b/>
      </rPr>
      <t xml:space="preserve">14.06.2019 (В. Пак) </t>
    </r>
    <r>
      <rPr/>
      <t>- запрос расписан через офис
- отправлено Заказчику, Исх. 861</t>
    </r>
  </si>
  <si>
    <t>HAL / Kingsly</t>
  </si>
  <si>
    <t>287_19</t>
  </si>
  <si>
    <r>
      <rPr>
        <b/>
      </rPr>
      <t xml:space="preserve">13.06.2019 (В. Пак) </t>
    </r>
    <r>
      <rPr/>
      <t>- запрос расписан через офис
- отправлено Заказчику</t>
    </r>
  </si>
  <si>
    <t>АИИС 1500 каналов</t>
  </si>
  <si>
    <r>
      <rPr>
        <b/>
      </rPr>
      <t>21.05.2019 (В. Пак)</t>
    </r>
    <r>
      <rPr/>
      <t xml:space="preserve"> - запрос расписан через офис
- передано на проработку Скрипнику 23.05.19
- ответ направлен Заказчику</t>
    </r>
  </si>
  <si>
    <t>Ремонт MIC-1500</t>
  </si>
  <si>
    <t>289_19</t>
  </si>
  <si>
    <r>
      <rPr>
        <b/>
      </rPr>
      <t>14.08.2019 (В. Пак)</t>
    </r>
    <r>
      <rPr/>
      <t xml:space="preserve"> - запрос расписан через офис
- отправлено Заказчику, исх. 628</t>
    </r>
  </si>
  <si>
    <r>
      <rPr>
        <b/>
      </rPr>
      <t>22.05.2019 (В. Пак)</t>
    </r>
    <r>
      <rPr/>
      <t xml:space="preserve"> - запрос расписан через офис
- КП сформировано 30.05.19
- КП передано Паку 30.05.19
- отправлено Заказчику, Исх. 482</t>
    </r>
  </si>
  <si>
    <t>ИЦ "Технодинамика"</t>
  </si>
  <si>
    <t>АИИС 12 Бокс</t>
  </si>
  <si>
    <t>292_19</t>
  </si>
  <si>
    <t>05.12.2019 - оплата</t>
  </si>
  <si>
    <t>дог.
№ 22-19
(АО)</t>
  </si>
  <si>
    <t>р2447</t>
  </si>
  <si>
    <t>- КП сформировано 09.07.19
- КП отправлено Заказчику, исх. №1005</t>
  </si>
  <si>
    <t xml:space="preserve">НПП Уральская лаборатория вибрации </t>
  </si>
  <si>
    <t>304_19</t>
  </si>
  <si>
    <r>
      <rPr>
        <b/>
      </rPr>
      <t>25.06.2019 (В. Пак)</t>
    </r>
    <r>
      <rPr/>
      <t xml:space="preserve"> - запрос расписан через офис
- КП обновлено 09.07.19
- КП передано Попову 09.07.19
- отправлено Заказчику, исх. 532</t>
    </r>
  </si>
  <si>
    <t>Уральская лаборатория вибрации</t>
  </si>
  <si>
    <t>MIC-DFM</t>
  </si>
  <si>
    <t>645
684</t>
  </si>
  <si>
    <r>
      <rPr>
        <b/>
      </rPr>
      <t xml:space="preserve">05.06.2019 (В. Пак) - </t>
    </r>
    <r>
      <rPr/>
      <t>запрос расписан через офис</t>
    </r>
    <r>
      <rPr>
        <b/>
      </rPr>
      <t xml:space="preserve">
16.06.2019 (В. Пак) </t>
    </r>
    <r>
      <rPr/>
      <t>- Заказчик повторно прислал запрос
- КП сформировано
- КП согласовано Коростелевым
- КП согласовано Поповым
- отправлено Заказчику, исх. 493</t>
    </r>
  </si>
  <si>
    <t>Тех описание на ДФМ</t>
  </si>
  <si>
    <r>
      <rPr>
        <b/>
      </rPr>
      <t xml:space="preserve">03.06.2019 (В. Пак) </t>
    </r>
    <r>
      <rPr/>
      <t>- запрос расписан через офис
- отправлено Заказчику</t>
    </r>
  </si>
  <si>
    <t>305_19</t>
  </si>
  <si>
    <t>- Отправлено Заказчику</t>
  </si>
  <si>
    <r>
      <rPr>
        <b/>
      </rPr>
      <t xml:space="preserve">17.06.2019 (В. Пак) </t>
    </r>
    <r>
      <rPr/>
      <t>- запрос расписан через офис
- отправлено Заказчику</t>
    </r>
  </si>
  <si>
    <t>ЧЗМЭК</t>
  </si>
  <si>
    <t>Измеритель вибраций</t>
  </si>
  <si>
    <t>307_19</t>
  </si>
  <si>
    <r>
      <rPr>
        <b/>
      </rPr>
      <t xml:space="preserve">24.10.2019 </t>
    </r>
    <r>
      <rPr/>
      <t>- запрос расписан через офис
- отправлено Заказчику</t>
    </r>
  </si>
  <si>
    <t>Челябинский завод мобильных энергоустановок и конструкций</t>
  </si>
  <si>
    <t>АИИС вибраций</t>
  </si>
  <si>
    <r>
      <rPr>
        <b/>
      </rPr>
      <t xml:space="preserve">04.06.2019 (В. Пак) </t>
    </r>
    <r>
      <rPr/>
      <t>- запрос расписан через офис
- КП сформировано 17.06.19
- КП передано Паку 17.06.19
- КП отправлено Заказчику</t>
    </r>
  </si>
  <si>
    <t>308_19</t>
  </si>
  <si>
    <r>
      <rPr>
        <b/>
      </rPr>
      <t xml:space="preserve">13.06.2019 (В. Пак) </t>
    </r>
    <r>
      <rPr/>
      <t>- запрос направлен по e-mail
- КП сформировано 17.06.19
- КП передано Паку 17.06.19
- КП отправлено Заказчику 18.06.19</t>
    </r>
  </si>
  <si>
    <t>Авиапром</t>
  </si>
  <si>
    <t>Стенд №2 (ОМКБ), РКД</t>
  </si>
  <si>
    <t>314_19</t>
  </si>
  <si>
    <r>
      <rPr>
        <b/>
      </rPr>
      <t>09.07.2019 (В. Пак)</t>
    </r>
    <r>
      <rPr/>
      <t xml:space="preserve"> - запрос расписан через офис
- передано Паку 17.07.19
- ответ передан Паку 25.07.19
- Заказчику напавлен отказ, исх. 1126</t>
    </r>
  </si>
  <si>
    <t>Разработка документации</t>
  </si>
  <si>
    <r>
      <rPr>
        <b/>
      </rPr>
      <t>28.06.2019 (В. Пак)</t>
    </r>
    <r>
      <rPr/>
      <t xml:space="preserve"> - запрос расписан через офис
- отправлено Заказчику, исх. №977</t>
    </r>
  </si>
  <si>
    <t>- рассмотреть исходные данные, определить за что возьмемся в рамках разработки документации.
- отправлено Заказчику</t>
  </si>
  <si>
    <t>ТО ИУС</t>
  </si>
  <si>
    <t>340_19</t>
  </si>
  <si>
    <t>дог 21/19 (АО)</t>
  </si>
  <si>
    <t>р2479</t>
  </si>
  <si>
    <r>
      <rPr>
        <b/>
      </rPr>
      <t>13.09.2019 (В. Пак)</t>
    </r>
    <r>
      <rPr/>
      <t xml:space="preserve"> - запрос расписан через офис
</t>
    </r>
    <r>
      <rPr>
        <b/>
      </rPr>
      <t>13.09.2019</t>
    </r>
    <r>
      <rPr/>
      <t xml:space="preserve"> - ПР и счет отправлены Заказчику (исх 1374 АО)</t>
    </r>
  </si>
  <si>
    <t>Ремонт ИУС (Касимов)</t>
  </si>
  <si>
    <r>
      <rPr>
        <b/>
      </rPr>
      <t xml:space="preserve">17.06.2019 (В. Пак) </t>
    </r>
    <r>
      <rPr/>
      <t>- запрос расписан через офис
- отправлено Заказчику</t>
    </r>
  </si>
  <si>
    <t>АСУ ТП стенда для испытаний Д-36, Д-436</t>
  </si>
  <si>
    <t>341_19</t>
  </si>
  <si>
    <r>
      <rPr>
        <b/>
      </rPr>
      <t xml:space="preserve">29.05.2019 (В. Пак) </t>
    </r>
    <r>
      <rPr/>
      <t>- запрос расписан через офис
- ИД переданы Яковлеву 03.06.19
- КП сформировано 04.07.19
- КП согласовано Яковлевым 04.07.19
- КП передано Попову 04.07.19
- отправлено Заказчику, исх. №985</t>
    </r>
  </si>
  <si>
    <t>347_19</t>
  </si>
  <si>
    <t>- КП сформировано 05.07.19
- КП отправлено Заказчику 05.07.19</t>
  </si>
  <si>
    <t>350_19</t>
  </si>
  <si>
    <r>
      <rPr>
        <b/>
      </rPr>
      <t xml:space="preserve">21.06.2019 (В. Пак) </t>
    </r>
    <r>
      <rPr/>
      <t xml:space="preserve">- запрос расписан через офис
</t>
    </r>
    <r>
      <rPr>
        <b/>
      </rPr>
      <t>26.06.2019</t>
    </r>
    <r>
      <rPr/>
      <t xml:space="preserve"> - задача перераспределена
- КП сформировано 09.07.19
- КП передано Попову 09.07.19
- отправлено Заказчику</t>
    </r>
  </si>
  <si>
    <t>Испытательная станция (концепт проект)</t>
  </si>
  <si>
    <t>357_19</t>
  </si>
  <si>
    <r>
      <rPr>
        <b/>
      </rPr>
      <t>30.10.2019 (В. Пак)</t>
    </r>
    <r>
      <rPr/>
      <t xml:space="preserve"> - запрос расписан через офис
- ответ направлен Заказчику</t>
    </r>
  </si>
  <si>
    <t>Стенд под изделие 30 до 30 тонн</t>
  </si>
  <si>
    <r>
      <rPr>
        <b/>
      </rPr>
      <t>02.09.2019 (В. Пак)</t>
    </r>
    <r>
      <rPr/>
      <t xml:space="preserve"> - запрос расписан через офис
- передано на рассмотрение в ДГ 30.08.19 
- отправлено Заказчику, исх. 1373</t>
    </r>
  </si>
  <si>
    <t>26/08-52214
(АО)</t>
  </si>
  <si>
    <t>р2502</t>
  </si>
  <si>
    <t>- получено ТЗ на стадию концепт-проект
- выданы замечания (А.М. Мамонов)
- ТЗ передано Попову 31.07.19
- ТЗ направлено Заказчику 01.08.19</t>
  </si>
  <si>
    <r>
      <rPr>
        <b/>
      </rPr>
      <t>09.07.2019 (В. Пак)</t>
    </r>
    <r>
      <rPr/>
      <t xml:space="preserve"> - запрос расписан через офис
- отправлено письмо об организации совещания, исх. 1010
- проведено совещание на территории УМПО 15.07.19
- подготовлен отчет по поездке 16.07.19
- Заказчику направлено КП на концепт-проект, исх. 1089</t>
    </r>
  </si>
  <si>
    <t>ОКБ имени Люльки</t>
  </si>
  <si>
    <t>359_18</t>
  </si>
  <si>
    <r>
      <rPr>
        <b/>
      </rPr>
      <t xml:space="preserve">14.08.2019 (В. Пак) </t>
    </r>
    <r>
      <rPr/>
      <t>- запрос расписан через офис
- Заказчику отправлен эскиз 05.09.19
- Заказчику направлены замечания к ТЗ 05.09.19
- отправлено Заказчику, исх. 1343</t>
    </r>
  </si>
  <si>
    <r>
      <rPr>
        <b/>
      </rPr>
      <t xml:space="preserve">03.04.2019 (В. Пак) </t>
    </r>
    <r>
      <rPr/>
      <t>- запрос расписан через офис
- ТЗ передано Кузянову 02.04.19
- получены замечания Кузянова 05.04.19
- передано Попову 23.04.19
- отправлено Заказчику в рабочем порядке</t>
    </r>
  </si>
  <si>
    <t>366_19</t>
  </si>
  <si>
    <r>
      <rPr>
        <b/>
      </rPr>
      <t>28.06.2019 (В. Пак)</t>
    </r>
    <r>
      <rPr/>
      <t xml:space="preserve"> - запрос расписан через офис
- отправлено Заказчику, исх. 554</t>
    </r>
  </si>
  <si>
    <t>368_18</t>
  </si>
  <si>
    <t>дог
(ООО)
389-058-12-90
07.11.18
сч №284</t>
  </si>
  <si>
    <t>р2382</t>
  </si>
  <si>
    <t>Увязка систем термостатирования и системы ИС-101</t>
  </si>
  <si>
    <t>369_19</t>
  </si>
  <si>
    <r>
      <rPr>
        <b/>
      </rPr>
      <t>09.07.2019 (В. Пак)</t>
    </r>
    <r>
      <rPr/>
      <t xml:space="preserve"> - запрос расписан через офис
- передано в ЦР для оценки трудоемкости 08.07.19
- передано Паку 17.07.19
- передано Демочкину 17.07.19
- отправлено Заказчику, исх. 1146</t>
    </r>
  </si>
  <si>
    <t>- КП сформировано 17.07.19
- КП отправлено Заказчику 17.07.19</t>
  </si>
  <si>
    <t>371_18</t>
  </si>
  <si>
    <t>дог 17705596339170002221/41/18
(АО)</t>
  </si>
  <si>
    <r>
      <rPr>
        <b/>
      </rPr>
      <t>26.04.2019 (В. Пак)</t>
    </r>
    <r>
      <rPr/>
      <t xml:space="preserve"> - запрос расписан через офис
- передано в ДГ 29.04.19
- отправлено Заказчику исх. 661</t>
    </r>
  </si>
  <si>
    <t>СИС до 15 тс</t>
  </si>
  <si>
    <t>371_19</t>
  </si>
  <si>
    <r>
      <rPr>
        <b/>
      </rPr>
      <t>09.07.2019 (В. Пак)</t>
    </r>
    <r>
      <rPr/>
      <t xml:space="preserve"> - запрос расписан через офис
- отправлено Заказчику, исх. 1066</t>
    </r>
  </si>
  <si>
    <t>СЧ ОКР Союз-5</t>
  </si>
  <si>
    <t>380_19</t>
  </si>
  <si>
    <r>
      <rPr>
        <b/>
      </rPr>
      <t>12.07.2019 (В. Пак)</t>
    </r>
    <r>
      <rPr/>
      <t xml:space="preserve"> - запрос расписан через офис
- ИД переданы Игошкину 22.07.19
- отправлено Заказчику</t>
    </r>
  </si>
  <si>
    <t>3 ЦНИИ Минобороны</t>
  </si>
  <si>
    <t>384_19</t>
  </si>
  <si>
    <r>
      <rPr>
        <b/>
      </rPr>
      <t xml:space="preserve">16.07.2019 (В. Пак) </t>
    </r>
    <r>
      <rPr/>
      <t>- запрос расписан через офис
- КП сформировано 23.07.19
- КП передано Паку 24.07.19
- отправлено Заказчику</t>
    </r>
  </si>
  <si>
    <t>СКИ</t>
  </si>
  <si>
    <t>390_19</t>
  </si>
  <si>
    <r>
      <rPr>
        <b/>
      </rPr>
      <t xml:space="preserve">16.07.2019 (В. Пак) </t>
    </r>
    <r>
      <rPr/>
      <t>- запрос расписан через офис
- передано на изучение Кузянову 22.07.19
- ответ сформирован 25.07.19
- ответ передан Паку 25.07.19
- отправлено Заказчику, исх. 1117</t>
    </r>
  </si>
  <si>
    <t>- подготовить КП на дооснащение
- отправлено Заказчику, исх. 502</t>
  </si>
  <si>
    <t>ОКБ им. А. Люльки</t>
  </si>
  <si>
    <t>432_18</t>
  </si>
  <si>
    <t>дог 83/18 (ООО) 18.10.2018</t>
  </si>
  <si>
    <r>
      <rPr>
        <b/>
      </rPr>
      <t xml:space="preserve">31.01.2019 (В. Пак) </t>
    </r>
    <r>
      <rPr/>
      <t xml:space="preserve">- запрос расписан через офис
</t>
    </r>
    <r>
      <rPr>
        <b/>
      </rPr>
      <t>01.02.2019</t>
    </r>
    <r>
      <rPr/>
      <t xml:space="preserve"> - принято в работу.
- согласовано с Тюриковой;
- согласовано с Фельдманом;
</t>
    </r>
    <r>
      <rPr>
        <b/>
      </rPr>
      <t>05.02.2019</t>
    </r>
    <r>
      <rPr/>
      <t xml:space="preserve"> - согласовано со Стржелинским
Согласовано с Кокоревым.
На подписи у Потапова.
</t>
    </r>
    <r>
      <rPr>
        <b/>
      </rPr>
      <t>07.02.2019</t>
    </r>
    <r>
      <rPr/>
      <t xml:space="preserve"> - подписано. Отправлено Заказчику (исх. 195 от 07.02.2019 АО)</t>
    </r>
  </si>
  <si>
    <r>
      <rPr>
        <b/>
      </rPr>
      <t>28.12.2018 (В. Пак)</t>
    </r>
    <r>
      <rPr/>
      <t xml:space="preserve"> - запрос расписан через офис
- КП откорректировано 11.01.18
- КП согласовано Мамоновым 11.01.18
- КП передано Паку 11.01.18
- отправлено Заказчику исх. 19</t>
    </r>
  </si>
  <si>
    <t>ГНЦ РФ ФЭИ</t>
  </si>
  <si>
    <t>Доработка MR-300</t>
  </si>
  <si>
    <t>395_19</t>
  </si>
  <si>
    <r>
      <rPr>
        <b/>
      </rPr>
      <t>25.06.2019 (В. Пак)</t>
    </r>
    <r>
      <rPr/>
      <t xml:space="preserve"> - запрос расписан через офис
- передано на оценку в ЦР, 26.06.19
- подготовлен ответ 06.08.19
- ответ передан Паку
- отправлено Заказчику, исх. 1181</t>
    </r>
  </si>
  <si>
    <t>398_19</t>
  </si>
  <si>
    <t>- КП сформировано
- отправлено Заказчику</t>
  </si>
  <si>
    <t>Курганский машиностроительный завод</t>
  </si>
  <si>
    <t>Стенд для испытаний гидромеханической трансмиссии типа 693-000-сб206 под нагрузкой</t>
  </si>
  <si>
    <t>400_18
225_19</t>
  </si>
  <si>
    <r>
      <rPr>
        <b/>
      </rPr>
      <t xml:space="preserve">11.04.2019 (В. Пак) </t>
    </r>
    <r>
      <rPr/>
      <t>- запрос направлен по e-mail
- отправлено Заказчику исх. 582</t>
    </r>
  </si>
  <si>
    <t>Доработка ИУС-3</t>
  </si>
  <si>
    <t>403_19</t>
  </si>
  <si>
    <t>03.12.2019 - оплата</t>
  </si>
  <si>
    <t>дог 27/19 (АО)</t>
  </si>
  <si>
    <t>р2480</t>
  </si>
  <si>
    <r>
      <rPr>
        <b/>
      </rPr>
      <t>21.07.2019 (В. Пак)</t>
    </r>
    <r>
      <rPr/>
      <t xml:space="preserve"> - запрос расписан через офис
- КП подготовлено 05.08.19
- КП согласовано 05.08.19
- заявка на договор передана в ДГ 05.08.19
- проект договора направлен Заказчику</t>
    </r>
  </si>
  <si>
    <t>Проект-техника</t>
  </si>
  <si>
    <t>MIC-185E, MIC-026T</t>
  </si>
  <si>
    <t>406_19</t>
  </si>
  <si>
    <t>- подготовить КП
- КП подготовлено 05.08.19
- КП отправлено Заказчику</t>
  </si>
  <si>
    <t>5, 6 стенд</t>
  </si>
  <si>
    <r>
      <rPr>
        <b/>
      </rPr>
      <t>11.09.2019 (В. Пак)</t>
    </r>
    <r>
      <rPr/>
      <t xml:space="preserve"> - запрос расписан через офис
- ждем оформление ЗНП
- проект ЗНП отправлен Заказчику, исх. 1443</t>
    </r>
  </si>
  <si>
    <t>АСУ ТП ЗИС №1</t>
  </si>
  <si>
    <t>412_19</t>
  </si>
  <si>
    <r>
      <rPr>
        <b/>
      </rPr>
      <t>07.08.2019 (В. Пак)</t>
    </r>
    <r>
      <rPr/>
      <t xml:space="preserve"> - запрос расписан через офис
- КП сформировано 08.08.19
- КП передано Паку 08.08.19
- отправлено Заказчику, исх. 1205</t>
    </r>
  </si>
  <si>
    <t>стенд №5 ОП Управленческий</t>
  </si>
  <si>
    <r>
      <rPr>
        <b/>
      </rPr>
      <t>09.08.2019 (В. Пак)</t>
    </r>
    <r>
      <rPr/>
      <t xml:space="preserve"> - запрос расписан через офис
- отпралвено Заказчику, исх. №1204</t>
    </r>
  </si>
  <si>
    <t>ИнжПром</t>
  </si>
  <si>
    <t>419_19</t>
  </si>
  <si>
    <r>
      <rPr>
        <b/>
      </rPr>
      <t>06.08.2019 (В. Пак)</t>
    </r>
    <r>
      <rPr/>
      <t xml:space="preserve"> - запрос расписан через офис
- передано Петрову
- отправлено Заказчику</t>
    </r>
  </si>
  <si>
    <t>420_19</t>
  </si>
  <si>
    <t>- КП отправлено Заказчику</t>
  </si>
  <si>
    <t>УМПО НПП МОТОР</t>
  </si>
  <si>
    <t>424_18</t>
  </si>
  <si>
    <t>дог 26/08-51491 (ООО)</t>
  </si>
  <si>
    <t>р2378</t>
  </si>
  <si>
    <t>25.12.19 - оплата</t>
  </si>
  <si>
    <t>Система измерений быстропеременных процессов</t>
  </si>
  <si>
    <t>425_18</t>
  </si>
  <si>
    <t>17.12.2019 - оплата</t>
  </si>
  <si>
    <t>дог 47-5702/2019 (АО)</t>
  </si>
  <si>
    <t>р2446</t>
  </si>
  <si>
    <t>26.11.2019 - предзапуск</t>
  </si>
  <si>
    <t>БМП</t>
  </si>
  <si>
    <t>08.07.2019 - предзапуск</t>
  </si>
  <si>
    <t>Автономный регистратор вибрации</t>
  </si>
  <si>
    <t>430_19</t>
  </si>
  <si>
    <r>
      <rPr>
        <b/>
      </rPr>
      <t xml:space="preserve">26.08.2019 (В. Пак) </t>
    </r>
    <r>
      <rPr/>
      <t>- запрос расписан через офис
- исходные данные переданы Скрипнику 26.08.19
- не актуально для Заказчика</t>
    </r>
  </si>
  <si>
    <t>АСУТП и АИИС Ц-3</t>
  </si>
  <si>
    <t>434_19</t>
  </si>
  <si>
    <r>
      <rPr>
        <b/>
      </rPr>
      <t>06.08.2019 (В. Пак)</t>
    </r>
    <r>
      <rPr/>
      <t xml:space="preserve"> - запрос расписан через офис
- КП подготовлено, отправлено</t>
    </r>
  </si>
  <si>
    <t>437_19</t>
  </si>
  <si>
    <t>- отправлено Заказчику, исх. 1302</t>
  </si>
  <si>
    <t>442_19</t>
  </si>
  <si>
    <r>
      <rPr>
        <b/>
      </rPr>
      <t>03.09.2019 (В. Пак)</t>
    </r>
    <r>
      <rPr/>
      <t xml:space="preserve"> - запрос направлен по e-mail
- отправлено Заказчику</t>
    </r>
  </si>
  <si>
    <t xml:space="preserve">17.12.19 -оплата </t>
  </si>
  <si>
    <t>дог 28-5702/2019 (АО)</t>
  </si>
  <si>
    <t>05.07.2019 - оплата</t>
  </si>
  <si>
    <t>449_19</t>
  </si>
  <si>
    <t>- отправлено Заказчику, исх. 1330</t>
  </si>
  <si>
    <t>452_19</t>
  </si>
  <si>
    <r>
      <rPr>
        <b/>
      </rPr>
      <t xml:space="preserve">16.09.2019 (В. Пак) </t>
    </r>
    <r>
      <rPr/>
      <t>- запрос расписан через офис
- ТЗ передано Кузянову 19.09.19
- заявка передана в ДГ 03.10.19
- проект договора направлен Заказчику</t>
    </r>
  </si>
  <si>
    <t>проект
(ООО)</t>
  </si>
  <si>
    <t>МС-227</t>
  </si>
  <si>
    <t>453_18</t>
  </si>
  <si>
    <t>дог 46-5702/2018 (ООО) 20.12.2018</t>
  </si>
  <si>
    <t>р2390</t>
  </si>
  <si>
    <r>
      <rPr/>
      <t xml:space="preserve">- получен скан договора подписанный со стороны Заказчика
- передано в ДГ 20.12.18
- получена виза ДГ 26.12.18
- передано Паку 26.12.18
</t>
    </r>
    <r>
      <rPr>
        <b/>
      </rPr>
      <t>10.01.2019 (А. Карулина)</t>
    </r>
    <r>
      <rPr/>
      <t xml:space="preserve"> - договор подписан, наш экземпляр передан Дышкант Л.
</t>
    </r>
    <r>
      <rPr>
        <b/>
      </rPr>
      <t>11.01.2019 (А. Карулина)</t>
    </r>
    <r>
      <rPr/>
      <t xml:space="preserve"> - договор отправлен по почте России (исх 7 от 11.01.2019 ООО)</t>
    </r>
  </si>
  <si>
    <t>Дооснащение р2265</t>
  </si>
  <si>
    <t>454_19</t>
  </si>
  <si>
    <r>
      <rPr>
        <b/>
      </rPr>
      <t>02.09.2019 (В. Пак)</t>
    </r>
    <r>
      <rPr/>
      <t xml:space="preserve"> - запрос направлен по e-mail
- КП сформировано 14.09.19
- КП передано Демочкину 16.09.19
- КП передано Паку 19.09.19
- отправлено Заказчику</t>
    </r>
  </si>
  <si>
    <t>ООО "НПК "Опыт"</t>
  </si>
  <si>
    <t>457_19</t>
  </si>
  <si>
    <t>13.12.19 - запрос расписан через офис
- Заказчику направлен ответ о невозможности поставки со свидетельством о первичной поверке</t>
  </si>
  <si>
    <t xml:space="preserve">Договор 77/19 </t>
  </si>
  <si>
    <t>НПК "Опыт"</t>
  </si>
  <si>
    <t>- передано Паку 09.09.19
- отправлено Заказчику</t>
  </si>
  <si>
    <t>дог 002331 (АО) 12.11.2019</t>
  </si>
  <si>
    <t>БСИ</t>
  </si>
  <si>
    <r>
      <rPr>
        <b/>
      </rPr>
      <t>02.08.2019 (В. Пак)</t>
    </r>
    <r>
      <rPr/>
      <t xml:space="preserve"> - запрос расписан через офис
- отправлено Заказчику, исх. 1168</t>
    </r>
  </si>
  <si>
    <t>Траверса ПД-35</t>
  </si>
  <si>
    <t>459_19</t>
  </si>
  <si>
    <t>Утверждение типа стенда №3 (ОДК-ПМ)</t>
  </si>
  <si>
    <t>461_18</t>
  </si>
  <si>
    <t>- Заказчику направлен подписанный со стороны МЕРА договор</t>
  </si>
  <si>
    <t>дог
(ООО)</t>
  </si>
  <si>
    <t>р2462</t>
  </si>
  <si>
    <r>
      <rPr>
        <b/>
      </rPr>
      <t xml:space="preserve">02.08.2019 (В. Пак) </t>
    </r>
    <r>
      <rPr/>
      <t>- запрос передан от Мартынова
- отправлено Заказчику</t>
    </r>
  </si>
  <si>
    <t>дог
38-19
(ООО)</t>
  </si>
  <si>
    <t xml:space="preserve">КБХМ им. А.М.Исаева </t>
  </si>
  <si>
    <t xml:space="preserve">Силоизмерительное устройство </t>
  </si>
  <si>
    <t>462_19</t>
  </si>
  <si>
    <r>
      <rPr>
        <b/>
      </rPr>
      <t>12.09.2019</t>
    </r>
    <r>
      <rPr/>
      <t xml:space="preserve"> - запрос расписан через офис
- отправлено Заказчику</t>
    </r>
  </si>
  <si>
    <t>АСУ ТП стенд Управленческий</t>
  </si>
  <si>
    <r>
      <rPr>
        <b/>
      </rPr>
      <t>14.11.2019 (В. Пак)</t>
    </r>
    <r>
      <rPr/>
      <t xml:space="preserve"> - запрос расписан через офис
- КП обновлено;
- КП согласовано Яковлевым;
- КП передано Паку;
- КП передано Потапову;
- отправлено Заказчику, исх. 1854</t>
    </r>
  </si>
  <si>
    <t>944
973</t>
  </si>
  <si>
    <t>- обновленное КП отправлено Заказчику</t>
  </si>
  <si>
    <r>
      <rPr>
        <b/>
      </rPr>
      <t>30.09.2019 (В. Пак)</t>
    </r>
    <r>
      <rPr/>
      <t xml:space="preserve"> - запрос расписан через офис
- КП подготовлено 23.10.19
- КП передано Попову 23.10.19
- передано Потапову 24.05.19
- отправлено Заказчику, исх. 1682</t>
    </r>
  </si>
  <si>
    <r>
      <rPr>
        <b/>
      </rPr>
      <t>12.09.2019</t>
    </r>
    <r>
      <rPr/>
      <t xml:space="preserve"> - запрос расписан через офис
- отправлено Заказчику</t>
    </r>
  </si>
  <si>
    <t>481_19</t>
  </si>
  <si>
    <t>- отправлено Заказчику, исх. 1419</t>
  </si>
  <si>
    <t>Реконструкция пульта</t>
  </si>
  <si>
    <t>484_19</t>
  </si>
  <si>
    <r>
      <rPr>
        <b/>
      </rPr>
      <t xml:space="preserve">17.09.2019 (В. Пак) </t>
    </r>
    <r>
      <rPr/>
      <t>- запрос расписан через офис
- отправлено Заказчику</t>
    </r>
  </si>
  <si>
    <t>27,28 Стенд</t>
  </si>
  <si>
    <t>485_19</t>
  </si>
  <si>
    <t>Стенд 27,28</t>
  </si>
  <si>
    <t>- Заказчику направлен ответ о дате проведения совещания</t>
  </si>
  <si>
    <t>АИИС динамика 27 стенд</t>
  </si>
  <si>
    <t>- отправлено Заказчику, исх. 1438</t>
  </si>
  <si>
    <t>26,27,28 Стенд</t>
  </si>
  <si>
    <t>485_19
169_19</t>
  </si>
  <si>
    <t>- обновить кп (добавить стойки)
- отправлено Заказчику, исх. 2043</t>
  </si>
  <si>
    <t>ТВИ АРАКС</t>
  </si>
  <si>
    <t>486_18</t>
  </si>
  <si>
    <r>
      <rPr>
        <b/>
      </rPr>
      <t>02.04.2019 (В. Пак)</t>
    </r>
    <r>
      <rPr/>
      <t xml:space="preserve"> - запрос расписан через офис
- письмо сформировано 05.04.19
- письмо согласовано Семиным 05.04.19
- ждем информацию от Кочеткова
- отправлено Заказчику исх. 554</t>
    </r>
  </si>
  <si>
    <t>дог 1623187308641452246000340/94/ДЯ-570-2017
(АО)</t>
  </si>
  <si>
    <r>
      <rPr>
        <b/>
      </rPr>
      <t>20.03.2019 (В. Пак)</t>
    </r>
    <r>
      <rPr/>
      <t xml:space="preserve"> - запрос расписан через офис
- письмо отправлено в ВП исх. 431</t>
    </r>
  </si>
  <si>
    <t>198
228</t>
  </si>
  <si>
    <r>
      <rPr>
        <b/>
      </rPr>
      <t>22.02.2019 (В. Пак)</t>
    </r>
    <r>
      <rPr/>
      <t xml:space="preserve"> - запрос расписан через офис
- обновленное КП передано Скрипнику 04.03.19
- КП передано Потапову 15.03.19
- исходящий передан в ВП 18.03.19
- отправлено Заказчику исх. 400</t>
    </r>
  </si>
  <si>
    <r>
      <rPr>
        <b/>
      </rPr>
      <t xml:space="preserve">12.11.2018 (В. Пак) </t>
    </r>
    <r>
      <rPr/>
      <t>- запрос направлен по e-mail
- направлено на согласование (Кокорев, Браварец, Скрипник)
- необходимо править КП
- информация передана Паку 16.11.18
- получены указания от Пака 27.11.18
- материалы переданы на согласование (Кокорев, Браварец, Стржелинский) 28.11.18
- получено согласование Стржелинского 30.12.18  
- пауза (Семин) 10.12.18
- сформировано новое КП 19.12.18
- согласовано Стифутиным 19.12.18
- отклонено Кокоревым 19.12.18
- Стифутин вносит правки по технике 19.12.18
- передано Кокореву 20.12.18
- передано Семину 11.01.19
 проект письма направлен Мартынову 31.01.19
- встреча на МЕРЕ 05.02.19</t>
    </r>
  </si>
  <si>
    <t>ИТС-115-2</t>
  </si>
  <si>
    <t>486_19</t>
  </si>
  <si>
    <r>
      <rPr>
        <b/>
      </rPr>
      <t xml:space="preserve">17.09.2019 (В. Пак) </t>
    </r>
    <r>
      <rPr/>
      <t>- запрос направлен по e-mail
- КП сформировано 23.09.19
- КП согласовано Паком 23.09.19
- отправлено Заказчику, исх. 1449</t>
    </r>
  </si>
  <si>
    <t>Демообразец (MIC-236)</t>
  </si>
  <si>
    <t>487_19</t>
  </si>
  <si>
    <r>
      <rPr>
        <b/>
      </rPr>
      <t xml:space="preserve">25.09.2019 (В. Пак) </t>
    </r>
    <r>
      <rPr/>
      <t>- запрос направлен по e-mail
- КП подготовлено
- заявка передана в ДГ 25.09.19
- получено от ДГ 28.10.19
- направлено Заказчику</t>
    </r>
  </si>
  <si>
    <t>System 32 strain channels</t>
  </si>
  <si>
    <t>493_19</t>
  </si>
  <si>
    <r>
      <rPr>
        <b/>
      </rPr>
      <t xml:space="preserve">16.09.2019 (В. Пак) </t>
    </r>
    <r>
      <rPr/>
      <t>- запрос расписан через офис
- отправлено Заказчику</t>
    </r>
  </si>
  <si>
    <t>дог 47702388027160000600/131/2866-16 (АО) 21.11.2016 Этап 2.1</t>
  </si>
  <si>
    <t>511_18</t>
  </si>
  <si>
    <t>04.09.19 - оплата</t>
  </si>
  <si>
    <t>Дог.
22-19
(ООО)
01.02.2019</t>
  </si>
  <si>
    <t>06.05.19 - оплата аванса</t>
  </si>
  <si>
    <t>- получена согласованная редакция договора
- передано в ДГ
- отправлено Заказчику исх. 347</t>
  </si>
  <si>
    <t>328
365</t>
  </si>
  <si>
    <r>
      <rPr>
        <b/>
      </rPr>
      <t>15.03.2019 (В. Пак)</t>
    </r>
    <r>
      <rPr/>
      <t xml:space="preserve"> - запрос расписан через офис
- запрос срока изготовления направлен в ПТЦ 18.03.19
- получен ответ ПТЦ 26.03.19
- сформирована заявка в ДГ 26.03.19
- заявка передана в ДГ 26.03.19
- проект договора отправлен Заказчику</t>
    </r>
  </si>
  <si>
    <t>For Kingsly Instrumentation and Communication Pvt.Ltd</t>
  </si>
  <si>
    <t>522_18</t>
  </si>
  <si>
    <t>дог RU/23527974/01/19 (ООО) 16.01.2019</t>
  </si>
  <si>
    <t>р2393</t>
  </si>
  <si>
    <t>Модернизация пульта Ц-3Б НИЦ ЦИАМ</t>
  </si>
  <si>
    <t>524_19</t>
  </si>
  <si>
    <r>
      <rPr>
        <b/>
      </rPr>
      <t>10.10.2019 (В. Пак)</t>
    </r>
    <r>
      <rPr/>
      <t xml:space="preserve"> - запрос расписан через офис
- отправлено Заказчику</t>
    </r>
  </si>
  <si>
    <t>Стенд 5 Кузнецов</t>
  </si>
  <si>
    <t>525_19</t>
  </si>
  <si>
    <r>
      <rPr>
        <b/>
      </rPr>
      <t xml:space="preserve">18.10.2019 (В. Пак) </t>
    </r>
    <r>
      <rPr/>
      <t>- запрос расписан через офис
- отправлено Заказчику</t>
    </r>
  </si>
  <si>
    <t>К-2-133</t>
  </si>
  <si>
    <t>539_19</t>
  </si>
  <si>
    <r>
      <rPr>
        <b/>
      </rPr>
      <t xml:space="preserve">24.10.2019 </t>
    </r>
    <r>
      <rPr/>
      <t>- запрос расписан через офис
- ТЗ передано Петрову
- отправлено Заказчику, исх. 1925</t>
    </r>
  </si>
  <si>
    <t>Тензо ПС-90</t>
  </si>
  <si>
    <t>540_19</t>
  </si>
  <si>
    <r>
      <rPr>
        <b/>
      </rPr>
      <t xml:space="preserve">24.10.2019 </t>
    </r>
    <r>
      <rPr/>
      <t>- запрос расписан через офис
- ТЗ передано Петрову
- отправлено Заказчику, исх. 1925</t>
    </r>
  </si>
  <si>
    <t>541_19</t>
  </si>
  <si>
    <r>
      <rPr>
        <b/>
      </rPr>
      <t xml:space="preserve">24.10.2019 </t>
    </r>
    <r>
      <rPr/>
      <t>- запрос расписан через офис
- ТЗ передано Петрову</t>
    </r>
  </si>
  <si>
    <t>Разработка ПО</t>
  </si>
  <si>
    <t>545_19</t>
  </si>
  <si>
    <r>
      <rPr>
        <b/>
      </rPr>
      <t>21.10.2019 (В. Пак)</t>
    </r>
    <r>
      <rPr/>
      <t xml:space="preserve"> - запрос расписан через офис
- ИД переданы в ЦР на оценку
- ответ направлен Заказчику</t>
    </r>
  </si>
  <si>
    <t>Гидравлические комплексные системы</t>
  </si>
  <si>
    <t>Тензоизмерения 1024 каналов</t>
  </si>
  <si>
    <t>560_19</t>
  </si>
  <si>
    <r>
      <rPr>
        <b/>
      </rPr>
      <t>30.10.2019 (В. Пак)</t>
    </r>
    <r>
      <rPr/>
      <t xml:space="preserve"> - запрос расписан через офис
- отправлено Заказчику</t>
    </r>
  </si>
  <si>
    <t>MIC-1150E</t>
  </si>
  <si>
    <t>568_19</t>
  </si>
  <si>
    <r>
      <rPr>
        <b/>
      </rPr>
      <t>08.11.2019</t>
    </r>
    <r>
      <rPr/>
      <t xml:space="preserve"> - запрос расписан через офис
- отправлено Заказчику, исх. 1914</t>
    </r>
  </si>
  <si>
    <r>
      <rPr>
        <b/>
      </rPr>
      <t>28.11.2019</t>
    </r>
    <r>
      <rPr/>
      <t xml:space="preserve"> - запрос расписан через офис
- отправлено Заказчику, исх. 1914</t>
    </r>
  </si>
  <si>
    <t>Реконструкция уникальных измерительных системы испытательных стендов</t>
  </si>
  <si>
    <t>573_19</t>
  </si>
  <si>
    <r>
      <rPr>
        <b/>
      </rPr>
      <t>12.11.2019 (В. Пак)</t>
    </r>
    <r>
      <rPr/>
      <t xml:space="preserve"> - запрос расписан через офис
- отправлено Головченко, исх. 846</t>
    </r>
  </si>
  <si>
    <t>582_19</t>
  </si>
  <si>
    <r>
      <rPr>
        <b/>
      </rPr>
      <t>12.11.2019 (В. Пак)</t>
    </r>
    <r>
      <rPr/>
      <t xml:space="preserve"> - запрос расписан через офис
- Ид переданы Скрипнику 18.11.19</t>
    </r>
  </si>
  <si>
    <t>БМП Винтай</t>
  </si>
  <si>
    <t>583_19</t>
  </si>
  <si>
    <r>
      <rPr>
        <b/>
      </rPr>
      <t>23.09.2019</t>
    </r>
    <r>
      <rPr/>
      <t xml:space="preserve"> - запрос расписан через офис
- КП подготовлено 18.11.19
- КП согласовано Скрипником 18.11.19
- КП передано Паку 18.11.19
- отправлено Заказчику, исх. 1893</t>
    </r>
  </si>
  <si>
    <t>vibration recorder</t>
  </si>
  <si>
    <t>584_19</t>
  </si>
  <si>
    <r>
      <rPr>
        <b/>
      </rPr>
      <t>14.11.2019</t>
    </r>
    <r>
      <rPr/>
      <t xml:space="preserve"> - запрос расписан через офис
- КП подготовлено 18.11.19
- КП передано Паку 18.11.19
- отправлено Заказчику 19.11.19</t>
    </r>
  </si>
  <si>
    <t>АвиаПромПроект</t>
  </si>
  <si>
    <t>КД для ГТУ</t>
  </si>
  <si>
    <t>587_19</t>
  </si>
  <si>
    <r>
      <rPr>
        <b/>
      </rPr>
      <t xml:space="preserve">16.10.2019 (В. Пак) </t>
    </r>
    <r>
      <rPr/>
      <t>- запрос расписан через офис
- ответ направлен Заказчику, исх. 1828</t>
    </r>
  </si>
  <si>
    <t>27 стенд концепт проект</t>
  </si>
  <si>
    <t>592_19</t>
  </si>
  <si>
    <t>1423/1</t>
  </si>
  <si>
    <t>604_19</t>
  </si>
  <si>
    <r>
      <rPr>
        <b/>
      </rPr>
      <t>28.11.2019</t>
    </r>
    <r>
      <rPr/>
      <t xml:space="preserve"> - запрос расписан через офис
- отправлено Заказчику</t>
    </r>
  </si>
  <si>
    <t>МЧС РОССИИ ФГБУ "Красноярский комплексный авиационно-спасательный центр МЧС России</t>
  </si>
  <si>
    <t>605_19</t>
  </si>
  <si>
    <t>05.12.19 - запрос расписан через офис
- отправлено Заказчику, исх. 933</t>
  </si>
  <si>
    <t>Тех обслуживание и ПО Ц-1А</t>
  </si>
  <si>
    <t>606_19</t>
  </si>
  <si>
    <r>
      <rPr>
        <b/>
      </rPr>
      <t xml:space="preserve">22.11.2019 (В. Пак) </t>
    </r>
    <r>
      <rPr/>
      <t>- запрос расписан через офис
- отправлено Заказчику</t>
    </r>
  </si>
  <si>
    <t>МВиФ</t>
  </si>
  <si>
    <t>624_19</t>
  </si>
  <si>
    <r>
      <rPr>
        <b/>
      </rPr>
      <t>28.11.2019</t>
    </r>
    <r>
      <rPr/>
      <t xml:space="preserve"> - запрос расписан через офис
- ТЗ передано Петрову 02.12.19
- КП сформировано 09.12.19
- КП передано Петрову 09.12.19
- КП передано Паку 09.12.19
- отправлено Заказчику</t>
    </r>
  </si>
  <si>
    <t>Панели для крепления фитингов</t>
  </si>
  <si>
    <t>638_19</t>
  </si>
  <si>
    <t>Петров
Попов</t>
  </si>
  <si>
    <r>
      <rPr>
        <b/>
      </rPr>
      <t>12.11.2019 (В. Пак)</t>
    </r>
    <r>
      <rPr/>
      <t xml:space="preserve"> - запрос расписан через офис
- отправлено Заказчику, исх. 2083</t>
    </r>
  </si>
  <si>
    <t>Сапфир доработка</t>
  </si>
  <si>
    <t>651_19</t>
  </si>
  <si>
    <t>- отправлено Заказчику исх. 2072</t>
  </si>
  <si>
    <t>АСУ ТП ТМКБ Союз</t>
  </si>
  <si>
    <t>652_19</t>
  </si>
  <si>
    <t xml:space="preserve">18.12.19 - запрос расписан через офис </t>
  </si>
  <si>
    <t>Кабели для НИОКР по подшипникам ГТЭ-65</t>
  </si>
  <si>
    <t>654_19</t>
  </si>
  <si>
    <t>19.12.19 - запрос расписан через офис
- отправлено Заказчику</t>
  </si>
  <si>
    <t>Арамильский АРЗ</t>
  </si>
  <si>
    <t>Концепт-проект</t>
  </si>
  <si>
    <t>- подготовить КП на концепт-проект</t>
  </si>
  <si>
    <t>ФНПЦНИИ ПРИКЛАДНОЙ ХИМИИ</t>
  </si>
  <si>
    <t>Счет № 304 от 11.12.19</t>
  </si>
  <si>
    <t>ОДК-САТУРН</t>
  </si>
  <si>
    <t>Дог. № 47-19 от 20.08.2019, Счет № 282 от 15.11.2019</t>
  </si>
  <si>
    <t>Дог. № 47-19 от 20.08.2019, Счет № 283 от 15.11.2019</t>
  </si>
  <si>
    <t>ОДК-АВИАДВИГАТЕЛЬ</t>
  </si>
  <si>
    <t>10.12.19 - оплата</t>
  </si>
  <si>
    <t>Счет № 285 от 18.11.2019</t>
  </si>
  <si>
    <t>Дог. №48-5702/2019 от 05.09.2019</t>
  </si>
  <si>
    <t>РСК МИГ АО</t>
  </si>
  <si>
    <t>Дог. №700011592 от 12.09.2011 (счет 249 от 01.10.19)</t>
  </si>
  <si>
    <t>02.12.2019 - оплата</t>
  </si>
  <si>
    <t>дог 02/19/5917 (ООО) 28.01.2019</t>
  </si>
  <si>
    <t>дог 89-19 (ООО)</t>
  </si>
  <si>
    <t>НИИ ГЕОДЕЗИЯ</t>
  </si>
  <si>
    <t>дог 42-19/297.8526.К19 (ООО)</t>
  </si>
  <si>
    <t>26.11.2019 - оплата</t>
  </si>
  <si>
    <t>дог 613/001-067-2019</t>
  </si>
  <si>
    <t>счет 225</t>
  </si>
  <si>
    <t>счет 241</t>
  </si>
  <si>
    <t>Софт Лоджистик</t>
  </si>
  <si>
    <t>25.11.2019 - оплата</t>
  </si>
  <si>
    <t>дог 71/17 (ООО)</t>
  </si>
  <si>
    <t>дог 69-19 (ООО)</t>
  </si>
  <si>
    <t>НПП АЭРОСИЛА</t>
  </si>
  <si>
    <t>периодическая поверка</t>
  </si>
  <si>
    <t>дог 004/2019/91 (ООО) 24.04.2019</t>
  </si>
  <si>
    <t>счет 251 (ООО)</t>
  </si>
  <si>
    <t>дог 80-19 (ООО)</t>
  </si>
  <si>
    <t>договор 19/48/13 (ООО)</t>
  </si>
  <si>
    <t>счет 253 (ООО)</t>
  </si>
  <si>
    <t>счет 250 (ООО)</t>
  </si>
  <si>
    <t>дог 92/17 (ООО)</t>
  </si>
  <si>
    <t>дог 82/18 (ООО)</t>
  </si>
  <si>
    <t>КБ Арматура - филиал ГКНПЦ Хруничева</t>
  </si>
  <si>
    <t>счет 229 (ООО) 30.08.2019</t>
  </si>
  <si>
    <t>ФГБОУ ВО КГТУ</t>
  </si>
  <si>
    <t>дог 65-19 (ООО)</t>
  </si>
  <si>
    <t>ТАНТК имени Бериева</t>
  </si>
  <si>
    <t>счет 170 (ООО)</t>
  </si>
  <si>
    <t>счет 205 (ООО) 05.08.2019</t>
  </si>
  <si>
    <t>счет 230 (ООО) 30.08.2019</t>
  </si>
  <si>
    <t>ГКНПЦ Хруничева филиал УКВЗ имени Кирова</t>
  </si>
  <si>
    <t>дог 49/19 (ООО)</t>
  </si>
  <si>
    <t>счет 193 (ООО) 06.08.2019</t>
  </si>
  <si>
    <t>счет 206 (ООО) 06.08.2019</t>
  </si>
  <si>
    <t>23.08.2019 - оплата</t>
  </si>
  <si>
    <t>счет 217 (ООО)</t>
  </si>
  <si>
    <t>счет 203 (ООО)</t>
  </si>
  <si>
    <t>ФГУП ЦЭНКИ - КБ Мотор</t>
  </si>
  <si>
    <t>09.08.2019 - оплата</t>
  </si>
  <si>
    <t>счет 119 (ООО) 08.05.2019</t>
  </si>
  <si>
    <t>07.08.2019 - оплата</t>
  </si>
  <si>
    <t>дог 92/18 (ООО) 12.12.2018</t>
  </si>
  <si>
    <t>ОКБ имени А. Люльки</t>
  </si>
  <si>
    <t>дог 28-19 (ООО)</t>
  </si>
  <si>
    <t>дог 50 (ООО) 23.05.2019</t>
  </si>
  <si>
    <t>ЭМЕРСОН</t>
  </si>
  <si>
    <t>дог 44-19 (ООО), счет 191 22.07.2019</t>
  </si>
  <si>
    <t>22.07.2019 - оплата</t>
  </si>
  <si>
    <t>дог 105/КК-440-2019 (ООО) 22.03.2019</t>
  </si>
  <si>
    <t>счет 184 (ООО)</t>
  </si>
  <si>
    <t>дог 53 (ООО) 23.05.2019</t>
  </si>
  <si>
    <t>02.07.2019 - оплата</t>
  </si>
  <si>
    <t>счет 168 (ООО)</t>
  </si>
  <si>
    <t>дог 19/48/13 (ООО)</t>
  </si>
  <si>
    <t>558 АРЗ</t>
  </si>
  <si>
    <t>28.06.2019 - оплата</t>
  </si>
  <si>
    <t>договор 39-19 (ООО)</t>
  </si>
  <si>
    <t>ТОЛСТОВ КОРПОРЕЙШЕН</t>
  </si>
  <si>
    <t>возврат</t>
  </si>
  <si>
    <t>счет 879 (ООО)</t>
  </si>
  <si>
    <t>дог 12-5702/2019 (ООО) 04.03.2019</t>
  </si>
  <si>
    <t>дог 34-19 (ООО) 04.06.2019</t>
  </si>
  <si>
    <t>НИИ Геодезия</t>
  </si>
  <si>
    <t>счет 131 (ООО) 14.05.2019</t>
  </si>
  <si>
    <t>19.06.2019 - оплата</t>
  </si>
  <si>
    <t>дог 37/18/297.6744.К18 (ООО) 19.04.2018</t>
  </si>
  <si>
    <t>СМПП АО</t>
  </si>
  <si>
    <t>10.06.2019 - оплата</t>
  </si>
  <si>
    <t>ММЗ ВПЕРЕД</t>
  </si>
  <si>
    <t>счет 138 (ООО) 17.05.2019</t>
  </si>
  <si>
    <t>дог 12-19 (ООО) 05.03.2019</t>
  </si>
  <si>
    <t>счет 72 (ООО) 14.03.2019</t>
  </si>
  <si>
    <t>ТОО Инжиниринговый центр АО Казатк</t>
  </si>
  <si>
    <t>дог 33-19 (ООО) 06.05.2019</t>
  </si>
  <si>
    <t>07.05.19 - оплата</t>
  </si>
  <si>
    <t>счет 41 (ООО) 10.04.2019</t>
  </si>
  <si>
    <t>29.04.19 - оплата</t>
  </si>
  <si>
    <t>счет 74 (ООО) 14.03.2019</t>
  </si>
  <si>
    <t>26.04.2019 - оплата</t>
  </si>
  <si>
    <t>дог 24-19/297.8295.К19 (ООО) 16.04.2019</t>
  </si>
  <si>
    <t>счет 65 (ООО) 01.03.2019</t>
  </si>
  <si>
    <t xml:space="preserve">дог (ООО) 73307-10-13 07.02.19 </t>
  </si>
  <si>
    <t>счет 87 (ООО) 04.04.2019</t>
  </si>
  <si>
    <t>счет 68 (ООО) 11.03.2019</t>
  </si>
  <si>
    <t>счет 91 (ООО) 28.03.2019</t>
  </si>
  <si>
    <t>счет 88 (ООО) 04.04.2019</t>
  </si>
  <si>
    <t>ФНПЦНИИ Прикладной химии</t>
  </si>
  <si>
    <t>02.04.2019 - оплата</t>
  </si>
  <si>
    <t>счет 89 (ООО) 26.03.2019</t>
  </si>
  <si>
    <t>счет 51 (ООО) 20.02.2019</t>
  </si>
  <si>
    <t>счет 52 (ООО) 20.02.2019</t>
  </si>
  <si>
    <t>дог 128/16 (ООО) 15.12.2016 спец 4</t>
  </si>
  <si>
    <t>ХК Электрозавод</t>
  </si>
  <si>
    <t>счет 54 (ООО) 21.03.2019</t>
  </si>
  <si>
    <t>счет 53 (ООО) 20.02.2019</t>
  </si>
  <si>
    <t>счет 50 (ООО) 20.02.2019</t>
  </si>
  <si>
    <t>27.02.2019 - оплата</t>
  </si>
  <si>
    <t>счет 45 (ООО) 18.02.2019</t>
  </si>
  <si>
    <t>счет 325 (ООО) 26.12.2018</t>
  </si>
  <si>
    <t>счет 48 (ООО) 19.02.2019</t>
  </si>
  <si>
    <t>дог 40-5702/2018 (ООО) 09.11.2018</t>
  </si>
  <si>
    <t>дог 17/48/688 (ООО) 19.12.2017</t>
  </si>
  <si>
    <t>дог 47702388027160000600/131/2866-16 (АО) 21.11.2016 Этап 5.1</t>
  </si>
  <si>
    <r>
      <rPr>
        <b/>
      </rPr>
      <t>31.01.2019 (П. Мартынов)</t>
    </r>
    <r>
      <rPr/>
      <t xml:space="preserve"> - сделать ТКП!
ТКП на согласовании.
</t>
    </r>
    <r>
      <rPr>
        <b/>
      </rPr>
      <t>01.02.2019</t>
    </r>
    <r>
      <rPr/>
      <t xml:space="preserve"> - отправлено Заказчику по электронной почте.</t>
    </r>
  </si>
  <si>
    <r>
      <rPr>
        <b/>
      </rPr>
      <t>31.01.2019 (П. Мартынов)</t>
    </r>
    <r>
      <rPr/>
      <t xml:space="preserve"> - сделать ТКП!
ТКП на согласовании.
01.02.2019 - отправлено Заказчику по электронной почте.</t>
    </r>
  </si>
  <si>
    <t>АО "НПЦ "Вагоны"</t>
  </si>
  <si>
    <t>063_19</t>
  </si>
  <si>
    <r>
      <rPr>
        <b/>
      </rPr>
      <t>31.01.2019 (П. Мартынов)</t>
    </r>
    <r>
      <rPr/>
      <t xml:space="preserve"> - ранее высылалось ТКП 220_18 от 16.05.2018 г. Просят убрать кабели.
ТКП на согласовании.
</t>
    </r>
    <r>
      <rPr>
        <b/>
      </rPr>
      <t>01.02.2019</t>
    </r>
    <r>
      <rPr/>
      <t xml:space="preserve"> - ТКП согласовано и направлено Заказчику по электронной почте.</t>
    </r>
  </si>
  <si>
    <t>счет 15 (ООО) 25.01.2019</t>
  </si>
  <si>
    <t>счет 7 (ООО) 17.01.2019</t>
  </si>
  <si>
    <t>Таблица Отдела продаж 2020</t>
  </si>
  <si>
    <t>ООО «УКБВ»</t>
  </si>
  <si>
    <t>МИПА-2500К</t>
  </si>
  <si>
    <t>22.09.20-запрос расписан через офис
- направлено письмо-отказ по e-mail</t>
  </si>
  <si>
    <t>ООО "ЭлектроТехника"</t>
  </si>
  <si>
    <t>MIC-355M с модулями МХ</t>
  </si>
  <si>
    <t>АО "Казанский завод "Электроприбор"</t>
  </si>
  <si>
    <t xml:space="preserve">Заявка на меры длины </t>
  </si>
  <si>
    <t>АО "ММЗ "АВАНГАРД"</t>
  </si>
  <si>
    <t>измеритель КСВН панорамный Р2-137</t>
  </si>
  <si>
    <t>05.10.20-запрос расписан через офис 
06.10.20- Заказчику направлен адрес доставки  документов и контакт В.Пака</t>
  </si>
  <si>
    <t>MIC-335М</t>
  </si>
  <si>
    <t>12.10.20-запрос расписан через офис
12.10.20-отправлен ответ и тех.паспорт на MIC355M Заказчику</t>
  </si>
  <si>
    <t>АО "АВИТЕК"</t>
  </si>
  <si>
    <t>MIC-200 с модулями МС-114, МС-114+С1+МЕ003С1, МС227С2, МС-227U2</t>
  </si>
  <si>
    <t>06.11.20-запрос по почте 
06.11.20-проверка ТКП у В.Пака
10.11.20-ТКП направлено Заказчику по эл. Почте.</t>
  </si>
  <si>
    <t>415_3</t>
  </si>
  <si>
    <t xml:space="preserve">28.09.20-запрос расписан через офис 
28.09.20-проверка ТКП у В.Пака 
29.09.20-ТКП 415_3 отправлено Заказчику (исх.497 ООО) </t>
  </si>
  <si>
    <t>ПАО «Протон-ПМ»</t>
  </si>
  <si>
    <t>453_20</t>
  </si>
  <si>
    <t>21.09.2020 - отправка счета</t>
  </si>
  <si>
    <t>счет 156 (ООО)</t>
  </si>
  <si>
    <t>MIC-554</t>
  </si>
  <si>
    <t>455_20</t>
  </si>
  <si>
    <t>22.09.20- отправлен ТКП</t>
  </si>
  <si>
    <t>461_20</t>
  </si>
  <si>
    <t>22.09.20-запрос расписан через офис
23.09.20-проверка ТКП у В.Пака 
28.09.20-ТКП 461/1 направлено Заказчику
06.10.20-отправлен Заказчику обновленный Тех. паспорт на MIC 355M</t>
  </si>
  <si>
    <t>МГТУ им. Н. Э. Баумана</t>
  </si>
  <si>
    <t>467_1</t>
  </si>
  <si>
    <t xml:space="preserve">24.09.20-запрос расписан через офис 
24.09.20- проверка ТКП у В.Пака
 30.09.20-уточнение по замене разъема отправлено Лысакову С. 
01.10.20- уточнение по замене разъема отправлено Заказчику
02.10.20- ТКП 467_1 отправлено Заказчику
09.10.20- Запрос КП на MIC-224
</t>
  </si>
  <si>
    <t>467_20</t>
  </si>
  <si>
    <t xml:space="preserve">09.10.20-запрос расписан через офис, проверка ТКП у В.Пака
12.10.20-ТКП направлено Заказчику по электр. почте
</t>
  </si>
  <si>
    <t>480_1</t>
  </si>
  <si>
    <t>30.09.20-запрос расписан через офис
30.09.20 - проверка ТКП у В.Пака
02.10.20- ТКП 480_1 отправлено Заказчику</t>
  </si>
  <si>
    <t>CFM-56 СКЭН</t>
  </si>
  <si>
    <t>579_20</t>
  </si>
  <si>
    <t xml:space="preserve">26.11.20 Оформление ТКП на СКЭН </t>
  </si>
  <si>
    <t>дог 80/18 (ООО) 27.12.2019</t>
  </si>
  <si>
    <t>р2504</t>
  </si>
  <si>
    <t>30.10.20-оплата (аванс за АСУ ТП)</t>
  </si>
  <si>
    <t>Поверка без КАВТ</t>
  </si>
  <si>
    <t xml:space="preserve">03.04.20 запрос от А.Давыденко
08.04.20 - согласовано В.Паком, направлено Заказчику через А.Давыденко </t>
  </si>
  <si>
    <t>НПЗ ЛКТ</t>
  </si>
  <si>
    <t>Молоток для MIC-355</t>
  </si>
  <si>
    <r>
      <rPr>
        <b/>
        <sz val="10.0"/>
      </rPr>
      <t>10.01.20</t>
    </r>
    <r>
      <rPr>
        <sz val="10.0"/>
      </rPr>
      <t xml:space="preserve"> - запрос расписан через офис
</t>
    </r>
    <r>
      <rPr>
        <b/>
        <sz val="10.0"/>
      </rPr>
      <t>10.01.20</t>
    </r>
    <r>
      <rPr>
        <sz val="10.0"/>
      </rPr>
      <t xml:space="preserve"> - принято в работу, консультация с И.Загребиным
</t>
    </r>
    <r>
      <rPr>
        <b/>
        <sz val="10.0"/>
      </rPr>
      <t>13.01.20</t>
    </r>
    <r>
      <rPr>
        <sz val="10.0"/>
      </rPr>
      <t xml:space="preserve"> - ответ Заказчику, ТКП не требуется</t>
    </r>
  </si>
  <si>
    <t>ООО "Прибор контроля"</t>
  </si>
  <si>
    <t>ИСТ-М16</t>
  </si>
  <si>
    <r>
      <rPr>
        <b/>
        <sz val="10.0"/>
      </rPr>
      <t>21.01.20</t>
    </r>
    <r>
      <rPr>
        <sz val="10.0"/>
      </rPr>
      <t xml:space="preserve"> - запрос расписан через офис
</t>
    </r>
    <r>
      <rPr>
        <b/>
        <sz val="10.0"/>
      </rPr>
      <t xml:space="preserve">21.01.20 </t>
    </r>
    <r>
      <rPr>
        <sz val="10.0"/>
      </rPr>
      <t xml:space="preserve">- обращение к И.Загребину
</t>
    </r>
    <r>
      <rPr>
        <b/>
        <sz val="10.0"/>
      </rPr>
      <t>22.01.20</t>
    </r>
    <r>
      <rPr>
        <sz val="10.0"/>
      </rPr>
      <t xml:space="preserve"> - не можем подобрать аналог, т.к. у наших приборов погрешности измерения выше, отказ</t>
    </r>
  </si>
  <si>
    <t>АГАТ</t>
  </si>
  <si>
    <t xml:space="preserve"> План-график</t>
  </si>
  <si>
    <t>РСС-Скрипник А-р</t>
  </si>
  <si>
    <r>
      <rPr>
        <b/>
        <sz val="10.0"/>
      </rPr>
      <t>28.01.20</t>
    </r>
    <r>
      <rPr>
        <sz val="10.0"/>
      </rPr>
      <t xml:space="preserve"> - запрос от А.Семина, сделать план-график по проекту
</t>
    </r>
    <r>
      <rPr>
        <b/>
        <sz val="10.0"/>
      </rPr>
      <t>04.02.20</t>
    </r>
    <r>
      <rPr>
        <sz val="10.0"/>
      </rPr>
      <t xml:space="preserve"> - письмо в Агат на подписи у директора
</t>
    </r>
    <r>
      <rPr>
        <b/>
        <sz val="10.0"/>
      </rPr>
      <t>05.02.20</t>
    </r>
    <r>
      <rPr>
        <sz val="10.0"/>
      </rPr>
      <t xml:space="preserve"> - напралено письмо исх. №195 от 05.02.20 со стоимостью, планом-графиком и матрицей по реализации моторного стенда в АО ГМЗ АГАТ</t>
    </r>
  </si>
  <si>
    <t>САЛЮТ</t>
  </si>
  <si>
    <r>
      <rPr>
        <b/>
        <sz val="10.0"/>
      </rPr>
      <t>26.02.20</t>
    </r>
    <r>
      <rPr>
        <sz val="10.0"/>
      </rPr>
      <t xml:space="preserve"> - направить проект договора
</t>
    </r>
    <r>
      <rPr>
        <b/>
        <sz val="10.0"/>
      </rPr>
      <t>02.03.20</t>
    </r>
    <r>
      <rPr>
        <sz val="10.0"/>
      </rPr>
      <t xml:space="preserve"> - проект письма у А.Семина
</t>
    </r>
    <r>
      <rPr>
        <b/>
        <sz val="10.0"/>
      </rPr>
      <t>05.03.20</t>
    </r>
    <r>
      <rPr>
        <sz val="10.0"/>
      </rPr>
      <t xml:space="preserve"> - проект договора направлен Заказчику исх. №369 от 05.03.20</t>
    </r>
  </si>
  <si>
    <r>
      <rPr>
        <b/>
        <sz val="10.0"/>
      </rPr>
      <t>26.02.20</t>
    </r>
    <r>
      <rPr>
        <sz val="10.0"/>
      </rPr>
      <t xml:space="preserve"> - поправить письмо, А. Семин ищет первоначальный вариант письма с правками директора
</t>
    </r>
    <r>
      <rPr>
        <b/>
        <sz val="10.0"/>
      </rPr>
      <t>28.02.20</t>
    </r>
    <r>
      <rPr>
        <sz val="10.0"/>
      </rPr>
      <t xml:space="preserve"> - письмо на подписи у директора
</t>
    </r>
    <r>
      <rPr>
        <b/>
        <sz val="10.0"/>
      </rPr>
      <t>05.03.20</t>
    </r>
    <r>
      <rPr>
        <sz val="10.0"/>
      </rPr>
      <t xml:space="preserve"> - письмо по вопросу тех. сопровождения направлено Заказчику исх. №382 от 05.03.2020</t>
    </r>
  </si>
  <si>
    <t>Телеметрическая система для проведения испытаний по тензометрированию и термометрированию роторных деталей</t>
  </si>
  <si>
    <r>
      <rPr>
        <sz val="10.0"/>
      </rPr>
      <t xml:space="preserve">25.02.20-запрос расписан через офис
26.02.20 - старое письмо от 27.01.20, ответ не актуален, приезд специалистов уже состоялся, нам направили на согласование ТТ по e-mail, а без письма из Сатурна документы не выпускают
</t>
    </r>
    <r>
      <rPr>
        <b/>
        <sz val="10.0"/>
      </rPr>
      <t>27.02.20</t>
    </r>
    <r>
      <rPr>
        <sz val="10.0"/>
      </rPr>
      <t xml:space="preserve"> - ТТ с нашими замечаниями (от Кузянова, Попов без замечаний) направлено в Сатурн</t>
    </r>
  </si>
  <si>
    <t>Проект Техника</t>
  </si>
  <si>
    <t>MIC-185, MIC-026</t>
  </si>
  <si>
    <r>
      <rPr>
        <sz val="10.0"/>
      </rPr>
      <t xml:space="preserve">21.02.20-запрос расписан через офис
</t>
    </r>
    <r>
      <rPr>
        <b/>
        <sz val="10.0"/>
      </rPr>
      <t>26.02.20</t>
    </r>
    <r>
      <rPr>
        <sz val="10.0"/>
      </rPr>
      <t xml:space="preserve"> - ответ на это письмо не требуется,  мы просили Заказчика направить нам актуальные реквизиты для открытия спец.счета по договору поставки оборудования</t>
    </r>
  </si>
  <si>
    <t>АО ПМЗ Восход</t>
  </si>
  <si>
    <t xml:space="preserve">MIC-400 </t>
  </si>
  <si>
    <r>
      <rPr>
        <b/>
        <sz val="10.0"/>
      </rPr>
      <t>04.03.20</t>
    </r>
    <r>
      <rPr>
        <sz val="10.0"/>
      </rPr>
      <t xml:space="preserve">-запрос распичан чреез офис
</t>
    </r>
    <r>
      <rPr>
        <b/>
        <sz val="10.0"/>
      </rPr>
      <t>05.03.20</t>
    </r>
    <r>
      <rPr>
        <sz val="10.0"/>
      </rPr>
      <t xml:space="preserve"> - недосточно исх. данных для ТКП
</t>
    </r>
    <r>
      <rPr>
        <b/>
        <sz val="10.0"/>
      </rPr>
      <t>11.03.20</t>
    </r>
    <r>
      <rPr>
        <sz val="10.0"/>
      </rPr>
      <t xml:space="preserve"> - письмо Заказчику на подписи
</t>
    </r>
    <r>
      <rPr>
        <b/>
        <sz val="10.0"/>
      </rPr>
      <t>12.03.20</t>
    </r>
    <r>
      <rPr>
        <sz val="10.0"/>
      </rPr>
      <t xml:space="preserve"> - исх. №164 от 12.03.2020 направлено Заказчику</t>
    </r>
  </si>
  <si>
    <t>Преобразователь для датчика LVDT</t>
  </si>
  <si>
    <r>
      <rPr>
        <b/>
        <sz val="10.0"/>
      </rPr>
      <t>27.03.20</t>
    </r>
    <r>
      <rPr>
        <sz val="10.0"/>
      </rPr>
      <t xml:space="preserve"> -запрос расписан через офис
</t>
    </r>
    <r>
      <rPr>
        <b/>
        <sz val="10.0"/>
      </rPr>
      <t>30.03.20</t>
    </r>
    <r>
      <rPr>
        <sz val="10.0"/>
      </rPr>
      <t xml:space="preserve"> - ответ исх. 199 от 27.03.20 продублирован на почту Душину (ранее был неофициально аналогичный запрос вх. №377)</t>
    </r>
  </si>
  <si>
    <t>Преобразователь сигналов</t>
  </si>
  <si>
    <r>
      <rPr>
        <b/>
        <sz val="10.0"/>
      </rPr>
      <t>24.03.20</t>
    </r>
    <r>
      <rPr>
        <sz val="10.0"/>
      </rPr>
      <t xml:space="preserve">-запрос расписан через офис
</t>
    </r>
    <r>
      <rPr>
        <b/>
        <sz val="10.0"/>
      </rPr>
      <t>26.03.20</t>
    </r>
    <r>
      <rPr>
        <sz val="10.0"/>
      </rPr>
      <t xml:space="preserve"> - письмо-ответ у А.Семина
</t>
    </r>
    <r>
      <rPr>
        <b/>
        <sz val="10.0"/>
      </rPr>
      <t>27.03.20</t>
    </r>
    <r>
      <rPr>
        <sz val="10.0"/>
      </rPr>
      <t xml:space="preserve"> - отказ исх. 199 от 27.03.20</t>
    </r>
  </si>
  <si>
    <t>16.04.20-запрос расписан через офис
16.04.20 - пообщалась с Заказчиком, запрос ТЗ
20.04.20 - ТЗ направлено А.Н. Попову, Заказчику направлен отпросный лист по MIC-1500 
24.04.20 - вводное совещание с Заказчиком, недостаточно исходных данных для ТКП</t>
  </si>
  <si>
    <t>ТГК-2</t>
  </si>
  <si>
    <t>12.05.20-запрос расписан через офис
13.05.20- отказ, не наше, в запросе ссылка на торги, ТТ не к нашему оборудованию</t>
  </si>
  <si>
    <t>MIC-1100</t>
  </si>
  <si>
    <t>12.05.20-запрос расписан через офис
13.05.20 - ТКП не требуется, Заказчику найден дог. 42 от 31.03.2011 (ворд), жду формулировки от Д. Милосердова и по п.п.2-6
18.05.20 - ответ направлен Заказчику</t>
  </si>
  <si>
    <t>ПАО Силовые машины</t>
  </si>
  <si>
    <t>27.05.20-запрос расписан через офис
27.05.20 - недостаточно исх. данных, направлен опросный лист. ТКП пока не требуется, озвучен поряд цен и срок изготовления</t>
  </si>
  <si>
    <t>11.06.20-запрос расписан через офис
11.06.20 - расчёт полной эл.мощности для ответа
22.06.20 - ответ направлен Заказчику</t>
  </si>
  <si>
    <t>соглашение о неразглашении</t>
  </si>
  <si>
    <t>635
713</t>
  </si>
  <si>
    <t>15.06.20-запрос расписан через офис
16.06.20-согл-е о КИ направлено на проверку в ДГ
18.06.20 - соглашение направлено О. Стржелинскому
30.06.20 - пришли оригиналы, на подписи у ген. директора
08.07.20 - соглашение направлено Заказчику исх. 352 от 08.07.20</t>
  </si>
  <si>
    <t>Соглашение о неразглашении №П.Д28460-20 от 29.05.2020 (ООО)</t>
  </si>
  <si>
    <t>ООО "Перспектива"</t>
  </si>
  <si>
    <t>Тензометрическая станция</t>
  </si>
  <si>
    <t>22.06.20-запрос расписан через офис
23.06.20 - исх. данные направлены А.Стифутину
25.06.20 - отказ, не наше</t>
  </si>
  <si>
    <t>Сергей Василюк</t>
  </si>
  <si>
    <t>09.07.20-запрос расписан через офис
09.07.20 - 0 исх. данных, Заказчику направлен опросный лист на MIC-1500</t>
  </si>
  <si>
    <t>08.07.20-запрос расписан через офис
09.07.20 - ТЗ направлено Кузянову
13.07.20 - отказ, не сможем обеспечить заданные параметры и размеры</t>
  </si>
  <si>
    <t>ООО Озон Фарм</t>
  </si>
  <si>
    <t>контроль температуры</t>
  </si>
  <si>
    <t>23.07.20-запрос расписан через офис
23.07.20 - ТЗ направлено А.Стифутину
30.07.20 - отказ, не наше</t>
  </si>
  <si>
    <t>07.08.20-запрос расписан через офис
07.08.20 - подписанный скан договора направлен Заказчику, оригиналы направлю после получения подписанного скана со стороны Заказчика 
12.08.20 - получен подписанный скан договора
13.08.20 - оригинал дог., подписанный с нашей стороны направлен Закачику исх. №1212</t>
  </si>
  <si>
    <t>Дог. №19/20 от 21.07.2020 (АО)</t>
  </si>
  <si>
    <t>ГидроКуб</t>
  </si>
  <si>
    <t>стенд для испытаний</t>
  </si>
  <si>
    <t>11.08.20-запрос расписан через офис
11.08.20 - отказ не наше, консультация со А. Стифутиным</t>
  </si>
  <si>
    <t>07.08.20-запрос расписан через офис
07.08.20 -ТТ направлено Мамонову, Стифутину
11.08.20 - заведена задача #5862 в redmine
14.08.20 - предварительный ответ В.Мельникова
17.08.20 - запланировано общение В. Мельникова с Заказчиком, ждём выход Адаменко из отпуска
15.09.20 - Адаменко прислал дистрибутив ПО Заказчика
25.09.20 - ждем реакцию на фукционал нашего ПО от Заказчика</t>
  </si>
  <si>
    <t>автоматизированный стенд</t>
  </si>
  <si>
    <t>05.10.20-запрос расписан через офис
05.10.20 -  отказ, не наше оборудование</t>
  </si>
  <si>
    <t>Региональные самолеты</t>
  </si>
  <si>
    <t>телеметрическе оборудование</t>
  </si>
  <si>
    <t>06.10.20-запрос расписан через офис
07.10.20 - Заказчику направлены материалы по телеметрическим системам</t>
  </si>
  <si>
    <t>НПП Антарис</t>
  </si>
  <si>
    <t>измерительная аппаратура</t>
  </si>
  <si>
    <t>09.10.20 - ИД направлены А.Стифутину
13.10.20 - отказ, новая разработка в настоящий момент не планируется</t>
  </si>
  <si>
    <t>ОАО НПО ЦКТИ</t>
  </si>
  <si>
    <t>Система тип-тайминга и радиального зазора для модельного осевого компрессора</t>
  </si>
  <si>
    <t>08.10.20-запрос расписан через офис
09.10.20 - информация направлена А.Н. Попову
15.10.20 - ответ Заказчику</t>
  </si>
  <si>
    <t xml:space="preserve">КГТУ </t>
  </si>
  <si>
    <t>19.10.20-запрос расписан через офис
26.10.20 - запрашиваемые материалы направлены Заказчику</t>
  </si>
  <si>
    <t>26.10.20-Запрос расписан через офис
26.10.20 - ткп не требуется, был вопрос по тех. характеристикам MIC-1500 для аналитического отчета. отвечен</t>
  </si>
  <si>
    <t>модернизация АИС proDAS стендов 26, 27, 28</t>
  </si>
  <si>
    <t>23.11.20-запрос расписан через офис
23.11.20 - ТТ и Спецификация направлены Стифутину, Скрипнику А-ру
24.11.20 - отказ, исх. №1880 (АО)</t>
  </si>
  <si>
    <t>ГНЦ РФ-ФЭИ</t>
  </si>
  <si>
    <t>17.11.20-запрос расписан через офис
17.11.20- недостаточно ИД, уточнение у Заказчика
23.11.20 - нет ИД</t>
  </si>
  <si>
    <r>
      <rPr>
        <b/>
        <sz val="10.0"/>
      </rPr>
      <t>03.03.20</t>
    </r>
    <r>
      <rPr>
        <sz val="10.0"/>
      </rPr>
      <t xml:space="preserve">-запрос расписан через офис
</t>
    </r>
    <r>
      <rPr>
        <b/>
        <sz val="10.0"/>
      </rPr>
      <t>03.03.20</t>
    </r>
    <r>
      <rPr>
        <sz val="10.0"/>
      </rPr>
      <t xml:space="preserve"> - договор на подписи у директора
</t>
    </r>
    <r>
      <rPr>
        <b/>
        <sz val="10.0"/>
      </rPr>
      <t>05.03.20</t>
    </r>
    <r>
      <rPr>
        <sz val="10.0"/>
      </rPr>
      <t xml:space="preserve"> - подписанный оригинал дог. направлен Заказчику исх. №148 от 05.03.20, наш оригинал передан Дышкант Л.А. </t>
    </r>
  </si>
  <si>
    <t>Дог. №У 112/Д-729-2019</t>
  </si>
  <si>
    <t>APCS</t>
  </si>
  <si>
    <t>007_20</t>
  </si>
  <si>
    <r>
      <rPr>
        <b/>
        <sz val="10.0"/>
      </rPr>
      <t>16.12.19</t>
    </r>
    <r>
      <rPr>
        <sz val="10.0"/>
      </rPr>
      <t xml:space="preserve"> - запрос на e-mail
</t>
    </r>
    <r>
      <rPr>
        <b/>
        <sz val="10.0"/>
      </rPr>
      <t>10.01.20</t>
    </r>
    <r>
      <rPr>
        <sz val="10.0"/>
      </rPr>
      <t xml:space="preserve"> - ТКП направлено Заказчику, обновила </t>
    </r>
    <r>
      <rPr>
        <b/>
        <sz val="10.0"/>
      </rPr>
      <t>ТКП№614_19</t>
    </r>
    <r>
      <rPr>
        <sz val="10.0"/>
      </rPr>
      <t>, дополнительно включены датчики и кабели по новым исходным данным</t>
    </r>
  </si>
  <si>
    <t>СИБПРОЕКТНИИАВИАПРОМ</t>
  </si>
  <si>
    <t>Оборудование для реконструкции стендов ЦИАМ</t>
  </si>
  <si>
    <r>
      <rPr>
        <b/>
        <sz val="10.0"/>
      </rPr>
      <t>10.01.20</t>
    </r>
    <r>
      <rPr>
        <sz val="10.0"/>
      </rPr>
      <t xml:space="preserve"> - запрос расписан через офис
</t>
    </r>
    <r>
      <rPr>
        <b/>
        <sz val="10.0"/>
      </rPr>
      <t xml:space="preserve">13.01.20 </t>
    </r>
    <r>
      <rPr>
        <sz val="10.0"/>
      </rPr>
      <t xml:space="preserve">- принято в работу
</t>
    </r>
    <r>
      <rPr>
        <b/>
        <sz val="10.0"/>
      </rPr>
      <t>14.01.20</t>
    </r>
    <r>
      <rPr>
        <sz val="10.0"/>
      </rPr>
      <t xml:space="preserve"> - ТКП подготовлено на проверке, подключился Ал-р Скрипник, по некоторым позициям в запросе недостотачно исх. данных
</t>
    </r>
    <r>
      <rPr>
        <b/>
        <sz val="10.0"/>
      </rPr>
      <t>22.01.20</t>
    </r>
    <r>
      <rPr>
        <sz val="10.0"/>
      </rPr>
      <t xml:space="preserve"> - письмо исх. №32 от 22.01.2020 уточнить исх. данные
</t>
    </r>
    <r>
      <rPr>
        <b/>
        <sz val="10.0"/>
      </rPr>
      <t>27.01.20</t>
    </r>
    <r>
      <rPr>
        <sz val="10.0"/>
      </rPr>
      <t xml:space="preserve"> - ТКП направлено Заказчику сопровод. письмо исх. №41 от 27.01.2020</t>
    </r>
  </si>
  <si>
    <t>ЦИАМ (СИБПРОЕКТНИИАВИАПРОМ)</t>
  </si>
  <si>
    <t>374
380
386</t>
  </si>
  <si>
    <r>
      <rPr>
        <b/>
        <sz val="10.0"/>
      </rPr>
      <t>24.03.20</t>
    </r>
    <r>
      <rPr>
        <sz val="10.0"/>
      </rPr>
      <t xml:space="preserve">-запрос расписан через офис
</t>
    </r>
    <r>
      <rPr>
        <b/>
        <sz val="10.0"/>
      </rPr>
      <t>24.03.20</t>
    </r>
    <r>
      <rPr>
        <sz val="10.0"/>
      </rPr>
      <t xml:space="preserve"> - ТКП на ЦИАМ на проверке у В.Пака
</t>
    </r>
    <r>
      <rPr>
        <b/>
        <sz val="10.0"/>
      </rPr>
      <t>26.03.20</t>
    </r>
    <r>
      <rPr>
        <sz val="10.0"/>
      </rPr>
      <t xml:space="preserve"> - ТКП направлено Заказчику</t>
    </r>
  </si>
  <si>
    <t>22.04.20-запрос расписан через офис
23.04.20 - ТКП с обновленной датой направлено Заказчику</t>
  </si>
  <si>
    <t>23.04.20-запрос расписан через офис
27.04.20 - ТКП направлено Заказчику офиц. исх. 228 от 27.04.20</t>
  </si>
  <si>
    <t>29.06.20-запрос расписан через офис
29.06.20 - устранены замечания (главгосэкспертизы), ТКП направлено Заказчику исх. №332 от 29.06.20</t>
  </si>
  <si>
    <t>ГСИ Групп</t>
  </si>
  <si>
    <r>
      <rPr>
        <b/>
        <sz val="10.0"/>
      </rPr>
      <t>27.11.20</t>
    </r>
    <r>
      <rPr>
        <sz val="10.0"/>
      </rPr>
      <t xml:space="preserve"> - задача от В.Пака
27.11.20 - ТКП у А-ра Скрипника
09.12.20 - запрос договора, заявка на договор в ДГ
15.12.20 - ТКП направлено Заказчику исх. 648</t>
    </r>
  </si>
  <si>
    <t>ОДК (САЛЮТ)</t>
  </si>
  <si>
    <t>016_20</t>
  </si>
  <si>
    <r>
      <rPr>
        <b/>
        <sz val="10.0"/>
      </rPr>
      <t>13.01.2020</t>
    </r>
    <r>
      <rPr>
        <sz val="10.0"/>
      </rPr>
      <t xml:space="preserve"> - запрос по телефону
</t>
    </r>
    <r>
      <rPr>
        <b/>
        <sz val="10.0"/>
      </rPr>
      <t>14.01.2020</t>
    </r>
    <r>
      <rPr>
        <sz val="10.0"/>
      </rPr>
      <t xml:space="preserve"> - ТКП направлено Заказчику</t>
    </r>
  </si>
  <si>
    <t>Всероссийский теплотехнический институт</t>
  </si>
  <si>
    <r>
      <rPr>
        <b/>
        <sz val="10.0"/>
      </rPr>
      <t>14.01.20</t>
    </r>
    <r>
      <rPr>
        <sz val="10.0"/>
      </rPr>
      <t xml:space="preserve"> - запрос расписан через офис
</t>
    </r>
    <r>
      <rPr>
        <b/>
        <sz val="10.0"/>
      </rPr>
      <t>16.01.20</t>
    </r>
    <r>
      <rPr>
        <sz val="10.0"/>
      </rPr>
      <t xml:space="preserve"> - проект договора с правками направлен Заказчику, ТКП и заявка на договор подписаны
</t>
    </r>
    <r>
      <rPr>
        <b/>
        <sz val="10.0"/>
      </rPr>
      <t>21.01.20</t>
    </r>
    <r>
      <rPr>
        <sz val="10.0"/>
      </rPr>
      <t xml:space="preserve"> - получен доработанный проект договора от ВТИ
</t>
    </r>
    <r>
      <rPr>
        <b/>
        <sz val="10.0"/>
      </rPr>
      <t>23.01.20</t>
    </r>
    <r>
      <rPr>
        <sz val="10.0"/>
      </rPr>
      <t xml:space="preserve"> - текст договора согласован со стороны МЕРА и направлен Заказчику</t>
    </r>
  </si>
  <si>
    <r>
      <rPr>
        <b/>
        <sz val="10.0"/>
      </rPr>
      <t>04.03.20</t>
    </r>
    <r>
      <rPr>
        <sz val="10.0"/>
      </rPr>
      <t xml:space="preserve"> - запрос на e-mail
</t>
    </r>
    <r>
      <rPr>
        <b/>
        <sz val="10.0"/>
      </rPr>
      <t>04.03.20</t>
    </r>
    <r>
      <rPr>
        <sz val="10.0"/>
      </rPr>
      <t xml:space="preserve"> - ТКП и сведения о цепочке собственников направлены официально исх. №316 от 04.03.20</t>
    </r>
  </si>
  <si>
    <r>
      <rPr>
        <b/>
        <sz val="10.0"/>
      </rPr>
      <t xml:space="preserve">27.03.20 </t>
    </r>
    <r>
      <rPr>
        <sz val="10.0"/>
      </rPr>
      <t xml:space="preserve">-запрос расписан через офис
</t>
    </r>
    <r>
      <rPr>
        <b/>
        <sz val="10.0"/>
      </rPr>
      <t xml:space="preserve">30.03.20 </t>
    </r>
    <r>
      <rPr>
        <sz val="10.0"/>
      </rPr>
      <t xml:space="preserve">- письмо направлено А.Мамонову, ранее я пересылала ему компоновки от ВТИ, за ним оформление отчетной док-ции по дог
</t>
    </r>
    <r>
      <rPr>
        <b/>
        <sz val="10.0"/>
      </rPr>
      <t>31.03.20</t>
    </r>
    <r>
      <rPr>
        <sz val="10.0"/>
      </rPr>
      <t xml:space="preserve"> - материалы по просьбе А. Мамонова направлены Коленько
08.04.20 - договорились с ВТИ, что они сами оформляют документы по этапу 1
17.04.20 - Заказчику направлены подписанный скан договора, Акт закрытия этапа 1, счет по этапу 1, счет на аванс по этапу 2
14.07.20 - Заказчику переданы оригиналы Акта сдачи-приемки этапа 1, подписанного с нашей стороны исх. 326 
15.07.20 - Заказчику направлен оригинал подписанного дог. №091 исх. 364</t>
    </r>
  </si>
  <si>
    <t>дог. №091 от 19.03.20 (ООО), счёт №60 от 10.04.20, 
счёт №61 от 16.04.20</t>
  </si>
  <si>
    <t>ОАО ВТИ</t>
  </si>
  <si>
    <t>20.11.20-запрос расписан через офис
20.11.20 - ДС2 направлено в ДГ
03.12.20 - версия ДС2 неактульна (изменились условия), ждём новую версию от Заказчика</t>
  </si>
  <si>
    <t>1.12.20-запрос расписан через офис
03.12.20 - версия ДС №1 неактуальна. Ждём следующую версию ДС №1 от Заказчика</t>
  </si>
  <si>
    <t>Дог. №091 от 19.03.20 (ООО)</t>
  </si>
  <si>
    <t xml:space="preserve">11.12.20-запрос расписан через офис
11.12.20 - ДС направлено на согласование ДГ, РП и Семин
15.12.20 - сканы подписанные с нашей стороны ДС, акт сдачи-приемки и счет по 2 этапу направлены Заказчику </t>
  </si>
  <si>
    <t>ДС №0000000002019РМО0002/1
счёт №0000000002019РМО0002/61 от 15.12.20 (ООО)</t>
  </si>
  <si>
    <t xml:space="preserve">
НПО машиностроения</t>
  </si>
  <si>
    <t>MIC-355М, MX-240,WinПОС,356A02</t>
  </si>
  <si>
    <r>
      <rPr>
        <b/>
        <sz val="10.0"/>
      </rPr>
      <t>17.01.20</t>
    </r>
    <r>
      <rPr>
        <sz val="10.0"/>
      </rPr>
      <t xml:space="preserve"> - запрос расписан через офис
</t>
    </r>
    <r>
      <rPr>
        <b/>
        <sz val="10.0"/>
      </rPr>
      <t>17.01.20</t>
    </r>
    <r>
      <rPr>
        <sz val="10.0"/>
      </rPr>
      <t xml:space="preserve"> - стоимость датчиков по телефону
</t>
    </r>
    <r>
      <rPr>
        <b/>
        <sz val="10.0"/>
      </rPr>
      <t>20.01.20</t>
    </r>
    <r>
      <rPr>
        <sz val="10.0"/>
      </rPr>
      <t xml:space="preserve"> - ТКП направлено Заказчику + письмо о ед. поставщике исх. №28 от 20.01.20</t>
    </r>
  </si>
  <si>
    <r>
      <rPr>
        <b/>
        <sz val="10.0"/>
      </rPr>
      <t>21.01.20</t>
    </r>
    <r>
      <rPr>
        <sz val="10.0"/>
      </rPr>
      <t xml:space="preserve"> - запрос по e-mail через А.Коршунова добавить в ТКП ещё 2 датчика, ИБП, МФУ
</t>
    </r>
    <r>
      <rPr>
        <b/>
        <sz val="10.0"/>
      </rPr>
      <t>22.01.20</t>
    </r>
    <r>
      <rPr>
        <sz val="10.0"/>
      </rPr>
      <t xml:space="preserve"> - ТКП версия 2 направлено Заказчику</t>
    </r>
  </si>
  <si>
    <r>
      <rPr>
        <b/>
        <sz val="10.0"/>
      </rPr>
      <t>13.02.20</t>
    </r>
    <r>
      <rPr>
        <sz val="10.0"/>
      </rPr>
      <t xml:space="preserve"> - запрос договора через Коршунова
</t>
    </r>
    <r>
      <rPr>
        <b/>
        <sz val="10.0"/>
      </rPr>
      <t>14.02.20</t>
    </r>
    <r>
      <rPr>
        <sz val="10.0"/>
      </rPr>
      <t xml:space="preserve"> - заявка на договор
</t>
    </r>
    <r>
      <rPr>
        <b/>
        <sz val="10.0"/>
      </rPr>
      <t>17.02.20</t>
    </r>
    <r>
      <rPr>
        <sz val="10.0"/>
      </rPr>
      <t xml:space="preserve"> - Заказчику направлен проект договора
</t>
    </r>
    <r>
      <rPr>
        <b/>
        <sz val="10.0"/>
      </rPr>
      <t>19.02.20</t>
    </r>
    <r>
      <rPr>
        <sz val="10.0"/>
      </rPr>
      <t xml:space="preserve"> - Заказчику направлен подписанный оригинал дог. с нашей стороны и счёт на аванс исх. № 106 от 19.02.2020
</t>
    </r>
    <r>
      <rPr>
        <b/>
        <sz val="10.0"/>
      </rPr>
      <t>25.03.20</t>
    </r>
    <r>
      <rPr>
        <sz val="10.0"/>
      </rPr>
      <t xml:space="preserve"> - исх. №191 от 25.03.20 направлен ПР</t>
    </r>
  </si>
  <si>
    <t>дог. № 08/20 (ООО), 
счёт №31 от 19.02.2020</t>
  </si>
  <si>
    <t>16.06.20-запрос расписан через офис
16.06.20 - оригинал ПУР передан в ДГ.
22.06.20 - исх. 320 от 22.06.20: оригинал ПР был направлен исх. №191 от 25.03.20</t>
  </si>
  <si>
    <t>дог. № 08/20 (ООО), 
счёт №31 от 19.02.2020</t>
  </si>
  <si>
    <t>р2623</t>
  </si>
  <si>
    <t>1.12.20-запрос расписан через офис
03.12.20 - ДС№1 передано в ДГ
04.12.20 - оригинал подписанного ДС№1 направлен Заказчику исх. №623</t>
  </si>
  <si>
    <t>Дог. №08/20 от 13.03.20 (ООО)</t>
  </si>
  <si>
    <t>Кабель сигнальный</t>
  </si>
  <si>
    <t>241_20</t>
  </si>
  <si>
    <t>19.05.20-оплата</t>
  </si>
  <si>
    <t>счёт №67 от 28.04.20, счёт №68 от 29.04.20 (аванс 15%) (ООО)</t>
  </si>
  <si>
    <t>р2632</t>
  </si>
  <si>
    <t>НПП РКЦ</t>
  </si>
  <si>
    <t>MIC-355М, MX-240, WinПОС</t>
  </si>
  <si>
    <t>031_20</t>
  </si>
  <si>
    <r>
      <rPr>
        <b/>
        <sz val="10.0"/>
      </rPr>
      <t>20.01.20</t>
    </r>
    <r>
      <rPr>
        <sz val="10.0"/>
      </rPr>
      <t xml:space="preserve"> - запрос по e-mail
</t>
    </r>
    <r>
      <rPr>
        <b/>
        <sz val="10.0"/>
      </rPr>
      <t>20.01.20</t>
    </r>
    <r>
      <rPr>
        <sz val="10.0"/>
      </rPr>
      <t xml:space="preserve"> - ТКП на проверке у В.Пака
</t>
    </r>
    <r>
      <rPr>
        <b/>
        <sz val="10.0"/>
      </rPr>
      <t>27.01.20</t>
    </r>
    <r>
      <rPr>
        <sz val="10.0"/>
      </rPr>
      <t xml:space="preserve"> - ТКП направлено Заказчику</t>
    </r>
  </si>
  <si>
    <t>УВЗ</t>
  </si>
  <si>
    <t>Обновить ТКП на MIC-036</t>
  </si>
  <si>
    <t>036_20</t>
  </si>
  <si>
    <r>
      <rPr>
        <b/>
        <sz val="10.0"/>
      </rPr>
      <t>21.01.20</t>
    </r>
    <r>
      <rPr>
        <sz val="10.0"/>
      </rPr>
      <t xml:space="preserve"> - запрос по телефону обновить ТКП для конкурсной процедуры
</t>
    </r>
    <r>
      <rPr>
        <b/>
        <sz val="10.0"/>
      </rPr>
      <t>22.01.20</t>
    </r>
    <r>
      <rPr>
        <sz val="10.0"/>
      </rPr>
      <t xml:space="preserve"> - ТКП направлено Заказчику</t>
    </r>
  </si>
  <si>
    <r>
      <rPr>
        <b/>
        <sz val="10.0"/>
      </rPr>
      <t>07.02.20</t>
    </r>
    <r>
      <rPr>
        <sz val="10.0"/>
      </rPr>
      <t xml:space="preserve"> - запрос расписан через офис
</t>
    </r>
    <r>
      <rPr>
        <b/>
        <sz val="10.0"/>
      </rPr>
      <t>10.02.20</t>
    </r>
    <r>
      <rPr>
        <sz val="10.0"/>
      </rPr>
      <t xml:space="preserve"> - исх. №84 от 10.02.2020 по условиям оплаты</t>
    </r>
  </si>
  <si>
    <t>27.11.20-запрос расписан через офис
27.11.20 - ТКП у В.Пака
03.12.20 - ТКП с ТЗ на проверке у А.Стифутина
07.12.20 - ТКП направлено Заказчику</t>
  </si>
  <si>
    <r>
      <rPr>
        <b/>
        <sz val="10.0"/>
      </rPr>
      <t>22.01.20</t>
    </r>
    <r>
      <rPr>
        <sz val="10.0"/>
      </rPr>
      <t xml:space="preserve"> - запрос по e-mail
</t>
    </r>
    <r>
      <rPr>
        <b/>
        <sz val="10.0"/>
      </rPr>
      <t>22.01.20</t>
    </r>
    <r>
      <rPr>
        <sz val="10.0"/>
      </rPr>
      <t xml:space="preserve"> - ТКП направлено Заказчику</t>
    </r>
  </si>
  <si>
    <t>29.04.20-запрос расписан через офис
29.04.20 - запрошена обновленная цена датчиков
07.05.20 -ТКП на проверке у В.Пака
13.05.20 - ТКП направлено Заказчику</t>
  </si>
  <si>
    <t>09.07.20-запрос расписан через офис
09.07.20 - запросила КП на датчики PCB, согласование условий оплаты с Семиным
15.07.20 - ТКП на согласовании у А.Стифутина
16.07.20 - ТКП у В.Пака, 28.07.20 - ТКП откорректировано и снова у В.Пака
02.09.20 - направлен ответ исх. №448 от 02.09.20</t>
  </si>
  <si>
    <t>21.10.20 - запрос от Заказчика в параллель запросу 1225 от другого человека из ОДК-ПМ на e-mail
23.10.20 - обновление КП на PCB-датчики
23.10.20 - ТКП у В.Пака
28.10.20 - ТКП направлено Заказчику исх. №563</t>
  </si>
  <si>
    <t>050_20</t>
  </si>
  <si>
    <r>
      <rPr>
        <b/>
        <sz val="10.0"/>
      </rPr>
      <t xml:space="preserve">23.01.20 </t>
    </r>
    <r>
      <rPr>
        <sz val="10.0"/>
      </rPr>
      <t xml:space="preserve">- запрос расписан через офис
</t>
    </r>
    <r>
      <rPr>
        <b/>
        <sz val="10.0"/>
      </rPr>
      <t>24.01.20</t>
    </r>
    <r>
      <rPr>
        <sz val="10.0"/>
      </rPr>
      <t xml:space="preserve"> - ТКП на проверке у В.Пака
</t>
    </r>
    <r>
      <rPr>
        <b/>
        <sz val="10.0"/>
      </rPr>
      <t>27.01.20</t>
    </r>
    <r>
      <rPr>
        <sz val="10.0"/>
      </rPr>
      <t xml:space="preserve"> - ТКП направлено Заказкчику</t>
    </r>
  </si>
  <si>
    <t>НИИ прикладной химии</t>
  </si>
  <si>
    <t>053_20</t>
  </si>
  <si>
    <r>
      <rPr>
        <b/>
        <sz val="10.0"/>
      </rPr>
      <t>27.01.20</t>
    </r>
    <r>
      <rPr>
        <sz val="10.0"/>
      </rPr>
      <t xml:space="preserve"> - запрос расписан через офис
</t>
    </r>
    <r>
      <rPr>
        <b/>
        <sz val="10.0"/>
      </rPr>
      <t>28.01.20</t>
    </r>
    <r>
      <rPr>
        <sz val="10.0"/>
      </rPr>
      <t xml:space="preserve"> - ТКП направлено Заказчику
20.04.20 - уточнение ТКП для участия в конкурсе</t>
    </r>
  </si>
  <si>
    <t>05.06.20-запрос расписан через офис
10.06.20 - подписанный оригинал договора направлен Заказчику исх. №296 от 10.06.20</t>
  </si>
  <si>
    <t>дог.№2020-8540 от 13.05.2020 (ООО)</t>
  </si>
  <si>
    <t>р2627</t>
  </si>
  <si>
    <t>MIC-036_полигон</t>
  </si>
  <si>
    <t>054_20</t>
  </si>
  <si>
    <r>
      <rPr>
        <b/>
        <sz val="10.0"/>
      </rPr>
      <t>27.01.20</t>
    </r>
    <r>
      <rPr>
        <sz val="10.0"/>
      </rPr>
      <t xml:space="preserve"> - запрос расписан через офис
</t>
    </r>
    <r>
      <rPr>
        <b/>
        <sz val="10.0"/>
      </rPr>
      <t>28.01.20</t>
    </r>
    <r>
      <rPr>
        <sz val="10.0"/>
      </rPr>
      <t xml:space="preserve"> - ТКП направлено Заказчику
20.04.20 - уточнение ТКП для участия в конкурсе</t>
    </r>
  </si>
  <si>
    <t>дог.№2020-8541 от 13.05.2020 (ООО)</t>
  </si>
  <si>
    <t>р2628</t>
  </si>
  <si>
    <t>MIC-036_здание№127</t>
  </si>
  <si>
    <t>055_20</t>
  </si>
  <si>
    <r>
      <rPr>
        <b/>
        <sz val="10.0"/>
      </rPr>
      <t>27.01.20</t>
    </r>
    <r>
      <rPr>
        <sz val="10.0"/>
      </rPr>
      <t xml:space="preserve"> - запрос расписан через офис
</t>
    </r>
    <r>
      <rPr>
        <b/>
        <sz val="10.0"/>
      </rPr>
      <t xml:space="preserve">28.01.20 </t>
    </r>
    <r>
      <rPr>
        <sz val="10.0"/>
      </rPr>
      <t>- ТКП направлено Заказчику
20.04.20 - уточнение ТКП для участия в конкурсе</t>
    </r>
  </si>
  <si>
    <t>дог.№2020-8539 от 13.05.2020 (ООО)</t>
  </si>
  <si>
    <t>р2631</t>
  </si>
  <si>
    <t>Оборудование для ГГ ПД-35</t>
  </si>
  <si>
    <r>
      <rPr>
        <b/>
        <sz val="10.0"/>
      </rPr>
      <t>28.01.20</t>
    </r>
    <r>
      <rPr>
        <sz val="10.0"/>
      </rPr>
      <t xml:space="preserve"> - запрос от В.Пака, перевыставить ТКП №638_19 по итогам совещания с Авидом от 27.01.20
</t>
    </r>
    <r>
      <rPr>
        <b/>
        <sz val="10.0"/>
      </rPr>
      <t xml:space="preserve">30.01.20 </t>
    </r>
    <r>
      <rPr>
        <sz val="10.0"/>
      </rPr>
      <t xml:space="preserve">- передано на согласование директору через В.Пака
</t>
    </r>
    <r>
      <rPr>
        <b/>
        <sz val="10.0"/>
      </rPr>
      <t xml:space="preserve">04.02.20 </t>
    </r>
    <r>
      <rPr>
        <sz val="10.0"/>
      </rPr>
      <t>- ТКП направлено Заказчику письмо исх. №180 от 04.02.2020</t>
    </r>
  </si>
  <si>
    <r>
      <rPr>
        <b/>
        <sz val="10.0"/>
      </rPr>
      <t>16.03.20</t>
    </r>
    <r>
      <rPr>
        <sz val="10.0"/>
      </rPr>
      <t xml:space="preserve"> - запрос на e-mail уточнить ТКП
</t>
    </r>
    <r>
      <rPr>
        <b/>
        <sz val="10.0"/>
      </rPr>
      <t>17.03.20</t>
    </r>
    <r>
      <rPr>
        <sz val="10.0"/>
      </rPr>
      <t xml:space="preserve"> - ТКП отправлено Заказчику, исх. 452 от 17.03.20</t>
    </r>
  </si>
  <si>
    <t>РусГидро-Дагестанский филиал</t>
  </si>
  <si>
    <t>Поверка MIC-200</t>
  </si>
  <si>
    <t>061_20</t>
  </si>
  <si>
    <r>
      <rPr>
        <b/>
        <sz val="10.0"/>
      </rPr>
      <t>30.01.20</t>
    </r>
    <r>
      <rPr>
        <sz val="10.0"/>
      </rPr>
      <t xml:space="preserve"> - запрос от тех.поддержки
</t>
    </r>
    <r>
      <rPr>
        <b/>
        <sz val="10.0"/>
      </rPr>
      <t>30.01.20</t>
    </r>
    <r>
      <rPr>
        <sz val="10.0"/>
      </rPr>
      <t xml:space="preserve"> - ТКП у В.Пака
</t>
    </r>
    <r>
      <rPr>
        <b/>
        <sz val="10.0"/>
      </rPr>
      <t>03.02.20</t>
    </r>
    <r>
      <rPr>
        <sz val="10.0"/>
      </rPr>
      <t xml:space="preserve"> - направлено Громову Андрею (СТС)</t>
    </r>
  </si>
  <si>
    <t>АО "ЦНИИСМ"</t>
  </si>
  <si>
    <t>Комплекс для проведения измерений линейных перемещений</t>
  </si>
  <si>
    <t>104
148</t>
  </si>
  <si>
    <t>062_20</t>
  </si>
  <si>
    <r>
      <rPr>
        <b/>
        <sz val="10.0"/>
      </rPr>
      <t>29.01.20</t>
    </r>
    <r>
      <rPr>
        <sz val="10.0"/>
      </rPr>
      <t xml:space="preserve"> - запрос расписан через офис
</t>
    </r>
    <r>
      <rPr>
        <b/>
        <sz val="10.0"/>
      </rPr>
      <t>30.01.20</t>
    </r>
    <r>
      <rPr>
        <sz val="10.0"/>
      </rPr>
      <t xml:space="preserve"> - передано на проработку А. Стифутину
</t>
    </r>
    <r>
      <rPr>
        <b/>
        <sz val="10.0"/>
      </rPr>
      <t>05.02.20</t>
    </r>
    <r>
      <rPr>
        <sz val="10.0"/>
      </rPr>
      <t xml:space="preserve"> - недостаточно исх. данных по датчикам для поиска их стоимости, запрос моделей датчиков у Заказчика для определния цены, направлен опросный лист Рифтек
</t>
    </r>
    <r>
      <rPr>
        <b/>
        <sz val="10.0"/>
      </rPr>
      <t>06.02.20</t>
    </r>
    <r>
      <rPr>
        <sz val="10.0"/>
      </rPr>
      <t xml:space="preserve"> - ТКП направлено Заказчику</t>
    </r>
  </si>
  <si>
    <r>
      <rPr>
        <b/>
        <sz val="10.0"/>
      </rPr>
      <t>12.02.20</t>
    </r>
    <r>
      <rPr>
        <sz val="10.0"/>
      </rPr>
      <t xml:space="preserve"> - запрос по e-mail дополнить ТКП
</t>
    </r>
    <r>
      <rPr>
        <b/>
        <sz val="10.0"/>
      </rPr>
      <t>12.03.20</t>
    </r>
    <r>
      <rPr>
        <sz val="10.0"/>
      </rPr>
      <t xml:space="preserve"> - ТКП на подписи у В.Пака
</t>
    </r>
    <r>
      <rPr>
        <b/>
        <sz val="10.0"/>
      </rPr>
      <t>16.03.20</t>
    </r>
    <r>
      <rPr>
        <sz val="10.0"/>
      </rPr>
      <t xml:space="preserve"> - ТКП у А. Семина
</t>
    </r>
    <r>
      <rPr>
        <b/>
        <sz val="10.0"/>
      </rPr>
      <t xml:space="preserve">19.03.20 - </t>
    </r>
    <r>
      <rPr>
        <sz val="10.0"/>
      </rPr>
      <t>ТКП направлено Заказчику</t>
    </r>
  </si>
  <si>
    <t>27, 28 стенд</t>
  </si>
  <si>
    <t>064_20</t>
  </si>
  <si>
    <t>29.07.20-запрос расписан через офис
29.07.20 - ТКП у В.Пака
29.07.20 - ТКП 080_20 направлен тех. специалистам Мамонову, Стифутину
30.07.20 - ТКП согласовано с В.Спиридонским, на согласовании у В.Пака
31.07.20 - ТКП направлено Заказчику
07.08.20 - ТКП направлено с офиц. исх. №1185</t>
  </si>
  <si>
    <t>MIC-355M с MX-240</t>
  </si>
  <si>
    <t>067_20</t>
  </si>
  <si>
    <r>
      <rPr>
        <b/>
        <sz val="10.0"/>
      </rPr>
      <t>31.01.20</t>
    </r>
    <r>
      <rPr>
        <sz val="10.0"/>
      </rPr>
      <t xml:space="preserve"> - запрос через Ал-ра Скрипника
</t>
    </r>
    <r>
      <rPr>
        <b/>
        <sz val="10.0"/>
      </rPr>
      <t>31.01.20</t>
    </r>
    <r>
      <rPr>
        <sz val="10.0"/>
      </rPr>
      <t xml:space="preserve"> - ТКП у В.Пака
</t>
    </r>
    <r>
      <rPr>
        <b/>
        <sz val="10.0"/>
      </rPr>
      <t>03.02.20</t>
    </r>
    <r>
      <rPr>
        <sz val="10.0"/>
      </rPr>
      <t xml:space="preserve"> -ТКП направлено Заказчику</t>
    </r>
  </si>
  <si>
    <r>
      <rPr>
        <b/>
        <sz val="10.0"/>
      </rPr>
      <t xml:space="preserve">18.03.20 </t>
    </r>
    <r>
      <rPr>
        <sz val="10.0"/>
      </rPr>
      <t xml:space="preserve">- запрос на e-mail о заключении договора
</t>
    </r>
    <r>
      <rPr>
        <b/>
        <sz val="10.0"/>
      </rPr>
      <t xml:space="preserve">19.03.20 </t>
    </r>
    <r>
      <rPr>
        <sz val="10.0"/>
      </rPr>
      <t xml:space="preserve">- подписана заявка на договор
</t>
    </r>
    <r>
      <rPr>
        <b/>
        <sz val="10.0"/>
      </rPr>
      <t>20.03.20</t>
    </r>
    <r>
      <rPr>
        <sz val="10.0"/>
      </rPr>
      <t xml:space="preserve"> - откорректированный проект дог. направлен на согласование Заказчику
</t>
    </r>
    <r>
      <rPr>
        <b/>
        <sz val="10.0"/>
      </rPr>
      <t>24.03.20</t>
    </r>
    <r>
      <rPr>
        <sz val="10.0"/>
      </rPr>
      <t xml:space="preserve"> - наши условия оплаты не приняли, предлагают постоплату
</t>
    </r>
    <r>
      <rPr>
        <b/>
        <sz val="10.0"/>
      </rPr>
      <t>26.03.20</t>
    </r>
    <r>
      <rPr>
        <sz val="10.0"/>
      </rPr>
      <t xml:space="preserve"> - пришел окончательный вариант дог от ЦИАМ на подпись, дог передан в ДГ Чикиной Надежде. 
</t>
    </r>
    <r>
      <rPr>
        <b/>
        <sz val="10.0"/>
      </rPr>
      <t>02.04.20</t>
    </r>
    <r>
      <rPr>
        <sz val="10.0"/>
      </rPr>
      <t xml:space="preserve"> - подписание договора отложено, т.к. директор не согласен на постоплату
06.04.20 - информация по отказу подписания договора без аванса донесена до Заказика</t>
    </r>
  </si>
  <si>
    <t>29.06.20-запрос расписан через офис
29.06.20 - передан на проверку в ДГ, заведена строка на формуляр
30.06.20 - дог. без номера и даты подписан с нашей стороны, направлен Заказчику исх.№338 от 30.06.20</t>
  </si>
  <si>
    <t>р2649</t>
  </si>
  <si>
    <t>14.07.20-запрос расписан через офис
14.07.20 - пришел подписанный оригинал договора без сопровод. письма. Передан в ДГ</t>
  </si>
  <si>
    <t>дог. №21-058-16-335/2020 от 03.07.2020 (ООО)</t>
  </si>
  <si>
    <t>Обучение</t>
  </si>
  <si>
    <t>068_20</t>
  </si>
  <si>
    <r>
      <rPr>
        <b/>
        <sz val="10.0"/>
      </rPr>
      <t>30.01.20</t>
    </r>
    <r>
      <rPr>
        <sz val="10.0"/>
      </rPr>
      <t xml:space="preserve"> - запрос от тех.поддержки
</t>
    </r>
    <r>
      <rPr>
        <b/>
        <sz val="10.0"/>
      </rPr>
      <t>30.01.20</t>
    </r>
    <r>
      <rPr>
        <sz val="10.0"/>
      </rPr>
      <t xml:space="preserve"> - ТКП у В.Пака
</t>
    </r>
    <r>
      <rPr>
        <b/>
        <sz val="10.0"/>
      </rPr>
      <t xml:space="preserve">03.02.20 </t>
    </r>
    <r>
      <rPr>
        <sz val="10.0"/>
      </rPr>
      <t>- направлено Громову Андрею (СТС)</t>
    </r>
  </si>
  <si>
    <t>26 стенд</t>
  </si>
  <si>
    <t>080_20</t>
  </si>
  <si>
    <t>29.07.20-запрос расписан через офис
31.07.20 - ТКП направлено Заказчику
07.08.20 - ТКП направлено с офиц. исх. №1185</t>
  </si>
  <si>
    <t>СРО Росс</t>
  </si>
  <si>
    <t>Поверка MIC-036</t>
  </si>
  <si>
    <t>081_20</t>
  </si>
  <si>
    <r>
      <rPr>
        <b/>
        <sz val="10.0"/>
      </rPr>
      <t>04.02.20</t>
    </r>
    <r>
      <rPr>
        <sz val="10.0"/>
      </rPr>
      <t xml:space="preserve">-запрос расписан через офис
</t>
    </r>
    <r>
      <rPr>
        <b/>
        <sz val="10.0"/>
      </rPr>
      <t>05.02.20</t>
    </r>
    <r>
      <rPr>
        <sz val="10.0"/>
      </rPr>
      <t xml:space="preserve"> - ТКП на проверке у В.Пака
</t>
    </r>
    <r>
      <rPr>
        <b/>
        <sz val="10.0"/>
      </rPr>
      <t>10.02.20</t>
    </r>
    <r>
      <rPr>
        <sz val="10.0"/>
      </rPr>
      <t xml:space="preserve"> - ТКП направлено Заказчику</t>
    </r>
  </si>
  <si>
    <t>082_20</t>
  </si>
  <si>
    <r>
      <rPr>
        <b/>
        <sz val="10.0"/>
      </rPr>
      <t>05.02.20</t>
    </r>
    <r>
      <rPr>
        <sz val="10.0"/>
      </rPr>
      <t xml:space="preserve"> - запрос от А.Давыденко
</t>
    </r>
    <r>
      <rPr>
        <b/>
        <sz val="10.0"/>
      </rPr>
      <t>05.02.20</t>
    </r>
    <r>
      <rPr>
        <sz val="10.0"/>
      </rPr>
      <t xml:space="preserve"> - ТКП на проверке у В.Пака
</t>
    </r>
    <r>
      <rPr>
        <b/>
        <sz val="10.0"/>
      </rPr>
      <t>10.02.20</t>
    </r>
    <r>
      <rPr>
        <sz val="10.0"/>
      </rPr>
      <t xml:space="preserve"> - ТКП передано А.Давыденко для отправки Заказчику</t>
    </r>
  </si>
  <si>
    <t>поверка MIC</t>
  </si>
  <si>
    <t>27.05.20-запрос расписан через офис
27.05.20 - проект договора направлен на проверку Л.Дышкант
02.06.20 - заполненный проект договора направлен Заказчику исх. №281 от 02.06.20</t>
  </si>
  <si>
    <t>23.06.20-запрос расписан через офис
23.06.20 - проект договора направлен в ДГ
30.06.20 - проект договора направлен Заказчику</t>
  </si>
  <si>
    <t>Динамика 13 стенд ПД-8</t>
  </si>
  <si>
    <t>083_20</t>
  </si>
  <si>
    <r>
      <rPr>
        <b/>
        <sz val="10.0"/>
      </rPr>
      <t>04.02.20</t>
    </r>
    <r>
      <rPr>
        <sz val="10.0"/>
      </rPr>
      <t xml:space="preserve"> - запрос расписан через офис
</t>
    </r>
    <r>
      <rPr>
        <b/>
        <sz val="10.0"/>
      </rPr>
      <t xml:space="preserve">05.02.20 </t>
    </r>
    <r>
      <rPr>
        <sz val="10.0"/>
      </rPr>
      <t xml:space="preserve">- ТТ на проработке у А.Лазарева, уточнение исходных данных
</t>
    </r>
    <r>
      <rPr>
        <b/>
        <sz val="10.0"/>
      </rPr>
      <t xml:space="preserve">14.02.20 </t>
    </r>
    <r>
      <rPr>
        <sz val="10.0"/>
      </rPr>
      <t xml:space="preserve">- на согласовании с А.Яковлевым, А.Н. Поповым
</t>
    </r>
    <r>
      <rPr>
        <b/>
        <sz val="10.0"/>
      </rPr>
      <t>20.02.20</t>
    </r>
    <r>
      <rPr>
        <sz val="10.0"/>
      </rPr>
      <t xml:space="preserve"> - согласовано с Ал-ем Скрипником, Смирновым С.К.
</t>
    </r>
    <r>
      <rPr>
        <b/>
        <sz val="10.0"/>
      </rPr>
      <t>26.02.20</t>
    </r>
    <r>
      <rPr>
        <sz val="10.0"/>
      </rPr>
      <t xml:space="preserve"> - согласовано с Поповым А.Н., запрошен счёт у NI у PXI-1045, ТКП направлено Заказчику, получены замечания по ТКП
</t>
    </r>
    <r>
      <rPr>
        <b/>
        <sz val="10.0"/>
      </rPr>
      <t>28.02.20</t>
    </r>
    <r>
      <rPr>
        <sz val="10.0"/>
      </rPr>
      <t xml:space="preserve"> - ТКП на подписи у директора
</t>
    </r>
    <r>
      <rPr>
        <b/>
        <sz val="10.0"/>
      </rPr>
      <t xml:space="preserve">05.03.20 </t>
    </r>
    <r>
      <rPr>
        <sz val="10.0"/>
      </rPr>
      <t>- ТКП направлено Заказчику исх. №383 от 05.03.20</t>
    </r>
  </si>
  <si>
    <t>Русинстрой+</t>
  </si>
  <si>
    <r>
      <rPr>
        <b/>
        <sz val="10.0"/>
      </rPr>
      <t>17.08.20</t>
    </r>
    <r>
      <rPr>
        <sz val="10.0"/>
      </rPr>
      <t xml:space="preserve"> - запрос по e-mail
</t>
    </r>
    <r>
      <rPr>
        <b/>
        <sz val="10.0"/>
      </rPr>
      <t>17.08.20</t>
    </r>
    <r>
      <rPr>
        <sz val="10.0"/>
      </rPr>
      <t xml:space="preserve"> - ТКП направлено Заказчику
</t>
    </r>
    <r>
      <rPr>
        <b/>
        <sz val="10.0"/>
      </rPr>
      <t>21.08.20</t>
    </r>
    <r>
      <rPr>
        <sz val="10.0"/>
      </rPr>
      <t xml:space="preserve"> - запрос договора, заявка на договор согласована и направлена в ДГ</t>
    </r>
  </si>
  <si>
    <t>17.09.20-запрос расписан через офис
17.09.20 - пришел подписанный экземпляр договора от Заказчика со старыми условиями, ответ не требуется, идет согласование условий (нужен план-график от РП)</t>
  </si>
  <si>
    <t>095_20</t>
  </si>
  <si>
    <r>
      <rPr>
        <b/>
        <sz val="10.0"/>
      </rPr>
      <t>04.02.20</t>
    </r>
    <r>
      <rPr>
        <sz val="10.0"/>
      </rPr>
      <t xml:space="preserve"> - запрос расписан через офис
</t>
    </r>
    <r>
      <rPr>
        <b/>
        <sz val="10.0"/>
      </rPr>
      <t>06.02.20</t>
    </r>
    <r>
      <rPr>
        <sz val="10.0"/>
      </rPr>
      <t xml:space="preserve"> - необходимо согласование тех. требований с С.Кузяновым
</t>
    </r>
    <r>
      <rPr>
        <b/>
        <sz val="10.0"/>
      </rPr>
      <t>07.02.20</t>
    </r>
    <r>
      <rPr>
        <sz val="10.0"/>
      </rPr>
      <t xml:space="preserve"> - исходных данных для ТКП недостаточно, Заказчику направлен опросный лист</t>
    </r>
  </si>
  <si>
    <t>СКБ Машиностроения</t>
  </si>
  <si>
    <t>Разработка АСУ</t>
  </si>
  <si>
    <t>096_20</t>
  </si>
  <si>
    <r>
      <rPr>
        <b/>
        <sz val="10.0"/>
      </rPr>
      <t>05.02.20</t>
    </r>
    <r>
      <rPr>
        <sz val="10.0"/>
      </rPr>
      <t xml:space="preserve"> - запрос расписан через офис
</t>
    </r>
    <r>
      <rPr>
        <b/>
        <sz val="10.0"/>
      </rPr>
      <t xml:space="preserve">14.02.20 </t>
    </r>
    <r>
      <rPr>
        <sz val="10.0"/>
      </rPr>
      <t xml:space="preserve">- ТЗ (2018г.) передано на проработку Загребину И.
</t>
    </r>
    <r>
      <rPr>
        <b/>
        <sz val="10.0"/>
      </rPr>
      <t>17.02.20</t>
    </r>
    <r>
      <rPr>
        <sz val="10.0"/>
      </rPr>
      <t xml:space="preserve"> - ТЗ у Е.Баринова
</t>
    </r>
    <r>
      <rPr>
        <b/>
        <sz val="10.0"/>
      </rPr>
      <t>02.03.20</t>
    </r>
    <r>
      <rPr>
        <sz val="10.0"/>
      </rPr>
      <t xml:space="preserve"> - необходим контакт с Заказчиком для технической проработки
</t>
    </r>
    <r>
      <rPr>
        <b/>
        <sz val="10.0"/>
      </rPr>
      <t>03.03.20</t>
    </r>
    <r>
      <rPr>
        <sz val="10.0"/>
      </rPr>
      <t xml:space="preserve"> - найден технический специалист у Заказчика, контакты переданы Е.Баринову, ведется техническая проработка запроса, наше или нет, возьмемся или не делаем 
</t>
    </r>
    <r>
      <rPr>
        <b/>
        <sz val="10.0"/>
      </rPr>
      <t>10.03.20</t>
    </r>
    <r>
      <rPr>
        <sz val="10.0"/>
      </rPr>
      <t xml:space="preserve"> - письмо Заказчику у В.Пака
</t>
    </r>
    <r>
      <rPr>
        <b/>
        <sz val="10.0"/>
      </rPr>
      <t>12.03.20</t>
    </r>
    <r>
      <rPr>
        <sz val="10.0"/>
      </rPr>
      <t xml:space="preserve"> - исх. №161 от 12.03.2020 направлено Заказчику</t>
    </r>
  </si>
  <si>
    <t>Проект-Техника</t>
  </si>
  <si>
    <t>110_20</t>
  </si>
  <si>
    <r>
      <rPr>
        <b/>
        <sz val="10.0"/>
      </rPr>
      <t>13.02.20</t>
    </r>
    <r>
      <rPr>
        <sz val="10.0"/>
      </rPr>
      <t xml:space="preserve"> - встреча с Заказчиком, обновление ТКП №456_19
</t>
    </r>
    <r>
      <rPr>
        <b/>
        <sz val="10.0"/>
      </rPr>
      <t>14.02.20</t>
    </r>
    <r>
      <rPr>
        <sz val="10.0"/>
      </rPr>
      <t xml:space="preserve"> - ТКП направлено Заказчику, оформление договора поставки на MIC</t>
    </r>
  </si>
  <si>
    <t>ПроектТехника</t>
  </si>
  <si>
    <r>
      <rPr>
        <b/>
        <sz val="10.0"/>
      </rPr>
      <t xml:space="preserve">17.02.20  </t>
    </r>
    <r>
      <rPr>
        <sz val="10.0"/>
      </rPr>
      <t xml:space="preserve">запрос расписан через офис
</t>
    </r>
    <r>
      <rPr>
        <b/>
        <sz val="10.0"/>
      </rPr>
      <t>17.02.20</t>
    </r>
    <r>
      <rPr>
        <sz val="10.0"/>
      </rPr>
      <t xml:space="preserve"> - проект договора от Заказчика, правит А. Игошкин, Заказчику адресованы вопросы по доставке и необходимости РКМ
</t>
    </r>
    <r>
      <rPr>
        <b/>
        <sz val="10.0"/>
      </rPr>
      <t>26.02.20</t>
    </r>
    <r>
      <rPr>
        <sz val="10.0"/>
      </rPr>
      <t xml:space="preserve"> - Заказчику направлен подписанный с нашей стороны оригинал дог. исх. № 307 от 26.02.2020</t>
    </r>
  </si>
  <si>
    <t>дог.№ 1820187318181452222002014/07/20 (АО)</t>
  </si>
  <si>
    <t>р2609</t>
  </si>
  <si>
    <t>24.03.20 - получен подписанный оригинал договора, оригинал передан Л. Дышкант</t>
  </si>
  <si>
    <t>06.04.20-запрос расписан через офис
06.04.20 - оригинал договора был передан нарочным без офиц. письма ранее 24.03.20, договор передан в ДГ. Ответ не требуется</t>
  </si>
  <si>
    <t>Дог. №187318181452222002014/39/19</t>
  </si>
  <si>
    <t>118_20</t>
  </si>
  <si>
    <r>
      <rPr>
        <b/>
        <sz val="10.0"/>
      </rPr>
      <t>10.02.20</t>
    </r>
    <r>
      <rPr>
        <sz val="10.0"/>
      </rPr>
      <t xml:space="preserve"> - запрос на e-mail через А.Давыденко
</t>
    </r>
    <r>
      <rPr>
        <b/>
        <sz val="10.0"/>
      </rPr>
      <t>12.02.20</t>
    </r>
    <r>
      <rPr>
        <sz val="10.0"/>
      </rPr>
      <t xml:space="preserve"> - ТКП направлено Заказчику через А.Давыденко</t>
    </r>
  </si>
  <si>
    <t>119_20</t>
  </si>
  <si>
    <r>
      <rPr>
        <b/>
        <sz val="10.0"/>
      </rPr>
      <t>13.02.20</t>
    </r>
    <r>
      <rPr>
        <sz val="10.0"/>
      </rPr>
      <t xml:space="preserve"> - запрос от А.Давыденко
</t>
    </r>
    <r>
      <rPr>
        <b/>
        <sz val="10.0"/>
      </rPr>
      <t xml:space="preserve">14.02.20 </t>
    </r>
    <r>
      <rPr>
        <sz val="10.0"/>
      </rPr>
      <t>- ТКП передано Заказчику через А.Давыденко</t>
    </r>
  </si>
  <si>
    <t>122_20</t>
  </si>
  <si>
    <r>
      <rPr>
        <b/>
        <sz val="10.0"/>
      </rPr>
      <t>13.02.20</t>
    </r>
    <r>
      <rPr>
        <sz val="10.0"/>
      </rPr>
      <t xml:space="preserve"> - запрос от А.Давыденко
</t>
    </r>
    <r>
      <rPr>
        <b/>
        <sz val="10.0"/>
      </rPr>
      <t>14.02.20</t>
    </r>
    <r>
      <rPr>
        <sz val="10.0"/>
      </rPr>
      <t xml:space="preserve"> - ТКП передано Заказчику через А.Давыденко</t>
    </r>
  </si>
  <si>
    <t>ГКНПЦ им.Хруничева 
КБ "Арматура"</t>
  </si>
  <si>
    <t>23.06.20-запрос расписан через офис
23.06.20- дог. передан на проверку в ДГ
02.07.20 - подписанный договор с протоколом разногласий направлен Заказчику исх. №342 от 02.07.20</t>
  </si>
  <si>
    <t>Дог. №40/20 от 02.07.2020 (ООО)</t>
  </si>
  <si>
    <t>СКРУТ</t>
  </si>
  <si>
    <t>124_20</t>
  </si>
  <si>
    <r>
      <rPr>
        <b/>
        <sz val="10.0"/>
      </rPr>
      <t xml:space="preserve">11.02.20 </t>
    </r>
    <r>
      <rPr>
        <sz val="10.0"/>
      </rPr>
      <t xml:space="preserve">- запрос расписан через офис
</t>
    </r>
    <r>
      <rPr>
        <b/>
        <sz val="10.0"/>
      </rPr>
      <t>14.02.20</t>
    </r>
    <r>
      <rPr>
        <sz val="10.0"/>
      </rPr>
      <t xml:space="preserve"> - на согласовании с К. Ивановым
</t>
    </r>
    <r>
      <rPr>
        <b/>
        <sz val="10.0"/>
      </rPr>
      <t>17.02.20</t>
    </r>
    <r>
      <rPr>
        <sz val="10.0"/>
      </rPr>
      <t xml:space="preserve"> - К. Иванов передал Баринову (он занимался тех. проработкой изначально)
</t>
    </r>
    <r>
      <rPr>
        <b/>
        <sz val="10.0"/>
      </rPr>
      <t>19.02.20</t>
    </r>
    <r>
      <rPr>
        <sz val="10.0"/>
      </rPr>
      <t xml:space="preserve"> - прояснение объемов ВП
</t>
    </r>
    <r>
      <rPr>
        <b/>
        <sz val="10.0"/>
      </rPr>
      <t>11.03.20</t>
    </r>
    <r>
      <rPr>
        <sz val="10.0"/>
      </rPr>
      <t xml:space="preserve"> - ТКП согласовано по технике с Е.Бариновым, на подписиу В.Пака
</t>
    </r>
    <r>
      <rPr>
        <b/>
        <sz val="10.0"/>
      </rPr>
      <t>19.03.20</t>
    </r>
    <r>
      <rPr>
        <sz val="10.0"/>
      </rPr>
      <t xml:space="preserve"> - ТКП согласовано с А.Семиным направлено Заказчику исх. №178 от 19.03.20</t>
    </r>
  </si>
  <si>
    <t>125_20</t>
  </si>
  <si>
    <r>
      <rPr>
        <b/>
        <sz val="10.0"/>
      </rPr>
      <t>13.02.20</t>
    </r>
    <r>
      <rPr>
        <sz val="10.0"/>
      </rPr>
      <t xml:space="preserve"> - запрос на e-mail обновить ТКП№ 270_19
</t>
    </r>
    <r>
      <rPr>
        <b/>
        <sz val="10.0"/>
      </rPr>
      <t>14.02.20</t>
    </r>
    <r>
      <rPr>
        <sz val="10.0"/>
      </rPr>
      <t xml:space="preserve"> - ТКП на проверке у В.Пака
</t>
    </r>
    <r>
      <rPr>
        <b/>
        <sz val="10.0"/>
      </rPr>
      <t>17.02.20</t>
    </r>
    <r>
      <rPr>
        <sz val="10.0"/>
      </rPr>
      <t xml:space="preserve"> - ТКП направлено Заказчику</t>
    </r>
  </si>
  <si>
    <t>МС-200</t>
  </si>
  <si>
    <r>
      <rPr>
        <b/>
        <sz val="10.0"/>
      </rPr>
      <t>14.02.20</t>
    </r>
    <r>
      <rPr>
        <sz val="10.0"/>
      </rPr>
      <t xml:space="preserve"> - запрос расписан через офис
</t>
    </r>
    <r>
      <rPr>
        <b/>
        <sz val="10.0"/>
      </rPr>
      <t>17.02.20</t>
    </r>
    <r>
      <rPr>
        <sz val="10.0"/>
      </rPr>
      <t xml:space="preserve"> - ТКП на проверке у В.Пака
</t>
    </r>
    <r>
      <rPr>
        <b/>
        <sz val="10.0"/>
      </rPr>
      <t>26.02.20</t>
    </r>
    <r>
      <rPr>
        <sz val="10.0"/>
      </rPr>
      <t xml:space="preserve"> - ТКП направлено Заказчику
</t>
    </r>
    <r>
      <rPr>
        <b/>
        <sz val="10.0"/>
      </rPr>
      <t>26.02.20</t>
    </r>
    <r>
      <rPr>
        <sz val="10.0"/>
      </rPr>
      <t xml:space="preserve"> - запустить альтернативные ТКП</t>
    </r>
  </si>
  <si>
    <t>29.05.20-запрос расписан через офис
29.05.20 -ТКП направлено Заказчику</t>
  </si>
  <si>
    <t>28.12.20 - запрос на договор
28.12.20 - заявка на договор направлена в ДГ</t>
  </si>
  <si>
    <t>129_20</t>
  </si>
  <si>
    <r>
      <rPr>
        <b/>
        <sz val="10.0"/>
      </rPr>
      <t xml:space="preserve">14.02.20 </t>
    </r>
    <r>
      <rPr>
        <sz val="10.0"/>
      </rPr>
      <t xml:space="preserve">- запрос расписан через офис
</t>
    </r>
    <r>
      <rPr>
        <b/>
        <sz val="10.0"/>
      </rPr>
      <t xml:space="preserve">17.02.20 </t>
    </r>
    <r>
      <rPr>
        <sz val="10.0"/>
      </rPr>
      <t xml:space="preserve">- запрос типа антенной системы
</t>
    </r>
    <r>
      <rPr>
        <b/>
        <sz val="10.0"/>
      </rPr>
      <t>19.02.20</t>
    </r>
    <r>
      <rPr>
        <sz val="10.0"/>
      </rPr>
      <t xml:space="preserve"> - ТКП согласовано у Кузянова, на проверке у В.Пака
</t>
    </r>
    <r>
      <rPr>
        <b/>
        <sz val="10.0"/>
      </rPr>
      <t xml:space="preserve">28.02.20 </t>
    </r>
    <r>
      <rPr>
        <sz val="10.0"/>
      </rPr>
      <t xml:space="preserve">- ТКП на подписи у директора
</t>
    </r>
    <r>
      <rPr>
        <b/>
        <sz val="10.0"/>
      </rPr>
      <t>04.03.20</t>
    </r>
    <r>
      <rPr>
        <sz val="10.0"/>
      </rPr>
      <t xml:space="preserve"> - ТКП направлено Заказчику исх. №357 от 04.03.20, запрос альтернативных ТКП</t>
    </r>
  </si>
  <si>
    <r>
      <rPr>
        <b/>
        <sz val="10.0"/>
      </rPr>
      <t xml:space="preserve">10.03.20 </t>
    </r>
    <r>
      <rPr>
        <sz val="10.0"/>
      </rPr>
      <t xml:space="preserve">- запрос на e-mail, новое ТЗ, новая разработка
</t>
    </r>
    <r>
      <rPr>
        <b/>
        <sz val="10.0"/>
      </rPr>
      <t xml:space="preserve">17.03.20 </t>
    </r>
    <r>
      <rPr>
        <sz val="10.0"/>
      </rPr>
      <t xml:space="preserve">- подготовлено ТКП, сопр. письмо на подписи у директора
</t>
    </r>
    <r>
      <rPr>
        <b/>
        <sz val="10.0"/>
      </rPr>
      <t xml:space="preserve">19.03.20 </t>
    </r>
    <r>
      <rPr>
        <sz val="10.0"/>
      </rPr>
      <t>- ТКП направлено Заказчику исх. №469 от 19.03.20</t>
    </r>
  </si>
  <si>
    <t>ОДК САТУРН</t>
  </si>
  <si>
    <r>
      <rPr>
        <b/>
        <sz val="10.0"/>
      </rPr>
      <t xml:space="preserve">27.01.2020 (В. Пак) </t>
    </r>
    <r>
      <rPr>
        <sz val="10.0"/>
      </rPr>
      <t xml:space="preserve">- запрос расписан через офис
</t>
    </r>
    <r>
      <rPr>
        <b/>
        <sz val="10.0"/>
      </rPr>
      <t>30.01.2020 (В. Пак)</t>
    </r>
    <r>
      <rPr>
        <sz val="10.0"/>
      </rPr>
      <t xml:space="preserve"> - запрос переписан на Марию Ежову
</t>
    </r>
    <r>
      <rPr>
        <b/>
        <sz val="10.0"/>
      </rPr>
      <t>06.02.2020</t>
    </r>
    <r>
      <rPr>
        <sz val="10.0"/>
      </rPr>
      <t xml:space="preserve"> - недостаточно исх.данных для подготовки ТКП
подготовка к командировке 11.02.20
</t>
    </r>
    <r>
      <rPr>
        <b/>
        <sz val="10.0"/>
      </rPr>
      <t xml:space="preserve">10.02.2020 </t>
    </r>
    <r>
      <rPr>
        <sz val="10.0"/>
      </rPr>
      <t xml:space="preserve">- исх. № 207 от 10.02.20
</t>
    </r>
    <r>
      <rPr>
        <b/>
        <sz val="10.0"/>
      </rPr>
      <t>11.02.2020</t>
    </r>
    <r>
      <rPr>
        <sz val="10.0"/>
      </rPr>
      <t xml:space="preserve"> - рабочее совещание в ОДК-Сатурн, Рыбинск, уточнение ТТ
</t>
    </r>
    <r>
      <rPr>
        <b/>
        <sz val="10.0"/>
      </rPr>
      <t>28.02.2020</t>
    </r>
    <r>
      <rPr>
        <sz val="10.0"/>
      </rPr>
      <t xml:space="preserve"> - ТКП на подписи у директора
</t>
    </r>
    <r>
      <rPr>
        <b/>
        <sz val="10.0"/>
      </rPr>
      <t>04.03.2020</t>
    </r>
    <r>
      <rPr>
        <sz val="10.0"/>
      </rPr>
      <t xml:space="preserve"> - ТКП направлено Заказчику исх. №356 от 04.03.20 (два варианта ТКП с двумя вариантами ЗИП)</t>
    </r>
  </si>
  <si>
    <t>ротор телеметрической системы</t>
  </si>
  <si>
    <t>18.06.20-запрос расписан через офис
19.06.20 - ТT направлено Кузянову, Попову
22.06.20 - переданы вопросы Заказчику по замечаниям С. Кузянова
30.06.20 - Заказчик вернул исх. данные в первоначальное состояние
15.07.20 - согласовано с Кузяновым
16.07.20 - согласовано с Поповым, ответ направлен Заказчику исх. №1077 от 16.07.20</t>
  </si>
  <si>
    <t>Компоновка для MIC-1500</t>
  </si>
  <si>
    <t>21.08.20-запрос расписан через офис
21.08.20 - компоновки направлены С.Кузянову
10.09.20 - направлен чертеж общего вида на MIC-1500 исх. №1379 от 10.09.20</t>
  </si>
  <si>
    <t>07.09.2020 - после заключения договора Заказчику направлено Уведомление об открытии казначейского счета и счет на аванс (80%) исх. №1357 от 07.09.20, 1356 от 07.09.20</t>
  </si>
  <si>
    <t>Клюкач (Саяно-шушенский филиал СФУ)</t>
  </si>
  <si>
    <t>136_20</t>
  </si>
  <si>
    <r>
      <rPr>
        <rFont val="Arial"/>
        <b/>
        <sz val="10.0"/>
      </rPr>
      <t>17.02.20</t>
    </r>
    <r>
      <rPr>
        <rFont val="Arial"/>
        <sz val="10.0"/>
      </rPr>
      <t xml:space="preserve"> - запрос распичан через офис
</t>
    </r>
    <r>
      <rPr>
        <rFont val="Arial"/>
        <b/>
        <sz val="10.0"/>
      </rPr>
      <t>19.02.20</t>
    </r>
    <r>
      <rPr>
        <rFont val="Arial"/>
        <sz val="10.0"/>
      </rPr>
      <t xml:space="preserve"> - на проверке у В.Пака
</t>
    </r>
    <r>
      <rPr>
        <rFont val="Arial"/>
        <b/>
        <sz val="10.0"/>
      </rPr>
      <t>26.02.20</t>
    </r>
    <r>
      <rPr>
        <rFont val="Arial"/>
        <sz val="10.0"/>
      </rPr>
      <t xml:space="preserve"> - согласовано с Луниным, передано на проверку В.Паку
</t>
    </r>
    <r>
      <rPr>
        <rFont val="Arial"/>
        <b/>
        <sz val="10.0"/>
      </rPr>
      <t xml:space="preserve">27.02.20 </t>
    </r>
    <r>
      <rPr>
        <rFont val="Arial"/>
        <sz val="10.0"/>
      </rPr>
      <t>- ТКП направлено Заказчику</t>
    </r>
  </si>
  <si>
    <t>АО НИИЭМ</t>
  </si>
  <si>
    <t>155_20</t>
  </si>
  <si>
    <r>
      <rPr>
        <b/>
        <sz val="10.0"/>
      </rPr>
      <t>21.02.20</t>
    </r>
    <r>
      <rPr>
        <sz val="10.0"/>
      </rPr>
      <t xml:space="preserve"> - запрос на e-mail обновить ТКП
</t>
    </r>
    <r>
      <rPr>
        <b/>
        <sz val="10.0"/>
      </rPr>
      <t xml:space="preserve">28.02.20 </t>
    </r>
    <r>
      <rPr>
        <sz val="10.0"/>
      </rPr>
      <t xml:space="preserve">- ТКП на проверке у В.Пака
</t>
    </r>
    <r>
      <rPr>
        <b/>
        <sz val="10.0"/>
      </rPr>
      <t>04.03.20</t>
    </r>
    <r>
      <rPr>
        <sz val="10.0"/>
      </rPr>
      <t xml:space="preserve"> - поиск исх. данных для запросов стоимости ПКИ
</t>
    </r>
    <r>
      <rPr>
        <b/>
        <sz val="10.0"/>
      </rPr>
      <t>11.03.20</t>
    </r>
    <r>
      <rPr>
        <sz val="10.0"/>
      </rPr>
      <t xml:space="preserve"> - вопросы к Заказчику по типу кабеля
</t>
    </r>
    <r>
      <rPr>
        <b/>
        <sz val="10.0"/>
      </rPr>
      <t>16.03.20</t>
    </r>
    <r>
      <rPr>
        <sz val="10.0"/>
      </rPr>
      <t xml:space="preserve"> - жду счета от поставщиков ПКИ 
</t>
    </r>
    <r>
      <rPr>
        <b/>
        <sz val="10.0"/>
      </rPr>
      <t>26.03.20</t>
    </r>
    <r>
      <rPr>
        <sz val="10.0"/>
      </rPr>
      <t xml:space="preserve"> - ТКП у В.Пака
</t>
    </r>
    <r>
      <rPr>
        <b/>
        <sz val="10.0"/>
      </rPr>
      <t>27.03.20</t>
    </r>
    <r>
      <rPr>
        <sz val="10.0"/>
      </rPr>
      <t xml:space="preserve"> - ТКП направлено Заказчику исх. №198 от 27.03.20</t>
    </r>
  </si>
  <si>
    <t>157_20</t>
  </si>
  <si>
    <r>
      <rPr>
        <b/>
        <sz val="10.0"/>
      </rPr>
      <t>26.02.20</t>
    </r>
    <r>
      <rPr>
        <sz val="10.0"/>
      </rPr>
      <t xml:space="preserve"> - запрос на e-mail выставить счета
</t>
    </r>
    <r>
      <rPr>
        <b/>
        <sz val="10.0"/>
      </rPr>
      <t>28.02.20</t>
    </r>
    <r>
      <rPr>
        <sz val="10.0"/>
      </rPr>
      <t xml:space="preserve"> - ТКП и счёт направлены Заказчику
</t>
    </r>
    <r>
      <rPr>
        <b/>
        <sz val="10.0"/>
      </rPr>
      <t>08.07.20</t>
    </r>
    <r>
      <rPr>
        <sz val="10.0"/>
      </rPr>
      <t xml:space="preserve"> - Заказчику перевыставлен счёт</t>
    </r>
  </si>
  <si>
    <t>счёт №36 от 08.07.20 (ООО)</t>
  </si>
  <si>
    <t>159_20</t>
  </si>
  <si>
    <r>
      <rPr>
        <b/>
        <sz val="10.0"/>
      </rPr>
      <t>26.02.20</t>
    </r>
    <r>
      <rPr>
        <sz val="10.0"/>
      </rPr>
      <t xml:space="preserve"> - запрос на e-mail выставить счета
</t>
    </r>
    <r>
      <rPr>
        <b/>
        <sz val="10.0"/>
      </rPr>
      <t>28.02.20</t>
    </r>
    <r>
      <rPr>
        <sz val="10.0"/>
      </rPr>
      <t xml:space="preserve"> - ТКП и счёт направлены Заказчику
</t>
    </r>
    <r>
      <rPr>
        <b/>
        <sz val="10.0"/>
      </rPr>
      <t>08.07.20</t>
    </r>
    <r>
      <rPr>
        <sz val="10.0"/>
      </rPr>
      <t xml:space="preserve"> - Заказчику перевыставлен счёт</t>
    </r>
  </si>
  <si>
    <t>счёт №37 от 08.07.20 (ООО)</t>
  </si>
  <si>
    <t>WinPOC Prof.+Exp.</t>
  </si>
  <si>
    <t>160_20</t>
  </si>
  <si>
    <r>
      <rPr>
        <b/>
        <sz val="10.0"/>
      </rPr>
      <t>26.02.20</t>
    </r>
    <r>
      <rPr>
        <sz val="10.0"/>
      </rPr>
      <t xml:space="preserve"> - запрос на e-mail выставить счета
</t>
    </r>
    <r>
      <rPr>
        <b/>
        <sz val="10.0"/>
      </rPr>
      <t xml:space="preserve">28.02.20 </t>
    </r>
    <r>
      <rPr>
        <sz val="10.0"/>
      </rPr>
      <t xml:space="preserve">- ТКП подписано, Н.Чикина готовит счёт
</t>
    </r>
    <r>
      <rPr>
        <b/>
        <sz val="10.0"/>
      </rPr>
      <t>04.03.20</t>
    </r>
    <r>
      <rPr>
        <sz val="10.0"/>
      </rPr>
      <t xml:space="preserve"> - счёт и ТКП направлены Заказчику</t>
    </r>
  </si>
  <si>
    <t>1289 $</t>
  </si>
  <si>
    <t>invoice № 3 от 2.03.20 (Mera Ltd)</t>
  </si>
  <si>
    <t>Поверка MIC-140</t>
  </si>
  <si>
    <t>169_20</t>
  </si>
  <si>
    <r>
      <rPr>
        <b/>
        <sz val="10.0"/>
      </rPr>
      <t>04.03.20</t>
    </r>
    <r>
      <rPr>
        <sz val="10.0"/>
      </rPr>
      <t xml:space="preserve"> - запрос от А.Давыденко
</t>
    </r>
    <r>
      <rPr>
        <b/>
        <sz val="10.0"/>
      </rPr>
      <t xml:space="preserve">04.03.20 </t>
    </r>
    <r>
      <rPr>
        <sz val="10.0"/>
      </rPr>
      <t>- ТКП направлено Заказчику исх. №143 от 04.03.2020</t>
    </r>
  </si>
  <si>
    <r>
      <rPr>
        <b/>
        <sz val="10.0"/>
      </rPr>
      <t>11.03.20</t>
    </r>
    <r>
      <rPr>
        <sz val="10.0"/>
      </rPr>
      <t xml:space="preserve"> - запрос по телефону
</t>
    </r>
    <r>
      <rPr>
        <b/>
        <sz val="10.0"/>
      </rPr>
      <t>11.03.20</t>
    </r>
    <r>
      <rPr>
        <sz val="10.0"/>
      </rPr>
      <t xml:space="preserve"> - письмо о ед. поставщике исх. №159 от 11.03.20 направлено Заказчику</t>
    </r>
  </si>
  <si>
    <r>
      <rPr>
        <b/>
        <sz val="10.0"/>
      </rPr>
      <t>27.03.20</t>
    </r>
    <r>
      <rPr>
        <sz val="10.0"/>
      </rPr>
      <t xml:space="preserve">-запрос расписан через офис
</t>
    </r>
    <r>
      <rPr>
        <b/>
        <sz val="10.0"/>
      </rPr>
      <t>27.03.20</t>
    </r>
    <r>
      <rPr>
        <sz val="10.0"/>
      </rPr>
      <t xml:space="preserve"> - оригиналы дог 2 экз. переданы на проверку Л. Дышкант
</t>
    </r>
    <r>
      <rPr>
        <b/>
        <sz val="10.0"/>
      </rPr>
      <t>31.03.20</t>
    </r>
    <r>
      <rPr>
        <sz val="10.0"/>
      </rPr>
      <t xml:space="preserve"> - подписан оригинал дог
28.04.20 - оригинал договора направлен Заказчику Почтой России</t>
    </r>
  </si>
  <si>
    <t>Дог. № 11-5702/2020 от 19.03.2020</t>
  </si>
  <si>
    <r>
      <rPr>
        <b/>
        <sz val="10.0"/>
      </rPr>
      <t xml:space="preserve">28.02.20 </t>
    </r>
    <r>
      <rPr>
        <sz val="10.0"/>
      </rPr>
      <t xml:space="preserve">- запрос расписан через офис
</t>
    </r>
    <r>
      <rPr>
        <b/>
        <sz val="10.0"/>
      </rPr>
      <t xml:space="preserve">06.03.20 - </t>
    </r>
    <r>
      <rPr>
        <sz val="10.0"/>
      </rPr>
      <t xml:space="preserve">ТТ передано Скрипнику
</t>
    </r>
    <r>
      <rPr>
        <b/>
        <sz val="10.0"/>
      </rPr>
      <t>10.03.20</t>
    </r>
    <r>
      <rPr>
        <sz val="10.0"/>
      </rPr>
      <t xml:space="preserve"> - подписано Ал-ем Скрипником, В.Паком
</t>
    </r>
    <r>
      <rPr>
        <b/>
        <sz val="10.0"/>
      </rPr>
      <t>11.03.20</t>
    </r>
    <r>
      <rPr>
        <sz val="10.0"/>
      </rPr>
      <t xml:space="preserve"> - ТКП на подписи у директора, исх. №408 от 11.03.20 с ТКП без подписи директора направлено Заказчику, т.к. условие предоставления ТКП до 15:00 11.03.20 
</t>
    </r>
    <r>
      <rPr>
        <b/>
        <sz val="10.0"/>
      </rPr>
      <t>12.03.20</t>
    </r>
    <r>
      <rPr>
        <sz val="10.0"/>
      </rPr>
      <t xml:space="preserve"> - в дополнение Заказчику направлено письмо исх. № 418 от 12.03.20</t>
    </r>
  </si>
  <si>
    <t xml:space="preserve">08.09.20 - Заказчику направлено исх. № 1368 от 08.09.20 с уведомлением №1362 от 08.09.2020 и счёт на аванс (50%) </t>
  </si>
  <si>
    <t>Дог. № 1924020301761000000000000/190820 от 24.08.2020 (АО)
счёт №1924020301761000000000000/70 от 08.09.2020 (АО)</t>
  </si>
  <si>
    <t>MIC-501</t>
  </si>
  <si>
    <t>291
306</t>
  </si>
  <si>
    <t>172_20</t>
  </si>
  <si>
    <r>
      <rPr>
        <b/>
        <sz val="10.0"/>
      </rPr>
      <t xml:space="preserve">05.03.20 </t>
    </r>
    <r>
      <rPr>
        <sz val="10.0"/>
      </rPr>
      <t xml:space="preserve">- запрос расписан через офис
</t>
    </r>
    <r>
      <rPr>
        <b/>
        <sz val="10.0"/>
      </rPr>
      <t>12.03.20</t>
    </r>
    <r>
      <rPr>
        <sz val="10.0"/>
      </rPr>
      <t xml:space="preserve"> - ТКП на подписи у В.Пака
</t>
    </r>
    <r>
      <rPr>
        <b/>
        <sz val="10.0"/>
      </rPr>
      <t>16.03.20</t>
    </r>
    <r>
      <rPr>
        <sz val="10.0"/>
      </rPr>
      <t xml:space="preserve"> - ТКП у А.Семина
</t>
    </r>
    <r>
      <rPr>
        <b/>
        <sz val="10.0"/>
      </rPr>
      <t xml:space="preserve">18.03.20 </t>
    </r>
    <r>
      <rPr>
        <sz val="10.0"/>
      </rPr>
      <t>- ТКП направлено Заказчику</t>
    </r>
  </si>
  <si>
    <t>173_20</t>
  </si>
  <si>
    <r>
      <rPr>
        <b/>
        <sz val="10.0"/>
      </rPr>
      <t xml:space="preserve">05.03.20 </t>
    </r>
    <r>
      <rPr>
        <sz val="10.0"/>
      </rPr>
      <t xml:space="preserve">- запрос расписан через офис
</t>
    </r>
    <r>
      <rPr>
        <b/>
        <sz val="10.0"/>
      </rPr>
      <t>06.03.20</t>
    </r>
    <r>
      <rPr>
        <sz val="10.0"/>
      </rPr>
      <t xml:space="preserve"> - ТКП на подписи у В.Пака
</t>
    </r>
    <r>
      <rPr>
        <b/>
        <sz val="10.0"/>
      </rPr>
      <t>10.03.20</t>
    </r>
    <r>
      <rPr>
        <sz val="10.0"/>
      </rPr>
      <t xml:space="preserve"> -ТКП направлено Заказчику</t>
    </r>
  </si>
  <si>
    <r>
      <rPr>
        <b/>
        <sz val="10.0"/>
      </rPr>
      <t>16.03.20</t>
    </r>
    <r>
      <rPr>
        <sz val="10.0"/>
      </rPr>
      <t xml:space="preserve"> - обновить ТКП на основании уточ. ТЗ
</t>
    </r>
    <r>
      <rPr>
        <b/>
        <sz val="10.0"/>
      </rPr>
      <t xml:space="preserve">26.03.20 </t>
    </r>
    <r>
      <rPr>
        <sz val="10.0"/>
      </rPr>
      <t xml:space="preserve">- ТКП у В.Пака
</t>
    </r>
    <r>
      <rPr>
        <b/>
        <sz val="10.0"/>
      </rPr>
      <t>27.03.20</t>
    </r>
    <r>
      <rPr>
        <sz val="10.0"/>
      </rPr>
      <t xml:space="preserve"> - ТКП направлено Заказчику</t>
    </r>
  </si>
  <si>
    <t>03.04.20 - запрос по телефону на обновление ТКП
03.04.20 - обновленное ТКП, согласовано удаленно с В.Паком, направлено Заказчику</t>
  </si>
  <si>
    <t>14.08.20-запрос расписан через офис
14.08.20 - утверждена БГ
17.08.20 - ответ Заказчику исх. №1225 (АО)
21.08.20 - Заказчику направлен по e-mail счёт на аванс</t>
  </si>
  <si>
    <t>182_20</t>
  </si>
  <si>
    <r>
      <rPr>
        <b/>
        <sz val="10.0"/>
      </rPr>
      <t xml:space="preserve">12.03.20 </t>
    </r>
    <r>
      <rPr>
        <sz val="10.0"/>
      </rPr>
      <t xml:space="preserve">- запрос расписан через офис
</t>
    </r>
    <r>
      <rPr>
        <b/>
        <sz val="10.0"/>
      </rPr>
      <t>16.03.20</t>
    </r>
    <r>
      <rPr>
        <sz val="10.0"/>
      </rPr>
      <t xml:space="preserve"> - ТКП у А. Семина
</t>
    </r>
    <r>
      <rPr>
        <b/>
        <sz val="10.0"/>
      </rPr>
      <t>18.03.20</t>
    </r>
    <r>
      <rPr>
        <sz val="10.0"/>
      </rPr>
      <t xml:space="preserve"> - ТКП направлено Заказчику</t>
    </r>
  </si>
  <si>
    <t>29.07.20-запрос расписан через офис
29.07.20 - ТКП у В.Пака, нужен сопровод с печатью
31.07.20 - ТКП направлено Заказчику исх. №404</t>
  </si>
  <si>
    <t>Ремонт MIC-036</t>
  </si>
  <si>
    <t>191_20</t>
  </si>
  <si>
    <r>
      <rPr>
        <sz val="10.0"/>
      </rPr>
      <t>18.03.20</t>
    </r>
    <r>
      <rPr>
        <sz val="10.0"/>
      </rPr>
      <t xml:space="preserve"> - запрос от А.Громова
</t>
    </r>
    <r>
      <rPr>
        <sz val="10.0"/>
      </rPr>
      <t>19.03.20</t>
    </r>
    <r>
      <rPr>
        <sz val="10.0"/>
      </rPr>
      <t xml:space="preserve"> - ТКП направлено Заказчику</t>
    </r>
  </si>
  <si>
    <t>199_20</t>
  </si>
  <si>
    <r>
      <rPr>
        <b/>
        <sz val="10.0"/>
      </rPr>
      <t>19.03.20</t>
    </r>
    <r>
      <rPr>
        <sz val="10.0"/>
      </rPr>
      <t xml:space="preserve"> - запрос от А.Громова,
</t>
    </r>
    <r>
      <rPr>
        <b/>
        <sz val="10.0"/>
      </rPr>
      <t>19.03.20</t>
    </r>
    <r>
      <rPr>
        <sz val="10.0"/>
      </rPr>
      <t xml:space="preserve"> - ТКП направлено Заказчику через А.Громова</t>
    </r>
  </si>
  <si>
    <t>Mighty Building</t>
  </si>
  <si>
    <t>Многоканальная тензостанция</t>
  </si>
  <si>
    <t>201_20</t>
  </si>
  <si>
    <r>
      <rPr>
        <b/>
        <sz val="10.0"/>
      </rPr>
      <t>19.03.20</t>
    </r>
    <r>
      <rPr>
        <sz val="10.0"/>
      </rPr>
      <t xml:space="preserve">-запрос расписан через офис
</t>
    </r>
    <r>
      <rPr>
        <b/>
        <sz val="10.0"/>
      </rPr>
      <t>19.03.20</t>
    </r>
    <r>
      <rPr>
        <sz val="10.0"/>
      </rPr>
      <t xml:space="preserve"> - уточнение исх. данных
</t>
    </r>
    <r>
      <rPr>
        <b/>
        <sz val="10.0"/>
      </rPr>
      <t>20.03.20</t>
    </r>
    <r>
      <rPr>
        <sz val="10.0"/>
      </rPr>
      <t xml:space="preserve"> - передано на тех. согласование С.Лунину
</t>
    </r>
    <r>
      <rPr>
        <b/>
        <sz val="10.0"/>
      </rPr>
      <t>25.03.20</t>
    </r>
    <r>
      <rPr>
        <sz val="10.0"/>
      </rPr>
      <t xml:space="preserve"> - ТКП (два варианта) у В.Пака
</t>
    </r>
    <r>
      <rPr>
        <b/>
        <sz val="10.0"/>
      </rPr>
      <t>26.03.20</t>
    </r>
    <r>
      <rPr>
        <sz val="10.0"/>
      </rPr>
      <t xml:space="preserve"> - ТКП (два варианта) направлены Заказчику</t>
    </r>
  </si>
  <si>
    <t>205_20</t>
  </si>
  <si>
    <r>
      <rPr>
        <b/>
        <sz val="10.0"/>
      </rPr>
      <t>23.03.20</t>
    </r>
    <r>
      <rPr>
        <sz val="10.0"/>
      </rPr>
      <t xml:space="preserve"> - запрос передан в ГП через А.Громова
</t>
    </r>
    <r>
      <rPr>
        <b/>
        <sz val="10.0"/>
      </rPr>
      <t>23.03.20</t>
    </r>
    <r>
      <rPr>
        <sz val="10.0"/>
      </rPr>
      <t xml:space="preserve"> - ТКП у В.Пака
</t>
    </r>
    <r>
      <rPr>
        <b/>
        <sz val="10.0"/>
      </rPr>
      <t>24.03.20</t>
    </r>
    <r>
      <rPr>
        <sz val="10.0"/>
      </rPr>
      <t xml:space="preserve"> - ТКП направлено Заказчику</t>
    </r>
  </si>
  <si>
    <t>ремонт и поверка MIC</t>
  </si>
  <si>
    <t>207_20</t>
  </si>
  <si>
    <t>16.06.20-запрос расписан через офис
16.06.20 - письмо у А.Сёмина
22.06.20 - ответ направлен Заказчику исх. №321 от 22.06.20</t>
  </si>
  <si>
    <t>208_20</t>
  </si>
  <si>
    <r>
      <rPr>
        <b/>
        <sz val="10.0"/>
      </rPr>
      <t>23.03.20</t>
    </r>
    <r>
      <rPr>
        <sz val="10.0"/>
      </rPr>
      <t xml:space="preserve"> - запрос через e-mail
</t>
    </r>
    <r>
      <rPr>
        <b/>
        <sz val="10.0"/>
      </rPr>
      <t xml:space="preserve">24.03.20 </t>
    </r>
    <r>
      <rPr>
        <sz val="10.0"/>
      </rPr>
      <t>- ТКП направлено Заказчику</t>
    </r>
  </si>
  <si>
    <t>ЦКИБ СОО</t>
  </si>
  <si>
    <t>210_20</t>
  </si>
  <si>
    <r>
      <rPr>
        <b/>
        <sz val="10.0"/>
      </rPr>
      <t>24.03.20</t>
    </r>
    <r>
      <rPr>
        <sz val="10.0"/>
      </rPr>
      <t xml:space="preserve"> - запрос от А.Громова 
</t>
    </r>
    <r>
      <rPr>
        <b/>
        <sz val="10.0"/>
      </rPr>
      <t>26.03.20</t>
    </r>
    <r>
      <rPr>
        <sz val="10.0"/>
      </rPr>
      <t xml:space="preserve"> - ТКП направлено Заказчику через СТС</t>
    </r>
  </si>
  <si>
    <t>НИИСФ РААСН
(Владимир Смирнов)</t>
  </si>
  <si>
    <t>419
421</t>
  </si>
  <si>
    <t>06.04.20-запрос расписан через офис
06.04.20 - Заказчику отправлена ориентировочная цена по согласованию с В.Паком
07.04.20 - на согласовании с ПТЦ
15.04.20 - ТКП направлено Заказчику</t>
  </si>
  <si>
    <r>
      <rPr>
        <b/>
        <sz val="10.0"/>
      </rPr>
      <t>11.08.20</t>
    </r>
    <r>
      <rPr>
        <sz val="10.0"/>
      </rPr>
      <t xml:space="preserve"> - запрос от В.Пака на заявку на договор
11.08.20 - заявка на договор, откорректировано ТКП
14.08.20 - проект договора №46/20 (ООО) направлен Заказчику на согласование</t>
    </r>
  </si>
  <si>
    <t>Дог № 46/20 (ООО)</t>
  </si>
  <si>
    <t>НИИСФ РААсН</t>
  </si>
  <si>
    <t>20.05.20-запрос расписан через офис
20.05.20 - ответ Заказчику, конкретизировать, что они хотят, направлены описания на оборудование
21.05.20 - ТЗ направлено А. Стифутину
22.05.20 - ответ от А.Лазарева, что в ТЗ достаточно тех. информации</t>
  </si>
  <si>
    <t xml:space="preserve">220_20
</t>
  </si>
  <si>
    <t>222_20</t>
  </si>
  <si>
    <t xml:space="preserve">06.04.20 запрос от А.Давыденко
08.04.20 - согласовано В.Паком, направлено Заказчику через А.Давыденко </t>
  </si>
  <si>
    <t>ООО Альфа-пром</t>
  </si>
  <si>
    <t>233_20</t>
  </si>
  <si>
    <t>16.04.20-запрос расписан через офис
16.04.20 - ТКП на проверке у В.Пака
17.04.20 - запрос счёта
20.04.20 - ТКП и счёт направлены Заказчику</t>
  </si>
  <si>
    <t>счёт №64 от 20.04.20 (ООО)</t>
  </si>
  <si>
    <t>MIC-200,MIC-026</t>
  </si>
  <si>
    <t>239_20</t>
  </si>
  <si>
    <t>17.04.20-запрос расписан через офис
20.04.20 - ТКП на проверке у В.Пака
23.04.20 - для ответа необходимы материалы от Д.Милосердова
13.05.20 - письмо исх. №247 от 13.05.20 и ТКП направлены Заказчику</t>
  </si>
  <si>
    <t>21.04.20-запрос расписан через офис
22.04.20 - ТКП направлено Заказчику</t>
  </si>
  <si>
    <t>29.04.20-запрос расписан через офис
29.04.20 - Заказчику направлено 2 счёта</t>
  </si>
  <si>
    <t>многоканальный измерительно-вычислительный комплекс</t>
  </si>
  <si>
    <t>254_20</t>
  </si>
  <si>
    <t>24.04.20-запрос расписан через офис
27.04.20 - уточнение исх. данных
29.04.20 - ТКП на проверке у В.Пака
07.05.20 - ТКП направлено Заказчику</t>
  </si>
  <si>
    <t>256_20</t>
  </si>
  <si>
    <t>29.04.20-запрос расписан через офис
29.04.20 - ТКП на проверке у В.Пака
06.05.20 - ТКП направлено Заказчику</t>
  </si>
  <si>
    <t>MIC-170,MIC-140</t>
  </si>
  <si>
    <t>260_20</t>
  </si>
  <si>
    <t>07.05.20-запрос расписан через офис
08.05.20 - ТКП на проверке у В.Пака
13.05.20 - ТКП на согласовании у А.Семина
14.05.20 - ТКП направлено Заказчику</t>
  </si>
  <si>
    <t xml:space="preserve">НПО ЦКТИ </t>
  </si>
  <si>
    <t>18.05.2020-запрос расписан через офис
19.05.20 - согласование с А.Коршуновым
21.05.20 - ТКП на проверку у В.Пака
26.05.20 - ТКП направлено Заказчику</t>
  </si>
  <si>
    <t>261_20</t>
  </si>
  <si>
    <t>07.05.20-запрос расписан через офис
13.05.20 -ТКП направлено Заказчику</t>
  </si>
  <si>
    <t>21.05.20 - запрос по телефону, дополнить ТКП
26.05.20 - ТКП направлено Заказчику</t>
  </si>
  <si>
    <t>р2658</t>
  </si>
  <si>
    <t>14.08.20-запрос расписан через офис
14.08.20 - оригиналы на подписи у директора
17.08.20 - наш оригинал передан в ДГ
18.08.20 - оригинал дог. направлен Заказчику исх. № 423 от 18.08.20</t>
  </si>
  <si>
    <t>Дог. №2020-15319 от 03.08.2020 (ООО)</t>
  </si>
  <si>
    <t>СИ ПВК</t>
  </si>
  <si>
    <t>265_20</t>
  </si>
  <si>
    <t>13.05.20-запрос расписан через офис
14.05.20 - ТЗ направлено А.Коршунову для анализа отличий с предыдущим ТЗ
15.05.20 - ТЗ с нашими правками и вопросы направлены Заказчику
18.05.20 - ТКП на проверке у В.Пака
19.05.20 - ТКП направлено Заказчику исх. №256 от 19.05.20</t>
  </si>
  <si>
    <t>08.06.20-запрос расписан через офис
08.06.20 - ТКП направлено Заказчику</t>
  </si>
  <si>
    <t>Государственное учреждение образования «Университет гражданской защиты Министерства по
чрезвычайным ситуациям Республики Беларусь»</t>
  </si>
  <si>
    <t>273_20</t>
  </si>
  <si>
    <t>21.05.20-запрос расписан через офис
21.05.20 - ТКП на проверке у В.Пака
26.05.20 - уточнение исх. данных у Заказчика
03.06.20 - недостаточно исх. данных для выставления ТКП</t>
  </si>
  <si>
    <t>МогилевЛифтМаш</t>
  </si>
  <si>
    <t>DAQ SIRIUS</t>
  </si>
  <si>
    <t>275_20</t>
  </si>
  <si>
    <t>PCC-Силаев</t>
  </si>
  <si>
    <t>21.05.20-запрос расписан через офис
21.05.20 - ТЗ направлено А.Стифутину
25.05.20 - ТКП на проверке у В.Пака
26.05.20 - Заказчику ТКП больше не актуально</t>
  </si>
  <si>
    <t>278_20</t>
  </si>
  <si>
    <t>25.05.20-запрос расписан через офис
26.05.20 - уточнение исх. данных у Заказчика
28.05.20 - ТКП на проверке у В.Пака
29.05.20 - ТКП направлено Заказчику</t>
  </si>
  <si>
    <t>283_20</t>
  </si>
  <si>
    <t>27.05.20-запрос расписан через офис
01.06.20 - ТКП на проверке у В.Пака
03.06.20 - ТКП направлено Заказчику</t>
  </si>
  <si>
    <t>Стенд испытаний в наземных условиях двигателя Д-18Т</t>
  </si>
  <si>
    <t>284_20</t>
  </si>
  <si>
    <t>19.05.20-запрос расписан через офис
21.05.20 - письмо на согласовании у А. Семина
28.05.20 - согласование с А. Мамоновым
29.05.20 - на согласовании у В.Пака, А.Семина
03.06.20 - ТКП и проект договора направлены Заказчику исх. №818 от 03.06.20</t>
  </si>
  <si>
    <t>Тех обслуживание стенда Д-18</t>
  </si>
  <si>
    <t>08.06.20-запрос расписан через офис
16.06.20 -письмо у А.Семина
18.06.20 - проект договора направлен Заказчику исх. 894 от 18.06.20
29.07.20 - по замечаниям от Заказчика (А.В. Мочалова), Заказчику направлен новый проект договора (рамочный)</t>
  </si>
  <si>
    <t>18.09.20-запрос расписан через офис
22.09.20 - ТКП у В.Пака, альтернативные
23.09.20 - ТКП направлены Заказчику (сумма разбита на два ТКП)</t>
  </si>
  <si>
    <t>25.09.20 - запрос по телефону, снова просят перекомпоновать ТКП
28.09.20 - ТКП у В.Пака
30.09.20 - ТКП направлено Заказчику</t>
  </si>
  <si>
    <t>288_20</t>
  </si>
  <si>
    <t>02.06.20-запрос расписан через офис
02.06.20 - ТКП на проверке у В.Пака
03.06.20 - согласование ТКП с А. Стифутиным
05.06.20 - запрос счёта в ГлобалТест  на согласующее устройство с кабелем 
10.06.20 - ТКП согласовано, сопровод. письмо у А.Семина
15.06.20 - ТКП направлено Заказчику исх. №297 от 15.06.20</t>
  </si>
  <si>
    <t>297_20</t>
  </si>
  <si>
    <t>05.06.20-запрос расписан через офис
09.06.20 - ТКП направлено А.Стифутину
16.06.20 - Заказчику ответил Ал-й Скрипник предварительной схемой и суммой, идёт уточнение исходных данных</t>
  </si>
  <si>
    <t>02.07.20 (П. Мартынов) - подготовить ТКП.
07.07.20 - согласовано Скрипник.
15.07.20 - передано Ежовой
16.07.20 - ТКП на согласовании с А. Стифутиным
16.07.20 - ТКП у В.Пака
17.07.20 - ТКП направлено Заказчику</t>
  </si>
  <si>
    <t>MIC -026</t>
  </si>
  <si>
    <t>299_20</t>
  </si>
  <si>
    <t>09.06.20-запрос расписан через офис
10.06.20- ТКП направлено Заказчику</t>
  </si>
  <si>
    <t>304_20</t>
  </si>
  <si>
    <t>16.06.20-запрос расписан через офис
18.06.20 - согласование ТКП с С.Кузяновым
26.06.20 - ТКП у В.Пака, согласовано
30.06.20 - ТКП у А. Семина
08.07.20 - ТКП направлено Заказчику</t>
  </si>
  <si>
    <t>Система контроля пульсаций давления в камере сгорания газовой турбины</t>
  </si>
  <si>
    <t>306_20</t>
  </si>
  <si>
    <t>15.06.20-запрос расписан через офис
16.06.20 - ТЗ направлено А.Стифутину
23.06.20 - ТКП у В.Пака согласовано
30.06.20 - сопроводит. письмо у А.Семина
07.07.20-ТКП было направлено Заказчику
08.07.20 - ТКП направлено Заказчику с сопровод. письмом №352 от 08.07.20</t>
  </si>
  <si>
    <t>ООО НПП "Учтех-Профи"</t>
  </si>
  <si>
    <t>контрольно-измерительная система</t>
  </si>
  <si>
    <t>312_20</t>
  </si>
  <si>
    <t>18.06.20-запрос расписан через офис
23.06.20 - ТКП направлено Заказчику</t>
  </si>
  <si>
    <t>МПП им. В.В. Чернышёва</t>
  </si>
  <si>
    <t>317_20</t>
  </si>
  <si>
    <t>22.06.20 - запрос по телефону
30.06.20 - согласовано В.Паком
08.07.20 - ТКП направлено Заказчику</t>
  </si>
  <si>
    <t>Измерительное обоорудование</t>
  </si>
  <si>
    <t>320_20</t>
  </si>
  <si>
    <t>25.06.20-запрос расписан через офис
26.06.20 - ТТ переданы А.Стифутину
06.07.20 - отправлено Заказчику, исх. 1005</t>
  </si>
  <si>
    <t>ООО «НТЦ «ЭНЕРГОАВТОМАТИЗАЦИЯ»</t>
  </si>
  <si>
    <t>цифровой сканер измерения давления</t>
  </si>
  <si>
    <t>684
742</t>
  </si>
  <si>
    <t>331_20</t>
  </si>
  <si>
    <t>29.06.20-запрос расписан через офис
30.06.20 - ТЗ направлено С. Кузянову
08.07.20 - уточнение исх. данных, замечания и вопросы по ТЗ направлены Заказчику</t>
  </si>
  <si>
    <t>Корморация МИТ</t>
  </si>
  <si>
    <t>335_20</t>
  </si>
  <si>
    <t>23.07.20-запрос расписан через офис
23.07.20 - Заказчику направлена выписка из прайса по поверке</t>
  </si>
  <si>
    <t>346_20</t>
  </si>
  <si>
    <t>30.06.20 - запрос от А.Давыденко
09.07.20 -ТКП у В.Пака
09.07.20 - направлено Заказчику через А.Давыденко</t>
  </si>
  <si>
    <t>347_20</t>
  </si>
  <si>
    <t>30.06.20 - запрос от А.Давыденко
09.07.20 -ТКП у В.Пака 
09.07.20 - направлено Заказчику через А. Давыденко</t>
  </si>
  <si>
    <t xml:space="preserve">
Авиадвигатель</t>
  </si>
  <si>
    <t>20.07.20 - запрос через А.Давыденко объединить ТКП 346 и 347
21.07.20 - ТКП направлено Заказчику через А.Давыденко</t>
  </si>
  <si>
    <t>поверка, ремонт, дооснащение "Парус-ЛЛ"</t>
  </si>
  <si>
    <t>21.09.20 - запрос на e-mail (через В.Спиридонского)
22.09.20 -уточнение исх. данных (состав оборудования Парус-ЛЛ)
28.09.20 - запрос обновления КП на датчики
08.10.20 - ТКП у В.Пака
12.10.20 - ТКП на согласовании у А.Семина
22.10.20 - ТКП направлено Заказчику</t>
  </si>
  <si>
    <t>12.11.20 - запрос от И. Грибениковой (предзапуск, замечания)
13.11.20 - ТКП направлено Заказчику</t>
  </si>
  <si>
    <t>оборудование без работ</t>
  </si>
  <si>
    <t>18.11.20 - запрос по телефону
18.11.20 - ТКП у В.Пака
24.11.20 - ТКП направлено Заказчику</t>
  </si>
  <si>
    <t>352_20</t>
  </si>
  <si>
    <t>13.07.20-запрос расписан через офис
13.07.20 -ТКП направлено Заказчику
13.07.20 - запрос счёта
14.07.20 -счёт направлен Заказчику</t>
  </si>
  <si>
    <t>счёт №109 от 14.07.2020 (ООО)</t>
  </si>
  <si>
    <t>МС-201,МС-114</t>
  </si>
  <si>
    <t>354_20</t>
  </si>
  <si>
    <t>13.07.20-запрос расписан через офис
15.07.20 - исх. данные переданы А.Стифутину
20.07.20 - ТКП у В.Пака
21.07.20 - ТКП направлено Заказчику</t>
  </si>
  <si>
    <t>22.07.20 - запрос на e-mail
28.07.20 - ТКП направлено Заказчику</t>
  </si>
  <si>
    <t>359_20</t>
  </si>
  <si>
    <t>20.07.20-запрос расписан через офис
20.07.20 - ТЗ направлено А. Стифутину
21.07.20 - для проработки ТЗ жду Алексея Скрипника, и также ТЗ направлено Каринскому
23.07.20 - предупредила Заказчика про задержку ТКП, Заказчик в отпуске до 10.08.20
12.08.20 - отправлено заказчику предварительная схема и состав. уточняем исходные (Аст), ТКП не требуется</t>
  </si>
  <si>
    <t xml:space="preserve">Engintec </t>
  </si>
  <si>
    <t>360_20</t>
  </si>
  <si>
    <t>20.07.20-запрос расписан через офис
21.07.20 - Заказчику направлены вопросы по уточнению исх. данных
29.07.20 - ответ Заказчику, что готовим тех решение. Задача направлена А.Стифутину
04.08.20 - Скрипник списался с Франческо. Ответов пока нет (Стифутин, 12.08.20)
17.08.20 - Передали исходные на оформление КП (АСт)
21.08.20 - ТКП у А. Семина
08.09.20 - ТКП на подписи у директора
02.10.20 - совещание у директора по Engintec, корректировка ТКП
02.10.20 - запрос цен у Promtex (KMT)
08.10.20 - ТКП у В.Пака
19.10.20 - ТКП направлено Заказчику</t>
  </si>
  <si>
    <t>ВСМПО-АВИСМА</t>
  </si>
  <si>
    <t>mic-026 c модулями</t>
  </si>
  <si>
    <r>
      <rPr>
        <b/>
        <sz val="10.0"/>
      </rPr>
      <t>29.01.20</t>
    </r>
    <r>
      <rPr>
        <sz val="10.0"/>
      </rPr>
      <t xml:space="preserve"> - запрос расписан через офис
</t>
    </r>
    <r>
      <rPr>
        <b/>
        <sz val="10.0"/>
      </rPr>
      <t xml:space="preserve">30.01.20 </t>
    </r>
    <r>
      <rPr>
        <sz val="10.0"/>
      </rPr>
      <t>- подписанный оригинал дог. №81/19 направлен Заказчику исх. №52 от 30.01.20 (Ежова М.В.)</t>
    </r>
  </si>
  <si>
    <t>дог. № 81/19 от 16.10.2019</t>
  </si>
  <si>
    <t>367_20</t>
  </si>
  <si>
    <t>27.07.20-запрос расписан через офис, обновить ТКП
24.07.20 - ТКП направлено Заказчику</t>
  </si>
  <si>
    <t>автоматическая поверка 
MIC-200,MIC-355M, MIC-553</t>
  </si>
  <si>
    <t>369_20</t>
  </si>
  <si>
    <t>21.07.20-запрос расписан через офис
28.07.20 - письмо направлено А.Стифутину
14.08.20 - на проработке у А-я Скрипника
19.08.20 - Передали исходные на оформление КП (Стифутин)
21.08.20 - запрос цен на покупные калибраторы
26.08.20 - ТКП создано на базе схемы (Сныгина)
08.09.20 - ТКП у В.Пака
10.09.20 - ТКП направлено Заказчику исх. №459 от 10.09.20</t>
  </si>
  <si>
    <t>ООО Вертикаль</t>
  </si>
  <si>
    <t>система управления испытательного стенда</t>
  </si>
  <si>
    <t>831
857</t>
  </si>
  <si>
    <t>371_20</t>
  </si>
  <si>
    <t>29.07.20-запрос расписан через офис
29.07.20 - ТКП у В.Пака
31.07.20 - ТКП направлено Заказчику</t>
  </si>
  <si>
    <t>382_20</t>
  </si>
  <si>
    <t>07.08.20-запрос расписан через офис
07.08.20 - ТКП у В.Пака</t>
  </si>
  <si>
    <t>388_20</t>
  </si>
  <si>
    <t>07.08.20-запрос расписан через офис
10.08.20 - ТКП направлено Заказчику
11.08.20 - Заказчику направлен счёт</t>
  </si>
  <si>
    <t>счёт №123 от 11.08.20 (ООО)</t>
  </si>
  <si>
    <t>389_20</t>
  </si>
  <si>
    <t>30.10.20 - ИД от В.Мельникова
06.11.20 - ТКП у В.Пака
10.11.20 - ТКП направлено Д.Адаменко</t>
  </si>
  <si>
    <t>390_20</t>
  </si>
  <si>
    <t>07.08.20-запрос расписан через офис
10.08.20 - ТК направлена А.Стифутину
11.08.20- тезисно написан ответ (Стифутин)
12.08.20 - запрос КП в октава+ на разъем и кабель
13.08.20 -ТКП направлено Заказчику исх. 415</t>
  </si>
  <si>
    <t>22.10.20 - запрос от Е.Баринова на e-mail
13.11.20 - письмо согласовано с А.Семиным и направлено Заказчику исх. №592</t>
  </si>
  <si>
    <t>15.12.20-запрос расписан через офис
17.12.20 - ТКП и сопровод у В.Пака
18.12.20 - ТКП и сопровод у А. Семина
22.12.20 - ТКП напавлено Заказчику исх. №666 (ООО)</t>
  </si>
  <si>
    <t>ЦИАМ им. Баранова</t>
  </si>
  <si>
    <t>АИИС Ц-3Б, Ц-4Н, Ц-5</t>
  </si>
  <si>
    <t>908
920
921</t>
  </si>
  <si>
    <t>391_20</t>
  </si>
  <si>
    <t>12.08.20-запрос расписан через офис
13.08.20 - ТКП (13 шт.) направлены  Заказчику исх. 1214 (согласовано А.В. Кокарев)</t>
  </si>
  <si>
    <t>РНЦ Прикладной химии</t>
  </si>
  <si>
    <t>МIC-140/16</t>
  </si>
  <si>
    <t>400_20</t>
  </si>
  <si>
    <t>12.08.20-запрос расписан через офис
12.08.20 - предложен MIC-140/16
14.08.20 - ТКП направлено Заказчику</t>
  </si>
  <si>
    <t>УКЗ</t>
  </si>
  <si>
    <t>стенд испытаний поршневых компрессоров</t>
  </si>
  <si>
    <t>404_20</t>
  </si>
  <si>
    <t>14.08.20-запрос расписан через офис
14.08.20 - уточнение исх. данных
18.08.20 - ТКП направлено Заказчику</t>
  </si>
  <si>
    <t>406_20</t>
  </si>
  <si>
    <t>11.08.20-запрос расписан через офис
11.08.20 - уточнение исходных данных, заказчику направлен опросный лист на MIC-1500
12.08.20 - получен опростный лист от Заказчика, направлен С.Кузянову, запрос компоновок
17.08.20 - получены компоновки, направлены С.Кузянову
20.08.20 - ВКС с Заказчиком по исх. данным, нужна ориентировочная цена
21.08.20 - ТКП согласовано В.Паком, на согласовании у А.Семина, необ. согласование с И.А. Потаповым
21.08.20 - Заказчику направлена ориентировочная цена по e-mail
с 24.08.20 - ТКП у А.Семина
17.09.20 - ТКП направлено Заказчику</t>
  </si>
  <si>
    <t>СИЛОВЫЕ МАШИНЫ</t>
  </si>
  <si>
    <t>унифицированный MIC-1500 для испытаний на ГТЭ-65, ГТЭ-170 и на модельном компрессоре</t>
  </si>
  <si>
    <t>22.09.20-запрос расписан через офис
28.09.20 - компоновки и опросный лист направлены С.Кузянову
30.09.20 - направлены вопросы Заказчику
06.10.20 - ТКП у А.Семина
07.10.20 - ТКП направлено Заказчику</t>
  </si>
  <si>
    <t>29.10.20-запрос расписан через офис
- уточнение ИД с Заказчиком
30.10.20 - запущена СЗ на Браварца чтоб выделили конструктора для анализа компоновок и прорисовки эскиза
09.11.20 - эскиз РТС направлен Заказчику
11.11.20 - ВКС: обсуждение конструкции MIC-1500
13.11.20 - ТКП направлено Заказчику</t>
  </si>
  <si>
    <t>407_20</t>
  </si>
  <si>
    <t>14.08.20-запрос расписан через офис
17.08.20 - проект договора, нерешенные вопросы для включения в договор от Заказчика направлены И.Загребину и А. Семину
08.10.20 - запрос трудоемкостей у И. Загребина на перечень работ от Салюта 
15.10.20 - ТКП у В.Пака
19.10.20 - на согласовании у Скрипника А-ра
09.11.20 - у Заказчик нет бюджета, задача пока не актуальна</t>
  </si>
  <si>
    <t>408_20</t>
  </si>
  <si>
    <t>17.08.20 - запрос по телефону
17.08.20 - исходные данные, контакт Заказчика направлены А.Стифутину
18.08.20 - вопросы направлены заказчику (АСт)
28.08.20-ТКП направлено заказчику по e-mail(Сныгина)</t>
  </si>
  <si>
    <t xml:space="preserve">16.12.20 - запрос от А-я Скрипника
22.12.20 - ТКП направлено Заказчику </t>
  </si>
  <si>
    <t>409_20</t>
  </si>
  <si>
    <t>19.08.20-запрос расписан через офис
19.08.20 - ТКП направлено Заказчику, жду счёт
20.08.20 - счёт направлен Заказчику</t>
  </si>
  <si>
    <t>Счёт №130 от 19.08.20 (ООО)</t>
  </si>
  <si>
    <t>25.11.20 - запрос на e-mail добавить кабель к МС-212
27.11.20 - ТКП направлено Заказчику</t>
  </si>
  <si>
    <r>
      <rPr>
        <b/>
        <sz val="10.0"/>
      </rPr>
      <t xml:space="preserve">11.02.20 </t>
    </r>
    <r>
      <rPr>
        <sz val="10.0"/>
      </rPr>
      <t xml:space="preserve">- запрос расписан через офис
</t>
    </r>
    <r>
      <rPr>
        <b/>
        <sz val="10.0"/>
      </rPr>
      <t>12.02.20</t>
    </r>
    <r>
      <rPr>
        <sz val="10.0"/>
      </rPr>
      <t xml:space="preserve"> - оригинал подписан и передан Заказчику исх. №90 от 12.02.20, наш оригинал передан в ДГ (Дышкант Л.)</t>
    </r>
  </si>
  <si>
    <t>Дог. №72-19 от 18.10.2020 (ООО)</t>
  </si>
  <si>
    <t>р2603</t>
  </si>
  <si>
    <t>Разработка документации СИС</t>
  </si>
  <si>
    <t>447_20</t>
  </si>
  <si>
    <t>10.09.20 - запрос на e-mail
15.09.20 - ТКП у А.Семина, заявка на спец-ию в ДГ
17.09.20 - Спецификация направлена Заказчику на согласование и подпись
18.09.20 - замечания от Заказчика
22.09.20 - Спецификация направлена Заказчику</t>
  </si>
  <si>
    <t>Дог. №19/20 от 21.07.2020 (АО)
Спецификация №1</t>
  </si>
  <si>
    <t>р2678</t>
  </si>
  <si>
    <t>19.10.20 - получена подписанная Спец-ия на e-mail
20.10.20 - выставлен счёт на оплату 100% аванс 
26.10.20 - оригиналы Спец-ции направлены Заказчику исх. №1688 от 26.10.2020</t>
  </si>
  <si>
    <t>Дог. №19/20 от 21.07.2020 (АО)
Спецификация №1
Счёт №88 от 20.10.20 (АО)</t>
  </si>
  <si>
    <t>ОАО «МЗ «Арсенал»</t>
  </si>
  <si>
    <t>МВР-018, МЕ-020В4</t>
  </si>
  <si>
    <t>460_20</t>
  </si>
  <si>
    <t>22.09.20-запрос расписан через офис
22.09.20 - запрос актуальности БЛИЖей у С.Русакова (в каталоге нет)
23.09.20 - ТКП у В.Пака
28.09.20 - ТКП на согласовании у С.Русакова, он переадресовал ЭП
01.10.20 - ТКП направлено Заказчику</t>
  </si>
  <si>
    <t>ВГТУ</t>
  </si>
  <si>
    <t>MIC-026 в составе трех модулей МС-114С и трех модулей МС-227К11</t>
  </si>
  <si>
    <t>462_20</t>
  </si>
  <si>
    <t>22.09.20-запрос расписан через офис
23.09.20 - ТКП у В.Пака
29.09.20 - ТКП направлено Заказчику</t>
  </si>
  <si>
    <t>ГАЗПРОМ ЦЕНТРЭНЕРГОГАЗ</t>
  </si>
  <si>
    <t>463_20</t>
  </si>
  <si>
    <t>22.09.20-запрос расписан через офис
23.09.20 -уточнение исх. данных
29.09.20 - запрос направлен Скрипнику А-ю
06.10.20 - ТКП у В.Пака
07.10.20 - Заказчику направлены два варианта ТКП (обычное и виброзащищенное исполнение)
09.10.20 - ТКП направлены с печатью на бланке исх. №523</t>
  </si>
  <si>
    <t>РМ Рейл</t>
  </si>
  <si>
    <t>464_20</t>
  </si>
  <si>
    <t>23.09.20-запрос расписан через офис
28.09.20 - ТКП у В.Пака
29.09.20 - ТКП направлено Заказчику</t>
  </si>
  <si>
    <t>АО СКБ "Турбина"</t>
  </si>
  <si>
    <t xml:space="preserve"> MIC-036</t>
  </si>
  <si>
    <t>469_20</t>
  </si>
  <si>
    <t>22.09.20-запрос расписан через офис
28.09.20 - ТЗ и ТКП на согласовании у С.Лунина
06.10.20 - ТКП у В.Пака
08.10.20 - ТКП направлено Заказчику</t>
  </si>
  <si>
    <t xml:space="preserve"> АИС ГТЭ-65.1</t>
  </si>
  <si>
    <t>470_20</t>
  </si>
  <si>
    <t>23.09.20-запрос привез Скрипник из командировки, направлено на мена через офис
28.09.20 -исх.данные на проработке Скрипника А-я
12.11.20 - нет окончательно сформированных ИД от Заказчика (сформируют к концу года)</t>
  </si>
  <si>
    <t>471_20</t>
  </si>
  <si>
    <t>28.09.20 - запрос на e-mail
28.09.20 - ТКП направлено Заказчику через А.Давыденко</t>
  </si>
  <si>
    <t>Запрос цен на оборудование</t>
  </si>
  <si>
    <t>478_20</t>
  </si>
  <si>
    <t>29.09.20 - запрос на e-mail (от В.Пака)
29.09.20 - ориентировочное ТКП направлено Заказчику</t>
  </si>
  <si>
    <t>481_20</t>
  </si>
  <si>
    <t>30.09.20-запрос расписан через офис
02.10.20 - ТКП у В.Пака
02.10.20 - ТКП направлено Заказчику исх. №504</t>
  </si>
  <si>
    <t>30.10.20  - запрос по телефону, ТКП, заявка на договор  у В.Пака
30.10.20 - заявка на договор направлена в ДГ
05.11.20 - проект ДГ направлен Заказчику</t>
  </si>
  <si>
    <t>ОИВТ РАН</t>
  </si>
  <si>
    <t>сканер давления MIC-170</t>
  </si>
  <si>
    <t>483_20</t>
  </si>
  <si>
    <t>01.10.20-запрос расписан через офис
02.10.20 - необходимо созвониться с Заказчиком
05.10.20 - вопросы И.Загребину
06.10.20 - ТКП направлено Заказчику, договариваюсь о встрече</t>
  </si>
  <si>
    <t>486_20</t>
  </si>
  <si>
    <t>05.10.20-запрос расписан через офис
05.10.20 - ТКП у В.Пака
07.10.20 - ТКП направлено Заказчику</t>
  </si>
  <si>
    <t>Глобал Интеграция</t>
  </si>
  <si>
    <t>497_20</t>
  </si>
  <si>
    <t>09.10.20-запрос расписан через офис, уточнены ИД, ТКП у В.Пака
12.10.20 - ТКП направлено Заказчику</t>
  </si>
  <si>
    <t>13.10.20-запрос расписан через офис, нужен сразу проект договора
13.10.20 - запрос в НИИФИ по цене датчиков исх. 526
21.10.20 - ТКП у В.Пака
22.10.20 - получено КП на датчики НИИФИ
23.10.20 - ТКП с датчиками у В.Пака, предзапуск
27.10.20 - ТКП направлено Заказчику, заявка на договор направлена в ДГ
- необходимо гарантийное письмо на предзапуск по датчикам в НИИФИ
28.10.20 - направлен проект договора Заказчику</t>
  </si>
  <si>
    <t>16.11.20-запрос расписан через офис
16.11.20 - скан договора подписан и направлен Заказчику
26.11.20 - Заказчику отправлен полностью подписанный оригинал дог. исх. №611 от 26.11.20
- по договоренности с Заказчиком счёт на аванс будет вставлен 10.12.20</t>
  </si>
  <si>
    <t>Дог. №80/20 от 16.11.2020 (ООО)</t>
  </si>
  <si>
    <t>Ниагара Компюьтерс</t>
  </si>
  <si>
    <t>стенд 4Ж</t>
  </si>
  <si>
    <t>501_20</t>
  </si>
  <si>
    <t>12.10.20 - запрос от А.Семина по итогам совещания с Заказчиком
13.10.20 - ТКП направлено Заказчику исх. 1614</t>
  </si>
  <si>
    <t>504_20</t>
  </si>
  <si>
    <t>13.10.20 - запрос от В.Пака
19.10.20 - ТКП направлено Заказчику</t>
  </si>
  <si>
    <t>610_20</t>
  </si>
  <si>
    <t>28.12.20-оплата</t>
  </si>
  <si>
    <t>Счёт №221 от 22.12.2020 (ООО)</t>
  </si>
  <si>
    <t>519_20</t>
  </si>
  <si>
    <t>21.10.20-запрос расписан через офис
22.10.20 - ИД направлены А.Стифутину
28.10.20 - направлены вопросы Заказчику
29.10.20 - запрос цены датчиков Глобалтест, ТКП у В.Пака
29.10.20 - ТКП направлено Заказчику</t>
  </si>
  <si>
    <t>18.11.20 - запрос через А.Стифутина
23.11.20 - ТКП у В.Пака
24.11.20 - ТКП направлено Заказчику</t>
  </si>
  <si>
    <t>MIC-1150, мs451</t>
  </si>
  <si>
    <t>520_20</t>
  </si>
  <si>
    <t>21.10.20-запрос расписан через офис
26.10.20 - уточнение ИД у Заказчика
28.10.20 - запрос счёта на датчик, ИД направлены Стифутину
06.11.20 - Стифутин согласовал, ТКП у В.Пака
09.11.20 - ТКП направлено Заказчику</t>
  </si>
  <si>
    <t>521_20</t>
  </si>
  <si>
    <t>22.10.20-запрос расписан через офис
26.10.20 - ИД направлены А.Стифутину
29.10.20 - недостаточно ИД, Заказчику направлены вопросы по ИД, ждём ответ от Заказчика</t>
  </si>
  <si>
    <t>527_20</t>
  </si>
  <si>
    <t>28.10.20-запрос расписан через офис
29.10.20 - ТКП у В.Пака, направлено Попову
30.10.20 - ИД направлены А. Стифутину
09.11.20 - ТКП у В.Пака
18.11.20 - ТКП у А. Семина
19.11.20 - ТКП направлено Заказчику</t>
  </si>
  <si>
    <t>30.10.20-запрос расписан через офис
05.11.20 - ТКП у В.Пака
06.11.20 - ТКП направлено Заказчику</t>
  </si>
  <si>
    <t>16.11.20 - запрос расписан через офис
16.11.20 - ТКП направлено Заказчику</t>
  </si>
  <si>
    <t>19.11.20 - запрос на e-mail
23.11.20 - ТКП направлено Заказчику</t>
  </si>
  <si>
    <t>537_20</t>
  </si>
  <si>
    <t>30.10.20 - запрос расписан через офис
05.11.20 - ТКП у В.Пака
06.11.20 - ТКП направлено Заказчику</t>
  </si>
  <si>
    <t>538_20</t>
  </si>
  <si>
    <t>06.11.20-запрос расписан через офис
06.11.20 - ТКП направлено Заказчику</t>
  </si>
  <si>
    <t>MIC-1500 на 1 модуль для ПД-8</t>
  </si>
  <si>
    <t>542_20</t>
  </si>
  <si>
    <t>30.10.20-запрос расписан через офис
30.10.20 - ИД направлены А.Н.Попову
10.11.20 - ТКП на MIC-1500 у В.Пака
13.11.20 - ТКП согласовано Семин, Пак
18.11.20 - ТКП направлено Заказчику исх. №601</t>
  </si>
  <si>
    <t>УралТрансМаш</t>
  </si>
  <si>
    <t>548_20</t>
  </si>
  <si>
    <t>12.11.20-запрос расписан через офис
12.11.20 - ТКП у В.Пака
13.11.20 - ТКП направлено Заказчику</t>
  </si>
  <si>
    <t>553_20</t>
  </si>
  <si>
    <t>12.11.20 - запрос от И.Грибениковой (СТС)
12.11.20 -  ТКП у В.Пака
13.11.20 - ТКП направлено Заказчику через СТС</t>
  </si>
  <si>
    <t>MIC-355,MIC-026</t>
  </si>
  <si>
    <t>556_20</t>
  </si>
  <si>
    <t>17.11.20-запрос расписан через офис
17.11.20 - ТКП направлено Заказчику</t>
  </si>
  <si>
    <t>561_20</t>
  </si>
  <si>
    <t>17.11.20-запрос расписан через офис
18.11.20 - ТКП у В.Пака, направлено Адаменко</t>
  </si>
  <si>
    <t>16.11.20-запрос расписан через офис
16.11.20 - запрос направлен А.Н. Попову
18.11.20 - запрос на С.Кузянове, отписалась Заказчику, должны ТТ скинуть
24.11.20 - запрос цены на методику и спец. ПО у А.Н. Попова
25.11.20 - получены ТТ от Заказчика, направлены Попову
26.11.20 - предварительное ТКП на проверке у А.Н. Попова
27.11.20 - zoom, ТТ направлены В.Каринскому
02.12.20 - zoom с участием Попова, Каринского, Коростелева, Кузянова обсуждение ограничений mic-1200
-запрос на датчики для 16 РЛ
08.12.20 - отказ по датчикам от Тавриды, запрос напрямую в Thermocoax
22.12.20 - направила ТКП Коростелеву
 не актуально</t>
  </si>
  <si>
    <t>599_20</t>
  </si>
  <si>
    <t>09.12.20-запрос расписан через офис
-запрос КП от поставщиков
-ТЗ направлено А.Стифутину, анализ по датчикам
14.12.20 - ТКП у В.Пака
22.12.20 - ТКП направлено Заказчику</t>
  </si>
  <si>
    <t>09.12.20 - запрос по телефону
09.12.20 - ТКП направлено Заказчику</t>
  </si>
  <si>
    <t>608_20</t>
  </si>
  <si>
    <t>15.12.20 - запрос от В.Пака на e-mail
16.12.20 - ТКП у В.Пака
18.12.20 - ТКП и сопровод у А. Семина
21.12.20 -ТКП направлено Д. Адаменко</t>
  </si>
  <si>
    <t>22.12.20 - запрос по телефону
22.12.20 - ТКП согласовано с В.Паком, выставлен счёт Заказчику</t>
  </si>
  <si>
    <t>613_20</t>
  </si>
  <si>
    <t>22.12.20-запрос расписан через офис
23.12.20 - ТКП согласовно с В.Паком, направлено А.Семину
24.12.20 - ТКП направлено Д. Адаменко</t>
  </si>
  <si>
    <r>
      <rPr>
        <b/>
        <sz val="10.0"/>
      </rPr>
      <t>27.12.19</t>
    </r>
    <r>
      <rPr>
        <sz val="10.0"/>
      </rPr>
      <t xml:space="preserve"> - запрос расписан через офис
</t>
    </r>
    <r>
      <rPr>
        <b/>
        <sz val="10.0"/>
      </rPr>
      <t>27.12.19</t>
    </r>
    <r>
      <rPr>
        <sz val="10.0"/>
      </rPr>
      <t xml:space="preserve"> - оригиналы договоров подписаны, сканы направлены Заказчику, подготовлено сопроводит. письмо
</t>
    </r>
    <r>
      <rPr>
        <b/>
        <sz val="10.0"/>
      </rPr>
      <t xml:space="preserve">09.01.20 </t>
    </r>
    <r>
      <rPr>
        <sz val="10.0"/>
      </rPr>
      <t>- отправлено Заказчику исх. №1 от 09.01.2020</t>
    </r>
  </si>
  <si>
    <t>23.09.20-оплата</t>
  </si>
  <si>
    <r>
      <rPr>
        <b/>
        <sz val="10.0"/>
      </rPr>
      <t>09.09.20</t>
    </r>
    <r>
      <rPr>
        <sz val="10.0"/>
      </rPr>
      <t xml:space="preserve"> - оплата</t>
    </r>
  </si>
  <si>
    <t>р2679</t>
  </si>
  <si>
    <r>
      <rPr>
        <b/>
        <sz val="10.0"/>
      </rPr>
      <t>09.09.20</t>
    </r>
    <r>
      <rPr>
        <sz val="10.0"/>
      </rPr>
      <t xml:space="preserve"> - оплата</t>
    </r>
  </si>
  <si>
    <t>18.06.20-оплата</t>
  </si>
  <si>
    <r>
      <rPr>
        <b/>
        <sz val="10.0"/>
      </rPr>
      <t>18.09.20 - оплата</t>
    </r>
    <r>
      <rPr>
        <sz val="10.0"/>
      </rPr>
      <t xml:space="preserve">
21.09.20 - запрос от Н. Воробьевой на договор, направлена заявка в ДГ
24.09.20 - договор направлен на подпись Заказчику
28.09.20 - подписанный скан направлен в ДГ</t>
    </r>
  </si>
  <si>
    <t>р2693</t>
  </si>
  <si>
    <t>04.08.20-оплата</t>
  </si>
  <si>
    <t>р2664</t>
  </si>
  <si>
    <t>27.07.20-оплата</t>
  </si>
  <si>
    <t>MIC-026 c модулями</t>
  </si>
  <si>
    <t>30.07.20-оплата</t>
  </si>
  <si>
    <r>
      <rPr>
        <sz val="10.0"/>
      </rPr>
      <t xml:space="preserve">10.01.2020 </t>
    </r>
    <r>
      <rPr>
        <sz val="10.0"/>
      </rPr>
      <t>- оплата</t>
    </r>
  </si>
  <si>
    <t>Счет № 183 от 12.07.2019, Дог. №735-011/2019 от 28.05.2019</t>
  </si>
  <si>
    <t>13.01.20-оплата</t>
  </si>
  <si>
    <t>17.02.20 - оплата</t>
  </si>
  <si>
    <t>Счет №6 от 22.01.20</t>
  </si>
  <si>
    <t>30.06.20-оплата</t>
  </si>
  <si>
    <t>27.01.20 - оплата</t>
  </si>
  <si>
    <t>22.10.20-оплата</t>
  </si>
  <si>
    <t>22.04.20-оплата</t>
  </si>
  <si>
    <t>Счет № 65 от  20.04.20</t>
  </si>
  <si>
    <t>31.01.20-оплата</t>
  </si>
  <si>
    <t>02.04.2020 - оплата</t>
  </si>
  <si>
    <t>10.11.20-оплата</t>
  </si>
  <si>
    <t>15.07.20-оплата</t>
  </si>
  <si>
    <t>дог. №101-19 от 27.12.13</t>
  </si>
  <si>
    <t>15.09.20-оплата</t>
  </si>
  <si>
    <t>16.07.20 - оплата</t>
  </si>
  <si>
    <t>25.05.20-оплата</t>
  </si>
  <si>
    <t>26.05.20-оплата</t>
  </si>
  <si>
    <r>
      <rPr>
        <b/>
        <sz val="10.0"/>
      </rPr>
      <t>11.08.20</t>
    </r>
    <r>
      <rPr>
        <sz val="10.0"/>
      </rPr>
      <t xml:space="preserve"> - запрос от В.Пака на заявку на договор
11.08.20 - заявка на договор, откорректировано ТКП
14.08.20 - проект договора №46/20 (ООО) направлен Заказчику на согласование
28.08.20 - оригинал договора отправлен по почте. Сканы отправлены (Сныгина)</t>
    </r>
  </si>
  <si>
    <t>03.02.20 -оплата</t>
  </si>
  <si>
    <t>23.12.20-оплата</t>
  </si>
  <si>
    <t xml:space="preserve">Договор № 2020-15319 от 03.08.2020 
</t>
  </si>
  <si>
    <t>15.12.20-оплата</t>
  </si>
  <si>
    <t xml:space="preserve">Дог. 21-058-16-335/2020 от 03.07.2020
</t>
  </si>
  <si>
    <t>10.07.20-оплата</t>
  </si>
  <si>
    <t>18.12.20-оплата</t>
  </si>
  <si>
    <t>07.07.20-оплата</t>
  </si>
  <si>
    <t>26.10.20-оплата</t>
  </si>
  <si>
    <t>24.04.20-оплата</t>
  </si>
  <si>
    <t>15.04.20-оплата</t>
  </si>
  <si>
    <t>25.06.20-оплата</t>
  </si>
  <si>
    <t>30.11.20-оплата</t>
  </si>
  <si>
    <t>02.10.20-оплата</t>
  </si>
  <si>
    <r>
      <t xml:space="preserve">
</t>
    </r>
    <r>
      <rPr>
        <rFont val="Arial"/>
        <sz val="10.0"/>
      </rPr>
      <t xml:space="preserve">Дог.1924020301761000000000000/190820 от 24.08.2020
</t>
    </r>
  </si>
  <si>
    <t>21.10.20-оплата</t>
  </si>
  <si>
    <t xml:space="preserve">Дог.1924020301761000000000000/20/20 от 06.10.2020
</t>
  </si>
  <si>
    <t>р2683</t>
  </si>
  <si>
    <t>29.09.2020 - оплата</t>
  </si>
  <si>
    <t>26.06.20-оплата</t>
  </si>
  <si>
    <t xml:space="preserve">Дог. 48 от 18.12.18 </t>
  </si>
  <si>
    <t>22.05.20-оплата</t>
  </si>
  <si>
    <t>р2484</t>
  </si>
  <si>
    <t>16.03.20-оплата</t>
  </si>
  <si>
    <t>04.02.20-оплата</t>
  </si>
  <si>
    <t>09.12.20-оплата</t>
  </si>
  <si>
    <t>Участие в проведении КИ СК КРК "Союз-2" в части НПРС-КП. Устранение замечаний по результатам экспериментальной отработки, реализация предложений по усовершенствованию НПРС-КП и допоставка ЗИП (при необходимости)"</t>
  </si>
  <si>
    <t>417_18</t>
  </si>
  <si>
    <t>Дог. № 47702388027160002520/45/2866-17 от 10.04.2017 2 этап</t>
  </si>
  <si>
    <t>р2374</t>
  </si>
  <si>
    <t>03.09.20-запрос расписан через офис
11.09.20 - возвращена Паку.</t>
  </si>
  <si>
    <t>АО Кордиант</t>
  </si>
  <si>
    <t>Модернизация стенда инерционного СИМ-600</t>
  </si>
  <si>
    <r>
      <rPr>
        <b/>
        <sz val="10.0"/>
      </rPr>
      <t xml:space="preserve">24.01.2020 (В. Пак) </t>
    </r>
    <r>
      <rPr>
        <sz val="10.0"/>
      </rPr>
      <t xml:space="preserve">- запрос расписан через офис
</t>
    </r>
    <r>
      <rPr>
        <b/>
        <sz val="10.0"/>
      </rPr>
      <t>06.02.2020</t>
    </r>
    <r>
      <rPr>
        <sz val="10.0"/>
      </rPr>
      <t xml:space="preserve"> - направлено отказное электр. письмо.</t>
    </r>
  </si>
  <si>
    <t>20.02.20-запрос распичан через офис
20.02.20 - оригинал вх. 127. Уже дан ответ.</t>
  </si>
  <si>
    <t>16.06.20-запрос расписан через офис
16.06.20 - договор поставки в рамках 2121. Отписано в БТК</t>
  </si>
  <si>
    <t>ТМИ</t>
  </si>
  <si>
    <t>25.06.20-запрос расписан через офис
25.06.20 - переотписано Никифорову.</t>
  </si>
  <si>
    <t>покрытие на оборудование</t>
  </si>
  <si>
    <t>08.07.20-запрос расписан через офис
Дан ответ (исх 349 ООО)</t>
  </si>
  <si>
    <t>618
627</t>
  </si>
  <si>
    <r>
      <rPr>
        <b/>
        <sz val="10.0"/>
      </rPr>
      <t>06.07.20</t>
    </r>
    <r>
      <rPr>
        <sz val="10.0"/>
      </rPr>
      <t xml:space="preserve"> -запрос расписан через офис
</t>
    </r>
    <r>
      <rPr>
        <b/>
        <sz val="10.0"/>
      </rPr>
      <t>07.07.20</t>
    </r>
    <r>
      <rPr>
        <sz val="10.0"/>
      </rPr>
      <t xml:space="preserve"> - подготовлен ответ. На согласовании в группе БТК.
</t>
    </r>
    <r>
      <rPr>
        <b/>
        <sz val="10.0"/>
      </rPr>
      <t>08.07.20</t>
    </r>
    <r>
      <rPr>
        <sz val="10.0"/>
      </rPr>
      <t xml:space="preserve"> - передан на подпись ГД
</t>
    </r>
    <r>
      <rPr>
        <b/>
        <sz val="10.0"/>
      </rPr>
      <t>09.07.20</t>
    </r>
    <r>
      <rPr>
        <sz val="10.0"/>
      </rPr>
      <t xml:space="preserve"> - ответ направлен Заказчику (исх. 1038 АО)</t>
    </r>
  </si>
  <si>
    <t>датчик угловых скоростей</t>
  </si>
  <si>
    <t>16.07.20- письмо информационное. Ответа не требуется.</t>
  </si>
  <si>
    <r>
      <rPr>
        <b/>
        <sz val="10.0"/>
      </rPr>
      <t>16.07.20</t>
    </r>
    <r>
      <rPr>
        <sz val="10.0"/>
      </rPr>
      <t xml:space="preserve">-запрос расписан через офис
</t>
    </r>
    <r>
      <rPr>
        <b/>
        <sz val="10.0"/>
      </rPr>
      <t>22.07.20</t>
    </r>
    <r>
      <rPr>
        <sz val="10.0"/>
      </rPr>
      <t xml:space="preserve"> - связался с Заказчиком по поводу модулей. Ответственный исполнитель со стороны Заказчика в отпуске. Сегодня должна быть обратная связь.
</t>
    </r>
    <r>
      <rPr>
        <b/>
        <sz val="10.0"/>
      </rPr>
      <t>24.07.20</t>
    </r>
    <r>
      <rPr>
        <sz val="10.0"/>
      </rPr>
      <t xml:space="preserve"> - выписка из прайс-листа направлена по электронной почте.</t>
    </r>
  </si>
  <si>
    <t>АО "Серпуховский завод "Металлист"</t>
  </si>
  <si>
    <r>
      <rPr>
        <b/>
        <sz val="10.0"/>
      </rPr>
      <t>16.07.20</t>
    </r>
    <r>
      <rPr>
        <sz val="10.0"/>
      </rPr>
      <t xml:space="preserve">-запрос расписан через офис
</t>
    </r>
    <r>
      <rPr>
        <b/>
        <sz val="10.0"/>
      </rPr>
      <t>16.07.20</t>
    </r>
    <r>
      <rPr>
        <sz val="10.0"/>
      </rPr>
      <t xml:space="preserve"> - направлен перечень уточняющих вопросов по комплектности
</t>
    </r>
    <r>
      <rPr>
        <b/>
        <sz val="10.0"/>
      </rPr>
      <t>22.07.20</t>
    </r>
    <r>
      <rPr>
        <sz val="10.0"/>
      </rPr>
      <t xml:space="preserve"> - телефонный разговор с Заказчиком: ответы от тех. специалистов не получены. Будут чуть позже. Задача временно закрывается.</t>
    </r>
  </si>
  <si>
    <t>УИ300.2-1</t>
  </si>
  <si>
    <t>21.07.20-запрос расписан через офис
21.07.20 - направлено отказное электронное письмо.</t>
  </si>
  <si>
    <r>
      <rPr>
        <b/>
        <sz val="10.0"/>
      </rPr>
      <t>05.02.2020</t>
    </r>
    <r>
      <rPr>
        <sz val="10.0"/>
      </rPr>
      <t xml:space="preserve">-запрос расписан через офис
</t>
    </r>
    <r>
      <rPr>
        <b/>
        <sz val="10.0"/>
      </rPr>
      <t>07.02.2020</t>
    </r>
    <r>
      <rPr>
        <sz val="10.0"/>
      </rPr>
      <t xml:space="preserve"> - направлено Игошкину
</t>
    </r>
    <r>
      <rPr>
        <b/>
        <sz val="10.0"/>
      </rPr>
      <t>14.02.2020</t>
    </r>
    <r>
      <rPr>
        <sz val="10.0"/>
      </rPr>
      <t xml:space="preserve"> - поездка Игошкина и Семина к Заказчику. Требуется сделать ряд работ.
</t>
    </r>
    <r>
      <rPr>
        <b/>
        <sz val="10.0"/>
      </rPr>
      <t>19.02.2020</t>
    </r>
    <r>
      <rPr>
        <sz val="10.0"/>
      </rPr>
      <t xml:space="preserve"> - совместно с Игошкиным переработаны отчетные РКМ.
</t>
    </r>
    <r>
      <rPr>
        <b/>
        <sz val="10.0"/>
      </rPr>
      <t>14.05.2020</t>
    </r>
    <r>
      <rPr>
        <sz val="10.0"/>
      </rPr>
      <t xml:space="preserve"> - задача снимается Семиным.</t>
    </r>
  </si>
  <si>
    <t>08.06.20-запрос расписан через офис
08.06.20 - дубль вх. № 518 (расписано Никифорову в БТК). Заявка закрывается</t>
  </si>
  <si>
    <t>Создание телеметрической системы ПТК</t>
  </si>
  <si>
    <t>19.08.20-запрос расписан через офис
19.08.20 - перерасписано на Никифорова.</t>
  </si>
  <si>
    <t>нестандартное оборудование</t>
  </si>
  <si>
    <r>
      <rPr>
        <b/>
        <sz val="10.0"/>
      </rPr>
      <t>25.08.20</t>
    </r>
    <r>
      <rPr>
        <sz val="10.0"/>
      </rPr>
      <t xml:space="preserve">-запрос расписан через офис
</t>
    </r>
    <r>
      <rPr>
        <b/>
        <sz val="10.0"/>
      </rPr>
      <t>26.08.20</t>
    </r>
    <r>
      <rPr>
        <sz val="10.0"/>
      </rPr>
      <t xml:space="preserve"> - отправлено отказное электр. письмо</t>
    </r>
  </si>
  <si>
    <t>аналог-код</t>
  </si>
  <si>
    <t>08.09.20-запрос расписан через офис
Расписано по ошибке. Задача закрывается.</t>
  </si>
  <si>
    <t>Орион</t>
  </si>
  <si>
    <r>
      <rPr>
        <b/>
        <sz val="10.0"/>
      </rPr>
      <t>08.09.20</t>
    </r>
    <r>
      <rPr>
        <sz val="10.0"/>
      </rPr>
      <t xml:space="preserve">-запрос расписан через офис
</t>
    </r>
    <r>
      <rPr>
        <b/>
        <sz val="10.0"/>
      </rPr>
      <t>09.09.20</t>
    </r>
    <r>
      <rPr>
        <sz val="10.0"/>
      </rPr>
      <t xml:space="preserve"> - дан ответ (исх. 1375 АО)</t>
    </r>
  </si>
  <si>
    <t>ООО "НЕФТЕПРОМОБОРУДОВАНИЕ"</t>
  </si>
  <si>
    <t>установки и стенды</t>
  </si>
  <si>
    <r>
      <rPr>
        <b/>
        <sz val="10.0"/>
      </rPr>
      <t>11.09.20</t>
    </r>
    <r>
      <rPr>
        <sz val="10.0"/>
      </rPr>
      <t xml:space="preserve">-запрос расписан через офис
</t>
    </r>
    <r>
      <rPr>
        <b/>
        <sz val="10.0"/>
      </rPr>
      <t>14.09.20</t>
    </r>
    <r>
      <rPr>
        <sz val="10.0"/>
      </rPr>
      <t xml:space="preserve"> - отправлено отказное письмо (исх 463 ООО)</t>
    </r>
  </si>
  <si>
    <t>источник-м</t>
  </si>
  <si>
    <t>14.09.20-запрос расписан через офис
14.09.20 - не требует ответа. Снято с контроля</t>
  </si>
  <si>
    <t>ПАО "РКК "Энергия"</t>
  </si>
  <si>
    <t>Доп. материалы БПИ НЧ и КПА СИ (НЭМ-1)</t>
  </si>
  <si>
    <t>30.09.20-запрос расписан через офис
02.10.20 - отправлено Заказчику (исх 1550 АО)</t>
  </si>
  <si>
    <t>03.11.20-запрос расписан через офис
10.11.20 - счета подготовлены. Формирую обоснование трудоемкости
17.11.20 - все материалы направлены Заказчику (исх 1843 АО)</t>
  </si>
  <si>
    <t>25.11.20-запрос расписан через офис
25.11.20 - переписано на Линькову</t>
  </si>
  <si>
    <t xml:space="preserve">РКК Энергия </t>
  </si>
  <si>
    <t>ТМС ПТК</t>
  </si>
  <si>
    <t>27.11.20-запрос расписан через офис
27.11.20 - переписано на Никифорова</t>
  </si>
  <si>
    <t>001_20</t>
  </si>
  <si>
    <r>
      <rPr>
        <b/>
        <sz val="10.0"/>
      </rPr>
      <t>24.12.19</t>
    </r>
    <r>
      <rPr>
        <sz val="10.0"/>
      </rPr>
      <t xml:space="preserve"> - запрос расписан через офис
</t>
    </r>
    <r>
      <rPr>
        <b/>
        <sz val="10.0"/>
      </rPr>
      <t>24.12.19</t>
    </r>
    <r>
      <rPr>
        <sz val="10.0"/>
      </rPr>
      <t xml:space="preserve"> - направлено Стифутину на проработку
</t>
    </r>
    <r>
      <rPr>
        <b/>
        <sz val="10.0"/>
      </rPr>
      <t>25.12.19</t>
    </r>
    <r>
      <rPr>
        <sz val="10.0"/>
      </rPr>
      <t xml:space="preserve"> - передано Лунину.
</t>
    </r>
    <r>
      <rPr>
        <b/>
        <sz val="10.0"/>
      </rPr>
      <t>27.12.19</t>
    </r>
    <r>
      <rPr>
        <sz val="10.0"/>
      </rPr>
      <t xml:space="preserve"> - составлена схема, подобран ИВК. Направлен перечень уточняющих вопросов Заказчику по электр. почте.
</t>
    </r>
    <r>
      <rPr>
        <b/>
        <sz val="10.0"/>
      </rPr>
      <t>09.01.2020</t>
    </r>
    <r>
      <rPr>
        <sz val="10.0"/>
      </rPr>
      <t xml:space="preserve"> - получены доп. сведения от Заказчика по электр. почте. Ожидается КП от поставщиков на датчики давления.
</t>
    </r>
    <r>
      <rPr>
        <b/>
        <sz val="10.0"/>
      </rPr>
      <t>10.01.2020</t>
    </r>
    <r>
      <rPr>
        <sz val="10.0"/>
      </rPr>
      <t xml:space="preserve"> - КП получены. Не хватает одной позиции. Сделал повторную заявку.
</t>
    </r>
    <r>
      <rPr>
        <b/>
        <sz val="10.0"/>
      </rPr>
      <t>13.01.2020</t>
    </r>
    <r>
      <rPr>
        <sz val="10.0"/>
      </rPr>
      <t xml:space="preserve"> - КП на оставшуюсяс позицию будет либо сегодня вечером, либо завтра.
</t>
    </r>
    <r>
      <rPr>
        <b/>
        <sz val="10.0"/>
      </rPr>
      <t xml:space="preserve">16.01.2020 </t>
    </r>
    <r>
      <rPr>
        <sz val="10.0"/>
      </rPr>
      <t>- ТКП согласовано и направлено Заказчику по электр. почте.</t>
    </r>
  </si>
  <si>
    <t>002_20</t>
  </si>
  <si>
    <r>
      <rPr>
        <b/>
        <sz val="10.0"/>
      </rPr>
      <t xml:space="preserve">09.01.2020 </t>
    </r>
    <r>
      <rPr>
        <sz val="10.0"/>
      </rPr>
      <t xml:space="preserve">- согласовать ТЗ и выставить новое ТКП.
</t>
    </r>
    <r>
      <rPr>
        <b/>
        <sz val="10.0"/>
      </rPr>
      <t>15.01.2020</t>
    </r>
    <r>
      <rPr>
        <sz val="10.0"/>
      </rPr>
      <t xml:space="preserve"> - проект ТЗ направлен Заказчику.
</t>
    </r>
    <r>
      <rPr>
        <b/>
        <sz val="10.0"/>
      </rPr>
      <t>17.01.2020</t>
    </r>
    <r>
      <rPr>
        <sz val="10.0"/>
      </rPr>
      <t xml:space="preserve"> - ТКП согласовано со Стифутиным.
</t>
    </r>
    <r>
      <rPr>
        <b/>
        <sz val="10.0"/>
      </rPr>
      <t>22.01.2020</t>
    </r>
    <r>
      <rPr>
        <sz val="10.0"/>
      </rPr>
      <t xml:space="preserve"> - ожидаю уточнений от Дубинина по стоимостям методик измерений 2х косвенных параметров
</t>
    </r>
    <r>
      <rPr>
        <b/>
        <sz val="10.0"/>
      </rPr>
      <t>23.01.2020</t>
    </r>
    <r>
      <rPr>
        <sz val="10.0"/>
      </rPr>
      <t xml:space="preserve"> - идет рабочий порядок согласования методик измерений между Дубининым и Заказчиком
</t>
    </r>
    <r>
      <rPr>
        <b/>
        <sz val="10.0"/>
      </rPr>
      <t>12.02.2020</t>
    </r>
    <r>
      <rPr>
        <sz val="10.0"/>
      </rPr>
      <t xml:space="preserve"> - ТКП согласовано: Стифутин, Дубинин, Пак.
</t>
    </r>
    <r>
      <rPr>
        <b/>
        <sz val="10.0"/>
      </rPr>
      <t>17.02.2020</t>
    </r>
    <r>
      <rPr>
        <sz val="10.0"/>
      </rPr>
      <t xml:space="preserve"> - отправлено Заказчику по электр. почте.</t>
    </r>
  </si>
  <si>
    <r>
      <rPr>
        <b/>
        <sz val="10.0"/>
      </rPr>
      <t>26.02.20 (П. Мартынов)</t>
    </r>
    <r>
      <rPr>
        <sz val="10.0"/>
      </rPr>
      <t xml:space="preserve"> - звонок Заказчика. Просили снизить стоимость на ПО, т.к. нет новой разработки.
</t>
    </r>
    <r>
      <rPr>
        <b/>
        <sz val="10.0"/>
      </rPr>
      <t>05.03.20</t>
    </r>
    <r>
      <rPr>
        <sz val="10.0"/>
      </rPr>
      <t xml:space="preserve"> - Согласовано. Отправлено Заказчику по электр. почте.</t>
    </r>
  </si>
  <si>
    <t>РКМ на авторский надзор ТМС и НПРС (НПРС-КП) на "Восточном" и "Байконуре"</t>
  </si>
  <si>
    <t>010_20</t>
  </si>
  <si>
    <r>
      <rPr>
        <b/>
        <sz val="10.0"/>
      </rPr>
      <t>10.01.20</t>
    </r>
    <r>
      <rPr>
        <sz val="10.0"/>
      </rPr>
      <t xml:space="preserve"> - запрос расписан через офис
</t>
    </r>
    <r>
      <rPr>
        <b/>
        <sz val="10.0"/>
      </rPr>
      <t>10.01.20</t>
    </r>
    <r>
      <rPr>
        <sz val="10.0"/>
      </rPr>
      <t xml:space="preserve"> - принято в работу.
</t>
    </r>
    <r>
      <rPr>
        <b/>
        <sz val="10.0"/>
      </rPr>
      <t>13.01.20</t>
    </r>
    <r>
      <rPr>
        <sz val="10.0"/>
      </rPr>
      <t xml:space="preserve"> - ТКП и данные рассчитаны. Жду уточнения от Заказчика в части НДС.
ТКП согласовано (Андрейко). Заявка и ТКП на согласовании у В. Пака.
</t>
    </r>
    <r>
      <rPr>
        <b/>
        <sz val="10.0"/>
      </rPr>
      <t>15.01.20</t>
    </r>
    <r>
      <rPr>
        <sz val="10.0"/>
      </rPr>
      <t xml:space="preserve"> - передана в договорную группу.
</t>
    </r>
    <r>
      <rPr>
        <b/>
        <sz val="10.0"/>
      </rPr>
      <t>16.01.20</t>
    </r>
    <r>
      <rPr>
        <sz val="10.0"/>
      </rPr>
      <t xml:space="preserve"> - РКМ составлен. Внесены замечания. На согласовании.
</t>
    </r>
    <r>
      <rPr>
        <b/>
        <sz val="10.0"/>
      </rPr>
      <t>17.01.20</t>
    </r>
    <r>
      <rPr>
        <sz val="10.0"/>
      </rPr>
      <t xml:space="preserve"> - на подписи у А. Семина
</t>
    </r>
    <r>
      <rPr>
        <b/>
        <sz val="10.0"/>
      </rPr>
      <t>21.01.20</t>
    </r>
    <r>
      <rPr>
        <sz val="10.0"/>
      </rPr>
      <t xml:space="preserve"> - РКМ отправлены Заказчику (исх. 74 АО)
</t>
    </r>
  </si>
  <si>
    <t>ИУС хранилища водорода</t>
  </si>
  <si>
    <r>
      <rPr>
        <b/>
        <sz val="10.0"/>
      </rPr>
      <t>13.01.2020 (В. Пак)</t>
    </r>
    <r>
      <rPr>
        <sz val="10.0"/>
      </rPr>
      <t xml:space="preserve"> - запрос отправлен на e-mail
</t>
    </r>
    <r>
      <rPr>
        <b/>
        <sz val="10.0"/>
      </rPr>
      <t>13.01.2020</t>
    </r>
    <r>
      <rPr>
        <sz val="10.0"/>
      </rPr>
      <t xml:space="preserve"> - принято в работу.
</t>
    </r>
    <r>
      <rPr>
        <b/>
        <sz val="10.0"/>
      </rPr>
      <t>14.01.2020</t>
    </r>
    <r>
      <rPr>
        <sz val="10.0"/>
      </rPr>
      <t xml:space="preserve"> - получены предварительные данные от К. Иванова
</t>
    </r>
    <r>
      <rPr>
        <b/>
        <sz val="10.0"/>
      </rPr>
      <t>17.01.2020</t>
    </r>
    <r>
      <rPr>
        <sz val="10.0"/>
      </rPr>
      <t xml:space="preserve"> - сформирована предварительная схема. Расчитана кроссировка и магистральные кабели. Получить от Иванова: типы датчиков, эскиз оборудования СИ и СУ.
</t>
    </r>
    <r>
      <rPr>
        <b/>
        <sz val="10.0"/>
      </rPr>
      <t>23.01.2020</t>
    </r>
    <r>
      <rPr>
        <sz val="10.0"/>
      </rPr>
      <t xml:space="preserve"> - получен эских стойки ИУС от Иванова.
</t>
    </r>
    <r>
      <rPr>
        <b/>
        <sz val="10.0"/>
      </rPr>
      <t>30.01.2020</t>
    </r>
    <r>
      <rPr>
        <sz val="10.0"/>
      </rPr>
      <t xml:space="preserve"> - ТКП направлено Иванову на согласование.
</t>
    </r>
    <r>
      <rPr>
        <b/>
        <sz val="10.0"/>
      </rPr>
      <t>10.02.2020</t>
    </r>
    <r>
      <rPr>
        <sz val="10.0"/>
      </rPr>
      <t xml:space="preserve"> - согласовано с Ивановым. На согласовании у В. Пака
</t>
    </r>
    <r>
      <rPr>
        <b/>
        <sz val="10.0"/>
      </rPr>
      <t>14.02.2020</t>
    </r>
    <r>
      <rPr>
        <sz val="10.0"/>
      </rPr>
      <t xml:space="preserve"> - на согласовании у Семина
</t>
    </r>
    <r>
      <rPr>
        <b/>
        <sz val="10.0"/>
      </rPr>
      <t xml:space="preserve">03.04.2020 </t>
    </r>
    <r>
      <rPr>
        <sz val="10.0"/>
      </rPr>
      <t xml:space="preserve">- получено ТКП от Тожокина
</t>
    </r>
    <r>
      <rPr>
        <b/>
        <sz val="10.0"/>
      </rPr>
      <t>05.04.2020</t>
    </r>
    <r>
      <rPr>
        <sz val="10.0"/>
      </rPr>
      <t xml:space="preserve"> - на согласовании у К. Иванова
</t>
    </r>
    <r>
      <rPr>
        <b/>
        <sz val="10.0"/>
      </rPr>
      <t>06.04.2020</t>
    </r>
    <r>
      <rPr>
        <sz val="10.0"/>
      </rPr>
      <t xml:space="preserve"> - согласовано: Иванов, Пак.
</t>
    </r>
    <r>
      <rPr>
        <b/>
        <sz val="10.0"/>
      </rPr>
      <t>07.04.2020</t>
    </r>
    <r>
      <rPr>
        <sz val="10.0"/>
      </rPr>
      <t xml:space="preserve"> - передано на подписание Семину
</t>
    </r>
    <r>
      <rPr>
        <b/>
        <sz val="10.0"/>
      </rPr>
      <t>10.04.2020</t>
    </r>
    <r>
      <rPr>
        <sz val="10.0"/>
      </rPr>
      <t xml:space="preserve"> - ТКП исправлено. Указание Семина пока не отправлять.
</t>
    </r>
    <r>
      <rPr>
        <b/>
        <sz val="10.0"/>
      </rPr>
      <t>09.06.2020</t>
    </r>
    <r>
      <rPr>
        <sz val="10.0"/>
      </rPr>
      <t xml:space="preserve"> - указание Семина после разговора с Бережным В.Н. - добавить 8 млн. на проектирование и направить в рабочем порядке (без сопровода)
</t>
    </r>
    <r>
      <rPr>
        <b/>
        <sz val="10.0"/>
      </rPr>
      <t>10.06.2020</t>
    </r>
    <r>
      <rPr>
        <sz val="10.0"/>
      </rPr>
      <t xml:space="preserve"> - согласовано с Паком. Направлено по электр. почте Бережному.</t>
    </r>
  </si>
  <si>
    <t>ИИС КС</t>
  </si>
  <si>
    <t>017_20</t>
  </si>
  <si>
    <t xml:space="preserve">
ГП-Иванов</t>
  </si>
  <si>
    <r>
      <rPr>
        <b/>
        <sz val="10.0"/>
      </rPr>
      <t>14.01.20</t>
    </r>
    <r>
      <rPr>
        <sz val="10.0"/>
      </rPr>
      <t xml:space="preserve">-запрос расписан через офис
</t>
    </r>
    <r>
      <rPr>
        <b/>
        <sz val="10.0"/>
      </rPr>
      <t>14.01.20</t>
    </r>
    <r>
      <rPr>
        <sz val="10.0"/>
      </rPr>
      <t xml:space="preserve"> - принято в работу
</t>
    </r>
    <r>
      <rPr>
        <b/>
        <sz val="10.0"/>
      </rPr>
      <t>30.01.20</t>
    </r>
    <r>
      <rPr>
        <sz val="10.0"/>
      </rPr>
      <t xml:space="preserve"> - отправлено Заказчику (исх 149/1 от 30.01.20 АО)</t>
    </r>
  </si>
  <si>
    <t>АО "КБП" (КрасМК)</t>
  </si>
  <si>
    <t>020_20</t>
  </si>
  <si>
    <r>
      <rPr>
        <b/>
        <sz val="10.0"/>
      </rPr>
      <t>15.01.20</t>
    </r>
    <r>
      <rPr>
        <sz val="10.0"/>
      </rPr>
      <t xml:space="preserve"> - согласовать ТЗ и сделать новую версию ТКП.
ТЗ согласовано.
</t>
    </r>
    <r>
      <rPr>
        <b/>
        <sz val="10.0"/>
      </rPr>
      <t>16.01.20</t>
    </r>
    <r>
      <rPr>
        <sz val="10.0"/>
      </rPr>
      <t xml:space="preserve"> - ТКП направлено Золотухину по электр. почте.</t>
    </r>
  </si>
  <si>
    <r>
      <rPr>
        <b/>
        <sz val="10.0"/>
      </rPr>
      <t>17.01.20</t>
    </r>
    <r>
      <rPr>
        <sz val="10.0"/>
      </rPr>
      <t xml:space="preserve"> - изменить ТКП.
</t>
    </r>
    <r>
      <rPr>
        <b/>
        <sz val="10.0"/>
      </rPr>
      <t>20.01.20</t>
    </r>
    <r>
      <rPr>
        <sz val="10.0"/>
      </rPr>
      <t xml:space="preserve">  - ТКП согласовано и направлено Золотухину по электр. почте.</t>
    </r>
  </si>
  <si>
    <t>Конструкторское бюро приборостроения</t>
  </si>
  <si>
    <t>Телеметрическая станция</t>
  </si>
  <si>
    <r>
      <rPr>
        <b/>
        <sz val="10.0"/>
      </rPr>
      <t>21.04.20</t>
    </r>
    <r>
      <rPr>
        <sz val="10.0"/>
      </rPr>
      <t xml:space="preserve">-запрос расписан через офис
</t>
    </r>
    <r>
      <rPr>
        <b/>
        <sz val="10.0"/>
      </rPr>
      <t>21.04.20</t>
    </r>
    <r>
      <rPr>
        <sz val="10.0"/>
      </rPr>
      <t xml:space="preserve"> - расшифровки согласованы с Паком. Направлены Семину
</t>
    </r>
    <r>
      <rPr>
        <b/>
        <sz val="10.0"/>
      </rPr>
      <t>27.04.20</t>
    </r>
    <r>
      <rPr>
        <sz val="10.0"/>
      </rPr>
      <t xml:space="preserve"> - отправлено Заказчику (исх. 612 АО)</t>
    </r>
  </si>
  <si>
    <r>
      <rPr>
        <b/>
        <sz val="10.0"/>
      </rPr>
      <t>14.01.20</t>
    </r>
    <r>
      <rPr>
        <sz val="10.0"/>
      </rPr>
      <t xml:space="preserve"> - согласовать договор!
</t>
    </r>
    <r>
      <rPr>
        <b/>
        <sz val="10.0"/>
      </rPr>
      <t>07.02.20</t>
    </r>
    <r>
      <rPr>
        <sz val="10.0"/>
      </rPr>
      <t xml:space="preserve"> - увеличить сумму! ТКП на согласовании у В. Пака.
</t>
    </r>
    <r>
      <rPr>
        <b/>
        <sz val="10.0"/>
      </rPr>
      <t>10.02.20</t>
    </r>
    <r>
      <rPr>
        <sz val="10.0"/>
      </rPr>
      <t xml:space="preserve"> - договор направлен Заказчику (исх. 212 АО)</t>
    </r>
  </si>
  <si>
    <r>
      <rPr>
        <b/>
        <sz val="10.0"/>
      </rPr>
      <t>14.02.20</t>
    </r>
    <r>
      <rPr>
        <sz val="10.0"/>
      </rPr>
      <t xml:space="preserve">-запрос расписан через офис
</t>
    </r>
    <r>
      <rPr>
        <b/>
        <sz val="10.0"/>
      </rPr>
      <t>14.02.20</t>
    </r>
    <r>
      <rPr>
        <sz val="10.0"/>
      </rPr>
      <t xml:space="preserve"> - принято в работу. Готовится ответ
</t>
    </r>
    <r>
      <rPr>
        <b/>
        <sz val="10.0"/>
      </rPr>
      <t>18.02.20</t>
    </r>
    <r>
      <rPr>
        <sz val="10.0"/>
      </rPr>
      <t xml:space="preserve"> - направлено письмо о запуске в производство (исх. 271 АО)</t>
    </r>
  </si>
  <si>
    <t>АО НПО Автоматики</t>
  </si>
  <si>
    <t>347
435</t>
  </si>
  <si>
    <r>
      <rPr>
        <b/>
        <sz val="10.0"/>
      </rPr>
      <t>10.04.20</t>
    </r>
    <r>
      <rPr>
        <sz val="10.0"/>
      </rPr>
      <t xml:space="preserve">-запрос расписан через офис
</t>
    </r>
    <r>
      <rPr>
        <b/>
        <sz val="10.0"/>
      </rPr>
      <t>10.04.20</t>
    </r>
    <r>
      <rPr>
        <sz val="10.0"/>
      </rPr>
      <t xml:space="preserve"> - направлен в договорную группу.
</t>
    </r>
    <r>
      <rPr>
        <b/>
        <sz val="10.0"/>
      </rPr>
      <t>13.04.20</t>
    </r>
    <r>
      <rPr>
        <sz val="10.0"/>
      </rPr>
      <t xml:space="preserve"> - на оперативном совещание принято решение подписать ПР. Ждем оригиналов для подписания и направления в казначейство. Придут экспресс-почтой на этой неделе.
</t>
    </r>
    <r>
      <rPr>
        <b/>
        <sz val="10.0"/>
      </rPr>
      <t>20.04.20</t>
    </r>
    <r>
      <rPr>
        <sz val="10.0"/>
      </rPr>
      <t xml:space="preserve"> - договор подписан, ПР направлен Заказчику (исх 602 АО)</t>
    </r>
  </si>
  <si>
    <t>ИИС АС</t>
  </si>
  <si>
    <t>029_20</t>
  </si>
  <si>
    <r>
      <rPr>
        <b/>
        <sz val="10.0"/>
      </rPr>
      <t>16.01.20</t>
    </r>
    <r>
      <rPr>
        <sz val="10.0"/>
      </rPr>
      <t xml:space="preserve"> - принято в работу.
</t>
    </r>
    <r>
      <rPr>
        <b/>
        <sz val="10.0"/>
      </rPr>
      <t>17.01.20</t>
    </r>
    <r>
      <rPr>
        <sz val="10.0"/>
      </rPr>
      <t xml:space="preserve"> - актуализация старого ТКП. Сделан запрос цен Лисейкину на СУ.
</t>
    </r>
    <r>
      <rPr>
        <b/>
        <sz val="10.0"/>
      </rPr>
      <t>29.01.20</t>
    </r>
    <r>
      <rPr>
        <sz val="10.0"/>
      </rPr>
      <t xml:space="preserve">-отдано на согласование Иванову К.
</t>
    </r>
    <r>
      <rPr>
        <b/>
        <sz val="10.0"/>
      </rPr>
      <t xml:space="preserve">30.01.20 </t>
    </r>
    <r>
      <rPr>
        <sz val="10.0"/>
      </rPr>
      <t>- отправлено Заказчику (исх 149/1 от 30.01.20 АО)</t>
    </r>
  </si>
  <si>
    <t>ИИС САЗ-Д</t>
  </si>
  <si>
    <r>
      <rPr>
        <b/>
        <sz val="10.0"/>
      </rPr>
      <t>16.01.20</t>
    </r>
    <r>
      <rPr>
        <sz val="10.0"/>
      </rPr>
      <t xml:space="preserve"> - принято в работу.
</t>
    </r>
    <r>
      <rPr>
        <b/>
        <sz val="10.0"/>
      </rPr>
      <t xml:space="preserve">21.01.20 </t>
    </r>
    <r>
      <rPr>
        <sz val="10.0"/>
      </rPr>
      <t xml:space="preserve">- обсудил с Ивановым К. Есть замечания к ТЗ, при чем критичные. Формируется перечень вопросов и замечаний.
</t>
    </r>
    <r>
      <rPr>
        <b/>
        <sz val="10.0"/>
      </rPr>
      <t>29.01.20</t>
    </r>
    <r>
      <rPr>
        <sz val="10.0"/>
      </rPr>
      <t xml:space="preserve">-отдано на согласование Иванову К.
</t>
    </r>
    <r>
      <rPr>
        <b/>
        <sz val="10.0"/>
      </rPr>
      <t>30.01.20</t>
    </r>
    <r>
      <rPr>
        <sz val="10.0"/>
      </rPr>
      <t xml:space="preserve"> - отправлено Заказчику (исх 149/1 от 30.01.20 АО)</t>
    </r>
  </si>
  <si>
    <r>
      <rPr>
        <b/>
        <sz val="10.0"/>
      </rPr>
      <t>24.01.2020</t>
    </r>
    <r>
      <rPr>
        <sz val="10.0"/>
      </rPr>
      <t xml:space="preserve"> - актуализировать ТКП с учетом скидки.
Отправлено Заказчику (исх 40 ООО)</t>
    </r>
  </si>
  <si>
    <r>
      <rPr>
        <b/>
        <sz val="10.0"/>
      </rPr>
      <t>26.03.20 (П. Мартынов)</t>
    </r>
    <r>
      <rPr>
        <sz val="10.0"/>
      </rPr>
      <t xml:space="preserve"> - сделать ТКП и ИД для РКМ
</t>
    </r>
    <r>
      <rPr>
        <b/>
        <sz val="10.0"/>
      </rPr>
      <t>27.03.20</t>
    </r>
    <r>
      <rPr>
        <sz val="10.0"/>
      </rPr>
      <t xml:space="preserve"> - просчитаны этапы 1-3
</t>
    </r>
    <r>
      <rPr>
        <b/>
        <sz val="10.0"/>
      </rPr>
      <t>03.04.20</t>
    </r>
    <r>
      <rPr>
        <sz val="10.0"/>
      </rPr>
      <t xml:space="preserve"> - идет согласование исходных данные между ОТЗ и Заказчиком.
</t>
    </r>
    <r>
      <rPr>
        <b/>
        <sz val="10.0"/>
      </rPr>
      <t>06.04.20</t>
    </r>
    <r>
      <rPr>
        <sz val="10.0"/>
      </rPr>
      <t xml:space="preserve"> - не все исходные данные согласованы на текущий момент.
</t>
    </r>
    <r>
      <rPr>
        <b/>
        <sz val="10.0"/>
      </rPr>
      <t>09.04.20</t>
    </r>
    <r>
      <rPr>
        <sz val="10.0"/>
      </rPr>
      <t xml:space="preserve"> - сегодня были представлены уточненные ИД.
</t>
    </r>
    <r>
      <rPr>
        <b/>
        <sz val="10.0"/>
      </rPr>
      <t>10.04.20</t>
    </r>
    <r>
      <rPr>
        <sz val="10.0"/>
      </rPr>
      <t xml:space="preserve"> - формирование структурной схемы и переченя оборудования (Фельдман, Войнов)
</t>
    </r>
    <r>
      <rPr>
        <b/>
        <sz val="10.0"/>
      </rPr>
      <t>23.04.20</t>
    </r>
    <r>
      <rPr>
        <sz val="10.0"/>
      </rPr>
      <t xml:space="preserve"> - в связи с госпитализацией Войнова часть исходных данных формирует Андрейко.
</t>
    </r>
    <r>
      <rPr>
        <b/>
        <sz val="10.0"/>
      </rPr>
      <t>13.05.20</t>
    </r>
    <r>
      <rPr>
        <sz val="10.0"/>
      </rPr>
      <t xml:space="preserve"> - по состоянию на сегодняшний день: исходные данные не выданы!
</t>
    </r>
    <r>
      <rPr>
        <b/>
        <sz val="10.0"/>
      </rPr>
      <t>19.05.20</t>
    </r>
    <r>
      <rPr>
        <sz val="10.0"/>
      </rPr>
      <t xml:space="preserve"> - данные не выданы. Задача временно закрывается</t>
    </r>
  </si>
  <si>
    <t>АО "Корпорация МИТ"</t>
  </si>
  <si>
    <t>СЧ ОКР "РБАС-МЕРА" (договор и РКМ)</t>
  </si>
  <si>
    <r>
      <rPr>
        <b/>
        <sz val="10.0"/>
      </rPr>
      <t>22.01.20</t>
    </r>
    <r>
      <rPr>
        <sz val="10.0"/>
      </rPr>
      <t xml:space="preserve">-запрос расписан через офис
</t>
    </r>
    <r>
      <rPr>
        <b/>
        <sz val="10.0"/>
      </rPr>
      <t>22.01.20</t>
    </r>
    <r>
      <rPr>
        <sz val="10.0"/>
      </rPr>
      <t xml:space="preserve"> - замечания Фельдмана: ТЗ сырое, не содержит состава и исходных данных. До конца недели будет дан ответ.
</t>
    </r>
    <r>
      <rPr>
        <b/>
        <sz val="10.0"/>
      </rPr>
      <t>29.01.20</t>
    </r>
    <r>
      <rPr>
        <sz val="10.0"/>
      </rPr>
      <t xml:space="preserve"> - дан ответ (исх. 140 АО)</t>
    </r>
  </si>
  <si>
    <t>СЧ ОКР "РБАС-МЕРА" (ТЗ)</t>
  </si>
  <si>
    <r>
      <rPr>
        <b/>
        <sz val="10.0"/>
      </rPr>
      <t>22.01.20</t>
    </r>
    <r>
      <rPr>
        <sz val="10.0"/>
      </rPr>
      <t xml:space="preserve">-запрос расписан через офис
</t>
    </r>
    <r>
      <rPr>
        <b/>
        <sz val="10.0"/>
      </rPr>
      <t>22.01.20</t>
    </r>
    <r>
      <rPr>
        <sz val="10.0"/>
      </rPr>
      <t xml:space="preserve"> - принято в работу. РКМ и договор будет формировать Линькова Г.Н.
</t>
    </r>
    <r>
      <rPr>
        <b/>
        <sz val="10.0"/>
      </rPr>
      <t>29.01.20</t>
    </r>
    <r>
      <rPr>
        <sz val="10.0"/>
      </rPr>
      <t xml:space="preserve"> - дан ответ (исх. 140 АО)</t>
    </r>
  </si>
  <si>
    <t>03.11.20 (П. Мартынов) - возобновление задачи. Сделать ТКП к четвергу!
09.11.20 - совещание у ГД. Направить ТКП (предварительное, нетвержденное) в рабочем порядке Заказчику
10.11.20 - направлено
11.11.20 - получены замечания: вписаться в бюджет 82 млн.
13.11.20 - ТКП переделано. На согласовании у Фельдмана
Согласовано
18.11.20 - согласовано Пак.
19.11.20 - согласовано ГД
23.11.20 - договор подписан и направлен Заказчику (исх 1875 АО)</t>
  </si>
  <si>
    <t>Дог. № 47702388027160001410/78 от 16.11.2020 (АО)</t>
  </si>
  <si>
    <t>11.12.20 (П. Мартынов) - согласовать новую версию ТКП
11.12.20 - согласовано Фельдман, Пак.
13.12.20 - РКМ на подписи у ГД. Подписаны
15.12.20 - РКМ и ТЗ направлены Заказчику (исх 2011 АО).</t>
  </si>
  <si>
    <t>Стенд статических испытаний</t>
  </si>
  <si>
    <t>040_20</t>
  </si>
  <si>
    <r>
      <rPr>
        <b/>
        <sz val="10.0"/>
      </rPr>
      <t>22.01.20</t>
    </r>
    <r>
      <rPr>
        <sz val="10.0"/>
      </rPr>
      <t xml:space="preserve">-запрос расписан через офис
</t>
    </r>
    <r>
      <rPr>
        <b/>
        <sz val="10.0"/>
      </rPr>
      <t>22.01.20</t>
    </r>
    <r>
      <rPr>
        <sz val="10.0"/>
      </rPr>
      <t xml:space="preserve"> - принято в работу.
</t>
    </r>
    <r>
      <rPr>
        <b/>
        <sz val="10.0"/>
      </rPr>
      <t>29.01.20</t>
    </r>
    <r>
      <rPr>
        <sz val="10.0"/>
      </rPr>
      <t xml:space="preserve"> - подписано Стифутиным. отдано на подпись Паку В.
Отправлено Заказчику по электр. почте.</t>
    </r>
  </si>
  <si>
    <r>
      <rPr>
        <b/>
        <sz val="10.0"/>
      </rPr>
      <t>22.01.20 (П. Мартынов)</t>
    </r>
    <r>
      <rPr>
        <sz val="10.0"/>
      </rPr>
      <t xml:space="preserve"> - звонок Заказчика: актуализировать ТКП 496_19.
</t>
    </r>
    <r>
      <rPr>
        <b/>
        <sz val="10.0"/>
      </rPr>
      <t>23.01.20</t>
    </r>
    <r>
      <rPr>
        <sz val="10.0"/>
      </rPr>
      <t xml:space="preserve"> - отправлено Заказчику (исх. 92 от 22.01.20 АО)</t>
    </r>
  </si>
  <si>
    <r>
      <rPr>
        <b/>
        <sz val="10.0"/>
      </rPr>
      <t>25.03.20 (П. Мартынов)</t>
    </r>
    <r>
      <rPr>
        <sz val="10.0"/>
      </rPr>
      <t xml:space="preserve"> - звонок Заказчика:
актуализировать ТКП.
</t>
    </r>
    <r>
      <rPr>
        <b/>
        <sz val="10.0"/>
      </rPr>
      <t>26.03.20</t>
    </r>
    <r>
      <rPr>
        <sz val="10.0"/>
      </rPr>
      <t xml:space="preserve"> - отправлено Заказчику (исх 506 АО)</t>
    </r>
  </si>
  <si>
    <r>
      <rPr>
        <b/>
        <sz val="10.0"/>
      </rPr>
      <t>02.06.20</t>
    </r>
    <r>
      <rPr>
        <sz val="10.0"/>
      </rPr>
      <t xml:space="preserve">-запрос расписан через офис
</t>
    </r>
    <r>
      <rPr>
        <b/>
        <sz val="10.0"/>
      </rPr>
      <t>02.06.20</t>
    </r>
    <r>
      <rPr>
        <sz val="10.0"/>
      </rPr>
      <t xml:space="preserve"> - Договор должен прийтий с ВП, но пришел с ОТК. Подготовил официальный ответ. Направил заявку на рассмотрение договора и замечания
</t>
    </r>
    <r>
      <rPr>
        <b/>
        <sz val="10.0"/>
      </rPr>
      <t>04.06.20</t>
    </r>
    <r>
      <rPr>
        <sz val="10.0"/>
      </rPr>
      <t xml:space="preserve"> - замечания получены.
</t>
    </r>
    <r>
      <rPr>
        <b/>
        <sz val="10.0"/>
      </rPr>
      <t xml:space="preserve">05.06.20 </t>
    </r>
    <r>
      <rPr>
        <sz val="10.0"/>
      </rPr>
      <t>- направлено письмо о возврате договора с замечаниями (исх 837 АО)</t>
    </r>
  </si>
  <si>
    <t xml:space="preserve">Дог. №266/19-20 от 08.05.20 </t>
  </si>
  <si>
    <t>17.12.20 - запрос расписан через офис
17.12.20 - заявка на договор и БГ направлена в договорную группу</t>
  </si>
  <si>
    <t>Специализированное програмное обеспечение</t>
  </si>
  <si>
    <t>18.05.20-оплата</t>
  </si>
  <si>
    <t>Дог. №1920187309001412246202862/36-19</t>
  </si>
  <si>
    <t>р2629</t>
  </si>
  <si>
    <r>
      <rPr>
        <b/>
        <sz val="10.0"/>
      </rPr>
      <t>17.02.20</t>
    </r>
    <r>
      <rPr>
        <sz val="10.0"/>
      </rPr>
      <t xml:space="preserve">-запрос расписан через офис
</t>
    </r>
    <r>
      <rPr>
        <b/>
        <sz val="10.0"/>
      </rPr>
      <t>17.02.20</t>
    </r>
    <r>
      <rPr>
        <sz val="10.0"/>
      </rPr>
      <t xml:space="preserve"> - принято в работу.
</t>
    </r>
    <r>
      <rPr>
        <b/>
        <sz val="10.0"/>
      </rPr>
      <t>18.02.20</t>
    </r>
    <r>
      <rPr>
        <sz val="10.0"/>
      </rPr>
      <t xml:space="preserve"> - договор (оригиналы доп.) переподписаны. Один экземпляр отдан Л. Дышкант
</t>
    </r>
    <r>
      <rPr>
        <b/>
        <sz val="10.0"/>
      </rPr>
      <t>27.02.20</t>
    </r>
    <r>
      <rPr>
        <sz val="10.0"/>
      </rPr>
      <t xml:space="preserve"> - отправлен оригинал (исх. 122 ООО)</t>
    </r>
  </si>
  <si>
    <t>Дог. 45-19 (ООО)</t>
  </si>
  <si>
    <t>Стартовый комплекс
 АКИ-РБАС</t>
  </si>
  <si>
    <t>076_20</t>
  </si>
  <si>
    <r>
      <rPr>
        <b/>
        <sz val="10.0"/>
      </rPr>
      <t>03.02.20</t>
    </r>
    <r>
      <rPr>
        <sz val="10.0"/>
      </rPr>
      <t xml:space="preserve"> - исправить старое ТКП.
</t>
    </r>
    <r>
      <rPr>
        <b/>
        <sz val="10.0"/>
      </rPr>
      <t>05.02.20</t>
    </r>
    <r>
      <rPr>
        <sz val="10.0"/>
      </rPr>
      <t xml:space="preserve"> - согласовано.
</t>
    </r>
    <r>
      <rPr>
        <b/>
        <sz val="10.0"/>
      </rPr>
      <t>06.02.20</t>
    </r>
    <r>
      <rPr>
        <sz val="10.0"/>
      </rPr>
      <t xml:space="preserve"> - отправлено Заказчику по электр. почте.</t>
    </r>
  </si>
  <si>
    <t>АО "РКЦ ПРОГРЕСС"</t>
  </si>
  <si>
    <t xml:space="preserve">OneWeb 
</t>
  </si>
  <si>
    <r>
      <rPr>
        <b/>
        <sz val="10.0"/>
      </rPr>
      <t>03.02.20</t>
    </r>
    <r>
      <rPr>
        <sz val="10.0"/>
      </rPr>
      <t xml:space="preserve"> - запрос расписан через офис
</t>
    </r>
    <r>
      <rPr>
        <b/>
        <sz val="10.0"/>
      </rPr>
      <t>07.02.20</t>
    </r>
    <r>
      <rPr>
        <sz val="10.0"/>
      </rPr>
      <t xml:space="preserve"> - заявка на РКМ направлена в дог. группу.
</t>
    </r>
    <r>
      <rPr>
        <b/>
        <sz val="10.0"/>
      </rPr>
      <t>10.02.20</t>
    </r>
    <r>
      <rPr>
        <sz val="10.0"/>
      </rPr>
      <t xml:space="preserve"> - РКМ подписаны.
</t>
    </r>
    <r>
      <rPr>
        <b/>
        <sz val="10.0"/>
      </rPr>
      <t>11.02.20</t>
    </r>
    <r>
      <rPr>
        <sz val="10.0"/>
      </rPr>
      <t xml:space="preserve"> - отправлено Заказчику (исх. 215 от 10.02.2020 АО)</t>
    </r>
  </si>
  <si>
    <r>
      <rPr>
        <b/>
        <sz val="10.0"/>
      </rPr>
      <t>26.02.2020</t>
    </r>
    <r>
      <rPr>
        <sz val="10.0"/>
      </rPr>
      <t xml:space="preserve"> - замечания Заказчика по электр. почте.
</t>
    </r>
    <r>
      <rPr>
        <b/>
        <sz val="10.0"/>
      </rPr>
      <t>27.02.2020</t>
    </r>
    <r>
      <rPr>
        <sz val="10.0"/>
      </rPr>
      <t xml:space="preserve"> - исправлены ТКП и РКМ. Направлено Заказчику по электр. почте</t>
    </r>
  </si>
  <si>
    <t>02.03.20-запрос расписан через офис
02.03.20 - РКМ направлены Заказчику (исх. 345 АО)</t>
  </si>
  <si>
    <r>
      <rPr>
        <b/>
        <sz val="10.0"/>
      </rPr>
      <t>27.05.20</t>
    </r>
    <r>
      <rPr>
        <sz val="10.0"/>
      </rPr>
      <t xml:space="preserve">-запрос расписан через офис
</t>
    </r>
    <r>
      <rPr>
        <b/>
        <sz val="10.0"/>
      </rPr>
      <t>29.05.20</t>
    </r>
    <r>
      <rPr>
        <sz val="10.0"/>
      </rPr>
      <t xml:space="preserve"> - дан ответ (исх 793 АО)</t>
    </r>
  </si>
  <si>
    <r>
      <rPr>
        <b/>
        <sz val="10.0"/>
      </rPr>
      <t>29.06.20</t>
    </r>
    <r>
      <rPr>
        <sz val="10.0"/>
      </rPr>
      <t xml:space="preserve"> - запрос расписан через офис
</t>
    </r>
    <r>
      <rPr>
        <b/>
        <sz val="10.0"/>
      </rPr>
      <t>08.07.20</t>
    </r>
    <r>
      <rPr>
        <sz val="10.0"/>
      </rPr>
      <t xml:space="preserve"> - договор подписан. Запрос счет.
Договор и счет отправлены Заказчику (исх 1027 АО)</t>
    </r>
  </si>
  <si>
    <r>
      <rPr>
        <b/>
        <sz val="10.0"/>
      </rPr>
      <t>27.05.20</t>
    </r>
    <r>
      <rPr>
        <sz val="10.0"/>
      </rPr>
      <t xml:space="preserve">-запрос расписан через офис
</t>
    </r>
    <r>
      <rPr>
        <b/>
        <sz val="10.0"/>
      </rPr>
      <t>27.05.20</t>
    </r>
    <r>
      <rPr>
        <sz val="10.0"/>
      </rPr>
      <t xml:space="preserve"> - заявка на договор направлена в договорную группу
</t>
    </r>
    <r>
      <rPr>
        <b/>
        <sz val="10.0"/>
      </rPr>
      <t>04.06.20</t>
    </r>
    <r>
      <rPr>
        <sz val="10.0"/>
      </rPr>
      <t xml:space="preserve"> - все отчетные документы, договор, ДС на перевод в тв цену на согласовании.
</t>
    </r>
    <r>
      <rPr>
        <b/>
        <sz val="10.0"/>
      </rPr>
      <t>05.06.20</t>
    </r>
    <r>
      <rPr>
        <sz val="10.0"/>
      </rPr>
      <t xml:space="preserve"> - договор подписан. Вместе с отчетными документами и РКМ на ТФЦ направлен Заказчику (исх 842 АО)</t>
    </r>
  </si>
  <si>
    <r>
      <rPr>
        <b/>
        <sz val="10.0"/>
      </rPr>
      <t>27.05.20</t>
    </r>
    <r>
      <rPr>
        <sz val="10.0"/>
      </rPr>
      <t xml:space="preserve">-запрос расписан через офис
</t>
    </r>
    <r>
      <rPr>
        <b/>
        <sz val="10.0"/>
      </rPr>
      <t>28.05.20</t>
    </r>
    <r>
      <rPr>
        <sz val="10.0"/>
      </rPr>
      <t xml:space="preserve"> - дан ответ. (Исх. № 783 АО)</t>
    </r>
  </si>
  <si>
    <r>
      <rPr>
        <b/>
        <sz val="10.0"/>
      </rPr>
      <t>03.02.20</t>
    </r>
    <r>
      <rPr>
        <sz val="10.0"/>
      </rPr>
      <t xml:space="preserve">-запрос расписан через офис
</t>
    </r>
    <r>
      <rPr>
        <b/>
        <sz val="10.0"/>
      </rPr>
      <t xml:space="preserve">07.02.20 </t>
    </r>
    <r>
      <rPr>
        <sz val="10.0"/>
      </rPr>
      <t xml:space="preserve">- заявка на РКМ направлена в дог. группу.
</t>
    </r>
    <r>
      <rPr>
        <b/>
        <sz val="10.0"/>
      </rPr>
      <t>10.02.20 -</t>
    </r>
    <r>
      <rPr>
        <sz val="10.0"/>
      </rPr>
      <t xml:space="preserve"> РКМ подписаны.</t>
    </r>
    <r>
      <rPr>
        <b/>
        <sz val="10.0"/>
      </rPr>
      <t xml:space="preserve">
11.02.20</t>
    </r>
    <r>
      <rPr>
        <sz val="10.0"/>
      </rPr>
      <t xml:space="preserve"> - отправлено Заказчику (исх. 213 от 10.02.2020 АО)</t>
    </r>
  </si>
  <si>
    <t>Авторский надзор ТК и СК</t>
  </si>
  <si>
    <t>537
565</t>
  </si>
  <si>
    <r>
      <rPr>
        <b/>
        <sz val="10.0"/>
      </rPr>
      <t>09.06.20</t>
    </r>
    <r>
      <rPr>
        <sz val="10.0"/>
      </rPr>
      <t xml:space="preserve">-запрос расписан через офис
</t>
    </r>
    <r>
      <rPr>
        <b/>
        <sz val="10.0"/>
      </rPr>
      <t>09.06.20</t>
    </r>
    <r>
      <rPr>
        <sz val="10.0"/>
      </rPr>
      <t xml:space="preserve"> - принято в работу
</t>
    </r>
    <r>
      <rPr>
        <b/>
        <sz val="10.0"/>
      </rPr>
      <t>15.06.20</t>
    </r>
    <r>
      <rPr>
        <sz val="10.0"/>
      </rPr>
      <t xml:space="preserve"> - заявка на договор направлена Паку на согласование.
</t>
    </r>
    <r>
      <rPr>
        <b/>
        <sz val="10.0"/>
      </rPr>
      <t>16.06.20</t>
    </r>
    <r>
      <rPr>
        <sz val="10.0"/>
      </rPr>
      <t xml:space="preserve"> - пришло письмо за 2-мя подписями и в 2 адреса (МЕРА и 4015 ВП МО РФ) - вх. 565 АО.
</t>
    </r>
    <r>
      <rPr>
        <b/>
        <sz val="10.0"/>
      </rPr>
      <t>17.06.20</t>
    </r>
    <r>
      <rPr>
        <sz val="10.0"/>
      </rPr>
      <t xml:space="preserve"> - заявка на договор направлена в дог. группу (готовим ПР и ДС о переводе в ТФЦ этапа 1)
</t>
    </r>
    <r>
      <rPr>
        <b/>
        <sz val="10.0"/>
      </rPr>
      <t>18.06.20</t>
    </r>
    <r>
      <rPr>
        <sz val="10.0"/>
      </rPr>
      <t xml:space="preserve"> - договор, ПР и отчетные РКМ по этапу 1 готовы. Переданы на подписание
</t>
    </r>
    <r>
      <rPr>
        <b/>
        <sz val="10.0"/>
      </rPr>
      <t>22.06.20</t>
    </r>
    <r>
      <rPr>
        <sz val="10.0"/>
      </rPr>
      <t xml:space="preserve"> - направлено письмо (исх. 919 от 22.06.20 АО) о казначейских реквизитах</t>
    </r>
  </si>
  <si>
    <r>
      <rPr>
        <b/>
        <sz val="10.0"/>
      </rPr>
      <t>22.06.20 (П. Мартынов)</t>
    </r>
    <r>
      <rPr>
        <sz val="10.0"/>
      </rPr>
      <t xml:space="preserve"> - получить от Заказчика письмо с реквизитами казн. счета и согласовать договор!
</t>
    </r>
    <r>
      <rPr>
        <b/>
        <sz val="10.0"/>
      </rPr>
      <t>30.06.20</t>
    </r>
    <r>
      <rPr>
        <sz val="10.0"/>
      </rPr>
      <t xml:space="preserve"> - получено письмо.
Договор передан на подписание ГД с протоколом разногласий.
</t>
    </r>
    <r>
      <rPr>
        <b/>
        <sz val="10.0"/>
      </rPr>
      <t>02.07.20</t>
    </r>
    <r>
      <rPr>
        <sz val="10.0"/>
      </rPr>
      <t xml:space="preserve"> - подписаны ГД.
Отправлены 4015 ВП МО РФ
</t>
    </r>
    <r>
      <rPr>
        <b/>
        <sz val="10.0"/>
      </rPr>
      <t>07.07.20</t>
    </r>
    <r>
      <rPr>
        <sz val="10.0"/>
      </rPr>
      <t xml:space="preserve"> - возвращены неподписанными. Причина: этап 1 был без ВП, по этапу 2 было письмо, что МЕРА не может участвовать.
Дальнейший шаг: ждем решение от Заказчика и действуем в соответствии с ним.
</t>
    </r>
    <r>
      <rPr>
        <b/>
        <sz val="10.0"/>
      </rPr>
      <t>13.07.20</t>
    </r>
    <r>
      <rPr>
        <sz val="10.0"/>
      </rPr>
      <t xml:space="preserve"> - вновь отправлено в 4015 ВП МО РФ (исх 1049 АО) с ПР без отчетных документов.
</t>
    </r>
    <r>
      <rPr>
        <b/>
        <sz val="10.0"/>
      </rPr>
      <t>22.07.20</t>
    </r>
    <r>
      <rPr>
        <sz val="10.0"/>
      </rPr>
      <t xml:space="preserve"> - документы получены.
Отправлены Заказчику (исх 1113 АО).</t>
    </r>
  </si>
  <si>
    <r>
      <rPr>
        <b/>
        <sz val="10.0"/>
      </rPr>
      <t>31.07.20</t>
    </r>
    <r>
      <rPr>
        <sz val="10.0"/>
      </rPr>
      <t xml:space="preserve">-запрос расписан через офис
</t>
    </r>
    <r>
      <rPr>
        <b/>
        <sz val="10.0"/>
      </rPr>
      <t>03.08.20</t>
    </r>
    <r>
      <rPr>
        <sz val="10.0"/>
      </rPr>
      <t xml:space="preserve"> - документы исправлены. Осталось только ДС.
</t>
    </r>
    <r>
      <rPr>
        <b/>
        <sz val="10.0"/>
      </rPr>
      <t>05.08.20</t>
    </r>
    <r>
      <rPr>
        <sz val="10.0"/>
      </rPr>
      <t xml:space="preserve"> - документы на подписи Сёмина
Отправлены в 4015 ВП МО РФ (исх 1171 АО)
</t>
    </r>
    <r>
      <rPr>
        <b/>
        <sz val="10.0"/>
      </rPr>
      <t>10.08.20</t>
    </r>
    <r>
      <rPr>
        <sz val="10.0"/>
      </rPr>
      <t xml:space="preserve"> - договор и отчетные документы по этапу 1 отправлены Заказчику (исх 1192 АО)</t>
    </r>
  </si>
  <si>
    <t>845
931</t>
  </si>
  <si>
    <r>
      <rPr>
        <b/>
        <sz val="10.0"/>
      </rPr>
      <t>03.09.20</t>
    </r>
    <r>
      <rPr>
        <sz val="10.0"/>
      </rPr>
      <t xml:space="preserve">-запрос расписан через офис
</t>
    </r>
    <r>
      <rPr>
        <b/>
        <sz val="10.0"/>
      </rPr>
      <t>03.09.20</t>
    </r>
    <r>
      <rPr>
        <sz val="10.0"/>
      </rPr>
      <t xml:space="preserve"> - ожидаем оригиналы для подписания в 4015 ВП МО РФ.
</t>
    </r>
    <r>
      <rPr>
        <b/>
        <sz val="10.0"/>
      </rPr>
      <t>11.09.20</t>
    </r>
    <r>
      <rPr>
        <sz val="10.0"/>
      </rPr>
      <t xml:space="preserve"> - оригиналы получены. На подписании.
Подписан ГД. Отправлен в 4015 ВП МО РФ.
</t>
    </r>
    <r>
      <rPr>
        <b/>
        <sz val="10.0"/>
      </rPr>
      <t xml:space="preserve">18.09.20 </t>
    </r>
    <r>
      <rPr>
        <sz val="10.0"/>
      </rPr>
      <t xml:space="preserve">- по состоянию на сегодняшний день: из ВП МО не вернулись
</t>
    </r>
    <r>
      <rPr>
        <b/>
        <sz val="10.0"/>
      </rPr>
      <t>01.10.20</t>
    </r>
    <r>
      <rPr>
        <sz val="10.0"/>
      </rPr>
      <t xml:space="preserve"> - ПР направлен Заказчику (исх 1532 АО)</t>
    </r>
  </si>
  <si>
    <t>ТК и СК</t>
  </si>
  <si>
    <r>
      <rPr>
        <b/>
        <sz val="10.0"/>
      </rPr>
      <t xml:space="preserve">03.02.20 </t>
    </r>
    <r>
      <rPr>
        <sz val="10.0"/>
      </rPr>
      <t xml:space="preserve">-запрос расписан через офис
</t>
    </r>
    <r>
      <rPr>
        <b/>
        <sz val="10.0"/>
      </rPr>
      <t>07.02.20</t>
    </r>
    <r>
      <rPr>
        <sz val="10.0"/>
      </rPr>
      <t xml:space="preserve"> - заявка на РКМ направлена в дог. группу.
</t>
    </r>
    <r>
      <rPr>
        <b/>
        <sz val="10.0"/>
      </rPr>
      <t>10.02.20</t>
    </r>
    <r>
      <rPr>
        <sz val="10.0"/>
      </rPr>
      <t xml:space="preserve"> - РКМ подписаны.
</t>
    </r>
    <r>
      <rPr>
        <b/>
        <sz val="10.0"/>
      </rPr>
      <t>11.02.20</t>
    </r>
    <r>
      <rPr>
        <sz val="10.0"/>
      </rPr>
      <t xml:space="preserve"> - отправлено Заказчику (исх. 214 от 10.02.2020 АО)</t>
    </r>
  </si>
  <si>
    <r>
      <rPr>
        <b/>
        <sz val="10.0"/>
      </rPr>
      <t>29.05.20</t>
    </r>
    <r>
      <rPr>
        <sz val="10.0"/>
      </rPr>
      <t xml:space="preserve">-запрос расписан через офис
принято в работу. Формирую ИД для РКМ
</t>
    </r>
    <r>
      <rPr>
        <b/>
        <sz val="10.0"/>
      </rPr>
      <t>01.06.20</t>
    </r>
    <r>
      <rPr>
        <sz val="10.0"/>
      </rPr>
      <t xml:space="preserve"> - направил Паку на рассмотрение ИД.
</t>
    </r>
    <r>
      <rPr>
        <b/>
        <sz val="10.0"/>
      </rPr>
      <t>08.06.20</t>
    </r>
    <r>
      <rPr>
        <sz val="10.0"/>
      </rPr>
      <t xml:space="preserve"> - ИД готовы кроме одного: требуется получить КП от сертифцированной организации на выполнение метрологической экспертизы РКД (по словам Дубинина пришлют 09.06.20)
</t>
    </r>
    <r>
      <rPr>
        <b/>
        <sz val="10.0"/>
      </rPr>
      <t>11.06.20</t>
    </r>
    <r>
      <rPr>
        <sz val="10.0"/>
      </rPr>
      <t xml:space="preserve"> - заявка направлена Паку.
</t>
    </r>
    <r>
      <rPr>
        <b/>
        <sz val="10.0"/>
      </rPr>
      <t>15.06.20</t>
    </r>
    <r>
      <rPr>
        <sz val="10.0"/>
      </rPr>
      <t xml:space="preserve"> - готовы РКМ на 2 и 3 этапы.
</t>
    </r>
    <r>
      <rPr>
        <b/>
        <sz val="10.0"/>
      </rPr>
      <t>16.06.20</t>
    </r>
    <r>
      <rPr>
        <sz val="10.0"/>
      </rPr>
      <t xml:space="preserve"> - получено ТКП от аккредитованной организации. Данные направлены Игошкину для формирования РКМ на этап 1 . Параллельно пересогласовываю ТКП.
РКМ на подписании.
</t>
    </r>
    <r>
      <rPr>
        <b/>
        <sz val="10.0"/>
      </rPr>
      <t>18.06.20</t>
    </r>
    <r>
      <rPr>
        <sz val="10.0"/>
      </rPr>
      <t xml:space="preserve"> - РКМ переданы на подпись ГД
</t>
    </r>
    <r>
      <rPr>
        <b/>
        <sz val="10.0"/>
      </rPr>
      <t>19.06.20</t>
    </r>
    <r>
      <rPr>
        <sz val="10.0"/>
      </rPr>
      <t xml:space="preserve"> - подписаны. Направлены Заказчику (исх. 907 АО)</t>
    </r>
  </si>
  <si>
    <r>
      <rPr>
        <b/>
        <sz val="10.0"/>
      </rPr>
      <t>23.07.20</t>
    </r>
    <r>
      <rPr>
        <sz val="10.0"/>
      </rPr>
      <t xml:space="preserve">-запрос расписан через офис
</t>
    </r>
    <r>
      <rPr>
        <b/>
        <sz val="10.0"/>
      </rPr>
      <t>24.07.20</t>
    </r>
    <r>
      <rPr>
        <sz val="10.0"/>
      </rPr>
      <t xml:space="preserve"> - подготовлена заявка на договор. Направлена в договорную группу.
</t>
    </r>
    <r>
      <rPr>
        <b/>
        <sz val="10.0"/>
      </rPr>
      <t>04.08.20</t>
    </r>
    <r>
      <rPr>
        <sz val="10.0"/>
      </rPr>
      <t xml:space="preserve"> - договор с ПР на подписи у Потапова (передал через Семина)
</t>
    </r>
    <r>
      <rPr>
        <b/>
        <sz val="10.0"/>
      </rPr>
      <t>25.08.20</t>
    </r>
    <r>
      <rPr>
        <sz val="10.0"/>
      </rPr>
      <t xml:space="preserve"> - договор подписан. Направлен Заказчику вместе с измененной ведомость исполнения (исх. 1269 АО)</t>
    </r>
  </si>
  <si>
    <r>
      <rPr>
        <b/>
        <sz val="10.0"/>
      </rPr>
      <t>31.08.20-</t>
    </r>
    <r>
      <rPr>
        <sz val="10.0"/>
      </rPr>
      <t xml:space="preserve">запрос расписан через офис
</t>
    </r>
    <r>
      <rPr>
        <b/>
        <sz val="10.0"/>
      </rPr>
      <t>01.09.20</t>
    </r>
    <r>
      <rPr>
        <sz val="10.0"/>
      </rPr>
      <t xml:space="preserve"> - договор передан в УФК для открытия счета
</t>
    </r>
    <r>
      <rPr>
        <b/>
        <sz val="10.0"/>
      </rPr>
      <t>03.09.20</t>
    </r>
    <r>
      <rPr>
        <sz val="10.0"/>
      </rPr>
      <t xml:space="preserve"> - счет и уведомление отправлены Заказчику (исх. 1332 и 1333 АО)</t>
    </r>
  </si>
  <si>
    <r>
      <rPr>
        <b/>
        <sz val="10.0"/>
      </rPr>
      <t>29.01.20</t>
    </r>
    <r>
      <rPr>
        <sz val="10.0"/>
      </rPr>
      <t xml:space="preserve"> - запрос расписан через офис
</t>
    </r>
    <r>
      <rPr>
        <b/>
        <sz val="10.0"/>
      </rPr>
      <t>05.02.20</t>
    </r>
    <r>
      <rPr>
        <sz val="10.0"/>
      </rPr>
      <t xml:space="preserve"> - направлено на согласование Скрипнику и Коршунову.
</t>
    </r>
    <r>
      <rPr>
        <b/>
        <sz val="10.0"/>
      </rPr>
      <t>14.02.20</t>
    </r>
    <r>
      <rPr>
        <sz val="10.0"/>
      </rPr>
      <t xml:space="preserve"> - согласовано Коршунов, Скрипник. На согласовании у В. Пака.
</t>
    </r>
    <r>
      <rPr>
        <b/>
        <sz val="10.0"/>
      </rPr>
      <t>25.02.20</t>
    </r>
    <r>
      <rPr>
        <sz val="10.0"/>
      </rPr>
      <t xml:space="preserve"> - ТКП переделано. На повторном согласовании
</t>
    </r>
    <r>
      <rPr>
        <b/>
        <sz val="10.0"/>
      </rPr>
      <t>05.03.20</t>
    </r>
    <r>
      <rPr>
        <sz val="10.0"/>
      </rPr>
      <t xml:space="preserve"> - ТКП отправлено Заказчику (исх 375 АО)</t>
    </r>
  </si>
  <si>
    <t>ВПК НПО Машиностроения</t>
  </si>
  <si>
    <r>
      <rPr>
        <b/>
        <sz val="10.0"/>
      </rPr>
      <t>13.03.20</t>
    </r>
    <r>
      <rPr>
        <sz val="10.0"/>
      </rPr>
      <t xml:space="preserve">-запрос расписан через офис
</t>
    </r>
    <r>
      <rPr>
        <b/>
        <sz val="10.0"/>
      </rPr>
      <t>16.03.20</t>
    </r>
    <r>
      <rPr>
        <sz val="10.0"/>
      </rPr>
      <t xml:space="preserve"> - сделаны запросы поставщикам. 
</t>
    </r>
    <r>
      <rPr>
        <b/>
        <sz val="10.0"/>
      </rPr>
      <t>17.03.20</t>
    </r>
    <r>
      <rPr>
        <sz val="10.0"/>
      </rPr>
      <t xml:space="preserve"> - для решения вопроса расшифровки статей необходимы переговоры с Заказчиком. После 15 00 будет разговор.
</t>
    </r>
    <r>
      <rPr>
        <b/>
        <sz val="10.0"/>
      </rPr>
      <t>23.03.20</t>
    </r>
    <r>
      <rPr>
        <sz val="10.0"/>
      </rPr>
      <t xml:space="preserve"> - договорились с Заказчиком убрать некоторые работы из ТЗ. Переделываю ТКП.
</t>
    </r>
    <r>
      <rPr>
        <b/>
        <sz val="10.0"/>
      </rPr>
      <t>24.03.20</t>
    </r>
    <r>
      <rPr>
        <sz val="10.0"/>
      </rPr>
      <t xml:space="preserve"> - ТКП направлено Заказчику (исх. 498 АО)</t>
    </r>
  </si>
  <si>
    <r>
      <rPr>
        <b/>
        <sz val="10.0"/>
      </rPr>
      <t>11.02.20 (П. Мартынов)</t>
    </r>
    <r>
      <rPr>
        <sz val="10.0"/>
      </rPr>
      <t xml:space="preserve"> - согласовать ТЗ!
Выложено на электр. согласование.
11.02.2020 - начало согласования ТЗ
адрес: \\fserv\e\MERA\TKP\TKP2020\tkp2020_091_НПО_МАШ_СЧ_ОКР_Кремень_Мартынов\ТЗ
11.02.2020: отв. от ДСИ - Стифутин А.С. (Суровцев)
13.02.2020 Анализа на разработку ПО до 20.02.2020 (ДБ).
20.02.2020 - Заказчик прислал новую версию ТЗ:
KP2020\tkp2020_091_НПО_МАШ_СЧ_ОКР_Кремень_Мартынов\ТЗ\ТЗ на СЧ ОКР от 19.02.2020.docx
02.03.20 В системе ERM ТЗ не выложено. На запросы доп. инф. в ERM ответов не получено. (ДБ)
11.03.20 Получены замечания от Дубинина.
14.03.20 - замечания устранены. Переданы ГМ.
30.03.20 - согласовано УМП (Мартынов)
31.03.20 - получены замечания от Ковтуна. Направлены в раб. порядке Заказчику (Мартынов)
06.04.20 - возможно, на этой неделе выйдет метрологическая служба Заказчика на работу и согласует замечания.
20.04.20 - ТЗ не согласовано по следующим причинам: 
1. возник вопрос с Аттестацией и внесением в Госреестр СИ. Заказчик не хочет этих работ, но содержание ТЗ построена так, будто такие требования остаются
2. методики высокоинтенсивных процессов. Нужна ли их аттестация ?
Дальнейшие действия: вт-ср - получение правленной рабочей версии ТЗ от Заказчика. Согласование с Дубининым.
24.04.20 - рабочая версия № 10 на согласовании у Заказчика. Подготовил письмо о сроке предоставления ТЗ. На подписи у Семина
20.04.20 - ТЗ не согласовано по следующим причинам: 
1. возник вопрос с Аттестацией и внесением в Госреестр СИ. Заказчик не хочет этих работ, но содержание ТЗ построена так, будто такие требования остаются
2. методики высокоинтенсивных процессов. Нужна ли их аттестация ?
Дальнейшие действия: вт-ср - получение правленной рабочей версии ТЗ от Заказчика. Согласование с Дубининым.
27.04.20 - внесены последние правки в ТЗ. Завтра предполагается получение согласующей подписи Дубинина.
28.04.20, 9-49, по е-мейл от А.Ф.Дубинина: "28-го согласовали все вопросы с Заказчиком. Ждем окончательную версию." (Мамин)
30.04.20 согласовно с ГМ (Мартынов).
08.05.20 - передано на согласование ГД
13.05.20 - отправлено Заказчику (исх 695 АО)</t>
    </r>
  </si>
  <si>
    <t>ВПК НПО машиностроения</t>
  </si>
  <si>
    <t>Разработка и поставка опытного образца системы измерений для модернизации универсального ударного стенда</t>
  </si>
  <si>
    <r>
      <rPr>
        <b/>
        <sz val="10.0"/>
      </rPr>
      <t>26.03.20</t>
    </r>
    <r>
      <rPr>
        <sz val="10.0"/>
      </rPr>
      <t xml:space="preserve">-запрос расписан через офис
</t>
    </r>
    <r>
      <rPr>
        <b/>
        <sz val="10.0"/>
      </rPr>
      <t>27.03.20</t>
    </r>
    <r>
      <rPr>
        <sz val="10.0"/>
      </rPr>
      <t xml:space="preserve"> - ТКП исправлено. Ожидаю от Заказчика уточнения по датчику углового ускорения.
</t>
    </r>
    <r>
      <rPr>
        <b/>
        <sz val="10.0"/>
      </rPr>
      <t>03.04.20</t>
    </r>
    <r>
      <rPr>
        <sz val="10.0"/>
      </rPr>
      <t xml:space="preserve"> - согласовано Коршунов
</t>
    </r>
    <r>
      <rPr>
        <b/>
        <sz val="10.0"/>
      </rPr>
      <t>07.04.20</t>
    </r>
    <r>
      <rPr>
        <sz val="10.0"/>
      </rPr>
      <t xml:space="preserve"> - согласовано Пак.
Направлено на согласование Семину
</t>
    </r>
    <r>
      <rPr>
        <b/>
        <sz val="10.0"/>
      </rPr>
      <t>13.04.20</t>
    </r>
    <r>
      <rPr>
        <sz val="10.0"/>
      </rPr>
      <t xml:space="preserve"> - отправлено Заказчику (исх 563 от 10.04.2020 АО)</t>
    </r>
  </si>
  <si>
    <t>Кремень</t>
  </si>
  <si>
    <r>
      <rPr>
        <b/>
        <sz val="10.0"/>
      </rPr>
      <t>16.04.20</t>
    </r>
    <r>
      <rPr>
        <sz val="10.0"/>
      </rPr>
      <t xml:space="preserve">-запрос расписан через офис
</t>
    </r>
    <r>
      <rPr>
        <b/>
        <sz val="10.0"/>
      </rPr>
      <t>20.04.20</t>
    </r>
    <r>
      <rPr>
        <sz val="10.0"/>
      </rPr>
      <t xml:space="preserve"> - ТКП готово. Требуется решить вопрос с метрологией. Может поменяться
</t>
    </r>
    <r>
      <rPr>
        <b/>
        <sz val="10.0"/>
      </rPr>
      <t>14.05.20</t>
    </r>
    <r>
      <rPr>
        <sz val="10.0"/>
      </rPr>
      <t xml:space="preserve"> - согласовано.
Отправлено Заказчику (исх. 699 АО)</t>
    </r>
  </si>
  <si>
    <t>Гидравлический пульт</t>
  </si>
  <si>
    <t>092_20</t>
  </si>
  <si>
    <r>
      <rPr>
        <b/>
        <sz val="10.0"/>
      </rPr>
      <t xml:space="preserve">27.01.2020 (В. Пак) </t>
    </r>
    <r>
      <rPr>
        <sz val="10.0"/>
      </rPr>
      <t xml:space="preserve">- запрос расписан через офис
</t>
    </r>
    <r>
      <rPr>
        <b/>
        <sz val="10.0"/>
      </rPr>
      <t>27.01.2020</t>
    </r>
    <r>
      <rPr>
        <sz val="10.0"/>
      </rPr>
      <t xml:space="preserve"> - отправлено удаленно Стифутину на рассмотрение.
</t>
    </r>
    <r>
      <rPr>
        <b/>
        <sz val="10.0"/>
      </rPr>
      <t>14.02.2020</t>
    </r>
    <r>
      <rPr>
        <sz val="10.0"/>
      </rPr>
      <t xml:space="preserve"> - ответ направлен Заказчику (исх. 259 АО)</t>
    </r>
  </si>
  <si>
    <t>НПО Техобеспечение</t>
  </si>
  <si>
    <t>093_20</t>
  </si>
  <si>
    <r>
      <rPr>
        <b/>
        <sz val="10.0"/>
      </rPr>
      <t>06.02.20</t>
    </r>
    <r>
      <rPr>
        <sz val="10.0"/>
      </rPr>
      <t xml:space="preserve">-запрос расписан через офис
</t>
    </r>
    <r>
      <rPr>
        <b/>
        <sz val="10.0"/>
      </rPr>
      <t>07.02.20</t>
    </r>
    <r>
      <rPr>
        <sz val="10.0"/>
      </rPr>
      <t xml:space="preserve"> - дополнение к вх. 142.
</t>
    </r>
    <r>
      <rPr>
        <b/>
        <sz val="10.0"/>
      </rPr>
      <t>21.02.20</t>
    </r>
    <r>
      <rPr>
        <sz val="10.0"/>
      </rPr>
      <t xml:space="preserve"> - отправлено отказное письмо (исх. 290 АО)</t>
    </r>
  </si>
  <si>
    <t>MIC-026, ME-020E (габариты)</t>
  </si>
  <si>
    <t>094_20</t>
  </si>
  <si>
    <r>
      <rPr>
        <b/>
        <sz val="10.0"/>
      </rPr>
      <t xml:space="preserve">29.01.20 </t>
    </r>
    <r>
      <rPr>
        <sz val="10.0"/>
      </rPr>
      <t>- запрос расписан через офис</t>
    </r>
    <r>
      <rPr>
        <b/>
        <sz val="10.0"/>
      </rPr>
      <t xml:space="preserve">
06.02.20</t>
    </r>
    <r>
      <rPr>
        <sz val="10.0"/>
      </rPr>
      <t xml:space="preserve"> - ответ на согласовании у Пака.
</t>
    </r>
    <r>
      <rPr>
        <b/>
        <sz val="10.0"/>
      </rPr>
      <t>10.02.20</t>
    </r>
    <r>
      <rPr>
        <sz val="10.0"/>
      </rPr>
      <t xml:space="preserve"> - направлено Заказчику (исх. 80 ООО)</t>
    </r>
  </si>
  <si>
    <t>01.09.20-запрос расписан через офис
02.09.20 - дан ответ (исх. 1322 АО)</t>
  </si>
  <si>
    <r>
      <rPr>
        <b/>
        <sz val="10.0"/>
      </rPr>
      <t>18.12.19</t>
    </r>
    <r>
      <rPr>
        <sz val="10.0"/>
      </rPr>
      <t xml:space="preserve"> - запрос расписан через офис
</t>
    </r>
    <r>
      <rPr>
        <b/>
        <sz val="10.0"/>
      </rPr>
      <t>19.12.19</t>
    </r>
    <r>
      <rPr>
        <sz val="10.0"/>
      </rPr>
      <t xml:space="preserve"> - ТЗ направлено на электр. согласование.
</t>
    </r>
    <r>
      <rPr>
        <b/>
        <sz val="10.0"/>
      </rPr>
      <t>14.01.20</t>
    </r>
    <r>
      <rPr>
        <sz val="10.0"/>
      </rPr>
      <t xml:space="preserve"> - составлен перечень замечаний от ГСП и тех. специалистов 
</t>
    </r>
    <r>
      <rPr>
        <b/>
        <sz val="10.0"/>
      </rPr>
      <t>15.01.20</t>
    </r>
    <r>
      <rPr>
        <sz val="10.0"/>
      </rPr>
      <t xml:space="preserve"> - командировка сотрудников МЕРА в НПО МАШ.
</t>
    </r>
    <r>
      <rPr>
        <b/>
        <sz val="10.0"/>
      </rPr>
      <t>16.01.20</t>
    </r>
    <r>
      <rPr>
        <sz val="10.0"/>
      </rPr>
      <t xml:space="preserve"> - внутренее техническое совещание. Делается вычитка ТЗ. На след. неделе будет представлен откорректированный нами проект ТЗ офиц. письмом.
</t>
    </r>
    <r>
      <rPr>
        <b/>
        <sz val="10.0"/>
      </rPr>
      <t>07.02.20</t>
    </r>
    <r>
      <rPr>
        <sz val="10.0"/>
      </rPr>
      <t xml:space="preserve"> - правки и замечания утрясены с Заказчиком. Начинаем процесс подписания.
Согласовано: Коршунов, Скрипник Ал-й.
</t>
    </r>
    <r>
      <rPr>
        <b/>
        <sz val="10.0"/>
      </rPr>
      <t>14.02.20</t>
    </r>
    <r>
      <rPr>
        <sz val="10.0"/>
      </rPr>
      <t xml:space="preserve"> - в понедельник будет согласовано с ЦР и ГСП.
</t>
    </r>
    <r>
      <rPr>
        <b/>
        <sz val="10.0"/>
      </rPr>
      <t>20.02.20</t>
    </r>
    <r>
      <rPr>
        <sz val="10.0"/>
      </rPr>
      <t xml:space="preserve"> - согласовано с ЦР и Кокоревым.
</t>
    </r>
    <r>
      <rPr>
        <b/>
        <sz val="10.0"/>
      </rPr>
      <t>27.02.20</t>
    </r>
    <r>
      <rPr>
        <sz val="10.0"/>
      </rPr>
      <t xml:space="preserve"> - согласование с Заказчиком состава оборудования, т.к. не влезаем в утвержденный РОСКОСМОСом бюджет. 
Переформирование ТКП.
</t>
    </r>
    <r>
      <rPr>
        <b/>
        <sz val="10.0"/>
      </rPr>
      <t>28.02.20</t>
    </r>
    <r>
      <rPr>
        <sz val="10.0"/>
      </rPr>
      <t xml:space="preserve"> - ТКП согласовано: Коршунов, Силаев, Пак.
05.03.20 - ТЗ подписано. Направлено Заказчику (исх. 365 АО)</t>
    </r>
  </si>
  <si>
    <t>17.03.20-запрос расписан через офис
17.03.20 - направлена заявка на РКМ.
20.03.20 - РКМ на согласовании 
27.03.20 - РКМ на подписи у ГД
30.03.20 - РКМ подписаны ГД. Сканы отправлены Заказчику. Переделать сопровод.
02.04.20 - отправлено Заказчику (исх. 537 АО)</t>
  </si>
  <si>
    <t>НПО машиностроение</t>
  </si>
  <si>
    <t xml:space="preserve">Карагач </t>
  </si>
  <si>
    <t>346
350</t>
  </si>
  <si>
    <t>РСС-Коршунов
Скрипник Ал-й</t>
  </si>
  <si>
    <r>
      <rPr>
        <b/>
        <sz val="10.0"/>
      </rPr>
      <t>09.04.20</t>
    </r>
    <r>
      <rPr>
        <sz val="10.0"/>
      </rPr>
      <t xml:space="preserve">-запрос расписан через офис
</t>
    </r>
    <r>
      <rPr>
        <b/>
        <sz val="10.0"/>
      </rPr>
      <t>10.04.20</t>
    </r>
    <r>
      <rPr>
        <sz val="10.0"/>
      </rPr>
      <t xml:space="preserve"> - по заявке направлено в договорную группу.
</t>
    </r>
    <r>
      <rPr>
        <b/>
        <sz val="10.0"/>
      </rPr>
      <t>15.04.20</t>
    </r>
    <r>
      <rPr>
        <sz val="10.0"/>
      </rPr>
      <t xml:space="preserve"> - ПР и договор на согласовании
</t>
    </r>
    <r>
      <rPr>
        <b/>
        <sz val="10.0"/>
      </rPr>
      <t>17.04.20</t>
    </r>
    <r>
      <rPr>
        <sz val="10.0"/>
      </rPr>
      <t xml:space="preserve"> - переданы ГД
</t>
    </r>
    <r>
      <rPr>
        <b/>
        <sz val="10.0"/>
      </rPr>
      <t>24.04.20</t>
    </r>
    <r>
      <rPr>
        <sz val="10.0"/>
      </rPr>
      <t xml:space="preserve"> - решение подписывать не принято.
</t>
    </r>
    <r>
      <rPr>
        <b/>
        <sz val="10.0"/>
      </rPr>
      <t>27.04.20</t>
    </r>
    <r>
      <rPr>
        <sz val="10.0"/>
      </rPr>
      <t xml:space="preserve"> - подписанный договор с ПР направлен Заказчику (исх 637 АО)</t>
    </r>
  </si>
  <si>
    <t>КАВТ (новый комплект)</t>
  </si>
  <si>
    <t>101_20</t>
  </si>
  <si>
    <r>
      <rPr>
        <b/>
        <sz val="10.0"/>
      </rPr>
      <t>07.02.2020 (П. Мартынов)</t>
    </r>
    <r>
      <rPr>
        <sz val="10.0"/>
      </rPr>
      <t xml:space="preserve"> - подготовить ТКП на новый комплект.
Ожидаются исх. данные от Фельдмана и Войнова в части конструктива.
</t>
    </r>
    <r>
      <rPr>
        <b/>
        <sz val="10.0"/>
      </rPr>
      <t>10.02.2020</t>
    </r>
    <r>
      <rPr>
        <sz val="10.0"/>
      </rPr>
      <t xml:space="preserve"> - запрошены стоимости комплектующих
</t>
    </r>
    <r>
      <rPr>
        <b/>
        <sz val="10.0"/>
      </rPr>
      <t>13.02.2020</t>
    </r>
    <r>
      <rPr>
        <sz val="10.0"/>
      </rPr>
      <t xml:space="preserve"> - исх. данные от Фельдмана и Войнова не предоставлены.
</t>
    </r>
    <r>
      <rPr>
        <b/>
        <sz val="10.0"/>
      </rPr>
      <t>20.02.2020</t>
    </r>
    <r>
      <rPr>
        <sz val="10.0"/>
      </rPr>
      <t xml:space="preserve"> - ситуация не поменялась
</t>
    </r>
    <r>
      <rPr>
        <b/>
        <sz val="10.0"/>
      </rPr>
      <t>02.03.2020</t>
    </r>
    <r>
      <rPr>
        <sz val="10.0"/>
      </rPr>
      <t xml:space="preserve"> - данные только получены от Фельдмана и Войнова.
</t>
    </r>
    <r>
      <rPr>
        <b/>
        <sz val="10.0"/>
      </rPr>
      <t>10.03.2020</t>
    </r>
    <r>
      <rPr>
        <sz val="10.0"/>
      </rPr>
      <t xml:space="preserve"> - на согласовании у В. Пака.
</t>
    </r>
    <r>
      <rPr>
        <b/>
        <sz val="10.0"/>
      </rPr>
      <t>17.03.2020</t>
    </r>
    <r>
      <rPr>
        <sz val="10.0"/>
      </rPr>
      <t xml:space="preserve"> - на согласовании у Семина
</t>
    </r>
    <r>
      <rPr>
        <b/>
        <sz val="10.0"/>
      </rPr>
      <t>20.03.2020</t>
    </r>
    <r>
      <rPr>
        <sz val="10.0"/>
      </rPr>
      <t xml:space="preserve"> - отправлено Заказчику по электр. почте</t>
    </r>
  </si>
  <si>
    <t>комплекст аппаратуры виброизмерений</t>
  </si>
  <si>
    <t>1130/1</t>
  </si>
  <si>
    <t>102_20</t>
  </si>
  <si>
    <t>17.11.20-запрос расписан через офис
23.11.20 - формируется отказное письмо
27.11.20 - письмо отправлено (исх. 1912 АО)</t>
  </si>
  <si>
    <t xml:space="preserve">НПО Машиностроения
</t>
  </si>
  <si>
    <t>Система управления тепловакуумными испытаниями (MIC-036)</t>
  </si>
  <si>
    <t>107_20</t>
  </si>
  <si>
    <r>
      <rPr>
        <b/>
        <sz val="10.0"/>
      </rPr>
      <t>07.02.20</t>
    </r>
    <r>
      <rPr>
        <sz val="10.0"/>
      </rPr>
      <t xml:space="preserve">-запрос расписан через офис
</t>
    </r>
    <r>
      <rPr>
        <b/>
        <sz val="10.0"/>
      </rPr>
      <t>07.02.20</t>
    </r>
    <r>
      <rPr>
        <sz val="10.0"/>
      </rPr>
      <t xml:space="preserve"> - направлены уточняющие вопросы Заказчику по электр. почте.
</t>
    </r>
    <r>
      <rPr>
        <b/>
        <sz val="10.0"/>
      </rPr>
      <t>17.02.20</t>
    </r>
    <r>
      <rPr>
        <sz val="10.0"/>
      </rPr>
      <t xml:space="preserve"> - жан ответ по электр. почте. Направлен примерный состав (без ЦЕН!) и предложение провести тех. совещание, поскольку исходных данных недостаточно.</t>
    </r>
  </si>
  <si>
    <t>Система управления тепловакуумными испытаниями (MIC-236)</t>
  </si>
  <si>
    <r>
      <rPr>
        <b/>
        <sz val="10.0"/>
      </rPr>
      <t>17.03.20</t>
    </r>
    <r>
      <rPr>
        <sz val="10.0"/>
      </rPr>
      <t xml:space="preserve"> - уточнение исходные данных.
ТКП согласовано и направлено Заказчику по электр. почте</t>
    </r>
  </si>
  <si>
    <t>Изготовление и поставка блока приема низкочастотного сигнала от системы БИТС-2-12</t>
  </si>
  <si>
    <r>
      <rPr>
        <b/>
        <sz val="10.0"/>
      </rPr>
      <t>25.06.20 (П. Мартынов)</t>
    </r>
    <r>
      <rPr>
        <sz val="10.0"/>
      </rPr>
      <t xml:space="preserve"> - получить договор из 4015 ВП МО РФ и направить Заказчику.
</t>
    </r>
    <r>
      <rPr>
        <b/>
        <sz val="10.0"/>
      </rPr>
      <t>07.07.20</t>
    </r>
    <r>
      <rPr>
        <sz val="10.0"/>
      </rPr>
      <t xml:space="preserve"> - получен с замечаниями. Формируется тех процесс на модули м БПИ НЧ.
</t>
    </r>
    <r>
      <rPr>
        <b/>
        <sz val="10.0"/>
      </rPr>
      <t>14.07.20</t>
    </r>
    <r>
      <rPr>
        <sz val="10.0"/>
      </rPr>
      <t xml:space="preserve"> - проект тех процесса показан Семину. Решение не принято, также по письму.
</t>
    </r>
    <r>
      <rPr>
        <b/>
        <sz val="10.0"/>
      </rPr>
      <t>20.07.20</t>
    </r>
    <r>
      <rPr>
        <sz val="10.0"/>
      </rPr>
      <t xml:space="preserve"> - совещание с ГД. Решение по модулям.
</t>
    </r>
    <r>
      <rPr>
        <b/>
        <sz val="10.0"/>
      </rPr>
      <t>21.07.20</t>
    </r>
    <r>
      <rPr>
        <sz val="10.0"/>
      </rPr>
      <t xml:space="preserve"> - пересогласовано ТКП. Исправлены РКМ, повторно направлены в 4015 ВП МО (исх 1099 АО)
</t>
    </r>
    <r>
      <rPr>
        <b/>
        <sz val="10.0"/>
      </rPr>
      <t xml:space="preserve">30.07.20 </t>
    </r>
    <r>
      <rPr>
        <sz val="10.0"/>
      </rPr>
      <t>- договор подписан. Отправлен Заказчику (исх 1142 АО)</t>
    </r>
  </si>
  <si>
    <t>02.10.20-запрос расписан через офис
06.10.20 - ТКП согласовано (Фельдман, Пак). Заявка на ДС отправлена в договорную группу.
07.10.20 - ДС на согласовании у Фельдмана
12.10.20 - вернулось от ГД с замечаниями
23.10.20 - подписино ГД. Направлено вместе с сопроводом в 4015 ВП МО РФ
28.10.20 - письмо и ДС вернулось неподписанным из 4015 ВП МО РФ. Причина: нет обращения в их адрес.
29.10.20 - изменено письмо о подтверждении состава. Подписано ГД. Передано в 4015 ВП МО РФ.
06.11.20 - направлено письмо (исх 1769 АО)</t>
  </si>
  <si>
    <t>20.11.20-запрос расписан через офис
21.11.20 - ДС на подписи у ГД
25.11.20 - не вернулось подписанным. ГД потребовал План-график изготовления БПИ НЧ. График формирует и предоставляет Никифоров С.
27.11.20 - план-график относился к другому БПИ НЧ. Сформировано письмо о переносе срока. На подписи у ГД
30.11.20 - возвращено с замечаниями. Переделано, на согласовании в БТК
02.12.20 - повторно на подписи ГД
07.12.20 - не подписано. Требуется план-график работ.
11.12.20 - предоставлен на согласование план-график через Никифорова.
16.12.20 - письмо о переносе срока направлено Заказчику (исх 1960 АО)</t>
  </si>
  <si>
    <t xml:space="preserve">16.12.2020 (П. Мартынов) - согласовать в 4015 ВП МО РФ Доп. соглашение на изменение цены, но с действующим сроком.
Отправлено в 4015 ВП МО РФ (исх </t>
  </si>
  <si>
    <t>Изготовление и поставка блока приема низкочастотного сигнала от системы БИТС2-12(БПИ НЧ)"</t>
  </si>
  <si>
    <r>
      <rPr>
        <b/>
        <sz val="10.0"/>
      </rPr>
      <t>30.01.20</t>
    </r>
    <r>
      <rPr>
        <sz val="10.0"/>
      </rPr>
      <t xml:space="preserve">-запрос расписан через офис
</t>
    </r>
    <r>
      <rPr>
        <b/>
        <sz val="10.0"/>
      </rPr>
      <t>03.02.20</t>
    </r>
    <r>
      <rPr>
        <sz val="10.0"/>
      </rPr>
      <t xml:space="preserve"> - заявка направлена в договорную группу.
</t>
    </r>
    <r>
      <rPr>
        <b/>
        <sz val="10.0"/>
      </rPr>
      <t>07.02.20</t>
    </r>
    <r>
      <rPr>
        <sz val="10.0"/>
      </rPr>
      <t xml:space="preserve"> - договор на согласовании у Онищенко
</t>
    </r>
    <r>
      <rPr>
        <b/>
        <sz val="10.0"/>
      </rPr>
      <t>11.02.20</t>
    </r>
    <r>
      <rPr>
        <sz val="10.0"/>
      </rPr>
      <t xml:space="preserve"> - совещание у директора. Увеличить цену.
</t>
    </r>
    <r>
      <rPr>
        <b/>
        <sz val="10.0"/>
      </rPr>
      <t>12.02.20</t>
    </r>
    <r>
      <rPr>
        <sz val="10.0"/>
      </rPr>
      <t xml:space="preserve"> - пауза на 2 дня: уточнить у ПТЦ себестоимость двух модулей MB.
</t>
    </r>
    <r>
      <rPr>
        <b/>
        <sz val="10.0"/>
      </rPr>
      <t>18.02.20</t>
    </r>
    <r>
      <rPr>
        <sz val="10.0"/>
      </rPr>
      <t xml:space="preserve"> - новое ТКП на согласовании у В. Пака. Договор и РКМ исправлены
</t>
    </r>
    <r>
      <rPr>
        <b/>
        <sz val="10.0"/>
      </rPr>
      <t>26.02.20</t>
    </r>
    <r>
      <rPr>
        <sz val="10.0"/>
      </rPr>
      <t xml:space="preserve"> - отправлены Заказчику (исх 305 АО)</t>
    </r>
  </si>
  <si>
    <t>Дог. № 1922730301751217000241351/06/20 от 21.02.20 (АО)</t>
  </si>
  <si>
    <r>
      <rPr>
        <b/>
        <sz val="10.0"/>
      </rPr>
      <t>23.04.20</t>
    </r>
    <r>
      <rPr>
        <sz val="10.0"/>
      </rPr>
      <t xml:space="preserve"> - расписано через офис
</t>
    </r>
    <r>
      <rPr>
        <b/>
        <sz val="10.0"/>
      </rPr>
      <t>30.04.20</t>
    </r>
    <r>
      <rPr>
        <sz val="10.0"/>
      </rPr>
      <t xml:space="preserve"> - отправлен ответ (исх 650 АО)</t>
    </r>
  </si>
  <si>
    <r>
      <rPr>
        <b/>
        <sz val="10.0"/>
      </rPr>
      <t>05.06.20</t>
    </r>
    <r>
      <rPr>
        <sz val="10.0"/>
      </rPr>
      <t xml:space="preserve">-запрос расписан через офис
</t>
    </r>
    <r>
      <rPr>
        <b/>
        <sz val="10.0"/>
      </rPr>
      <t>05.06.20</t>
    </r>
    <r>
      <rPr>
        <sz val="10.0"/>
      </rPr>
      <t xml:space="preserve"> - принято в работу. Получил в рабочем порядке ПР к договору. Рассмотрен, есть замечания
</t>
    </r>
    <r>
      <rPr>
        <b/>
        <sz val="10.0"/>
      </rPr>
      <t>11.06.20</t>
    </r>
    <r>
      <rPr>
        <sz val="10.0"/>
      </rPr>
      <t xml:space="preserve"> - все замечания обсуждены. Договор исправлен, передан на подписание.
</t>
    </r>
    <r>
      <rPr>
        <b/>
        <sz val="10.0"/>
      </rPr>
      <t>16.06.20</t>
    </r>
    <r>
      <rPr>
        <sz val="10.0"/>
      </rPr>
      <t xml:space="preserve"> - согласовано: Игошкин, Фельдман. Передано на согласование Семину.
</t>
    </r>
    <r>
      <rPr>
        <b/>
        <sz val="10.0"/>
      </rPr>
      <t>25.06.20</t>
    </r>
    <r>
      <rPr>
        <sz val="10.0"/>
      </rPr>
      <t xml:space="preserve"> - подписан. Направлен в 4015 ВП МО РФ (Исх 948 АО)
Заказчику дан ответ (исх 949 АО)</t>
    </r>
  </si>
  <si>
    <t>Блок приема нискочастотного сигнала (БПИ НЧ)</t>
  </si>
  <si>
    <r>
      <rPr>
        <b/>
        <sz val="10.0"/>
      </rPr>
      <t>21.08.20-</t>
    </r>
    <r>
      <rPr>
        <sz val="10.0"/>
      </rPr>
      <t xml:space="preserve">запрос расписан через офис
</t>
    </r>
    <r>
      <rPr>
        <b/>
        <sz val="10.0"/>
      </rPr>
      <t>25.08.20</t>
    </r>
    <r>
      <rPr>
        <sz val="10.0"/>
      </rPr>
      <t xml:space="preserve"> - решение о подписании ПР принято на совместном совещании с ПАО "РКК "Энергия".
</t>
    </r>
    <r>
      <rPr>
        <b/>
        <sz val="10.0"/>
      </rPr>
      <t>02.09.20</t>
    </r>
    <r>
      <rPr>
        <sz val="10.0"/>
      </rPr>
      <t xml:space="preserve"> - ПР подписан. Отправлен Заказчику (исх. 1321 АО)</t>
    </r>
  </si>
  <si>
    <t>Разработка и изготовление
автоматизированного рабочего места ТВИ</t>
  </si>
  <si>
    <t>26.08.20-запрос расписан через офис
26.08.20 - вся информация передана Игошкину.
02.09.20 - отправлено Заказчику (исх 1316 АО)</t>
  </si>
  <si>
    <t>СЧ ОКР "АРМ ТВИ"</t>
  </si>
  <si>
    <t>05.10.20-запрос расписан через офис
06.10.20 - Дополнение ТЗ на электр. согласовании.
07.10.20 - передано ГД
08.10.20 - вернулось неподписанным
12.10.20 - подписано вместе с сопроводом.
13.10.20 - отправлено в 4015 ВП МО РФ (исх 1611 АО)
09.11.20 - 4015 ВП МО отказывается подписывать. Сформировано письмо за 2-мя подписями с замечаниями к ТЗ
12.11.20 - письмо подписано ГД, направлено на согласование в 4015 ВП МО РФ
16.11.20 - замечания от 4015 в письмо. Переделано, направлен проект в рабочем порядке
19.11.20 - письмо с замечаниями отправлено Заказчику (исх. 1857 АО)</t>
  </si>
  <si>
    <t>НПО Лавочкна</t>
  </si>
  <si>
    <t>08.12.20-запрос расписан через офис
17.12.20 - подготовлен проект письма о повторном переносе сроков, а также подробное объяснение пункта 6.2.5 Дополнения 2 к ТЗ. На подписи у ГД.
21.12.20 - дан ответ (исх 2038 АО)</t>
  </si>
  <si>
    <t>СЧ ОКР "Разработка и изготовление автоматизированного рабочего места ТВИ"</t>
  </si>
  <si>
    <r>
      <rPr>
        <b/>
        <sz val="10.0"/>
      </rPr>
      <t>30.01.20</t>
    </r>
    <r>
      <rPr>
        <sz val="10.0"/>
      </rPr>
      <t xml:space="preserve"> - запрос расписан через офис
- передано Мартынову 12.02
</t>
    </r>
    <r>
      <rPr>
        <b/>
        <sz val="10.0"/>
      </rPr>
      <t>12.02.20</t>
    </r>
    <r>
      <rPr>
        <sz val="10.0"/>
      </rPr>
      <t xml:space="preserve"> - дополнение к ТЗ направил Скрипнику Ал-ру для проработки. Формирую ТКП.
</t>
    </r>
    <r>
      <rPr>
        <b/>
        <sz val="10.0"/>
      </rPr>
      <t>14.02.20</t>
    </r>
    <r>
      <rPr>
        <sz val="10.0"/>
      </rPr>
      <t xml:space="preserve"> - ТКП на согласовании у Скрипника Ал-ра.
</t>
    </r>
    <r>
      <rPr>
        <b/>
        <sz val="10.0"/>
      </rPr>
      <t>19.02.20</t>
    </r>
    <r>
      <rPr>
        <sz val="10.0"/>
      </rPr>
      <t xml:space="preserve"> - внесены корректировки. На подписи у Скрипника.
Согласовано со Скрипником.
На согласовании у В. Пака.
</t>
    </r>
    <r>
      <rPr>
        <b/>
        <sz val="10.0"/>
      </rPr>
      <t>27.02.20</t>
    </r>
    <r>
      <rPr>
        <sz val="10.0"/>
      </rPr>
      <t xml:space="preserve"> - согласовано с Паком. Передано на согласование Семину
</t>
    </r>
    <r>
      <rPr>
        <b/>
        <sz val="10.0"/>
      </rPr>
      <t>05.03.20</t>
    </r>
    <r>
      <rPr>
        <sz val="10.0"/>
      </rPr>
      <t xml:space="preserve"> - Заказчик прислал изменения
18.03.20 - отправлено ТКП (исх. 458 АО)</t>
    </r>
  </si>
  <si>
    <r>
      <rPr>
        <b/>
        <sz val="10.0"/>
      </rPr>
      <t>14.07.20</t>
    </r>
    <r>
      <rPr>
        <sz val="10.0"/>
      </rPr>
      <t xml:space="preserve">-запрос расписан через офис
Принято в работу.
</t>
    </r>
    <r>
      <rPr>
        <b/>
        <sz val="10.0"/>
      </rPr>
      <t>15.07.20</t>
    </r>
    <r>
      <rPr>
        <sz val="10.0"/>
      </rPr>
      <t xml:space="preserve"> - подготовлено письмо о сроке предоставления РКМ
Ответ направлен Заказчику (исх. 1068 АО)</t>
    </r>
  </si>
  <si>
    <r>
      <rPr>
        <b/>
        <sz val="10.0"/>
      </rPr>
      <t>15.07.20 (П. Мартынов)</t>
    </r>
    <r>
      <rPr>
        <sz val="10.0"/>
      </rPr>
      <t xml:space="preserve"> - согласовать ТКП и РКМ!
</t>
    </r>
    <r>
      <rPr>
        <b/>
        <sz val="10.0"/>
      </rPr>
      <t>21.07.20</t>
    </r>
    <r>
      <rPr>
        <sz val="10.0"/>
      </rPr>
      <t xml:space="preserve"> - ТКП согласовано. РКМ подготовлены.
Направлены в 4015 ВП МО РФ для заключения (исх. 1101 АО)
Заказчику направлены копии РКМ с сопроводительным письмом (исх 1102 АО)</t>
    </r>
  </si>
  <si>
    <r>
      <rPr>
        <b/>
        <sz val="10.0"/>
      </rPr>
      <t>21.07.20 (П. Мартынов)</t>
    </r>
    <r>
      <rPr>
        <sz val="10.0"/>
      </rPr>
      <t xml:space="preserve"> - получить заключение на цену от 4015 ВП МО РФ.
</t>
    </r>
    <r>
      <rPr>
        <b/>
        <sz val="10.0"/>
      </rPr>
      <t>30.07.20</t>
    </r>
    <r>
      <rPr>
        <sz val="10.0"/>
      </rPr>
      <t xml:space="preserve"> - заключение на цену получено.
Отправлено Заказчику вместе с уточненными РКМ (исх 1144 АО)</t>
    </r>
  </si>
  <si>
    <t xml:space="preserve">КСТ-1,5 </t>
  </si>
  <si>
    <r>
      <rPr>
        <b/>
        <sz val="10.0"/>
      </rPr>
      <t>11.02.20</t>
    </r>
    <r>
      <rPr>
        <sz val="10.0"/>
      </rPr>
      <t xml:space="preserve">-запрос расписан через офис
</t>
    </r>
    <r>
      <rPr>
        <b/>
        <sz val="10.0"/>
      </rPr>
      <t>12.02.20</t>
    </r>
    <r>
      <rPr>
        <sz val="10.0"/>
      </rPr>
      <t xml:space="preserve"> - принято в работу. Новый комплект, идентичный ТКП 022_20.
</t>
    </r>
    <r>
      <rPr>
        <b/>
        <sz val="10.0"/>
      </rPr>
      <t>14.02.20</t>
    </r>
    <r>
      <rPr>
        <sz val="10.0"/>
      </rPr>
      <t xml:space="preserve"> - согласовано с Лазаревым. ТКП и заявка на Договор и РКМ на подписи у В. Пака.
</t>
    </r>
    <r>
      <rPr>
        <b/>
        <sz val="10.0"/>
      </rPr>
      <t>15.02.20</t>
    </r>
    <r>
      <rPr>
        <sz val="10.0"/>
      </rPr>
      <t xml:space="preserve"> - направлена в дог. группу
</t>
    </r>
    <r>
      <rPr>
        <b/>
        <sz val="10.0"/>
      </rPr>
      <t>17.02.20</t>
    </r>
    <r>
      <rPr>
        <sz val="10.0"/>
      </rPr>
      <t xml:space="preserve"> - лист согласования и РКМ подписаны Лазаревым
</t>
    </r>
    <r>
      <rPr>
        <b/>
        <sz val="10.0"/>
      </rPr>
      <t>18.02.20</t>
    </r>
    <r>
      <rPr>
        <sz val="10.0"/>
      </rPr>
      <t xml:space="preserve"> - лист согласования подписан Смирновым
</t>
    </r>
    <r>
      <rPr>
        <b/>
        <sz val="10.0"/>
      </rPr>
      <t>20.02.20</t>
    </r>
    <r>
      <rPr>
        <sz val="10.0"/>
      </rPr>
      <t xml:space="preserve"> - договор подписан и направлен Заказчику (исх 285 АО)</t>
    </r>
  </si>
  <si>
    <r>
      <rPr>
        <b/>
        <sz val="10.0"/>
      </rPr>
      <t>24.04.20 (П. Мартынов)</t>
    </r>
    <r>
      <rPr>
        <sz val="10.0"/>
      </rPr>
      <t xml:space="preserve"> - подписать ПР.
</t>
    </r>
    <r>
      <rPr>
        <b/>
        <sz val="10.0"/>
      </rPr>
      <t>30.04.20</t>
    </r>
    <r>
      <rPr>
        <sz val="10.0"/>
      </rPr>
      <t xml:space="preserve"> ПР направлен Заказчику (исх 654 АО)</t>
    </r>
  </si>
  <si>
    <t>475
486</t>
  </si>
  <si>
    <r>
      <rPr>
        <b/>
        <sz val="10.0"/>
      </rPr>
      <t>27.05.20</t>
    </r>
    <r>
      <rPr>
        <sz val="10.0"/>
      </rPr>
      <t xml:space="preserve">-запрос расписан через офис
Ожидаем оригиналы экспресс-почтой для подписания и предоставления в УФК.
</t>
    </r>
    <r>
      <rPr>
        <b/>
        <sz val="10.0"/>
      </rPr>
      <t>28.05.20</t>
    </r>
    <r>
      <rPr>
        <sz val="10.0"/>
      </rPr>
      <t xml:space="preserve"> - оригиналы доставлены в офис.
</t>
    </r>
    <r>
      <rPr>
        <b/>
        <sz val="10.0"/>
      </rPr>
      <t>29.05.20</t>
    </r>
    <r>
      <rPr>
        <sz val="10.0"/>
      </rPr>
      <t xml:space="preserve"> - вх. 486 - дубль 475
</t>
    </r>
    <r>
      <rPr>
        <b/>
        <sz val="10.0"/>
      </rPr>
      <t>01.06.20</t>
    </r>
    <r>
      <rPr>
        <sz val="10.0"/>
      </rPr>
      <t xml:space="preserve"> - ДС подписано. Отправлено Заказчику (исх 797 АО)</t>
    </r>
  </si>
  <si>
    <t>03.09.20-запрос расписан через офис
04.09.20 - ДС1 подписано, отправлено Заказчику (исх 1337 АО)</t>
  </si>
  <si>
    <r>
      <rPr>
        <b/>
        <sz val="10.0"/>
      </rPr>
      <t>25.09.20</t>
    </r>
    <r>
      <rPr>
        <sz val="10.0"/>
      </rPr>
      <t xml:space="preserve">-запрос расписан через офис
</t>
    </r>
    <r>
      <rPr>
        <b/>
        <sz val="10.0"/>
      </rPr>
      <t>28.09.20</t>
    </r>
    <r>
      <rPr>
        <sz val="10.0"/>
      </rPr>
      <t xml:space="preserve"> - дан ответ (исх 1485 АО)</t>
    </r>
  </si>
  <si>
    <r>
      <rPr>
        <b/>
        <sz val="10.0"/>
      </rPr>
      <t>14.10.20</t>
    </r>
    <r>
      <rPr>
        <sz val="10.0"/>
      </rPr>
      <t xml:space="preserve"> - запрос расписан через офис
</t>
    </r>
    <r>
      <rPr>
        <b/>
        <sz val="10.0"/>
      </rPr>
      <t>15.10.20</t>
    </r>
    <r>
      <rPr>
        <sz val="10.0"/>
      </rPr>
      <t xml:space="preserve"> - дан ответ (исх 1627 АО)</t>
    </r>
  </si>
  <si>
    <t>аналог код</t>
  </si>
  <si>
    <t>27.11.20-запрос расписан через офис
30.11.20 - подготовлен ПУР. Передан на рассмотрение Семину
08.12.20 - ПУР подписан, отправлен в 4015 ВП МО РФ
11.12.20 - ПР и ПУР направлены Заказчику (исх 1987 АО)</t>
  </si>
  <si>
    <t>СЧ ОКР "Аналог-код"</t>
  </si>
  <si>
    <t>266
274</t>
  </si>
  <si>
    <r>
      <rPr>
        <b/>
        <sz val="10.0"/>
      </rPr>
      <t>16.03.20</t>
    </r>
    <r>
      <rPr>
        <sz val="10.0"/>
      </rPr>
      <t>-запрос расписан через офис</t>
    </r>
    <r>
      <rPr>
        <b/>
        <sz val="10.0"/>
      </rPr>
      <t xml:space="preserve">
17.03.20 -</t>
    </r>
    <r>
      <rPr>
        <sz val="10.0"/>
      </rPr>
      <t xml:space="preserve"> переделать ТР и подписать!</t>
    </r>
    <r>
      <rPr>
        <b/>
        <sz val="10.0"/>
      </rPr>
      <t xml:space="preserve">
19.03.20 </t>
    </r>
    <r>
      <rPr>
        <sz val="10.0"/>
      </rPr>
      <t>- подписано Фельдман, Андрейко. На согласовании у Браварца.</t>
    </r>
    <r>
      <rPr>
        <b/>
        <sz val="10.0"/>
      </rPr>
      <t xml:space="preserve">
25.03.20 - </t>
    </r>
    <r>
      <rPr>
        <sz val="10.0"/>
      </rPr>
      <t>согласовано: ЦР, Кокорев. Передано ГД.</t>
    </r>
    <r>
      <rPr>
        <b/>
        <sz val="10.0"/>
      </rPr>
      <t xml:space="preserve">
27.03.20</t>
    </r>
    <r>
      <rPr>
        <sz val="10.0"/>
      </rPr>
      <t xml:space="preserve"> - отправлено Заказчику (исх 513 АО)</t>
    </r>
  </si>
  <si>
    <r>
      <rPr>
        <b/>
        <sz val="10.0"/>
      </rPr>
      <t>01.04.20 (П. Мартынов)</t>
    </r>
    <r>
      <rPr>
        <sz val="10.0"/>
      </rPr>
      <t xml:space="preserve"> - формируется новое ТКП и РКМ для договора.
Направлен запрос в Тест прибор.
</t>
    </r>
    <r>
      <rPr>
        <b/>
        <sz val="10.0"/>
      </rPr>
      <t>06.04.20</t>
    </r>
    <r>
      <rPr>
        <sz val="10.0"/>
      </rPr>
      <t xml:space="preserve"> - получить от Фельдмана уточненный перечень работ и трудоемкость, а также уточнение по КПА.
</t>
    </r>
    <r>
      <rPr>
        <b/>
        <sz val="10.0"/>
      </rPr>
      <t>07.04.20</t>
    </r>
    <r>
      <rPr>
        <sz val="10.0"/>
      </rPr>
      <t xml:space="preserve"> - рассчитана стоимость собственных затрат. Направлено на согласование Фельдману.
</t>
    </r>
    <r>
      <rPr>
        <b/>
        <sz val="10.0"/>
      </rPr>
      <t>09.04.20</t>
    </r>
    <r>
      <rPr>
        <sz val="10.0"/>
      </rPr>
      <t xml:space="preserve"> - согласовано. Ожидаем ответ от Тестприбор
</t>
    </r>
    <r>
      <rPr>
        <b/>
        <sz val="10.0"/>
      </rPr>
      <t>15.04.20</t>
    </r>
    <r>
      <rPr>
        <sz val="10.0"/>
      </rPr>
      <t xml:space="preserve"> - КП от Тестприбор получено. 
ТКП на Аналог-код направлено Фельдману на согласование.
</t>
    </r>
    <r>
      <rPr>
        <b/>
        <sz val="10.0"/>
      </rPr>
      <t>17.04.20</t>
    </r>
    <r>
      <rPr>
        <sz val="10.0"/>
      </rPr>
      <t xml:space="preserve"> - согласовано Фельдман. На согласовании у Пака
</t>
    </r>
    <r>
      <rPr>
        <b/>
        <sz val="10.0"/>
      </rPr>
      <t>22.04.20</t>
    </r>
    <r>
      <rPr>
        <sz val="10.0"/>
      </rPr>
      <t xml:space="preserve"> - согласовано Пак. На согласовании у Семина
</t>
    </r>
    <r>
      <rPr>
        <b/>
        <sz val="10.0"/>
      </rPr>
      <t>29.04.20</t>
    </r>
    <r>
      <rPr>
        <sz val="10.0"/>
      </rPr>
      <t xml:space="preserve"> - согласовано Семин. Составлена заявка в договорную группу. Параллельно направлено ГД
</t>
    </r>
    <r>
      <rPr>
        <b/>
        <sz val="10.0"/>
      </rPr>
      <t>13.05.20</t>
    </r>
    <r>
      <rPr>
        <sz val="10.0"/>
      </rPr>
      <t xml:space="preserve"> - задача закрыта до предоставления ТР и официального запроса.</t>
    </r>
  </si>
  <si>
    <t>Преобразователь аналог код</t>
  </si>
  <si>
    <t>678
733</t>
  </si>
  <si>
    <r>
      <rPr>
        <b/>
        <sz val="10.0"/>
      </rPr>
      <t>22.07.20</t>
    </r>
    <r>
      <rPr>
        <sz val="10.0"/>
      </rPr>
      <t xml:space="preserve">-запрос расписан через офис
</t>
    </r>
    <r>
      <rPr>
        <b/>
        <sz val="10.0"/>
      </rPr>
      <t>22.07.20</t>
    </r>
    <r>
      <rPr>
        <sz val="10.0"/>
      </rPr>
      <t xml:space="preserve"> - переделываю ТКП и готовлю ИД для РКМ и договора.
ТКП направлено Фельдману на согласование.
</t>
    </r>
    <r>
      <rPr>
        <b/>
        <sz val="10.0"/>
      </rPr>
      <t>24.07.20</t>
    </r>
    <r>
      <rPr>
        <sz val="10.0"/>
      </rPr>
      <t xml:space="preserve"> - получены замечания от Фельдмана
</t>
    </r>
    <r>
      <rPr>
        <b/>
        <sz val="10.0"/>
      </rPr>
      <t>29.07.20</t>
    </r>
    <r>
      <rPr>
        <sz val="10.0"/>
      </rPr>
      <t xml:space="preserve"> - согласовано Фельдман.
</t>
    </r>
    <r>
      <rPr>
        <b/>
        <sz val="10.0"/>
      </rPr>
      <t>30.07.20</t>
    </r>
    <r>
      <rPr>
        <sz val="10.0"/>
      </rPr>
      <t xml:space="preserve"> - согласовано Пак.
ТКП передано Линьковой для договора и РКМ.
</t>
    </r>
    <r>
      <rPr>
        <b/>
        <sz val="10.0"/>
      </rPr>
      <t>07.08.20</t>
    </r>
    <r>
      <rPr>
        <sz val="10.0"/>
      </rPr>
      <t xml:space="preserve"> - РКМ готовы: согласованы (Игошкин, Фельдман). Формируется договор.
</t>
    </r>
    <r>
      <rPr>
        <b/>
        <sz val="10.0"/>
      </rPr>
      <t>11.08.20</t>
    </r>
    <r>
      <rPr>
        <sz val="10.0"/>
      </rPr>
      <t xml:space="preserve"> - договор и РКМ готовы. На проверке.
Вернулось дополнение 2 к ТЗ. Отправлено Заказчику (исх. 1204 АО)</t>
    </r>
  </si>
  <si>
    <r>
      <rPr>
        <b/>
        <sz val="10.0"/>
      </rPr>
      <t>11.08.20 (П. Мартынов)</t>
    </r>
    <r>
      <rPr>
        <sz val="10.0"/>
      </rPr>
      <t xml:space="preserve"> - согласовать договор и РКМ.
</t>
    </r>
    <r>
      <rPr>
        <b/>
        <sz val="10.0"/>
      </rPr>
      <t>05.09.20</t>
    </r>
    <r>
      <rPr>
        <sz val="10.0"/>
      </rPr>
      <t xml:space="preserve"> - договор подписан. 
</t>
    </r>
    <r>
      <rPr>
        <b/>
        <sz val="10.0"/>
      </rPr>
      <t>08.09.20</t>
    </r>
    <r>
      <rPr>
        <sz val="10.0"/>
      </rPr>
      <t xml:space="preserve"> - отправлен в 4015 ВП МО РФ (исх 1361 АО)
</t>
    </r>
    <r>
      <rPr>
        <b/>
        <sz val="10.0"/>
      </rPr>
      <t>25.09.20</t>
    </r>
    <r>
      <rPr>
        <sz val="10.0"/>
      </rPr>
      <t xml:space="preserve"> - не возвращен из 4015 ВП МО РФ. Направлено письмо Заказчику о состоянии дел (исх 1485 АО)</t>
    </r>
  </si>
  <si>
    <r>
      <rPr>
        <b/>
        <sz val="10.0"/>
      </rPr>
      <t>25.09.20 (П. Мартынов)</t>
    </r>
    <r>
      <rPr>
        <sz val="10.0"/>
      </rPr>
      <t xml:space="preserve"> - получить договор из 4015 ВП МО РФ!
</t>
    </r>
    <r>
      <rPr>
        <b/>
        <sz val="10.0"/>
      </rPr>
      <t>01.10.20</t>
    </r>
    <r>
      <rPr>
        <sz val="10.0"/>
      </rPr>
      <t xml:space="preserve"> - договор получен. Отправлен Заказчику (исх 1534 АО)</t>
    </r>
  </si>
  <si>
    <r>
      <rPr>
        <b/>
        <sz val="10.0"/>
      </rPr>
      <t>26.03.20</t>
    </r>
    <r>
      <rPr>
        <sz val="10.0"/>
      </rPr>
      <t>-запрос расписан через офис</t>
    </r>
    <r>
      <rPr>
        <b/>
        <sz val="10.0"/>
      </rPr>
      <t xml:space="preserve">
27.03.20 - </t>
    </r>
    <r>
      <rPr>
        <sz val="10.0"/>
      </rPr>
      <t>РКМ на согласовании.</t>
    </r>
    <r>
      <rPr>
        <b/>
        <sz val="10.0"/>
      </rPr>
      <t xml:space="preserve">
30.03.20 - </t>
    </r>
    <r>
      <rPr>
        <sz val="10.0"/>
      </rPr>
      <t>подписано. Сканы без сопровода направлены Заказчику по электр. почте</t>
    </r>
    <r>
      <rPr>
        <b/>
        <sz val="10.0"/>
      </rPr>
      <t xml:space="preserve">
03.04.20</t>
    </r>
    <r>
      <rPr>
        <sz val="10.0"/>
      </rPr>
      <t xml:space="preserve"> - направлен сопровод (исх 537 АО)</t>
    </r>
  </si>
  <si>
    <t>Разработка ПС ИТД</t>
  </si>
  <si>
    <r>
      <rPr>
        <b/>
        <sz val="10.0"/>
      </rPr>
      <t>14.02.20</t>
    </r>
    <r>
      <rPr>
        <sz val="10.0"/>
      </rPr>
      <t xml:space="preserve">-запрос расписан через офис
</t>
    </r>
    <r>
      <rPr>
        <b/>
        <sz val="10.0"/>
      </rPr>
      <t>14.02.20</t>
    </r>
    <r>
      <rPr>
        <sz val="10.0"/>
      </rPr>
      <t xml:space="preserve"> - принято в работу. Все ИД направлены Андрейко и Никифорову для проработки.
</t>
    </r>
    <r>
      <rPr>
        <b/>
        <sz val="10.0"/>
      </rPr>
      <t>18.02.20</t>
    </r>
    <r>
      <rPr>
        <sz val="10.0"/>
      </rPr>
      <t xml:space="preserve"> - данные получены. Формирую ТКП и ИД для РКМ. 
</t>
    </r>
    <r>
      <rPr>
        <b/>
        <sz val="10.0"/>
      </rPr>
      <t>27.02.20</t>
    </r>
    <r>
      <rPr>
        <sz val="10.0"/>
      </rPr>
      <t xml:space="preserve"> - направлено письмо (исх. 322 АО) о замечаниях в ведомость исполнения (проект) и сроках предоставления РКМ до 06.03.2020 г. </t>
    </r>
  </si>
  <si>
    <t>Разработка ПС ИТД (СК)</t>
  </si>
  <si>
    <r>
      <rPr>
        <b/>
        <sz val="10.0"/>
      </rPr>
      <t xml:space="preserve">27.02.20 </t>
    </r>
    <r>
      <rPr>
        <sz val="10.0"/>
      </rPr>
      <t xml:space="preserve">- подготовить РКМ до 06.03.2020 г.
</t>
    </r>
    <r>
      <rPr>
        <b/>
        <sz val="10.0"/>
      </rPr>
      <t>12.03.20</t>
    </r>
    <r>
      <rPr>
        <sz val="10.0"/>
      </rPr>
      <t xml:space="preserve"> - отправлено Заказчику (исх 415/1 АО)</t>
    </r>
  </si>
  <si>
    <t>Разработка приемной станции информационно-телеметричсеких данных</t>
  </si>
  <si>
    <t>126_20
127_20</t>
  </si>
  <si>
    <r>
      <rPr>
        <b/>
        <sz val="10.0"/>
      </rPr>
      <t>12.03.20</t>
    </r>
    <r>
      <rPr>
        <sz val="10.0"/>
      </rPr>
      <t xml:space="preserve">-запрос расписан через офис
</t>
    </r>
    <r>
      <rPr>
        <b/>
        <sz val="10.0"/>
      </rPr>
      <t>12.03.20</t>
    </r>
    <r>
      <rPr>
        <sz val="10.0"/>
      </rPr>
      <t xml:space="preserve"> - дан ответ (исх 415/1 АО)</t>
    </r>
  </si>
  <si>
    <t>Изготовление приемной станции информационно-телеметрических данных</t>
  </si>
  <si>
    <r>
      <rPr>
        <b/>
        <sz val="10.0"/>
      </rPr>
      <t>26.03.20</t>
    </r>
    <r>
      <rPr>
        <sz val="10.0"/>
      </rPr>
      <t>-запрос расписан через офис</t>
    </r>
    <r>
      <rPr>
        <b/>
        <sz val="10.0"/>
      </rPr>
      <t xml:space="preserve">
27.03.20 - </t>
    </r>
    <r>
      <rPr>
        <sz val="10.0"/>
      </rPr>
      <t>РКМ на согласовании.</t>
    </r>
    <r>
      <rPr>
        <b/>
        <sz val="10.0"/>
      </rPr>
      <t xml:space="preserve">
30.03.20 - </t>
    </r>
    <r>
      <rPr>
        <sz val="10.0"/>
      </rPr>
      <t>подписано. Сканы без сопровода направлены Заказчику по электр. почте</t>
    </r>
    <r>
      <rPr>
        <b/>
        <sz val="10.0"/>
      </rPr>
      <t xml:space="preserve">
03.04.20</t>
    </r>
    <r>
      <rPr>
        <sz val="10.0"/>
      </rPr>
      <t xml:space="preserve"> - направлен сопровод (исх 537 АО)</t>
    </r>
  </si>
  <si>
    <t>Изготовление ПС ИТД</t>
  </si>
  <si>
    <r>
      <rPr>
        <b/>
        <sz val="10.0"/>
      </rPr>
      <t>14.02.20</t>
    </r>
    <r>
      <rPr>
        <sz val="10.0"/>
      </rPr>
      <t xml:space="preserve">-запрос расписан через офис
</t>
    </r>
    <r>
      <rPr>
        <b/>
        <sz val="10.0"/>
      </rPr>
      <t>14.02.20</t>
    </r>
    <r>
      <rPr>
        <sz val="10.0"/>
      </rPr>
      <t xml:space="preserve"> - принято в работу. Все ИД направлены Андрейко и Никифорову для проработки
</t>
    </r>
    <r>
      <rPr>
        <b/>
        <sz val="10.0"/>
      </rPr>
      <t>18.02.20</t>
    </r>
    <r>
      <rPr>
        <sz val="10.0"/>
      </rPr>
      <t xml:space="preserve"> - данные получены. Формирую ТКП и ИД для РКМ. 
</t>
    </r>
    <r>
      <rPr>
        <b/>
        <sz val="10.0"/>
      </rPr>
      <t>27.02.20</t>
    </r>
    <r>
      <rPr>
        <sz val="10.0"/>
      </rPr>
      <t xml:space="preserve"> - направлено письмо (исх. 322 АО) о замечаниях в ведомость исполнения (проект) и сроках предоставления РКМ до 06.03.2020 г. </t>
    </r>
  </si>
  <si>
    <t>Изготовление ПС ИТД (ТК)</t>
  </si>
  <si>
    <r>
      <rPr>
        <b/>
        <sz val="10.0"/>
      </rPr>
      <t xml:space="preserve">27.02.20 </t>
    </r>
    <r>
      <rPr>
        <sz val="10.0"/>
      </rPr>
      <t xml:space="preserve">- подготовить РКМ до 06.03.2020 г.
</t>
    </r>
    <r>
      <rPr>
        <b/>
        <sz val="10.0"/>
      </rPr>
      <t>12.03.20</t>
    </r>
    <r>
      <rPr>
        <sz val="10.0"/>
      </rPr>
      <t xml:space="preserve"> - отправлено Заказчику (исх 415/1 АО)</t>
    </r>
  </si>
  <si>
    <t>Стат зал ПД-35</t>
  </si>
  <si>
    <t>130_20</t>
  </si>
  <si>
    <r>
      <rPr>
        <b/>
        <sz val="10.0"/>
      </rPr>
      <t>13.02.20</t>
    </r>
    <r>
      <rPr>
        <sz val="10.0"/>
      </rPr>
      <t xml:space="preserve"> запрос расписан через офис
</t>
    </r>
    <r>
      <rPr>
        <b/>
        <sz val="10.0"/>
      </rPr>
      <t>14.02.20</t>
    </r>
    <r>
      <rPr>
        <sz val="10.0"/>
      </rPr>
      <t xml:space="preserve"> - принято в работу.
</t>
    </r>
    <r>
      <rPr>
        <b/>
        <sz val="10.0"/>
      </rPr>
      <t>15.02.20</t>
    </r>
    <r>
      <rPr>
        <sz val="10.0"/>
      </rPr>
      <t xml:space="preserve"> - ТЗ прорабатывают Стифутин и Скрипник Ал-р
</t>
    </r>
    <r>
      <rPr>
        <b/>
        <sz val="10.0"/>
      </rPr>
      <t>12.03.20</t>
    </r>
    <r>
      <rPr>
        <sz val="10.0"/>
      </rPr>
      <t xml:space="preserve"> - по сегодняшний день данные так и не получены.
</t>
    </r>
    <r>
      <rPr>
        <b/>
        <sz val="10.0"/>
      </rPr>
      <t>13.03.20</t>
    </r>
    <r>
      <rPr>
        <sz val="10.0"/>
      </rPr>
      <t xml:space="preserve"> - получены ориентировочные данные от Скрипника Ал-ра
</t>
    </r>
    <r>
      <rPr>
        <b/>
        <sz val="10.0"/>
      </rPr>
      <t>17.03.20</t>
    </r>
    <r>
      <rPr>
        <sz val="10.0"/>
      </rPr>
      <t xml:space="preserve"> - заказ проработан. Завтра будут детальные данные для ТКП.
</t>
    </r>
    <r>
      <rPr>
        <b/>
        <sz val="10.0"/>
      </rPr>
      <t>19.03.20</t>
    </r>
    <r>
      <rPr>
        <sz val="10.0"/>
      </rPr>
      <t xml:space="preserve"> - ТКП на согласовании у Стифутина и Скрипников.
</t>
    </r>
    <r>
      <rPr>
        <b/>
        <sz val="10.0"/>
      </rPr>
      <t>25.03.20</t>
    </r>
    <r>
      <rPr>
        <sz val="10.0"/>
      </rPr>
      <t xml:space="preserve"> - согласовано (Стифутин, Пак, Стржелинский)
</t>
    </r>
    <r>
      <rPr>
        <b/>
        <sz val="10.0"/>
      </rPr>
      <t>26.03.20</t>
    </r>
    <r>
      <rPr>
        <sz val="10.0"/>
      </rPr>
      <t xml:space="preserve"> - согласовано Попов (удаленно)
</t>
    </r>
    <r>
      <rPr>
        <b/>
        <sz val="10.0"/>
      </rPr>
      <t>27.03.20</t>
    </r>
    <r>
      <rPr>
        <sz val="10.0"/>
      </rPr>
      <t xml:space="preserve"> - согласовано Семин. Передано ГД
</t>
    </r>
    <r>
      <rPr>
        <b/>
        <sz val="10.0"/>
      </rPr>
      <t>02.04.20</t>
    </r>
    <r>
      <rPr>
        <sz val="10.0"/>
      </rPr>
      <t xml:space="preserve"> - отправлено письмо с ориент. ценами и предложением концепт-проекта (исх 533 АО)</t>
    </r>
  </si>
  <si>
    <r>
      <rPr>
        <b/>
        <sz val="10.0"/>
      </rPr>
      <t>10.04.20</t>
    </r>
    <r>
      <rPr>
        <sz val="10.0"/>
      </rPr>
      <t xml:space="preserve"> </t>
    </r>
    <r>
      <rPr>
        <b/>
        <sz val="10.0"/>
      </rPr>
      <t>(П. Мартынов)</t>
    </r>
    <r>
      <rPr>
        <sz val="10.0"/>
      </rPr>
      <t xml:space="preserve"> - заказчик запросил уточнение по ценам.
Отправлено (исх 562/1 АО)</t>
    </r>
  </si>
  <si>
    <r>
      <rPr>
        <b/>
        <sz val="10.0"/>
      </rPr>
      <t>22.04.20 (П. Мартынов)</t>
    </r>
    <r>
      <rPr>
        <sz val="10.0"/>
      </rPr>
      <t xml:space="preserve"> - удешевить силовую раму. Направить ТКП в ОДК-ПМ.
</t>
    </r>
    <r>
      <rPr>
        <b/>
        <sz val="10.0"/>
      </rPr>
      <t>28.04.20</t>
    </r>
    <r>
      <rPr>
        <sz val="10.0"/>
      </rPr>
      <t xml:space="preserve"> - согласовано с Потаповым.
</t>
    </r>
    <r>
      <rPr>
        <b/>
        <sz val="10.0"/>
      </rPr>
      <t>30.04.20</t>
    </r>
    <r>
      <rPr>
        <sz val="10.0"/>
      </rPr>
      <t xml:space="preserve"> - ТКП исправлено и направлено за подписью Попова (исх 648 АО)</t>
    </r>
  </si>
  <si>
    <r>
      <rPr>
        <b/>
        <sz val="10.0"/>
      </rPr>
      <t>01.05.20 (П. Мартынов</t>
    </r>
    <r>
      <rPr>
        <sz val="10.0"/>
      </rPr>
      <t>) - Трожков просил вернуть старую цену.
Отправлено Заказчику (исх 648 АО) с припиской, что цена может снизиться за счет умеьшения требований к универсальности рамы.</t>
    </r>
  </si>
  <si>
    <r>
      <rPr>
        <b/>
        <sz val="10.0"/>
      </rPr>
      <t>25.05.20 -</t>
    </r>
    <r>
      <rPr>
        <sz val="10.0"/>
      </rPr>
      <t xml:space="preserve">запрос расписан через офис
Оригиналы документов переданы на подпись Семину через офис.
</t>
    </r>
    <r>
      <rPr>
        <b/>
        <sz val="10.0"/>
      </rPr>
      <t>26.05.20</t>
    </r>
    <r>
      <rPr>
        <sz val="10.0"/>
      </rPr>
      <t xml:space="preserve"> - оригиналы подписаны, направлены Заказчику экспресс-почтой (исх. 763 АО)</t>
    </r>
  </si>
  <si>
    <t>АО Воткинский завод</t>
  </si>
  <si>
    <t>02.03.20-запрос расписан через офис
02.03.20 - дан ответ (исх. № 344 АО)</t>
  </si>
  <si>
    <t>Дог. 1820187318181452222002014/08/20 от 25.02.2020 г. (АО)</t>
  </si>
  <si>
    <t>АО "Воткинский завод"</t>
  </si>
  <si>
    <r>
      <rPr>
        <b/>
        <sz val="10.0"/>
      </rPr>
      <t>14.02.20</t>
    </r>
    <r>
      <rPr>
        <sz val="10.0"/>
      </rPr>
      <t xml:space="preserve">-запрос расписан через офис
</t>
    </r>
    <r>
      <rPr>
        <b/>
        <sz val="10.0"/>
      </rPr>
      <t>18.02.20</t>
    </r>
    <r>
      <rPr>
        <sz val="10.0"/>
      </rPr>
      <t xml:space="preserve"> - ТКП (новое) и заявка на РКМ и договор на согласовании у В.Пака
</t>
    </r>
    <r>
      <rPr>
        <b/>
        <sz val="10.0"/>
      </rPr>
      <t>21.02.20</t>
    </r>
    <r>
      <rPr>
        <sz val="10.0"/>
      </rPr>
      <t xml:space="preserve"> - заявка напарвлена в договорную группу.
</t>
    </r>
    <r>
      <rPr>
        <b/>
        <sz val="10.0"/>
      </rPr>
      <t>25.02.20</t>
    </r>
    <r>
      <rPr>
        <sz val="10.0"/>
      </rPr>
      <t xml:space="preserve"> - договор и РКМ на согласовании.
</t>
    </r>
    <r>
      <rPr>
        <b/>
        <sz val="10.0"/>
      </rPr>
      <t>26.02.20</t>
    </r>
    <r>
      <rPr>
        <sz val="10.0"/>
      </rPr>
      <t xml:space="preserve"> - РКМ готовы. Проект договора в формате ворд предварительно направлен Заказчику на рассмотрение.
</t>
    </r>
    <r>
      <rPr>
        <b/>
        <sz val="10.0"/>
      </rPr>
      <t>27.02.20</t>
    </r>
    <r>
      <rPr>
        <sz val="10.0"/>
      </rPr>
      <t xml:space="preserve"> - телефонный разговор с Заказчиком: просили дать еще один день на ответ.
</t>
    </r>
    <r>
      <rPr>
        <b/>
        <sz val="10.0"/>
      </rPr>
      <t>17.03.20</t>
    </r>
    <r>
      <rPr>
        <sz val="10.0"/>
      </rPr>
      <t xml:space="preserve"> - согласован проект договора. Подписываем и отправляем с РКМ.
</t>
    </r>
    <r>
      <rPr>
        <b/>
        <sz val="10.0"/>
      </rPr>
      <t>18.03.20</t>
    </r>
    <r>
      <rPr>
        <sz val="10.0"/>
      </rPr>
      <t xml:space="preserve"> - ожидаем от Заказчика письма с новым ИГК и реквизитами.
</t>
    </r>
    <r>
      <rPr>
        <b/>
        <sz val="10.0"/>
      </rPr>
      <t>19.03.20</t>
    </r>
    <r>
      <rPr>
        <sz val="10.0"/>
      </rPr>
      <t xml:space="preserve"> - требуется заложить спецпроверки и специсследования (не заложили такого требования в ТЗ). 
</t>
    </r>
    <r>
      <rPr>
        <b/>
        <sz val="10.0"/>
      </rPr>
      <t>23.03.20</t>
    </r>
    <r>
      <rPr>
        <sz val="10.0"/>
      </rPr>
      <t xml:space="preserve"> - ТКП от НОВО на специсследования получены. 
</t>
    </r>
    <r>
      <rPr>
        <b/>
        <sz val="10.0"/>
      </rPr>
      <t>30.03.20</t>
    </r>
    <r>
      <rPr>
        <sz val="10.0"/>
      </rPr>
      <t xml:space="preserve"> - договор подписан. Отправлен Заказчику (исх.522 АО)</t>
    </r>
  </si>
  <si>
    <t>19.05.20-запрос расписан через офис
20.05.20 - дан ответ (исх 790 АО)</t>
  </si>
  <si>
    <t>№1822187314892452245002043/133-201/08/20 от 17  марта 2020 года</t>
  </si>
  <si>
    <t>НТЦ Промтехаэро</t>
  </si>
  <si>
    <t>137_20</t>
  </si>
  <si>
    <r>
      <rPr>
        <b/>
        <sz val="10.0"/>
      </rPr>
      <t>17.02.20</t>
    </r>
    <r>
      <rPr>
        <sz val="10.0"/>
      </rPr>
      <t xml:space="preserve">-запрос расписан через офис
</t>
    </r>
    <r>
      <rPr>
        <b/>
        <sz val="10.0"/>
      </rPr>
      <t>18.02.20</t>
    </r>
    <r>
      <rPr>
        <sz val="10.0"/>
      </rPr>
      <t xml:space="preserve"> - принято в работу. ТКП на рассмотрении у Андрейко
</t>
    </r>
    <r>
      <rPr>
        <b/>
        <sz val="10.0"/>
      </rPr>
      <t>19.02.20</t>
    </r>
    <r>
      <rPr>
        <sz val="10.0"/>
      </rPr>
      <t xml:space="preserve"> - направлено в КрасМК
</t>
    </r>
    <r>
      <rPr>
        <b/>
        <sz val="10.0"/>
      </rPr>
      <t>20.02.20</t>
    </r>
    <r>
      <rPr>
        <sz val="10.0"/>
      </rPr>
      <t xml:space="preserve"> - комментарий Бориса: пока не отправляем.
</t>
    </r>
    <r>
      <rPr>
        <b/>
        <sz val="10.0"/>
      </rPr>
      <t>27.02.20</t>
    </r>
    <r>
      <rPr>
        <sz val="10.0"/>
      </rPr>
      <t xml:space="preserve">  - разговор с Борисом: на след. неделе согласуем и направим ТКП.
</t>
    </r>
    <r>
      <rPr>
        <b/>
        <sz val="10.0"/>
      </rPr>
      <t>12.03.20</t>
    </r>
    <r>
      <rPr>
        <sz val="10.0"/>
      </rPr>
      <t xml:space="preserve"> - получены данные от Бориса. На согласовании у Семина
</t>
    </r>
    <r>
      <rPr>
        <b/>
        <sz val="10.0"/>
      </rPr>
      <t>20.03.20</t>
    </r>
    <r>
      <rPr>
        <sz val="10.0"/>
      </rPr>
      <t xml:space="preserve"> - отправлено Заказчику (исх 477 АО)</t>
    </r>
  </si>
  <si>
    <t>743
746</t>
  </si>
  <si>
    <r>
      <rPr>
        <b/>
        <sz val="10.0"/>
      </rPr>
      <t>10.08.20</t>
    </r>
    <r>
      <rPr>
        <sz val="10.0"/>
      </rPr>
      <t xml:space="preserve">-запрос расписан через офис
Заявка на договор и закрытие отправлена в договорную группу.
</t>
    </r>
    <r>
      <rPr>
        <b/>
        <sz val="10.0"/>
      </rPr>
      <t>18.08.20</t>
    </r>
    <r>
      <rPr>
        <sz val="10.0"/>
      </rPr>
      <t xml:space="preserve"> - договор подписан. Вместе с отчетными документами отправлен Заказчику (исх. 1233 АО)</t>
    </r>
  </si>
  <si>
    <t>ГТО НПРС и НПРС-КП</t>
  </si>
  <si>
    <r>
      <rPr>
        <b/>
        <sz val="10.0"/>
      </rPr>
      <t>18.02.20</t>
    </r>
    <r>
      <rPr>
        <sz val="10.0"/>
      </rPr>
      <t xml:space="preserve">-запрос расписан через офис
</t>
    </r>
    <r>
      <rPr>
        <b/>
        <sz val="10.0"/>
      </rPr>
      <t>19.02.20</t>
    </r>
    <r>
      <rPr>
        <sz val="10.0"/>
      </rPr>
      <t xml:space="preserve"> - ТКП согласовано с Андрейко. 
ТКП и заявка на РКМ на согласовании у В. Пака
</t>
    </r>
    <r>
      <rPr>
        <b/>
        <sz val="10.0"/>
      </rPr>
      <t>21.02.20</t>
    </r>
    <r>
      <rPr>
        <sz val="10.0"/>
      </rPr>
      <t xml:space="preserve"> - РКМ направлены Заказчику (исх. 292 АО)</t>
    </r>
  </si>
  <si>
    <t>21.04.20-запрос расписан через офис
21.04.20 - ответ на контроле у Никифорова.</t>
  </si>
  <si>
    <t>РКЦ ПРОГРЕСС</t>
  </si>
  <si>
    <t>ГТО НПРС</t>
  </si>
  <si>
    <t>18.05.2020-запрос расписан через офис
18.05.2020 - дан ответ (исх. 709 АО)</t>
  </si>
  <si>
    <t>Аэротек</t>
  </si>
  <si>
    <t>141_20</t>
  </si>
  <si>
    <r>
      <rPr>
        <b/>
        <sz val="10.0"/>
      </rPr>
      <t>19.02.20</t>
    </r>
    <r>
      <rPr>
        <sz val="10.0"/>
      </rPr>
      <t xml:space="preserve">-запрос распичан через офис
</t>
    </r>
    <r>
      <rPr>
        <b/>
        <sz val="10.0"/>
      </rPr>
      <t>19.02.20</t>
    </r>
    <r>
      <rPr>
        <sz val="10.0"/>
      </rPr>
      <t xml:space="preserve"> - обговорил со Стифутиным. Просчитать цену!
</t>
    </r>
    <r>
      <rPr>
        <b/>
        <sz val="10.0"/>
      </rPr>
      <t>21.02.20</t>
    </r>
    <r>
      <rPr>
        <sz val="10.0"/>
      </rPr>
      <t xml:space="preserve"> - отправлено Заказчику по электр. почте.</t>
    </r>
  </si>
  <si>
    <r>
      <rPr>
        <b/>
        <sz val="10.0"/>
      </rPr>
      <t>19.02.20 (П. Мартынов)</t>
    </r>
    <r>
      <rPr>
        <sz val="10.0"/>
      </rPr>
      <t xml:space="preserve"> - подготовить ТКП, калькуляцию и письмо о том, что мы ед. поставщики.
ТКП на согласовании у В. Пака.
</t>
    </r>
    <r>
      <rPr>
        <b/>
        <sz val="10.0"/>
      </rPr>
      <t>05.03.20</t>
    </r>
    <r>
      <rPr>
        <sz val="10.0"/>
      </rPr>
      <t xml:space="preserve"> - отправлено Заказчику (исх. 372 АО)</t>
    </r>
  </si>
  <si>
    <t>Блок микроконтроллерного регулирующего БМКР-ЭРМ</t>
  </si>
  <si>
    <r>
      <rPr>
        <b/>
        <sz val="10.0"/>
      </rPr>
      <t>13.03.20</t>
    </r>
    <r>
      <rPr>
        <sz val="10.0"/>
      </rPr>
      <t xml:space="preserve">-запрос расписан через офис
</t>
    </r>
    <r>
      <rPr>
        <b/>
        <sz val="10.0"/>
      </rPr>
      <t>16.03.20</t>
    </r>
    <r>
      <rPr>
        <sz val="10.0"/>
      </rPr>
      <t xml:space="preserve"> - составлено ТКП. 
Отправлено Заказчику (исх 429 АО)</t>
    </r>
  </si>
  <si>
    <r>
      <rPr>
        <b/>
        <sz val="10.0"/>
      </rPr>
      <t>16.04.20</t>
    </r>
    <r>
      <rPr>
        <sz val="10.0"/>
      </rPr>
      <t xml:space="preserve">-запрос расписан через офис
</t>
    </r>
    <r>
      <rPr>
        <b/>
        <sz val="10.0"/>
      </rPr>
      <t>16.04.20</t>
    </r>
    <r>
      <rPr>
        <sz val="10.0"/>
      </rPr>
      <t xml:space="preserve"> - принято в работу.
Направлен в договорную группу.
</t>
    </r>
    <r>
      <rPr>
        <b/>
        <sz val="10.0"/>
      </rPr>
      <t>17.04.20</t>
    </r>
    <r>
      <rPr>
        <sz val="10.0"/>
      </rPr>
      <t xml:space="preserve"> - направлен Семину для подписания у Потапова.
</t>
    </r>
    <r>
      <rPr>
        <b/>
        <sz val="10.0"/>
      </rPr>
      <t>27.04.20</t>
    </r>
    <r>
      <rPr>
        <sz val="10.0"/>
      </rPr>
      <t xml:space="preserve"> - подписанный договор вместе со счетом направлен Заказчику (исх. 636 АО)</t>
    </r>
  </si>
  <si>
    <t>ГК НПЦ им Хруничева</t>
  </si>
  <si>
    <r>
      <rPr>
        <b/>
        <sz val="10.0"/>
      </rPr>
      <t>02.06.20</t>
    </r>
    <r>
      <rPr>
        <sz val="10.0"/>
      </rPr>
      <t xml:space="preserve">-запрос расписан через офис
</t>
    </r>
    <r>
      <rPr>
        <b/>
        <sz val="10.0"/>
      </rPr>
      <t>04.06.20</t>
    </r>
    <r>
      <rPr>
        <sz val="10.0"/>
      </rPr>
      <t xml:space="preserve"> - оригиналы подписаны, направлены Заказчику (исх. 831 АО)</t>
    </r>
  </si>
  <si>
    <t>Источник - М</t>
  </si>
  <si>
    <t>169
216</t>
  </si>
  <si>
    <t>145_20</t>
  </si>
  <si>
    <r>
      <rPr>
        <b/>
        <sz val="10.0"/>
      </rPr>
      <t>20.02.20</t>
    </r>
    <r>
      <rPr>
        <sz val="10.0"/>
      </rPr>
      <t xml:space="preserve">-запрос расписан через офис
</t>
    </r>
    <r>
      <rPr>
        <b/>
        <sz val="10.0"/>
      </rPr>
      <t>20.02.20</t>
    </r>
    <r>
      <rPr>
        <sz val="10.0"/>
      </rPr>
      <t xml:space="preserve"> - направлен перечень уточняющих вопросов Заказчику в части состава ТМС "Источник-М"
</t>
    </r>
    <r>
      <rPr>
        <b/>
        <sz val="10.0"/>
      </rPr>
      <t>26.02.20</t>
    </r>
    <r>
      <rPr>
        <sz val="10.0"/>
      </rPr>
      <t xml:space="preserve"> - созванивался с Заказчиком. В ближайшее время направять ответ по комплектации Источник-М.
</t>
    </r>
    <r>
      <rPr>
        <b/>
        <sz val="10.0"/>
      </rPr>
      <t>27.02.20</t>
    </r>
    <r>
      <rPr>
        <sz val="10.0"/>
      </rPr>
      <t xml:space="preserve"> - Заказчик пришлет доп. письмо с комплектацией Источник-М.
</t>
    </r>
    <r>
      <rPr>
        <b/>
        <sz val="10.0"/>
      </rPr>
      <t>03.03.20</t>
    </r>
    <r>
      <rPr>
        <sz val="10.0"/>
      </rPr>
      <t xml:space="preserve"> - заказчик прислал уточнение по составу.
</t>
    </r>
    <r>
      <rPr>
        <b/>
        <sz val="10.0"/>
      </rPr>
      <t>06.03.20</t>
    </r>
    <r>
      <rPr>
        <sz val="10.0"/>
      </rPr>
      <t xml:space="preserve"> - ТКП согласовано у Андрейко. На согласовании у В. Пака
</t>
    </r>
    <r>
      <rPr>
        <b/>
        <sz val="10.0"/>
      </rPr>
      <t>11.03.20</t>
    </r>
    <r>
      <rPr>
        <sz val="10.0"/>
      </rPr>
      <t xml:space="preserve"> - отправлено Заказчику (исх. 407 АО)</t>
    </r>
  </si>
  <si>
    <r>
      <rPr>
        <b/>
        <sz val="10.0"/>
      </rPr>
      <t>12.03.20 (П. Мартынов</t>
    </r>
    <r>
      <rPr>
        <sz val="10.0"/>
      </rPr>
      <t xml:space="preserve">) - было направлено ТКП (исх. 407). Заказчик просил разбить на 2 ТКП.
</t>
    </r>
    <r>
      <rPr>
        <b/>
        <sz val="10.0"/>
      </rPr>
      <t>17.03.20</t>
    </r>
    <r>
      <rPr>
        <sz val="10.0"/>
      </rPr>
      <t xml:space="preserve"> - отправлено Заказчику (исх. 441 АО)</t>
    </r>
  </si>
  <si>
    <r>
      <rPr>
        <b/>
        <sz val="10.0"/>
      </rPr>
      <t>15.04.20 (П. Мартынов)</t>
    </r>
    <r>
      <rPr>
        <sz val="10.0"/>
      </rPr>
      <t xml:space="preserve"> - запрос по телефону с просьбой обновить ТКП.
Направил на согласование Паку.
</t>
    </r>
    <r>
      <rPr>
        <b/>
        <sz val="10.0"/>
      </rPr>
      <t>16.04.20</t>
    </r>
    <r>
      <rPr>
        <sz val="10.0"/>
      </rPr>
      <t xml:space="preserve"> - отправлено Заказчику (исх 582 АО)</t>
    </r>
  </si>
  <si>
    <r>
      <rPr>
        <b/>
        <sz val="10.0"/>
      </rPr>
      <t>31.07.20</t>
    </r>
    <r>
      <rPr>
        <sz val="10.0"/>
      </rPr>
      <t xml:space="preserve">-запрос расписан через офис
</t>
    </r>
    <r>
      <rPr>
        <b/>
        <sz val="10.0"/>
      </rPr>
      <t>03.08.20</t>
    </r>
    <r>
      <rPr>
        <sz val="10.0"/>
      </rPr>
      <t xml:space="preserve"> - направил заявку в договорную группу
</t>
    </r>
    <r>
      <rPr>
        <b/>
        <sz val="10.0"/>
      </rPr>
      <t>05.08.20</t>
    </r>
    <r>
      <rPr>
        <sz val="10.0"/>
      </rPr>
      <t xml:space="preserve"> - ДС1 отправлено Заказчику (исх 1174 АО)</t>
    </r>
  </si>
  <si>
    <t xml:space="preserve">РКЦ Прогресс </t>
  </si>
  <si>
    <r>
      <rPr>
        <b/>
        <sz val="10.0"/>
      </rPr>
      <t>22.07.20</t>
    </r>
    <r>
      <rPr>
        <sz val="10.0"/>
      </rPr>
      <t>-запрос расписан через офис
ПР и счет направлены Заказчику (исх 1114 АО)</t>
    </r>
  </si>
  <si>
    <r>
      <rPr>
        <b/>
        <sz val="10.0"/>
      </rPr>
      <t>30.07.20</t>
    </r>
    <r>
      <rPr>
        <sz val="10.0"/>
      </rPr>
      <t xml:space="preserve">-запрос расписан через офис
</t>
    </r>
    <r>
      <rPr>
        <b/>
        <sz val="10.0"/>
      </rPr>
      <t>30.07.20</t>
    </r>
    <r>
      <rPr>
        <sz val="10.0"/>
      </rPr>
      <t xml:space="preserve"> - ответ на это письмо уже был дан исх. № 1114 АО.</t>
    </r>
  </si>
  <si>
    <r>
      <rPr>
        <b/>
        <sz val="10.0"/>
      </rPr>
      <t>19.02.20</t>
    </r>
    <r>
      <rPr>
        <sz val="10.0"/>
      </rPr>
      <t xml:space="preserve">-запрос расписан через офис
</t>
    </r>
    <r>
      <rPr>
        <b/>
        <sz val="10.0"/>
      </rPr>
      <t>20.02.20</t>
    </r>
    <r>
      <rPr>
        <sz val="10.0"/>
      </rPr>
      <t xml:space="preserve"> - принято в работу
</t>
    </r>
    <r>
      <rPr>
        <b/>
        <sz val="10.0"/>
      </rPr>
      <t>26.02.20</t>
    </r>
    <r>
      <rPr>
        <sz val="10.0"/>
      </rPr>
      <t xml:space="preserve"> - ТКП и заявка на договор на согласовании у В. Пака.
</t>
    </r>
    <r>
      <rPr>
        <b/>
        <sz val="10.0"/>
      </rPr>
      <t>27.02.20</t>
    </r>
    <r>
      <rPr>
        <sz val="10.0"/>
      </rPr>
      <t xml:space="preserve"> - ТКП согласовано. Заявка направлена в договорную группу.
</t>
    </r>
    <r>
      <rPr>
        <b/>
        <sz val="10.0"/>
      </rPr>
      <t>06.03.20</t>
    </r>
    <r>
      <rPr>
        <sz val="10.0"/>
      </rPr>
      <t xml:space="preserve">  - отправлено Заказчику (исх 387 АО)</t>
    </r>
  </si>
  <si>
    <r>
      <rPr>
        <b/>
        <sz val="10.0"/>
      </rPr>
      <t>06.07.20 (П. Мартынов</t>
    </r>
    <r>
      <rPr>
        <sz val="10.0"/>
      </rPr>
      <t>) - согласовать ТКП!
Согласовано. Отправлено Заказчику (исх. 1003 АО)</t>
    </r>
  </si>
  <si>
    <r>
      <rPr>
        <b/>
        <sz val="10.0"/>
      </rPr>
      <t>08.07.20</t>
    </r>
    <r>
      <rPr>
        <sz val="10.0"/>
      </rPr>
      <t>-запрос расписан через офис
ТКП согласовано.
Отправлено Заказчику (исх 1026 АО)</t>
    </r>
  </si>
  <si>
    <t>Изготовление и поставка оборудования для создания комплексов КАО ТМИ с целью испытаний РБ на КИС и ТК</t>
  </si>
  <si>
    <t>147_20</t>
  </si>
  <si>
    <r>
      <rPr>
        <b/>
        <sz val="10.0"/>
      </rPr>
      <t>26.02.20</t>
    </r>
    <r>
      <rPr>
        <sz val="10.0"/>
      </rPr>
      <t xml:space="preserve">-запрос расписан через офис
</t>
    </r>
    <r>
      <rPr>
        <b/>
        <sz val="10.0"/>
      </rPr>
      <t>27.02.20</t>
    </r>
    <r>
      <rPr>
        <sz val="10.0"/>
      </rPr>
      <t xml:space="preserve"> - обсудил с Фельдманом и Луниным.. Оборудование с литерой О1 и ВП МО для КАО ТМИ в изготовить и поставить НЕ в рамках СЧ ОКР невозможно. Составил письмо-ответ.
</t>
    </r>
    <r>
      <rPr>
        <b/>
        <sz val="10.0"/>
      </rPr>
      <t>28.02.20</t>
    </r>
    <r>
      <rPr>
        <sz val="10.0"/>
      </rPr>
      <t xml:space="preserve"> - на согласовании у Семина.
</t>
    </r>
    <r>
      <rPr>
        <b/>
        <sz val="10.0"/>
      </rPr>
      <t xml:space="preserve">05.03.20 </t>
    </r>
    <r>
      <rPr>
        <sz val="10.0"/>
      </rPr>
      <t>- отправлено Заказчику (исх. 367 АО)</t>
    </r>
  </si>
  <si>
    <t>Продление ресурса КАВТ</t>
  </si>
  <si>
    <r>
      <rPr>
        <b/>
        <sz val="10.0"/>
      </rPr>
      <t>03.07.20</t>
    </r>
    <r>
      <rPr>
        <sz val="10.0"/>
      </rPr>
      <t xml:space="preserve">-запрос расписан через офис
</t>
    </r>
    <r>
      <rPr>
        <b/>
        <sz val="10.0"/>
      </rPr>
      <t>04.07.20</t>
    </r>
    <r>
      <rPr>
        <sz val="10.0"/>
      </rPr>
      <t xml:space="preserve"> - составлен  ПУР к ПР.
</t>
    </r>
    <r>
      <rPr>
        <b/>
        <sz val="10.0"/>
      </rPr>
      <t>07.07.20</t>
    </r>
    <r>
      <rPr>
        <sz val="10.0"/>
      </rPr>
      <t xml:space="preserve"> - подписан ГД.
</t>
    </r>
    <r>
      <rPr>
        <b/>
        <sz val="10.0"/>
      </rPr>
      <t>10.07.20</t>
    </r>
    <r>
      <rPr>
        <sz val="10.0"/>
      </rPr>
      <t xml:space="preserve"> - направлен Заказчику (исх. 1041 от 09.07.20 АО)</t>
    </r>
  </si>
  <si>
    <t>АО ГКНПЦ Хруничева</t>
  </si>
  <si>
    <t>Разработка комплекста аппаратуры виброизменений при транспортировании для КРК Ангара</t>
  </si>
  <si>
    <t>170
175</t>
  </si>
  <si>
    <r>
      <rPr>
        <b/>
        <sz val="10.0"/>
      </rPr>
      <t>21.02.20</t>
    </r>
    <r>
      <rPr>
        <sz val="10.0"/>
      </rPr>
      <t xml:space="preserve">-запрос расписан через офис
</t>
    </r>
    <r>
      <rPr>
        <b/>
        <sz val="10.0"/>
      </rPr>
      <t>26.02.20</t>
    </r>
    <r>
      <rPr>
        <sz val="10.0"/>
      </rPr>
      <t xml:space="preserve"> - план-график на подписи у ГД.
РКМ и договор формирует Линькова.
</t>
    </r>
    <r>
      <rPr>
        <b/>
        <sz val="10.0"/>
      </rPr>
      <t>27.02.20</t>
    </r>
    <r>
      <rPr>
        <sz val="10.0"/>
      </rPr>
      <t xml:space="preserve"> - план-график подписан ГД. РКМ и договор готовы. Формирую ТКП.
</t>
    </r>
    <r>
      <rPr>
        <b/>
        <sz val="10.0"/>
      </rPr>
      <t>28.02.20</t>
    </r>
    <r>
      <rPr>
        <sz val="10.0"/>
      </rPr>
      <t xml:space="preserve"> - ТКП согласовано с Паком.
</t>
    </r>
    <r>
      <rPr>
        <b/>
        <sz val="10.0"/>
      </rPr>
      <t>02.03.20</t>
    </r>
    <r>
      <rPr>
        <sz val="10.0"/>
      </rPr>
      <t xml:space="preserve"> - РКМ и договор переданы на подпись ГД.
</t>
    </r>
    <r>
      <rPr>
        <b/>
        <sz val="10.0"/>
      </rPr>
      <t>04.03.20</t>
    </r>
    <r>
      <rPr>
        <sz val="10.0"/>
      </rPr>
      <t xml:space="preserve"> - направлены в 4015 ВП МО РФ.
</t>
    </r>
    <r>
      <rPr>
        <b/>
        <sz val="10.0"/>
      </rPr>
      <t>17.03.20</t>
    </r>
    <r>
      <rPr>
        <sz val="10.0"/>
      </rPr>
      <t xml:space="preserve"> - направлено Заказчику (исх 430 от 16.03.20 АО)</t>
    </r>
  </si>
  <si>
    <r>
      <rPr>
        <b/>
        <sz val="10.0"/>
      </rPr>
      <t>25.06.20</t>
    </r>
    <r>
      <rPr>
        <sz val="10.0"/>
      </rPr>
      <t xml:space="preserve"> - запрос расисан через офис
</t>
    </r>
    <r>
      <rPr>
        <b/>
        <sz val="10.0"/>
      </rPr>
      <t>29.06.20</t>
    </r>
    <r>
      <rPr>
        <sz val="10.0"/>
      </rPr>
      <t xml:space="preserve"> - дан ответ (исх. 959 АО)</t>
    </r>
  </si>
  <si>
    <t>МС-227R</t>
  </si>
  <si>
    <t>150_20</t>
  </si>
  <si>
    <r>
      <rPr>
        <b/>
        <sz val="10.0"/>
      </rPr>
      <t>27.02.20</t>
    </r>
    <r>
      <rPr>
        <sz val="10.0"/>
      </rPr>
      <t xml:space="preserve">-запрос расписан через офис
</t>
    </r>
    <r>
      <rPr>
        <b/>
        <sz val="10.0"/>
      </rPr>
      <t>28.02.20</t>
    </r>
    <r>
      <rPr>
        <sz val="10.0"/>
      </rPr>
      <t xml:space="preserve"> - отправлено Заказчику по электр. почте.</t>
    </r>
  </si>
  <si>
    <t>151_20</t>
  </si>
  <si>
    <t>27.02.20 - ТКП направлено Заказчику (исх 125 ООО)</t>
  </si>
  <si>
    <r>
      <rPr>
        <b/>
        <sz val="10.0"/>
      </rPr>
      <t>23.12.19</t>
    </r>
    <r>
      <rPr>
        <sz val="10.0"/>
      </rPr>
      <t xml:space="preserve"> - запрос расписан через офис
</t>
    </r>
    <r>
      <rPr>
        <b/>
        <sz val="10.0"/>
      </rPr>
      <t>23.12.19</t>
    </r>
    <r>
      <rPr>
        <sz val="10.0"/>
      </rPr>
      <t xml:space="preserve"> - передано Лунину на согласование.
</t>
    </r>
    <r>
      <rPr>
        <b/>
        <sz val="10.0"/>
      </rPr>
      <t>26.12.19</t>
    </r>
    <r>
      <rPr>
        <sz val="10.0"/>
      </rPr>
      <t xml:space="preserve"> - подписано у ГД. Будет передано в 4015 ВП МО РФ сразу после НГ.
</t>
    </r>
    <r>
      <rPr>
        <b/>
        <sz val="10.0"/>
      </rPr>
      <t>15.01.20</t>
    </r>
    <r>
      <rPr>
        <sz val="10.0"/>
      </rPr>
      <t xml:space="preserve"> - отправлено Заказчику (исх. 47 АО)</t>
    </r>
  </si>
  <si>
    <t>Разработка, изготовление и поставка оборудования для наземного технического комплекса системы измерений НЭМ</t>
  </si>
  <si>
    <r>
      <rPr>
        <b/>
        <sz val="10.0"/>
      </rPr>
      <t>14.02.20</t>
    </r>
    <r>
      <rPr>
        <sz val="10.0"/>
      </rPr>
      <t xml:space="preserve">-запрос расписан через офис
</t>
    </r>
    <r>
      <rPr>
        <b/>
        <sz val="10.0"/>
      </rPr>
      <t>14.02.20</t>
    </r>
    <r>
      <rPr>
        <sz val="10.0"/>
      </rPr>
      <t xml:space="preserve"> - это наш экземпляр, полностью подписанный. Согласование не нужно! Заказчик ошибся в формулировке письма.</t>
    </r>
  </si>
  <si>
    <t>дог .../16/18 (АО)</t>
  </si>
  <si>
    <t>27.10.20-запрос расписан через офис
27.10.20 - направлено в договорную группу.
Ожидаем выхода из отпуска Игошкина А.
05.11.20 - ДС и РКМ подписаны и направлены в 4015 ВП МО РФ (исх 1763 АО)
11.11.20 - отправлены Заказчику (исх 1812 АО)</t>
  </si>
  <si>
    <t>152_20</t>
  </si>
  <si>
    <t>27.02.20 - ТКП направлено Заказчику (исх 126 ООО)</t>
  </si>
  <si>
    <r>
      <rPr>
        <b/>
        <sz val="10.0"/>
      </rPr>
      <t>04.03.20</t>
    </r>
    <r>
      <rPr>
        <sz val="10.0"/>
      </rPr>
      <t xml:space="preserve">-запрос расписан через офис
</t>
    </r>
    <r>
      <rPr>
        <b/>
        <sz val="10.0"/>
      </rPr>
      <t>04.03.20</t>
    </r>
    <r>
      <rPr>
        <sz val="10.0"/>
      </rPr>
      <t xml:space="preserve"> - принято в работу. Формирую новое ТКП и исходные данные для договора. 
Заказчик сообщил в электр. письме, что будет 2 отдельных договора и просил исключить ME-710. 
</t>
    </r>
    <r>
      <rPr>
        <b/>
        <sz val="10.0"/>
      </rPr>
      <t>06.03.20</t>
    </r>
    <r>
      <rPr>
        <sz val="10.0"/>
      </rPr>
      <t xml:space="preserve"> - проработано ТКП. Согласовано с Андрейко. Направил в рабочем порядке схему Заказчику для утверждения.
</t>
    </r>
    <r>
      <rPr>
        <b/>
        <sz val="10.0"/>
      </rPr>
      <t>12.03.20</t>
    </r>
    <r>
      <rPr>
        <sz val="10.0"/>
      </rPr>
      <t xml:space="preserve"> - ТКП согласовано. Заявка направлена в договорную группу
</t>
    </r>
    <r>
      <rPr>
        <b/>
        <sz val="10.0"/>
      </rPr>
      <t>18.03.20</t>
    </r>
    <r>
      <rPr>
        <sz val="10.0"/>
      </rPr>
      <t xml:space="preserve"> - ожидаем от Заказчика письма с новым ИГК и реквизитами.
</t>
    </r>
    <r>
      <rPr>
        <b/>
        <sz val="10.0"/>
      </rPr>
      <t>19.03.20</t>
    </r>
    <r>
      <rPr>
        <sz val="10.0"/>
      </rPr>
      <t xml:space="preserve"> - требуется заложить спецпроверки и специсследования (не заложили такого требования в ТЗ).
</t>
    </r>
    <r>
      <rPr>
        <b/>
        <sz val="10.0"/>
      </rPr>
      <t>30.03.20</t>
    </r>
    <r>
      <rPr>
        <sz val="10.0"/>
      </rPr>
      <t xml:space="preserve"> - договор подписан. Отправлен Заказчику (исх. 523 АО)</t>
    </r>
  </si>
  <si>
    <r>
      <rPr>
        <b/>
        <sz val="10.0"/>
      </rPr>
      <t>24.03.20</t>
    </r>
    <r>
      <rPr>
        <sz val="10.0"/>
      </rPr>
      <t xml:space="preserve">-запрос расписан через офис
</t>
    </r>
    <r>
      <rPr>
        <b/>
        <sz val="10.0"/>
      </rPr>
      <t>30.03.20</t>
    </r>
    <r>
      <rPr>
        <sz val="10.0"/>
      </rPr>
      <t xml:space="preserve"> - дан ответ (исх 523 АО)</t>
    </r>
  </si>
  <si>
    <r>
      <rPr>
        <b/>
        <sz val="10.0"/>
      </rPr>
      <t>25.05.20</t>
    </r>
    <r>
      <rPr>
        <sz val="10.0"/>
      </rPr>
      <t xml:space="preserve">-запрос расписан через офис
Оригиналы документов переданы на подпись Семину через офис.
</t>
    </r>
    <r>
      <rPr>
        <b/>
        <sz val="10.0"/>
      </rPr>
      <t xml:space="preserve">26.05.20 </t>
    </r>
    <r>
      <rPr>
        <sz val="10.0"/>
      </rPr>
      <t xml:space="preserve"> - оригиналы подписаны, направлены Заказчику экспресс-почтой (исх. 762 АО)</t>
    </r>
  </si>
  <si>
    <t>НПО Стрела</t>
  </si>
  <si>
    <t>166_20</t>
  </si>
  <si>
    <r>
      <rPr>
        <b/>
        <sz val="10.0"/>
      </rPr>
      <t>27.05.20</t>
    </r>
    <r>
      <rPr>
        <sz val="10.0"/>
      </rPr>
      <t xml:space="preserve">-запрос расписан через офис
</t>
    </r>
    <r>
      <rPr>
        <b/>
        <sz val="10.0"/>
      </rPr>
      <t>27.05.20</t>
    </r>
    <r>
      <rPr>
        <sz val="10.0"/>
      </rPr>
      <t xml:space="preserve"> - обновленный счет на аванс направлен Заказчику (исх. 268 ООО)</t>
    </r>
  </si>
  <si>
    <t>Дог. № 23/20 (ООО)</t>
  </si>
  <si>
    <t>АО "ПО "Стрела"</t>
  </si>
  <si>
    <t>MIC-236, MIC-185</t>
  </si>
  <si>
    <r>
      <rPr>
        <b/>
        <sz val="10.0"/>
      </rPr>
      <t>03.03.20</t>
    </r>
    <r>
      <rPr>
        <sz val="10.0"/>
      </rPr>
      <t xml:space="preserve">-запрос расписан через офис
</t>
    </r>
    <r>
      <rPr>
        <b/>
        <sz val="10.0"/>
      </rPr>
      <t>05.03.20</t>
    </r>
    <r>
      <rPr>
        <sz val="10.0"/>
      </rPr>
      <t xml:space="preserve"> - отправлено Заказчику по электр. почте.</t>
    </r>
  </si>
  <si>
    <t>АО ПО Стрела</t>
  </si>
  <si>
    <r>
      <rPr>
        <b/>
        <sz val="10.0"/>
      </rPr>
      <t>10.04.20</t>
    </r>
    <r>
      <rPr>
        <sz val="10.0"/>
      </rPr>
      <t xml:space="preserve">-запрос расписан через офис
</t>
    </r>
    <r>
      <rPr>
        <b/>
        <sz val="10.0"/>
      </rPr>
      <t>13.04.20</t>
    </r>
    <r>
      <rPr>
        <sz val="10.0"/>
      </rPr>
      <t xml:space="preserve"> - ТКП направлено Паку.
</t>
    </r>
    <r>
      <rPr>
        <b/>
        <sz val="10.0"/>
      </rPr>
      <t>16.04.20</t>
    </r>
    <r>
      <rPr>
        <sz val="10.0"/>
      </rPr>
      <t xml:space="preserve"> - отправлено Заказчику (исх 205 ООО)</t>
    </r>
  </si>
  <si>
    <t>ПО Стрела</t>
  </si>
  <si>
    <r>
      <rPr>
        <b/>
        <sz val="10.0"/>
      </rPr>
      <t>21.04.20</t>
    </r>
    <r>
      <rPr>
        <sz val="10.0"/>
      </rPr>
      <t xml:space="preserve">-запрос расписан через офис
</t>
    </r>
    <r>
      <rPr>
        <b/>
        <sz val="10.0"/>
      </rPr>
      <t>21.04.20</t>
    </r>
    <r>
      <rPr>
        <sz val="10.0"/>
      </rPr>
      <t xml:space="preserve"> - принято в работу. Договор направлен Заказчику (исх 216 ООО)</t>
    </r>
  </si>
  <si>
    <r>
      <rPr>
        <b/>
        <sz val="10.0"/>
      </rPr>
      <t>23.04.20</t>
    </r>
    <r>
      <rPr>
        <sz val="10.0"/>
      </rPr>
      <t xml:space="preserve">-запрос расписан через офис
</t>
    </r>
    <r>
      <rPr>
        <b/>
        <sz val="10.0"/>
      </rPr>
      <t>24.04.20</t>
    </r>
    <r>
      <rPr>
        <sz val="10.0"/>
      </rPr>
      <t xml:space="preserve"> - проговорил с Семиным. Готовим письмо-ответ.
Ответ направлен (исх 225 ООО)</t>
    </r>
  </si>
  <si>
    <t>Стрела</t>
  </si>
  <si>
    <r>
      <rPr>
        <b/>
        <sz val="10.0"/>
      </rPr>
      <t>14.05.20</t>
    </r>
    <r>
      <rPr>
        <sz val="10.0"/>
      </rPr>
      <t xml:space="preserve">-запрос расписан через офис
</t>
    </r>
    <r>
      <rPr>
        <b/>
        <sz val="10.0"/>
      </rPr>
      <t>15.05.20</t>
    </r>
    <r>
      <rPr>
        <sz val="10.0"/>
      </rPr>
      <t xml:space="preserve"> - ответ направлен Паку на согласование
</t>
    </r>
    <r>
      <rPr>
        <b/>
        <sz val="10.0"/>
      </rPr>
      <t>18.05.20</t>
    </r>
    <r>
      <rPr>
        <sz val="10.0"/>
      </rPr>
      <t xml:space="preserve"> - направлен ответ (исх 719 ООО)</t>
    </r>
  </si>
  <si>
    <t xml:space="preserve">Дог № 23/20 от 06.04.2020 </t>
  </si>
  <si>
    <t>МПК-1-01</t>
  </si>
  <si>
    <t>170_20</t>
  </si>
  <si>
    <r>
      <rPr>
        <b/>
        <sz val="10.0"/>
      </rPr>
      <t>27.02.20</t>
    </r>
    <r>
      <rPr>
        <sz val="10.0"/>
      </rPr>
      <t xml:space="preserve">-запрос расписан через офис
</t>
    </r>
    <r>
      <rPr>
        <b/>
        <sz val="10.0"/>
      </rPr>
      <t>04.03.20</t>
    </r>
    <r>
      <rPr>
        <sz val="10.0"/>
      </rPr>
      <t xml:space="preserve"> - обговорили со Смуряковым. Делаем альтернативное КП.
</t>
    </r>
    <r>
      <rPr>
        <b/>
        <sz val="10.0"/>
      </rPr>
      <t>05.03.20</t>
    </r>
    <r>
      <rPr>
        <sz val="10.0"/>
      </rPr>
      <t xml:space="preserve"> - направлено Заказчику (исх 373 АО)</t>
    </r>
  </si>
  <si>
    <t>297
298</t>
  </si>
  <si>
    <t>174_20</t>
  </si>
  <si>
    <r>
      <rPr>
        <b/>
        <sz val="10.0"/>
      </rPr>
      <t>06.03.20</t>
    </r>
    <r>
      <rPr>
        <sz val="10.0"/>
      </rPr>
      <t xml:space="preserve">-запрос расписан через офис
</t>
    </r>
    <r>
      <rPr>
        <b/>
        <sz val="10.0"/>
      </rPr>
      <t>06.03.20</t>
    </r>
    <r>
      <rPr>
        <sz val="10.0"/>
      </rPr>
      <t xml:space="preserve"> - на согласовании у В. Пака.
</t>
    </r>
    <r>
      <rPr>
        <b/>
        <sz val="10.0"/>
      </rPr>
      <t>11.03.20</t>
    </r>
    <r>
      <rPr>
        <sz val="10.0"/>
      </rPr>
      <t xml:space="preserve"> - переделано. Добавлен 1 крейт.
</t>
    </r>
    <r>
      <rPr>
        <b/>
        <sz val="10.0"/>
      </rPr>
      <t>12.03.20</t>
    </r>
    <r>
      <rPr>
        <sz val="10.0"/>
      </rPr>
      <t xml:space="preserve"> - отправлено Заказчику по электр. почте</t>
    </r>
  </si>
  <si>
    <t>Разъемы и кабели</t>
  </si>
  <si>
    <t>177_20</t>
  </si>
  <si>
    <r>
      <rPr>
        <b/>
        <sz val="10.0"/>
      </rPr>
      <t>10.03.20</t>
    </r>
    <r>
      <rPr>
        <sz val="10.0"/>
      </rPr>
      <t xml:space="preserve">-запос расписан через  офис
</t>
    </r>
    <r>
      <rPr>
        <b/>
        <sz val="10.0"/>
      </rPr>
      <t>10.03.20</t>
    </r>
    <r>
      <rPr>
        <sz val="10.0"/>
      </rPr>
      <t xml:space="preserve"> - принято в работу
</t>
    </r>
    <r>
      <rPr>
        <b/>
        <sz val="10.0"/>
      </rPr>
      <t>12.03.20</t>
    </r>
    <r>
      <rPr>
        <sz val="10.0"/>
      </rPr>
      <t xml:space="preserve"> - отправлено Заказчику по электр. почте.</t>
    </r>
  </si>
  <si>
    <t>ЦНИИ МАШ</t>
  </si>
  <si>
    <t>Кабели и разъемы</t>
  </si>
  <si>
    <r>
      <rPr>
        <b/>
        <sz val="10.0"/>
      </rPr>
      <t>07.04.20</t>
    </r>
    <r>
      <rPr>
        <sz val="10.0"/>
      </rPr>
      <t xml:space="preserve">-запрос расписан через офис
</t>
    </r>
    <r>
      <rPr>
        <b/>
        <sz val="10.0"/>
      </rPr>
      <t>07.04.20</t>
    </r>
    <r>
      <rPr>
        <sz val="10.0"/>
      </rPr>
      <t xml:space="preserve"> - принято в работу. Такой тип кабеля делается только под заказ. Направил запросы поставщикам.
</t>
    </r>
    <r>
      <rPr>
        <b/>
        <sz val="10.0"/>
      </rPr>
      <t>10.04.20</t>
    </r>
    <r>
      <rPr>
        <sz val="10.0"/>
      </rPr>
      <t xml:space="preserve"> - один из поставщиков ответил. 
ТКП на согласовании у В. Пака.
</t>
    </r>
    <r>
      <rPr>
        <b/>
        <sz val="10.0"/>
      </rPr>
      <t>13.04.20</t>
    </r>
    <r>
      <rPr>
        <sz val="10.0"/>
      </rPr>
      <t xml:space="preserve"> - Согласовано: Пак. Отправлено Семину
Отправлено Заказчику (исх. 204 ООО)</t>
    </r>
  </si>
  <si>
    <t>181_20</t>
  </si>
  <si>
    <r>
      <rPr>
        <b/>
        <sz val="10.0"/>
      </rPr>
      <t>03.03.20</t>
    </r>
    <r>
      <rPr>
        <sz val="10.0"/>
      </rPr>
      <t xml:space="preserve">-запрос расписан через офис
</t>
    </r>
    <r>
      <rPr>
        <b/>
        <sz val="10.0"/>
      </rPr>
      <t>04.03.20</t>
    </r>
    <r>
      <rPr>
        <sz val="10.0"/>
      </rPr>
      <t xml:space="preserve"> - принято в работу
</t>
    </r>
    <r>
      <rPr>
        <b/>
        <sz val="10.0"/>
      </rPr>
      <t>11.03.20</t>
    </r>
    <r>
      <rPr>
        <sz val="10.0"/>
      </rPr>
      <t xml:space="preserve"> - формирование ТКП и исходных данных на РКМ.
</t>
    </r>
    <r>
      <rPr>
        <b/>
        <sz val="10.0"/>
      </rPr>
      <t>19.03.20</t>
    </r>
    <r>
      <rPr>
        <sz val="10.0"/>
      </rPr>
      <t xml:space="preserve"> - ТКП согласовано.
Направлена заявка на РКМ.
</t>
    </r>
    <r>
      <rPr>
        <b/>
        <sz val="10.0"/>
      </rPr>
      <t>23.03.20</t>
    </r>
    <r>
      <rPr>
        <sz val="10.0"/>
      </rPr>
      <t xml:space="preserve"> - РКМ согласованы (Игошкин, Фельдман)
</t>
    </r>
    <r>
      <rPr>
        <b/>
        <sz val="10.0"/>
      </rPr>
      <t>24.03.20</t>
    </r>
    <r>
      <rPr>
        <sz val="10.0"/>
      </rPr>
      <t xml:space="preserve"> - отправлено Заказчику (исх. 491 АО)</t>
    </r>
  </si>
  <si>
    <r>
      <rPr>
        <b/>
        <sz val="10.0"/>
      </rPr>
      <t>12.03.20 (П. Мартынов)</t>
    </r>
    <r>
      <rPr>
        <sz val="10.0"/>
      </rPr>
      <t xml:space="preserve"> - запрос по телефону. Обновить ТКП № 474_19. 
</t>
    </r>
    <r>
      <rPr>
        <b/>
        <sz val="10.0"/>
      </rPr>
      <t>17.03.20</t>
    </r>
    <r>
      <rPr>
        <sz val="10.0"/>
      </rPr>
      <t xml:space="preserve"> - отправлено Заказчику по электр. почте.</t>
    </r>
  </si>
  <si>
    <r>
      <rPr>
        <b/>
        <sz val="10.0"/>
      </rPr>
      <t>25.06.20 (П. Мартынов)</t>
    </r>
    <r>
      <rPr>
        <sz val="10.0"/>
      </rPr>
      <t xml:space="preserve"> - телефонный запрос заказчика на актуализированное ТКП. 
Направил Яковлеву на согласование.
</t>
    </r>
    <r>
      <rPr>
        <b/>
        <sz val="10.0"/>
      </rPr>
      <t>26.06.20</t>
    </r>
    <r>
      <rPr>
        <sz val="10.0"/>
      </rPr>
      <t xml:space="preserve"> - согласовано Яковлев.
</t>
    </r>
    <r>
      <rPr>
        <b/>
        <sz val="10.0"/>
      </rPr>
      <t>29.06.20</t>
    </r>
    <r>
      <rPr>
        <sz val="10.0"/>
      </rPr>
      <t xml:space="preserve"> - согласовано: Пак, Семин.
Отправлено Заказчику (исх 334 и 335 ООО)</t>
    </r>
  </si>
  <si>
    <t>Блоки и модули контроля напряжения</t>
  </si>
  <si>
    <r>
      <rPr>
        <b/>
        <sz val="10.0"/>
      </rPr>
      <t>22.07.20</t>
    </r>
    <r>
      <rPr>
        <sz val="10.0"/>
      </rPr>
      <t xml:space="preserve">-запрос расписан через офис
</t>
    </r>
    <r>
      <rPr>
        <b/>
        <sz val="10.0"/>
      </rPr>
      <t>22.07.20</t>
    </r>
    <r>
      <rPr>
        <sz val="10.0"/>
      </rPr>
      <t xml:space="preserve"> - дан ответ в электронном письме.</t>
    </r>
  </si>
  <si>
    <r>
      <rPr>
        <b/>
        <sz val="10.0"/>
      </rPr>
      <t>30.07.20 (П. Мартынов)</t>
    </r>
    <r>
      <rPr>
        <sz val="10.0"/>
      </rPr>
      <t xml:space="preserve"> - запрос по телефону.
</t>
    </r>
    <r>
      <rPr>
        <b/>
        <sz val="10.0"/>
      </rPr>
      <t>31.07.20</t>
    </r>
    <r>
      <rPr>
        <sz val="10.0"/>
      </rPr>
      <t xml:space="preserve"> - ТКП направлено Заказчику (исх 402 ООО)</t>
    </r>
  </si>
  <si>
    <t>Ремонт антенны и БП</t>
  </si>
  <si>
    <t>186_20</t>
  </si>
  <si>
    <t>12.11.20-запрос расписан через офис
12.11.20 - ПР передан в договорную группу. Ответ не требуется.</t>
  </si>
  <si>
    <t>Дог. 14/20 (АО)</t>
  </si>
  <si>
    <t>p2644</t>
  </si>
  <si>
    <r>
      <rPr>
        <b/>
        <sz val="10.0"/>
      </rPr>
      <t>12.03.20 (П. Мартынов</t>
    </r>
    <r>
      <rPr>
        <sz val="10.0"/>
      </rPr>
      <t xml:space="preserve">) - было направлено ТКП (исх. 407). Заказчик просил разбить на 2 ТКП.
</t>
    </r>
    <r>
      <rPr>
        <b/>
        <sz val="10.0"/>
      </rPr>
      <t>17.03.20</t>
    </r>
    <r>
      <rPr>
        <sz val="10.0"/>
      </rPr>
      <t xml:space="preserve"> - отправлено Заказчику (исх. 440 АО)</t>
    </r>
  </si>
  <si>
    <r>
      <rPr>
        <b/>
        <sz val="10.0"/>
      </rPr>
      <t xml:space="preserve">15.04.20 (П. Мартынов) </t>
    </r>
    <r>
      <rPr>
        <sz val="10.0"/>
      </rPr>
      <t xml:space="preserve">- запрос Заказчика по телефону актуализировать ТКП. Просит срок поставки - 1 мес. Направил запрос в ПТЦ
</t>
    </r>
    <r>
      <rPr>
        <b/>
        <sz val="10.0"/>
      </rPr>
      <t>17.04.20</t>
    </r>
    <r>
      <rPr>
        <sz val="10.0"/>
      </rPr>
      <t xml:space="preserve"> - согласовано с ПТЦ (2 мес.)
Отправлено Заказчику (исх. 588 АО)</t>
    </r>
  </si>
  <si>
    <t>Ремонт антенны и блока питания</t>
  </si>
  <si>
    <r>
      <rPr>
        <b/>
        <sz val="10.0"/>
      </rPr>
      <t>26.05.20</t>
    </r>
    <r>
      <rPr>
        <sz val="10.0"/>
      </rPr>
      <t xml:space="preserve">-запрос расписан через офис
Принято в работу.
Направил Заказчику перечень уточняющих вопросов по договору
</t>
    </r>
    <r>
      <rPr>
        <b/>
        <sz val="10.0"/>
      </rPr>
      <t>27.05.20</t>
    </r>
    <r>
      <rPr>
        <sz val="10.0"/>
      </rPr>
      <t xml:space="preserve"> - по телефонной просьбе Заказчика направил официальный запрос на предоставление реквизитов к договору.</t>
    </r>
  </si>
  <si>
    <r>
      <rPr>
        <b/>
        <sz val="10.0"/>
      </rPr>
      <t xml:space="preserve">08.06.20 (П. Мартынов) </t>
    </r>
    <r>
      <rPr>
        <sz val="10.0"/>
      </rPr>
      <t xml:space="preserve">- Заказчик прислал реквизиты (на регистрации). Направил заявку в договорную группу.
</t>
    </r>
    <r>
      <rPr>
        <b/>
        <sz val="10.0"/>
      </rPr>
      <t>10.06.20</t>
    </r>
    <r>
      <rPr>
        <sz val="10.0"/>
      </rPr>
      <t xml:space="preserve"> - договор готов. На подписи.
</t>
    </r>
    <r>
      <rPr>
        <b/>
        <sz val="10.0"/>
      </rPr>
      <t>16.06.20</t>
    </r>
    <r>
      <rPr>
        <sz val="10.0"/>
      </rPr>
      <t xml:space="preserve"> - договор подписан с нашей стороны. Отправлен Заказчику на согласование (исх. 875 АО)</t>
    </r>
  </si>
  <si>
    <t>27.10.20-запрос расписан через офис
27.10.20 - направлен Линьковой
30.10.20 - дан ответ по ПР исх 1716 АО</t>
  </si>
  <si>
    <t>Комплекс КРК Ангара</t>
  </si>
  <si>
    <r>
      <rPr>
        <b/>
        <sz val="10.0"/>
      </rPr>
      <t>06.03.20</t>
    </r>
    <r>
      <rPr>
        <sz val="10.0"/>
      </rPr>
      <t xml:space="preserve">-запрос расписан чрезе офис
</t>
    </r>
    <r>
      <rPr>
        <b/>
        <sz val="10.0"/>
      </rPr>
      <t>06.03.20</t>
    </r>
    <r>
      <rPr>
        <sz val="10.0"/>
      </rPr>
      <t xml:space="preserve"> - принято в работу.
РКМ и договор будет делать Линькова.
</t>
    </r>
    <r>
      <rPr>
        <b/>
        <sz val="10.0"/>
      </rPr>
      <t>17.03.20</t>
    </r>
    <r>
      <rPr>
        <sz val="10.0"/>
      </rPr>
      <t xml:space="preserve"> - приезжал Заказчик. Обговорили нюансы.  Формирую исходные данные для договора
</t>
    </r>
    <r>
      <rPr>
        <b/>
        <sz val="10.0"/>
      </rPr>
      <t>23.03.20</t>
    </r>
    <r>
      <rPr>
        <sz val="10.0"/>
      </rPr>
      <t xml:space="preserve"> - подготовлено отказное письмо.
На подписи у ГД
</t>
    </r>
    <r>
      <rPr>
        <b/>
        <sz val="10.0"/>
      </rPr>
      <t xml:space="preserve">25.03.20 </t>
    </r>
    <r>
      <rPr>
        <sz val="10.0"/>
      </rPr>
      <t>- подписано, направлено в 4015 ВП МО РФ.</t>
    </r>
    <r>
      <rPr>
        <b/>
        <sz val="10.0"/>
      </rPr>
      <t xml:space="preserve">
09.04.20</t>
    </r>
    <r>
      <rPr>
        <sz val="10.0"/>
      </rPr>
      <t xml:space="preserve"> - отправлено Заказчику (исх 557 АО)</t>
    </r>
  </si>
  <si>
    <r>
      <rPr>
        <b/>
        <sz val="10.0"/>
      </rPr>
      <t>26.03.20</t>
    </r>
    <r>
      <rPr>
        <sz val="10.0"/>
      </rPr>
      <t xml:space="preserve">-запрос расписан через офис
</t>
    </r>
    <r>
      <rPr>
        <b/>
        <sz val="10.0"/>
      </rPr>
      <t>09.04.20</t>
    </r>
    <r>
      <rPr>
        <sz val="10.0"/>
      </rPr>
      <t xml:space="preserve"> - отправлено Заказчику (исх 557 АО)</t>
    </r>
  </si>
  <si>
    <t>ГКНПЦ им  Хруничева</t>
  </si>
  <si>
    <r>
      <rPr>
        <b/>
        <sz val="10.0"/>
      </rPr>
      <t>13.05.20</t>
    </r>
    <r>
      <rPr>
        <sz val="10.0"/>
      </rPr>
      <t xml:space="preserve">-запрос расписан через офис
</t>
    </r>
    <r>
      <rPr>
        <b/>
        <sz val="10.0"/>
      </rPr>
      <t>15.05.20</t>
    </r>
    <r>
      <rPr>
        <sz val="10.0"/>
      </rPr>
      <t xml:space="preserve"> - ТКП и ИД сформированы. На согласовании у Пака
</t>
    </r>
    <r>
      <rPr>
        <b/>
        <sz val="10.0"/>
      </rPr>
      <t>18.05.20</t>
    </r>
    <r>
      <rPr>
        <sz val="10.0"/>
      </rPr>
      <t xml:space="preserve"> - переданы на согласование Семину
</t>
    </r>
    <r>
      <rPr>
        <b/>
        <sz val="10.0"/>
      </rPr>
      <t>22.05.20</t>
    </r>
    <r>
      <rPr>
        <sz val="10.0"/>
      </rPr>
      <t xml:space="preserve"> - по настоящее время не переданы ГД
</t>
    </r>
    <r>
      <rPr>
        <b/>
        <sz val="10.0"/>
      </rPr>
      <t>26.05.20</t>
    </r>
    <r>
      <rPr>
        <sz val="10.0"/>
      </rPr>
      <t xml:space="preserve"> - указанее Семина: делать РКМ и договор. Переданы Линьковой. Готовится письмо-ответ о предоставлении РКМ.
</t>
    </r>
    <r>
      <rPr>
        <b/>
        <sz val="10.0"/>
      </rPr>
      <t>29.05.20</t>
    </r>
    <r>
      <rPr>
        <sz val="10.0"/>
      </rPr>
      <t xml:space="preserve"> - направлен ответ о состоянии работ (исх 791 АО)</t>
    </r>
  </si>
  <si>
    <r>
      <rPr>
        <b/>
        <sz val="10.0"/>
      </rPr>
      <t>29.05.20 (П. Мартынов)</t>
    </r>
    <r>
      <rPr>
        <sz val="10.0"/>
      </rPr>
      <t xml:space="preserve"> - согласовать договор, РКМ и получить заключение 4015 ВП МО РВ на цену
</t>
    </r>
    <r>
      <rPr>
        <b/>
        <sz val="10.0"/>
      </rPr>
      <t>05.06.20</t>
    </r>
    <r>
      <rPr>
        <sz val="10.0"/>
      </rPr>
      <t xml:space="preserve"> - согласовано ТКП v2
</t>
    </r>
    <r>
      <rPr>
        <b/>
        <sz val="10.0"/>
      </rPr>
      <t>10.06.20</t>
    </r>
    <r>
      <rPr>
        <sz val="10.0"/>
      </rPr>
      <t xml:space="preserve"> - договор и РКМ переданы на согласование
</t>
    </r>
    <r>
      <rPr>
        <b/>
        <sz val="10.0"/>
      </rPr>
      <t>16.06.20</t>
    </r>
    <r>
      <rPr>
        <sz val="10.0"/>
      </rPr>
      <t xml:space="preserve"> - согласовано: Фельдман, Игошкин.
</t>
    </r>
    <r>
      <rPr>
        <b/>
        <sz val="10.0"/>
      </rPr>
      <t xml:space="preserve">17.06.20 </t>
    </r>
    <r>
      <rPr>
        <sz val="10.0"/>
      </rPr>
      <t xml:space="preserve">- РКМ и договор переданы на подпись ГД.
</t>
    </r>
    <r>
      <rPr>
        <b/>
        <sz val="10.0"/>
      </rPr>
      <t>23.06.20</t>
    </r>
    <r>
      <rPr>
        <sz val="10.0"/>
      </rPr>
      <t xml:space="preserve"> - возвращены неподписанными.
</t>
    </r>
    <r>
      <rPr>
        <b/>
        <sz val="10.0"/>
      </rPr>
      <t>25.06.20</t>
    </r>
    <r>
      <rPr>
        <sz val="10.0"/>
      </rPr>
      <t xml:space="preserve"> - договор и РКМ не будут подписаны до тех пор, пока не будет ясность по задолженностям по договорам ООО (ориент. 3.6 млн. руб.) - решение ГД. Задача временно закрыта.</t>
    </r>
  </si>
  <si>
    <t>Таганрогский авиационный НТК им. Бериева</t>
  </si>
  <si>
    <t>Система сбора, регистрации, визуализации, обработки и документирования результатов испытаний комплексного стенда выпускной антенной системы</t>
  </si>
  <si>
    <t>189_20</t>
  </si>
  <si>
    <r>
      <rPr>
        <b/>
        <sz val="10.0"/>
      </rPr>
      <t>13.03.20</t>
    </r>
    <r>
      <rPr>
        <sz val="10.0"/>
      </rPr>
      <t xml:space="preserve">-запрос расписан через офис
</t>
    </r>
    <r>
      <rPr>
        <b/>
        <sz val="10.0"/>
      </rPr>
      <t>16.03.20</t>
    </r>
    <r>
      <rPr>
        <sz val="10.0"/>
      </rPr>
      <t xml:space="preserve"> - ТЗ направлено на рассмотрение Фельдману. Есть замечания. Готовим письменный ответ.
</t>
    </r>
    <r>
      <rPr>
        <b/>
        <sz val="10.0"/>
      </rPr>
      <t xml:space="preserve">02.04.20 </t>
    </r>
    <r>
      <rPr>
        <sz val="10.0"/>
      </rPr>
      <t xml:space="preserve">- получены замечания ТЗ от Фельдмана и Баринова. Получена структурная схема от Баринова.
</t>
    </r>
    <r>
      <rPr>
        <b/>
        <sz val="10.0"/>
      </rPr>
      <t xml:space="preserve">03.04.20 </t>
    </r>
    <r>
      <rPr>
        <sz val="10.0"/>
      </rPr>
      <t xml:space="preserve">- составлено предварительное ТКП. Отдано на согласование.
</t>
    </r>
    <r>
      <rPr>
        <b/>
        <sz val="10.0"/>
      </rPr>
      <t>06.04.20</t>
    </r>
    <r>
      <rPr>
        <sz val="10.0"/>
      </rPr>
      <t xml:space="preserve"> - согласовано (Баринов, Фельдман). На согласовании у В. Пака.
Согласовано: Пак.
</t>
    </r>
    <r>
      <rPr>
        <b/>
        <sz val="10.0"/>
      </rPr>
      <t>07.04.20</t>
    </r>
    <r>
      <rPr>
        <sz val="10.0"/>
      </rPr>
      <t xml:space="preserve"> - передано на согласование и подписание Семину
</t>
    </r>
    <r>
      <rPr>
        <b/>
        <sz val="10.0"/>
      </rPr>
      <t>08.04.20</t>
    </r>
    <r>
      <rPr>
        <sz val="10.0"/>
      </rPr>
      <t xml:space="preserve"> - согласовано с Семиным. Письмо направлено в офис на регистрацию.
Направлено Заказчику (исх. 556 АО)</t>
    </r>
  </si>
  <si>
    <t>кожух</t>
  </si>
  <si>
    <t>27.11.20-запрос расписан через офис
27.11.20 - направлен в БТК
03.12.20 - дан ответ о возможности изготовления в рамках заказа 2059 (исх 1942 АО)</t>
  </si>
  <si>
    <r>
      <rPr>
        <b/>
        <sz val="10.0"/>
      </rPr>
      <t>17.03.20</t>
    </r>
    <r>
      <rPr>
        <sz val="10.0"/>
      </rPr>
      <t xml:space="preserve">-запрос расписан через офис
</t>
    </r>
    <r>
      <rPr>
        <b/>
        <sz val="10.0"/>
      </rPr>
      <t>19.03.20</t>
    </r>
    <r>
      <rPr>
        <sz val="10.0"/>
      </rPr>
      <t xml:space="preserve"> - на согласовании у Пака.
Согласовано: Пак, Семин.
</t>
    </r>
    <r>
      <rPr>
        <b/>
        <sz val="10.0"/>
      </rPr>
      <t>20.03.20</t>
    </r>
    <r>
      <rPr>
        <sz val="10.0"/>
      </rPr>
      <t xml:space="preserve"> - отправлено Заказчику (исх. 185 ООО)</t>
    </r>
  </si>
  <si>
    <r>
      <rPr>
        <b/>
        <sz val="10.0"/>
      </rPr>
      <t xml:space="preserve">22.04.20 (П. Мартынов) </t>
    </r>
    <r>
      <rPr>
        <sz val="10.0"/>
      </rPr>
      <t xml:space="preserve">- Заказчик просил исправить ТКП и согласовать срок поставки середина августа.
</t>
    </r>
    <r>
      <rPr>
        <b/>
        <sz val="10.0"/>
      </rPr>
      <t>23.04.20</t>
    </r>
    <r>
      <rPr>
        <sz val="10.0"/>
      </rPr>
      <t xml:space="preserve"> - отправлено Заказчику (исх 224 ООО)</t>
    </r>
  </si>
  <si>
    <r>
      <rPr>
        <b/>
        <sz val="10.0"/>
      </rPr>
      <t xml:space="preserve">23.04.20 (П. Мартынов) </t>
    </r>
    <r>
      <rPr>
        <sz val="10.0"/>
      </rPr>
      <t xml:space="preserve">- Заказчик просил исправить ТКП и добавить тензоплагин.
</t>
    </r>
    <r>
      <rPr>
        <b/>
        <sz val="10.0"/>
      </rPr>
      <t>27.04.20</t>
    </r>
    <r>
      <rPr>
        <sz val="10.0"/>
      </rPr>
      <t xml:space="preserve"> - отправлено Заказчику (исх 227 ООО)</t>
    </r>
  </si>
  <si>
    <r>
      <rPr>
        <b/>
        <sz val="10.0"/>
      </rPr>
      <t>28.04.20 (П. Мартынов)</t>
    </r>
    <r>
      <rPr>
        <sz val="10.0"/>
      </rPr>
      <t xml:space="preserve"> - Заказчик просил исправить ТКП и добавить 2 модуля
Отправлено (исх. 231 ООО)</t>
    </r>
  </si>
  <si>
    <t>04.03.20-оплата</t>
  </si>
  <si>
    <t>Аксон</t>
  </si>
  <si>
    <t>223_20</t>
  </si>
  <si>
    <t>07.04.20-запрос расписан через офис
07.04.20 - принято в работу. Жду указания от Пака по поводу формирования ТКП.</t>
  </si>
  <si>
    <t>28.09.20-оплата</t>
  </si>
  <si>
    <t>СЧ ОКР "НТК СИ" (Союз-5)</t>
  </si>
  <si>
    <t>240_20</t>
  </si>
  <si>
    <r>
      <rPr>
        <b/>
        <sz val="10.0"/>
      </rPr>
      <t>21.04.20</t>
    </r>
    <r>
      <rPr>
        <sz val="10.0"/>
      </rPr>
      <t xml:space="preserve"> -запрос расписан через офис
</t>
    </r>
    <r>
      <rPr>
        <b/>
        <sz val="10.0"/>
      </rPr>
      <t>21.04.20</t>
    </r>
    <r>
      <rPr>
        <sz val="10.0"/>
      </rPr>
      <t xml:space="preserve"> - принято в работу.
Присвоена раб. группа и Тех рук-ль
</t>
    </r>
    <r>
      <rPr>
        <b/>
        <sz val="10.0"/>
      </rPr>
      <t>23.04.20</t>
    </r>
    <r>
      <rPr>
        <sz val="10.0"/>
      </rPr>
      <t xml:space="preserve"> - ТКП составлено. Направлено на согласование Андрейко.
</t>
    </r>
    <r>
      <rPr>
        <b/>
        <sz val="10.0"/>
      </rPr>
      <t>24.04.20</t>
    </r>
    <r>
      <rPr>
        <sz val="10.0"/>
      </rPr>
      <t xml:space="preserve"> - согласовано. Передано на рассмотрение Фельдману на предмет трудоемкости
</t>
    </r>
    <r>
      <rPr>
        <b/>
        <sz val="10.0"/>
      </rPr>
      <t>28.04.20</t>
    </r>
    <r>
      <rPr>
        <sz val="10.0"/>
      </rPr>
      <t xml:space="preserve"> - ТКП согласовано (Фельдман, Пак). Направлено Семину. Параллельно направлены ИД Линьковой для формирования РКМ.
</t>
    </r>
    <r>
      <rPr>
        <b/>
        <sz val="10.0"/>
      </rPr>
      <t>18.05.20</t>
    </r>
    <r>
      <rPr>
        <sz val="10.0"/>
      </rPr>
      <t xml:space="preserve"> - РКМ расчитаны, но в связи с новым дополнением ТЗ, пересчитываются.
</t>
    </r>
    <r>
      <rPr>
        <b/>
        <sz val="10.0"/>
      </rPr>
      <t>20.05.20</t>
    </r>
    <r>
      <rPr>
        <sz val="10.0"/>
      </rPr>
      <t xml:space="preserve"> - РКМ пересчитаны. На согласовании. Будет направлено письмо о дате предоставления РКМ (завтра).
</t>
    </r>
    <r>
      <rPr>
        <b/>
        <sz val="10.0"/>
      </rPr>
      <t>21.05.20</t>
    </r>
    <r>
      <rPr>
        <sz val="10.0"/>
      </rPr>
      <t xml:space="preserve"> - отправлен ответ о дате предоставления РКМ (исх 749 АО)</t>
    </r>
  </si>
  <si>
    <r>
      <rPr>
        <b/>
        <sz val="10.0"/>
      </rPr>
      <t>14.05.20</t>
    </r>
    <r>
      <rPr>
        <sz val="10.0"/>
      </rPr>
      <t xml:space="preserve">-запрос расписан через офис
</t>
    </r>
    <r>
      <rPr>
        <b/>
        <sz val="10.0"/>
      </rPr>
      <t>15.05.20</t>
    </r>
    <r>
      <rPr>
        <sz val="10.0"/>
      </rPr>
      <t xml:space="preserve"> - принято в работу.
Направлено Фельдману, Андрейко и Линьковой для корректировки РКМ.
</t>
    </r>
    <r>
      <rPr>
        <b/>
        <sz val="10.0"/>
      </rPr>
      <t>21.05.20</t>
    </r>
    <r>
      <rPr>
        <sz val="10.0"/>
      </rPr>
      <t xml:space="preserve"> - отправлен ответ о дате предоставления РКМ (исх 749 АО)</t>
    </r>
  </si>
  <si>
    <r>
      <rPr>
        <b/>
        <sz val="10.0"/>
      </rPr>
      <t>21.05.20 (П. Мартынов)</t>
    </r>
    <r>
      <rPr>
        <sz val="10.0"/>
      </rPr>
      <t xml:space="preserve"> - согласовать РКМ до 29.05.2020 г.
</t>
    </r>
    <r>
      <rPr>
        <b/>
        <sz val="10.0"/>
      </rPr>
      <t>25.02.20</t>
    </r>
    <r>
      <rPr>
        <sz val="10.0"/>
      </rPr>
      <t xml:space="preserve"> - согласовано (Андрейко, Воробьева)
</t>
    </r>
    <r>
      <rPr>
        <b/>
        <sz val="10.0"/>
      </rPr>
      <t>26.05.20</t>
    </r>
    <r>
      <rPr>
        <sz val="10.0"/>
      </rPr>
      <t xml:space="preserve"> - передано на согласование Сёмину.
Согласовано (Семин). Передано на согласование ГД.
</t>
    </r>
    <r>
      <rPr>
        <b/>
        <sz val="10.0"/>
      </rPr>
      <t>29.05.20</t>
    </r>
    <r>
      <rPr>
        <sz val="10.0"/>
      </rPr>
      <t xml:space="preserve"> - требуется подписать протоколы цены у Семина вместо ГД
Подписано. Отправлено Заказчику (исх 794 АО)</t>
    </r>
  </si>
  <si>
    <t>НТК СИ (Феникс)</t>
  </si>
  <si>
    <r>
      <rPr>
        <b/>
        <sz val="10.0"/>
      </rPr>
      <t>29.09.20</t>
    </r>
    <r>
      <rPr>
        <sz val="10.0"/>
      </rPr>
      <t xml:space="preserve">-запрос расписан через офис
</t>
    </r>
    <r>
      <rPr>
        <b/>
        <sz val="10.0"/>
      </rPr>
      <t>29.09.20</t>
    </r>
    <r>
      <rPr>
        <sz val="10.0"/>
      </rPr>
      <t xml:space="preserve"> - принято в работу
ТЗ на согласовании (отв. Никифоров).
</t>
    </r>
    <r>
      <rPr>
        <b/>
        <sz val="10.0"/>
      </rPr>
      <t>08.10.20</t>
    </r>
    <r>
      <rPr>
        <sz val="10.0"/>
      </rPr>
      <t xml:space="preserve"> - ТКП направлено на согласование Андрейко А.
</t>
    </r>
    <r>
      <rPr>
        <b/>
        <sz val="10.0"/>
      </rPr>
      <t>12.10.20</t>
    </r>
    <r>
      <rPr>
        <sz val="10.0"/>
      </rPr>
      <t xml:space="preserve"> - получены замечания. 
</t>
    </r>
    <r>
      <rPr>
        <b/>
        <sz val="10.0"/>
      </rPr>
      <t>13.10.20</t>
    </r>
    <r>
      <rPr>
        <sz val="10.0"/>
      </rPr>
      <t xml:space="preserve"> - повторно направлено на согласование Андрейко А,
</t>
    </r>
    <r>
      <rPr>
        <b/>
        <sz val="10.0"/>
      </rPr>
      <t>13.10.20</t>
    </r>
    <r>
      <rPr>
        <sz val="10.0"/>
      </rPr>
      <t xml:space="preserve"> - согласовано: Андрейко
</t>
    </r>
    <r>
      <rPr>
        <b/>
        <sz val="10.0"/>
      </rPr>
      <t>15.10.20</t>
    </r>
    <r>
      <rPr>
        <sz val="10.0"/>
      </rPr>
      <t xml:space="preserve"> - согласовано: Пак, Семин.
ТКП передано Линьковой для формирования РКМ.
</t>
    </r>
    <r>
      <rPr>
        <b/>
        <sz val="10.0"/>
      </rPr>
      <t>23.10.20</t>
    </r>
    <r>
      <rPr>
        <sz val="10.0"/>
      </rPr>
      <t xml:space="preserve"> - РКМ готовы. На проверке. Выданы замечания.
</t>
    </r>
    <r>
      <rPr>
        <b/>
        <sz val="10.0"/>
      </rPr>
      <t>27.10.20</t>
    </r>
    <r>
      <rPr>
        <sz val="10.0"/>
      </rPr>
      <t xml:space="preserve"> - замечания исправлены. РКМ на согласовании у Андрейко
</t>
    </r>
    <r>
      <rPr>
        <b/>
        <sz val="10.0"/>
      </rPr>
      <t>30.10.20</t>
    </r>
    <r>
      <rPr>
        <sz val="10.0"/>
      </rPr>
      <t xml:space="preserve"> - РКМ направлены Заказчику (исх 1733 АО)</t>
    </r>
  </si>
  <si>
    <t>разработка комплекста аппаратуры виброизменений при транспортировании для КРК Ангара</t>
  </si>
  <si>
    <t>111
116</t>
  </si>
  <si>
    <r>
      <rPr>
        <b/>
        <sz val="10.0"/>
      </rPr>
      <t>06.02.20</t>
    </r>
    <r>
      <rPr>
        <sz val="10.0"/>
      </rPr>
      <t xml:space="preserve">-запрос расписан через офис
</t>
    </r>
    <r>
      <rPr>
        <b/>
        <sz val="10.0"/>
      </rPr>
      <t xml:space="preserve">12.02.20 - </t>
    </r>
    <r>
      <rPr>
        <sz val="10.0"/>
      </rPr>
      <t>дан ответ (исх. № 235 АО)</t>
    </r>
  </si>
  <si>
    <t>244_20</t>
  </si>
  <si>
    <r>
      <rPr>
        <b/>
        <sz val="10.0"/>
      </rPr>
      <t>23.04.20</t>
    </r>
    <r>
      <rPr>
        <sz val="10.0"/>
      </rPr>
      <t xml:space="preserve"> - рассчитать ТКП.
Рассчитано покупное оборудование. Направлен запрос в ПТЦ на оцену себстоимости нашего (непрайсового) оборудования.
</t>
    </r>
    <r>
      <rPr>
        <b/>
        <sz val="10.0"/>
      </rPr>
      <t>21.05.20</t>
    </r>
    <r>
      <rPr>
        <sz val="10.0"/>
      </rPr>
      <t xml:space="preserve"> - ТКП согласовано (Иванов). Направлено Паку на согласование.
Согласовано (Пак). Направлено Семину
</t>
    </r>
    <r>
      <rPr>
        <b/>
        <sz val="10.0"/>
      </rPr>
      <t>27.05.20</t>
    </r>
    <r>
      <rPr>
        <sz val="10.0"/>
      </rPr>
      <t xml:space="preserve"> - по просьбе Семина отправка ТКП приостановлена
</t>
    </r>
    <r>
      <rPr>
        <b/>
        <sz val="10.0"/>
      </rPr>
      <t>18.06.20</t>
    </r>
    <r>
      <rPr>
        <sz val="10.0"/>
      </rPr>
      <t xml:space="preserve"> - получено добро от Семина. Отправил по электр. почте</t>
    </r>
  </si>
  <si>
    <r>
      <rPr>
        <b/>
        <sz val="10.0"/>
      </rPr>
      <t>23.04.20</t>
    </r>
    <r>
      <rPr>
        <sz val="10.0"/>
      </rPr>
      <t xml:space="preserve">-запрос расписан через офис
</t>
    </r>
    <r>
      <rPr>
        <b/>
        <sz val="10.0"/>
      </rPr>
      <t>24.04.20</t>
    </r>
    <r>
      <rPr>
        <sz val="10.0"/>
      </rPr>
      <t xml:space="preserve"> - принято в работу.
Назначена группа и тех. рук-ль
</t>
    </r>
    <r>
      <rPr>
        <b/>
        <sz val="10.0"/>
      </rPr>
      <t>28.04.20</t>
    </r>
    <r>
      <rPr>
        <sz val="10.0"/>
      </rPr>
      <t xml:space="preserve"> - перечень вопросов направлен Заказчику по электр. почте
</t>
    </r>
    <r>
      <rPr>
        <b/>
        <sz val="10.0"/>
      </rPr>
      <t>13.05.20</t>
    </r>
    <r>
      <rPr>
        <sz val="10.0"/>
      </rPr>
      <t xml:space="preserve"> - сформировано ТКП. На согласовании
</t>
    </r>
    <r>
      <rPr>
        <b/>
        <sz val="10.0"/>
      </rPr>
      <t>14.05.20</t>
    </r>
    <r>
      <rPr>
        <sz val="10.0"/>
      </rPr>
      <t xml:space="preserve"> - согласовано: Скрипник, Пак, Семин.
Отправлено Заказчику по электр. почте.</t>
    </r>
  </si>
  <si>
    <t>АО "НПП "СТАРТ" им. А.И. Яскина</t>
  </si>
  <si>
    <t>Система Старт, Старт 1</t>
  </si>
  <si>
    <t>917
943</t>
  </si>
  <si>
    <r>
      <rPr>
        <b/>
        <sz val="11.0"/>
      </rPr>
      <t>22.09.20</t>
    </r>
    <r>
      <rPr>
        <sz val="11.0"/>
      </rPr>
      <t xml:space="preserve">-запрос расписан через офис
</t>
    </r>
    <r>
      <rPr>
        <b/>
        <sz val="11.0"/>
      </rPr>
      <t>23.09.20</t>
    </r>
    <r>
      <rPr>
        <sz val="11.0"/>
      </rPr>
      <t xml:space="preserve"> - отправлено в договорную группу на изменение договора.
</t>
    </r>
    <r>
      <rPr>
        <b/>
        <sz val="11.0"/>
      </rPr>
      <t>02.10.20</t>
    </r>
    <r>
      <rPr>
        <sz val="11.0"/>
      </rPr>
      <t xml:space="preserve"> - договор направлен Заказчику (исх. 1546 АО)</t>
    </r>
  </si>
  <si>
    <t>РСС-Скрипник Ал-й, Лазарев</t>
  </si>
  <si>
    <r>
      <rPr>
        <b/>
        <sz val="10.0"/>
      </rPr>
      <t>27.05.20 (П. Мартынов)</t>
    </r>
    <r>
      <rPr>
        <sz val="10.0"/>
      </rPr>
      <t xml:space="preserve"> - новые требования Заказчика по датчикам и дополнительной системе. Подготовлена схема. Сделан запрос в НИИФИ по датчикам.
</t>
    </r>
    <r>
      <rPr>
        <b/>
        <sz val="10.0"/>
      </rPr>
      <t>05.06.20</t>
    </r>
    <r>
      <rPr>
        <sz val="10.0"/>
      </rPr>
      <t xml:space="preserve"> - согласовано Лазарев
</t>
    </r>
    <r>
      <rPr>
        <b/>
        <sz val="10.0"/>
      </rPr>
      <t>09.06.20</t>
    </r>
    <r>
      <rPr>
        <sz val="10.0"/>
      </rPr>
      <t xml:space="preserve"> - согласовано Стифутин
</t>
    </r>
    <r>
      <rPr>
        <b/>
        <sz val="10.0"/>
      </rPr>
      <t>10.06.20</t>
    </r>
    <r>
      <rPr>
        <sz val="10.0"/>
      </rPr>
      <t xml:space="preserve"> - согласовано Пак. Отправлено Заказчику по электр. почте</t>
    </r>
  </si>
  <si>
    <r>
      <rPr>
        <b/>
        <sz val="10.0"/>
      </rPr>
      <t>11.06.20 (П. Мартынов)</t>
    </r>
    <r>
      <rPr>
        <sz val="10.0"/>
      </rPr>
      <t xml:space="preserve"> - письмо от Заказчика: просит сделать групповой кабель для датчиков линейного ускорения и скорости.
</t>
    </r>
    <r>
      <rPr>
        <b/>
        <sz val="10.0"/>
      </rPr>
      <t>16.06.20</t>
    </r>
    <r>
      <rPr>
        <sz val="10.0"/>
      </rPr>
      <t xml:space="preserve"> - ТКП направлено Лазареву на согласование. Согласовано.
</t>
    </r>
    <r>
      <rPr>
        <b/>
        <sz val="10.0"/>
      </rPr>
      <t>17.06.20</t>
    </r>
    <r>
      <rPr>
        <sz val="10.0"/>
      </rPr>
      <t xml:space="preserve"> - согласовано (Стифутин, Пак). Отправлено Заказчику по электр. почте.</t>
    </r>
  </si>
  <si>
    <t>Старт, Старт-1</t>
  </si>
  <si>
    <r>
      <rPr>
        <b/>
        <sz val="10.0"/>
      </rPr>
      <t>23.06.20</t>
    </r>
    <r>
      <rPr>
        <sz val="10.0"/>
      </rPr>
      <t xml:space="preserve">-запрос расписан через офис
</t>
    </r>
    <r>
      <rPr>
        <b/>
        <sz val="10.0"/>
      </rPr>
      <t>25.06.20</t>
    </r>
    <r>
      <rPr>
        <sz val="10.0"/>
      </rPr>
      <t xml:space="preserve"> - разговор с  Заказчиком:
просил включить датчики угловых скоростей и работы по утверждению типа СИ.
Сделаны запросы по датчикам. Ожидается ответ.
</t>
    </r>
    <r>
      <rPr>
        <b/>
        <sz val="10.0"/>
      </rPr>
      <t>26.06.20</t>
    </r>
    <r>
      <rPr>
        <sz val="10.0"/>
      </rPr>
      <t xml:space="preserve"> - ответ по датчикам получен. Направлено электр. письмо Заказчику с тех. характеристиками датчика</t>
    </r>
  </si>
  <si>
    <r>
      <rPr>
        <b/>
        <sz val="10.0"/>
      </rPr>
      <t>06.07.20 (П. Мартынов)</t>
    </r>
    <r>
      <rPr>
        <sz val="10.0"/>
      </rPr>
      <t xml:space="preserve"> - согласовать новое ТКП.
</t>
    </r>
    <r>
      <rPr>
        <b/>
        <sz val="10.0"/>
      </rPr>
      <t>07.07.20</t>
    </r>
    <r>
      <rPr>
        <sz val="10.0"/>
      </rPr>
      <t xml:space="preserve"> - согласовано Лазарев
</t>
    </r>
    <r>
      <rPr>
        <b/>
        <sz val="10.0"/>
      </rPr>
      <t>08.07.20</t>
    </r>
    <r>
      <rPr>
        <sz val="10.0"/>
      </rPr>
      <t xml:space="preserve"> - согласовано Стифутин
</t>
    </r>
    <r>
      <rPr>
        <b/>
        <sz val="10.0"/>
      </rPr>
      <t>10.07.20</t>
    </r>
    <r>
      <rPr>
        <sz val="10.0"/>
      </rPr>
      <t xml:space="preserve"> - согласовано Скрипник Ал-й
</t>
    </r>
    <r>
      <rPr>
        <b/>
        <sz val="10.0"/>
      </rPr>
      <t>13.07.20</t>
    </r>
    <r>
      <rPr>
        <sz val="10.0"/>
      </rPr>
      <t xml:space="preserve"> - согласовано Пак.
Утверждено Семин. Отправлено Заказчику по электр. почте</t>
    </r>
  </si>
  <si>
    <r>
      <rPr>
        <b/>
        <sz val="10.0"/>
      </rPr>
      <t>25.08.20</t>
    </r>
    <r>
      <rPr>
        <sz val="10.0"/>
      </rPr>
      <t xml:space="preserve">-запрос расписан через офис
</t>
    </r>
    <r>
      <rPr>
        <b/>
        <sz val="10.0"/>
      </rPr>
      <t>31.08.20</t>
    </r>
    <r>
      <rPr>
        <sz val="10.0"/>
      </rPr>
      <t xml:space="preserve"> - получено ТКП на СП и СИ. На согласовании у Лазарева
</t>
    </r>
    <r>
      <rPr>
        <b/>
        <sz val="10.0"/>
      </rPr>
      <t>01.09.20</t>
    </r>
    <r>
      <rPr>
        <sz val="10.0"/>
      </rPr>
      <t xml:space="preserve"> - согласовано Лазарев
</t>
    </r>
    <r>
      <rPr>
        <b/>
        <sz val="10.0"/>
      </rPr>
      <t>03.09.20</t>
    </r>
    <r>
      <rPr>
        <sz val="10.0"/>
      </rPr>
      <t xml:space="preserve"> - согласовано Стифутин
</t>
    </r>
    <r>
      <rPr>
        <b/>
        <sz val="10.0"/>
      </rPr>
      <t>04.09.20</t>
    </r>
    <r>
      <rPr>
        <sz val="10.0"/>
      </rPr>
      <t xml:space="preserve"> - согласовано Пак.
Ожидаем 14.09.20, когда выйдет представитель Заказчика для уточнения одного вороса. После чего отправляю ТКП в договорную группу для корр-ки проекта договора
</t>
    </r>
    <r>
      <rPr>
        <b/>
        <sz val="10.0"/>
      </rPr>
      <t>15.09.20</t>
    </r>
    <r>
      <rPr>
        <sz val="10.0"/>
      </rPr>
      <t xml:space="preserve"> - исправленный проект договора в рабочем порядке отправлен Заказчику по электр. почте.</t>
    </r>
  </si>
  <si>
    <t xml:space="preserve">Ниссан </t>
  </si>
  <si>
    <t>487
485</t>
  </si>
  <si>
    <t>252_20</t>
  </si>
  <si>
    <r>
      <rPr>
        <b/>
        <sz val="10.0"/>
      </rPr>
      <t>24.04.20</t>
    </r>
    <r>
      <rPr>
        <sz val="10.0"/>
      </rPr>
      <t xml:space="preserve">-запрос расписан через офис
</t>
    </r>
    <r>
      <rPr>
        <b/>
        <sz val="10.0"/>
      </rPr>
      <t>28.04.20</t>
    </r>
    <r>
      <rPr>
        <sz val="10.0"/>
      </rPr>
      <t xml:space="preserve"> - назначена раб. группа и тех. руководитель
</t>
    </r>
    <r>
      <rPr>
        <b/>
        <sz val="10.0"/>
      </rPr>
      <t>29.04.20</t>
    </r>
    <r>
      <rPr>
        <sz val="10.0"/>
      </rPr>
      <t xml:space="preserve"> - получены ИД
</t>
    </r>
    <r>
      <rPr>
        <b/>
        <sz val="10.0"/>
      </rPr>
      <t>30.04.20</t>
    </r>
    <r>
      <rPr>
        <sz val="10.0"/>
      </rPr>
      <t xml:space="preserve"> - на согласовании у ОТЗ
</t>
    </r>
    <r>
      <rPr>
        <b/>
        <sz val="10.0"/>
      </rPr>
      <t>06.05.20</t>
    </r>
    <r>
      <rPr>
        <sz val="10.0"/>
      </rPr>
      <t xml:space="preserve"> - согласовано Скрипник.
</t>
    </r>
    <r>
      <rPr>
        <b/>
        <sz val="10.0"/>
      </rPr>
      <t>07.05.20</t>
    </r>
    <r>
      <rPr>
        <sz val="10.0"/>
      </rPr>
      <t xml:space="preserve"> - согласовано Пак.
Отправлено Заказчику по электр. почте.</t>
    </r>
  </si>
  <si>
    <r>
      <rPr>
        <b/>
        <sz val="10.0"/>
      </rPr>
      <t>29.05.20 (П. Мартынов)</t>
    </r>
    <r>
      <rPr>
        <sz val="10.0"/>
      </rPr>
      <t xml:space="preserve"> - считаю ТКП по дополнениям от Заказчика.
</t>
    </r>
    <r>
      <rPr>
        <b/>
        <sz val="10.0"/>
      </rPr>
      <t>02.06.20</t>
    </r>
    <r>
      <rPr>
        <sz val="10.0"/>
      </rPr>
      <t xml:space="preserve"> - отправлено Заказчику по электронной почте.</t>
    </r>
  </si>
  <si>
    <r>
      <rPr>
        <b/>
        <sz val="10.0"/>
      </rPr>
      <t>08.06.20 (П. Мартынов)</t>
    </r>
    <r>
      <rPr>
        <sz val="10.0"/>
      </rPr>
      <t xml:space="preserve"> - заказчик просит включить в ТКП тензодатчики.
</t>
    </r>
    <r>
      <rPr>
        <b/>
        <sz val="10.0"/>
      </rPr>
      <t>09.06.20</t>
    </r>
    <r>
      <rPr>
        <sz val="10.0"/>
      </rPr>
      <t xml:space="preserve"> - согласовано со Скрипником.
</t>
    </r>
    <r>
      <rPr>
        <b/>
        <sz val="10.0"/>
      </rPr>
      <t>10.06.20</t>
    </r>
    <r>
      <rPr>
        <sz val="10.0"/>
      </rPr>
      <t xml:space="preserve"> - согласовано с Паком. Отправлено Заказчику по электр. почте.</t>
    </r>
  </si>
  <si>
    <t>Павел Шубин</t>
  </si>
  <si>
    <t>Nissan</t>
  </si>
  <si>
    <r>
      <rPr>
        <b/>
        <sz val="10.0"/>
      </rPr>
      <t>01.09.20</t>
    </r>
    <r>
      <rPr>
        <sz val="10.0"/>
      </rPr>
      <t xml:space="preserve">-запрос расписан через офис
</t>
    </r>
    <r>
      <rPr>
        <b/>
        <sz val="10.0"/>
      </rPr>
      <t>01.09.20</t>
    </r>
    <r>
      <rPr>
        <sz val="10.0"/>
      </rPr>
      <t xml:space="preserve"> - направлен Стифутину
</t>
    </r>
    <r>
      <rPr>
        <b/>
        <sz val="10.0"/>
      </rPr>
      <t>07.09.20</t>
    </r>
    <r>
      <rPr>
        <sz val="10.0"/>
      </rPr>
      <t xml:space="preserve"> - ответ дан в электр. письме</t>
    </r>
  </si>
  <si>
    <r>
      <rPr>
        <b/>
        <sz val="10.0"/>
      </rPr>
      <t>08.09.20-запрос расписан через офис
09.09.20 - сделан запрос поставщикам датчиков
16.09.20 - уточнение артикула от заказчика.
26.09.20 - сделан запрос Поставщикам датчиков
12.10.20 - ТКП согласовано Скрипник Ал-р
15.10.20</t>
    </r>
    <r>
      <rPr>
        <sz val="10.0"/>
      </rPr>
      <t xml:space="preserve"> - ТКП согласовано Пак.
Отправлено Заказчику по электр. почте.</t>
    </r>
  </si>
  <si>
    <r>
      <rPr>
        <b/>
        <sz val="10.0"/>
      </rPr>
      <t>25.12.19</t>
    </r>
    <r>
      <rPr>
        <sz val="10.0"/>
      </rPr>
      <t xml:space="preserve"> - запрос расписан чере офис.
</t>
    </r>
    <r>
      <rPr>
        <b/>
        <sz val="10.0"/>
      </rPr>
      <t>25.12.19</t>
    </r>
    <r>
      <rPr>
        <sz val="10.0"/>
      </rPr>
      <t xml:space="preserve"> - принято в работу.
</t>
    </r>
    <r>
      <rPr>
        <b/>
        <sz val="10.0"/>
      </rPr>
      <t>09.01.20</t>
    </r>
    <r>
      <rPr>
        <sz val="10.0"/>
      </rPr>
      <t xml:space="preserve"> - дан ответ (исх. № 7 АО)</t>
    </r>
  </si>
  <si>
    <t>263_20</t>
  </si>
  <si>
    <r>
      <rPr>
        <b/>
        <sz val="10.0"/>
      </rPr>
      <t>13.05.20 (П. Мартынов)</t>
    </r>
    <r>
      <rPr>
        <sz val="10.0"/>
      </rPr>
      <t xml:space="preserve"> - формирую ТКП под РКМ (делала Линькова).
</t>
    </r>
    <r>
      <rPr>
        <b/>
        <sz val="10.0"/>
      </rPr>
      <t>22.05.20</t>
    </r>
    <r>
      <rPr>
        <sz val="10.0"/>
      </rPr>
      <t xml:space="preserve"> - РКМ согласованы. Направлены в 4015 ВП МО для заключения на цену.
</t>
    </r>
    <r>
      <rPr>
        <b/>
        <sz val="10.0"/>
      </rPr>
      <t>15.06.20</t>
    </r>
    <r>
      <rPr>
        <sz val="10.0"/>
      </rPr>
      <t xml:space="preserve"> - замечания ВП МО РФ к РКМ. Устраняются и переподписываются.
</t>
    </r>
    <r>
      <rPr>
        <b/>
        <sz val="10.0"/>
      </rPr>
      <t xml:space="preserve">16.06.20 </t>
    </r>
    <r>
      <rPr>
        <sz val="10.0"/>
      </rPr>
      <t>- направлены повторно в 4015 ВП МО РФ.
23.06.20 - дан ответ (исх. 940 АО)</t>
    </r>
  </si>
  <si>
    <t>р2646</t>
  </si>
  <si>
    <r>
      <rPr>
        <b/>
        <sz val="10.0"/>
      </rPr>
      <t>23.06.20 (П.Мартынов)</t>
    </r>
    <r>
      <rPr>
        <sz val="10.0"/>
      </rPr>
      <t xml:space="preserve"> - получить заключение ВП и направить РКМ.
</t>
    </r>
    <r>
      <rPr>
        <b/>
        <sz val="10.0"/>
      </rPr>
      <t>15.07.20</t>
    </r>
    <r>
      <rPr>
        <sz val="10.0"/>
      </rPr>
      <t xml:space="preserve"> - военные не дают заключения и не хотят подписывать договор. Причина: на MR-045-fs нет КД и тех процесса. 
</t>
    </r>
    <r>
      <rPr>
        <b/>
        <sz val="10.0"/>
      </rPr>
      <t xml:space="preserve">22.07.20 </t>
    </r>
    <r>
      <rPr>
        <sz val="10.0"/>
      </rPr>
      <t>- задача временно закрывается до согласования тех. процесса.</t>
    </r>
  </si>
  <si>
    <t>MR-045_fs</t>
  </si>
  <si>
    <r>
      <rPr>
        <b/>
        <sz val="10.0"/>
      </rPr>
      <t>09.06.20</t>
    </r>
    <r>
      <rPr>
        <sz val="10.0"/>
      </rPr>
      <t xml:space="preserve">-запрос расписан через офис
</t>
    </r>
    <r>
      <rPr>
        <b/>
        <sz val="10.0"/>
      </rPr>
      <t>09.06.20</t>
    </r>
    <r>
      <rPr>
        <sz val="10.0"/>
      </rPr>
      <t xml:space="preserve"> - принято в работу
</t>
    </r>
    <r>
      <rPr>
        <b/>
        <sz val="10.0"/>
      </rPr>
      <t>15.06.20</t>
    </r>
    <r>
      <rPr>
        <sz val="10.0"/>
      </rPr>
      <t xml:space="preserve"> - состоялось тех. совещание. Требуется получить от ПТЦ стоимость ПКИ. Идем на данные работы при условии 80% аванса
</t>
    </r>
    <r>
      <rPr>
        <b/>
        <sz val="10.0"/>
      </rPr>
      <t>16.06.20</t>
    </r>
    <r>
      <rPr>
        <sz val="10.0"/>
      </rPr>
      <t xml:space="preserve"> - получены данные от ПТЦ. Подготовлена справка для Потапова. Передано Семину для принятия решения о запуске изготовления.
</t>
    </r>
    <r>
      <rPr>
        <b/>
        <sz val="10.0"/>
      </rPr>
      <t>19.06.20</t>
    </r>
    <r>
      <rPr>
        <sz val="10.0"/>
      </rPr>
      <t xml:space="preserve"> - предзапуск
</t>
    </r>
    <r>
      <rPr>
        <b/>
        <sz val="10.0"/>
      </rPr>
      <t>23.06.20</t>
    </r>
    <r>
      <rPr>
        <sz val="10.0"/>
      </rPr>
      <t xml:space="preserve">  - дан ответ (исх. 940 АО)</t>
    </r>
  </si>
  <si>
    <r>
      <rPr>
        <b/>
        <sz val="10.0"/>
      </rPr>
      <t>26.05.20</t>
    </r>
    <r>
      <rPr>
        <sz val="10.0"/>
      </rPr>
      <t xml:space="preserve">-запрос расписан через офис
Принято в работу. Ожидаю проект ТЗ от группы РСС.
ТЗ и ТКП сформированы.
</t>
    </r>
    <r>
      <rPr>
        <b/>
        <sz val="10.0"/>
      </rPr>
      <t>27.05.20</t>
    </r>
    <r>
      <rPr>
        <sz val="10.0"/>
      </rPr>
      <t xml:space="preserve"> - ТЗ в рабочем порядке направлен Заказчику. Получены замечания. ТКП согласовано (Силаев)
</t>
    </r>
    <r>
      <rPr>
        <b/>
        <sz val="10.0"/>
      </rPr>
      <t>28.05.20</t>
    </r>
    <r>
      <rPr>
        <sz val="10.0"/>
      </rPr>
      <t xml:space="preserve"> - ТКП и ТЗ согласовано (Пак)
</t>
    </r>
    <r>
      <rPr>
        <b/>
        <sz val="10.0"/>
      </rPr>
      <t>29.05.20</t>
    </r>
    <r>
      <rPr>
        <sz val="10.0"/>
      </rPr>
      <t xml:space="preserve"> - ТЗ на подписи в РСС
Подписано (Скрипник Ал-й, Стифутин). Согласовано - Семин.
Скан ТЗ отправлен Заказчику (Лисейкин) по электронной почте.</t>
    </r>
  </si>
  <si>
    <r>
      <rPr>
        <b/>
        <sz val="10.0"/>
      </rPr>
      <t>15.09.20 (П. Мартынов)</t>
    </r>
    <r>
      <rPr>
        <sz val="10.0"/>
      </rPr>
      <t xml:space="preserve"> - задача поставлена Семиным: подготовить проект договора.
</t>
    </r>
    <r>
      <rPr>
        <b/>
        <sz val="10.0"/>
      </rPr>
      <t>16.09.20</t>
    </r>
    <r>
      <rPr>
        <sz val="10.0"/>
      </rPr>
      <t xml:space="preserve"> - заявка направлена в договорную группу.
</t>
    </r>
    <r>
      <rPr>
        <b/>
        <sz val="10.0"/>
      </rPr>
      <t>17.09.20</t>
    </r>
    <r>
      <rPr>
        <sz val="10.0"/>
      </rPr>
      <t xml:space="preserve"> - проект договора направлен Заказчику по электр. почте,</t>
    </r>
  </si>
  <si>
    <t>Дог. № 65/20 (ООО)</t>
  </si>
  <si>
    <r>
      <rPr>
        <b/>
        <sz val="10.0"/>
      </rPr>
      <t>19.11.20</t>
    </r>
    <r>
      <rPr>
        <sz val="10.0"/>
      </rPr>
      <t xml:space="preserve"> - запрос расписан через офис
</t>
    </r>
    <r>
      <rPr>
        <b/>
        <sz val="10.0"/>
      </rPr>
      <t>24.11.20</t>
    </r>
    <r>
      <rPr>
        <sz val="10.0"/>
      </rPr>
      <t xml:space="preserve"> - договор подписан с ПР. Отправлен Заказчику (исх 606 ООО)</t>
    </r>
  </si>
  <si>
    <t>№ 111818731157201010101000282/ЕП-110  от 10.11.2020 (ООО)</t>
  </si>
  <si>
    <t>12.11.20-запрос расписан через офис
13.11.20 - исх 591 (ООО) - запрос номера госконтракта</t>
  </si>
  <si>
    <r>
      <rPr>
        <b/>
        <sz val="10.0"/>
      </rPr>
      <t>25.02.20</t>
    </r>
    <r>
      <rPr>
        <sz val="10.0"/>
      </rPr>
      <t xml:space="preserve">-запрос расписан через офис
</t>
    </r>
    <r>
      <rPr>
        <b/>
        <sz val="10.0"/>
      </rPr>
      <t>26.02.20</t>
    </r>
    <r>
      <rPr>
        <sz val="10.0"/>
      </rPr>
      <t xml:space="preserve"> - принято в работу.
</t>
    </r>
    <r>
      <rPr>
        <b/>
        <sz val="10.0"/>
      </rPr>
      <t>02.03.20</t>
    </r>
    <r>
      <rPr>
        <sz val="10.0"/>
      </rPr>
      <t xml:space="preserve"> - договор подписан и направлен Заказчику (исх 341 АО)</t>
    </r>
  </si>
  <si>
    <t>Дог. №68-531-20 от 18.02.20</t>
  </si>
  <si>
    <r>
      <rPr>
        <b/>
        <sz val="10.0"/>
      </rPr>
      <t>05.06.20</t>
    </r>
    <r>
      <rPr>
        <sz val="10.0"/>
      </rPr>
      <t xml:space="preserve">-запрос расписан через офис
</t>
    </r>
    <r>
      <rPr>
        <b/>
        <sz val="10.0"/>
      </rPr>
      <t>05.06.20</t>
    </r>
    <r>
      <rPr>
        <sz val="10.0"/>
      </rPr>
      <t xml:space="preserve"> - ТКП на согласовании у Андрейко
</t>
    </r>
    <r>
      <rPr>
        <b/>
        <sz val="10.0"/>
      </rPr>
      <t>06.06.20</t>
    </r>
    <r>
      <rPr>
        <sz val="10.0"/>
      </rPr>
      <t xml:space="preserve"> - согласовано Андрейко. 
</t>
    </r>
    <r>
      <rPr>
        <b/>
        <sz val="10.0"/>
      </rPr>
      <t>08.06.20</t>
    </r>
    <r>
      <rPr>
        <sz val="10.0"/>
      </rPr>
      <t xml:space="preserve"> - согласовано Пак. Заявка направлена в договорную группу
</t>
    </r>
    <r>
      <rPr>
        <b/>
        <sz val="10.0"/>
      </rPr>
      <t>10.06.20</t>
    </r>
    <r>
      <rPr>
        <sz val="10.0"/>
      </rPr>
      <t xml:space="preserve"> - проект договора и РКМ готовы. Направил проект договора в рабочем порядке Заказчику. 
</t>
    </r>
    <r>
      <rPr>
        <b/>
        <sz val="10.0"/>
      </rPr>
      <t>22.06.20</t>
    </r>
    <r>
      <rPr>
        <sz val="10.0"/>
      </rPr>
      <t xml:space="preserve"> - Заказчик проверил. Дал добро на подписание.
</t>
    </r>
    <r>
      <rPr>
        <b/>
        <sz val="10.0"/>
      </rPr>
      <t>26.06.20</t>
    </r>
    <r>
      <rPr>
        <sz val="10.0"/>
      </rPr>
      <t xml:space="preserve"> - договор и РКМ направлены Заказчику (исх. 951 АО)</t>
    </r>
  </si>
  <si>
    <r>
      <rPr>
        <b/>
        <sz val="10.0"/>
      </rPr>
      <t>03.07.20</t>
    </r>
    <r>
      <rPr>
        <sz val="10.0"/>
      </rPr>
      <t xml:space="preserve">-запрос расписан через офис
</t>
    </r>
    <r>
      <rPr>
        <b/>
        <sz val="10.0"/>
      </rPr>
      <t>07.07.20</t>
    </r>
    <r>
      <rPr>
        <sz val="10.0"/>
      </rPr>
      <t xml:space="preserve"> - согласовано Андрейко
</t>
    </r>
    <r>
      <rPr>
        <b/>
        <sz val="10.0"/>
      </rPr>
      <t>08.07.20</t>
    </r>
    <r>
      <rPr>
        <sz val="10.0"/>
      </rPr>
      <t xml:space="preserve"> - согласовано Пак.
Изменения направлены в договорную группу (Игошкину).
</t>
    </r>
    <r>
      <rPr>
        <b/>
        <sz val="10.0"/>
      </rPr>
      <t>09.07.20</t>
    </r>
    <r>
      <rPr>
        <sz val="10.0"/>
      </rPr>
      <t xml:space="preserve"> - договор подписан. Направлен Заказчику (исх 1033 АО)</t>
    </r>
  </si>
  <si>
    <t>03.09.20-запрос расписан через офис
04.09.20 - ПР с ПУРом направлен Заказчику (исх 1336 АО)</t>
  </si>
  <si>
    <t>18.09.20-запрос расписан через офис
21.09.20 - ПУР 1 отправен Заказчику (исх 1452 АО)</t>
  </si>
  <si>
    <t>ДВИНА-КВТК</t>
  </si>
  <si>
    <t>293_20</t>
  </si>
  <si>
    <r>
      <rPr>
        <b/>
        <sz val="10.0"/>
      </rPr>
      <t>05.06.20</t>
    </r>
    <r>
      <rPr>
        <sz val="10.0"/>
      </rPr>
      <t xml:space="preserve">-запрос расписан через офис
</t>
    </r>
    <r>
      <rPr>
        <b/>
        <sz val="10.0"/>
      </rPr>
      <t>05.06.20</t>
    </r>
    <r>
      <rPr>
        <sz val="10.0"/>
      </rPr>
      <t xml:space="preserve"> - дан официальный ответ (исх. 835 АО)</t>
    </r>
  </si>
  <si>
    <r>
      <rPr>
        <b/>
        <sz val="10.0"/>
      </rPr>
      <t>02.07.20</t>
    </r>
    <r>
      <rPr>
        <sz val="10.0"/>
      </rPr>
      <t xml:space="preserve"> - задача поставлена Семиным: сделать РКМ.
</t>
    </r>
    <r>
      <rPr>
        <b/>
        <sz val="10.0"/>
      </rPr>
      <t>10.07.20</t>
    </r>
    <r>
      <rPr>
        <sz val="10.0"/>
      </rPr>
      <t xml:space="preserve"> - согласовано ТКП Фельдман, Пак. Заявка направлена в договорную группу.
</t>
    </r>
    <r>
      <rPr>
        <b/>
        <sz val="10.0"/>
      </rPr>
      <t>13.07.20</t>
    </r>
    <r>
      <rPr>
        <sz val="10.0"/>
      </rPr>
      <t xml:space="preserve"> - РКМ проверены. Согласовано: Игошкин. Передано Фельдману.
</t>
    </r>
    <r>
      <rPr>
        <b/>
        <sz val="10.0"/>
      </rPr>
      <t>14.07.20</t>
    </r>
    <r>
      <rPr>
        <sz val="10.0"/>
      </rPr>
      <t xml:space="preserve"> - согласовано: Фельдман, Воробьева, Семин.
Отправлено Заказчику (исх 1061 АО)</t>
    </r>
  </si>
  <si>
    <r>
      <rPr>
        <b/>
        <sz val="10.0"/>
      </rPr>
      <t xml:space="preserve">08.09.20 </t>
    </r>
    <r>
      <rPr>
        <sz val="10.0"/>
      </rPr>
      <t xml:space="preserve">- запрос расписан через офис
</t>
    </r>
    <r>
      <rPr>
        <b/>
        <sz val="10.0"/>
      </rPr>
      <t>09.09.20</t>
    </r>
    <r>
      <rPr>
        <sz val="10.0"/>
      </rPr>
      <t xml:space="preserve"> - пришло ТЗ на новый комплект КАВТ. Не подходит. Готовим соответствующее письмо.
</t>
    </r>
    <r>
      <rPr>
        <b/>
        <sz val="10.0"/>
      </rPr>
      <t>11.09.20</t>
    </r>
    <r>
      <rPr>
        <sz val="10.0"/>
      </rPr>
      <t xml:space="preserve"> - состоялся телефонный разговор с Заказчиком. Готовим ТКМ и РКМ на сниженную стоимость, и проект договора (вх.1040 - расписано Никифорову) 
</t>
    </r>
    <r>
      <rPr>
        <b/>
        <sz val="10.0"/>
      </rPr>
      <t>29.09.20</t>
    </r>
    <r>
      <rPr>
        <sz val="10.0"/>
      </rPr>
      <t xml:space="preserve"> - договор и РКМ на подписи у Семина
</t>
    </r>
    <r>
      <rPr>
        <b/>
        <sz val="10.0"/>
      </rPr>
      <t>06.10.20</t>
    </r>
    <r>
      <rPr>
        <sz val="10.0"/>
      </rPr>
      <t xml:space="preserve"> - не подписан
</t>
    </r>
    <r>
      <rPr>
        <b/>
        <sz val="10.0"/>
      </rPr>
      <t>12.10.20</t>
    </r>
    <r>
      <rPr>
        <sz val="10.0"/>
      </rPr>
      <t xml:space="preserve"> - обсудили на совещании у ГД. Внесены коррективы.
</t>
    </r>
    <r>
      <rPr>
        <b/>
        <sz val="10.0"/>
      </rPr>
      <t>14.10.20</t>
    </r>
    <r>
      <rPr>
        <sz val="10.0"/>
      </rPr>
      <t xml:space="preserve"> - отправлен Заказчику (исх 1619 АО)</t>
    </r>
  </si>
  <si>
    <t>АПС АПК АО ТМИ</t>
  </si>
  <si>
    <t>296_20</t>
  </si>
  <si>
    <r>
      <rPr>
        <b/>
        <sz val="10.0"/>
      </rPr>
      <t>05.06.20</t>
    </r>
    <r>
      <rPr>
        <sz val="10.0"/>
      </rPr>
      <t xml:space="preserve">-запрос расписан через офис
</t>
    </r>
    <r>
      <rPr>
        <b/>
        <sz val="10.0"/>
      </rPr>
      <t>08.06.20</t>
    </r>
    <r>
      <rPr>
        <sz val="10.0"/>
      </rPr>
      <t xml:space="preserve"> - направил ТКП на согласование Андрейко
</t>
    </r>
    <r>
      <rPr>
        <b/>
        <sz val="10.0"/>
      </rPr>
      <t>09.06.20</t>
    </r>
    <r>
      <rPr>
        <sz val="10.0"/>
      </rPr>
      <t xml:space="preserve"> - есть замечания. Исправляю.
</t>
    </r>
    <r>
      <rPr>
        <b/>
        <sz val="10.0"/>
      </rPr>
      <t>11.06.20</t>
    </r>
    <r>
      <rPr>
        <sz val="10.0"/>
      </rPr>
      <t xml:space="preserve"> - исправленное ТКП повторно направляено Андрейко на согласование.
</t>
    </r>
    <r>
      <rPr>
        <b/>
        <sz val="10.0"/>
      </rPr>
      <t>15.06.20</t>
    </r>
    <r>
      <rPr>
        <sz val="10.0"/>
      </rPr>
      <t xml:space="preserve"> - согласовано Пак.
Отправлено Заказчику (исх. 862 АО)</t>
    </r>
  </si>
  <si>
    <t>Доп. оборудование СИП ТО</t>
  </si>
  <si>
    <t>301_20</t>
  </si>
  <si>
    <r>
      <rPr>
        <b/>
        <sz val="10.0"/>
      </rPr>
      <t>15.06.20 (П. Мартынов)</t>
    </r>
    <r>
      <rPr>
        <sz val="10.0"/>
      </rPr>
      <t xml:space="preserve"> - подготовить ТКП и ИД для РКМ согласно Дополнения 3 и 4 к ТЗ.
</t>
    </r>
    <r>
      <rPr>
        <b/>
        <sz val="10.0"/>
      </rPr>
      <t>16.06.20</t>
    </r>
    <r>
      <rPr>
        <sz val="10.0"/>
      </rPr>
      <t xml:space="preserve"> - согласовано Фельдман.
</t>
    </r>
    <r>
      <rPr>
        <b/>
        <sz val="10.0"/>
      </rPr>
      <t>17.06.20</t>
    </r>
    <r>
      <rPr>
        <sz val="10.0"/>
      </rPr>
      <t xml:space="preserve"> - согласовано Пак
</t>
    </r>
    <r>
      <rPr>
        <b/>
        <sz val="10.0"/>
      </rPr>
      <t>18.06.20</t>
    </r>
    <r>
      <rPr>
        <sz val="10.0"/>
      </rPr>
      <t xml:space="preserve"> - согласовано Семин. Передано Кокореву для согласования с ГД. Параллельно направлена заявка в договорную группу на РКМ.
</t>
    </r>
    <r>
      <rPr>
        <b/>
        <sz val="10.0"/>
      </rPr>
      <t>19.06.20</t>
    </r>
    <r>
      <rPr>
        <sz val="10.0"/>
      </rPr>
      <t xml:space="preserve"> - РКМ на согласовании.
</t>
    </r>
    <r>
      <rPr>
        <b/>
        <sz val="10.0"/>
      </rPr>
      <t>23.06.20</t>
    </r>
    <r>
      <rPr>
        <sz val="10.0"/>
      </rPr>
      <t xml:space="preserve"> - переданы вместе с ТКП ГД.
Отправлено Заказчику (Исх. 941 АО)</t>
    </r>
  </si>
  <si>
    <t>Дог. № 47702388027160002410/25/18 от  23.08.2018 г. (АО), дополнения 3 и 4 к ТЗ</t>
  </si>
  <si>
    <r>
      <rPr>
        <b/>
        <sz val="10.0"/>
      </rPr>
      <t>07.08.20 (П. Мартынов)</t>
    </r>
    <r>
      <rPr>
        <sz val="10.0"/>
      </rPr>
      <t xml:space="preserve"> - согласовать новое ТКП 
Согласовано Фельдман.
</t>
    </r>
    <r>
      <rPr>
        <b/>
        <sz val="10.0"/>
      </rPr>
      <t xml:space="preserve">10.08.20 </t>
    </r>
    <r>
      <rPr>
        <sz val="10.0"/>
      </rPr>
      <t xml:space="preserve">- согласовано: Пак
</t>
    </r>
    <r>
      <rPr>
        <b/>
        <sz val="10.0"/>
      </rPr>
      <t>11.08.20</t>
    </r>
    <r>
      <rPr>
        <sz val="10.0"/>
      </rPr>
      <t xml:space="preserve"> - согласовано Семин.
ТКП выложено на сервер.</t>
    </r>
  </si>
  <si>
    <r>
      <rPr>
        <b/>
        <sz val="10.0"/>
      </rPr>
      <t>07.10.20 (П. Мартынов)</t>
    </r>
    <r>
      <rPr>
        <sz val="10.0"/>
      </rPr>
      <t xml:space="preserve"> согласовать новое ТКП 
Согласовано Фельдман.
</t>
    </r>
    <r>
      <rPr>
        <b/>
        <sz val="10.0"/>
      </rPr>
      <t>08.10.20</t>
    </r>
    <r>
      <rPr>
        <sz val="10.0"/>
      </rPr>
      <t xml:space="preserve"> - согласовано: Пак
</t>
    </r>
    <r>
      <rPr>
        <b/>
        <sz val="10.0"/>
      </rPr>
      <t>08.10.20</t>
    </r>
    <r>
      <rPr>
        <sz val="10.0"/>
      </rPr>
      <t xml:space="preserve"> - согласовано Семин.
ТКП выложено на сервер.</t>
    </r>
  </si>
  <si>
    <t xml:space="preserve">Стенд ВЗ КСВИ-106 </t>
  </si>
  <si>
    <t>310_20</t>
  </si>
  <si>
    <r>
      <rPr>
        <b/>
        <sz val="10.0"/>
      </rPr>
      <t>18.06.20</t>
    </r>
    <r>
      <rPr>
        <sz val="10.0"/>
      </rPr>
      <t xml:space="preserve"> - запрос расписан по электронной почте.
</t>
    </r>
    <r>
      <rPr>
        <b/>
        <sz val="10.0"/>
      </rPr>
      <t>18.06.20</t>
    </r>
    <r>
      <rPr>
        <sz val="10.0"/>
      </rPr>
      <t xml:space="preserve"> - ответ отправлен Заказчику (исх. №№ 897-905 АО)</t>
    </r>
  </si>
  <si>
    <t>ИСС им. Решетнева (КрасМК)</t>
  </si>
  <si>
    <t>Унифицированное рабочее место регистрации ТМ-параметров исполнительных узлов механических систем (УРМ РТП ИУМС)</t>
  </si>
  <si>
    <t>316_20</t>
  </si>
  <si>
    <r>
      <rPr>
        <b/>
        <sz val="10.0"/>
      </rPr>
      <t>22.06.20 (П. Мартынов)</t>
    </r>
    <r>
      <rPr>
        <sz val="10.0"/>
      </rPr>
      <t xml:space="preserve"> - проработать запрос и сформировать ТКП.
</t>
    </r>
    <r>
      <rPr>
        <b/>
        <sz val="10.0"/>
      </rPr>
      <t>02.07.20</t>
    </r>
    <r>
      <rPr>
        <sz val="10.0"/>
      </rPr>
      <t xml:space="preserve"> - перечень технических вопросов от ОТЗ направлен по электр. почте в КрасМК (Золотухину).
</t>
    </r>
    <r>
      <rPr>
        <b/>
        <sz val="10.0"/>
      </rPr>
      <t>09.07.20</t>
    </r>
    <r>
      <rPr>
        <sz val="10.0"/>
      </rPr>
      <t xml:space="preserve"> - звонок Золотухину: ответа на тех. вопросы от Заказчика нет!
</t>
    </r>
    <r>
      <rPr>
        <b/>
        <sz val="10.0"/>
      </rPr>
      <t>15.07.20</t>
    </r>
    <r>
      <rPr>
        <sz val="10.0"/>
      </rPr>
      <t xml:space="preserve"> - задача временно закрывается. Заказчик появится после 20.07 и даст ответ на вопросы (заодно и Баринов после командировки).</t>
    </r>
  </si>
  <si>
    <t>Система вибродиагностики</t>
  </si>
  <si>
    <r>
      <rPr>
        <b/>
        <sz val="10.0"/>
      </rPr>
      <t>29.06.20</t>
    </r>
    <r>
      <rPr>
        <sz val="10.0"/>
      </rPr>
      <t xml:space="preserve">-запрос расписан через офис
Проект ТЗ направлен Попову А.Н.
</t>
    </r>
    <r>
      <rPr>
        <b/>
        <sz val="10.0"/>
      </rPr>
      <t xml:space="preserve">07.07.20 </t>
    </r>
    <r>
      <rPr>
        <sz val="10.0"/>
      </rPr>
      <t xml:space="preserve">- по просьбе Попова подготовлена Матрица ответственности
</t>
    </r>
    <r>
      <rPr>
        <b/>
        <sz val="10.0"/>
      </rPr>
      <t>09.07.20</t>
    </r>
    <r>
      <rPr>
        <sz val="10.0"/>
      </rPr>
      <t xml:space="preserve"> - замечания к ТЗ и Матрица ответственности направлены Заказчику по электр. почте</t>
    </r>
  </si>
  <si>
    <r>
      <rPr>
        <b/>
        <sz val="10.0"/>
      </rPr>
      <t>25.08.20</t>
    </r>
    <r>
      <rPr>
        <sz val="10.0"/>
      </rPr>
      <t xml:space="preserve">-запрос расписан через офис
</t>
    </r>
    <r>
      <rPr>
        <b/>
        <sz val="10.0"/>
      </rPr>
      <t>25.08.20</t>
    </r>
    <r>
      <rPr>
        <sz val="10.0"/>
      </rPr>
      <t xml:space="preserve"> - сделать ТКП для АПРОВИД(D un D). Согласовать и направить в рабочем порядке.
</t>
    </r>
    <r>
      <rPr>
        <b/>
        <sz val="10.0"/>
      </rPr>
      <t>31.08.20</t>
    </r>
    <r>
      <rPr>
        <sz val="10.0"/>
      </rPr>
      <t xml:space="preserve"> - направлено на согласование Попову
</t>
    </r>
    <r>
      <rPr>
        <b/>
        <sz val="10.0"/>
      </rPr>
      <t>07.09.20</t>
    </r>
    <r>
      <rPr>
        <sz val="10.0"/>
      </rPr>
      <t xml:space="preserve"> - согласовано (Попов, Пак).
Направлено в рабочем порядке в АПРОВИД
</t>
    </r>
    <r>
      <rPr>
        <b/>
        <sz val="10.0"/>
      </rPr>
      <t>09.09.20</t>
    </r>
    <r>
      <rPr>
        <sz val="10.0"/>
      </rPr>
      <t xml:space="preserve"> - задача временно закрыта, до поступления официального запроса на ТКП.</t>
    </r>
  </si>
  <si>
    <t>АПРОВИД (D un D)</t>
  </si>
  <si>
    <r>
      <rPr>
        <b/>
        <sz val="10.0"/>
      </rPr>
      <t>04.09.20</t>
    </r>
    <r>
      <rPr>
        <sz val="10.0"/>
      </rPr>
      <t xml:space="preserve">-запрос расписан через офис
</t>
    </r>
    <r>
      <rPr>
        <b/>
        <sz val="10.0"/>
      </rPr>
      <t>07.09.20</t>
    </r>
    <r>
      <rPr>
        <sz val="10.0"/>
      </rPr>
      <t xml:space="preserve"> - согласовано (Попов, Пак).
Отправлено Заказчику по электр. почте.</t>
    </r>
  </si>
  <si>
    <t>ПО "Вибропаспорт"</t>
  </si>
  <si>
    <r>
      <rPr>
        <b/>
        <sz val="10.0"/>
      </rPr>
      <t>10.09.20</t>
    </r>
    <r>
      <rPr>
        <sz val="10.0"/>
      </rPr>
      <t xml:space="preserve">-запрос расписан через офис
</t>
    </r>
    <r>
      <rPr>
        <b/>
        <sz val="10.0"/>
      </rPr>
      <t>14.09.20</t>
    </r>
    <r>
      <rPr>
        <sz val="10.0"/>
      </rPr>
      <t xml:space="preserve"> - ТКП отправлено Заказчику (исх. 1396 АО)</t>
    </r>
  </si>
  <si>
    <t>электромеханический стенд</t>
  </si>
  <si>
    <t>330_20</t>
  </si>
  <si>
    <r>
      <rPr>
        <b/>
        <sz val="10.0"/>
      </rPr>
      <t>30.06.20</t>
    </r>
    <r>
      <rPr>
        <sz val="10.0"/>
      </rPr>
      <t>-запрос расписан через офис
Отправлено Заказчику (исх. № 973 АО)</t>
    </r>
  </si>
  <si>
    <t>АО "Корпорация" ТРВ"</t>
  </si>
  <si>
    <t>18.09.20-запрос расписан через офис
20.09.20 - отправлено Заказчику (исх 1450 АО)</t>
  </si>
  <si>
    <t>332_20</t>
  </si>
  <si>
    <r>
      <rPr>
        <b/>
        <sz val="10.0"/>
      </rPr>
      <t>30.06.20</t>
    </r>
    <r>
      <rPr>
        <sz val="10.0"/>
      </rPr>
      <t>-запрос расписан через офис
Отправлено Заказчику (исх. № 974 АО)</t>
    </r>
  </si>
  <si>
    <t>30.10.20-запрос расписан через офис
30.10.20 - ТКП согласовано
10.11.20 - внутреннее совещание: формируем ПР. Данные направлены Линьковой
16.11.20 - договор, ПР и расчет превышения цен переданы Семину
21.11.20 - решение ГД: готовим обоснование цены
27.11.20 - пересогласовано ТКП
30.11.20 - Договор с ПР подписан ГД. 
01.12.20 - все договорные материалы направлены в Энергию (исх 1918 АО)</t>
  </si>
  <si>
    <t>Компплекс работ по созданию УТК КГЧ 14П442</t>
  </si>
  <si>
    <t>17.03.20-запрос расписан через офис
17.03.20 - принято в работу
23.03.20 - дан ответ (исх 485 АО)</t>
  </si>
  <si>
    <t>НТК СИ (поставка)</t>
  </si>
  <si>
    <t>22.12.20-запрос расписан через офис
25.12.20 - ПУР на рассмотрении у Семина
28.12.20 - ПУР на подписи у ГД
28.12.20 - подписан, передан в 4015 ВП МО РФ
30.12.20 - подписан. Направлен Заказчику (исх 2109 АО)</t>
  </si>
  <si>
    <t>НТК СИ и КПА АФУ</t>
  </si>
  <si>
    <t>13.11.20-запрос расписан через офис
13.11.20 - принято в работу
27.11.20 - договора с ПР на подписи у ГД
01.12.20 - дан ответ (исх 1918 АО)</t>
  </si>
  <si>
    <t>4 ЦНИИ МО РФ</t>
  </si>
  <si>
    <t xml:space="preserve">Измерительное оборудование </t>
  </si>
  <si>
    <t>339_20</t>
  </si>
  <si>
    <r>
      <rPr>
        <b/>
        <sz val="10.0"/>
      </rPr>
      <t>03.07.2020 (П. Мартынов)</t>
    </r>
    <r>
      <rPr>
        <sz val="10.0"/>
      </rPr>
      <t xml:space="preserve"> - сделать ТКП по результатам командировки Андрейко.
</t>
    </r>
    <r>
      <rPr>
        <b/>
        <sz val="10.0"/>
      </rPr>
      <t>07.07.2020</t>
    </r>
    <r>
      <rPr>
        <sz val="10.0"/>
      </rPr>
      <t xml:space="preserve"> - ТКП отправлено Заказчику по Whats'App</t>
    </r>
  </si>
  <si>
    <t>Стенд 1А ИС-01</t>
  </si>
  <si>
    <t>345_20</t>
  </si>
  <si>
    <r>
      <rPr>
        <b/>
        <sz val="10.0"/>
      </rPr>
      <t>19.08.20</t>
    </r>
    <r>
      <rPr>
        <sz val="10.0"/>
      </rPr>
      <t>-запрос расписан через офис</t>
    </r>
    <r>
      <rPr>
        <b/>
        <sz val="10.0"/>
      </rPr>
      <t xml:space="preserve">
19.08.20</t>
    </r>
    <r>
      <rPr>
        <sz val="10.0"/>
      </rPr>
      <t xml:space="preserve"> - ТКП согласовано (Иванов). Направлено Паку.
Согласовано - Пак.
Передано Семину.
</t>
    </r>
    <r>
      <rPr>
        <b/>
        <sz val="10.0"/>
      </rPr>
      <t>02.09.20</t>
    </r>
    <r>
      <rPr>
        <sz val="10.0"/>
      </rPr>
      <t xml:space="preserve"> - временно приостановлено (решение Семина)</t>
    </r>
  </si>
  <si>
    <r>
      <rPr>
        <b/>
        <sz val="10.0"/>
      </rPr>
      <t>16.01.20</t>
    </r>
    <r>
      <rPr>
        <sz val="10.0"/>
      </rPr>
      <t xml:space="preserve">-запрос расписан через офис
</t>
    </r>
    <r>
      <rPr>
        <b/>
        <sz val="10.0"/>
      </rPr>
      <t>17.01.20</t>
    </r>
    <r>
      <rPr>
        <sz val="10.0"/>
      </rPr>
      <t xml:space="preserve"> - оригиналы переданы в дог. группу. ПР на согласовании у Игошкина А.
ПР на подписи у ГД.
</t>
    </r>
    <r>
      <rPr>
        <b/>
        <sz val="10.0"/>
      </rPr>
      <t>21.01.20</t>
    </r>
    <r>
      <rPr>
        <sz val="10.0"/>
      </rPr>
      <t xml:space="preserve"> - отправлен в 4015 ВП МО РФ (исх 75 АО)
</t>
    </r>
    <r>
      <rPr>
        <b/>
        <sz val="10.0"/>
      </rPr>
      <t>31.01.20</t>
    </r>
    <r>
      <rPr>
        <sz val="10.0"/>
      </rPr>
      <t xml:space="preserve"> - отправлено Заказчику (исх 165 АО)</t>
    </r>
  </si>
  <si>
    <t>МЕ-927</t>
  </si>
  <si>
    <t>351_20</t>
  </si>
  <si>
    <r>
      <rPr>
        <b/>
        <sz val="10.0"/>
      </rPr>
      <t>10.07.20</t>
    </r>
    <r>
      <rPr>
        <sz val="10.0"/>
      </rPr>
      <t xml:space="preserve">-запрос расписан через офис
</t>
    </r>
    <r>
      <rPr>
        <b/>
        <sz val="10.0"/>
      </rPr>
      <t>14.07.20</t>
    </r>
    <r>
      <rPr>
        <sz val="10.0"/>
      </rPr>
      <t xml:space="preserve"> - ТКП отправлено Заказчику (исх. 1060 АО)</t>
    </r>
  </si>
  <si>
    <t>KBK ENGINEERIN</t>
  </si>
  <si>
    <t>разработка проекта и комплекта документации на систему управления нагружением</t>
  </si>
  <si>
    <t>353_20</t>
  </si>
  <si>
    <r>
      <rPr>
        <b/>
        <sz val="10.0"/>
      </rPr>
      <t>09.07.20</t>
    </r>
    <r>
      <rPr>
        <sz val="10.0"/>
      </rPr>
      <t xml:space="preserve">-запрос расписан через офис
</t>
    </r>
    <r>
      <rPr>
        <b/>
        <sz val="10.0"/>
      </rPr>
      <t>09.07.20</t>
    </r>
    <r>
      <rPr>
        <sz val="10.0"/>
      </rPr>
      <t xml:space="preserve"> - был телефонный разговор с Заказчиком, обменялись контактами. Заказчик обещал сбросить ТЗ .
</t>
    </r>
    <r>
      <rPr>
        <b/>
        <sz val="10.0"/>
      </rPr>
      <t>13.07.20</t>
    </r>
    <r>
      <rPr>
        <sz val="10.0"/>
      </rPr>
      <t xml:space="preserve"> - получено ТЗ. Направлено в 4 группы.
По сообщению Стифутина ТЗ написано под ПТ ГРУПП. Предлагается писать отказное письмо.
</t>
    </r>
    <r>
      <rPr>
        <b/>
        <sz val="10.0"/>
      </rPr>
      <t>15.07.20</t>
    </r>
    <r>
      <rPr>
        <sz val="10.0"/>
      </rPr>
      <t xml:space="preserve"> - письмо на подписи у Семина
Отправлено Заказчику (исх 1067 АО)</t>
    </r>
  </si>
  <si>
    <t xml:space="preserve">ФКП НИЦ РКЦ </t>
  </si>
  <si>
    <t>ИВК СИС для проведения испытаний блоков РН "Союз-5"</t>
  </si>
  <si>
    <t>361_20</t>
  </si>
  <si>
    <t>РСС-Силаев
(ГП-Иванов)</t>
  </si>
  <si>
    <r>
      <rPr>
        <b/>
        <sz val="10.0"/>
      </rPr>
      <t>22.07.20</t>
    </r>
    <r>
      <rPr>
        <sz val="10.0"/>
      </rPr>
      <t xml:space="preserve">-запрос расписан через офис
</t>
    </r>
    <r>
      <rPr>
        <b/>
        <sz val="10.0"/>
      </rPr>
      <t>22.07.20</t>
    </r>
    <r>
      <rPr>
        <sz val="10.0"/>
      </rPr>
      <t xml:space="preserve"> - принято в работу. Запрос направлен в 4 группы.
</t>
    </r>
    <r>
      <rPr>
        <b/>
        <sz val="10.0"/>
      </rPr>
      <t>23.07.20</t>
    </r>
    <r>
      <rPr>
        <sz val="10.0"/>
      </rPr>
      <t xml:space="preserve"> - назначен тех. рук-ль и группа.
</t>
    </r>
    <r>
      <rPr>
        <b/>
        <sz val="10.0"/>
      </rPr>
      <t>24.07.20</t>
    </r>
    <r>
      <rPr>
        <sz val="10.0"/>
      </rPr>
      <t xml:space="preserve"> - дан официальный ответ о проведении тех. совещания (исх. 1126 АО)</t>
    </r>
  </si>
  <si>
    <r>
      <rPr>
        <b/>
        <sz val="10.0"/>
      </rPr>
      <t>24.07.20 (П. Мартынов)</t>
    </r>
    <r>
      <rPr>
        <sz val="10.0"/>
      </rPr>
      <t xml:space="preserve"> - планируется тех. совещание (ориентировочно -  31.07.2020 г.). Организовать пропуска.
</t>
    </r>
    <r>
      <rPr>
        <b/>
        <sz val="10.0"/>
      </rPr>
      <t>30.07.20</t>
    </r>
    <r>
      <rPr>
        <sz val="10.0"/>
      </rPr>
      <t xml:space="preserve"> - данные по пропускам направлены. Совещание пройдет 03.08.2020 г.
</t>
    </r>
    <r>
      <rPr>
        <b/>
        <sz val="10.0"/>
      </rPr>
      <t xml:space="preserve">05.08.20 </t>
    </r>
    <r>
      <rPr>
        <sz val="10.0"/>
      </rPr>
      <t xml:space="preserve">- следующие шаги:
1. Получить от Заказчика уточненную топологию измерительных каналов (обещали прислать в начале след. недели)
2. Проработать, сделать ТКП. Отправить официально.
3. В случае одобрения получить от Заказчика заявку на РКМ и согласованное ТЗ.
</t>
    </r>
    <r>
      <rPr>
        <b/>
        <sz val="10.0"/>
      </rPr>
      <t>10.08.20</t>
    </r>
    <r>
      <rPr>
        <sz val="10.0"/>
      </rPr>
      <t xml:space="preserve"> - получить топологию от Заказчика.
</t>
    </r>
    <r>
      <rPr>
        <b/>
        <sz val="10.0"/>
      </rPr>
      <t>17.08.20</t>
    </r>
    <r>
      <rPr>
        <sz val="10.0"/>
      </rPr>
      <t xml:space="preserve"> - ТЗ и запрос получены (вх. 927). 
Эту строку закрываю.</t>
    </r>
  </si>
  <si>
    <t>РСС-Скрипник Ал-й, Силаев</t>
  </si>
  <si>
    <r>
      <rPr>
        <b/>
        <sz val="10.0"/>
      </rPr>
      <t>17.08.20</t>
    </r>
    <r>
      <rPr>
        <sz val="10.0"/>
      </rPr>
      <t xml:space="preserve">-запрос расписан через офис
</t>
    </r>
    <r>
      <rPr>
        <b/>
        <sz val="10.0"/>
      </rPr>
      <t>18.08.20</t>
    </r>
    <r>
      <rPr>
        <sz val="10.0"/>
      </rPr>
      <t xml:space="preserve"> - ИД будут готовы либо 19.08.20 вечером, либо 20.08.20 утром.
</t>
    </r>
    <r>
      <rPr>
        <b/>
        <sz val="10.0"/>
      </rPr>
      <t>20.08.20</t>
    </r>
    <r>
      <rPr>
        <sz val="10.0"/>
      </rPr>
      <t xml:space="preserve"> - предварительные ИД получены. Сделаны запросы поставщикам.
</t>
    </r>
    <r>
      <rPr>
        <b/>
        <sz val="10.0"/>
      </rPr>
      <t>21.08.20</t>
    </r>
    <r>
      <rPr>
        <sz val="10.0"/>
      </rPr>
      <t xml:space="preserve"> - направлено письмо о дате предоставления ТКП.</t>
    </r>
  </si>
  <si>
    <r>
      <rPr>
        <b/>
        <sz val="10.0"/>
      </rPr>
      <t>21.08.20 (П. Мартынов)</t>
    </r>
    <r>
      <rPr>
        <sz val="10.0"/>
      </rPr>
      <t xml:space="preserve"> - получить цены от поставщиков и сформировать ТКП! Отправить до 28.08.2020 г.
</t>
    </r>
    <r>
      <rPr>
        <b/>
        <sz val="10.0"/>
      </rPr>
      <t>01.09.20</t>
    </r>
    <r>
      <rPr>
        <sz val="10.0"/>
      </rPr>
      <t xml:space="preserve"> - отправлено Заказчику (исх 1311 АО)</t>
    </r>
  </si>
  <si>
    <t>РКК Энергий</t>
  </si>
  <si>
    <t>362_20</t>
  </si>
  <si>
    <r>
      <rPr>
        <b/>
        <sz val="10.0"/>
      </rPr>
      <t>16.07.20</t>
    </r>
    <r>
      <rPr>
        <sz val="10.0"/>
      </rPr>
      <t xml:space="preserve">-запрос расписан через офис
</t>
    </r>
    <r>
      <rPr>
        <b/>
        <sz val="10.0"/>
      </rPr>
      <t>22.07.20</t>
    </r>
    <r>
      <rPr>
        <sz val="10.0"/>
      </rPr>
      <t xml:space="preserve"> - принято в работу. РКМ формирует Линькова. Формирую ТКП.
Готовлю письмо о дате предоставления РКМ.</t>
    </r>
    <r>
      <rPr>
        <b/>
        <sz val="10.0"/>
      </rPr>
      <t xml:space="preserve">
23.07.20</t>
    </r>
    <r>
      <rPr>
        <sz val="10.0"/>
      </rPr>
      <t xml:space="preserve"> - дан ответ (исх. 1124 АО)</t>
    </r>
  </si>
  <si>
    <t>СЧ ОКР "Орион" (НТК СИ)</t>
  </si>
  <si>
    <r>
      <rPr>
        <b/>
        <sz val="10.0"/>
      </rPr>
      <t>23.07.20</t>
    </r>
    <r>
      <rPr>
        <sz val="10.0"/>
      </rPr>
      <t xml:space="preserve"> </t>
    </r>
    <r>
      <rPr>
        <b/>
        <sz val="10.0"/>
      </rPr>
      <t xml:space="preserve">(П. Мартынов) </t>
    </r>
    <r>
      <rPr>
        <sz val="10.0"/>
      </rPr>
      <t xml:space="preserve">- направить РКМ до 07.08.2020 г.
</t>
    </r>
    <r>
      <rPr>
        <b/>
        <sz val="10.0"/>
      </rPr>
      <t>31.07.20</t>
    </r>
    <r>
      <rPr>
        <sz val="10.0"/>
      </rPr>
      <t xml:space="preserve"> - РКМ на СЧ ОКР на подписи у Дышкант.
</t>
    </r>
    <r>
      <rPr>
        <b/>
        <sz val="10.0"/>
      </rPr>
      <t xml:space="preserve">04.08.20 </t>
    </r>
    <r>
      <rPr>
        <sz val="10.0"/>
      </rPr>
      <t>- РКМ отправлены Заказчику (исх 1163 АО)</t>
    </r>
  </si>
  <si>
    <t>364_20</t>
  </si>
  <si>
    <r>
      <rPr>
        <b/>
        <sz val="10.0"/>
      </rPr>
      <t>23.07.20</t>
    </r>
    <r>
      <rPr>
        <sz val="10.0"/>
      </rPr>
      <t xml:space="preserve">-запрос расписан через офис
</t>
    </r>
    <r>
      <rPr>
        <b/>
        <sz val="10.0"/>
      </rPr>
      <t>24.07.20</t>
    </r>
    <r>
      <rPr>
        <sz val="10.0"/>
      </rPr>
      <t xml:space="preserve"> - ТКП направлено на согласование.
Согласовано (Андрейко).
Согласовано (Пак).
Отправлено Заказчику по электронной почте.</t>
    </r>
  </si>
  <si>
    <t>25.11.20-запрос расписан через офис
26.11.20 - подготовлен ПУР. На согласовании у Семина
04.12.20 - ПР иПУР отпрвлены Заказчику (исх 1953 АО)</t>
  </si>
  <si>
    <t>КСТ-1 (2 шт.), MIC-ЦТМИ (2 шт.)</t>
  </si>
  <si>
    <t>810
968</t>
  </si>
  <si>
    <t>РСС-Лазарев, Скрипник Ал-й</t>
  </si>
  <si>
    <r>
      <rPr>
        <b/>
        <sz val="10.0"/>
      </rPr>
      <t>23.07.20</t>
    </r>
    <r>
      <rPr>
        <sz val="10.0"/>
      </rPr>
      <t xml:space="preserve">-запрос расписан через офис
</t>
    </r>
    <r>
      <rPr>
        <b/>
        <sz val="10.0"/>
      </rPr>
      <t>24.07.20</t>
    </r>
    <r>
      <rPr>
        <sz val="10.0"/>
      </rPr>
      <t xml:space="preserve"> - составлено ТКП. Отправлено на согласование Скрипнику Ал-ю и Лазареву. Параллельно формирую ИД для РКМ и договора.
</t>
    </r>
    <r>
      <rPr>
        <b/>
        <sz val="10.0"/>
      </rPr>
      <t>30.07.20</t>
    </r>
    <r>
      <rPr>
        <sz val="10.0"/>
      </rPr>
      <t xml:space="preserve"> - на согласовании у Лазарева.
</t>
    </r>
    <r>
      <rPr>
        <b/>
        <sz val="10.0"/>
      </rPr>
      <t>31.07.20</t>
    </r>
    <r>
      <rPr>
        <sz val="10.0"/>
      </rPr>
      <t xml:space="preserve"> - получены замечания.
Замечания устранены. С Лазаревым согласовано.
Направлено Скрипнику и Стифутину.
</t>
    </r>
    <r>
      <rPr>
        <b/>
        <sz val="10.0"/>
      </rPr>
      <t>04.08.20</t>
    </r>
    <r>
      <rPr>
        <sz val="10.0"/>
      </rPr>
      <t xml:space="preserve"> - согласовано Скрипник. 
Направлено Паку вместе с заявкой на договор.
</t>
    </r>
    <r>
      <rPr>
        <b/>
        <sz val="10.0"/>
      </rPr>
      <t>05.08.20</t>
    </r>
    <r>
      <rPr>
        <sz val="10.0"/>
      </rPr>
      <t xml:space="preserve"> - ТКП предварительно согласовано (Пак). Следующий шаг: отправить Заикину в понедельник в рабочем порядке.
</t>
    </r>
    <r>
      <rPr>
        <b/>
        <sz val="10.0"/>
      </rPr>
      <t>10.08.20</t>
    </r>
    <r>
      <rPr>
        <sz val="10.0"/>
      </rPr>
      <t xml:space="preserve"> - отправлено Заикину в рабочем порядке. Ожидаем результатов. 
Согласовано - Заказчик. Заявка направлена в договорную группу.
</t>
    </r>
    <r>
      <rPr>
        <b/>
        <sz val="10.0"/>
      </rPr>
      <t>12.08.20</t>
    </r>
    <r>
      <rPr>
        <sz val="10.0"/>
      </rPr>
      <t xml:space="preserve"> - договор и РКМ на согласовании.
</t>
    </r>
    <r>
      <rPr>
        <b/>
        <sz val="10.0"/>
      </rPr>
      <t>13.08.20</t>
    </r>
    <r>
      <rPr>
        <sz val="10.0"/>
      </rPr>
      <t xml:space="preserve"> - согласовано: Лазарев
</t>
    </r>
    <r>
      <rPr>
        <b/>
        <sz val="10.0"/>
      </rPr>
      <t>14.08.20</t>
    </r>
    <r>
      <rPr>
        <sz val="10.0"/>
      </rPr>
      <t xml:space="preserve"> - корректировка договора
Согласовано: ПТЦ.
</t>
    </r>
    <r>
      <rPr>
        <b/>
        <sz val="10.0"/>
      </rPr>
      <t>18.08.20</t>
    </r>
    <r>
      <rPr>
        <sz val="10.0"/>
      </rPr>
      <t xml:space="preserve"> - согласовано: бухгалтерия. Передано на подпись Семину.
</t>
    </r>
    <r>
      <rPr>
        <b/>
        <sz val="10.0"/>
      </rPr>
      <t>31.08.20</t>
    </r>
    <r>
      <rPr>
        <sz val="10.0"/>
      </rPr>
      <t xml:space="preserve"> - отправлено Заказчику (исх 1299 АО)</t>
    </r>
  </si>
  <si>
    <t>СЧ ОКР "Орион" (КПА АФУ)</t>
  </si>
  <si>
    <t>376_20</t>
  </si>
  <si>
    <r>
      <rPr>
        <b/>
        <sz val="10.0"/>
      </rPr>
      <t>23.07.20 (П. Мартынов)</t>
    </r>
    <r>
      <rPr>
        <sz val="10.0"/>
      </rPr>
      <t xml:space="preserve"> - направить РКМ до 07.08.2020 г.
</t>
    </r>
    <r>
      <rPr>
        <b/>
        <sz val="10.0"/>
      </rPr>
      <t>04.08.20</t>
    </r>
    <r>
      <rPr>
        <sz val="10.0"/>
      </rPr>
      <t xml:space="preserve"> - РКМ отправлены Заказчику (исх 1163 АО)</t>
    </r>
  </si>
  <si>
    <t>ОГНМ</t>
  </si>
  <si>
    <t>Испытания ТРУБ Мехатроника</t>
  </si>
  <si>
    <t>378_20</t>
  </si>
  <si>
    <r>
      <rPr>
        <b/>
        <sz val="10.0"/>
      </rPr>
      <t>03.08.20</t>
    </r>
    <r>
      <rPr>
        <sz val="10.0"/>
      </rPr>
      <t xml:space="preserve">-запрос расписан через офис
</t>
    </r>
    <r>
      <rPr>
        <b/>
        <sz val="10.0"/>
      </rPr>
      <t xml:space="preserve">04.08.20 </t>
    </r>
    <r>
      <rPr>
        <sz val="10.0"/>
      </rPr>
      <t xml:space="preserve">- ТКП на согласовании (Стифутин)
</t>
    </r>
    <r>
      <rPr>
        <b/>
        <sz val="10.0"/>
      </rPr>
      <t>10.08.20</t>
    </r>
    <r>
      <rPr>
        <sz val="10.0"/>
      </rPr>
      <t xml:space="preserve"> - заявка временно закрыта. Ожидаем ТЗ от Заказчика</t>
    </r>
  </si>
  <si>
    <t>БПИ НЧ в рамках НЭМ-1</t>
  </si>
  <si>
    <r>
      <rPr>
        <b/>
        <sz val="10.0"/>
      </rPr>
      <t>05.08.20</t>
    </r>
    <r>
      <rPr>
        <sz val="10.0"/>
      </rPr>
      <t xml:space="preserve">-запрос расписан через офис
</t>
    </r>
    <r>
      <rPr>
        <b/>
        <sz val="10.0"/>
      </rPr>
      <t>05.08.20</t>
    </r>
    <r>
      <rPr>
        <sz val="10.0"/>
      </rPr>
      <t xml:space="preserve"> - ТКП согласовано (Фельдман, Пак). Заявка направлена в договорную группу.</t>
    </r>
    <r>
      <rPr>
        <b/>
        <sz val="10.0"/>
      </rPr>
      <t xml:space="preserve">
06.08.20</t>
    </r>
    <r>
      <rPr>
        <sz val="10.0"/>
      </rPr>
      <t xml:space="preserve"> - РКМ согласованы (Фельдман, Игошкин)
</t>
    </r>
    <r>
      <rPr>
        <b/>
        <sz val="10.0"/>
      </rPr>
      <t>07.08.20</t>
    </r>
    <r>
      <rPr>
        <sz val="10.0"/>
      </rPr>
      <t xml:space="preserve"> - РКМ подписаны. Отправлены Заказчику (исх 1184 АО)</t>
    </r>
  </si>
  <si>
    <t>23.12.20 - запрос расписан через офис.
29.12.20 - предоставление документов до 30.12.20 невозможно, требует доп. трудозатрат для выпуска и утверждения документов.
Заказчик позволил предоставить в следующем году</t>
  </si>
  <si>
    <t>НПП Технология</t>
  </si>
  <si>
    <t>Система стат нагружений</t>
  </si>
  <si>
    <t>380_20</t>
  </si>
  <si>
    <r>
      <rPr>
        <b/>
        <sz val="10.0"/>
      </rPr>
      <t>03.08.20</t>
    </r>
    <r>
      <rPr>
        <sz val="10.0"/>
      </rPr>
      <t xml:space="preserve">-запрос расписан через офис
</t>
    </r>
    <r>
      <rPr>
        <b/>
        <sz val="10.0"/>
      </rPr>
      <t>05.08.20</t>
    </r>
    <r>
      <rPr>
        <sz val="10.0"/>
      </rPr>
      <t xml:space="preserve"> - получены ИД
</t>
    </r>
    <r>
      <rPr>
        <b/>
        <sz val="10.0"/>
      </rPr>
      <t>06.08.20</t>
    </r>
    <r>
      <rPr>
        <sz val="10.0"/>
      </rPr>
      <t xml:space="preserve"> - согласовано (Стифутин)
Отправлено Заказчику по электронной почте.</t>
    </r>
  </si>
  <si>
    <t>Строй Экспертиза</t>
  </si>
  <si>
    <t>Система ударных нагружений</t>
  </si>
  <si>
    <t>381_20</t>
  </si>
  <si>
    <r>
      <rPr>
        <b/>
        <sz val="10.0"/>
      </rPr>
      <t>03.08.20</t>
    </r>
    <r>
      <rPr>
        <sz val="10.0"/>
      </rPr>
      <t xml:space="preserve">-запрос расписан через офис
</t>
    </r>
    <r>
      <rPr>
        <b/>
        <sz val="10.0"/>
      </rPr>
      <t>04.08.20</t>
    </r>
    <r>
      <rPr>
        <sz val="10.0"/>
      </rPr>
      <t xml:space="preserve"> - ожидаю ИД от Стифутина.
</t>
    </r>
    <r>
      <rPr>
        <b/>
        <sz val="10.0"/>
      </rPr>
      <t>07.08.20</t>
    </r>
    <r>
      <rPr>
        <sz val="10.0"/>
      </rPr>
      <t xml:space="preserve"> - ИД получены. ТКП на согласовании у Стифутина.
</t>
    </r>
    <r>
      <rPr>
        <b/>
        <sz val="10.0"/>
      </rPr>
      <t>10.08.20</t>
    </r>
    <r>
      <rPr>
        <sz val="10.0"/>
      </rPr>
      <t xml:space="preserve"> - согласовано Стифутин.
Согласовано Пак.
</t>
    </r>
    <r>
      <rPr>
        <b/>
        <sz val="10.0"/>
      </rPr>
      <t>11.08.20</t>
    </r>
    <r>
      <rPr>
        <sz val="10.0"/>
      </rPr>
      <t xml:space="preserve"> - согласовано Семин.
Отправлено Заказчику по электр. почте.</t>
    </r>
  </si>
  <si>
    <t>Силоизмерительный датчик</t>
  </si>
  <si>
    <t>383_20</t>
  </si>
  <si>
    <r>
      <rPr>
        <b/>
        <sz val="10.0"/>
      </rPr>
      <t>07.08.20</t>
    </r>
    <r>
      <rPr>
        <sz val="10.0"/>
      </rPr>
      <t xml:space="preserve">-запрос расписан через офис
</t>
    </r>
    <r>
      <rPr>
        <b/>
        <sz val="10.0"/>
      </rPr>
      <t>07.08.20</t>
    </r>
    <r>
      <rPr>
        <sz val="10.0"/>
      </rPr>
      <t xml:space="preserve"> - альтернативное предложение для ПТ ГРУПП.
На согласовании у В. Пака
</t>
    </r>
    <r>
      <rPr>
        <b/>
        <sz val="10.0"/>
      </rPr>
      <t xml:space="preserve">10.08.20 </t>
    </r>
    <r>
      <rPr>
        <sz val="10.0"/>
      </rPr>
      <t xml:space="preserve">- согласовано Пак.
</t>
    </r>
    <r>
      <rPr>
        <b/>
        <sz val="10.0"/>
      </rPr>
      <t>11.08.20</t>
    </r>
    <r>
      <rPr>
        <sz val="10.0"/>
      </rPr>
      <t xml:space="preserve"> - подписано Семин.
Отправлено Заказчику (исх. 1199 АО)</t>
    </r>
  </si>
  <si>
    <r>
      <rPr>
        <b/>
        <sz val="10.0"/>
      </rPr>
      <t>07.08.20</t>
    </r>
    <r>
      <rPr>
        <sz val="10.0"/>
      </rPr>
      <t xml:space="preserve">-запрос расписан через офис
</t>
    </r>
    <r>
      <rPr>
        <b/>
        <sz val="10.0"/>
      </rPr>
      <t>07.08.20</t>
    </r>
    <r>
      <rPr>
        <sz val="10.0"/>
      </rPr>
      <t xml:space="preserve"> - ТКП направлено Лунину на согласование.
Есть вопросы.
</t>
    </r>
    <r>
      <rPr>
        <b/>
        <sz val="10.0"/>
      </rPr>
      <t>10.08.20</t>
    </r>
    <r>
      <rPr>
        <sz val="10.0"/>
      </rPr>
      <t xml:space="preserve"> - озвучил тех. вопросы Заказчику. Ожидаю ответ.
</t>
    </r>
    <r>
      <rPr>
        <b/>
        <sz val="10.0"/>
      </rPr>
      <t>11.08.20</t>
    </r>
    <r>
      <rPr>
        <sz val="10.0"/>
      </rPr>
      <t xml:space="preserve"> - ответы получены.
ТКП на согласовании у Стифутина.
Согласовано. Направлено Паку на согласование вместе с заявкой на договор и РКМ.
</t>
    </r>
    <r>
      <rPr>
        <b/>
        <sz val="10.0"/>
      </rPr>
      <t>12.08.20</t>
    </r>
    <r>
      <rPr>
        <sz val="10.0"/>
      </rPr>
      <t xml:space="preserve"> - заявка отправлена в договорную группу.
</t>
    </r>
    <r>
      <rPr>
        <b/>
        <sz val="10.0"/>
      </rPr>
      <t>13.08.20</t>
    </r>
    <r>
      <rPr>
        <sz val="10.0"/>
      </rPr>
      <t xml:space="preserve"> - договор и РКМ на согласовании.
</t>
    </r>
    <r>
      <rPr>
        <b/>
        <sz val="10.0"/>
      </rPr>
      <t>14.08.20</t>
    </r>
    <r>
      <rPr>
        <sz val="10.0"/>
      </rPr>
      <t xml:space="preserve"> - договор и РКМ подписаны.
Отправлены Заказчику (исх 1221 АО).</t>
    </r>
  </si>
  <si>
    <t>Операторская станция сбора данных</t>
  </si>
  <si>
    <t>28.10.20-запрос расписан через офис
05.11.20 - утверждено новое ТКП (v2)
07.11.20 - РКМ на увеличение цены подписаны 
09.11.20 - отправлены Заказчику (исх 1772 АО)</t>
  </si>
  <si>
    <t>ИБП</t>
  </si>
  <si>
    <t>386_20</t>
  </si>
  <si>
    <r>
      <rPr>
        <b/>
        <sz val="10.0"/>
      </rPr>
      <t>07.08.20</t>
    </r>
    <r>
      <rPr>
        <sz val="10.0"/>
      </rPr>
      <t xml:space="preserve">-запрос расписан через офис
</t>
    </r>
    <r>
      <rPr>
        <b/>
        <sz val="10.0"/>
      </rPr>
      <t>10.08.20</t>
    </r>
    <r>
      <rPr>
        <sz val="10.0"/>
      </rPr>
      <t xml:space="preserve"> - принято в работу
Отказное письмо на согласовании у Пака.
</t>
    </r>
    <r>
      <rPr>
        <b/>
        <sz val="10.0"/>
      </rPr>
      <t>11.08.20</t>
    </r>
    <r>
      <rPr>
        <sz val="10.0"/>
      </rPr>
      <t xml:space="preserve"> - отправлено Заказчику (исх 1200 АО)</t>
    </r>
  </si>
  <si>
    <t>Внесение в Госреестр СИ РВК СК</t>
  </si>
  <si>
    <t>387_20</t>
  </si>
  <si>
    <r>
      <rPr>
        <b/>
        <sz val="10.0"/>
      </rPr>
      <t>07.08.20</t>
    </r>
    <r>
      <rPr>
        <sz val="10.0"/>
      </rPr>
      <t xml:space="preserve">-запрос расписан через офис
</t>
    </r>
    <r>
      <rPr>
        <b/>
        <sz val="10.0"/>
      </rPr>
      <t>10.08.20</t>
    </r>
    <r>
      <rPr>
        <sz val="10.0"/>
      </rPr>
      <t xml:space="preserve"> - отправил Стифутину
</t>
    </r>
    <r>
      <rPr>
        <b/>
        <sz val="10.0"/>
      </rPr>
      <t>11.08.20</t>
    </r>
    <r>
      <rPr>
        <sz val="10.0"/>
      </rPr>
      <t xml:space="preserve"> - отказ группы РСС. Направил Дубинину.
</t>
    </r>
    <r>
      <rPr>
        <b/>
        <sz val="10.0"/>
      </rPr>
      <t>13.08.20</t>
    </r>
    <r>
      <rPr>
        <sz val="10.0"/>
      </rPr>
      <t xml:space="preserve"> - отправлено Заказчику (исх 1211 АО)</t>
    </r>
  </si>
  <si>
    <t xml:space="preserve">Внесение в госреестр СИ </t>
  </si>
  <si>
    <t>392_20</t>
  </si>
  <si>
    <r>
      <rPr>
        <b/>
        <sz val="10.0"/>
      </rPr>
      <t>10.08.20</t>
    </r>
    <r>
      <rPr>
        <sz val="10.0"/>
      </rPr>
      <t xml:space="preserve">-запрос расписан через офис
</t>
    </r>
    <r>
      <rPr>
        <b/>
        <sz val="10.0"/>
      </rPr>
      <t>11.08.20</t>
    </r>
    <r>
      <rPr>
        <sz val="10.0"/>
      </rPr>
      <t xml:space="preserve"> - запрос направлен Дубинину.
</t>
    </r>
    <r>
      <rPr>
        <b/>
        <sz val="10.0"/>
      </rPr>
      <t xml:space="preserve">13.08.20 </t>
    </r>
    <r>
      <rPr>
        <sz val="10.0"/>
      </rPr>
      <t>- отправлено ТКП (исх 1210 АО)</t>
    </r>
  </si>
  <si>
    <t>ОКР "Орион" (НТК СИ для КИС)</t>
  </si>
  <si>
    <t>394_20</t>
  </si>
  <si>
    <r>
      <rPr>
        <b/>
        <sz val="10.0"/>
      </rPr>
      <t>10.08.20</t>
    </r>
    <r>
      <rPr>
        <sz val="10.0"/>
      </rPr>
      <t xml:space="preserve">-запрос расписан через офис
</t>
    </r>
    <r>
      <rPr>
        <b/>
        <sz val="10.0"/>
      </rPr>
      <t>12.08.20</t>
    </r>
    <r>
      <rPr>
        <sz val="10.0"/>
      </rPr>
      <t xml:space="preserve"> - ТКП согласовано (Андрейко, Пак.). Отправлено Линьковой для РКМ.
</t>
    </r>
    <r>
      <rPr>
        <b/>
        <sz val="10.0"/>
      </rPr>
      <t>18.08.20</t>
    </r>
    <r>
      <rPr>
        <sz val="10.0"/>
      </rPr>
      <t xml:space="preserve"> - отправлен ответ о дате предоставления РКМ (28.08.2020 г.) - исх. 1228 АО</t>
    </r>
  </si>
  <si>
    <r>
      <rPr>
        <b/>
        <sz val="10.0"/>
      </rPr>
      <t>10.08.20</t>
    </r>
    <r>
      <rPr>
        <sz val="10.0"/>
      </rPr>
      <t xml:space="preserve">-запрос расписан через офис
</t>
    </r>
    <r>
      <rPr>
        <b/>
        <sz val="10.0"/>
      </rPr>
      <t>12.08.20</t>
    </r>
    <r>
      <rPr>
        <sz val="10.0"/>
      </rPr>
      <t xml:space="preserve"> - ТКП согласовано (Андрейко, Пак.). Отправлено Линьковой для РКМ.
</t>
    </r>
    <r>
      <rPr>
        <b/>
        <sz val="10.0"/>
      </rPr>
      <t>28.08.20</t>
    </r>
    <r>
      <rPr>
        <sz val="10.0"/>
      </rPr>
      <t xml:space="preserve"> - РКМ отправлены Заказчику (исх. 1295 АО)</t>
    </r>
  </si>
  <si>
    <t>ОКР "Орион" (КПА АФУ для КИС)</t>
  </si>
  <si>
    <t>395_20</t>
  </si>
  <si>
    <r>
      <rPr>
        <b/>
        <sz val="10.0"/>
      </rPr>
      <t>10.08.20</t>
    </r>
    <r>
      <rPr>
        <sz val="10.0"/>
      </rPr>
      <t xml:space="preserve">-запрос расписан через офис
</t>
    </r>
    <r>
      <rPr>
        <b/>
        <sz val="10.0"/>
      </rPr>
      <t>12.08.20</t>
    </r>
    <r>
      <rPr>
        <sz val="10.0"/>
      </rPr>
      <t xml:space="preserve"> - ТКП согласовано (Андрейко, Пак.). Отправлено Линьковой для РКМ.
</t>
    </r>
    <r>
      <rPr>
        <b/>
        <sz val="10.0"/>
      </rPr>
      <t>01.09.20</t>
    </r>
    <r>
      <rPr>
        <sz val="10.0"/>
      </rPr>
      <t xml:space="preserve"> - отправлено Заказчику (исх 1312 АО)</t>
    </r>
  </si>
  <si>
    <t>31.08.20-запрос расписан через офис
01.09.20 - дан ответ (исх. 1312 АО)</t>
  </si>
  <si>
    <t>ОКР "Орион" (СО ТМИ)</t>
  </si>
  <si>
    <t>396_20</t>
  </si>
  <si>
    <r>
      <rPr>
        <b/>
        <sz val="10.0"/>
      </rPr>
      <t>10.08.20</t>
    </r>
    <r>
      <rPr>
        <sz val="10.0"/>
      </rPr>
      <t xml:space="preserve">-запрос расписан через офис
</t>
    </r>
    <r>
      <rPr>
        <b/>
        <sz val="10.0"/>
      </rPr>
      <t>12.08.20</t>
    </r>
    <r>
      <rPr>
        <sz val="10.0"/>
      </rPr>
      <t xml:space="preserve"> - сделан запрос в DEPO Computers
</t>
    </r>
    <r>
      <rPr>
        <b/>
        <sz val="10.0"/>
      </rPr>
      <t>14.08.20</t>
    </r>
    <r>
      <rPr>
        <sz val="10.0"/>
      </rPr>
      <t xml:space="preserve"> - получены цены. ТКП отправлено Лунину на согласование.
Согласовано - Лунин.
</t>
    </r>
    <r>
      <rPr>
        <b/>
        <sz val="10.0"/>
      </rPr>
      <t>17.08.20</t>
    </r>
    <r>
      <rPr>
        <sz val="10.0"/>
      </rPr>
      <t xml:space="preserve"> - согласовано - Пак. Отправлено Линьковой для формирования РКМ.
</t>
    </r>
    <r>
      <rPr>
        <b/>
        <sz val="10.0"/>
      </rPr>
      <t>04.09.20</t>
    </r>
    <r>
      <rPr>
        <sz val="10.0"/>
      </rPr>
      <t xml:space="preserve"> - РКМ отправлены (исх. 1345 АО)</t>
    </r>
  </si>
  <si>
    <t>АСУИ имитатора ИК излучения</t>
  </si>
  <si>
    <t>906
771</t>
  </si>
  <si>
    <t>398_20</t>
  </si>
  <si>
    <r>
      <rPr>
        <b/>
        <sz val="10.0"/>
      </rPr>
      <t>12.08.20</t>
    </r>
    <r>
      <rPr>
        <sz val="10.0"/>
      </rPr>
      <t xml:space="preserve"> -запрос расписан через офис
</t>
    </r>
    <r>
      <rPr>
        <b/>
        <sz val="10.0"/>
      </rPr>
      <t>12.08.20</t>
    </r>
    <r>
      <rPr>
        <sz val="10.0"/>
      </rPr>
      <t xml:space="preserve"> - направлена заявка в 4 рабочие группы
</t>
    </r>
    <r>
      <rPr>
        <b/>
        <sz val="10.0"/>
      </rPr>
      <t>27.08.20</t>
    </r>
    <r>
      <rPr>
        <sz val="10.0"/>
      </rPr>
      <t xml:space="preserve"> - получены ИД от Скрипника Ал-ра.
ТКП предварительно направлено на рассмотрение Скрипнику Ал-ру.
</t>
    </r>
    <r>
      <rPr>
        <b/>
        <sz val="10.0"/>
      </rPr>
      <t>28.08.20</t>
    </r>
    <r>
      <rPr>
        <sz val="10.0"/>
      </rPr>
      <t xml:space="preserve"> - получены замечания и доп. требования Заказчика.
</t>
    </r>
    <r>
      <rPr>
        <b/>
        <sz val="10.0"/>
      </rPr>
      <t>31.08.20</t>
    </r>
    <r>
      <rPr>
        <sz val="10.0"/>
      </rPr>
      <t xml:space="preserve"> - ТКП отправлено на согласование Стифутину (вместо Скрипника)
</t>
    </r>
    <r>
      <rPr>
        <b/>
        <sz val="10.0"/>
      </rPr>
      <t>03.09.20</t>
    </r>
    <r>
      <rPr>
        <sz val="10.0"/>
      </rPr>
      <t xml:space="preserve"> - согласовано (Стифутин)
</t>
    </r>
    <r>
      <rPr>
        <b/>
        <sz val="10.0"/>
      </rPr>
      <t>07.09.20</t>
    </r>
    <r>
      <rPr>
        <sz val="10.0"/>
      </rPr>
      <t xml:space="preserve"> - согласовано (Пак)
Отправлено Семину.
</t>
    </r>
    <r>
      <rPr>
        <b/>
        <sz val="10.0"/>
      </rPr>
      <t>11.09.20</t>
    </r>
    <r>
      <rPr>
        <sz val="10.0"/>
      </rPr>
      <t xml:space="preserve"> - дожидаемся понедельника, когда выйдет Семин и подпишет ТКП.
</t>
    </r>
    <r>
      <rPr>
        <b/>
        <sz val="10.0"/>
      </rPr>
      <t>17.09.20</t>
    </r>
    <r>
      <rPr>
        <sz val="10.0"/>
      </rPr>
      <t xml:space="preserve"> - отправлено Заказчику (исх 1432 АО)</t>
    </r>
  </si>
  <si>
    <t>АИИС имиатора ИК</t>
  </si>
  <si>
    <t>22.10.20-запрос расписан через офис
23.10.20 - ТЗ направлено Скрипнику на рассмотрение.
30.10.20 - замечания по ТЗ направлены Заказчику по электр. почте</t>
  </si>
  <si>
    <t>ОКР "Орион" (наземные средства приема ТМИ)</t>
  </si>
  <si>
    <t>399_20</t>
  </si>
  <si>
    <r>
      <rPr>
        <b/>
        <sz val="10.0"/>
      </rPr>
      <t>10.08.20</t>
    </r>
    <r>
      <rPr>
        <sz val="10.0"/>
      </rPr>
      <t xml:space="preserve">-запрос расписан через офис
</t>
    </r>
    <r>
      <rPr>
        <b/>
        <sz val="10.0"/>
      </rPr>
      <t>14.08.20</t>
    </r>
    <r>
      <rPr>
        <sz val="10.0"/>
      </rPr>
      <t xml:space="preserve"> - ТКП согласовано (Андрейко). Отправлено Паку
</t>
    </r>
    <r>
      <rPr>
        <b/>
        <sz val="10.0"/>
      </rPr>
      <t>17.08.20</t>
    </r>
    <r>
      <rPr>
        <sz val="10.0"/>
      </rPr>
      <t xml:space="preserve"> - согласовано (Пак). Отправлено Линьковой для РКМ.
</t>
    </r>
    <r>
      <rPr>
        <b/>
        <sz val="10.0"/>
      </rPr>
      <t>28.08.20</t>
    </r>
    <r>
      <rPr>
        <sz val="10.0"/>
      </rPr>
      <t xml:space="preserve"> - РКМ отправлены Заказчику (исх. 1295 АО)</t>
    </r>
  </si>
  <si>
    <t>ОКР "Орион" (НТК СИ для ТК РБ и ТК КГЧ)</t>
  </si>
  <si>
    <t>413_20</t>
  </si>
  <si>
    <r>
      <rPr>
        <b/>
        <sz val="10.0"/>
      </rPr>
      <t>19.08.20</t>
    </r>
    <r>
      <rPr>
        <sz val="10.0"/>
      </rPr>
      <t xml:space="preserve">-запрос расписан через офис
</t>
    </r>
    <r>
      <rPr>
        <b/>
        <sz val="10.0"/>
      </rPr>
      <t>20.08.20</t>
    </r>
    <r>
      <rPr>
        <sz val="10.0"/>
      </rPr>
      <t xml:space="preserve"> - РКМ отправлены Заказчику (исх. 1247 АО)</t>
    </r>
  </si>
  <si>
    <t>ОКР "Орион" (НТК СИ для КИС-416)</t>
  </si>
  <si>
    <t>414_20</t>
  </si>
  <si>
    <r>
      <rPr>
        <b/>
        <sz val="10.0"/>
      </rPr>
      <t>19.08.20</t>
    </r>
    <r>
      <rPr>
        <sz val="10.0"/>
      </rPr>
      <t xml:space="preserve"> - запрос расписан через офис (вх. 790 АО, по нему ответили 1247 АО)
</t>
    </r>
    <r>
      <rPr>
        <b/>
        <sz val="10.0"/>
      </rPr>
      <t>21.08.20</t>
    </r>
    <r>
      <rPr>
        <sz val="10.0"/>
      </rPr>
      <t xml:space="preserve"> - РКМ отправлены Заказчику (исх. 1255 АО)</t>
    </r>
  </si>
  <si>
    <t>ОКР "Орион" (КПР ТМС)</t>
  </si>
  <si>
    <t>416_20</t>
  </si>
  <si>
    <r>
      <rPr>
        <b/>
        <sz val="10.0"/>
      </rPr>
      <t>19.08.20</t>
    </r>
    <r>
      <rPr>
        <sz val="10.0"/>
      </rPr>
      <t xml:space="preserve"> - запрос расписан через офис (вх. 790 АО, по нему ответили 1247 АО)
</t>
    </r>
    <r>
      <rPr>
        <b/>
        <sz val="10.0"/>
      </rPr>
      <t>21.08.20</t>
    </r>
    <r>
      <rPr>
        <sz val="10.0"/>
      </rPr>
      <t xml:space="preserve"> - РКМ отправлены Заказчику (исх. 1255 АО)</t>
    </r>
  </si>
  <si>
    <t>Кингисеппский машиностроительный завод</t>
  </si>
  <si>
    <t>Преобразования сигналов с
датчика оборотов ДТЭ-1
и с Датчиков вибраций МВ-25В</t>
  </si>
  <si>
    <t>417_20</t>
  </si>
  <si>
    <t>21.08.20-запрос расписан через офис
Направлено отказное электронное письмо.</t>
  </si>
  <si>
    <t>ОКР "Феникс" (НТК СИ для "Байконур")</t>
  </si>
  <si>
    <t>418_20</t>
  </si>
  <si>
    <r>
      <rPr>
        <b/>
        <sz val="10.0"/>
      </rPr>
      <t>21.08.20</t>
    </r>
    <r>
      <rPr>
        <sz val="10.0"/>
      </rPr>
      <t xml:space="preserve">-запрос расписан через офис
</t>
    </r>
    <r>
      <rPr>
        <b/>
        <sz val="10.0"/>
      </rPr>
      <t>26.08.20</t>
    </r>
    <r>
      <rPr>
        <sz val="10.0"/>
      </rPr>
      <t xml:space="preserve"> - согласовано Андрейко.
РКМ отправлены Заказчику (исх. 1280 АО)</t>
    </r>
  </si>
  <si>
    <t>ОКР "Феникс" (КПР ТМИ для "Байконур")</t>
  </si>
  <si>
    <t>419_20</t>
  </si>
  <si>
    <r>
      <rPr>
        <b/>
        <sz val="10.0"/>
      </rPr>
      <t>21.08.20</t>
    </r>
    <r>
      <rPr>
        <sz val="10.0"/>
      </rPr>
      <t xml:space="preserve">-запрос расписан через офис
</t>
    </r>
    <r>
      <rPr>
        <b/>
        <sz val="10.0"/>
      </rPr>
      <t>02.09.20</t>
    </r>
    <r>
      <rPr>
        <sz val="10.0"/>
      </rPr>
      <t xml:space="preserve"> - РКМ отправлены Заказчику (исх 1318 АО)</t>
    </r>
  </si>
  <si>
    <t>ОКР "Феникс" (НТК СИ для КИС-416)</t>
  </si>
  <si>
    <t>420_20</t>
  </si>
  <si>
    <r>
      <rPr>
        <b/>
        <sz val="10.0"/>
      </rPr>
      <t>21.08.20</t>
    </r>
    <r>
      <rPr>
        <sz val="10.0"/>
      </rPr>
      <t xml:space="preserve">-запрос расписан через офис
</t>
    </r>
    <r>
      <rPr>
        <b/>
        <sz val="10.0"/>
      </rPr>
      <t>02.09.20</t>
    </r>
    <r>
      <rPr>
        <sz val="10.0"/>
      </rPr>
      <t xml:space="preserve"> - РКМ отправлены Заказчику (исх 1320 АО)</t>
    </r>
  </si>
  <si>
    <t>ОКР "Феникс" (КПР ТМИ для КИС-416)</t>
  </si>
  <si>
    <t>421_20</t>
  </si>
  <si>
    <r>
      <rPr>
        <b/>
        <sz val="10.0"/>
      </rPr>
      <t>21.08.20</t>
    </r>
    <r>
      <rPr>
        <sz val="10.0"/>
      </rPr>
      <t xml:space="preserve">-запрос расписан через офис
</t>
    </r>
    <r>
      <rPr>
        <b/>
        <sz val="10.0"/>
      </rPr>
      <t>02.09.20</t>
    </r>
    <r>
      <rPr>
        <sz val="10.0"/>
      </rPr>
      <t xml:space="preserve"> - РКМ отправлены Заказчику (исх 1319 АО)</t>
    </r>
  </si>
  <si>
    <t>428_20</t>
  </si>
  <si>
    <r>
      <rPr>
        <b/>
        <sz val="10.0"/>
      </rPr>
      <t>25.08.20</t>
    </r>
    <r>
      <rPr>
        <sz val="10.0"/>
      </rPr>
      <t xml:space="preserve">-запрос расписан через офис
</t>
    </r>
    <r>
      <rPr>
        <b/>
        <sz val="10.0"/>
      </rPr>
      <t>31.08.20</t>
    </r>
    <r>
      <rPr>
        <sz val="10.0"/>
      </rPr>
      <t xml:space="preserve"> - ТКП отправлено Заказчику по электр. почте </t>
    </r>
  </si>
  <si>
    <t>ТИС "Транзит-А-2"</t>
  </si>
  <si>
    <t>432_20</t>
  </si>
  <si>
    <r>
      <rPr>
        <b/>
        <sz val="10.0"/>
      </rPr>
      <t>27.08.20 (П. Мартынов)</t>
    </r>
    <r>
      <rPr>
        <sz val="10.0"/>
      </rPr>
      <t xml:space="preserve"> - задача поставлена ГД.
</t>
    </r>
    <r>
      <rPr>
        <b/>
        <sz val="10.0"/>
      </rPr>
      <t>03.09.20</t>
    </r>
    <r>
      <rPr>
        <sz val="10.0"/>
      </rPr>
      <t xml:space="preserve"> - согласовано Андрейко
</t>
    </r>
    <r>
      <rPr>
        <b/>
        <sz val="10.0"/>
      </rPr>
      <t>04.09.20</t>
    </r>
    <r>
      <rPr>
        <sz val="10.0"/>
      </rPr>
      <t xml:space="preserve"> - согласовано Пак.
Передано ГД
</t>
    </r>
    <r>
      <rPr>
        <b/>
        <sz val="10.0"/>
      </rPr>
      <t>07.09.20</t>
    </r>
    <r>
      <rPr>
        <sz val="10.0"/>
      </rPr>
      <t xml:space="preserve"> - внесены корректировки.
</t>
    </r>
    <r>
      <rPr>
        <b/>
        <sz val="10.0"/>
      </rPr>
      <t>08.09.20</t>
    </r>
    <r>
      <rPr>
        <sz val="10.0"/>
      </rPr>
      <t xml:space="preserve"> - согласовано ГД.
Отправлено Заказчику (исх. 1366 АО)</t>
    </r>
  </si>
  <si>
    <t>Р2689</t>
  </si>
  <si>
    <t>433_20</t>
  </si>
  <si>
    <r>
      <rPr>
        <b/>
        <sz val="10.0"/>
      </rPr>
      <t>27.08.20</t>
    </r>
    <r>
      <rPr>
        <sz val="10.0"/>
      </rPr>
      <t xml:space="preserve">-запрос расписан через офис
</t>
    </r>
    <r>
      <rPr>
        <b/>
        <sz val="10.0"/>
      </rPr>
      <t>08.09.20</t>
    </r>
    <r>
      <rPr>
        <sz val="10.0"/>
      </rPr>
      <t xml:space="preserve"> - ТКП отправлено Заказчику по электр. почте.</t>
    </r>
  </si>
  <si>
    <t>436_20</t>
  </si>
  <si>
    <t>01.09.20-запрос расписан через офис
02.09.20 - отправлено Заказчику по электр. почте.</t>
  </si>
  <si>
    <t>КРАСМАШ</t>
  </si>
  <si>
    <t>Проектная документация</t>
  </si>
  <si>
    <t>439_20</t>
  </si>
  <si>
    <t>17.09.20 - сделать ТКП на систему управления и измерения
21.09.20 - отправлено письмо (исх 1455 АО) об отказе от проектной документации и сроке предоставленяи ТКП на Систему управления и измерения.</t>
  </si>
  <si>
    <t>Система управления и измерения</t>
  </si>
  <si>
    <r>
      <rPr>
        <b/>
        <sz val="10.0"/>
      </rPr>
      <t>21.09.20 (П. Мартынов)</t>
    </r>
    <r>
      <rPr>
        <sz val="10.0"/>
      </rPr>
      <t xml:space="preserve"> - сделать ТКП до 25.09.20
</t>
    </r>
    <r>
      <rPr>
        <b/>
        <sz val="10.0"/>
      </rPr>
      <t>25.09.20</t>
    </r>
    <r>
      <rPr>
        <sz val="10.0"/>
      </rPr>
      <t xml:space="preserve"> - отправлено письмо об отсрочке до 07.10.20 (исх.1486 АО)
</t>
    </r>
    <r>
      <rPr>
        <b/>
        <sz val="10.0"/>
      </rPr>
      <t>08.10.20</t>
    </r>
    <r>
      <rPr>
        <sz val="10.0"/>
      </rPr>
      <t xml:space="preserve"> - ТКП отправлено Заказчику (исх 1593 АО) </t>
    </r>
  </si>
  <si>
    <r>
      <rPr>
        <b/>
        <sz val="10.0"/>
      </rPr>
      <t>13.10.20 (П. Мартынов)</t>
    </r>
    <r>
      <rPr>
        <sz val="10.0"/>
      </rPr>
      <t xml:space="preserve"> - задача поставлена В. Паком: увеличить стоимость.
</t>
    </r>
    <r>
      <rPr>
        <b/>
        <sz val="10.0"/>
      </rPr>
      <t>15.10.20</t>
    </r>
    <r>
      <rPr>
        <sz val="10.0"/>
      </rPr>
      <t xml:space="preserve"> - согласовано Пак.
Подписано: Семин. 
Отправлено Заказчику (исх 1628 АО)</t>
    </r>
  </si>
  <si>
    <r>
      <rPr>
        <b/>
        <sz val="10.0"/>
      </rPr>
      <t>03.09.20</t>
    </r>
    <r>
      <rPr>
        <sz val="10.0"/>
      </rPr>
      <t xml:space="preserve">-запрос расписан через офис
</t>
    </r>
    <r>
      <rPr>
        <b/>
        <sz val="10.0"/>
      </rPr>
      <t>09.09.20</t>
    </r>
    <r>
      <rPr>
        <sz val="10.0"/>
      </rPr>
      <t xml:space="preserve"> - ТКП направлено Андрейко (согласование состава) и в ПТЦ (сроки)
</t>
    </r>
    <r>
      <rPr>
        <b/>
        <sz val="10.0"/>
      </rPr>
      <t>11.09.20</t>
    </r>
    <r>
      <rPr>
        <sz val="10.0"/>
      </rPr>
      <t xml:space="preserve"> - согласовано Андрейко (состав)
</t>
    </r>
    <r>
      <rPr>
        <b/>
        <sz val="10.0"/>
      </rPr>
      <t>14.09.20</t>
    </r>
    <r>
      <rPr>
        <sz val="10.0"/>
      </rPr>
      <t xml:space="preserve"> - согласовано ПТЦ (сроки)
</t>
    </r>
    <r>
      <rPr>
        <b/>
        <sz val="10.0"/>
      </rPr>
      <t>16.09.20</t>
    </r>
    <r>
      <rPr>
        <sz val="10.0"/>
      </rPr>
      <t xml:space="preserve"> - письмо о сроках отправлено Заказчику (исх 1424 АО)</t>
    </r>
  </si>
  <si>
    <t>30.11.20-запрос расписан через офис
03.12.20 - направлено письмо о сроках изготовления 3х комплектов (исх 1943 АО)</t>
  </si>
  <si>
    <t>Тех. проект на ПС ИТД</t>
  </si>
  <si>
    <t>867
876</t>
  </si>
  <si>
    <t>445_20</t>
  </si>
  <si>
    <r>
      <rPr>
        <b/>
        <sz val="10.0"/>
      </rPr>
      <t>10.09.20</t>
    </r>
    <r>
      <rPr>
        <sz val="10.0"/>
      </rPr>
      <t xml:space="preserve">-запрос расписан через офис
</t>
    </r>
    <r>
      <rPr>
        <b/>
        <sz val="10.0"/>
      </rPr>
      <t>10.09.20</t>
    </r>
    <r>
      <rPr>
        <sz val="10.0"/>
      </rPr>
      <t xml:space="preserve"> - ТКП и ИД для РКМ отправлены Андрейко и Фельдману
</t>
    </r>
    <r>
      <rPr>
        <b/>
        <sz val="10.0"/>
      </rPr>
      <t xml:space="preserve">11.09.20 </t>
    </r>
    <r>
      <rPr>
        <sz val="10.0"/>
      </rPr>
      <t xml:space="preserve">- согласовно Фельдман.
</t>
    </r>
    <r>
      <rPr>
        <b/>
        <sz val="10.0"/>
      </rPr>
      <t>14.09.20</t>
    </r>
    <r>
      <rPr>
        <sz val="10.0"/>
      </rPr>
      <t xml:space="preserve"> - согласовано Андрейко.
Получены замечания от Кокорева. Устраняю
ТКП согласовано. Заявка направлена в договорную группу.
</t>
    </r>
    <r>
      <rPr>
        <b/>
        <sz val="10.0"/>
      </rPr>
      <t>15.09.20</t>
    </r>
    <r>
      <rPr>
        <sz val="10.0"/>
      </rPr>
      <t xml:space="preserve"> - РКМ отправлены Заказчику (исх 1419 АО)</t>
    </r>
  </si>
  <si>
    <r>
      <rPr>
        <b/>
        <sz val="10.0"/>
      </rPr>
      <t>29.04.20</t>
    </r>
    <r>
      <rPr>
        <sz val="10.0"/>
      </rPr>
      <t xml:space="preserve">-запрос расписан через офис
</t>
    </r>
    <r>
      <rPr>
        <b/>
        <sz val="10.0"/>
      </rPr>
      <t>06.05.20</t>
    </r>
    <r>
      <rPr>
        <sz val="10.0"/>
      </rPr>
      <t xml:space="preserve"> - проработан и составлен ответ. На подписи
</t>
    </r>
    <r>
      <rPr>
        <b/>
        <sz val="10.0"/>
      </rPr>
      <t>12.05.20</t>
    </r>
    <r>
      <rPr>
        <sz val="10.0"/>
      </rPr>
      <t xml:space="preserve"> - ответ подписан.
</t>
    </r>
    <r>
      <rPr>
        <b/>
        <sz val="10.0"/>
      </rPr>
      <t>13.05.20</t>
    </r>
    <r>
      <rPr>
        <sz val="10.0"/>
      </rPr>
      <t xml:space="preserve"> - отправлен Заказчику (исх. 692 АО)</t>
    </r>
  </si>
  <si>
    <t>446_20</t>
  </si>
  <si>
    <r>
      <rPr>
        <b/>
        <sz val="10.0"/>
      </rPr>
      <t>10.09.20</t>
    </r>
    <r>
      <rPr>
        <sz val="10.0"/>
      </rPr>
      <t xml:space="preserve">-запрос расписан через офис
</t>
    </r>
    <r>
      <rPr>
        <b/>
        <sz val="10.0"/>
      </rPr>
      <t>10.09.20</t>
    </r>
    <r>
      <rPr>
        <sz val="10.0"/>
      </rPr>
      <t xml:space="preserve"> - на согласовании у Пака
</t>
    </r>
    <r>
      <rPr>
        <b/>
        <sz val="10.0"/>
      </rPr>
      <t>14.09.20</t>
    </r>
    <r>
      <rPr>
        <sz val="10.0"/>
      </rPr>
      <t xml:space="preserve"> - на согласование в группе РСС
</t>
    </r>
    <r>
      <rPr>
        <b/>
        <sz val="10.0"/>
      </rPr>
      <t>15.09.20</t>
    </r>
    <r>
      <rPr>
        <sz val="10.0"/>
      </rPr>
      <t xml:space="preserve"> - отправлено Заказчику (исх 465 ООО)</t>
    </r>
  </si>
  <si>
    <t>450_20</t>
  </si>
  <si>
    <r>
      <rPr>
        <b/>
        <sz val="10.0"/>
      </rPr>
      <t>15.09.20</t>
    </r>
    <r>
      <rPr>
        <sz val="10.0"/>
      </rPr>
      <t xml:space="preserve">-запрос расписан через офис
</t>
    </r>
    <r>
      <rPr>
        <b/>
        <sz val="10.0"/>
      </rPr>
      <t>16.09.20</t>
    </r>
    <r>
      <rPr>
        <sz val="10.0"/>
      </rPr>
      <t xml:space="preserve"> - согласовано Андрейко
</t>
    </r>
    <r>
      <rPr>
        <b/>
        <sz val="10.0"/>
      </rPr>
      <t>18.09.20</t>
    </r>
    <r>
      <rPr>
        <sz val="10.0"/>
      </rPr>
      <t xml:space="preserve"> - согласовано Семин.
Отправлено Заказчику по электр. почте.</t>
    </r>
  </si>
  <si>
    <t>СИУТ</t>
  </si>
  <si>
    <t>451_20</t>
  </si>
  <si>
    <r>
      <rPr>
        <b/>
        <sz val="10.0"/>
      </rPr>
      <t>14.09.20</t>
    </r>
    <r>
      <rPr>
        <sz val="10.0"/>
      </rPr>
      <t xml:space="preserve">-запрос расписан через офис
</t>
    </r>
    <r>
      <rPr>
        <b/>
        <sz val="10.0"/>
      </rPr>
      <t>14.09.20</t>
    </r>
    <r>
      <rPr>
        <sz val="10.0"/>
      </rPr>
      <t xml:space="preserve"> - направлено в группу РСС.
</t>
    </r>
    <r>
      <rPr>
        <b/>
        <sz val="10.0"/>
      </rPr>
      <t>15.09.20</t>
    </r>
    <r>
      <rPr>
        <sz val="10.0"/>
      </rPr>
      <t xml:space="preserve"> - ТКП отправлено Заказчику (исх 1421 АО)</t>
    </r>
  </si>
  <si>
    <t>пульт управления пиротехническими средствами</t>
  </si>
  <si>
    <t>459_20</t>
  </si>
  <si>
    <r>
      <rPr>
        <b/>
        <sz val="10.0"/>
      </rPr>
      <t>24.08.20-</t>
    </r>
    <r>
      <rPr>
        <sz val="10.0"/>
      </rPr>
      <t xml:space="preserve">запрос расписан через офис
</t>
    </r>
    <r>
      <rPr>
        <b/>
        <sz val="10.0"/>
      </rPr>
      <t>25.08.20</t>
    </r>
    <r>
      <rPr>
        <sz val="10.0"/>
      </rPr>
      <t xml:space="preserve"> - отправлено Фельдману.
</t>
    </r>
    <r>
      <rPr>
        <b/>
        <sz val="10.0"/>
      </rPr>
      <t xml:space="preserve">02.09.20 </t>
    </r>
    <r>
      <rPr>
        <sz val="10.0"/>
      </rPr>
      <t xml:space="preserve">- по состоянию на сегодняшний день ИД не получены
</t>
    </r>
    <r>
      <rPr>
        <b/>
        <sz val="10.0"/>
      </rPr>
      <t xml:space="preserve">11.09.20 </t>
    </r>
    <r>
      <rPr>
        <sz val="10.0"/>
      </rPr>
      <t xml:space="preserve">- по сообщению ОТЗ исходные данные будут выданы в течение след. недели
</t>
    </r>
    <r>
      <rPr>
        <b/>
        <sz val="10.0"/>
      </rPr>
      <t>22.09.20</t>
    </r>
    <r>
      <rPr>
        <sz val="10.0"/>
      </rPr>
      <t xml:space="preserve"> - получены ИД. Формирую ТКП
</t>
    </r>
    <r>
      <rPr>
        <b/>
        <sz val="10.0"/>
      </rPr>
      <t>30.09.20</t>
    </r>
    <r>
      <rPr>
        <sz val="10.0"/>
      </rPr>
      <t xml:space="preserve"> - ТКП согласовано (Фельдман, Пак). На подписи у Семина
</t>
    </r>
    <r>
      <rPr>
        <b/>
        <sz val="10.0"/>
      </rPr>
      <t xml:space="preserve">12.10.20 </t>
    </r>
    <r>
      <rPr>
        <sz val="10.0"/>
      </rPr>
      <t xml:space="preserve">- рассмотрено ГД. Получены замечания
</t>
    </r>
    <r>
      <rPr>
        <b/>
        <sz val="10.0"/>
      </rPr>
      <t>14.10.20</t>
    </r>
    <r>
      <rPr>
        <sz val="10.0"/>
      </rPr>
      <t xml:space="preserve"> - ТКП отправлено Заказчику (исх. 1618 от 14.10.2020 АО)</t>
    </r>
  </si>
  <si>
    <t>АО "ОКБ Зенит"</t>
  </si>
  <si>
    <t>Разработка и внедрение автоматизированной системы сбора и регистрации данных испытательного стендового оборудования</t>
  </si>
  <si>
    <t>465_20</t>
  </si>
  <si>
    <t>24.09.20-запрос расписан через офис
24.09.20 - заявка направлена в 4 группы
28.09.20 - отказ по всем группам.
29.09.20 - отправлено отказное электронное письмо</t>
  </si>
  <si>
    <t>Возможность использования системы СПР ТМИ</t>
  </si>
  <si>
    <t>466_20</t>
  </si>
  <si>
    <r>
      <rPr>
        <b/>
        <sz val="10.0"/>
      </rPr>
      <t>22.09.20</t>
    </r>
    <r>
      <rPr>
        <sz val="10.0"/>
      </rPr>
      <t xml:space="preserve">-запрос расписан через офис
</t>
    </r>
    <r>
      <rPr>
        <b/>
        <sz val="10.0"/>
      </rPr>
      <t>24.09.20</t>
    </r>
    <r>
      <rPr>
        <sz val="10.0"/>
      </rPr>
      <t xml:space="preserve"> - получены ИД.
Направлен запрос в ПТЦ на расшифровку ЭРИ.
</t>
    </r>
    <r>
      <rPr>
        <b/>
        <sz val="10.0"/>
      </rPr>
      <t>06.10.20</t>
    </r>
    <r>
      <rPr>
        <sz val="10.0"/>
      </rPr>
      <t xml:space="preserve"> - отправлено письмо о дате предоставления ведомости (Исх 1566 АО)</t>
    </r>
  </si>
  <si>
    <r>
      <rPr>
        <b/>
        <sz val="10.0"/>
      </rPr>
      <t>06.10.20 (П. Мартынов)</t>
    </r>
    <r>
      <rPr>
        <sz val="10.0"/>
      </rPr>
      <t xml:space="preserve"> - подготовить ТКП и ведомость до 30.10.20
</t>
    </r>
    <r>
      <rPr>
        <b/>
        <sz val="10.0"/>
      </rPr>
      <t>29.10.20</t>
    </r>
    <r>
      <rPr>
        <sz val="10.0"/>
      </rPr>
      <t xml:space="preserve"> - ТКП согласовано (Андрейко, Пак). Проект ведомости и ТКП переданы Семину
</t>
    </r>
    <r>
      <rPr>
        <b/>
        <sz val="10.0"/>
      </rPr>
      <t>03.11.20</t>
    </r>
    <r>
      <rPr>
        <sz val="10.0"/>
      </rPr>
      <t xml:space="preserve"> - дан офиц. ответ (исх 1752 АО)</t>
    </r>
  </si>
  <si>
    <t>472_20</t>
  </si>
  <si>
    <r>
      <rPr>
        <b/>
        <sz val="10.0"/>
      </rPr>
      <t>28.09.20</t>
    </r>
    <r>
      <rPr>
        <sz val="10.0"/>
      </rPr>
      <t xml:space="preserve">-запрос расписан через офис
</t>
    </r>
    <r>
      <rPr>
        <b/>
        <sz val="10.0"/>
      </rPr>
      <t>29.09.20</t>
    </r>
    <r>
      <rPr>
        <sz val="10.0"/>
      </rPr>
      <t xml:space="preserve"> - отправлено Заказчику по электр. почте</t>
    </r>
  </si>
  <si>
    <t>ООО "ЭЛ-СКАДА"</t>
  </si>
  <si>
    <t>474_20</t>
  </si>
  <si>
    <r>
      <rPr>
        <b/>
        <sz val="10.0"/>
      </rPr>
      <t>28.09.20</t>
    </r>
    <r>
      <rPr>
        <sz val="10.0"/>
      </rPr>
      <t xml:space="preserve">-запрос расписан через офис
</t>
    </r>
    <r>
      <rPr>
        <b/>
        <sz val="10.0"/>
      </rPr>
      <t>29.09.20</t>
    </r>
    <r>
      <rPr>
        <sz val="10.0"/>
      </rPr>
      <t xml:space="preserve"> - отправлено Заказчику по электр. почте</t>
    </r>
  </si>
  <si>
    <t>ООО «КИП-Трейд»</t>
  </si>
  <si>
    <t xml:space="preserve">MIC-200 </t>
  </si>
  <si>
    <t>482_20</t>
  </si>
  <si>
    <t>01.10.20-запрос расписан через офис
02.10.20 - направлен ряд уточняющих вопросов
07.10.20 - ответы получены. ТКП согласовано (Скрипник)
08.10.20 - согласовано (Пак)
Отправлено Заказчику по электр. почте</t>
  </si>
  <si>
    <t>Радиопульт</t>
  </si>
  <si>
    <t>488_20</t>
  </si>
  <si>
    <r>
      <rPr>
        <b/>
        <sz val="10.0"/>
      </rPr>
      <t>07.10.20 (П. Мартынов)</t>
    </r>
    <r>
      <rPr>
        <sz val="10.0"/>
      </rPr>
      <t xml:space="preserve"> - задача поставлена Семиным
</t>
    </r>
    <r>
      <rPr>
        <b/>
        <sz val="10.0"/>
      </rPr>
      <t>07.10.20</t>
    </r>
    <r>
      <rPr>
        <sz val="10.0"/>
      </rPr>
      <t xml:space="preserve"> - согласовано: Фельдман, Пак.
</t>
    </r>
    <r>
      <rPr>
        <b/>
        <sz val="10.0"/>
      </rPr>
      <t>15.10.20</t>
    </r>
    <r>
      <rPr>
        <sz val="10.0"/>
      </rPr>
      <t xml:space="preserve"> - Семин дал добро отправить в рабочем порядке.
Отправлено по электр. почте.</t>
    </r>
  </si>
  <si>
    <t>оборудование для измерения линейных деформаций</t>
  </si>
  <si>
    <t>489_20</t>
  </si>
  <si>
    <r>
      <rPr>
        <b/>
        <sz val="10.0"/>
      </rPr>
      <t>07.10.2020</t>
    </r>
    <r>
      <rPr>
        <sz val="10.0"/>
      </rPr>
      <t xml:space="preserve">-запрос расписан через офис
</t>
    </r>
    <r>
      <rPr>
        <b/>
        <sz val="10.0"/>
      </rPr>
      <t>12.10.2020</t>
    </r>
    <r>
      <rPr>
        <sz val="10.0"/>
      </rPr>
      <t xml:space="preserve"> - ТКП направлено Заказчику по электр. почте</t>
    </r>
  </si>
  <si>
    <t>модуль, передаточное устройство, CD-носители</t>
  </si>
  <si>
    <t>495_20</t>
  </si>
  <si>
    <r>
      <rPr>
        <b/>
        <sz val="10.0"/>
      </rPr>
      <t>08.10.20</t>
    </r>
    <r>
      <rPr>
        <sz val="10.0"/>
      </rPr>
      <t xml:space="preserve">-запрос расписан через офис
</t>
    </r>
    <r>
      <rPr>
        <b/>
        <sz val="10.0"/>
      </rPr>
      <t>16.10.20</t>
    </r>
    <r>
      <rPr>
        <sz val="10.0"/>
      </rPr>
      <t xml:space="preserve"> - ТКП и письмо согласовано Фельдман. Передано Паку.
</t>
    </r>
    <r>
      <rPr>
        <b/>
        <sz val="10.0"/>
      </rPr>
      <t>21.10.20</t>
    </r>
    <r>
      <rPr>
        <sz val="10.0"/>
      </rPr>
      <t xml:space="preserve"> - согласовано Пак
Согласовано Семин.
Отправлено Заказчику (исх 1659 от 21.10.2020 АО)</t>
    </r>
  </si>
  <si>
    <t>УВК ДМТ для стенда 11 отд.216</t>
  </si>
  <si>
    <t>498_20</t>
  </si>
  <si>
    <r>
      <rPr>
        <b/>
        <sz val="10.0"/>
      </rPr>
      <t>09.10.20</t>
    </r>
    <r>
      <rPr>
        <sz val="10.0"/>
      </rPr>
      <t xml:space="preserve">-запрос расписан через офис
</t>
    </r>
    <r>
      <rPr>
        <b/>
        <sz val="10.0"/>
      </rPr>
      <t>15.10.20</t>
    </r>
    <r>
      <rPr>
        <sz val="10.0"/>
      </rPr>
      <t xml:space="preserve"> - согласовано Коршунов
Передано на согласование Паку.
</t>
    </r>
    <r>
      <rPr>
        <b/>
        <sz val="10.0"/>
      </rPr>
      <t>21.10.20</t>
    </r>
    <r>
      <rPr>
        <sz val="10.0"/>
      </rPr>
      <t xml:space="preserve"> - согласовано Пак.
Отправлено Заказчику по электр. почте</t>
    </r>
  </si>
  <si>
    <t>автономный регистратор телеметрической информации</t>
  </si>
  <si>
    <t>506_20</t>
  </si>
  <si>
    <t>15.10.20-запрос расписан через офис
22.10.20 - согласовано Андрейко, Пак
23.10.20 - подписано Семин. Отправлено Заказчику (исх 1680 АО)</t>
  </si>
  <si>
    <t>MIC-036 и ПУИ</t>
  </si>
  <si>
    <t>507_20</t>
  </si>
  <si>
    <t>15.10.20-запрос расписан через офис
15.10.20 - согласовано Фельдман
22.10.20 - согласовано Пак.
03.11.20 - согласован Семин. 
Отправлено Заказчику по электр. почте.</t>
  </si>
  <si>
    <t>Создание телеметрической системы ПТК (дополнение к 2059)</t>
  </si>
  <si>
    <t>1009
1093
1190</t>
  </si>
  <si>
    <t>20.10.20-запрос расписан через офис
23.10.20 - направлен запрос в ПТЦ на определение состава и стоимости ПКИ модулей MB
02.11.20 - рассчитана себестоимость. Направлена Фельдману для анализа.
11.11.20 - планируемая дата ответа (ведомость исполнения на ориентировочную цену) - 17.11.2020
12.11.20 - звонок от Заказчика. Приостановить расчеты, пока не придет письмо-дополнение
23.11.20 - ТКП предварительное направлено Фельдману
27.11.20 - пришло письмо с окончательными этапами. ТКП направлено Фельдману на согласование.
04.12.20 - согласовано Фельдман
07.12.20 - согласовано Пак. Передано Семину на согласование
15.12.20 - передано Линьковой для формирования РКМ.
16.12.20 - ТКП передано ГД
18.12.20 - ТКП согласовано ГД
22.12.20 - РКМ отправлены Заказчику (исх. 2059 АО)</t>
  </si>
  <si>
    <t>522_20</t>
  </si>
  <si>
    <t>22.10.20-запрос расписан через офис
23.10.20 - ИД от АНдрейко получены.
26.10.20 - ТКП составлено. На согласовании у Андрейко
27.10.20 - получены замечания. Исправлено. На повторном согласовании у Андрейко
30.10.20 - согласовано (Андрейко)
Согласовано Пак
Передано Семину
03.11.20 - согласовано ГД
Отправлено Заказчику (исх 1751 АО)</t>
  </si>
  <si>
    <t>ЦЭНКИ КЦ Южный</t>
  </si>
  <si>
    <t>528_20</t>
  </si>
  <si>
    <t>28.10.20-запрос расписан через офис
28.10.20 - отправлен перечень уточняющих вопросов
30.10.20 - ответы получены. Направлено в БТК.
03.11.20 - направлены доп. вопросы Заказчику
07.11.20 - ответы получены. Ожидаю структуру и состав от РП
11.11.20 - ТКП на согласовании у Андрейко
13.11.20 - согласовано (Андрейко, Пак, Семин)
Отправлено Заказчику (исх. № 1830 АО)</t>
  </si>
  <si>
    <t>АИ и КИ НТС СИ (Ангара)</t>
  </si>
  <si>
    <t>27.10.20-запрос расписан через офис
29.10.20 - согласовано Андрейко
10.11.20 - РКМ подписаны. Направлены в 4015 ВП МО РФ на заключение (исх 1791 АО)
17.11.20 - получены замечания.
23.11.20 - сформировано отказное письмо. На подписи у ГД
10.12.20 - направлено письмо о невозможности участия МЕРЫ в данных работах (исх 1984 АО)</t>
  </si>
  <si>
    <t>АИ и КИ КПА АФУ (Ангара)</t>
  </si>
  <si>
    <t>27.10.20-запрос расписан через офис
29.10.20 - согласовано Андрейко
10.11.20 - РКМ подписаны. Направлены в 4015 ВП МО РФ на заключение (исх 1791 АО)
17.11.20 - получены замечания
23.11.20 - составлено отказное письмо. На подписи у ГД
30.11.20 - вернулось с замечаниями
10.12.20 - направлено письмо о невозможности участия МЕРЫ в данных работах (исх 1984 АО)</t>
  </si>
  <si>
    <t>КПА АФУ</t>
  </si>
  <si>
    <t>30.10.20-запрос расписан через офис
30.10.20 - ТКП согласовано
10.11.20 - внутреннее совещание: формируем ПР. Данные направлены Линьковой
16.11.20 - договор, ПР и расчет превышения цен переданы Семину
19.11.20 - решение ГД: в ПР закладываем увеличенную цену
23.11.20 - РКМ формирует Линькова
25.11.20 - ПР и РКМ на согласовании у ГД
27.11.20 - пересогласовано ТКП
30.11.20 - Договор с ПР подписан ГД. 
01.12.20 - все договорные материалы направлены в Энергию (исх 1918 АО)</t>
  </si>
  <si>
    <t>22.12.20-запрос расписан через офис
25.12.20 - ПУР на рассмотрении у Семина
28.12.20 - ПУР на подписи у ГД
28.12.20 - ПУР на подписи у ГД
28.12.20 - подписан, передан в 4015 ВП МО РФ
30.12.20 - подписан. Направлен Заказчику (исх 2109 АО)</t>
  </si>
  <si>
    <t>533_20</t>
  </si>
  <si>
    <t>РС-Лунин</t>
  </si>
  <si>
    <t>29.10.20-запрос расписан через офис
05.11.20 - отправлено Заказчику (исх 1764 АО)</t>
  </si>
  <si>
    <t>УФУС (2 комп.) + МШУ (ME-717)</t>
  </si>
  <si>
    <t>544_20</t>
  </si>
  <si>
    <t>09.11.20-запрос расписан через офис
11.11.20 - ТКП на согласовании у Андрейко
12.11.20 - согласовано Андрейко
16.11.20 - согласовано Пак
17.11.20 - сформированы ТЭО на УФУС и командировки. На согласовании
18.11.20 - сформированы РКМ на блоки ME. На согласовании
19.11.20 - отправлено Заказчику (исх 1853 АО)</t>
  </si>
  <si>
    <t>17.11.20-запрос расписан через офис
17.11.20 - ДС передано в дог. группу.
Направлены счета на окончательную оплату (исх 1844 АО)</t>
  </si>
  <si>
    <t xml:space="preserve">Дог. № 47702388027160001380/37/19 от 19.11.2019 г. (АО) </t>
  </si>
  <si>
    <t>Источник-М (8 комп.)</t>
  </si>
  <si>
    <r>
      <rPr>
        <b/>
        <sz val="10.0"/>
      </rPr>
      <t>27.02.20</t>
    </r>
    <r>
      <rPr>
        <sz val="10.0"/>
      </rPr>
      <t xml:space="preserve">-запрос расписан через офис
</t>
    </r>
    <r>
      <rPr>
        <b/>
        <sz val="10.0"/>
      </rPr>
      <t>27.02.20</t>
    </r>
    <r>
      <rPr>
        <sz val="10.0"/>
      </rPr>
      <t xml:space="preserve"> - принято в работу
</t>
    </r>
    <r>
      <rPr>
        <b/>
        <sz val="10.0"/>
      </rPr>
      <t>28.02.20</t>
    </r>
    <r>
      <rPr>
        <sz val="10.0"/>
      </rPr>
      <t xml:space="preserve"> - ведомость исправлена и направлена в 4015 ВП МО РФ на переподписание (исх 332 АО)
</t>
    </r>
    <r>
      <rPr>
        <b/>
        <sz val="10.0"/>
      </rPr>
      <t>05.03.20</t>
    </r>
    <r>
      <rPr>
        <sz val="10.0"/>
      </rPr>
      <t xml:space="preserve"> - ведомость переподписано. Вносятся исправления в протокол цены.
</t>
    </r>
    <r>
      <rPr>
        <b/>
        <sz val="10.0"/>
      </rPr>
      <t>05.03.20</t>
    </r>
    <r>
      <rPr>
        <sz val="10.0"/>
      </rPr>
      <t xml:space="preserve"> - отправлено Заказчику (исх. 381 АО)</t>
    </r>
  </si>
  <si>
    <t>ТМС "Источник-М" (8 комп.)</t>
  </si>
  <si>
    <r>
      <rPr>
        <b/>
        <sz val="10.0"/>
      </rPr>
      <t>05.03.20</t>
    </r>
    <r>
      <rPr>
        <sz val="10.0"/>
      </rPr>
      <t xml:space="preserve">-запрос расписан через офис
</t>
    </r>
    <r>
      <rPr>
        <b/>
        <sz val="10.0"/>
      </rPr>
      <t>10.03.20</t>
    </r>
    <r>
      <rPr>
        <sz val="10.0"/>
      </rPr>
      <t xml:space="preserve"> - дан ответ по электр. почте</t>
    </r>
  </si>
  <si>
    <t>546_20</t>
  </si>
  <si>
    <r>
      <rPr>
        <b/>
        <sz val="10.0"/>
      </rPr>
      <t>10.02.2020</t>
    </r>
    <r>
      <rPr>
        <sz val="10.0"/>
      </rPr>
      <t xml:space="preserve"> - запрос расписан через офис.
</t>
    </r>
    <r>
      <rPr>
        <b/>
        <sz val="10.0"/>
      </rPr>
      <t>13.02.2020</t>
    </r>
    <r>
      <rPr>
        <sz val="10.0"/>
      </rPr>
      <t xml:space="preserve"> - дан ответ (исх. 245 АО)</t>
    </r>
  </si>
  <si>
    <t>Виброударные испытания</t>
  </si>
  <si>
    <t>551_20</t>
  </si>
  <si>
    <t>12.11.20-запрос расписан через офис
12.11.20 - по сообщению РСС (Стифутина) ИД будут выданы 16.11.20
13.11.20 - телефонный разговор с Заказчиком. Обговорили дату предоставления ТКП - 25.11.20. Подготовлено письмо о дате
Письмо отправлено (исх 1823 АО)</t>
  </si>
  <si>
    <t>13.11.20 (П. Мартынов) - отправить ТКП к 25.11.20
19.11.20 - согласовано Скрипник Ал-й
20.11.20 - согласовано Стифутин, Пак
23.11.20 - передано Семину
25.11.20 - передано Кокореву
26.11.20 - переделано. Согласовано.
Отправлено Заказчику (исх 1900 АО)</t>
  </si>
  <si>
    <t>Испытание РКТ в акустическом поле</t>
  </si>
  <si>
    <t>552_20</t>
  </si>
  <si>
    <t>12.11.20-запрос расписан через офис
12.11.20 - по сообщению РСС (Стифутина) ИД будут выданы 19.11.20
13.11.20 - телефонный разговор с Заказчиком. Обговорили дату предоставления ТКП - 25.11.20. Подготовлено письмо о дате
Отправлено (исх 1824 АО)</t>
  </si>
  <si>
    <t>13.11.20 (П. Мартынов) - отправить ТКП к 25.11.20
19.11.20 - согласовано Скрипник Ал-й
20.11.20 - согласовано Стифутин, Пак
23.11.20 - передано Семину
25.11.20 - передано Кокореву
26.11.20 - переделано. Согласовано.
Отправлено Заказчику (исх 1901 АО)</t>
  </si>
  <si>
    <r>
      <rPr>
        <b/>
        <sz val="10.0"/>
      </rPr>
      <t>11.02.20</t>
    </r>
    <r>
      <rPr>
        <sz val="10.0"/>
      </rPr>
      <t xml:space="preserve"> -запрос расписан через офис
</t>
    </r>
    <r>
      <rPr>
        <b/>
        <sz val="10.0"/>
      </rPr>
      <t>11.02.20</t>
    </r>
    <r>
      <rPr>
        <sz val="10.0"/>
      </rPr>
      <t xml:space="preserve"> - скан выложен на сервер. Идет процедура открытия счета
</t>
    </r>
    <r>
      <rPr>
        <b/>
        <sz val="10.0"/>
      </rPr>
      <t>13.02.20</t>
    </r>
    <r>
      <rPr>
        <sz val="10.0"/>
      </rPr>
      <t xml:space="preserve"> - направлена заявка на ДС на изменение реквизитов.
</t>
    </r>
    <r>
      <rPr>
        <b/>
        <sz val="10.0"/>
      </rPr>
      <t>14.02.20</t>
    </r>
    <r>
      <rPr>
        <sz val="10.0"/>
      </rPr>
      <t xml:space="preserve"> - ДС направлено Заказчику (исх. 260 АО)
</t>
    </r>
  </si>
  <si>
    <t>ЦЭНКИ-ПМ</t>
  </si>
  <si>
    <t>562_20</t>
  </si>
  <si>
    <r>
      <rPr>
        <b/>
        <sz val="10.0"/>
      </rPr>
      <t>23.11.20 (П. Мартынов)</t>
    </r>
    <r>
      <rPr>
        <sz val="10.0"/>
      </rPr>
      <t xml:space="preserve"> - подготовить ТКП для увеличения цены АО-ООО з. 2121
</t>
    </r>
    <r>
      <rPr>
        <b/>
        <sz val="10.0"/>
      </rPr>
      <t>26.11.20</t>
    </r>
    <r>
      <rPr>
        <sz val="10.0"/>
      </rPr>
      <t xml:space="preserve"> - согласовано: Фельдман, Пак.
</t>
    </r>
    <r>
      <rPr>
        <b/>
        <sz val="10.0"/>
      </rPr>
      <t>27.11.20</t>
    </r>
    <r>
      <rPr>
        <sz val="10.0"/>
      </rPr>
      <t xml:space="preserve"> - утверждено Семин.
ТКП направлено Смоляковой Е. для корректировки ФБК.</t>
    </r>
  </si>
  <si>
    <t>27.11.20 (П. Мартынов) - переделать ТКП
30.11.20 - согласовано Фельдман, Пак.</t>
  </si>
  <si>
    <t>20.11.20-запрос расписан через офис
25.11.20 - отправлено на согласование Коршунову
27.11.20 - получены замечания. Исправлены
30.11.20 - согласовано (Коршунов, Скрипник, Пак). Направлено Семину
02.12.20 - направлено Заказчику по электр. почте</t>
  </si>
  <si>
    <t>ГК НПЦ Хруничева</t>
  </si>
  <si>
    <t>572_20</t>
  </si>
  <si>
    <t>25.11.20-запрос расписан через офис
25.11.20 - принято в работу. 
Направлен перечень уточняющих вопросов по электр. почте
01.12.20 - ответ не получен от Заказчика. На связь не выходят. Ориент. ТКП направил на проверку Лунину
Согласовано: Лунин, Пак.
03.12.20 - подписано Семин.
Отправлено Заказчику (исх 621 ООО)</t>
  </si>
  <si>
    <t>10.12.20-запрос расписан через офис
16.12.20 - ТКП направлено Стифутину
17.12.20 - согласовано: Стифутин, Пак.
22.12.20 - согласовано: Семин
23.12.20 - отправлено Заказчику (исх 668 ООО)</t>
  </si>
  <si>
    <r>
      <rPr>
        <b/>
        <sz val="10.0"/>
      </rPr>
      <t>06.03.20</t>
    </r>
    <r>
      <rPr>
        <sz val="10.0"/>
      </rPr>
      <t xml:space="preserve">-запрос расписан через офис
</t>
    </r>
    <r>
      <rPr>
        <b/>
        <sz val="10.0"/>
      </rPr>
      <t>19.03.20</t>
    </r>
    <r>
      <rPr>
        <sz val="10.0"/>
      </rPr>
      <t xml:space="preserve"> - направлено письмо с просьбой рассмотреть возможность отказаться от казн. счета (исх. 435 АО)</t>
    </r>
  </si>
  <si>
    <t>Дог. № 1922...1361/376/3165-З-2019 (АО)</t>
  </si>
  <si>
    <t>PXI MX-228</t>
  </si>
  <si>
    <r>
      <rPr>
        <b/>
        <sz val="10.0"/>
      </rPr>
      <t>10.04.20</t>
    </r>
    <r>
      <rPr>
        <sz val="10.0"/>
      </rPr>
      <t xml:space="preserve"> -запрос расписан через офис
</t>
    </r>
    <r>
      <rPr>
        <b/>
        <sz val="10.0"/>
      </rPr>
      <t>16.04.20</t>
    </r>
    <r>
      <rPr>
        <sz val="10.0"/>
      </rPr>
      <t xml:space="preserve"> - ПР3 и ПР2 направлены на согласование Заказчику (исх 586 АО)</t>
    </r>
  </si>
  <si>
    <r>
      <rPr>
        <b/>
        <sz val="10.0"/>
      </rPr>
      <t>25.05.20</t>
    </r>
    <r>
      <rPr>
        <sz val="10.0"/>
      </rPr>
      <t xml:space="preserve">-запрос расписан через офис
</t>
    </r>
    <r>
      <rPr>
        <b/>
        <sz val="10.0"/>
      </rPr>
      <t>25.05.20</t>
    </r>
    <r>
      <rPr>
        <sz val="10.0"/>
      </rPr>
      <t xml:space="preserve"> - отправлено письмо-уведомление о готовности к отгрузке (исх 759 АО)</t>
    </r>
  </si>
  <si>
    <t>1220
1229</t>
  </si>
  <si>
    <r>
      <rPr>
        <b/>
        <sz val="10.0"/>
      </rPr>
      <t>13.12.19</t>
    </r>
    <r>
      <rPr>
        <sz val="10.0"/>
      </rPr>
      <t xml:space="preserve"> - запрос расписан через офис
</t>
    </r>
    <r>
      <rPr>
        <b/>
        <sz val="10.0"/>
      </rPr>
      <t>13.12.19</t>
    </r>
    <r>
      <rPr>
        <sz val="10.0"/>
      </rPr>
      <t xml:space="preserve"> - принято в работу. Формирую ТКП на 2020 г.
</t>
    </r>
    <r>
      <rPr>
        <b/>
        <sz val="10.0"/>
      </rPr>
      <t>23.12.19</t>
    </r>
    <r>
      <rPr>
        <sz val="10.0"/>
      </rPr>
      <t xml:space="preserve"> - заявка и ТКП на согласовании.
</t>
    </r>
    <r>
      <rPr>
        <b/>
        <sz val="10.0"/>
      </rPr>
      <t>26.12.19</t>
    </r>
    <r>
      <rPr>
        <sz val="10.0"/>
      </rPr>
      <t xml:space="preserve"> - согласовано с В. Паком.
</t>
    </r>
    <r>
      <rPr>
        <b/>
        <sz val="10.0"/>
      </rPr>
      <t>27.12.19</t>
    </r>
    <r>
      <rPr>
        <sz val="10.0"/>
      </rPr>
      <t xml:space="preserve"> - ТКП согласовано с Семиным. Заявка направлена в дог. группу (Токмаковой Наталье)
</t>
    </r>
    <r>
      <rPr>
        <b/>
        <sz val="10.0"/>
      </rPr>
      <t>13.01.20</t>
    </r>
    <r>
      <rPr>
        <sz val="10.0"/>
      </rPr>
      <t xml:space="preserve"> - договор правится А. Игошкиным. Завтра будет дан ответ о направлении проекта договора.
</t>
    </r>
    <r>
      <rPr>
        <b/>
        <sz val="10.0"/>
      </rPr>
      <t>14.01.20</t>
    </r>
    <r>
      <rPr>
        <sz val="10.0"/>
      </rPr>
      <t xml:space="preserve"> - дан ответ (исх. 40 от 14.01.2020 г.)</t>
    </r>
  </si>
  <si>
    <t>КСТ 1.5</t>
  </si>
  <si>
    <r>
      <rPr>
        <b/>
        <sz val="10.0"/>
      </rPr>
      <t>10.01.20</t>
    </r>
    <r>
      <rPr>
        <sz val="10.0"/>
      </rPr>
      <t xml:space="preserve"> - запрос расписан через офис
</t>
    </r>
    <r>
      <rPr>
        <b/>
        <sz val="10.0"/>
      </rPr>
      <t>14.01.20</t>
    </r>
    <r>
      <rPr>
        <sz val="10.0"/>
      </rPr>
      <t xml:space="preserve"> - дубль вх. 1229. Дан ответ исх. № 40 АО</t>
    </r>
  </si>
  <si>
    <t>24.01.20- оплата</t>
  </si>
  <si>
    <t>Дог.№47702388027160000600/131/2866-16 от 21.11.2016 Этап 3.1</t>
  </si>
  <si>
    <r>
      <rPr>
        <b/>
        <sz val="10.0"/>
      </rPr>
      <t>21.01.20</t>
    </r>
    <r>
      <rPr>
        <sz val="10.0"/>
      </rPr>
      <t xml:space="preserve"> -запрос расписан через офис
</t>
    </r>
    <r>
      <rPr>
        <b/>
        <sz val="10.0"/>
      </rPr>
      <t>22.01.20</t>
    </r>
    <r>
      <rPr>
        <sz val="10.0"/>
      </rPr>
      <t xml:space="preserve"> - ПР подписан и отправлен Заказчику (исх. № 86 АО)</t>
    </r>
  </si>
  <si>
    <r>
      <rPr>
        <b/>
        <sz val="10.0"/>
      </rPr>
      <t>30.06.20</t>
    </r>
    <r>
      <rPr>
        <sz val="10.0"/>
      </rPr>
      <t xml:space="preserve">-запрос расписан через офис
</t>
    </r>
    <r>
      <rPr>
        <b/>
        <sz val="10.0"/>
      </rPr>
      <t>02.07.20</t>
    </r>
    <r>
      <rPr>
        <sz val="10.0"/>
      </rPr>
      <t xml:space="preserve"> - пришли оригиналы. На подписи
</t>
    </r>
    <r>
      <rPr>
        <b/>
        <sz val="10.0"/>
      </rPr>
      <t>06.07.20</t>
    </r>
    <r>
      <rPr>
        <sz val="10.0"/>
      </rPr>
      <t xml:space="preserve"> - отправлено Заказчику (исх 1004 АО)</t>
    </r>
  </si>
  <si>
    <t>СПР ТМИ (БПИ ВЧ)</t>
  </si>
  <si>
    <t>1178
1284</t>
  </si>
  <si>
    <t>580_20</t>
  </si>
  <si>
    <t>26.11.20-запрос расписан через офис
26.11.20 - ожидаю ИД от группы БТК
11.12.20 - ИД получены. Формирую ТКП.
16.12.20 - согласовано Фельдман
18.12.20 - направлено письмо об изменении наименования СЧ ОКР и изделия
18.12.20 - согласовано Пак
23.12.20 - согласовано Семин. Передано на рассмотрение ГД
24.12.20 - указание ГД: увеличить цену.
27.12.20 - проект ведомости и ТКП на подписи у ГД
29.12.20 - отправлен Заказчику (исх. 2105 АО)</t>
  </si>
  <si>
    <t>АО КТРВ</t>
  </si>
  <si>
    <t>универсальные модульные площадки обслуживания есрии ПТО</t>
  </si>
  <si>
    <t>581_20</t>
  </si>
  <si>
    <t>26.11.20-запрос расписан через офис
26.11.20 - согласовано Пак
27.11.20 - подписано Семин
Отправлено Заказчику (исх. 1914 АО)</t>
  </si>
  <si>
    <t>Контрольно-проверочная аппаратура системы измерений</t>
  </si>
  <si>
    <r>
      <rPr>
        <b/>
        <sz val="10.0"/>
      </rPr>
      <t>21.04.20</t>
    </r>
    <r>
      <rPr>
        <sz val="10.0"/>
      </rPr>
      <t xml:space="preserve">-запрос расписан через офис
</t>
    </r>
    <r>
      <rPr>
        <b/>
        <sz val="10.0"/>
      </rPr>
      <t>22.04.20</t>
    </r>
    <r>
      <rPr>
        <sz val="10.0"/>
      </rPr>
      <t xml:space="preserve"> - принято в работу. ПР у Семина
</t>
    </r>
    <r>
      <rPr>
        <b/>
        <sz val="10.0"/>
      </rPr>
      <t xml:space="preserve">21.05.20 </t>
    </r>
    <r>
      <rPr>
        <sz val="10.0"/>
      </rPr>
      <t xml:space="preserve">- принято решение: подписываем ПР с ПУР.
На подписи у ГД
</t>
    </r>
    <r>
      <rPr>
        <b/>
        <sz val="10.0"/>
      </rPr>
      <t>25.05.20</t>
    </r>
    <r>
      <rPr>
        <sz val="10.0"/>
      </rPr>
      <t xml:space="preserve"> - подписано. Направлено в 4015 ВП МО РФ.
</t>
    </r>
    <r>
      <rPr>
        <b/>
        <sz val="10.0"/>
      </rPr>
      <t>28.05.20</t>
    </r>
    <r>
      <rPr>
        <sz val="10.0"/>
      </rPr>
      <t xml:space="preserve"> - отправлено Заказчику (исх 787 АО)</t>
    </r>
  </si>
  <si>
    <t>Контрольно-поверочная аппаратура системы измерений</t>
  </si>
  <si>
    <r>
      <rPr>
        <b/>
        <sz val="10.0"/>
      </rPr>
      <t>16.01.20</t>
    </r>
    <r>
      <rPr>
        <sz val="10.0"/>
      </rPr>
      <t xml:space="preserve">-запрос расписан через офис
</t>
    </r>
    <r>
      <rPr>
        <b/>
        <sz val="10.0"/>
      </rPr>
      <t>17.01.20</t>
    </r>
    <r>
      <rPr>
        <sz val="10.0"/>
      </rPr>
      <t xml:space="preserve"> - принято в работу. Ожидаем договор из ВП МО с замечаниями. Параллельно правим РКМ и ТКП.
</t>
    </r>
    <r>
      <rPr>
        <b/>
        <sz val="10.0"/>
      </rPr>
      <t>20.01.20</t>
    </r>
    <r>
      <rPr>
        <sz val="10.0"/>
      </rPr>
      <t xml:space="preserve"> - ТКП исправлено. 
</t>
    </r>
    <r>
      <rPr>
        <b/>
        <sz val="10.0"/>
      </rPr>
      <t>21.01.20</t>
    </r>
    <r>
      <rPr>
        <sz val="10.0"/>
      </rPr>
      <t xml:space="preserve"> -  правятся РКМ по замечаниям ВП МО.
</t>
    </r>
    <r>
      <rPr>
        <b/>
        <sz val="10.0"/>
      </rPr>
      <t>22.01.20</t>
    </r>
    <r>
      <rPr>
        <sz val="10.0"/>
      </rPr>
      <t xml:space="preserve"> - переподписан ГД. Направлен в 4015 ВП МО РФ.
</t>
    </r>
    <r>
      <rPr>
        <b/>
        <sz val="10.0"/>
      </rPr>
      <t>31.01.20</t>
    </r>
    <r>
      <rPr>
        <sz val="10.0"/>
      </rPr>
      <t xml:space="preserve"> - направлен Заказчику (исх. 168 АО)</t>
    </r>
  </si>
  <si>
    <r>
      <rPr>
        <b/>
        <sz val="10.0"/>
      </rPr>
      <t>02.03.20</t>
    </r>
    <r>
      <rPr>
        <sz val="10.0"/>
      </rPr>
      <t xml:space="preserve">-запрос расписан через офис
</t>
    </r>
    <r>
      <rPr>
        <b/>
        <sz val="10.0"/>
      </rPr>
      <t>04.03.20</t>
    </r>
    <r>
      <rPr>
        <sz val="10.0"/>
      </rPr>
      <t xml:space="preserve"> - дан ответ (исх. 355 от 04.03.2020 г.)</t>
    </r>
  </si>
  <si>
    <r>
      <rPr>
        <b/>
        <sz val="10.0"/>
      </rPr>
      <t>06.03.20</t>
    </r>
    <r>
      <rPr>
        <sz val="10.0"/>
      </rPr>
      <t xml:space="preserve">-запрос расписан через офис
</t>
    </r>
    <r>
      <rPr>
        <b/>
        <sz val="10.0"/>
      </rPr>
      <t>10.03.20</t>
    </r>
    <r>
      <rPr>
        <sz val="10.0"/>
      </rPr>
      <t xml:space="preserve"> - ответ дан по электронной почте.</t>
    </r>
  </si>
  <si>
    <t>08.12.20-запрос расписан через офис
08.12.20 - согласовано: Андрейко, Пак. Заявка направлена в договорную группу
16.12.20 - договор отправлен Заказчику (исх. 2013 АО)</t>
  </si>
  <si>
    <t>Дог. № 35/20 от 10.12.2020 (АО)</t>
  </si>
  <si>
    <t>22.12.20-запрос расписан через офис
25.12.20 - заявка на РКМ направлена в договорную группу</t>
  </si>
  <si>
    <t>27.11.20-запрос расписан через офис
30.11.20 - направлен в группу БТК
02.12.20 - ТКП и ИД на согласовании у Фельдмана.
04.12.20 - согласовано Лунин
05.12.20 - согласоано Пак. Заявка в договорную группу.
10.12.20 - РКМ отправлены Заказчику (исх 1959 АО)</t>
  </si>
  <si>
    <t>23.12.20-запрос расписан через офис
24.12.20 - перечень вопросов отправлен Заказчику по электр. почте
29.12.20 - телефонный разговор: ответы на вопросы предоставят в январе</t>
  </si>
  <si>
    <r>
      <rPr>
        <b/>
        <sz val="10.0"/>
      </rPr>
      <t>05.12.2019</t>
    </r>
    <r>
      <rPr>
        <sz val="10.0"/>
      </rPr>
      <t xml:space="preserve"> - запрос расписан через офис
</t>
    </r>
    <r>
      <rPr>
        <b/>
        <sz val="10.0"/>
      </rPr>
      <t>06.12.2019</t>
    </r>
    <r>
      <rPr>
        <sz val="10.0"/>
      </rPr>
      <t xml:space="preserve"> - принято в работу
</t>
    </r>
    <r>
      <rPr>
        <b/>
        <sz val="10.0"/>
      </rPr>
      <t>09.12.2019</t>
    </r>
    <r>
      <rPr>
        <sz val="10.0"/>
      </rPr>
      <t xml:space="preserve"> - направлено Стифутину на проработку.
</t>
    </r>
    <r>
      <rPr>
        <b/>
        <sz val="10.0"/>
      </rPr>
      <t>19.12.2019</t>
    </r>
    <r>
      <rPr>
        <sz val="10.0"/>
      </rPr>
      <t xml:space="preserve"> - направлен ряд уточняющих вопросов Заказчику.
</t>
    </r>
    <r>
      <rPr>
        <b/>
        <sz val="10.0"/>
      </rPr>
      <t>26.12.2019</t>
    </r>
    <r>
      <rPr>
        <sz val="10.0"/>
      </rPr>
      <t xml:space="preserve"> - ответы не получены. Заказчик должен созвониться с Техническим специалистом завтра.
</t>
    </r>
    <r>
      <rPr>
        <b/>
        <sz val="10.0"/>
      </rPr>
      <t>10.01.2020</t>
    </r>
    <r>
      <rPr>
        <sz val="10.0"/>
      </rPr>
      <t xml:space="preserve"> - готовится письмо-ответ.
Отправлен Заказчику (исх. 20 от 10.01.2020 АО)</t>
    </r>
  </si>
  <si>
    <t>22.01.2020 (П. Мартынов) - направить Заказчику стоимость всех работ, включая сертификацию ЭКБ ИП.
23.01.2020 - отправлен ответ (исх. 96 от 22.01.2020)</t>
  </si>
  <si>
    <r>
      <rPr>
        <b/>
        <sz val="10.0"/>
      </rPr>
      <t>19.12.2019 (П. Мартынов)</t>
    </r>
    <r>
      <rPr>
        <sz val="10.0"/>
      </rPr>
      <t xml:space="preserve"> - принято в работу
</t>
    </r>
    <r>
      <rPr>
        <b/>
        <sz val="10.0"/>
      </rPr>
      <t>23.12.2019</t>
    </r>
    <r>
      <rPr>
        <sz val="10.0"/>
      </rPr>
      <t xml:space="preserve"> - ТКП на согласовании у В. Пака.
</t>
    </r>
    <r>
      <rPr>
        <b/>
        <sz val="10.0"/>
      </rPr>
      <t>09.01.2020</t>
    </r>
    <r>
      <rPr>
        <sz val="10.0"/>
      </rPr>
      <t xml:space="preserve"> - на согласовании у Семина
</t>
    </r>
    <r>
      <rPr>
        <b/>
        <sz val="10.0"/>
      </rPr>
      <t>10.01.2020</t>
    </r>
    <r>
      <rPr>
        <sz val="10.0"/>
      </rPr>
      <t xml:space="preserve"> - отправлено Заказчику по электр. почте.</t>
    </r>
  </si>
  <si>
    <t>07.10.2020-запрос расписан через офис
13.10.2020 - не требует ответа. Снято с контроля!</t>
  </si>
  <si>
    <t>АО "ЦЭНКИ"</t>
  </si>
  <si>
    <t>Согласование нормативов трудоемкости</t>
  </si>
  <si>
    <t>24.09.20-запрос расписан через офис
29.09.20 - принято в работу</t>
  </si>
  <si>
    <t>27.11.20-запрос расписан через офис
27.11.20 - принято в работу
30.11.20 - ИД будут предоставлены от РСС до 04.12.20
08.12.20 - ИД от РСС непредоставлены
11.12.20 - разговор с Заказчиком. Пришлет подробное ТЗ в понедельник
16.12.20 - ТЗ от Заказчика нет.  Завтра созваниваюсь, если не будет инфы, пишем письмо.
17.12.20 - Заказчик просит не отвечать официально. ТЗ будет прислано со дня на день
22.12.20 - ТЗ направлено в рабочем порядке.
Решается вопрос о целесообразности браться за проект.
28.12.20 - отправлено письмо о проведении совещания (исх 2099 АО)</t>
  </si>
  <si>
    <t>28.12.20 (П. Мартынов) - провести совместное тех. совещание. Ориентировочная дата - 20.01.2021 г.</t>
  </si>
  <si>
    <t>MIC-036, MIC-200, MIC-224</t>
  </si>
  <si>
    <t>618_20</t>
  </si>
  <si>
    <t>23.12.20-запрос расписан через офис
28.12.20 - возникли тех. вопросы. Написал электр. письмо Заказчику
29.12.20 - перечень вопросов направлен официально (исх. 681 ООО)</t>
  </si>
  <si>
    <t>24.12.20-запрос расписан через офис</t>
  </si>
  <si>
    <t>24.12.20-запрос расписан через офис
28.12.20 - дополнение № 2 направлено в 4015 ВП МО РФ</t>
  </si>
  <si>
    <t>03.06.20-оплата</t>
  </si>
  <si>
    <t>11.06.20-оплата</t>
  </si>
  <si>
    <t>02.12.20-оплата</t>
  </si>
  <si>
    <t>MIC-ТМ</t>
  </si>
  <si>
    <t>218_17</t>
  </si>
  <si>
    <t>03.11.20-оплата</t>
  </si>
  <si>
    <t xml:space="preserve">Дог.№1321187310891010128000184/43/17 от 10.08.2017г.
</t>
  </si>
  <si>
    <t>р2218</t>
  </si>
  <si>
    <r>
      <rPr>
        <b/>
        <sz val="10.0"/>
      </rPr>
      <t>30.06.20 (П. Мартынов)</t>
    </r>
    <r>
      <rPr>
        <sz val="10.0"/>
      </rPr>
      <t xml:space="preserve"> - оплата по долгам ООО получена. Договор и РКМ повторно на подписи ГД.
Подписан. Направлен в 4015 ВП МО РФ (исх 976 АО)
</t>
    </r>
    <r>
      <rPr>
        <b/>
        <sz val="10.0"/>
      </rPr>
      <t>09.07.20</t>
    </r>
    <r>
      <rPr>
        <sz val="10.0"/>
      </rPr>
      <t xml:space="preserve"> - получен из 4015 ВП МО РФ с Заключением.
Направлен Заказчику (исх. 1035 АО)</t>
    </r>
  </si>
  <si>
    <t>15.06.20-оплата</t>
  </si>
  <si>
    <t>05.02.20 - оплата</t>
  </si>
  <si>
    <t>Дог. №47702388027160001410/06/2017 Эт.4.3 от 26.04.2017</t>
  </si>
  <si>
    <t>03.09.20-оплата</t>
  </si>
  <si>
    <t>РСС-Коршунов
Скрипник А-й</t>
  </si>
  <si>
    <t>08.12.20-оплата</t>
  </si>
  <si>
    <t>05.08.20-оплата</t>
  </si>
  <si>
    <t>ГК №0372100037519000051-0372100037519000051-4547-51</t>
  </si>
  <si>
    <t>27.11.20-оплата</t>
  </si>
  <si>
    <t>р2638</t>
  </si>
  <si>
    <t>14.01.20 - оплата</t>
  </si>
  <si>
    <t>12.03.20-оплата</t>
  </si>
  <si>
    <t>16.07.20-оплата</t>
  </si>
  <si>
    <t>16.06.20-оплата</t>
  </si>
  <si>
    <t>30.04.20-оплата</t>
  </si>
  <si>
    <t>06.05.20-оплата</t>
  </si>
  <si>
    <t>01.10.20-оплата</t>
  </si>
  <si>
    <r>
      <rPr>
        <b/>
        <sz val="10.0"/>
      </rPr>
      <t>27.05.20</t>
    </r>
    <r>
      <rPr>
        <sz val="10.0"/>
      </rPr>
      <t xml:space="preserve">-запрос расписан через офис
</t>
    </r>
    <r>
      <rPr>
        <b/>
        <sz val="10.0"/>
      </rPr>
      <t>27.05.20</t>
    </r>
    <r>
      <rPr>
        <sz val="10.0"/>
      </rPr>
      <t xml:space="preserve"> - обновленный счет на аванс направлен Заказчику (исх. 268 ООО)</t>
    </r>
  </si>
  <si>
    <t>08.06.20-оплата</t>
  </si>
  <si>
    <t>Договор 47702388027160001410/06/2017 от 26.04.2017г. эт.4.1</t>
  </si>
  <si>
    <t>14.09.20-оплата</t>
  </si>
  <si>
    <t>27.02.20-оплата</t>
  </si>
  <si>
    <t>13.05.20-оплата</t>
  </si>
  <si>
    <t>04.06.20-оплата</t>
  </si>
  <si>
    <t>28.10.20-оплата</t>
  </si>
  <si>
    <t>16.01.20 -  оплата</t>
  </si>
  <si>
    <t>06.11.20-оплата</t>
  </si>
  <si>
    <t>Дог. № 47702388027160001380/37/19 от 19.11.2019 г. (АО) 
1 этап</t>
  </si>
  <si>
    <t>Дог. № 47702388027160001380/37/19 от 19.11.2019 г. (АО) 
2.1 этап</t>
  </si>
  <si>
    <t>20.04.20 - оплата</t>
  </si>
  <si>
    <t>04.12.20-оплата</t>
  </si>
  <si>
    <t>02.07.20-оплата</t>
  </si>
  <si>
    <t>РПР</t>
  </si>
  <si>
    <t>29.12.20-запрос расписан через офис</t>
  </si>
  <si>
    <t>17.09.20-оплата</t>
  </si>
  <si>
    <t>Договор 47702388027160001410/06/2017 от 26.04.2017г. эт.4.2</t>
  </si>
  <si>
    <t>112_20</t>
  </si>
  <si>
    <r>
      <rPr>
        <sz val="10.0"/>
      </rPr>
      <t>05.02.2020</t>
    </r>
    <r>
      <rPr>
        <sz val="10.0"/>
      </rPr>
      <t xml:space="preserve"> -запрос расписан через офис
</t>
    </r>
    <r>
      <rPr>
        <sz val="10.0"/>
      </rPr>
      <t>06.02.2020</t>
    </r>
    <r>
      <rPr>
        <sz val="10.0"/>
      </rPr>
      <t xml:space="preserve"> - ТЗ направлено Стифутину на проработку.
</t>
    </r>
    <r>
      <rPr>
        <sz val="10.0"/>
      </rPr>
      <t>11.02.2020</t>
    </r>
    <r>
      <rPr>
        <sz val="10.0"/>
      </rPr>
      <t xml:space="preserve"> - перенаправлено Скрипнику Ал-ру
</t>
    </r>
    <r>
      <rPr>
        <sz val="10.0"/>
      </rPr>
      <t>21.02.2020</t>
    </r>
    <r>
      <rPr>
        <sz val="10.0"/>
      </rPr>
      <t xml:space="preserve"> - отправлено отказное письмо (исх 290 АО)</t>
    </r>
  </si>
  <si>
    <t>ООО "Валадар"</t>
  </si>
  <si>
    <t>Заявка на специальный комплекс измерительный магистрально-модульный</t>
  </si>
  <si>
    <t>23.09.20-запрос расписан через офис
22.09.20- ответ направлен Заказчику по e-mail</t>
  </si>
  <si>
    <t>Test stand bogie static and fatigue test</t>
  </si>
  <si>
    <t>584_20</t>
  </si>
  <si>
    <t>26.11.2020 - запрос пришел на прямую от Заказчика
26.11.2020 - передано в работу РСС, на выходе 3D ТКП + состав оборудования, трудоемкость</t>
  </si>
  <si>
    <t>Винтайский завод АСИ-ММП-С1</t>
  </si>
  <si>
    <t>321_15</t>
  </si>
  <si>
    <t>Дог. № 42/14/00544 от 12.08.2014 Этап 2</t>
  </si>
  <si>
    <t>р2150</t>
  </si>
  <si>
    <t>ПОЗИС АО</t>
  </si>
  <si>
    <t>Катапульта-М</t>
  </si>
  <si>
    <t>510_16</t>
  </si>
  <si>
    <t>БТК-Петров</t>
  </si>
  <si>
    <t>27.01.2020 - оплата</t>
  </si>
  <si>
    <t>дог 70/16 (АО) 01.12.2016</t>
  </si>
  <si>
    <t>р2083</t>
  </si>
  <si>
    <t>30.09.2020 - оплата</t>
  </si>
  <si>
    <t>22.06.2020 - оплата</t>
  </si>
  <si>
    <t>Дог.№17705596339190000540/31907799617-01_30-5702/2019 от 19.06.2019</t>
  </si>
  <si>
    <t>30.06.2020 - оплата</t>
  </si>
  <si>
    <t>05.08.2020 - оплата</t>
  </si>
  <si>
    <t>29.10.2020 - оплата</t>
  </si>
  <si>
    <t>21.07.2020 - оплата</t>
  </si>
  <si>
    <t>28.12.2020 - оплата</t>
  </si>
  <si>
    <t>05.03.20 - оплата</t>
  </si>
  <si>
    <t>322_20</t>
  </si>
  <si>
    <t>29.06.20-оплата</t>
  </si>
  <si>
    <t>Счет № 103 от 29.06.20</t>
  </si>
  <si>
    <t>р2651</t>
  </si>
  <si>
    <t>373_20</t>
  </si>
  <si>
    <t>07.08.20-оплата</t>
  </si>
  <si>
    <t>Счет №119 от 03.08.20</t>
  </si>
  <si>
    <t>р2667</t>
  </si>
  <si>
    <t>КЗ Ростсельмаш</t>
  </si>
  <si>
    <t>047_20</t>
  </si>
  <si>
    <t>25.03.20-оплата</t>
  </si>
  <si>
    <t>Дог. №2020001228 от 18.03.20
Счет № 41 от 10.03.20</t>
  </si>
  <si>
    <t>р2616</t>
  </si>
  <si>
    <t>ООО ТСИ</t>
  </si>
  <si>
    <t>372_20</t>
  </si>
  <si>
    <t xml:space="preserve">01.09.20-оплата </t>
  </si>
  <si>
    <t>Счет № 140 от 31.08.20</t>
  </si>
  <si>
    <t>р2676</t>
  </si>
  <si>
    <t xml:space="preserve">ООО Драйвер </t>
  </si>
  <si>
    <t>525_20</t>
  </si>
  <si>
    <t>16.11.20-оплата</t>
  </si>
  <si>
    <t>Счет №192 от 16.11.20</t>
  </si>
  <si>
    <t>16.04.20-оплата</t>
  </si>
  <si>
    <t>счет № 47 от 20.03.2020</t>
  </si>
  <si>
    <t>р2624</t>
  </si>
  <si>
    <t>ПЗ Маш</t>
  </si>
  <si>
    <t>328_20</t>
  </si>
  <si>
    <t>22.07.20-оплата</t>
  </si>
  <si>
    <t>Счет №107 от 10.07.20</t>
  </si>
  <si>
    <t>ME-033</t>
  </si>
  <si>
    <t>216_20</t>
  </si>
  <si>
    <t>Счет №54 от 27.03.20</t>
  </si>
  <si>
    <t>р2619</t>
  </si>
  <si>
    <t>350_20</t>
  </si>
  <si>
    <t>Счет №108 от 14.07.20</t>
  </si>
  <si>
    <t>р2654</t>
  </si>
  <si>
    <t>238_20</t>
  </si>
  <si>
    <t>28.05.20-оплата</t>
  </si>
  <si>
    <t>Дог. № 24/20 от 30.04.2020</t>
  </si>
  <si>
    <t>р2637</t>
  </si>
  <si>
    <t>16.10.02-оплата</t>
  </si>
  <si>
    <t>Пермский завод "Машиностроитель"</t>
  </si>
  <si>
    <t>МС-114С</t>
  </si>
  <si>
    <t>262_20</t>
  </si>
  <si>
    <t>05.06.20-оплата</t>
  </si>
  <si>
    <t>Счет №75 от 18.05.20</t>
  </si>
  <si>
    <t>р2640</t>
  </si>
  <si>
    <t>555_20</t>
  </si>
  <si>
    <t>Счет №193 от 16.11.20</t>
  </si>
  <si>
    <t>р2709</t>
  </si>
  <si>
    <t xml:space="preserve">Счет № 156 от 18.09.2020
</t>
  </si>
  <si>
    <t>р2696</t>
  </si>
  <si>
    <t>ПАО Туполев(филиал)</t>
  </si>
  <si>
    <t>440_20</t>
  </si>
  <si>
    <t>Счет №146 от 07.09.20</t>
  </si>
  <si>
    <t>р2695</t>
  </si>
  <si>
    <t>Соликамский Завод Урал</t>
  </si>
  <si>
    <t>279_20</t>
  </si>
  <si>
    <t>28.08.20-оплата</t>
  </si>
  <si>
    <t>Дог. № 32/20</t>
  </si>
  <si>
    <t>АО "НИИ Морской теплотехники"</t>
  </si>
  <si>
    <t>046_20</t>
  </si>
  <si>
    <t>Счет №7 от 23.01.20</t>
  </si>
  <si>
    <t>314/2_20</t>
  </si>
  <si>
    <t>25.08.20-оплата</t>
  </si>
  <si>
    <t xml:space="preserve">Дог. № 43/20 от 30.07.2020
</t>
  </si>
  <si>
    <t>267_20</t>
  </si>
  <si>
    <t>24.07.20-оплата</t>
  </si>
  <si>
    <t>Счет №112 от 21.07.20</t>
  </si>
  <si>
    <t>р2661</t>
  </si>
  <si>
    <t>Счет №120  от 03.08.20</t>
  </si>
  <si>
    <t xml:space="preserve">Дог.Т3003/26076/2020-ГР от 14.12.2020
</t>
  </si>
  <si>
    <t>Дог.№ 1921730201992444000218836/14/20/4280/9202-20 от 19.03.2020</t>
  </si>
  <si>
    <t>р2625</t>
  </si>
  <si>
    <t>25.12.20-оплата</t>
  </si>
  <si>
    <t>МС-201 и поверка</t>
  </si>
  <si>
    <t>590_20</t>
  </si>
  <si>
    <t xml:space="preserve">Счет № 218 от 18.12.2020
</t>
  </si>
  <si>
    <t>р2718</t>
  </si>
  <si>
    <t>Софт Логистик</t>
  </si>
  <si>
    <t>059_20</t>
  </si>
  <si>
    <t>10.03.20-оплата</t>
  </si>
  <si>
    <t>Счет № 35 от 26.01.20</t>
  </si>
  <si>
    <t>07.12.20-оплата</t>
  </si>
  <si>
    <t>Дог. №1921730300442217000244353\07\20\070.06\юр.503 от 11.02.20</t>
  </si>
  <si>
    <t>р2642</t>
  </si>
  <si>
    <t>MIC-200 с модулями</t>
  </si>
  <si>
    <t>089_20</t>
  </si>
  <si>
    <t>09.06.20-оплатаэ</t>
  </si>
  <si>
    <t>Счет №56 от 10.04.20</t>
  </si>
  <si>
    <t>р2622</t>
  </si>
  <si>
    <t>ЯмалЭлектро</t>
  </si>
  <si>
    <t>весы</t>
  </si>
  <si>
    <t>03.09.20-запрос расписан через офис
-отказ не наше</t>
  </si>
  <si>
    <t>03.09.20-запрос расписан через офис
-передано в ДГ, от вета не требует</t>
  </si>
  <si>
    <t>РОСЭНЕРГОАТОМ</t>
  </si>
  <si>
    <t>13.01.20 - запрос расписан через офис
-ответ отправлен заказчику по e-mail.КП не требуется(исх.17)</t>
  </si>
  <si>
    <t>14.01.20 - запрос расписан через офис
-принято в работу,у Заказчика запрошено ТЗ</t>
  </si>
  <si>
    <t>Светильники</t>
  </si>
  <si>
    <t>21.01.20-запрос расписан через офис
отказ не наше</t>
  </si>
  <si>
    <t>Компания ХОРОС</t>
  </si>
  <si>
    <t>30.01.20-запрос расписан через офис
03.02.20 - Заказчику отправлен ответ. Отказ, ненаше. КП не требуется</t>
  </si>
  <si>
    <t>30.01.20-запрос расписан через офис
03.02.20-Заказчику дан ответ.КП не требуется</t>
  </si>
  <si>
    <t xml:space="preserve">ХимПромПроект </t>
  </si>
  <si>
    <t>03.02.20-запрос расписан через офис
03.02.20-отказ не наше</t>
  </si>
  <si>
    <t>ВинГриС</t>
  </si>
  <si>
    <t>Р33</t>
  </si>
  <si>
    <t>12.02.20-запрос расписан через офис
-отказ,не наше</t>
  </si>
  <si>
    <t>Прожектор</t>
  </si>
  <si>
    <t>28.02.20-запрос расписан через офис
-отправлено отказное письмо</t>
  </si>
  <si>
    <t>НТ-РТ</t>
  </si>
  <si>
    <t>Пресс гидравлический</t>
  </si>
  <si>
    <t xml:space="preserve">04.03.20-запрос расписан через офис </t>
  </si>
  <si>
    <t>АО Корпорация СПУ -ЦКБ ТМ"</t>
  </si>
  <si>
    <t>383
392</t>
  </si>
  <si>
    <t>26.03.20-запрос расписан через офис
-уточнение данных
на 30.03.20  ответа нет
03.04.20-без ответа. задача закрыта</t>
  </si>
  <si>
    <t>ГК Новые техологии</t>
  </si>
  <si>
    <t>МПУ Р7</t>
  </si>
  <si>
    <t>06.04.20-запрос расписан через офис
-отказ,не наше.</t>
  </si>
  <si>
    <t>06.04.20-запрос расписан через офис
07.04.20-запрос на уточнение заказчику
13.04.20-отказ не наше</t>
  </si>
  <si>
    <t>Планета Инфо</t>
  </si>
  <si>
    <t>17.04.20-запрос расписан через офис
-отказ работаем чами</t>
  </si>
  <si>
    <t xml:space="preserve">ИП Девкин </t>
  </si>
  <si>
    <t>17.04.20-запрос расписан через офис
-отказ,работаем сами</t>
  </si>
  <si>
    <t>27.04.20-запрос расписан через офис
на связь с Заказчиком выйдет Баринов для подбора модулей.
28.04.20-вопрос решен. ТКП не требуется</t>
  </si>
  <si>
    <t xml:space="preserve">Техцентр </t>
  </si>
  <si>
    <t>29.04.20-запрос расписан через офис
30/04/20-отказ.участвуем сами</t>
  </si>
  <si>
    <t>Юпитер</t>
  </si>
  <si>
    <t>29.04.20-запрос расписан через офис
30.04.20-участвуем сами</t>
  </si>
  <si>
    <t>Еврокласс</t>
  </si>
  <si>
    <t>29.04.20-запрос расписан через офис
30.04.20-участвуем сами.</t>
  </si>
  <si>
    <t>Оборон - холдинг</t>
  </si>
  <si>
    <t>ООО Континент</t>
  </si>
  <si>
    <t>06.05.20-запрос расписан через офис
06.04.20-по конкурсу работаем сами</t>
  </si>
  <si>
    <t>ООО "Щит"</t>
  </si>
  <si>
    <t>07.05.20-запрос расписан через офис
07.05.20-отказ, по конкурсу работаем сами.</t>
  </si>
  <si>
    <t>ПромГруппПрибор</t>
  </si>
  <si>
    <t>MIC-200, MC-201</t>
  </si>
  <si>
    <t>30/04/20-Запрос расписан через офис
-запрошен конечный пользователь(07.05.20 повторно)
-отказ, участвуем в конкурсе самостоятельно</t>
  </si>
  <si>
    <t>13.05.20-запрос расписан через офис
15.05.20-ответ направлен Заказчику. ТКП не требуется.</t>
  </si>
  <si>
    <t xml:space="preserve">НИЦ ЦИАМ </t>
  </si>
  <si>
    <t>Цифровой измеритель</t>
  </si>
  <si>
    <t>19.02.20-запрос расписан через офис
-дан ответ заказчику. отказ, ткп не требуется</t>
  </si>
  <si>
    <t>"gan26"</t>
  </si>
  <si>
    <t>16.04.20-запрос расписан через офис
-уточнена компания-заказчик
-отказ работаем сами</t>
  </si>
  <si>
    <t>ООО Партнер</t>
  </si>
  <si>
    <t>МПУ-1</t>
  </si>
  <si>
    <t>27.04.20-запрос расписан через офис
29.04.20-отказ</t>
  </si>
  <si>
    <t>30/04/20-Запрос расписан через офис
06.04.20-ткп отправлено заказчику</t>
  </si>
  <si>
    <t>Атлас инжиниринг</t>
  </si>
  <si>
    <t>Ротаметр</t>
  </si>
  <si>
    <t>21.05.20-запрос расписан через офис
-отказ, не наша продукция</t>
  </si>
  <si>
    <t>ВэЛНИИ</t>
  </si>
  <si>
    <t xml:space="preserve">09.06.20-запрос расписан через офис
11.06.20-дан ответ.ТКП не требуется
</t>
  </si>
  <si>
    <t>Акспром</t>
  </si>
  <si>
    <t>16.06.20-запрос расписан через офис
-отказ,не наша продукция</t>
  </si>
  <si>
    <t>ГК ТЭК</t>
  </si>
  <si>
    <t xml:space="preserve">18.06.20-зарос расписан через офис
-отказ, не наше
</t>
  </si>
  <si>
    <t>Светильник</t>
  </si>
  <si>
    <t>03.07.20-запрос расписан через офис
-отказ, не наша продукция</t>
  </si>
  <si>
    <t>Далгакиран</t>
  </si>
  <si>
    <t>Аналог термопары</t>
  </si>
  <si>
    <t>06.07.20-запрос расписан через офис
-отказ не наша продукция</t>
  </si>
  <si>
    <t xml:space="preserve">ООО «DistriTech Central Asia» </t>
  </si>
  <si>
    <t>686
702</t>
  </si>
  <si>
    <t>29.06.20-запрос расписан через офис
-уточнение по модулям
04.07.20-информации по модулям нет
Заказчик не может предоставить информацию о модулях, отдельно на рейт ТКП предоставить не можем
13.07.20-задача закрыта</t>
  </si>
  <si>
    <t>ЛабСтор</t>
  </si>
  <si>
    <t>30.06.20-запрос расписан через офис
-участвуем сами</t>
  </si>
  <si>
    <t>10.07.20-запрос расписан через офис
-уточнены данные
Отправлено письмо о единственном производителе. ТКП не требуется
исх. № 359</t>
  </si>
  <si>
    <t>МС-3070М</t>
  </si>
  <si>
    <t>14.07.20-запрос расписан через офис
-отказ, не наша продукция</t>
  </si>
  <si>
    <t>15.07.20-запрос расписан через офис
-отказ, не наше</t>
  </si>
  <si>
    <t>Сryogastech Ltd</t>
  </si>
  <si>
    <t>20.07.20-запрос расписан через офис
РЭ отправлено заказчику, ТКП не требуется</t>
  </si>
  <si>
    <t>Ünallar Metal</t>
  </si>
  <si>
    <t>22.07.20-запрос расписан через офис
-ответ дан Заказчику, ТКП не требуется</t>
  </si>
  <si>
    <t>22.07.20-предоставлены типы измерений для подбора модулей+письмо
передано Стифутину
-на проверке</t>
  </si>
  <si>
    <t>Дмитрий Ким</t>
  </si>
  <si>
    <t>744
751</t>
  </si>
  <si>
    <t>08.07.20-запрос расписан через офис</t>
  </si>
  <si>
    <t>Аджар</t>
  </si>
  <si>
    <t>27.07.20-запрос расписан через офис</t>
  </si>
  <si>
    <t>ИП Афанасьев А.В.</t>
  </si>
  <si>
    <t>29.07.20-запрос расписан через офис
-участвуем в конкурсе самостоятельно, ТКП не требуется</t>
  </si>
  <si>
    <t>ООО Галактика</t>
  </si>
  <si>
    <t>МС-3055</t>
  </si>
  <si>
    <t>29.07.20-запрос расписан через офис
-отказ, не наше</t>
  </si>
  <si>
    <t>ООО РК-Гранд</t>
  </si>
  <si>
    <t>Расходомер</t>
  </si>
  <si>
    <t>29.07.20-запрос расписан через офис
-направлен отказ, не наше</t>
  </si>
  <si>
    <t>29.07.20-запрос расписан через офис
самостоятельно участие в конкурсе</t>
  </si>
  <si>
    <t>ООО Линтел</t>
  </si>
  <si>
    <t>30.07.20-запрос расписан через офис
-отказ, в конкурсе участвуем самостоятельно</t>
  </si>
  <si>
    <t>Русский север</t>
  </si>
  <si>
    <t>Весы</t>
  </si>
  <si>
    <t>31.07.20-запрос расписан через офис
-отказ, не наша продукция</t>
  </si>
  <si>
    <t>РК-Гранд</t>
  </si>
  <si>
    <t>31.07.20-запрос расписан через офис</t>
  </si>
  <si>
    <t>03.08.20-запрос расписан через офис
-передано на просчет Давыденко
-отправлен проект договора для согласования
20.08.20 оригинал договора отправлен Заказчику</t>
  </si>
  <si>
    <t>Дог. № 44-20 от 05.08.20</t>
  </si>
  <si>
    <t>Энергооборудование</t>
  </si>
  <si>
    <t>Шкаф ИВК</t>
  </si>
  <si>
    <t>07.08.20-запрос расписан через офис
-отказ не наше</t>
  </si>
  <si>
    <t>10.08.20-запрос расписан через офис
-информационное письмо,ответ не требуется</t>
  </si>
  <si>
    <t>светильники</t>
  </si>
  <si>
    <t>11.08.20-запрос расписан через офис
-отказ,не наше</t>
  </si>
  <si>
    <t>УНИИКМ</t>
  </si>
  <si>
    <t>14.08.20-запрос расписан через офис
-дан ответ Заказчику. ТКП не нужно</t>
  </si>
  <si>
    <t>14.08.20-запрос расписан через офис
-передано Н. Викулиной
Обновленный счет отправлен заказчику</t>
  </si>
  <si>
    <t>Счет №115 от 23.07.20</t>
  </si>
  <si>
    <t>АО КМП</t>
  </si>
  <si>
    <t>Автоматизированная система нагружения</t>
  </si>
  <si>
    <t>19.08.20-запрос пришел по почте (Запрос для ПТ Групп, ответ на письмо исх.1191)
Документы отправлены заказчику</t>
  </si>
  <si>
    <t>Прожекторы</t>
  </si>
  <si>
    <t>24.08.20-запрос расписан через офис
-отказ не наше</t>
  </si>
  <si>
    <t>25.08.20-запрос расписан через офис
-ответ направлен заказчику. ТКП не требуется</t>
  </si>
  <si>
    <t>прожекторы</t>
  </si>
  <si>
    <t>28.08.20-запро расписан через офис
-дозвон до заказчика
-указанный номер  недоступен. запросила номер у заказчика
-заказчик не отвечает по телефону, не отвечает по почте</t>
  </si>
  <si>
    <t>03.09.20-запрос расписан через офис
-Дополнительное соглашение(юр.511)
-Подписано, исх.453</t>
  </si>
  <si>
    <t>СпецСнаб</t>
  </si>
  <si>
    <t>03.09.20-запрос расписан через офис
не наше</t>
  </si>
  <si>
    <t>04.09.20-запрос расписан через офис
-передано Н.Викулиной
обновлен счет</t>
  </si>
  <si>
    <t>Счет №128 от 19. 08.20</t>
  </si>
  <si>
    <t>Лукойл</t>
  </si>
  <si>
    <t xml:space="preserve">ИВК </t>
  </si>
  <si>
    <t>04.09.20-запрос расписан через офис
-отказ, не наше</t>
  </si>
  <si>
    <t>ИЦ Мератест</t>
  </si>
  <si>
    <t>05.10.20-запрос расписан через офис
Отправлена информация о сроках исполнения.ТКП не требуется</t>
  </si>
  <si>
    <t>05.10.20-запрос расписан через офис
-запрошен конечный пользователь
КП-УМПО, участвуем самостоятельно</t>
  </si>
  <si>
    <t>Альфа-комплект</t>
  </si>
  <si>
    <t>ротаметр</t>
  </si>
  <si>
    <t>05.10.20-запрос расписан через офис
отправлен ответ</t>
  </si>
  <si>
    <t>06.10.20-запрос расписан через офис
передано на рассмотрение А. Стифутину
12.10.20-предварительный ответ дан о ПО. 
13.10.20-направлено отказное письмо</t>
  </si>
  <si>
    <t>Чебоксарское производственное объединение имени В.И.Чапаева"</t>
  </si>
  <si>
    <t>измерительное устройство</t>
  </si>
  <si>
    <t>08.10.20-запрос расписан через офис
-направлен отказ</t>
  </si>
  <si>
    <t>ГМЗ Агат</t>
  </si>
  <si>
    <t>08.10.20-запрос расписан через офис
-дан ответ о сроках изготовления, КП не требуется</t>
  </si>
  <si>
    <t>ООО ТК Основной поставщик</t>
  </si>
  <si>
    <t>21.10.20-запрос расписан через офис
-участвуем самостоятельно</t>
  </si>
  <si>
    <t>Эксперт</t>
  </si>
  <si>
    <t>статичекая и динамическая нагрузка</t>
  </si>
  <si>
    <t>21.10.20-запрос расписан через офис
-недостаточно данных для выставления ТКП</t>
  </si>
  <si>
    <t>16.10.20-запрос расписан через офис
-уточнен запрос характеристик измерений
-21.10.20-отправлен повторный запрос
26.10.20-полученны данные от заказчика. Передано Стифутину.
29.10.20-отправлен запрос для уточнения по комплексу
-готовим письмо
30.10.20-направлен ответ исх. 572</t>
  </si>
  <si>
    <t>ТД Электромаш</t>
  </si>
  <si>
    <r>
      <rPr>
        <sz val="10.0"/>
      </rPr>
      <t xml:space="preserve">27.10.20-запрос расписан через офис
-запрошен конечный пользователь и информация по модулям
29/10/20-отправлен повторный запрос(Ростех)
02.11.20-заказчик еще не получил информацию от конечного пользователя
</t>
    </r>
    <r>
      <rPr>
        <b/>
        <sz val="10.0"/>
      </rPr>
      <t>06.11.20 Задача закрыта до появления информации от Заказчика</t>
    </r>
  </si>
  <si>
    <t xml:space="preserve">УЗГА </t>
  </si>
  <si>
    <t>03.11.20-запрос расписан через офис
-отказ, не наше</t>
  </si>
  <si>
    <t>Мегаомметр</t>
  </si>
  <si>
    <t>06.11.20-запрос расписан через офис</t>
  </si>
  <si>
    <t>09.11.20-запрос расписан через офис
-отказ не наше</t>
  </si>
  <si>
    <t>ГК Стройинтеграция</t>
  </si>
  <si>
    <t>09.11.20-запрос расписан через офис
-участвуем сами, отказ</t>
  </si>
  <si>
    <t>АО Элемент</t>
  </si>
  <si>
    <t>10.11.20-запрос расписан через офис
-задача закрыта через Адаменко</t>
  </si>
  <si>
    <t>НПО Лавочкиниа</t>
  </si>
  <si>
    <t>11.11.20-запрос расписан через офис
-готовлю отказ 
исх.588</t>
  </si>
  <si>
    <t>ТрансНефтеГазГлобалСервис</t>
  </si>
  <si>
    <t>12.11.20-запрос расписан через офис
готовим отказ</t>
  </si>
  <si>
    <t>MIC-1150РЕ</t>
  </si>
  <si>
    <t>23.11.20-запрос расписан через офис
-запрошены типы каналов
-на согласовании у И.Загребина (документ)</t>
  </si>
  <si>
    <t>Борис Баканов</t>
  </si>
  <si>
    <r>
      <rPr>
        <sz val="10.0"/>
      </rPr>
      <t xml:space="preserve">18.11.20-запрос расписан через офис
-запрошен конечный пользователь
23.11.20-повторно запрошен КП(телефона нет,организации нет)
24.11.20-задача закрыта </t>
    </r>
    <r>
      <rPr>
        <b/>
        <sz val="10.0"/>
      </rPr>
      <t>до получения письма от заказчика</t>
    </r>
  </si>
  <si>
    <t>Константин (?)</t>
  </si>
  <si>
    <t>18.11.20-запрос расписан через офис
-конечный МГТУ им.Баумана
отказ участвуем самостоятельно в конкурсе</t>
  </si>
  <si>
    <t>23.11.20-запрос расписан через офис
-передано на подпись ГД
25.11.20-передано в ДГ
25.11.20-отправлено Заказчику исх.690</t>
  </si>
  <si>
    <t>Дог.№38-5702/2020 от 14.10.20</t>
  </si>
  <si>
    <t>КМП</t>
  </si>
  <si>
    <t>автоматизированная система нагружения</t>
  </si>
  <si>
    <t>25.11.20-запрос расписан через офис
(было исх.1191)
-задача неактуальна, письмо пришло поздно</t>
  </si>
  <si>
    <t>ООО Техвин</t>
  </si>
  <si>
    <t>25.11.20-запрос расписан через офис
-отказ не наше</t>
  </si>
  <si>
    <t>Сети-Телеком</t>
  </si>
  <si>
    <t>мобильный комплекс</t>
  </si>
  <si>
    <t>08.12.20-запрос расписан через офис
-отказ, участвуем самостоятельно</t>
  </si>
  <si>
    <t>АльфаВиста</t>
  </si>
  <si>
    <t>РСК-2000</t>
  </si>
  <si>
    <t>стенд испытательный</t>
  </si>
  <si>
    <t>08.12.20-запрос расписан через офис
-отправлен запрос о коннечном пользователе
-направлен отказ по e-mail</t>
  </si>
  <si>
    <t>Профком</t>
  </si>
  <si>
    <t>11.12.20-запрос расписан через офис
14.12.20-направлен отказ, не наша продукция</t>
  </si>
  <si>
    <t>30.11.20-запрос расписан через офис
-отправлен запрос на дополнительные сведения
-специалист на больничном, как выйдет, дадут данные, пока задача закрыта.</t>
  </si>
  <si>
    <t>модуль диагностический</t>
  </si>
  <si>
    <t>30.11.20-запрос расписан через офис
-отказ, не наше</t>
  </si>
  <si>
    <t xml:space="preserve">ВНИИТФ </t>
  </si>
  <si>
    <t>09.12.20-запрос расписан через офис
-запрошены данные по модулям(как уточнят данные-ответят)
14.12.20-задача закрыта до уточнения данных</t>
  </si>
  <si>
    <t>Компания неизвестна(Игорь)</t>
  </si>
  <si>
    <t>15.12.20-запрос расписан через офис
-в конкурсе участвуем самостоятельно</t>
  </si>
  <si>
    <t>НПП Энерго-Механика</t>
  </si>
  <si>
    <t>блок управления</t>
  </si>
  <si>
    <t>22.12.20-запрос расписан через офис
-отказ,не наше</t>
  </si>
  <si>
    <t>ремонт MIC-300</t>
  </si>
  <si>
    <t xml:space="preserve">23.12.20-запрос по почте.
-запрос отправлен Д.Милосердову
=подготовлено письмо, на согласовании с А.Сёминым
25.12.20 исх.674 </t>
  </si>
  <si>
    <t>008_20</t>
  </si>
  <si>
    <t>10.01.20 - запрос расписан через офис
-принято в работу</t>
  </si>
  <si>
    <t>ЛайнсГрупп</t>
  </si>
  <si>
    <t>009_20</t>
  </si>
  <si>
    <t>Корпус 5Ж</t>
  </si>
  <si>
    <t>011/2_20</t>
  </si>
  <si>
    <t>26.02.20-запрос расписан через офис
27.02.20 ТКП отправлено зааказчику</t>
  </si>
  <si>
    <t>014_20</t>
  </si>
  <si>
    <t>24.12.19 - запрос расписан через офис
13.01.20 - на подписи
16.01.20 - КП выслано заказчику. (исх.21)</t>
  </si>
  <si>
    <t>Сергей Омельянчик</t>
  </si>
  <si>
    <t>13.01.20 - запрос расписан через офис
13.01.20- на проверке</t>
  </si>
  <si>
    <t>АРКАСИЛ</t>
  </si>
  <si>
    <t>Тензометрическое оборудование</t>
  </si>
  <si>
    <t>018_20</t>
  </si>
  <si>
    <t>14.01.20 - запрос расписан через офис
-принято в работу
16.01.20 - на проверке у В. Пака</t>
  </si>
  <si>
    <t>28
35</t>
  </si>
  <si>
    <t>023_20</t>
  </si>
  <si>
    <r>
      <rPr>
        <b/>
        <sz val="10.0"/>
      </rPr>
      <t xml:space="preserve">15.01.2020 (В. Пак) </t>
    </r>
    <r>
      <rPr>
        <sz val="10.0"/>
      </rPr>
      <t>- запрос расписан через офис
16.01.20 - принято в работу
16.01.20 - на проверке у В.Пака</t>
    </r>
  </si>
  <si>
    <t>счет №5 от 22.01.2020</t>
  </si>
  <si>
    <t>23.01.2020-запрос расписан через офис
22.01.20-счет отправлен заказчику</t>
  </si>
  <si>
    <t>026_20</t>
  </si>
  <si>
    <t>20.03.20-запрос на счет</t>
  </si>
  <si>
    <t>АО ЦНИИСМ</t>
  </si>
  <si>
    <t>МС-227U1</t>
  </si>
  <si>
    <t>16.01.20 - запрос расписан через офис
-принято в работу
-на проверке у В.Пака</t>
  </si>
  <si>
    <t>44
50</t>
  </si>
  <si>
    <t>027_20</t>
  </si>
  <si>
    <t>17.01.20-запрос расписан через офис
-принято в работу
-передано Д.Петрову для ознакомления и рекоменда
ций по подбору оборудования
-Заказчику заданы вопросы для уточнения заказа
28.01.20-ТКП на проверке
03.02.20-заказчику отправлено КП</t>
  </si>
  <si>
    <t>21.01.20-запрос расписан через офис
 - на подписи у А.Семина
-отправлено заказчику по e-mail (исх.30 )</t>
  </si>
  <si>
    <t>12.02.20-запрос расписан через офис
-заказчик прислал проект договора. Заявка на договор оформлена на Игошкина А.
13.02.20-проект договора направлен в РФЯЦ для огласования по e-mail
19.02.20-проект договора одобрен заказчиком, передано на подписание ген.директору
20.02.20-отправлено заказчику  скан договора,ждем адрес для отправки оригинала (исх. 109)</t>
  </si>
  <si>
    <t>035_20</t>
  </si>
  <si>
    <r>
      <rPr>
        <b/>
        <sz val="10.0"/>
      </rPr>
      <t>21.01.2020 (В. Пак)</t>
    </r>
    <r>
      <rPr>
        <sz val="10.0"/>
      </rPr>
      <t xml:space="preserve"> - запрос направлен по e-mail
21.01.20 - на проверке
22.01.20 - отправлено Заказчику</t>
    </r>
  </si>
  <si>
    <t>01.06.20-запрос по почте
01/06/20 Счет готов ждем подписания договора
02.06.20-договор отправлен со счетом</t>
  </si>
  <si>
    <t>Счет № 82 от 01.06.20 
Дог. № АВ-20-18 от 29.05.20</t>
  </si>
  <si>
    <t>р2647</t>
  </si>
  <si>
    <t>16.10.20-запрос расписан через офис
23.10.20-запрошено КП на преобразователи для актуализации цены
23.10.20-Передано Ежовой Марии</t>
  </si>
  <si>
    <t>21.01.20-запрос расписан через офис
21.01.20 - на рассмотрении у Стржелинского О.А.
23.01.20-выставлен счет
23.01.20-выслано письмо Мамоновым М. (исх.35)</t>
  </si>
  <si>
    <t>23.01.2020-запрос расписан через офис
-КП на проверке
03.02.20-заказчику отправлено КП</t>
  </si>
  <si>
    <t>04.03.20 запрос на оформление договора
заявка на договор передана в договорной отдел
11.03.20-запущен процесс согласования договора
19.03.20-договор на подписании
скан договора отправлен Заказчику</t>
  </si>
  <si>
    <t>Дог. №2020001228 от 18.03.20</t>
  </si>
  <si>
    <t>Тюменский индустриальный университет</t>
  </si>
  <si>
    <t>048_20</t>
  </si>
  <si>
    <t>23.01.2020-запрос расписан через офис
28.01.20-отправлено ТКП</t>
  </si>
  <si>
    <t>ООО "Рэм-вибро"</t>
  </si>
  <si>
    <t>MIC-355M с модулями</t>
  </si>
  <si>
    <t>049_20</t>
  </si>
  <si>
    <t>23.01.2020-запрос расписан через офис
28.01.20-на проверке
03.02.20 - заказчику отправлено КП</t>
  </si>
  <si>
    <t>057_20</t>
  </si>
  <si>
    <t>28.01.20 - запрос пришел по e-mail
29.01.20 - ТКП отправлено Заказчику</t>
  </si>
  <si>
    <t>СофтЛогистик</t>
  </si>
  <si>
    <t>29.01.20 - запрос расписан через офис
31.01.20-кп отправлено заказчику</t>
  </si>
  <si>
    <t>26.02.20-запрос расписан через офис
-в работе
27.02.20-счет отправлен Заказчику</t>
  </si>
  <si>
    <t>СофтЛоджистик</t>
  </si>
  <si>
    <t>02.03.20-запрос расписан через офис
03.02.20-проект договора отправлен Заказчику на согласование
04.03.20-договор подписан со стороны Заказчика, ждем оригиналы на подпись
05.03.20- отправлены сканы договора и счет</t>
  </si>
  <si>
    <t>Дог. №12/20 от 03.03.20
Счет №35 от 05.03.20</t>
  </si>
  <si>
    <t>16.03.20-запрос расписан через  офис
16.03.20-договор на подписании
17.03.20-договор отправлен почтой (исх.167)</t>
  </si>
  <si>
    <t>Договор №12/20 от 4 марта 2020 г</t>
  </si>
  <si>
    <t xml:space="preserve">17.02.20-оплата
</t>
  </si>
  <si>
    <t>Счет №16</t>
  </si>
  <si>
    <t>р2611</t>
  </si>
  <si>
    <t>063_20</t>
  </si>
  <si>
    <t>29.01.20 - запрос расписан через офис
-КП на проверке
03.02.20-заказчику отправлено КП</t>
  </si>
  <si>
    <t>1525
123</t>
  </si>
  <si>
    <t>070_20</t>
  </si>
  <si>
    <t>23.12.19 - запрос расписан через офис
23.12.19 - принято в работу, на проверке у В.Пака
03.02.20-заказчику отправлено КП</t>
  </si>
  <si>
    <t>Сонет</t>
  </si>
  <si>
    <t>071_20</t>
  </si>
  <si>
    <t>30.01.20-запрос расписан через офис
03.02.20-на проверке
03.02.20-заказчику отправлено КП</t>
  </si>
  <si>
    <t>072_20</t>
  </si>
  <si>
    <t>Карат-сервис</t>
  </si>
  <si>
    <t>073_20</t>
  </si>
  <si>
    <t>20.01.20-запрос расписан через офис
20.01.20 - принято в работу
03.02.20-заказчику отправлено КП</t>
  </si>
  <si>
    <t>074_20</t>
  </si>
  <si>
    <t>03.02.20 - запрос расписан через офис
03.02.20-на проверке
03.02.20-заказчику отправлено КП</t>
  </si>
  <si>
    <t>ФирмаЛекс</t>
  </si>
  <si>
    <t>075_20</t>
  </si>
  <si>
    <t>18.06.20-запрос расписан через офис
-на проверке</t>
  </si>
  <si>
    <t>084_20</t>
  </si>
  <si>
    <t>04.02.20-запрос расписан через офис
-на прверке
-отправлено заказчику</t>
  </si>
  <si>
    <t>Модули МС-405, МС-401, МС-032</t>
  </si>
  <si>
    <t>085_20</t>
  </si>
  <si>
    <t>04.02.20-запрос расписан через офис
-на проверке
10.02.20-ТКП отправено заказчику исх. 82
12.02.20-составление договора. Заявка направлена А.Игошкину. 
13.02.20-ждем согласования РКМ</t>
  </si>
  <si>
    <t xml:space="preserve">Дог.№1921730300442217000244353/07/20 от 11.02.20 </t>
  </si>
  <si>
    <t>04.08.20-запрос расписан через офис
отправлено заказчику письмо исх.407</t>
  </si>
  <si>
    <t>№1921730201212217000244353/17/20/070.06/юр.511 от 28.02.10</t>
  </si>
  <si>
    <t>085_20
086_20</t>
  </si>
  <si>
    <t xml:space="preserve">04.03.02-запрос на договор
04.03.20-Договор отправлен курьером </t>
  </si>
  <si>
    <t xml:space="preserve">09.06.20-запрос расписан через офис
передано в ДГ. </t>
  </si>
  <si>
    <t xml:space="preserve">04.02.20-запрос расписан через офис
-на проверке
10.02.20-ТКП отправлено Заказчику исх.82
12.02.20-составление договора Заявка направлена Игошкину
13.02.20-ждем согласования РКМ </t>
  </si>
  <si>
    <t>21.05.20-оплата</t>
  </si>
  <si>
    <t>Счет №58 от 10.04.20</t>
  </si>
  <si>
    <t xml:space="preserve">НПО автоматики </t>
  </si>
  <si>
    <t>086_20
085_20</t>
  </si>
  <si>
    <t>16.06.20-запрос расписан через офис
-передано в ДГ
исз.№324</t>
  </si>
  <si>
    <t>Юрий Гуреев</t>
  </si>
  <si>
    <t>088_20</t>
  </si>
  <si>
    <t>05.02.2020-запрос расписан через офис
-на проверке
07.02.20 запрошел конечный заказчик, типы измерений
13.02.20-ответа нет. Задача закрыта</t>
  </si>
  <si>
    <t>05.02.2020-запрос расписан через офис
-на проверке
12.02.20-ТКП отправлено заказчику</t>
  </si>
  <si>
    <t>26.03.20-запрос расписан через офис
Согласовать с Луниным
на проверке</t>
  </si>
  <si>
    <t>Счет №56 от 10.04.20, №57 от 10.04.20, №58 от 10.04.20</t>
  </si>
  <si>
    <t>Энергопрогресс</t>
  </si>
  <si>
    <t>MIC-300М</t>
  </si>
  <si>
    <t>098_20</t>
  </si>
  <si>
    <t>06.02.20-запрос расписан через офис
07.02.20-на проверке
10.02.20-запрошен конечный заказчик
13.02.20-ответа нет. Задача закрыта</t>
  </si>
  <si>
    <t>099_20</t>
  </si>
  <si>
    <t>06.02.20-запрос расписан через офис
07.02.20-на проверке
13.02.20-согласование с А.Семиным.
14.02.20-ТКП отправлено Заказчику</t>
  </si>
  <si>
    <t>03.03.02-запрос по e-mail Сныгина, заявка на оформление договора
11.03.20-договор отправлен на согласование
12.03.20-исправленный договор отправлен на согласование
13.03.20-договор на подписании
19.03.20-сканы подписанного договора отправлены Заказчику
19.03.20-оригиналы отправлены заказчику курьером(исх.179)</t>
  </si>
  <si>
    <t>Дог. №14-20 от 11.03.20</t>
  </si>
  <si>
    <t>154
165</t>
  </si>
  <si>
    <t>06.02.20-запрос расписан через офис
07.02.20-на проверке
12.02.20- ткп отправлено заказчику</t>
  </si>
  <si>
    <t>104_20</t>
  </si>
  <si>
    <t>21.02.20-запрос расписан через офис
-принято в работу. готовится счет
-счет выслан Заказчику</t>
  </si>
  <si>
    <t>счет № 34 от 26 февраля 2020 г</t>
  </si>
  <si>
    <t>р2663</t>
  </si>
  <si>
    <t>07.02.20-запрос расписан через офис
-принято в работу
-на проверке
13.02.20-ТКП отправлено заказчику</t>
  </si>
  <si>
    <t>АО НПК КБМ Коломна</t>
  </si>
  <si>
    <t>105_20</t>
  </si>
  <si>
    <t>07.02.20-запрос расписан через офис
10.02.20-отправлен запрос на доп. информацию
13.02.20-ответ не получен. Задача закрыта.</t>
  </si>
  <si>
    <t>106_20</t>
  </si>
  <si>
    <t>07.02.20-запрос расписан через офис
07.02.20 -отправлен запрос для дополнительной информации
12.02.20-заказчику отправлено ТКП</t>
  </si>
  <si>
    <t>114_20</t>
  </si>
  <si>
    <t>11.02.20-запрос поступил по WhatsUpp
12.02.20-на проверке
14.02.20-ТКП отпраавлено Заказчику</t>
  </si>
  <si>
    <t>ООО "Машхим-НН"</t>
  </si>
  <si>
    <t>МIC-026, МС-227U, МС-114</t>
  </si>
  <si>
    <t>188
172</t>
  </si>
  <si>
    <t>115_20</t>
  </si>
  <si>
    <t>11.02.20-запрос расписан через офис
12.02.20-запрошено ТЗ
13.02.20-ТЗ получени, составление кп
13.02.20-на проверке
28.02.20-ткп отправлено заказчику</t>
  </si>
  <si>
    <t>РНЦ Прикладная химия</t>
  </si>
  <si>
    <t>216
232</t>
  </si>
  <si>
    <t>133_20</t>
  </si>
  <si>
    <t>17.02.20-запрос расписан через офис
17.02.20-на проверке
21.02.20-уточнены требования заказчика.Ожидается ответ
25.02.20-на проверке
28.02.20-ТКП отправлено Заказчику</t>
  </si>
  <si>
    <t>134_20</t>
  </si>
  <si>
    <t>17.02.20-запрос расписан через офис
17.02.20-на провереке
ТКП отправлено заказчику</t>
  </si>
  <si>
    <t>138_20</t>
  </si>
  <si>
    <t>18.02.20-запрос расписан через офис
18.02.20-на проверке</t>
  </si>
  <si>
    <t>144_20</t>
  </si>
  <si>
    <t>20.02.20-запрос расписан чрез офис
25.02.20-отдано на проверку
03.03.20-на согласовании с А.Сёминым
10.03.20-ткп отправлено заказчику (исх.158)</t>
  </si>
  <si>
    <t>АиК</t>
  </si>
  <si>
    <t>MIC-140-48</t>
  </si>
  <si>
    <t>154_20</t>
  </si>
  <si>
    <t>27.02.20-запрос расписан через офис
28.02.20-ТКП отправлено заказчику</t>
  </si>
  <si>
    <t>Сибпроммонтаж</t>
  </si>
  <si>
    <t>156_20</t>
  </si>
  <si>
    <t>27.02.20-запрос расписан через офис
28.02.20-уточнены данные у Заказчика
28.02.03-на проверке
23.03.2020 - без ответа</t>
  </si>
  <si>
    <t>Разработка измерительного комплекса</t>
  </si>
  <si>
    <t>253
260</t>
  </si>
  <si>
    <t>158_20</t>
  </si>
  <si>
    <t>27.02.20-запрос расписан через офис
02.03.20-отправлено уточняющее письмо
03.02.20-ждем КП на оборудование производства не МЕРЫ
06.03.20-на проверке (2 ткп)</t>
  </si>
  <si>
    <t>ВНИИЭС</t>
  </si>
  <si>
    <t>14.05.20-запрос расписан через офис
15.05.20-ткп отправлено на согласование Семину А.</t>
  </si>
  <si>
    <t>29.05.20-запрос расписан через офис
ТКП находится на согласовании у Семина А. с 21.05.20
29.05.20-ТКП отправлено заказчику</t>
  </si>
  <si>
    <t>158/3_20</t>
  </si>
  <si>
    <t>26.03.20-запрос расписан через офис
согласовать с Луниным</t>
  </si>
  <si>
    <t>MIC-026,MC-114C,MC-227R,MC-227K</t>
  </si>
  <si>
    <t>161_20</t>
  </si>
  <si>
    <t>28.02.20-запрос расписан через офис
02.03.20-на проверке
запрошен конечный пользователь
10.03.20-повторно запрошен конечный пользователь</t>
  </si>
  <si>
    <t>МайтиТех</t>
  </si>
  <si>
    <t>165_20</t>
  </si>
  <si>
    <t>02.03.20-запрос расписан через офис
03.02.20-на проверке
отправлено Заказчику</t>
  </si>
  <si>
    <t>167_20</t>
  </si>
  <si>
    <t>02.03.20-запрос расписан через офис</t>
  </si>
  <si>
    <t>178_20</t>
  </si>
  <si>
    <t>10.03.20-запрос расписан через офис
-на проверке</t>
  </si>
  <si>
    <t>183_20</t>
  </si>
  <si>
    <t>12.03.20-запрос расписан через офис
12.03.20-на проверке
13.03.20-ТКП отправлено заказчику</t>
  </si>
  <si>
    <t>Винтай</t>
  </si>
  <si>
    <t>04.08.20-по телефону. Обновить ТКП
исх.1173 от 05.08.20</t>
  </si>
  <si>
    <t>203_20</t>
  </si>
  <si>
    <t>26.03.20-оплата аванса</t>
  </si>
  <si>
    <t>Дог. №АВ-20-06 от 20.03.20</t>
  </si>
  <si>
    <t>192_20</t>
  </si>
  <si>
    <t>18.03.20-запрос расписан через офис
на проверке</t>
  </si>
  <si>
    <t>193_20</t>
  </si>
  <si>
    <t>18.03.20-запрос расписан через офис
на проверке
19.03.20-ТКП отправлено заказчику</t>
  </si>
  <si>
    <t>19.03.20-запрос расписан через офис</t>
  </si>
  <si>
    <t>ТД Автоматика</t>
  </si>
  <si>
    <t>197_20</t>
  </si>
  <si>
    <t>ООО Регион-Вирта</t>
  </si>
  <si>
    <t>198_20</t>
  </si>
  <si>
    <t>200_20</t>
  </si>
  <si>
    <t>20.03.20-запрос по почте
на проверке
24.03.20-отправлено письмо и ТКП (исх. 192)</t>
  </si>
  <si>
    <t>ЭЛТЭК</t>
  </si>
  <si>
    <t>202_20</t>
  </si>
  <si>
    <t>20.03.20-запрос расписан через офис
на проверке</t>
  </si>
  <si>
    <t>07.05.20-оплата</t>
  </si>
  <si>
    <t>20.03.20-запрос</t>
  </si>
  <si>
    <t>204_20</t>
  </si>
  <si>
    <t>20.03.20-запрос расписан через офис
23.03.20-ждем уточнение по запросу.
24.03.20-на проверке</t>
  </si>
  <si>
    <t>АО Красноярский машиностроительный завод</t>
  </si>
  <si>
    <t>211_20</t>
  </si>
  <si>
    <t>26.03.20-запрос расписан через офис
на проверке</t>
  </si>
  <si>
    <t>14.05.20- изменить ТКП(кабели)
-на проверке
20.05.20-отправлено ТКП</t>
  </si>
  <si>
    <t>213_20</t>
  </si>
  <si>
    <t>26.03.20-запрос по почте от В.Пака</t>
  </si>
  <si>
    <t>04.06.20-запрос расписан через офис
-на проверке</t>
  </si>
  <si>
    <t>ТехноПрист</t>
  </si>
  <si>
    <t>214_20</t>
  </si>
  <si>
    <t>26.03.20-запрос расписан через офис</t>
  </si>
  <si>
    <t>220_20</t>
  </si>
  <si>
    <t>03.09.20-запрос расписан через офис
-согласовать аванс
-передано в ДГ
отправлен Давыденко Андреем
-постоплата</t>
  </si>
  <si>
    <t>227_20</t>
  </si>
  <si>
    <t>16.04.20-запрос расписан через офис  
-на проверке
-отказ работаем сами</t>
  </si>
  <si>
    <t>РФЯЦ ВНИИТФ(Снежинск)</t>
  </si>
  <si>
    <t>16.04.20-расписан через офис
-на проверке
27.04.20-ткп отправлено исх.230</t>
  </si>
  <si>
    <t>29.07.20-запрос расписан через офис
-запрос на договор
03.08.20 передано в ДГ
-согласовывается авансирование
-передано в ДГ для согласования</t>
  </si>
  <si>
    <t>ДОГОВОР  ПОСТАВКИ  № 54-35/2020</t>
  </si>
  <si>
    <t>Бригадир-М</t>
  </si>
  <si>
    <t>229_20</t>
  </si>
  <si>
    <t>16.04.20-запрос расписан через офис
-на проверке
-отказ работаем сами</t>
  </si>
  <si>
    <t>СЗПК</t>
  </si>
  <si>
    <t>230_20</t>
  </si>
  <si>
    <t>Промстройэлектро</t>
  </si>
  <si>
    <t>231_20</t>
  </si>
  <si>
    <t>16.04.20-запрос расписан через офис
-на проверке</t>
  </si>
  <si>
    <t>Центр гос закупок</t>
  </si>
  <si>
    <t>232_20</t>
  </si>
  <si>
    <t>16.04.20-запрос расписан через офис
-на проверке
-отказ, работаем сами</t>
  </si>
  <si>
    <t>ООО СКАНДА</t>
  </si>
  <si>
    <t>234_20</t>
  </si>
  <si>
    <t>ТЦ ЖАиС</t>
  </si>
  <si>
    <t>235_20</t>
  </si>
  <si>
    <t>16.04.20-запрос расписан через офис
-уточнение по модулям у заказчика
17.04.20-на проверке
-отказ работаем сами</t>
  </si>
  <si>
    <t>236_20</t>
  </si>
  <si>
    <t>16.04.20-запрос расписан через офис
-уточнение по модулям
-отказ,работаем сами</t>
  </si>
  <si>
    <t>Инкон</t>
  </si>
  <si>
    <t>237_20</t>
  </si>
  <si>
    <t>17.04.20-запрос расписан через офис
-на проверке
-отказ,работаем сами</t>
  </si>
  <si>
    <t>17.04.20-запрос расписан через офис
-на проверке</t>
  </si>
  <si>
    <t>21.04.20-запрос расписан через офис
-отправлена заявка на договор
-отправлена справка о единственном производителе (исх.218)
22.04.20-отправлен договор на согласование</t>
  </si>
  <si>
    <t>Дог №24/20</t>
  </si>
  <si>
    <t>15.05.20- Необходимо исправить договор для подписания. Договор направлен в договорной отдел. 
Заказчику отправлен вопрос по поводу аванса
18.05.20 договор согласован. Отправлен заказчику</t>
  </si>
  <si>
    <t>Дог №24/20
Счет №80 от 22.05.20</t>
  </si>
  <si>
    <t>MIC-212</t>
  </si>
  <si>
    <t>16.06.20-запрос расписан через офис
-передано в ДГ
исх.№323</t>
  </si>
  <si>
    <t>Дог. №24/20 от 30.04.20</t>
  </si>
  <si>
    <t>Ирина Яковенко</t>
  </si>
  <si>
    <t>242_20</t>
  </si>
  <si>
    <t>21.04.20-запрос расписан через офис
-отправлен запрос на название организации
-24.04.20-повторно отправлен запрос
27.04.20-ТКП отправлено</t>
  </si>
  <si>
    <t>ООО "Активная энергия"</t>
  </si>
  <si>
    <t>243_20</t>
  </si>
  <si>
    <t>22.04.20-запрос расписан через офис
ТКП отправлено Заказчику</t>
  </si>
  <si>
    <t xml:space="preserve">ИП Герфанов </t>
  </si>
  <si>
    <t>248-20</t>
  </si>
  <si>
    <t>24.04.20-запрос расписан через офис
27.04.20-отправлено актуализированное ткп</t>
  </si>
  <si>
    <t>ООО Елта</t>
  </si>
  <si>
    <t>251_20</t>
  </si>
  <si>
    <t>27.04.20-запрос расписан через офис
29.04.2020 - отвечено по телефону</t>
  </si>
  <si>
    <t>Энерго автоматизация</t>
  </si>
  <si>
    <t>Метрологический стенд</t>
  </si>
  <si>
    <t>489
510</t>
  </si>
  <si>
    <t>255_20</t>
  </si>
  <si>
    <t xml:space="preserve">27.04.20-запрос расписан через офис
06.04.20-ТКП отправлено заказчику
</t>
  </si>
  <si>
    <t>ЛЛС Групп</t>
  </si>
  <si>
    <t>257_20</t>
  </si>
  <si>
    <t>30/04/20-Запрос расписан через офис
06.04.20-отправлено обновленное ТКП</t>
  </si>
  <si>
    <t>ЛЛС групп</t>
  </si>
  <si>
    <t xml:space="preserve">15.09.20-запрос расписан через офис
</t>
  </si>
  <si>
    <t>ООО Уфа КИП Поставка</t>
  </si>
  <si>
    <t>258_20</t>
  </si>
  <si>
    <t>06.05.20-запрос расписан через офис
07.05.20-ТКП отправлено заказчику</t>
  </si>
  <si>
    <t>259_20</t>
  </si>
  <si>
    <t>07.05.20-запрос расписан через офис
-ТКП на проверке
13.05.20-ткп отправлено заказчику</t>
  </si>
  <si>
    <t>01.09.20-запрос по почте
-запрос на договор передан в ДГ
договор отправлен на согласование</t>
  </si>
  <si>
    <t>12.05.20-запрос расписан через офис
14.05.20 ТКП отправлено Заказчику (исх. 249)
18.05.20 отправлен счет по запросу</t>
  </si>
  <si>
    <t>НИИ Прикладной химии</t>
  </si>
  <si>
    <t>14.05.20-запрос расписан через офис
-на проверке</t>
  </si>
  <si>
    <t>20.07.20-запрос расписан через офис
запрос уточнен
Счет отправлен заказчику</t>
  </si>
  <si>
    <t xml:space="preserve">267_20
</t>
  </si>
  <si>
    <t>Заказчик попросил разделить кабель и модули в разные КП
-запрошен срок изготовления кабеля в ПТЦ
-на проверке
ТКП отправлено Заказчикуику</t>
  </si>
  <si>
    <t>268_20</t>
  </si>
  <si>
    <t>15.05.20-запрос расписан через офис
-запрос на добавление ноутбука в ТКП. Актуализировать ТКП
-на проверке. 
03.06.20-ТКП отправлено заказчику</t>
  </si>
  <si>
    <t>08.07.20-просьба скрыть ноутбук по ТЗ</t>
  </si>
  <si>
    <t>268_20/2</t>
  </si>
  <si>
    <t>06.07.20-обновить дату ТКП(+2 альтернативных)
ТКП отправлено заказчику.Ждем отзыв альтернативных</t>
  </si>
  <si>
    <t>269_20</t>
  </si>
  <si>
    <t>02.06.20-исправить ТКП, убрать ПО.
на согласовании у Семина
ТКП отправлено заказчику</t>
  </si>
  <si>
    <t>Счет №95 от 18.06.20</t>
  </si>
  <si>
    <t>р2645</t>
  </si>
  <si>
    <t>16.06.20-запрос расписан через офис
-отправлена заявкана счет</t>
  </si>
  <si>
    <t>552
565</t>
  </si>
  <si>
    <t>270_20</t>
  </si>
  <si>
    <t>18.05.2020-запрос расписан через офис
на проверке</t>
  </si>
  <si>
    <t>04.08.20-запрос расписан через офис
Дан ответ заказчику</t>
  </si>
  <si>
    <t>09.12.20-запрос по почте на обновление ТКП
-ткп на согласовании (кон.Центральный аэрогидродинамический институт им.Проф.Жуковского)
-ТКП отправлено заказчику</t>
  </si>
  <si>
    <t>271_20</t>
  </si>
  <si>
    <t>20.05.20-запрос расписан через офис
- на проверке
21.05.20-отправлено заказчику</t>
  </si>
  <si>
    <t>14.08.20-запрос расписан через офис</t>
  </si>
  <si>
    <t>Asia Trafo</t>
  </si>
  <si>
    <t>272_20</t>
  </si>
  <si>
    <t>19.05.20-запрос расписан через офис
на проверке
ждем ТКП на тезодатчики от поставщика
-на проверке</t>
  </si>
  <si>
    <t>СПУ-ЦКБ ТМ</t>
  </si>
  <si>
    <t>274_20</t>
  </si>
  <si>
    <t>21.05.20-запрос расписан через офис
26.05-на проверке
26.05.20-отправлено Заказчику (исх.263)</t>
  </si>
  <si>
    <t>277_20</t>
  </si>
  <si>
    <t>25.05.20-запрос расписан через офис
25.06.20-на проверке
27.05.20-ТКП отправлено заказчику (исх.263)</t>
  </si>
  <si>
    <t>Завод Урал</t>
  </si>
  <si>
    <t>26.05.20-запрос расписан через офис
-на проверке
26.05.20-отправлено заказчику</t>
  </si>
  <si>
    <t>29.05.20-запрос по почте.
Заявка на договор передана в договорной отдел</t>
  </si>
  <si>
    <t>МГТУ им Баумана</t>
  </si>
  <si>
    <t>27.05.20-запрос расписан через офис
заказчику отплавлено письмо для уточнения запроса
03.06.20 на проверке
на согласовании у Лунина</t>
  </si>
  <si>
    <t>АО РИТМ</t>
  </si>
  <si>
    <t>287_20</t>
  </si>
  <si>
    <t>02.06.20-запрос расписан через офис
ТКП отправлено заказчику</t>
  </si>
  <si>
    <t>289_20</t>
  </si>
  <si>
    <t>02.06.20-запрос расписан через офис
-на проверке</t>
  </si>
  <si>
    <t>290_20</t>
  </si>
  <si>
    <t>02.06.20-запрос расписан через офис
-на проверке
на согласовании у Сёмина
ТКП отправлено заказчику исх.308</t>
  </si>
  <si>
    <t>291_20</t>
  </si>
  <si>
    <t>02.06.20-запрос расписан через офис
на проверке</t>
  </si>
  <si>
    <t>ПНПК</t>
  </si>
  <si>
    <t>294_20</t>
  </si>
  <si>
    <t>05.06.20-запрос расписан через офис
жду ответ от поставщиков защитного кейса
на проверке</t>
  </si>
  <si>
    <t>СЛК</t>
  </si>
  <si>
    <t>295_20</t>
  </si>
  <si>
    <t>05.06.20-запрос расписан через офис
на проверке
-дан ответ об отказе. работаем напрямую с КрасМаш</t>
  </si>
  <si>
    <t>ПЗ Машиностроитель</t>
  </si>
  <si>
    <t>298_20</t>
  </si>
  <si>
    <t>08.06.20-запрос расписан через офис
ТКП отправлено заказчику исх.293,294</t>
  </si>
  <si>
    <t>302_20</t>
  </si>
  <si>
    <t>15.06.20-запрос расписан через офис
-на проверке
ТКП отправлено заказчику</t>
  </si>
  <si>
    <t>НТЦ ЭРПА</t>
  </si>
  <si>
    <t>MIC - 553</t>
  </si>
  <si>
    <t>303_20</t>
  </si>
  <si>
    <t>15.06.20-запрос расписан через офис
-на проверке
отправлен запросзаказчику на имзменение модуля.
-согласовании с Паком В.</t>
  </si>
  <si>
    <t>305_20</t>
  </si>
  <si>
    <t>29.06.20-запрос расписан через офис</t>
  </si>
  <si>
    <t>Счет № 102 от  29.06.20</t>
  </si>
  <si>
    <t>р2648</t>
  </si>
  <si>
    <t>17.06.20-запрос расписан через офис
ТКП отправлено заказчику</t>
  </si>
  <si>
    <t>309_20</t>
  </si>
  <si>
    <t>18.06.20-запрос распичан через офис
-ТКП отправлено Стифутину на проверку по совместимости модулей друг с другом
22.06.20-на проверке</t>
  </si>
  <si>
    <t>311_20</t>
  </si>
  <si>
    <t>Заказчик попросил разделить кабель и модули в разные КП
-запрошен срок изготовления кабеля в ПТЦ
-на проверке
ТКП отправлено заказчику</t>
  </si>
  <si>
    <t>Модули и кабель</t>
  </si>
  <si>
    <t>02.07.20-запрос по телефону
-на проверке
-ТКП отправлено заказчику</t>
  </si>
  <si>
    <t>314_20</t>
  </si>
  <si>
    <t>22.06.20-запрос расписан через офис
-на проверке
ТКП отправлено Заказчику</t>
  </si>
  <si>
    <t>29.06.20-запрос расписан через офис
ТКП отправлено заказчику</t>
  </si>
  <si>
    <t>14.08.20-оплата</t>
  </si>
  <si>
    <t>система для полевых условий</t>
  </si>
  <si>
    <t xml:space="preserve">28.08.20-оригинал договора отправлен по почте. Сканы отправлены </t>
  </si>
  <si>
    <t>Дог. №46-20 от 27.08.20 Счет №137 от 27.08.20</t>
  </si>
  <si>
    <t>25.06.20-запрос расписан через офис
29.06.20-на проверке
Закащчику о тправлены ТКП и счет</t>
  </si>
  <si>
    <t>31.07.20-оплата</t>
  </si>
  <si>
    <t>323_20</t>
  </si>
  <si>
    <t>25.06.20-запрос расписан через офис
29.06.20-уточнение по модулям у Заказчика
07.07.20-на проверке</t>
  </si>
  <si>
    <t>МВР-112-4</t>
  </si>
  <si>
    <t>324_20</t>
  </si>
  <si>
    <t>25.06.20-запрос расписан через офис
29.06.20-уточняются сроки поставки БП
02.07.20-уточгянтся поста заказчика у Милосердова
-ТКП отправленно заказчику</t>
  </si>
  <si>
    <t xml:space="preserve">Учреждение науки «ИНЖЕНЕРНО -КОНСТРУКТОРСКИЙ ЦЕНТР СОПРОВОЖДЕНИЯ ЭКСПЛУАТАЦИИ КОСМИЧЕСКОЙ ТЕХНИКИ» </t>
  </si>
  <si>
    <t>327_20</t>
  </si>
  <si>
    <t>25.06.20-запрос расписан через офис
на проверке
-отправляли договор, они отказались от закупки. Перенесли на неопределенный срок</t>
  </si>
  <si>
    <t>30.06.20-запрос расписан через офис
-на проверке</t>
  </si>
  <si>
    <t>Кабель модули</t>
  </si>
  <si>
    <t>331_20
267_20</t>
  </si>
  <si>
    <t>08.07.20-запрос по телефону
-на проверке</t>
  </si>
  <si>
    <t>723
749</t>
  </si>
  <si>
    <t>334_20</t>
  </si>
  <si>
    <t>02.07.20-запрос расписан через офис
-на проверке</t>
  </si>
  <si>
    <t>02.07.20-запрос от Давыденко
03.07.20-согласовано, передано заказчику через Давыденко</t>
  </si>
  <si>
    <t>Сантек</t>
  </si>
  <si>
    <t>336_20</t>
  </si>
  <si>
    <t>03.07.20-запрос расписан через офис
-ТКП отправленно заказчику</t>
  </si>
  <si>
    <t>Вибротон</t>
  </si>
  <si>
    <t>337_20</t>
  </si>
  <si>
    <t>03.07.20-запрос расписан через офис</t>
  </si>
  <si>
    <t>Персмский пороховой завод</t>
  </si>
  <si>
    <t>338_20</t>
  </si>
  <si>
    <t>02.07.20-запрос расписан через офис
03.07.20-передано Стифутину для уточнения модулей
07.07.20-на согласовании у Стифутина
09.07.20-на п роверке</t>
  </si>
  <si>
    <t>18.08.20-запрос по почте
-у заказчика уточнены данные
-ТЗ передано Стифутину
-на проверке у В.Пака</t>
  </si>
  <si>
    <t>ПМИ АПД АО ГМЗ "Агат"</t>
  </si>
  <si>
    <t>340_20</t>
  </si>
  <si>
    <t>06.07.20-запрос расписан через офис
-на проверке
ТКП отправлено заказчику</t>
  </si>
  <si>
    <t>КБхиммаш</t>
  </si>
  <si>
    <t>06.07.20-запрос от Давыденко
-передано Давыденко</t>
  </si>
  <si>
    <t>342_20</t>
  </si>
  <si>
    <t>10.07.20-запрос расписан через офис
-на проверке
13.07.20-ткп отправлено заказчку, подана заявка на счет</t>
  </si>
  <si>
    <t>МосГипроТранс</t>
  </si>
  <si>
    <t>355_20</t>
  </si>
  <si>
    <t>13.07.20-запрос пришел от В.Пака
14.07.20-ТКП отправлено Заказчику исх.№361</t>
  </si>
  <si>
    <t>356_20</t>
  </si>
  <si>
    <t>14.07.20-запрос расписан через офис
-уточнение по количеству модулей</t>
  </si>
  <si>
    <t>Счет №110 от 16.07.20</t>
  </si>
  <si>
    <t>р2657</t>
  </si>
  <si>
    <t>15.07.20-просьба заказчика изменить ткп</t>
  </si>
  <si>
    <t>16.07.20-запрос расписан через офис</t>
  </si>
  <si>
    <t>358_20</t>
  </si>
  <si>
    <t>16.07.20-запрос расписан через офис
-уточнение по модулям
-на согласовании у Лунина
-на проверке у В.Пака
ТКП отправлено заказчику</t>
  </si>
  <si>
    <t>Гидравлика ОГМетр</t>
  </si>
  <si>
    <t>363_20</t>
  </si>
  <si>
    <t>23.04.20-запрос расписан через офис
-на проверке</t>
  </si>
  <si>
    <t>16.01.20 - запущен формуляр на предзапуск</t>
  </si>
  <si>
    <t>29.07.20-запрос расписан через офис
-на проверке</t>
  </si>
  <si>
    <t>29.07.20-запрос расписан через офис
-запрос на счет
-на проверке</t>
  </si>
  <si>
    <t>Счет №120 и №119 от 03.08.20</t>
  </si>
  <si>
    <t xml:space="preserve">MIC-140 </t>
  </si>
  <si>
    <t>374_20</t>
  </si>
  <si>
    <t>30.07.20-запрос от Лунина
-на проверке
-на согласовании у ПТЦ
-на согласовании у В.Пака
-ТКП отправлено заказчику</t>
  </si>
  <si>
    <t>MIC-140 и модули</t>
  </si>
  <si>
    <t>03.08.20-запрос расписан через офис
запрос уточнен у заказчика
-на проверке у В.Пака</t>
  </si>
  <si>
    <t>05.08.20-запрос расписан через офис
отправлен запрос на уточнение данных
на проверке</t>
  </si>
  <si>
    <t>377_20
412_20</t>
  </si>
  <si>
    <t>12.08.20-прислали проект договора. Необходимо согласовать аванс. 
Передано в ДГ
-отправлен счет, ждем подписания сканов
-сканы подписанных документов отправлены заказчику</t>
  </si>
  <si>
    <t>Дог. №АВ-20-35
Дог. №АВ-20-34
Счет №125 от 13.08.20
Счет №126 от 13.08.20</t>
  </si>
  <si>
    <t>384_20</t>
  </si>
  <si>
    <t>07.08.20-запрос расписан через офис
ТКп отправлено заказчику</t>
  </si>
  <si>
    <t>1.12.20-запрос расписан через офис
-необходисо обновить счет</t>
  </si>
  <si>
    <t>Счет №123 от 03.12.20</t>
  </si>
  <si>
    <t>397_20</t>
  </si>
  <si>
    <t>12.08.20-запрос расписан через офис
-на проверке
-согласование аванса
-на проверке
ТКП отправлено заказчику</t>
  </si>
  <si>
    <t>ООО УКБВ ИВК</t>
  </si>
  <si>
    <t>27.08.20-запрос от Скрипника Ал-я</t>
  </si>
  <si>
    <t>20.08.20-запрос расписан через офис
-на проверке</t>
  </si>
  <si>
    <t>17.09.20-запрос расписан через офис
-на првекре</t>
  </si>
  <si>
    <t>09.11.20-запрос расписан через офис
-передано в ДГ (ждем решения по площадке)
Отправлено на согласование. Регистрация на площадке произошла.</t>
  </si>
  <si>
    <t>24.08.20-запрос расписан через офис
-на проверке</t>
  </si>
  <si>
    <t>15.09.20-запрос расписан через офис
Договор передан в ДГ
Договор отправлен на согласование</t>
  </si>
  <si>
    <t>21.09.20. отправка счета, скан договора</t>
  </si>
  <si>
    <t>ЗИП на MIC-400</t>
  </si>
  <si>
    <t>948
959</t>
  </si>
  <si>
    <t>423_20</t>
  </si>
  <si>
    <t>24.08.20-запрос расписан через офис
-отправлен запрос на уточнение модуля МС-401А
исх.1273 от 26.08.20(отправили от АО!)
были приготовлены альтернативные предожения для Пт групп и Л-кард</t>
  </si>
  <si>
    <t>27.08.20-запрос по почте
отправлено письмо и обновленное ТКП (исх.442)</t>
  </si>
  <si>
    <t>19.10.20-запрос расписан через офис
-на проверке
-передано А.Сёмину для рассмотрения на участие
-передано в договорной отдел</t>
  </si>
  <si>
    <t>Олайсис</t>
  </si>
  <si>
    <t>ME-003</t>
  </si>
  <si>
    <t>429_20</t>
  </si>
  <si>
    <t>27.08.20-запрос по телефону и почте</t>
  </si>
  <si>
    <t>434_20</t>
  </si>
  <si>
    <t>27.08.20-запрос расписан через офис
28.08.20-на проверке у В.Пака</t>
  </si>
  <si>
    <t>А.Холодный</t>
  </si>
  <si>
    <t>437_20</t>
  </si>
  <si>
    <t>03.09.20-запрос расписан через офис
-уточнена компания
08.09.20-повторно отправлен запрос о компании
-задача закрыта, так как нет ответа</t>
  </si>
  <si>
    <t>03.09.20-запрос расписан через офис
-на проверке
передано в ДГ для Счета
КП отправлено</t>
  </si>
  <si>
    <t>441_20</t>
  </si>
  <si>
    <t>03.09.20-запрос расписан через офис
-на проверке
-запрошены цены на не наше оборудование
18.09.20 нет цен на РСТ и УГТМ2
05.10-Убираем УГТМ по просьбе заказчика
-на проверке
08.10.20-на согласовании у А.Сёмина
16.10.20-на подписании у В.В.Пака
26.10.20-письмо на подписи у Сёмина
отправлено заказчику исх.560</t>
  </si>
  <si>
    <t>442_20</t>
  </si>
  <si>
    <t>04.09.20-запрос от Давыденко
-на проверке
отправлено заказчику</t>
  </si>
  <si>
    <t>НОВОСИСТЕМС</t>
  </si>
  <si>
    <t>444_20</t>
  </si>
  <si>
    <t>08.09.20-запрос расписан через офис
-конечный Авитек
-на проверке</t>
  </si>
  <si>
    <t>НПО МОЛНИЯ</t>
  </si>
  <si>
    <t>452_20</t>
  </si>
  <si>
    <t>15.09.20-запрос расписан через офис
-на проверке</t>
  </si>
  <si>
    <t>07.10.20-запрос по почте
-запрошена уточняющая информация
готовлю выписку из прайса
-на проверке</t>
  </si>
  <si>
    <t>08.10.20-по почте
-заявка на договор
исх.521 от 09.10.20
09.10.20 передано в договорной отдел
12.10.20-проект договора отправлен заказчику</t>
  </si>
  <si>
    <t>Дог. №74-20 от 12.10.20</t>
  </si>
  <si>
    <t>ПТ групп</t>
  </si>
  <si>
    <t>15.10.20-запрос расписан через офис
ТКП направлено заказчикку (8% без скидки)</t>
  </si>
  <si>
    <t>16.09.20-запрос расписан через офис
-на проверке</t>
  </si>
  <si>
    <t>18.09.20-запрос расписан через офис
-на проверке</t>
  </si>
  <si>
    <t>АктивМаш</t>
  </si>
  <si>
    <t>456_20</t>
  </si>
  <si>
    <t>АО "Промтехаэро"</t>
  </si>
  <si>
    <t>484_20</t>
  </si>
  <si>
    <t xml:space="preserve">02.10.20-запрос расписан через офис
-на проверке
исх.520 </t>
  </si>
  <si>
    <t>491_20</t>
  </si>
  <si>
    <t xml:space="preserve">07.10.2020-запрос расписан через офис
-на проверке
исх.517 </t>
  </si>
  <si>
    <t>09.10.20-запрос расписан через офис
09.10.20-отправлен ответ (исх.519)</t>
  </si>
  <si>
    <t>стенд Ц-14ГЗ/2</t>
  </si>
  <si>
    <t>502_20</t>
  </si>
  <si>
    <t xml:space="preserve">13.10.20-запрос расписан через офис
на проверке
исх.527 </t>
  </si>
  <si>
    <t>ЕвроМикроТех</t>
  </si>
  <si>
    <t>505_20</t>
  </si>
  <si>
    <t>14.10.20-запрос расписан через офис
-запрос направлен Загребину И.
-на проверке</t>
  </si>
  <si>
    <t>АО КБСМ</t>
  </si>
  <si>
    <t>MIC-1150PE</t>
  </si>
  <si>
    <t>508_20</t>
  </si>
  <si>
    <t>16.10.20-запрос расписан через офис
уточнение инфомации по запросу
21.10.20-повторно отправлен запрос на уточнение
28.10.20-отправлено письмо на общую почту организации
02.11.20-стоимость необходима ориентировочная, передано в БТК
-на проверке
-на согласовании со Стифутиным А.
Согласовано Ал.Стифутиным
-на согласовании у В.Пака</t>
  </si>
  <si>
    <t>20.10.20-запрос расписан через офис
-на проверке
-ТКП на согласовании у Адаменко и Сёмина
-заявка на договор передана в ДГ
28.10.20-на подписании у Сёмина
02.11.20-внесены правки в ТКП 
-03.11.20 на согласовании А.А. Сёмина
05.11.20-договор правится в ДГ
отправлено DHL исх. 580</t>
  </si>
  <si>
    <t>20.10.20-запрос расписан через офис
-на проверке</t>
  </si>
  <si>
    <t>28.10.20-запрос расписан через офис
-передано в ДГ
30.10.20-отправлено на согласование</t>
  </si>
  <si>
    <t>ТехноСаратов</t>
  </si>
  <si>
    <t>513_20</t>
  </si>
  <si>
    <t>20.10.20-запрос расписан через офис
-направлен запрос на стоимость не нашей продукции
цена указана примерная. исх. 558</t>
  </si>
  <si>
    <t>21.10.20-запрос расписан через офис
-на проверке</t>
  </si>
  <si>
    <t>516_20</t>
  </si>
  <si>
    <t>22.10.20-запрос расписан через офис
-на проверке
-запрошен конечный заказчик</t>
  </si>
  <si>
    <t>03.11.20-запрос по почте
05.11.20-на проверке у А.Стифутина
05.11.20-на согласовании В.Пак</t>
  </si>
  <si>
    <t>ЮВС-ГРУПП</t>
  </si>
  <si>
    <t>517_20</t>
  </si>
  <si>
    <t>22.10.20-запрос расписан через офис
-на проверке</t>
  </si>
  <si>
    <t>22.10.20-запрос расписан через офис 
-на проверке</t>
  </si>
  <si>
    <t>Сатурн ОМКБ</t>
  </si>
  <si>
    <t>10.11.20-запрос по почте
-передано в ДГ</t>
  </si>
  <si>
    <t>Счет №189 от 10.11.20</t>
  </si>
  <si>
    <t>11.12.20-запрос расписан через офис
14.12.20-передано в ДГ на подпись</t>
  </si>
  <si>
    <t>14.07.20-оплата</t>
  </si>
  <si>
    <t>Транс Тех Комплектация</t>
  </si>
  <si>
    <t>524_20</t>
  </si>
  <si>
    <t>27.10.20-запрос расписан через офис
-запрошен конечный пользователь и информация по модулям(ЭнергоМаш)
02.11.20-менеджер был в отпуске, сегодня должны прислать инфо
06.11.20-получена информация от заказчика,готовлю ТКП
06.11.20-Передано А.Стифутину для помощи подбора модулей
09.11.20-передано Загребину И.
12.11.20 Внесены правки в ТКп по каабелю
16.11.20-внечены изменения. ТКП на согласовании у В.Пака</t>
  </si>
  <si>
    <t>27.10.20-запрос расписан через офис
-отправлен запрос на конечного пользователя(для себя)
-на проверке</t>
  </si>
  <si>
    <t>13.11.20-запрос по телефону.
16.11.20-отправлена новая версия ТКП</t>
  </si>
  <si>
    <t>16.11.20-запрос по почте на счет
-передано в ДГ</t>
  </si>
  <si>
    <t>привод, кабель, оборудовнаие</t>
  </si>
  <si>
    <t>526_20</t>
  </si>
  <si>
    <t>27.10.20-запрос расписан через офис
-на проверке
29.10.20-направлено Попову А.Н.
02.11.20-повторно направлено Попову
03.11.20-на согласовании у В.Пака</t>
  </si>
  <si>
    <t>модули MX-228</t>
  </si>
  <si>
    <t>532_20</t>
  </si>
  <si>
    <t>30.10.20-запрос расписан через офис
-на проверке
-ткп отправлено заказчику</t>
  </si>
  <si>
    <t>534_20</t>
  </si>
  <si>
    <t>БТК-Баринов
РСС-Стифутин</t>
  </si>
  <si>
    <t>30.10.20-запрос по почте
-передано Стифутину А., Баринову Е.
-на проверке
05.11.20-на согласовании у А.Стифутина
06.11.20-внесеены правки в ТКП
-на согласовании у В.В. Пака</t>
  </si>
  <si>
    <t>535_20</t>
  </si>
  <si>
    <t>03.11.20-запрос расписан через офис
-на согласовании</t>
  </si>
  <si>
    <t>ООО Гелион Автоматика</t>
  </si>
  <si>
    <t>543_20</t>
  </si>
  <si>
    <t>09.11.20-запрос расписан через офис
-на проверке</t>
  </si>
  <si>
    <t>ТД Сантехком</t>
  </si>
  <si>
    <t>545_20</t>
  </si>
  <si>
    <t>10.11.20-запрос расписан через офис
-на согласовании</t>
  </si>
  <si>
    <t xml:space="preserve">Техприбор </t>
  </si>
  <si>
    <t>11.11.20-запрос расписан через офис
-на согласовании
16.11.20-внесены правки. Отправлено на согласование</t>
  </si>
  <si>
    <t>АО "ЧПО им. Чапаева"</t>
  </si>
  <si>
    <t>547_20</t>
  </si>
  <si>
    <t>11.11.20-запрос расписан через офис
-на согласовании</t>
  </si>
  <si>
    <t>АО КБХМ</t>
  </si>
  <si>
    <t>549_20</t>
  </si>
  <si>
    <t>12.11.20-запрос расписан через офис
-на согласовании</t>
  </si>
  <si>
    <t>Четра</t>
  </si>
  <si>
    <t>550_20</t>
  </si>
  <si>
    <t>13.11.20-запрос расписан через офис
-на согласовании
-задача закрыта до выяснения обстоятельств.</t>
  </si>
  <si>
    <t>13.11.20-запрос расписан через офис
-на согласовании</t>
  </si>
  <si>
    <t>17.06.20-оплата</t>
  </si>
  <si>
    <t>Гелион Автоматика</t>
  </si>
  <si>
    <t>557_20</t>
  </si>
  <si>
    <t>13.11.20-запрос расписан через офис
-на проверке</t>
  </si>
  <si>
    <t>558_20
(146_18)</t>
  </si>
  <si>
    <t>17.11.20-запрос расписан через офис
-отправлено на согласование</t>
  </si>
  <si>
    <t>MIC-1150, MIC-036</t>
  </si>
  <si>
    <t>1349
1351</t>
  </si>
  <si>
    <t>560_20</t>
  </si>
  <si>
    <t>18.11.20-запрос расписан через офис
-на согласовании
необходимо согласовать с Браварцом Д.(отправлено)
24.11.20 на согласовании у А.Сёмина</t>
  </si>
  <si>
    <t>Лаборатория автоматизированных систем</t>
  </si>
  <si>
    <t>565_20</t>
  </si>
  <si>
    <t>20.11.20-запрос расписан через офис
-отправлено А.Стифутину
-отправлено на согласование</t>
  </si>
  <si>
    <t>566_20</t>
  </si>
  <si>
    <t>20.11.20-запрос по телефону от Адаменко
-предзапуск</t>
  </si>
  <si>
    <t>р2705</t>
  </si>
  <si>
    <t>Антарес</t>
  </si>
  <si>
    <t>567_20</t>
  </si>
  <si>
    <t>23.11.20-запрос расписан через офис
-отправлено на согласование</t>
  </si>
  <si>
    <t>568_20</t>
  </si>
  <si>
    <t>23.11.20-запрос расписан через офис
-запрошен конечный пользователь(ЦАГИ)
-отправлено на согласование</t>
  </si>
  <si>
    <t>Рускомплект</t>
  </si>
  <si>
    <t>569_20</t>
  </si>
  <si>
    <t>24.11.20-запрос расписан через офис
запрошен конечный пользователь</t>
  </si>
  <si>
    <t>573_20</t>
  </si>
  <si>
    <t>25.11.20-получено по почте
на согласовании</t>
  </si>
  <si>
    <t>БЕ Теплоэнергетика(АО ЭЦН)</t>
  </si>
  <si>
    <t>575_20</t>
  </si>
  <si>
    <t>26.11.20-запрос расписан через офис
-на согласовании</t>
  </si>
  <si>
    <t>Японские измерительные технологии</t>
  </si>
  <si>
    <t>576_20</t>
  </si>
  <si>
    <t>26.11.20-запрос расписан через офис
Требуется консультация с А.Стифутиным.
на согласовании у В.Пака
КП-МинСтрой</t>
  </si>
  <si>
    <t>577_19
149_20</t>
  </si>
  <si>
    <t>26.02.20-запрос расписан через офис
28.02.20-проект договора отправлен на согласование Заказчику по e-mail</t>
  </si>
  <si>
    <t>Счет №284 от 15.11.19
Дог.№ 10-20 от 27.02.20</t>
  </si>
  <si>
    <t>Фитинг центр</t>
  </si>
  <si>
    <t>577_20</t>
  </si>
  <si>
    <t>26.11.20-запрос расписан через офис(Воронеж)
-на согласовании с В.Паком
-на согласовании с А.Стифутиным
27.11.20-отправлено письмо для уточнения данных
03.12.20-ответа нет
04.12.20-задача закрыта до полкчения  информации</t>
  </si>
  <si>
    <t>582_20</t>
  </si>
  <si>
    <t>27.11.20-запрос расписан через офис
30.11.20-на согласовании</t>
  </si>
  <si>
    <t>ВикТест</t>
  </si>
  <si>
    <t>585_20</t>
  </si>
  <si>
    <t>30.11.20-запрос по телефону
-согласовано Сёмин
-согласовано Пак
-отправлено Заказчику</t>
  </si>
  <si>
    <t>587_20</t>
  </si>
  <si>
    <t>27.11.20-запрос расписан через офис
-отправлен запрос на дополнительные данные
01.12.20-получены данные, готовлю ТКП
-ТКП на согласовании у А.Стифутина
04.12.20-ТКП в проработке, ждем ответы на вопросы 
08.12.20-ответы получены, Алексей в командировке
11.12.20-готовим 4 варианта ТКП
14.12.20-Согласовано Скрипник А-ей
15.12.20-отправлено на согласование с А.Сёминым
16.12.20-согласовано электронно с Сёминым А.А.
17.12.20-отправлено заказчику исх.653</t>
  </si>
  <si>
    <t>ФГУП ЦИАМ</t>
  </si>
  <si>
    <t>30.11.20-запрос расписан через офис
-на согласовании у В.Пака</t>
  </si>
  <si>
    <t>03.12.20-запрос расписан через офис</t>
  </si>
  <si>
    <t>592_20</t>
  </si>
  <si>
    <t>03.12.20-запрос от Лунина</t>
  </si>
  <si>
    <t>593_20</t>
  </si>
  <si>
    <t>594_20</t>
  </si>
  <si>
    <t>04.12.20-запрос расписан через офис
-ткп на согласовании у В.Пака</t>
  </si>
  <si>
    <t>595_20</t>
  </si>
  <si>
    <t>04.12.20-запрос расписан через офис
-отправлен запрос на уточнение условий эксплуатации
10.12.20-ТКП отправлено А.Стифутину для соглаосования
11.12.20 готовим письмо и 2 варианта ТКП
11.12.20 на согласовании у В.В.Пака
14.12.20-письмо на подписи у Сёмина А. 
отправлно заказчику исх.</t>
  </si>
  <si>
    <t>596_20</t>
  </si>
  <si>
    <t>03.12.20-запрос расписан через офис
-необходимо консультация тех.специалиста
04.12.20-запрошены дополнительые данные на систему
07.12.20-на согласовании у В.Пака</t>
  </si>
  <si>
    <t>598_20</t>
  </si>
  <si>
    <t>09.12.20-запрос расписан через офис
-на согласовании</t>
  </si>
  <si>
    <t>17.12.20-запрос расписан через офис
18.12.20-отправлен запрос на модули
21.12.20-заказчику необходимо письмо с печатью
22.12.20 - ТКП направлено Заказчику исх. №667 от 22.12.20 (Ежова М.)</t>
  </si>
  <si>
    <t>11.12.20-запрос расписан через офис
-отправлено н асогласование</t>
  </si>
  <si>
    <t>АО НВЦ Миль и Камов</t>
  </si>
  <si>
    <t>оборудование лдя испытаний на статическую прочность</t>
  </si>
  <si>
    <t>1340
1347</t>
  </si>
  <si>
    <t>606_20</t>
  </si>
  <si>
    <t>17.11.20-запрос расписан через офис
09.12.20-ответа от ГП нет
15/12/20-отправлено на согласование В.Паку</t>
  </si>
  <si>
    <t>Система измерения и управления испытаний гидросистемы вертолена МИ-171</t>
  </si>
  <si>
    <t>1341
1347</t>
  </si>
  <si>
    <t>607_20</t>
  </si>
  <si>
    <t>17.11.20-запрос расписан через офис
09.12.20-ответа от ГП нет
18.12.20-создано предварительное ТКП, ждем ответ от заказчика по оборудованию
21.12.20-отправлено на согласование Скрипнику Алексею
24.12.20-Согласовано с А.Стифутиным
-отправлено на согласование с В.Паком
-отправлено заказчику исх.№680</t>
  </si>
  <si>
    <t>611_20</t>
  </si>
  <si>
    <t>17.12.20-запрос расписан через офис
18.12.20-отправлен запрос на модули
22.12.20-отправлено на согласование</t>
  </si>
  <si>
    <t>612_20</t>
  </si>
  <si>
    <t>09.12.20-запрос расписан через офис
-запрошены данные по модулям(как уточнят данные-ответят)
14.12.20-задача закрыта до уточнения данных
22.12.20-задача открыта,заказчик ответил
-отправлено на согласование</t>
  </si>
  <si>
    <t>24.12.20-запрос от В.Пака
-отправлено заказчику</t>
  </si>
  <si>
    <t xml:space="preserve">
Дог. №АВ-20-34
Счет №125 от 13.08.20
</t>
  </si>
  <si>
    <t>22.01.20-запрос расписан через офис
21.01.20-ответ направлен по e-mail.ТКП не требуется.</t>
  </si>
  <si>
    <t xml:space="preserve">30.01.20-запрос расписан через офис
04.02.20-отправлен счет №16
11.02.20-отправлен обновленный счет.
</t>
  </si>
  <si>
    <t>28.12.19 - запрос расписан через офис
28.12.19- КП на проверке у В.Пака
09.01.20 - КП отправлено Заказчику</t>
  </si>
  <si>
    <t xml:space="preserve">27.10.20-запрос расписан через офис
-у А.Сёмина
13.11.20-ответа от А.Семина ннет
24.11.20-ответа нет(обещ.25.11.20)
-задача закрыта до выяснения обстоятльств с договором(не прислали договор) </t>
  </si>
  <si>
    <t>28.08.20-счет и скидка
Счет отправлен заказчику
оплата будет происходить 50/50(счет на 100%)</t>
  </si>
  <si>
    <t xml:space="preserve">Дог. № АВ-20-56 от 25.12.2020
</t>
  </si>
  <si>
    <t>21.08.20-оплата</t>
  </si>
  <si>
    <t xml:space="preserve">20.07.20-оплата </t>
  </si>
  <si>
    <t>Счет №110 от  16.07.20</t>
  </si>
  <si>
    <t>23.09.2020 - оплата</t>
  </si>
  <si>
    <t>190_20</t>
  </si>
  <si>
    <t>24.09.2020 - оплата</t>
  </si>
  <si>
    <t>Дог. № 22-20 от 23.03.20</t>
  </si>
  <si>
    <t>р2618</t>
  </si>
  <si>
    <t>12.10.20 - оплата</t>
  </si>
  <si>
    <t>13.03.20-запрос расписан через офис
16.03.20-КП на согласовании
19.03.20-отправлена заявка на договор. готовится счет
23.03.20-договорной отдел готовит договор
23.03.20-договор отправлен на согласование.
30.03.20-договор подписан со стороны заказчика
01.04.20-отправлен счет на аванс
03/04/20-запущен формуляр</t>
  </si>
  <si>
    <t>29.12.20-запрос расписан через офис
исх.669 от 23.12.20</t>
  </si>
  <si>
    <t>619_20</t>
  </si>
  <si>
    <t>29.12.20-запрос расписан через офис
-запрошены модули
-отправлен ответ</t>
  </si>
  <si>
    <t>ВТК Интермаш</t>
  </si>
  <si>
    <t>УК-727</t>
  </si>
  <si>
    <t>621_20</t>
  </si>
  <si>
    <t xml:space="preserve">29.12.20-запрос расписан через офис
-на согласовании у В.Пака
</t>
  </si>
  <si>
    <t>Профит интертрейд</t>
  </si>
  <si>
    <t>07.08.20-запрос расписан через офис
-дан ответ, ТКП не требуется</t>
  </si>
  <si>
    <t>14.09.20-запрос расписан через офис
-отпарвлено А.Сёмину
письмо на подписи у Сёмина
исх.516 от 08.10.20(отказное письмо)</t>
  </si>
  <si>
    <t>087_20</t>
  </si>
  <si>
    <t>измерительно-вычислительный комплекс</t>
  </si>
  <si>
    <t>253_20</t>
  </si>
  <si>
    <t>02.07.20-оплата
-только кабель</t>
  </si>
  <si>
    <t>Счет №92 от 16.06.20</t>
  </si>
  <si>
    <t>р2653</t>
  </si>
  <si>
    <t>27.05.20-оплата</t>
  </si>
  <si>
    <t>дог
00000000020956181023/65-5702/2019
(АО)
15.01.2020</t>
  </si>
  <si>
    <t>343_20</t>
  </si>
  <si>
    <t>11.12.20-оплата</t>
  </si>
  <si>
    <t>дог.
(АО)
1820187320092412208006950/03/20/00774
от 29.06.20</t>
  </si>
  <si>
    <t>р2652</t>
  </si>
  <si>
    <t>03.03.02-оплата</t>
  </si>
  <si>
    <t>168_20</t>
  </si>
  <si>
    <t>ГК 0372100037520000011-0372100037520000011-4547-71 от 18.05.2020</t>
  </si>
  <si>
    <t>р2635</t>
  </si>
  <si>
    <t>479_17</t>
  </si>
  <si>
    <t>дог 15/18 (АО) от 16.02.18</t>
  </si>
  <si>
    <t>р2385</t>
  </si>
  <si>
    <t>23.10.20-оплата</t>
  </si>
  <si>
    <t>28.02.20-оплата</t>
  </si>
  <si>
    <t>Дог. №Р - 2107/332-19 от 22.10.2019</t>
  </si>
  <si>
    <t xml:space="preserve">11.12.2019 - запрос расписан через офис
- срок перенесен, согласован с Заказчиком 15.01.2020
- подготовлено письмо 15.01.20
- письмо передано Семину 15.01.20
- направлено Заказчику (отказ поставки с ВП), исх. №49 </t>
  </si>
  <si>
    <t>16.01.20 -запрос расписан через офис
- заказчику направлен запрос исходных данных</t>
  </si>
  <si>
    <t>АСИ ММП С-1</t>
  </si>
  <si>
    <t>20.01.20 - запрос расписан через офис
запрос по текущему заказу (переписан на Суровцева)</t>
  </si>
  <si>
    <t>Модернизация Сапфир</t>
  </si>
  <si>
    <t>43
46</t>
  </si>
  <si>
    <t>20.01.20 - запрос расписан через офис
- отправлено Заказчику, исх. 121</t>
  </si>
  <si>
    <t>12.02.20-запрос расписан через офис
- отправлено Заказчику, исх. 226</t>
  </si>
  <si>
    <t>Прибор для измерения статического момента лопаток в трех осях</t>
  </si>
  <si>
    <t>21.02.20-запрос расписан через офис
- направлено письмо-отказ</t>
  </si>
  <si>
    <t>ООО Челябинский завод мобильных энергоустановок и конструкций</t>
  </si>
  <si>
    <t>Система вибромониторинга</t>
  </si>
  <si>
    <t>25.02.20-запрос расписан через офис
- ответ направлен Заказчику 05.03.20
- перекупы, не наше</t>
  </si>
  <si>
    <t>Имитатор воздухозаборника двигателя</t>
  </si>
  <si>
    <t>30/04/20-Запрос расписан через офис
- отправлено Заказчику, исх. 674</t>
  </si>
  <si>
    <t>ГлавСтройИнжиниринг</t>
  </si>
  <si>
    <t xml:space="preserve">Реконструкция и техническое перевооружение испытательного стенда №4 корпуса 4к </t>
  </si>
  <si>
    <t>30/04/20-Запрос расписан через офис
- отправлено Заказчику</t>
  </si>
  <si>
    <t>Испытательный стенд для топливных систем летательных аппаратов</t>
  </si>
  <si>
    <t>19.05.20-запрос расписан через офис
- соглашение КФД направлено в ДГ 20.05.20
- соглашение КФД направлено Заказчику</t>
  </si>
  <si>
    <t>29.05.20-запрос расписан через офис
- Заказчику направлен запрос на оформление NDA с их стороны 29.05.20</t>
  </si>
  <si>
    <t>Контроллер температуры и видеонаблюдение</t>
  </si>
  <si>
    <t>13.07.20-запрос расписан через офис
- направлен отказ</t>
  </si>
  <si>
    <t>13.07.20-запрос расписан через офис
- направлен отказ (через Мишина)</t>
  </si>
  <si>
    <t>28.08.20-запрос расписан через офис
- отправлено Заказчику, исх. 1294</t>
  </si>
  <si>
    <t>01.09.20-запрос расписан через офис
- ответ направлен Заказчику, исх. 446</t>
  </si>
  <si>
    <t>устройство нагружения</t>
  </si>
  <si>
    <t>03.09.20-запрос расписан через офис
запрос передан в РСС, оттуда передан в АВИА. 
- отправлен отказ</t>
  </si>
  <si>
    <t>нагружающее устройство</t>
  </si>
  <si>
    <t>08.09.20-запрос расписан через офис
- отправлен отказ</t>
  </si>
  <si>
    <t xml:space="preserve">система электропитания </t>
  </si>
  <si>
    <t>14.09.20-запрос расписан через офис
- ответ направлен Заказчику, исх. 462</t>
  </si>
  <si>
    <t>Узга</t>
  </si>
  <si>
    <t>15.09.20-запрос расписан через офис
- направлено письмо-отказ</t>
  </si>
  <si>
    <t>ИИС №2 для демонстрационного газогенератор ПД-35 при испытаниях на стенде Ц-4Н</t>
  </si>
  <si>
    <t>18.09.20-запрос расписан через офис
- задача не актуальна для Заказчика</t>
  </si>
  <si>
    <t>МТО ООО "УЗГА-АПД"</t>
  </si>
  <si>
    <t xml:space="preserve">
Разработка мобильных стендов: дизельный ,бензиновый</t>
  </si>
  <si>
    <t>28.09.20-запрос расписан через офис
05.10.20 Заказчику направлено ТЗ с правками + предложение провести совместный ВКС
ожидание решения Заказчика</t>
  </si>
  <si>
    <t>АПД-80,АПД-200
(концепт-проект)</t>
  </si>
  <si>
    <t>27.11.20-запрос расписан через офис
- отправлено Заказчику</t>
  </si>
  <si>
    <t>Мобильная система К-2-133</t>
  </si>
  <si>
    <t>- КП сформировано 13.01.20
- КП отправлено Заказчику, исх. 41</t>
  </si>
  <si>
    <t>- обновить КП
- КП передано Попову, 10.03.20
- отправлено Заказчику, исх. 440</t>
  </si>
  <si>
    <t>Авиа-Яковлев</t>
  </si>
  <si>
    <t>18.06.20-запрос расписан через офис
- отправлено Заказчику, исх. 939</t>
  </si>
  <si>
    <t>22.09.20-запрос расписан через офис
- отправлено Заказчику, исх. 1493</t>
  </si>
  <si>
    <t>203/1</t>
  </si>
  <si>
    <t>14.02.20-запрос расписан через офис
- отправлено Заказчику, исх. 293</t>
  </si>
  <si>
    <t>26.02.20-запрос расписан через офис
- отправлено Заказчику, исх. 325</t>
  </si>
  <si>
    <r>
      <rPr>
        <b/>
        <sz val="10.0"/>
      </rPr>
      <t xml:space="preserve">24.10.2019 </t>
    </r>
    <r>
      <rPr>
        <sz val="10.0"/>
      </rPr>
      <t>- запрос расписан через офис
- ТЗ передано Петрову
- КП сформировано 09.01.20
- КП передано Кокореву 09.01.20
- замечания от Кокорева 13.01.20
- замечания переданы Петрову 13.01.20
- отправлено Заказчику, исх. 84</t>
    </r>
  </si>
  <si>
    <t>ИТС-115</t>
  </si>
  <si>
    <t>19.03.20-запрос расписан через офис
- отправлено Заказчику, исх. 486</t>
  </si>
  <si>
    <t>006_20</t>
  </si>
  <si>
    <t>- подготовить КП на концепт-проект
- отправлено Заказчику, исх. 21</t>
  </si>
  <si>
    <t>013_20</t>
  </si>
  <si>
    <t>18.12.19 - запрос расписан через офис
- КП сформировано 13.01.20
- КП согласовано Яковлевым 13.01.20
- КП передано Паку 13.01.20
- отправлено Заказчику, исх. 90</t>
  </si>
  <si>
    <t>Стенды ТМКБ Союз</t>
  </si>
  <si>
    <t>23.04.20-запрос расписан через офис
- отправлено Заказчику, исх. 685</t>
  </si>
  <si>
    <t>Челябинский завод компрессорных установок</t>
  </si>
  <si>
    <t>021_20</t>
  </si>
  <si>
    <t>- обновить КП;
- КП отправлено Заказчику</t>
  </si>
  <si>
    <t>16.01.20 - запрос расписан через офис
- Заказчику направлен запрос ИД + предложение встретиться, исх. 77</t>
  </si>
  <si>
    <t>26.11.20-оплата</t>
  </si>
  <si>
    <t>Дог. №75-20 от 01.06.20 (2этап)</t>
  </si>
  <si>
    <t>07.10.2020-запрос расписан через офис
- проект контракта и ТЗ направлены Заказчику</t>
  </si>
  <si>
    <t>СИС и АСУ ТП ИС</t>
  </si>
  <si>
    <t>17.01.20 - запрос расписан через офис
- отправлено Заказчику, исх. 76</t>
  </si>
  <si>
    <t>4 стенд ПАО "Кузнецов</t>
  </si>
  <si>
    <t>- обновленное КП направлено Заказчику</t>
  </si>
  <si>
    <t>АИИС 4 стенд</t>
  </si>
  <si>
    <t>18.03.20-запрос расписан через офис
- отправлено Заказчику, исх. 528</t>
  </si>
  <si>
    <t>АСУ ТП ИС</t>
  </si>
  <si>
    <t>14.08.20-запрос расписан через офис
- отправлено Заказчику, исх. 1232</t>
  </si>
  <si>
    <t>- ответ направлен Заказчику, исх. 1518</t>
  </si>
  <si>
    <t>22.10.20-запрос расписан через офис
- отправлено Заказчику, исх. 1710</t>
  </si>
  <si>
    <t>09.11.20-запрос расписан через офис
- отправлено Заказчику, исх. 1885</t>
  </si>
  <si>
    <t>Литий</t>
  </si>
  <si>
    <t>034_20</t>
  </si>
  <si>
    <r>
      <rPr>
        <b/>
        <sz val="10.0"/>
      </rPr>
      <t xml:space="preserve">15.01.2020 (В. Пак) </t>
    </r>
    <r>
      <rPr>
        <sz val="10.0"/>
      </rPr>
      <t>- запрос расписан через офис
- отправлено Заказчику, исх. 87</t>
    </r>
  </si>
  <si>
    <t xml:space="preserve">ПО </t>
  </si>
  <si>
    <t>30.01.20-запрос расписан через офис
- отправлено Заказчику</t>
  </si>
  <si>
    <t>Интеграция Рифтек</t>
  </si>
  <si>
    <t>041_20</t>
  </si>
  <si>
    <t>СИС 300 кг</t>
  </si>
  <si>
    <t>043_20</t>
  </si>
  <si>
    <t>- КП сформировано 
- КП отправлено Заказчику, исх. 120</t>
  </si>
  <si>
    <t>Сис-300 кг</t>
  </si>
  <si>
    <t>- обновить КП;
- КП отправлено Заказчику, исх. 247</t>
  </si>
  <si>
    <t>ААРЗ</t>
  </si>
  <si>
    <t>АИИС + АСУ Д-36</t>
  </si>
  <si>
    <t>051_20</t>
  </si>
  <si>
    <t>- отправлено Заказчику, исх. 156</t>
  </si>
  <si>
    <t>03.07.20-запрос расписан через офис
- отправлено Заказчику, исх. 1017</t>
  </si>
  <si>
    <t>Челябинский тракторный завод - УРАЛТРАК</t>
  </si>
  <si>
    <t>Система контроля для стенда испытания дизельных двигателей</t>
  </si>
  <si>
    <t>060_20</t>
  </si>
  <si>
    <r>
      <rPr>
        <b/>
        <sz val="10.0"/>
      </rPr>
      <t xml:space="preserve">24.01.2020 (В. Пак) </t>
    </r>
    <r>
      <rPr>
        <sz val="10.0"/>
      </rPr>
      <t>- запрос расписан через офис
- ИД переданы Скрипнику
- отправлено Заказчику, исх. 352</t>
    </r>
  </si>
  <si>
    <r>
      <rPr>
        <b/>
        <sz val="10.0"/>
      </rPr>
      <t xml:space="preserve">27.01.2020 (В. Пак) </t>
    </r>
    <r>
      <rPr>
        <sz val="10.0"/>
      </rPr>
      <t>- запрос расписан через офис
- отправлено Заказчику</t>
    </r>
  </si>
  <si>
    <t>Шумоглушитель</t>
  </si>
  <si>
    <t>100_20</t>
  </si>
  <si>
    <r>
      <rPr>
        <b/>
        <sz val="10.0"/>
      </rPr>
      <t xml:space="preserve">24.01.2020 (В. Пак) </t>
    </r>
    <r>
      <rPr>
        <sz val="10.0"/>
      </rPr>
      <t>- запрос расписан через офис
- Заказчику направлен запрос ИД 30.01.20
- получены ИД 07.02.20
- ИД переданы в КО 07.02.20
- Заказчику направлены предварительные тех. решения 19.02.20
- Заказчику необходимо провести испытания, снять спектр, после этого планиурется встреча на территрии МЕРЫ</t>
    </r>
  </si>
  <si>
    <t>02.06.20-запрос расписан через офис
- отправлено Заказчику, исх. 963</t>
  </si>
  <si>
    <t>- КП обновлено;
- КП отправлено Заказчику, исх. 230</t>
  </si>
  <si>
    <t>18.02.20-запрос расписан через офис
- отправлено Заказчику, исх. 263</t>
  </si>
  <si>
    <t>АО КБХА</t>
  </si>
  <si>
    <t>21.04.20-запрос расписан через офис
- отправлено Заказчику, исх. 638</t>
  </si>
  <si>
    <t>08.07.20-запрос расписан через офис
- отправлено Заказчику, исх. 1032</t>
  </si>
  <si>
    <t>Уральская лаборатория Вибрации</t>
  </si>
  <si>
    <t>108_20</t>
  </si>
  <si>
    <t>- обновить КП;
- КП обновлено, согласовано Поповым;
- КП отправлено Заказчику, исх. 83</t>
  </si>
  <si>
    <t>Урал вибро лаб</t>
  </si>
  <si>
    <t>13.02.20-запрос расписан через офис
- отправлено Заказчику, исх. 96</t>
  </si>
  <si>
    <t>03.03.20-оплта</t>
  </si>
  <si>
    <t>MIC-1150H</t>
  </si>
  <si>
    <r>
      <rPr>
        <b/>
        <sz val="10.0"/>
      </rPr>
      <t xml:space="preserve">24.01.2020 (В. Пак) </t>
    </r>
    <r>
      <rPr>
        <sz val="10.0"/>
      </rPr>
      <t>- запрос расписан через офис
- ИД переданы Иванову для проработки;
- КП передано Иванову 03.03.20 
- отправлено Заказчику</t>
    </r>
  </si>
  <si>
    <t>24.08.20-запрос расписан через офис
- отправлено Заказчику</t>
  </si>
  <si>
    <t>27.08.20-запрос расписан через офис
- отправлено Заказчику</t>
  </si>
  <si>
    <t>03.09.20-запрос расписан через офис
- ответ направлен Заказчику</t>
  </si>
  <si>
    <t>16.04.20-запрос расписан через офис
- отправлено Заказчику, исх. 226</t>
  </si>
  <si>
    <t>Обнинское НПП Технология</t>
  </si>
  <si>
    <t>18.05.2020-запрос расписан через офис
- счет зарезервирован</t>
  </si>
  <si>
    <t>ОНПП Технология</t>
  </si>
  <si>
    <t>12.08.20-запрос расписан через офис
- отправлено Заказчику</t>
  </si>
  <si>
    <t>Перевооружение 184 стенда</t>
  </si>
  <si>
    <t>195
198</t>
  </si>
  <si>
    <t>13.02.20-запрос расписан через офис
- отправлено Заказчику</t>
  </si>
  <si>
    <t>- обновить КП
- отправлено Заказчику, исх. 536</t>
  </si>
  <si>
    <t>184 стенд, поставка оборудования</t>
  </si>
  <si>
    <t>- отправлено Заказчику, исх. 1372</t>
  </si>
  <si>
    <t>Поставка цифровой многоканальной телеметрической системы для стенда 1</t>
  </si>
  <si>
    <t>31.08.20-запрос расписан через офис
- протокол напарвлен Заказчику</t>
  </si>
  <si>
    <t>р2686</t>
  </si>
  <si>
    <t>телеметрическая система для стенда</t>
  </si>
  <si>
    <t>03.07.20-запрос расписан через офис
- отправлено Заказчику, исх. 1018</t>
  </si>
  <si>
    <t>135_20</t>
  </si>
  <si>
    <t>17.02.20-запрос расписан через офис
- отправлено Заказчику, исх. 266</t>
  </si>
  <si>
    <t>11.06.20-запрос расписан через офис
- отправлено Заказчику, исх. 942</t>
  </si>
  <si>
    <t>Создание мобильного измерительно-вычислительного комплекса</t>
  </si>
  <si>
    <t>139_20</t>
  </si>
  <si>
    <t>11.02.20-запрос расписан через офис
- ТЗ передано Яковлеву
- КП отправлено Заказчику, исх. 330</t>
  </si>
  <si>
    <t>18.02.2020 - оплата</t>
  </si>
  <si>
    <t>19.03.20-запрос расписан через офис
- отправлено Заказчику, исх. 472</t>
  </si>
  <si>
    <t>4й стенд</t>
  </si>
  <si>
    <t>- обновить КП
- КП отправлено Заказчику, исх. 338</t>
  </si>
  <si>
    <t>р2656</t>
  </si>
  <si>
    <t>14.05.20-запрос расписан через офис
- отправлено Заказчику, исх. 726</t>
  </si>
  <si>
    <t>29.05.20-запрос расписан через офис
- отправлено Заказчику, исх. 866</t>
  </si>
  <si>
    <t>31.07.20-запрос расписан через офис
- контракт отправлен Заказчику, исх. 1270</t>
  </si>
  <si>
    <t>21315
(АО)
05.08.20</t>
  </si>
  <si>
    <t>22.07.20-запрос расписан через офис
- оригинал контракта направлен Заказчику</t>
  </si>
  <si>
    <t>АО "ОДК"</t>
  </si>
  <si>
    <t>КП обновлено</t>
  </si>
  <si>
    <t>164_20</t>
  </si>
  <si>
    <r>
      <rPr>
        <b/>
        <sz val="10.0"/>
      </rPr>
      <t>12.11.2019 (В. Пак)</t>
    </r>
    <r>
      <rPr>
        <sz val="10.0"/>
      </rPr>
      <t xml:space="preserve"> - запрос расписан через офис
- Ид переданы Скрипнику
- Кп передано Силаеву 03.03.20
- отправлено Заказчику, исх. 410</t>
    </r>
  </si>
  <si>
    <t>ВКА Можайск</t>
  </si>
  <si>
    <t>- КП отправлено Заказчику, исх. 141</t>
  </si>
  <si>
    <t xml:space="preserve">
Дог. № 220620-05 от 25.06.2020
</t>
  </si>
  <si>
    <t>19.11.20-оплата</t>
  </si>
  <si>
    <t xml:space="preserve">Договор 19/48/476 от 18.10.2019,Счет № 38 от 28.02.2020г.
</t>
  </si>
  <si>
    <t>Стенд (НСО)</t>
  </si>
  <si>
    <t>176_20</t>
  </si>
  <si>
    <t>- КП отправлено Заказчику, исх. 417</t>
  </si>
  <si>
    <t>11.03.20-запрос расписан через офис
- отправлено Заказчику, исх. 412</t>
  </si>
  <si>
    <t>07.09.20-запрос расписан через офис
- ответ направлен Заказчику</t>
  </si>
  <si>
    <t>б/н
ООО</t>
  </si>
  <si>
    <t>РусОйлПром</t>
  </si>
  <si>
    <t>187_20</t>
  </si>
  <si>
    <t xml:space="preserve">12.03.20-запрос расписан через офис
- ИД переданы Скрипнику 12.03.20
- 07.04.20 заказчики не работают
- со стороны Заказчика проект сырой, нет понимания требований, нет ТЗ. На диалог идет неохотно. Заказчик не заинтересован в реализации в этом году. Требуется разработка ПО. Бюджет проекта крайне низкий. Заказчику необходимо "экономное" решение проблемы. </t>
  </si>
  <si>
    <t>АИИС 5 стенд УП</t>
  </si>
  <si>
    <t>194_20</t>
  </si>
  <si>
    <t>13.07.20-запрос расписан через офис
- отправлено Заказчику, исх. 1103</t>
  </si>
  <si>
    <t>ТАНТК им Бериева</t>
  </si>
  <si>
    <t>Разработка тех.документации и изготовление программно-аппаратного комплекса системы бортовых измерений объекта</t>
  </si>
  <si>
    <t>206_20</t>
  </si>
  <si>
    <t>04.03.20-запрос расписан через офис
- отправлено Заказчику</t>
  </si>
  <si>
    <t>209_20</t>
  </si>
  <si>
    <t>26.03.20-запрос расписан через офис
- отправлено Заказчику, исх. 555</t>
  </si>
  <si>
    <t>14.07.20-запрос расписан через офис
- отправлено Заказчику, исх № 1094</t>
  </si>
  <si>
    <t>Стенд 5</t>
  </si>
  <si>
    <t>29.07.20-запрос расписан через офис
- отправлено Заказчику, исх. 1215</t>
  </si>
  <si>
    <t>Стенд для проведения испытаний авиадвигателей с тягой 6-9 тонн</t>
  </si>
  <si>
    <t>215_20</t>
  </si>
  <si>
    <t>24.03.20-запрос распичан через офис
- отправлено Заказчику</t>
  </si>
  <si>
    <t>АО ОКБМ Африкантов</t>
  </si>
  <si>
    <t>Диагностический комплекс</t>
  </si>
  <si>
    <t>217_20</t>
  </si>
  <si>
    <t>26.03.20-запрос расписан через офис
- КП сформировано 08.04.20
- КП передано Скрипнику 08.04.20
- КП передано Паку 10.04.20
- отправлено Заказчику, исх. 605</t>
  </si>
  <si>
    <t>192/1</t>
  </si>
  <si>
    <t>218_20</t>
  </si>
  <si>
    <t>11.02.20-запрос расписан через офис
- отправлено Заказчику</t>
  </si>
  <si>
    <t>АО НПП Стрела</t>
  </si>
  <si>
    <t>ИИС MIC-1150 (Борт)</t>
  </si>
  <si>
    <t>224_20</t>
  </si>
  <si>
    <t>06.04.20 - запрос по почте от В.Пака
- ИД переданы Демочкину 08.04.20
- ИД переданы в РСС 09.04.20
- Заказчику направлены в рабочем порядке несколько вариантов решения реализации системы. Проект не интересен из-за ряда факторов: большое количество параметров измеряемых сторонним оборудованием, необходимо разрабатывать свой конвертер, требуется измерение момента на вращающихся частях, повлечет за собой трудоемкую доработку MIC-1500, контракт в рамках гособоронзаказа, под контролем ВП МО РФ</t>
  </si>
  <si>
    <t>27.05.20-запрос расписан через офис
29.05.20 - передано Спиридонскому в работу
- ответ направлен Заказчику, ожидаем официальный запрос с составом поставки</t>
  </si>
  <si>
    <t>225_20</t>
  </si>
  <si>
    <r>
      <rPr>
        <b/>
        <sz val="10.0"/>
      </rPr>
      <t xml:space="preserve">02.04.2020 (В. Пак) </t>
    </r>
    <r>
      <rPr>
        <sz val="10.0"/>
      </rPr>
      <t>- запрос расписан через офис
- КП передано в РСС 10.04.20
- КП согласовано 13.04.20 РСС
- отправлено Заказчику</t>
    </r>
  </si>
  <si>
    <t>BLM Синерджи</t>
  </si>
  <si>
    <t>226_20</t>
  </si>
  <si>
    <t>06.04.20 - запрос расписан через офис
13.04.20 - КП проработано на МЕРовском, передано Спиридонскому
- отправлено Заказчику, исх. 599</t>
  </si>
  <si>
    <t>250_20</t>
  </si>
  <si>
    <t>17.04.20-запрос расписан через офис
- отправлено Заказчику</t>
  </si>
  <si>
    <t>24.04.20-запрос расписан через офис
ИД переданы в РСС 27.04.20
- РСС не выдает данные
- идет уточнение ТЗ с заказчиком, будет изменение ТЗ, обещали выслать новое (Стифутин). Предварительный ответ 14.05.2020
- передано в РСС 18.05.20
- отправлено Заказчику</t>
  </si>
  <si>
    <t>система имерения деформаций</t>
  </si>
  <si>
    <t>30.11.20-запрос расписан через офис
- отправлено Заказчику</t>
  </si>
  <si>
    <t>04.12.20-запрос расписан через офис
- отправлено Заказчику</t>
  </si>
  <si>
    <t>АСУ ТП ТПИ</t>
  </si>
  <si>
    <t>281_20</t>
  </si>
  <si>
    <t>18.05.2020-запрос расписан через офис
- отправлено Заказчику</t>
  </si>
  <si>
    <t>29.05.20-запрос расписан через офис
- КП сформировано 01.06.20
- КП передано Паку 01.06.20
- отправлено Заказчику, исх. №810</t>
  </si>
  <si>
    <t>23.06.20-запрос расписан через офис
- отправлено Заказчику, исх. 979</t>
  </si>
  <si>
    <t>07.09.20-запрос расписан через офис
- отправлено Заказчику, исх. 1490</t>
  </si>
  <si>
    <t>НИИЦ БТ З  ЦНИИ Минобороны России</t>
  </si>
  <si>
    <t>Измерительная система</t>
  </si>
  <si>
    <t>300_20</t>
  </si>
  <si>
    <t>09.06.20-запрос расписан через офис
- Заказчику направлен отказ, исх. 917</t>
  </si>
  <si>
    <t>ООО ИЦ ОРГРЭС</t>
  </si>
  <si>
    <t>стенд вибрации и пляски проводов</t>
  </si>
  <si>
    <t>307_20</t>
  </si>
  <si>
    <t>17.06.20-запрос расписан через офис
- отправлено Заказчику</t>
  </si>
  <si>
    <t>модернизация испытательного стенда</t>
  </si>
  <si>
    <t>14.08.20-запрос расписан через офис
- ответ направлен Заказчику</t>
  </si>
  <si>
    <t>308_20</t>
  </si>
  <si>
    <t>16.06.20-запрос расписан через офис
- отправлено Заказчику</t>
  </si>
  <si>
    <t>ОДК Пермский моторы</t>
  </si>
  <si>
    <t>Спец. приспособление</t>
  </si>
  <si>
    <t>315_20</t>
  </si>
  <si>
    <t>02.07.20-запрос расписан через офис
- Заказчику отправлено письмо со сроком ответа, исх. 999</t>
  </si>
  <si>
    <t>- необходимо подготовить ТКП, АМ готовит технику, МК готовит железо
- требуется НТС, ГД не видит смысла браться</t>
  </si>
  <si>
    <t>10.08.20-запрос расписан через офис
- направлено письмо-отказ, исх. 1242</t>
  </si>
  <si>
    <t>ЛМЗ Лыткарино</t>
  </si>
  <si>
    <t>23.06.20-запрос получен от В.Пака
- передано в РСС 23.06.20
- передано в ГП 25.06.20 (Стифутин)
- передано Потапову 26.06.20
- отправлено Заказчику</t>
  </si>
  <si>
    <t>10.08.20-запрос расписан через офис
- отправлено Заказчику, исх. 1244</t>
  </si>
  <si>
    <t>333_20</t>
  </si>
  <si>
    <t>30.06.20-запрос расписан через офис
- отправлено Заказчику</t>
  </si>
  <si>
    <t>14.07.20-запрос расписан через офис
- отправлено Заказчику, исх. 1059</t>
  </si>
  <si>
    <t>Авиационный комплекс им. Ильюшкина</t>
  </si>
  <si>
    <t>344_20</t>
  </si>
  <si>
    <t>06.07.20-запрос расписан через офис
- отправлено Заказчику, исх. 1025</t>
  </si>
  <si>
    <t>348_20</t>
  </si>
  <si>
    <t>08.07.20-запрос расписан через офис
- отправлено Заказчику</t>
  </si>
  <si>
    <t>349_20</t>
  </si>
  <si>
    <t>06.07.20-запрос расписан через офис
- ИД переданы Мамонову 06.07.20
- отправлено Заказчику, исх. 1050</t>
  </si>
  <si>
    <t>3 стенда</t>
  </si>
  <si>
    <t>401_20</t>
  </si>
  <si>
    <t>05.08.20-запрос расписан через офис
- проведено совещание 14.08.20
- исходные переданы в ГП 01.09.20
- проверка ТКП - 18.09.20
- отправлено Заказчику</t>
  </si>
  <si>
    <t>НИЦ Мосты</t>
  </si>
  <si>
    <t>Система тензометрии и мониторинга</t>
  </si>
  <si>
    <t>403_20</t>
  </si>
  <si>
    <t>23.04.20-запрос расписан через офис
11.08.20- тезисно написан ответ (Стифутин)
- Заказчику направлен запрос данных + предложение о встрече, исх. 1219</t>
  </si>
  <si>
    <t>Росэнергоатом</t>
  </si>
  <si>
    <t>Модернизация проточной части турбины</t>
  </si>
  <si>
    <t>405_20</t>
  </si>
  <si>
    <t>20.07.20-запрос расписан через офис
- ответ направлен Заказчику, исх. 1222</t>
  </si>
  <si>
    <t>Турбина, контроль вибрации</t>
  </si>
  <si>
    <t xml:space="preserve">система контроля вибрации </t>
  </si>
  <si>
    <t>14.08.20-запрос расписан через офис
- отправлено Заказчику, исх. 421</t>
  </si>
  <si>
    <t>07.09.20-запрос расписан через офис
- отправлено Заказчику, исх. 458</t>
  </si>
  <si>
    <t>12.10.20-запрос расписан через офис
- отправлено Заказчику</t>
  </si>
  <si>
    <t xml:space="preserve">техническое перевооружжение испытательного стенда </t>
  </si>
  <si>
    <t>410_20</t>
  </si>
  <si>
    <t>21.07.20-запрос расписан через офис
- отправлено Заказчику, исх. 1241</t>
  </si>
  <si>
    <t>АИ-222-25</t>
  </si>
  <si>
    <t>31.08.20-запрос расписан через офис
- отправлено Заказчику, исх. 1300</t>
  </si>
  <si>
    <t>411_20</t>
  </si>
  <si>
    <t>11.08.20-запрос расписан через офис
- отправлено Заказчику, исх. 1236</t>
  </si>
  <si>
    <t>Летная лаборатория</t>
  </si>
  <si>
    <t>424_20</t>
  </si>
  <si>
    <t>- отправлено Заказчику, исх. 1267</t>
  </si>
  <si>
    <t>425_20</t>
  </si>
  <si>
    <t>КРОНШТАДТ</t>
  </si>
  <si>
    <t>ИТС 2</t>
  </si>
  <si>
    <t>427_20</t>
  </si>
  <si>
    <t>14.08.20-запрос расписан через офис
- отправлено Заказчику, исх. 1281</t>
  </si>
  <si>
    <t>Вертолеты России</t>
  </si>
  <si>
    <t>MIC236, MIC185</t>
  </si>
  <si>
    <t>430_20</t>
  </si>
  <si>
    <t>26.08.20-запрос расписан через  офис
- передано в РСС, 28.08.20
- получено от РСС, 31.08.20
- отправлено Заказчику</t>
  </si>
  <si>
    <t>Д-18Т</t>
  </si>
  <si>
    <t>431_20</t>
  </si>
  <si>
    <t>21.08.20-запрос расписан через офис
- отправлено Заказчику, исх. 1304</t>
  </si>
  <si>
    <t>11.09.20-запрос расписан через офис
- ответ направлен Заказчику, исх. 1387</t>
  </si>
  <si>
    <t>модули MX-240</t>
  </si>
  <si>
    <t>435_20</t>
  </si>
  <si>
    <t>Пульт Ц-5</t>
  </si>
  <si>
    <t>438_20</t>
  </si>
  <si>
    <t>ТС-2, Ц-2</t>
  </si>
  <si>
    <t>21.10.20-запрос расписан через офис
- отправлено Заказчику, исх. 1700</t>
  </si>
  <si>
    <t xml:space="preserve"> Пульт Ц-2</t>
  </si>
  <si>
    <t>21.10.20-запрос расписан через офис
- отправлено Заказчику, исх. 1701</t>
  </si>
  <si>
    <t>ГТЭ-65</t>
  </si>
  <si>
    <t>448_20</t>
  </si>
  <si>
    <t>23.06.20-запрос расписан через офис
- требуется НТС, ориентировочно 09.07.20
- требуется НТС, ориентировочно 16.07.20
- требуется НТС, ориентировочно 20.08.20
- требуется НТС, ориентировочно 27.08.20
- проведен НТС 27.08.2020
- отправлено Заказчику, исх. 1387</t>
  </si>
  <si>
    <t>454_20</t>
  </si>
  <si>
    <t>15.09.20-запрос расписан через офис
- отправлено Заказчику, исх. 1525
- согласование ТЗ (02.11.2020)
- направляем Жука ТКП на 22.5млн, а он в генподряд (12.11.2020 АСт)
- отправлено письмо что не беремся за весь объем, исх. 1862</t>
  </si>
  <si>
    <t>ООО «ВР-Технологии»</t>
  </si>
  <si>
    <t>система бортовых измерений (СБИ) для беспилотного вертолета VRT300.</t>
  </si>
  <si>
    <t>457_20</t>
  </si>
  <si>
    <t>11.09.20-запрос расписан через офис
- Заказчику направлен запрос ИД + приглашение, исх. №1459</t>
  </si>
  <si>
    <t>РТС (стато-динамика)</t>
  </si>
  <si>
    <t>07.10.20-оплата</t>
  </si>
  <si>
    <t>ООО "ИИКАТ"</t>
  </si>
  <si>
    <t>Системы автоматизированного управления для ГТП-0,7-300</t>
  </si>
  <si>
    <t>458_20</t>
  </si>
  <si>
    <t>18.09.20-запрос расписан через офис
- отправлено Заказчику, исх. 1582</t>
  </si>
  <si>
    <t>АСУ ТП стенд 5 Управленческий</t>
  </si>
  <si>
    <t>25.11.20-оплата</t>
  </si>
  <si>
    <t>ФГУП "АВИАКОМПЛЕКТ"</t>
  </si>
  <si>
    <t>САУ, АСУТП и ИИС ПД-35</t>
  </si>
  <si>
    <t>29.09.20-запрос расписан через офис
- отправлено Заказчику, исх. 1539</t>
  </si>
  <si>
    <t>Костикова Ирина Георгиевна</t>
  </si>
  <si>
    <t xml:space="preserve">ЕСМ 070 </t>
  </si>
  <si>
    <t>08.10.20-запрос расписан через офис
- информацию потребуется на этапе проектирования, ответ не требуется, согласовано Мамонов</t>
  </si>
  <si>
    <t>ПД-35 АСУ ТП</t>
  </si>
  <si>
    <t>21.10.20-запрос расписан через офис
- Заказчику, направлен ответ, исх. 1719
- Заказчику направлен контракт в редакции Меры</t>
  </si>
  <si>
    <t>21.10.20-запрос расписан через офис
- Заказчику, направлен ответ, исх. 1732
- Заказчику направлен контракт в редакции Меры</t>
  </si>
  <si>
    <t>10.11.20-запрос расписан через офис
- отправлено Заказчику, исх. 1886</t>
  </si>
  <si>
    <t>23.11.20-запрос расписан через офис
- ответ направлен Заказчику</t>
  </si>
  <si>
    <t>АО "ОДК-Климов"</t>
  </si>
  <si>
    <t>Разработка и аттестация методики измерения МИ массового расхода воздуха.</t>
  </si>
  <si>
    <t>479_20</t>
  </si>
  <si>
    <t>23.09.20-запрос расписан через офис
- отправлено Заказчику, исх. 1516</t>
  </si>
  <si>
    <t>23.09.20-запрос расписан через офис
- отправлено Заказчику, исх. 1517</t>
  </si>
  <si>
    <t>485_20</t>
  </si>
  <si>
    <t>05.10.20-запрос расписан через офис
- ИД переданы в РСС, 05.10.20
- отправлено Заказчику, исх. 552</t>
  </si>
  <si>
    <t xml:space="preserve">22.10.20-запрос расписан через офис
- ответ направлен Заказчику, исх. 1749 -03.11.2020
</t>
  </si>
  <si>
    <t>Стенд 50</t>
  </si>
  <si>
    <t>493_20</t>
  </si>
  <si>
    <t>- необходимо подготовитьТКП
- передано в РСС 07.10.20
- отправлено Заказчику, исх. 1714</t>
  </si>
  <si>
    <t>13.10.20-запрос расписан через офис
- отправлено Заказчику, исх. 1714</t>
  </si>
  <si>
    <t>Автоматизированная система измерения для винтового стенда</t>
  </si>
  <si>
    <t>494_20</t>
  </si>
  <si>
    <t>06.10.20-запрос расписан через офис
- отправлено Заказчику, исх. 1682</t>
  </si>
  <si>
    <t>Филиал ПАО "Корпорация "Иркут" Региональные самолеты</t>
  </si>
  <si>
    <t>телеметрическое оборудование</t>
  </si>
  <si>
    <t>523_20</t>
  </si>
  <si>
    <t>14.10.20-запрос расписан через офис
- отправлено Заказчику</t>
  </si>
  <si>
    <t>система ДФМ</t>
  </si>
  <si>
    <t>539_20</t>
  </si>
  <si>
    <t>05.11.20-запрос по почте от В.Пака
- отправлено Заказчику, исх. 1882</t>
  </si>
  <si>
    <t>Система тензоизмерения тяг подвески ПС-90</t>
  </si>
  <si>
    <t>540_20</t>
  </si>
  <si>
    <t>05.11.20-запрос по почте от В.Пака
- отправлено Заказчику, исх. 1881</t>
  </si>
  <si>
    <t>541_20</t>
  </si>
  <si>
    <t>06.11.20-запрос расписан через офис
- передано в РСС 06.11.20
- подг-на схема и перечень 06.11.20, передано в ОМ
- отправлено Заказчику, исх. 1848</t>
  </si>
  <si>
    <t>ПМЗ</t>
  </si>
  <si>
    <t>стенд КВД и КНД</t>
  </si>
  <si>
    <t>554_20</t>
  </si>
  <si>
    <t>10.11.20-запрос расписан через офис
- отправлено Заказчику</t>
  </si>
  <si>
    <t xml:space="preserve">- отправлено Заказчику, исх. 631 </t>
  </si>
  <si>
    <t>601_20</t>
  </si>
  <si>
    <t>1.12.20-запрос расписан через офис
- отправлено Заказчику, б/н от 10.12.20</t>
  </si>
  <si>
    <t>605_20</t>
  </si>
  <si>
    <t>24.11.20-запрос расписан через офис
- отправлено Заказчику</t>
  </si>
  <si>
    <t>609_20</t>
  </si>
  <si>
    <t>17.12.20-запрос расписан через офис</t>
  </si>
  <si>
    <t>Доработка софта топливной системы стенда сапфир-5</t>
  </si>
  <si>
    <t>- контракт отправлен Заказчику, исх. 323</t>
  </si>
  <si>
    <t>483-Д012/8
(АО)
21.02.2020</t>
  </si>
  <si>
    <t>ЭЛ-СКАДА</t>
  </si>
  <si>
    <t>испытательный стенд</t>
  </si>
  <si>
    <t>07.10.2020-запрос расписан через офис
08.10.2020 - запрос направлен в РСС.
12.10.2020 - перенаправлен в АВИА Мамонову.
16.10.2020 - передано Спиридонскому.
- ответ направлен Заказчику</t>
  </si>
  <si>
    <t>Строительство испытательного комплекса</t>
  </si>
  <si>
    <t>16.10.20-запрос расписан через офис
- отправлено Заказчику, исх. 1661</t>
  </si>
  <si>
    <t xml:space="preserve">10.11.20-запрос расписан через офис
</t>
  </si>
  <si>
    <t>система измерения массового расхода воздуха на входе двигателя</t>
  </si>
  <si>
    <t>16.11.20-запрос расписан через офис
- направлен отказ, исх. 2048</t>
  </si>
  <si>
    <t>26.11.20-запрос расписан через офис
- отправлено Заказчику, исх. 2045</t>
  </si>
  <si>
    <t>07.12.20-запрос расписан через офис
- отправлено Заказчику, исх. 2045</t>
  </si>
  <si>
    <t>15.12.20-запрос расписан через офис
- отправлено Заказчику, исх. 2045</t>
  </si>
  <si>
    <t>22.12.20-запрос расписан через офис
- проработка ТКП - 20.01.20 (РСС)</t>
  </si>
  <si>
    <t>База-совершенствование 2022</t>
  </si>
  <si>
    <t>23.12.20-запрос расписан через офис
- ответ направлен Заказчику, исх. 2077</t>
  </si>
  <si>
    <t>615_20</t>
  </si>
  <si>
    <t>23.12.20-запрос расписан через офис
- отказ направлен Заказчику, исх. 2080</t>
  </si>
  <si>
    <t>Поршневой двигатель</t>
  </si>
  <si>
    <t>24.12.20-запрос расписан через офис
- проработка ТКП - 29.12.2020 (РСС)
- отправлено Заказчику, исх. 2108</t>
  </si>
  <si>
    <t>19.06.20-оплата</t>
  </si>
  <si>
    <t>Дог. №75-20 от 01.06.20 (1этап)</t>
  </si>
  <si>
    <t>03.08.20-оплата</t>
  </si>
  <si>
    <t>06.08.20-оплата</t>
  </si>
  <si>
    <t xml:space="preserve">Дог. № ОДК/0764/06/2020/643
</t>
  </si>
  <si>
    <t>29.12.20-оплата</t>
  </si>
  <si>
    <t>дог. №ОДК/3332/11/19/643 от 27.12.19</t>
  </si>
  <si>
    <t>23.01.20-оплата</t>
  </si>
  <si>
    <t>10.09.20-оплата</t>
  </si>
  <si>
    <t xml:space="preserve">Дог.1921730201952217000241252/21315 от 05.08.2020
</t>
  </si>
  <si>
    <t xml:space="preserve">Дог. № 002331 Этап 2 от 12.11.2019
</t>
  </si>
  <si>
    <t>06.07.20-оплата</t>
  </si>
  <si>
    <t>17.03.20-оплата</t>
  </si>
  <si>
    <t>17.08.20-оплата</t>
  </si>
  <si>
    <t>Дог. №00000000020956190543/35-5702/2020 от 25.09.2020</t>
  </si>
  <si>
    <t>23.06.20-оплата</t>
  </si>
  <si>
    <t>03.12.20-оплата</t>
  </si>
  <si>
    <t>620_20</t>
  </si>
  <si>
    <t>29.12.20-запрос расписан через офис
- отправлено Заказчику, исх. 2104</t>
  </si>
  <si>
    <t>24.11.20-оплата</t>
  </si>
  <si>
    <t>15.10.20-оплата</t>
  </si>
  <si>
    <t>двигатель ПС-90А</t>
  </si>
  <si>
    <t>15.06.20-запрос расписан через офис
- Заказчику направлен запрос исходных данных, исх. 925</t>
  </si>
  <si>
    <t>АО "Казанский Гипронииавиапром"</t>
  </si>
  <si>
    <t>Разработка проектной и сметной документации по АСУТП ПД-35 стат зал</t>
  </si>
  <si>
    <t>28.09.20-запрос расписан через офис
- отправлено Заказчику, исх. 1539</t>
  </si>
  <si>
    <t>счет 147 (ООО) 07.09.2020</t>
  </si>
  <si>
    <t>Счет № 132 от 21.08.2020</t>
  </si>
  <si>
    <t xml:space="preserve">УК БЗМ </t>
  </si>
  <si>
    <t>Дог. № 88/19 от 19.11.2019</t>
  </si>
  <si>
    <t>счет 299 (ООО) 02.12.2019</t>
  </si>
  <si>
    <t xml:space="preserve">Договор № 95-19 от 31.07.2019 г., Счет № 170 от 08.10.2020
</t>
  </si>
  <si>
    <t>ЭЛЕКТРОСЕРВИС - НТЦГ ООО</t>
  </si>
  <si>
    <t>31.01.20 - оплата</t>
  </si>
  <si>
    <t>Счет № 10 от 27.01.2020</t>
  </si>
  <si>
    <t>29.05.20-оплата</t>
  </si>
  <si>
    <t>Счет №29 от 18.02.20</t>
  </si>
  <si>
    <t>СКТБ Технолог ФГУП</t>
  </si>
  <si>
    <t>03.03.20-оплата</t>
  </si>
  <si>
    <t>счет №33 от 21.02.20</t>
  </si>
  <si>
    <t>ВОЛГОГРАДСКИЙ ФИЛИАЛ АКЦИОНЕРНОГО ОБЩЕСТВА "Научно-исследовательский институт энергетических сооруже</t>
  </si>
  <si>
    <t>06.02.20 - оплата</t>
  </si>
  <si>
    <t>Счет № 17 от 04.02.2020</t>
  </si>
  <si>
    <t>ЦИАМ ФГУП</t>
  </si>
  <si>
    <t>Счет № 115 от 14.08.2020</t>
  </si>
  <si>
    <t>06.10.20-оплата</t>
  </si>
  <si>
    <t>11.02.20-оплата</t>
  </si>
  <si>
    <t xml:space="preserve">Счет 12 от 29.01.2020
</t>
  </si>
  <si>
    <t>17.12.20-оплата</t>
  </si>
  <si>
    <t xml:space="preserve">Счет № 188 от 09.11.2020
</t>
  </si>
  <si>
    <t>РКЗ ГКНПЦ им Хруничева</t>
  </si>
  <si>
    <t>18.02.20-оплата</t>
  </si>
  <si>
    <t>счет № 228 от 30.08.2019</t>
  </si>
  <si>
    <t>ООО Ресурс НТЦ</t>
  </si>
  <si>
    <t>счет №14 от 30.01.20</t>
  </si>
  <si>
    <t>СРОСЭКСПЕРТИЗА АНО</t>
  </si>
  <si>
    <t>Счет №98 от 23.06.20</t>
  </si>
  <si>
    <t>ВНИКТИИ</t>
  </si>
  <si>
    <t>18.11.20-оплата</t>
  </si>
  <si>
    <t>Счет №187 от 13.11.20</t>
  </si>
  <si>
    <t>02/06/20-оплата</t>
  </si>
  <si>
    <t>Счет 71 от 24.04.2020</t>
  </si>
  <si>
    <t>АК Туламашзавод</t>
  </si>
  <si>
    <t>Счет № 135 от 24.08.2020</t>
  </si>
  <si>
    <t>Институт гидропроект</t>
  </si>
  <si>
    <t xml:space="preserve">Счет № 203 от 08.12.2020
</t>
  </si>
  <si>
    <t>20.03.20-оплата</t>
  </si>
  <si>
    <t>Счет № 39 от 04.03.2020</t>
  </si>
  <si>
    <t>КОРПОРАЦИЯ ТАКТИЧЕСКОЕ РАКЕТНОЕ ВООРУЖЕНИЕ АО</t>
  </si>
  <si>
    <t>20.07.20-оплата</t>
  </si>
  <si>
    <t>Счет № 40 от 04.03.20</t>
  </si>
  <si>
    <t>13.10.20-оплата</t>
  </si>
  <si>
    <t>Счет № 167 от 06.10.2020</t>
  </si>
  <si>
    <t>Счет № 133 от 21.08.2020</t>
  </si>
  <si>
    <t>НИИ ГЕОДЕЗИЯ ФКП</t>
  </si>
  <si>
    <t>Дог. № 24-19/297.8295.К19 от 16.04.2019</t>
  </si>
  <si>
    <t>НИИ Геодезии ФКП</t>
  </si>
  <si>
    <t>Дог. № 31/20/297.007.К20 от 05.06.2020</t>
  </si>
  <si>
    <t xml:space="preserve"> КБ Арматура- филиал АО"ГКНПЦ им.М.В.Хруничева"</t>
  </si>
  <si>
    <t>16.09.20-оплата</t>
  </si>
  <si>
    <t>Дог. № 40/20 от 02.07.2020</t>
  </si>
  <si>
    <t>31.08.20-оплата</t>
  </si>
  <si>
    <t>Счет № 121 от 05.08.20</t>
  </si>
  <si>
    <t>20.02.20-оплата</t>
  </si>
  <si>
    <t>Счет №4 от 20.01.20</t>
  </si>
  <si>
    <t>Договор №16/20 от 16.03.2020г., Счет №43 от 16.03.2020</t>
  </si>
  <si>
    <t xml:space="preserve">Счет № 185 от 02.11.2020
</t>
  </si>
  <si>
    <t>Дог. № 6361 от 12.02.2019, Счет № 113 от 22.07.2020</t>
  </si>
  <si>
    <t xml:space="preserve">Дог. №6361 от 02.12.2019г., Счет № 200 от 27.11.2020
</t>
  </si>
  <si>
    <t xml:space="preserve">УКБТМ </t>
  </si>
  <si>
    <t>09.10.20-оплата</t>
  </si>
  <si>
    <t>Договор №6361 от 02.12.2019г., Счет № 153 от 11.09.2020</t>
  </si>
  <si>
    <t>18.1120-оплата</t>
  </si>
  <si>
    <t xml:space="preserve">Договор №6361 от 02.12.2019г., Счет № 175 от 16.10.2020
</t>
  </si>
  <si>
    <t>30.12.20-оплата</t>
  </si>
  <si>
    <t xml:space="preserve">Договор № 95-19 от 31.07.2019 г., Счет № 169 от 08.10.2020
</t>
  </si>
  <si>
    <t>дог.№19/48/13 от 29.01.209 счет №312</t>
  </si>
  <si>
    <t>ФНПЦНИИ Приладной химии АО</t>
  </si>
  <si>
    <t>Счет № 20 от 07.02.20</t>
  </si>
  <si>
    <t>ФНПЦНИИ ПРИКЛАДНОЙ ХИМИИ АО</t>
  </si>
  <si>
    <t>Счет № 19 от 06.02.2020</t>
  </si>
  <si>
    <t xml:space="preserve">Договор № 95-19 от 31.07.2019 г., Счет № 168 от 08.10.2020
</t>
  </si>
  <si>
    <t>Счет №129 от 19.08.2020 Договор №45/20 от 13.08.2020</t>
  </si>
  <si>
    <t>Дог.№ 76/20 от 15.10.2020</t>
  </si>
  <si>
    <t>17.11.20-оплата</t>
  </si>
  <si>
    <t xml:space="preserve">Дог.№ 76/20 от 15.10.2020
</t>
  </si>
  <si>
    <t>Уралмаш НГО Холдиннг</t>
  </si>
  <si>
    <t>Счет № 111 от 13.10.2020</t>
  </si>
  <si>
    <t>Счет № 160 от 28.09.2020</t>
  </si>
  <si>
    <t>Договор № 29/20 от 21.05.2020, Счет № 136 от 26.08.2020</t>
  </si>
  <si>
    <t>12.11.20-оплата</t>
  </si>
  <si>
    <t>Договор № 29/20 от 21.05.2020</t>
  </si>
  <si>
    <t xml:space="preserve">Дог. № 60/20 от 26.10.2020
</t>
  </si>
  <si>
    <t>Дог. № 376/0045-2020 от 28.05.2020</t>
  </si>
  <si>
    <t>14.12.20-оплата</t>
  </si>
  <si>
    <t xml:space="preserve">Договор № 29/20 от 21.05.2020, Счет № 190 от 11.11.2020
</t>
  </si>
  <si>
    <t>Счет №97 от 07.07.20</t>
  </si>
  <si>
    <t>Счет № 128 от 02.11.2020</t>
  </si>
  <si>
    <t>ОКБ им. А.Люльки -филиал ОАО" УМПО "</t>
  </si>
  <si>
    <t>Дог. № 44-20 от 05.08.2020</t>
  </si>
  <si>
    <t>Дог. № 47-19 от 20.08.2019 Счет №9 от 24.01.2020</t>
  </si>
  <si>
    <t>Дог. № 1820187240572432466202320/18/20 от 08.05.2020</t>
  </si>
  <si>
    <t>Дог. №52 от 23.05.2019</t>
  </si>
  <si>
    <t>Дог. №376/0045-2020, Счет № 155 от 16.09.2020</t>
  </si>
  <si>
    <t xml:space="preserve">НПО "Лавочкина" </t>
  </si>
  <si>
    <t>513_18</t>
  </si>
  <si>
    <t>14.01.2020 - оплата</t>
  </si>
  <si>
    <t>дог.105/КК-440-20109</t>
  </si>
  <si>
    <t>Дог. № 53 от 23.05.2019</t>
  </si>
  <si>
    <t>19.08.20-оплата</t>
  </si>
  <si>
    <t>Дог. №376/0045-2020, Счет № 117 от 29.07.2020</t>
  </si>
  <si>
    <t>дог. №27/18 от 19.04.18 Этап 4</t>
  </si>
  <si>
    <t>Договор № ЕП-56-СС-2020 от 03.07.2020г., Счет №181 от 29.10.2020</t>
  </si>
  <si>
    <t xml:space="preserve">дог. №27/18 от 19.04.18 Этап 3 </t>
  </si>
  <si>
    <t>Дог. №50 от 23.05.2019</t>
  </si>
  <si>
    <t>Таблица Группы продаж (2018)</t>
  </si>
  <si>
    <t>Направление / 
Уровень сложности</t>
  </si>
  <si>
    <t>Ответственный Группа продаж</t>
  </si>
  <si>
    <t>Ответственный УП</t>
  </si>
  <si>
    <t>Сумма ТКП / контракта</t>
  </si>
  <si>
    <t>Остаток денежных средств</t>
  </si>
  <si>
    <t>Дата оплаты по договору остатка</t>
  </si>
  <si>
    <t>другое</t>
  </si>
  <si>
    <t>Компания Восемь Приоритетов</t>
  </si>
  <si>
    <t>Регистратор РМТ 59М</t>
  </si>
  <si>
    <r>
      <rPr>
        <b/>
      </rPr>
      <t>18.06.2018 (В. Пак)</t>
    </r>
    <r>
      <rPr/>
      <t xml:space="preserve"> - запрос расписан через офис, отказное письмо
</t>
    </r>
    <r>
      <rPr>
        <b/>
      </rPr>
      <t>18.06.2018</t>
    </r>
    <r>
      <rPr/>
      <t xml:space="preserve"> - отправлено отказное письмо</t>
    </r>
  </si>
  <si>
    <t>NI PXI-2529</t>
  </si>
  <si>
    <r>
      <rPr>
        <b/>
      </rPr>
      <t xml:space="preserve">25.06.2018 (В. Пак) </t>
    </r>
    <r>
      <rPr/>
      <t xml:space="preserve">- запрос расписан через офис
</t>
    </r>
    <r>
      <rPr>
        <b/>
      </rPr>
      <t>26.06.2018</t>
    </r>
    <r>
      <rPr/>
      <t xml:space="preserve"> - отправлено отказное письмо</t>
    </r>
  </si>
  <si>
    <t>АЗАРИЯ</t>
  </si>
  <si>
    <t>Измерительный комплекс</t>
  </si>
  <si>
    <r>
      <rPr>
        <b/>
      </rPr>
      <t xml:space="preserve">02.07.2018 (В. Пак) </t>
    </r>
    <r>
      <rPr/>
      <t xml:space="preserve">- запрос расписан через офис
</t>
    </r>
    <r>
      <rPr>
        <b/>
      </rPr>
      <t>02.07.2018</t>
    </r>
    <r>
      <rPr/>
      <t xml:space="preserve"> - отказное письмо</t>
    </r>
  </si>
  <si>
    <t>ПромКомплектИнжиниринг</t>
  </si>
  <si>
    <r>
      <rPr>
        <b/>
      </rPr>
      <t>18.06.2018 (В. Пак)</t>
    </r>
    <r>
      <rPr/>
      <t xml:space="preserve"> - запрос направлен по e-mail
</t>
    </r>
    <r>
      <rPr>
        <b/>
      </rPr>
      <t>18.06.2018</t>
    </r>
    <r>
      <rPr/>
      <t xml:space="preserve"> - принято в работу, направлены уточняющие вопросы Заказчику
</t>
    </r>
    <r>
      <rPr>
        <b/>
      </rPr>
      <t>21.06.2018</t>
    </r>
    <r>
      <rPr/>
      <t xml:space="preserve"> - Закачик составляет ТЗ
</t>
    </r>
    <r>
      <rPr>
        <b/>
      </rPr>
      <t xml:space="preserve">04.07.2018 (В. Пак) </t>
    </r>
    <r>
      <rPr/>
      <t>- нет ТЗ от Заказчика. Пауза</t>
    </r>
  </si>
  <si>
    <t>ТОО "Интерторг-Алматы"</t>
  </si>
  <si>
    <r>
      <rPr>
        <b/>
      </rPr>
      <t xml:space="preserve">11.07.2018 (В. Пак) </t>
    </r>
    <r>
      <rPr/>
      <t xml:space="preserve">- запрос направлен по e-mail, определить наше / не наше
</t>
    </r>
    <r>
      <rPr>
        <b/>
      </rPr>
      <t>11.07.2018</t>
    </r>
    <r>
      <rPr/>
      <t xml:space="preserve"> - не наше, отказное письмо</t>
    </r>
  </si>
  <si>
    <t>ТОО "КурылысПроект"</t>
  </si>
  <si>
    <t>Ультразвуковой уровнемер МПУ-У02</t>
  </si>
  <si>
    <r>
      <rPr>
        <b/>
      </rPr>
      <t>12.07.2018</t>
    </r>
    <r>
      <rPr/>
      <t xml:space="preserve"> - запрос расписан через офис
</t>
    </r>
    <r>
      <rPr>
        <b/>
      </rPr>
      <t>16.07.2018</t>
    </r>
    <r>
      <rPr/>
      <t xml:space="preserve"> - отказное письмо</t>
    </r>
  </si>
  <si>
    <t>TOO "Irlan T-engineering"</t>
  </si>
  <si>
    <r>
      <rPr>
        <b/>
      </rPr>
      <t>13.07.2018 (В. Пак)</t>
    </r>
    <r>
      <rPr/>
      <t xml:space="preserve"> - запрос расписан через офис
</t>
    </r>
    <r>
      <rPr>
        <b/>
      </rPr>
      <t>16.07.2018</t>
    </r>
    <r>
      <rPr/>
      <t xml:space="preserve"> - отправлено отказное письмо</t>
    </r>
  </si>
  <si>
    <t>ТОО B PLUS</t>
  </si>
  <si>
    <t>Комплекс измерительный, для регистрации и анализа измеряемых данных</t>
  </si>
  <si>
    <r>
      <rPr>
        <b/>
      </rPr>
      <t>26.07.2018 (В. Пак)</t>
    </r>
    <r>
      <rPr/>
      <t xml:space="preserve"> - запрос направлен по e-mail
</t>
    </r>
    <r>
      <rPr>
        <b/>
      </rPr>
      <t>26.07.2018</t>
    </r>
    <r>
      <rPr/>
      <t xml:space="preserve"> - не наше оборудование, отказное письмо</t>
    </r>
  </si>
  <si>
    <t>ООО БРИКО Автоматик</t>
  </si>
  <si>
    <t>Кабель акселерометра</t>
  </si>
  <si>
    <r>
      <rPr>
        <b/>
      </rPr>
      <t>30.07.2018 (В. Пак)</t>
    </r>
    <r>
      <rPr/>
      <t xml:space="preserve"> - запрос расписан через офис
</t>
    </r>
    <r>
      <rPr>
        <b/>
      </rPr>
      <t>01.08.2018</t>
    </r>
    <r>
      <rPr/>
      <t xml:space="preserve"> - отказное письмо, не наше оборудование</t>
    </r>
  </si>
  <si>
    <t>авиа</t>
  </si>
  <si>
    <t>поверка модулей L-Card</t>
  </si>
  <si>
    <r>
      <rPr>
        <b/>
      </rPr>
      <t>23.07.2018 (В. Пак)</t>
    </r>
    <r>
      <rPr/>
      <t xml:space="preserve"> - запрос расписан через офис
</t>
    </r>
    <r>
      <rPr>
        <b/>
      </rPr>
      <t>23.07.2018</t>
    </r>
    <r>
      <rPr/>
      <t xml:space="preserve"> - отказное письмо, будут запрашивать напрямую у L-Card</t>
    </r>
  </si>
  <si>
    <t>ТОО Евразийская Группа</t>
  </si>
  <si>
    <t>Комплекс измерений деформации КИД-С</t>
  </si>
  <si>
    <r>
      <rPr>
        <b/>
      </rPr>
      <t>30.07.2018 (В. Пак)</t>
    </r>
    <r>
      <rPr/>
      <t xml:space="preserve"> - запрос расписан через офис
</t>
    </r>
    <r>
      <rPr>
        <b/>
      </rPr>
      <t>30.07.2018</t>
    </r>
    <r>
      <rPr/>
      <t xml:space="preserve"> - запрошено ТЗ</t>
    </r>
  </si>
  <si>
    <t>ВМЗ - филиал ГКНПЦ Хруничева</t>
  </si>
  <si>
    <t>Вибростенд УВ20/5000</t>
  </si>
  <si>
    <r>
      <rPr>
        <b/>
      </rPr>
      <t xml:space="preserve">03.08.2018 (В. Пак) </t>
    </r>
    <r>
      <rPr/>
      <t xml:space="preserve">- запрос расписан через офис
</t>
    </r>
    <r>
      <rPr>
        <b/>
      </rPr>
      <t>06.08.2018</t>
    </r>
    <r>
      <rPr/>
      <t xml:space="preserve"> - отказное письмо, не наше оборудование</t>
    </r>
  </si>
  <si>
    <t>SAFRAN</t>
  </si>
  <si>
    <t>Поверка комплексов MIC-355M</t>
  </si>
  <si>
    <r>
      <rPr>
        <b/>
      </rPr>
      <t xml:space="preserve">24.07.2018 (В. Пак) </t>
    </r>
    <r>
      <rPr/>
      <t xml:space="preserve">- запрос расписан через офис
</t>
    </r>
    <r>
      <rPr>
        <b/>
      </rPr>
      <t xml:space="preserve">06.08.2018 (В. Пак) </t>
    </r>
    <r>
      <rPr/>
      <t xml:space="preserve">- Загребин проговорит с Поповым про ответ на письмо
</t>
    </r>
    <r>
      <rPr>
        <b/>
      </rPr>
      <t>06.08.2018</t>
    </r>
    <r>
      <rPr/>
      <t xml:space="preserve"> - отвечено по телефону Загребиным И.</t>
    </r>
  </si>
  <si>
    <t>ТОО "B PLUS"</t>
  </si>
  <si>
    <t>Установка для автоматизированной градуировки</t>
  </si>
  <si>
    <r>
      <rPr>
        <b/>
      </rPr>
      <t>27.08.2018 (В. Пак)</t>
    </r>
    <r>
      <rPr/>
      <t xml:space="preserve"> - отказное письмо
27.08.2018 - отказное письмо</t>
    </r>
  </si>
  <si>
    <t>Ижевский мотозавод "Аксион-холдинг"</t>
  </si>
  <si>
    <t>Генератор Г4-224</t>
  </si>
  <si>
    <r>
      <rPr>
        <b/>
      </rPr>
      <t xml:space="preserve">31.08.2018 (В. Пак) </t>
    </r>
    <r>
      <rPr/>
      <t xml:space="preserve">- запрос расписан через офис, отказное письмо
</t>
    </r>
    <r>
      <rPr>
        <b/>
      </rPr>
      <t>31.08.2018</t>
    </r>
    <r>
      <rPr/>
      <t xml:space="preserve"> - отправлено отказное письмо</t>
    </r>
  </si>
  <si>
    <r>
      <rPr>
        <b/>
      </rPr>
      <t>14.08.2018 (В. Пак)</t>
    </r>
    <r>
      <rPr/>
      <t xml:space="preserve"> - запрос расписан через офис
</t>
    </r>
    <r>
      <rPr>
        <b/>
      </rPr>
      <t>14.08.2018</t>
    </r>
    <r>
      <rPr/>
      <t xml:space="preserve"> - запрошены дополнительные исходные данные
</t>
    </r>
    <r>
      <rPr>
        <b/>
      </rPr>
      <t>27.08.2018 (В. Пак)</t>
    </r>
    <r>
      <rPr/>
      <t xml:space="preserve"> - написать письмо, уточнить про информацию
</t>
    </r>
    <r>
      <rPr>
        <b/>
      </rPr>
      <t>27.08.2018</t>
    </r>
    <r>
      <rPr/>
      <t xml:space="preserve"> - повторно отправлено письмо
</t>
    </r>
    <r>
      <rPr>
        <b/>
      </rPr>
      <t>03.09.2018</t>
    </r>
    <r>
      <rPr/>
      <t xml:space="preserve"> - нет ответа</t>
    </r>
  </si>
  <si>
    <r>
      <rPr>
        <b/>
      </rPr>
      <t xml:space="preserve">06.09.2018 (В. Пак) </t>
    </r>
    <r>
      <rPr/>
      <t xml:space="preserve">- запрос расписан через офис
</t>
    </r>
    <r>
      <rPr>
        <b/>
      </rPr>
      <t>07.09.2018</t>
    </r>
    <r>
      <rPr/>
      <t xml:space="preserve"> - отказное письмо, не наше оборудование</t>
    </r>
  </si>
  <si>
    <t>Астрон</t>
  </si>
  <si>
    <t>Усилители заряда ДУ-МВ-46</t>
  </si>
  <si>
    <r>
      <rPr>
        <b/>
      </rPr>
      <t>07.09.2018 (В. Пак)</t>
    </r>
    <r>
      <rPr/>
      <t xml:space="preserve"> - запрос расписан через офис
</t>
    </r>
    <r>
      <rPr>
        <b/>
      </rPr>
      <t>10.09.2018</t>
    </r>
    <r>
      <rPr/>
      <t xml:space="preserve"> - принято в работу
</t>
    </r>
    <r>
      <rPr>
        <b/>
      </rPr>
      <t>10.09.2018</t>
    </r>
    <r>
      <rPr/>
      <t xml:space="preserve"> - отказное письмо, не наше оборудование</t>
    </r>
  </si>
  <si>
    <t>Южноуральская ГРЭС</t>
  </si>
  <si>
    <t>Разработка КД и проектов для обеспечения проведения ремонтов для Южноуральской ГРЭС</t>
  </si>
  <si>
    <r>
      <rPr>
        <b/>
      </rPr>
      <t>07.09.2018 (В. Пак)</t>
    </r>
    <r>
      <rPr/>
      <t xml:space="preserve"> - запрос расписан через офис
</t>
    </r>
    <r>
      <rPr>
        <b/>
      </rPr>
      <t>10.09.2018</t>
    </r>
    <r>
      <rPr/>
      <t xml:space="preserve"> - принято в работу
</t>
    </r>
    <r>
      <rPr>
        <b/>
      </rPr>
      <t>10.09.2018</t>
    </r>
    <r>
      <rPr/>
      <t xml:space="preserve"> - отказное письмо, не наше оборудование</t>
    </r>
  </si>
  <si>
    <t>ЦКБА</t>
  </si>
  <si>
    <t>Мост Spacewire-Gigabitethernet</t>
  </si>
  <si>
    <r>
      <rPr>
        <b/>
      </rPr>
      <t>12.09.2018 (В. Пак)</t>
    </r>
    <r>
      <rPr/>
      <t xml:space="preserve"> - запрос расписан через офис
</t>
    </r>
    <r>
      <rPr>
        <b/>
      </rPr>
      <t>13.09.2018</t>
    </r>
    <r>
      <rPr/>
      <t xml:space="preserve"> - принято в работу
</t>
    </r>
    <r>
      <rPr>
        <b/>
      </rPr>
      <t>13.09.2018</t>
    </r>
    <r>
      <rPr/>
      <t xml:space="preserve"> - отказное письмо, не наше оборудование</t>
    </r>
  </si>
  <si>
    <t>КБхиммаш - филиал Хруничева</t>
  </si>
  <si>
    <t>Поставка модулей для изготовления блоков БМКР</t>
  </si>
  <si>
    <r>
      <rPr>
        <b/>
      </rPr>
      <t>07.09.2018 (В. Пак)</t>
    </r>
    <r>
      <rPr/>
      <t xml:space="preserve"> - запрос расписан через офис
</t>
    </r>
    <r>
      <rPr>
        <b/>
      </rPr>
      <t>10.09.2018</t>
    </r>
    <r>
      <rPr/>
      <t xml:space="preserve"> - принято в работу
</t>
    </r>
    <r>
      <rPr>
        <b/>
      </rPr>
      <t>17.09.2018</t>
    </r>
    <r>
      <rPr/>
      <t xml:space="preserve"> - не участвуем</t>
    </r>
  </si>
  <si>
    <t>Анастасия</t>
  </si>
  <si>
    <t>Утверждение типа СИ</t>
  </si>
  <si>
    <r>
      <rPr>
        <b/>
      </rPr>
      <t>19.09.2018 (В. Пак)</t>
    </r>
    <r>
      <rPr/>
      <t xml:space="preserve"> - запрос расписан через офис
</t>
    </r>
    <r>
      <rPr>
        <b/>
      </rPr>
      <t>20.09.2018</t>
    </r>
    <r>
      <rPr/>
      <t xml:space="preserve"> - принято в работу. Отправлены вопросы Заказчику
</t>
    </r>
    <r>
      <rPr>
        <b/>
      </rPr>
      <t>28.09.2018</t>
    </r>
    <r>
      <rPr/>
      <t xml:space="preserve"> - Заказчик не выходит на связь</t>
    </r>
  </si>
  <si>
    <t>УралСнаб</t>
  </si>
  <si>
    <r>
      <rPr>
        <b/>
      </rPr>
      <t xml:space="preserve">05.10.2018 (В. Пак) </t>
    </r>
    <r>
      <rPr/>
      <t xml:space="preserve">- запрос расписан через офис
</t>
    </r>
    <r>
      <rPr>
        <b/>
      </rPr>
      <t>09.10.2018</t>
    </r>
    <r>
      <rPr/>
      <t xml:space="preserve"> - отказ, не наше оборудование</t>
    </r>
  </si>
  <si>
    <t>HAL</t>
  </si>
  <si>
    <t>Сканеры давления</t>
  </si>
  <si>
    <r>
      <rPr>
        <b/>
      </rPr>
      <t>09.10.2018 (В. Пак)</t>
    </r>
    <r>
      <rPr/>
      <t xml:space="preserve"> - запрос расписан через офис
</t>
    </r>
    <r>
      <rPr>
        <b/>
      </rPr>
      <t>11.10.2018</t>
    </r>
    <r>
      <rPr/>
      <t xml:space="preserve"> - принято в работу
</t>
    </r>
    <r>
      <rPr>
        <b/>
      </rPr>
      <t>12.10.2018</t>
    </r>
    <r>
      <rPr/>
      <t xml:space="preserve"> - пока не нужно,т.к. сертификат мы уже имеем. Отвечать на письмо тоже пока не надо, т.к. по этому вопросу работает наш представитель</t>
    </r>
  </si>
  <si>
    <t>БПЭлектро</t>
  </si>
  <si>
    <t>Блок управления электроцилиндром SLKR 0-10V</t>
  </si>
  <si>
    <r>
      <rPr>
        <b/>
      </rPr>
      <t>18.10.2018 (В. Пак)</t>
    </r>
    <r>
      <rPr/>
      <t xml:space="preserve"> - запрос расписан через офис
</t>
    </r>
    <r>
      <rPr>
        <b/>
      </rPr>
      <t>22.10.2018</t>
    </r>
    <r>
      <rPr/>
      <t xml:space="preserve"> - принято в работу
</t>
    </r>
    <r>
      <rPr>
        <b/>
      </rPr>
      <t>22.10.2018</t>
    </r>
    <r>
      <rPr/>
      <t xml:space="preserve"> - отказ, не наше оборудование</t>
    </r>
  </si>
  <si>
    <t>Технология 1604</t>
  </si>
  <si>
    <t>Испытательный стенд с гидравлическим динамометром для испытаний двигателей природного газа</t>
  </si>
  <si>
    <r>
      <rPr>
        <b/>
      </rPr>
      <t>26.10.2018 (В. Пак)</t>
    </r>
    <r>
      <rPr/>
      <t xml:space="preserve"> - запрос направлен по e-mail
</t>
    </r>
    <r>
      <rPr>
        <b/>
      </rPr>
      <t xml:space="preserve">26.10.2018 </t>
    </r>
    <r>
      <rPr/>
      <t xml:space="preserve">- принято в работу
</t>
    </r>
    <r>
      <rPr>
        <b/>
      </rPr>
      <t>26.10.2018</t>
    </r>
    <r>
      <rPr/>
      <t xml:space="preserve"> - отказ, не наша тема</t>
    </r>
  </si>
  <si>
    <t>Центурион</t>
  </si>
  <si>
    <t>Система единичного времени</t>
  </si>
  <si>
    <r>
      <rPr>
        <b/>
      </rPr>
      <t>01.11.2018 (В. Пак)</t>
    </r>
    <r>
      <rPr/>
      <t xml:space="preserve"> - запрос расписан через офис
</t>
    </r>
    <r>
      <rPr>
        <b/>
      </rPr>
      <t>06.11.2018</t>
    </r>
    <r>
      <rPr/>
      <t xml:space="preserve"> - отказ, не наше оборудование</t>
    </r>
  </si>
  <si>
    <t>СтанкоИмпульс</t>
  </si>
  <si>
    <t>Рабочее место с электроизмерительным оборудованием для поверки СИ динамических параметров</t>
  </si>
  <si>
    <r>
      <rPr>
        <b/>
      </rPr>
      <t>23.10.2018 (В. Пак)</t>
    </r>
    <r>
      <rPr/>
      <t xml:space="preserve"> - запрос расписан через офис
</t>
    </r>
    <r>
      <rPr>
        <b/>
      </rPr>
      <t>25.10.2018</t>
    </r>
    <r>
      <rPr/>
      <t xml:space="preserve"> - принято в работу. Запрошено ТЗ
</t>
    </r>
    <r>
      <rPr>
        <b/>
      </rPr>
      <t>01.11.2018</t>
    </r>
    <r>
      <rPr/>
      <t xml:space="preserve"> - ТЗ еще не готово</t>
    </r>
  </si>
  <si>
    <t>ME-808</t>
  </si>
  <si>
    <r>
      <rPr>
        <b/>
      </rPr>
      <t>01.11.2018 (В. Пак)</t>
    </r>
    <r>
      <rPr/>
      <t xml:space="preserve"> - запрос расписан через офис
</t>
    </r>
    <r>
      <rPr>
        <b/>
      </rPr>
      <t>06.11.2018</t>
    </r>
    <r>
      <rPr/>
      <t xml:space="preserve"> - принято в работу
</t>
    </r>
    <r>
      <rPr>
        <b/>
      </rPr>
      <t>12.11.2018</t>
    </r>
    <r>
      <rPr/>
      <t xml:space="preserve"> - ТКП не оформляем, ждем от Заказчика инфу, зачем этот модуль</t>
    </r>
  </si>
  <si>
    <t>Веренич Валерий</t>
  </si>
  <si>
    <r>
      <rPr>
        <b/>
      </rPr>
      <t>14.11.2018 (В. Пак)</t>
    </r>
    <r>
      <rPr/>
      <t xml:space="preserve"> - запрос расписан через офис
</t>
    </r>
    <r>
      <rPr>
        <b/>
      </rPr>
      <t>15.11.2018</t>
    </r>
    <r>
      <rPr/>
      <t xml:space="preserve"> - принято в работу. Запрошены ИД у Заказчика
</t>
    </r>
    <r>
      <rPr>
        <b/>
      </rPr>
      <t xml:space="preserve">18.11.2018 </t>
    </r>
    <r>
      <rPr/>
      <t xml:space="preserve">- получены ИД от Заказчика
</t>
    </r>
    <r>
      <rPr>
        <b/>
      </rPr>
      <t>19.11.2018</t>
    </r>
    <r>
      <rPr/>
      <t xml:space="preserve"> - выяснилось, что это конкурс АО "ВНИИЭМ", участвуем сами, отказ</t>
    </r>
  </si>
  <si>
    <t>Берегун</t>
  </si>
  <si>
    <r>
      <rPr>
        <b/>
      </rPr>
      <t>19.11.2018 (В. Пак)</t>
    </r>
    <r>
      <rPr/>
      <t xml:space="preserve"> - запрос расписан через офис
</t>
    </r>
    <r>
      <rPr>
        <b/>
      </rPr>
      <t>20.11.2018</t>
    </r>
    <r>
      <rPr/>
      <t xml:space="preserve"> - конкурс АО "ВНИИЭМ", участвуем сами, отказ</t>
    </r>
  </si>
  <si>
    <t>ПК ХК ЭЛЕКТРОЗАВОД</t>
  </si>
  <si>
    <t>ИУВ-7</t>
  </si>
  <si>
    <r>
      <rPr>
        <b/>
      </rPr>
      <t>26.11.2018 (В. Пак)</t>
    </r>
    <r>
      <rPr/>
      <t xml:space="preserve"> - запрос раписан через офис
</t>
    </r>
    <r>
      <rPr>
        <b/>
      </rPr>
      <t>28.11.2018</t>
    </r>
    <r>
      <rPr/>
      <t xml:space="preserve"> - принято в работу
</t>
    </r>
    <r>
      <rPr>
        <b/>
      </rPr>
      <t>29.11.2018</t>
    </r>
    <r>
      <rPr/>
      <t xml:space="preserve"> - отказное письмо, не наше оборудование</t>
    </r>
  </si>
  <si>
    <t>MIC-036, MIC-026</t>
  </si>
  <si>
    <r>
      <rPr>
        <b/>
      </rPr>
      <t xml:space="preserve">13.12.2018 (В. Пак) </t>
    </r>
    <r>
      <rPr/>
      <t xml:space="preserve">- запрос расписан через офис
</t>
    </r>
    <r>
      <rPr>
        <b/>
      </rPr>
      <t>14.12.2018</t>
    </r>
    <r>
      <rPr/>
      <t xml:space="preserve"> - отказ, участвуем сами</t>
    </r>
  </si>
  <si>
    <t>Весы для измерения статического момента типа ИСМ</t>
  </si>
  <si>
    <r>
      <rPr>
        <b/>
      </rPr>
      <t>24.12.2018 (В. Пак)</t>
    </r>
    <r>
      <rPr/>
      <t xml:space="preserve"> - запрос расписан через офис
</t>
    </r>
    <r>
      <rPr>
        <b/>
      </rPr>
      <t>26.12.2018</t>
    </r>
    <r>
      <rPr/>
      <t xml:space="preserve"> - принято в работу
</t>
    </r>
    <r>
      <rPr>
        <b/>
      </rPr>
      <t>27.12.2018</t>
    </r>
    <r>
      <rPr/>
      <t xml:space="preserve"> - отказ, не наше оборудование</t>
    </r>
  </si>
  <si>
    <t>НИИ ПХ</t>
  </si>
  <si>
    <r>
      <rPr>
        <b/>
      </rPr>
      <t>14.12.2018 (В. Пак)</t>
    </r>
    <r>
      <rPr/>
      <t xml:space="preserve"> - запрос расписан через офис
</t>
    </r>
    <r>
      <rPr>
        <b/>
      </rPr>
      <t>18.12.2018</t>
    </r>
    <r>
      <rPr/>
      <t xml:space="preserve"> - принято в работу. Запрошена доп. инфо у Заказчика
</t>
    </r>
    <r>
      <rPr>
        <b/>
      </rPr>
      <t>28.12.2018</t>
    </r>
    <r>
      <rPr/>
      <t xml:space="preserve"> - Заказчик готовит ТЗ. Пауза</t>
    </r>
  </si>
  <si>
    <r>
      <rPr>
        <b/>
      </rPr>
      <t xml:space="preserve">29.10.2018 (В. Пак) </t>
    </r>
    <r>
      <rPr/>
      <t xml:space="preserve">- запрос расписан через офис
</t>
    </r>
    <r>
      <rPr>
        <b/>
      </rPr>
      <t>31.10.2018</t>
    </r>
    <r>
      <rPr/>
      <t xml:space="preserve"> - принято в работу</t>
    </r>
  </si>
  <si>
    <t>043_18</t>
  </si>
  <si>
    <r>
      <rPr>
        <b/>
      </rPr>
      <t xml:space="preserve">18.10.2018 (В. Пак) </t>
    </r>
    <r>
      <rPr/>
      <t xml:space="preserve">- отправить ДС №1 к Заказчику, подготовить сопровод, согласовать как отправлять с Заказчиком (либо Луниным)
</t>
    </r>
    <r>
      <rPr>
        <b/>
      </rPr>
      <t>18.10.2018</t>
    </r>
    <r>
      <rPr/>
      <t xml:space="preserve"> - ДС № 1 отправлено Заказчику, за оригиналом приедет курьер
</t>
    </r>
    <r>
      <rPr>
        <b/>
      </rPr>
      <t>25.10.2018</t>
    </r>
    <r>
      <rPr/>
      <t xml:space="preserve"> - курьер будет 26.10.2018</t>
    </r>
  </si>
  <si>
    <t>дог 03/18 ООО от 04.04.18</t>
  </si>
  <si>
    <t>р2302</t>
  </si>
  <si>
    <t>РКТ</t>
  </si>
  <si>
    <r>
      <rPr>
        <b/>
      </rPr>
      <t xml:space="preserve">24.07.2018 (В. Пак) </t>
    </r>
    <r>
      <rPr/>
      <t xml:space="preserve">- подписать оригинал договора
</t>
    </r>
    <r>
      <rPr>
        <b/>
      </rPr>
      <t>24.07.2018</t>
    </r>
    <r>
      <rPr/>
      <t xml:space="preserve"> - договор подписан
</t>
    </r>
    <r>
      <rPr>
        <b/>
      </rPr>
      <t>25.07.2018</t>
    </r>
    <r>
      <rPr/>
      <t xml:space="preserve"> - договор отправлен по почте России</t>
    </r>
  </si>
  <si>
    <t>дог 951-66/2018 
счет 164
(ООО) 07.06.2018</t>
  </si>
  <si>
    <r>
      <rPr>
        <b/>
      </rPr>
      <t>13.08.2018 (В. Пак)</t>
    </r>
    <r>
      <rPr/>
      <t xml:space="preserve"> - запрос расписан через офис, привести ТКП в соответствие с договором + подписать договор у Тюриковой и Потапова. Оформленный экземпляр МЕРА передать в бухгалтерию, Заказчика - направить почтой России
</t>
    </r>
    <r>
      <rPr>
        <b/>
      </rPr>
      <t>13.08.2018</t>
    </r>
    <r>
      <rPr/>
      <t xml:space="preserve"> - ТКП откорректировано. Договор завизирован у Тюриковой, Потапов будет 15.08.18
</t>
    </r>
    <r>
      <rPr>
        <b/>
      </rPr>
      <t>27.08.2018</t>
    </r>
    <r>
      <rPr/>
      <t xml:space="preserve"> - договор подписан, наш экземпляр у нас, скан в папке, экземпляр Заказчика будет отправлен по почте</t>
    </r>
  </si>
  <si>
    <t>СМУ-7</t>
  </si>
  <si>
    <t>123_18</t>
  </si>
  <si>
    <r>
      <rPr>
        <b/>
      </rPr>
      <t xml:space="preserve">12.11.2018 (В. Пак) </t>
    </r>
    <r>
      <rPr/>
      <t xml:space="preserve">- запрос направлено по e-mail (перекуп)
</t>
    </r>
    <r>
      <rPr>
        <b/>
      </rPr>
      <t>12.11.2018</t>
    </r>
    <r>
      <rPr/>
      <t xml:space="preserve"> - принято в работу. ТКП отправлено Заказчику</t>
    </r>
  </si>
  <si>
    <t>144_18</t>
  </si>
  <si>
    <t>10.07.2018 - оплата</t>
  </si>
  <si>
    <t>счет 166 от 03.07.18</t>
  </si>
  <si>
    <t>р2332</t>
  </si>
  <si>
    <r>
      <rPr>
        <b/>
      </rPr>
      <t xml:space="preserve">02.07.2018 (В. Пак) </t>
    </r>
    <r>
      <rPr/>
      <t xml:space="preserve">- запрос направлен по e-mail
</t>
    </r>
    <r>
      <rPr>
        <b/>
      </rPr>
      <t>03.07.2018</t>
    </r>
    <r>
      <rPr/>
      <t xml:space="preserve"> - направлен счет на оплату</t>
    </r>
  </si>
  <si>
    <r>
      <rPr>
        <b/>
      </rPr>
      <t>01.11.2018 (В. Пак)</t>
    </r>
    <r>
      <rPr/>
      <t xml:space="preserve"> - запрос расписан через офис
</t>
    </r>
    <r>
      <rPr>
        <b/>
      </rPr>
      <t>08.11.2018</t>
    </r>
    <r>
      <rPr/>
      <t xml:space="preserve"> - отправлено письмо исх 929 (ООО)</t>
    </r>
  </si>
  <si>
    <r>
      <rPr>
        <b/>
      </rPr>
      <t>19.11.2018 (В. Пак)</t>
    </r>
    <r>
      <rPr/>
      <t xml:space="preserve"> - запрос расписан через офис
</t>
    </r>
    <r>
      <rPr>
        <b/>
      </rPr>
      <t>21.11.2018</t>
    </r>
    <r>
      <rPr/>
      <t xml:space="preserve"> - принято в работу. Заявка на договор отправлена Тюриковой Н.
</t>
    </r>
    <r>
      <rPr>
        <b/>
      </rPr>
      <t>23.11.2018</t>
    </r>
    <r>
      <rPr/>
      <t xml:space="preserve"> - договор отправлен на согласование Заказчику</t>
    </r>
  </si>
  <si>
    <t>дог 59/18 (АО)</t>
  </si>
  <si>
    <r>
      <rPr>
        <b/>
      </rPr>
      <t>27.12.2018 (В. Пак)</t>
    </r>
    <r>
      <rPr/>
      <t xml:space="preserve"> - запрос расписан через офис
</t>
    </r>
    <r>
      <rPr>
        <b/>
      </rPr>
      <t>28.12.2018</t>
    </r>
    <r>
      <rPr/>
      <t xml:space="preserve"> - принято в работу</t>
    </r>
  </si>
  <si>
    <r>
      <rPr>
        <b/>
      </rPr>
      <t>24.07.2018 (В. Пак)</t>
    </r>
    <r>
      <rPr/>
      <t xml:space="preserve"> - запрос направлен по e-mail, требуются правки в счет и ТКП
</t>
    </r>
    <r>
      <rPr>
        <b/>
      </rPr>
      <t>24.07.2018</t>
    </r>
    <r>
      <rPr/>
      <t xml:space="preserve"> - внесены правки в ТКП, счет делает бухгалтерия
</t>
    </r>
    <r>
      <rPr>
        <b/>
      </rPr>
      <t>25.07.2018</t>
    </r>
    <r>
      <rPr/>
      <t xml:space="preserve"> - счет отправлен Заказчику</t>
    </r>
  </si>
  <si>
    <t>счет 187 (ООО) 19.07.2018</t>
  </si>
  <si>
    <t>Компьюлинк (НИЦ РКП)</t>
  </si>
  <si>
    <t>В2В (СИ и СУ)</t>
  </si>
  <si>
    <r>
      <rPr>
        <b/>
      </rPr>
      <t>29.08.2018 (В. Пак)</t>
    </r>
    <r>
      <rPr/>
      <t xml:space="preserve"> - запрос расписан через офис (запрос на РКМ)
</t>
    </r>
    <r>
      <rPr>
        <b/>
      </rPr>
      <t xml:space="preserve">04.09.2018 (В. Пак) </t>
    </r>
    <r>
      <rPr/>
      <t xml:space="preserve">- подготовить ответ вместе с А. Семиным
</t>
    </r>
    <r>
      <rPr>
        <b/>
      </rPr>
      <t>07.09.2018</t>
    </r>
    <r>
      <rPr/>
      <t xml:space="preserve"> - ответ готовят Тюрикова Н. и Игошкин А.
</t>
    </r>
    <r>
      <rPr>
        <b/>
      </rPr>
      <t>19.09.2018</t>
    </r>
    <r>
      <rPr/>
      <t xml:space="preserve"> - ответ отправлен Семиным А.</t>
    </r>
  </si>
  <si>
    <t>дог 40/18 (АО)</t>
  </si>
  <si>
    <r>
      <rPr>
        <b/>
      </rPr>
      <t>10.10.2018 (В. Пак)</t>
    </r>
    <r>
      <rPr/>
      <t xml:space="preserve"> - подготовить обновленное ТКП
</t>
    </r>
    <r>
      <rPr>
        <b/>
      </rPr>
      <t>10.10.2018</t>
    </r>
    <r>
      <rPr/>
      <t xml:space="preserve"> - принято в работу
</t>
    </r>
    <r>
      <rPr>
        <b/>
      </rPr>
      <t>11.10.2018</t>
    </r>
    <r>
      <rPr/>
      <t xml:space="preserve"> - ТКП отправлено Заказчику (исх 1149 АО)</t>
    </r>
  </si>
  <si>
    <t>р2285</t>
  </si>
  <si>
    <r>
      <rPr>
        <b/>
      </rPr>
      <t>22.10.2018 (В. Пак)</t>
    </r>
    <r>
      <rPr/>
      <t xml:space="preserve"> - подготовить обновленное ТКП
</t>
    </r>
    <r>
      <rPr>
        <b/>
      </rPr>
      <t>22.10.2018</t>
    </r>
    <r>
      <rPr/>
      <t xml:space="preserve"> - принято в работу
</t>
    </r>
    <r>
      <rPr>
        <b/>
      </rPr>
      <t>23.10.2018</t>
    </r>
    <r>
      <rPr/>
      <t xml:space="preserve"> - ТКП отправлено Заказчику</t>
    </r>
  </si>
  <si>
    <r>
      <rPr>
        <b/>
      </rPr>
      <t>19.11.2018 (В. Пак)</t>
    </r>
    <r>
      <rPr/>
      <t xml:space="preserve"> - подготовить обновленное ТКП
</t>
    </r>
    <r>
      <rPr>
        <b/>
      </rPr>
      <t xml:space="preserve">20.11.2018 </t>
    </r>
    <r>
      <rPr/>
      <t xml:space="preserve">- принято в работу. ТКП готово, необходимо согласовать с Петровым Д.
</t>
    </r>
    <r>
      <rPr>
        <b/>
      </rPr>
      <t>21.11.2018</t>
    </r>
    <r>
      <rPr/>
      <t xml:space="preserve"> - ТКП на согласовании у Петрова Д.
</t>
    </r>
    <r>
      <rPr>
        <b/>
      </rPr>
      <t>22.11.2018</t>
    </r>
    <r>
      <rPr/>
      <t xml:space="preserve"> - ТКП отправлено (исх 1342 ООО)</t>
    </r>
  </si>
  <si>
    <r>
      <rPr>
        <b/>
      </rPr>
      <t xml:space="preserve">03.10.2018 (В. Пак) </t>
    </r>
    <r>
      <rPr/>
      <t xml:space="preserve">- запрос расписан через офис. Подготовить договор
</t>
    </r>
    <r>
      <rPr>
        <b/>
      </rPr>
      <t>04.10.2018</t>
    </r>
    <r>
      <rPr/>
      <t xml:space="preserve"> - принято в работу
</t>
    </r>
    <r>
      <rPr>
        <b/>
      </rPr>
      <t>04.10.2018</t>
    </r>
    <r>
      <rPr/>
      <t xml:space="preserve"> - заявка на договор отправлена Тюриковой Н.
</t>
    </r>
    <r>
      <rPr>
        <b/>
      </rPr>
      <t>08.10.2018</t>
    </r>
    <r>
      <rPr/>
      <t xml:space="preserve"> - договор отправлен на согласование Заказчику
</t>
    </r>
    <r>
      <rPr>
        <b/>
      </rPr>
      <t>15.10.2018</t>
    </r>
    <r>
      <rPr/>
      <t xml:space="preserve"> - Заказчик не согласовал договор, просит принять в присланной редакции
</t>
    </r>
    <r>
      <rPr>
        <b/>
      </rPr>
      <t>15.10.2018</t>
    </r>
    <r>
      <rPr/>
      <t xml:space="preserve"> - исправленный договор отправлен Заказчику
</t>
    </r>
    <r>
      <rPr>
        <b/>
      </rPr>
      <t>29.10.2018</t>
    </r>
    <r>
      <rPr/>
      <t xml:space="preserve"> - подписанный договор отправлен Заказчику</t>
    </r>
  </si>
  <si>
    <t>дог 43/18 (АО)</t>
  </si>
  <si>
    <r>
      <rPr>
        <b/>
      </rPr>
      <t>06.08.2018 (В. Пак)</t>
    </r>
    <r>
      <rPr/>
      <t xml:space="preserve"> - подготовить ТКП для перекупов (новую папку не создавать)
</t>
    </r>
    <r>
      <rPr>
        <b/>
      </rPr>
      <t>08.08.2018</t>
    </r>
    <r>
      <rPr/>
      <t xml:space="preserve"> - ТКП отправлено Заказчику</t>
    </r>
  </si>
  <si>
    <r>
      <rPr>
        <b/>
      </rPr>
      <t>20.06.2018 (В. Пак)</t>
    </r>
    <r>
      <rPr/>
      <t xml:space="preserve"> - подписать оригинал договора и оформленный экземпляр направить в адрес Заказчика
</t>
    </r>
    <r>
      <rPr>
        <b/>
      </rPr>
      <t>21.06.2018</t>
    </r>
    <r>
      <rPr/>
      <t xml:space="preserve"> - договор подписан и отправлен по почте России</t>
    </r>
  </si>
  <si>
    <t>НПП МОНОТЕСТ</t>
  </si>
  <si>
    <r>
      <rPr>
        <b/>
      </rPr>
      <t>21.12.2018 (В. Пак)</t>
    </r>
    <r>
      <rPr/>
      <t xml:space="preserve"> - запрос расписан через офис
</t>
    </r>
    <r>
      <rPr>
        <b/>
      </rPr>
      <t>25.12.2018</t>
    </r>
    <r>
      <rPr/>
      <t xml:space="preserve"> - принято в работу
</t>
    </r>
    <r>
      <rPr>
        <b/>
      </rPr>
      <t>27.12.2018</t>
    </r>
    <r>
      <rPr/>
      <t xml:space="preserve"> - отказ, участвуем в конкурсе сами</t>
    </r>
  </si>
  <si>
    <r>
      <rPr>
        <b/>
      </rPr>
      <t>27.06.2018 (В. Пак)</t>
    </r>
    <r>
      <rPr/>
      <t xml:space="preserve"> - обновить ТКП
</t>
    </r>
    <r>
      <rPr>
        <b/>
      </rPr>
      <t>28.06.2018</t>
    </r>
    <r>
      <rPr/>
      <t xml:space="preserve"> - обновленное ТКП отправлено Заказчику</t>
    </r>
  </si>
  <si>
    <r>
      <rPr>
        <b/>
      </rPr>
      <t xml:space="preserve">14.06.2018 (В. Пак) </t>
    </r>
    <r>
      <rPr/>
      <t xml:space="preserve">- запрос направлен по e-mail, обновить ТКП
</t>
    </r>
    <r>
      <rPr>
        <b/>
      </rPr>
      <t>14.06.2018</t>
    </r>
    <r>
      <rPr/>
      <t xml:space="preserve"> - отправлено ТКП Заказчику</t>
    </r>
  </si>
  <si>
    <r>
      <rPr>
        <b/>
      </rPr>
      <t>05.09.2018</t>
    </r>
    <r>
      <rPr/>
      <t xml:space="preserve"> - обновить ТКП и подготовить договор
</t>
    </r>
    <r>
      <rPr>
        <b/>
      </rPr>
      <t>05.09.2018</t>
    </r>
    <r>
      <rPr/>
      <t xml:space="preserve"> - принято в работу
</t>
    </r>
    <r>
      <rPr>
        <b/>
      </rPr>
      <t>06.09.2018</t>
    </r>
    <r>
      <rPr/>
      <t xml:space="preserve"> - актуальное ТКП отправлено Заказчику
</t>
    </r>
    <r>
      <rPr>
        <b/>
      </rPr>
      <t>06.09.2018</t>
    </r>
    <r>
      <rPr/>
      <t xml:space="preserve"> - заявка на договор отправлена Тюриковой Н.
</t>
    </r>
    <r>
      <rPr>
        <b/>
      </rPr>
      <t>11.09.2018</t>
    </r>
    <r>
      <rPr/>
      <t xml:space="preserve"> - договор отправлен Заказчику на согласование</t>
    </r>
  </si>
  <si>
    <t>дог 69/18 (ООО)</t>
  </si>
  <si>
    <r>
      <rPr>
        <b/>
      </rPr>
      <t>12.09.2018</t>
    </r>
    <r>
      <rPr/>
      <t xml:space="preserve"> - в ТКП и договоре объединить все позиции в одну строку
</t>
    </r>
    <r>
      <rPr>
        <b/>
      </rPr>
      <t>12.09.2018</t>
    </r>
    <r>
      <rPr/>
      <t xml:space="preserve"> - отправлено Тюриковой Н.
</t>
    </r>
    <r>
      <rPr>
        <b/>
      </rPr>
      <t>18.09.2018</t>
    </r>
    <r>
      <rPr/>
      <t xml:space="preserve"> - откорректированный договор отправлен Заказчику</t>
    </r>
  </si>
  <si>
    <r>
      <rPr>
        <b/>
      </rPr>
      <t>05.10.2018</t>
    </r>
    <r>
      <rPr/>
      <t xml:space="preserve"> - Заказчик прислал скан подписанного договора, просит подписать скан и прислать счет на аванс 30%
</t>
    </r>
    <r>
      <rPr>
        <b/>
      </rPr>
      <t xml:space="preserve">05.10.2018 </t>
    </r>
    <r>
      <rPr/>
      <t>- счет и скан договора отправлены Заказчику</t>
    </r>
  </si>
  <si>
    <t>18.10.2018 - оплата аванса</t>
  </si>
  <si>
    <t>Модули МС-451, МС-114С1</t>
  </si>
  <si>
    <t>272_18</t>
  </si>
  <si>
    <t>27.06.2018 - оплата</t>
  </si>
  <si>
    <t>счет 150 (ООО) 18.06.2018</t>
  </si>
  <si>
    <t>р2325</t>
  </si>
  <si>
    <r>
      <rPr/>
      <t>27.06.2018</t>
    </r>
    <r>
      <rPr>
        <b/>
      </rPr>
      <t xml:space="preserve"> </t>
    </r>
    <r>
      <rPr/>
      <t>- оплата</t>
    </r>
  </si>
  <si>
    <t>счет 149 (ООО) 15.06.2018</t>
  </si>
  <si>
    <t>АО «УКБТМ»</t>
  </si>
  <si>
    <r>
      <rPr>
        <b/>
      </rPr>
      <t>14.06.2018 (В. Пак)</t>
    </r>
    <r>
      <rPr/>
      <t xml:space="preserve"> - запрос расписан через офис
</t>
    </r>
    <r>
      <rPr>
        <b/>
      </rPr>
      <t>15.06.2018</t>
    </r>
    <r>
      <rPr/>
      <t xml:space="preserve"> - счет отправлен Заказчику
</t>
    </r>
    <r>
      <rPr>
        <b/>
      </rPr>
      <t>18.06.2018</t>
    </r>
    <r>
      <rPr/>
      <t xml:space="preserve"> - Заказчик отзвонился, попросили разбить на 2 счета разными датами. Отправлено 2 счета, а также запрашиваемые документы</t>
    </r>
  </si>
  <si>
    <t>счет 149 от 15.06.2018 г.
счет 150 от 18.06.2018 г.</t>
  </si>
  <si>
    <t>273_18</t>
  </si>
  <si>
    <r>
      <rPr>
        <b/>
      </rPr>
      <t>18.06.2018 (В. Пак)</t>
    </r>
    <r>
      <rPr/>
      <t xml:space="preserve"> - запрос направлен по e-mail
</t>
    </r>
    <r>
      <rPr>
        <b/>
      </rPr>
      <t xml:space="preserve">18.06.2018 </t>
    </r>
    <r>
      <rPr/>
      <t>- ТКП отправлено Заказчику</t>
    </r>
  </si>
  <si>
    <t>276_18</t>
  </si>
  <si>
    <r>
      <rPr>
        <b/>
      </rPr>
      <t>19.06.2018 (В. Пак)</t>
    </r>
    <r>
      <rPr/>
      <t xml:space="preserve"> - запрос направлен по e-mail
</t>
    </r>
    <r>
      <rPr>
        <b/>
      </rPr>
      <t>19.06.2018</t>
    </r>
    <r>
      <rPr/>
      <t xml:space="preserve"> - ТКП отправлено Заказчику</t>
    </r>
  </si>
  <si>
    <r>
      <rPr>
        <b/>
      </rPr>
      <t xml:space="preserve">20.06.2018 (В. Пак) </t>
    </r>
    <r>
      <rPr/>
      <t xml:space="preserve">- требуются два альтернативных предложения
</t>
    </r>
    <r>
      <rPr>
        <b/>
      </rPr>
      <t>20.06.2018</t>
    </r>
    <r>
      <rPr/>
      <t xml:space="preserve"> - 2 альтернативных предложния были подготовлены и отправлены партнерам</t>
    </r>
  </si>
  <si>
    <r>
      <rPr>
        <b/>
      </rPr>
      <t xml:space="preserve">23.07.2018 (В. Пак) </t>
    </r>
    <r>
      <rPr/>
      <t xml:space="preserve">- обновить ТКП в соответствии с запросом
</t>
    </r>
    <r>
      <rPr>
        <b/>
      </rPr>
      <t>24.07.2018</t>
    </r>
    <r>
      <rPr/>
      <t xml:space="preserve"> - обновленное ТКП отправлено Заказчику</t>
    </r>
  </si>
  <si>
    <t>277_18</t>
  </si>
  <si>
    <r>
      <rPr>
        <b/>
      </rPr>
      <t xml:space="preserve">20.06.2018 (В. Пак) </t>
    </r>
    <r>
      <rPr/>
      <t xml:space="preserve">- запрос направлен по e-mail
</t>
    </r>
    <r>
      <rPr>
        <b/>
      </rPr>
      <t>21.06.2018</t>
    </r>
    <r>
      <rPr/>
      <t xml:space="preserve"> - счет направлен Заказчику
</t>
    </r>
    <r>
      <rPr>
        <b/>
      </rPr>
      <t xml:space="preserve">21.06.2018 </t>
    </r>
    <r>
      <rPr/>
      <t xml:space="preserve">- готовим договор
</t>
    </r>
    <r>
      <rPr>
        <b/>
      </rPr>
      <t>22.06.2018</t>
    </r>
    <r>
      <rPr/>
      <t xml:space="preserve"> - договор готов, отправлен Заказчику в ворде</t>
    </r>
  </si>
  <si>
    <t>счет 156 от 21.06.2018 г.
дог 52/18</t>
  </si>
  <si>
    <t>р2333</t>
  </si>
  <si>
    <r>
      <rPr>
        <b/>
      </rPr>
      <t xml:space="preserve">03.08.2018 (В. Пак) </t>
    </r>
    <r>
      <rPr/>
      <t xml:space="preserve">- выяснить ситуацию по договору
</t>
    </r>
    <r>
      <rPr>
        <b/>
      </rPr>
      <t>06.08.2018</t>
    </r>
    <r>
      <rPr/>
      <t xml:space="preserve"> - договор на стадии подписания у Заказчика</t>
    </r>
  </si>
  <si>
    <r>
      <rPr>
        <b/>
      </rPr>
      <t xml:space="preserve">13.08.2018 (В. Пак) </t>
    </r>
    <r>
      <rPr/>
      <t xml:space="preserve">- внести актуальную информацию по проекту
</t>
    </r>
    <r>
      <rPr>
        <b/>
      </rPr>
      <t>13.08.2018</t>
    </r>
    <r>
      <rPr/>
      <t xml:space="preserve"> - договор подписан в скане с двух сторон и отправлен Заказчику</t>
    </r>
  </si>
  <si>
    <r>
      <rPr>
        <b/>
      </rPr>
      <t xml:space="preserve">30.08.2018 (В. Пак) </t>
    </r>
    <r>
      <rPr/>
      <t xml:space="preserve">- подписать договор
</t>
    </r>
    <r>
      <rPr>
        <b/>
      </rPr>
      <t>04.09.2018</t>
    </r>
    <r>
      <rPr/>
      <t xml:space="preserve"> - договор подписан</t>
    </r>
  </si>
  <si>
    <t>дог 104 (52/18) (ООО) 13.08.2018</t>
  </si>
  <si>
    <t>27.11.2018 - окончательная оплата</t>
  </si>
  <si>
    <t>ООО Фирма "Миком"</t>
  </si>
  <si>
    <t>Модуль МС-201</t>
  </si>
  <si>
    <t>278_18</t>
  </si>
  <si>
    <t>счет 182 от 11.07.2018 г.</t>
  </si>
  <si>
    <t>р2340</t>
  </si>
  <si>
    <r>
      <rPr>
        <b/>
      </rPr>
      <t>21.06.2018 (В. Пак)</t>
    </r>
    <r>
      <rPr/>
      <t xml:space="preserve"> - запрос направлен по e-mail
</t>
    </r>
    <r>
      <rPr>
        <b/>
      </rPr>
      <t>21.06.2018</t>
    </r>
    <r>
      <rPr/>
      <t xml:space="preserve"> - принято в работу. ТКП отправлено Заказчику</t>
    </r>
  </si>
  <si>
    <r>
      <rPr>
        <b/>
      </rPr>
      <t>10.07.2018</t>
    </r>
    <r>
      <rPr/>
      <t xml:space="preserve"> - Закзчик запросил счет на оплату
</t>
    </r>
    <r>
      <rPr>
        <b/>
      </rPr>
      <t>11.07.2018</t>
    </r>
    <r>
      <rPr/>
      <t xml:space="preserve"> - счет на оплату отправлен Заказчику</t>
    </r>
  </si>
  <si>
    <t>283_18</t>
  </si>
  <si>
    <r>
      <rPr>
        <b/>
      </rPr>
      <t xml:space="preserve">22.06.2018 (В. Пак) </t>
    </r>
    <r>
      <rPr/>
      <t xml:space="preserve">- запрос направлен в Spark :)
</t>
    </r>
    <r>
      <rPr>
        <b/>
      </rPr>
      <t>22.06.2018</t>
    </r>
    <r>
      <rPr/>
      <t xml:space="preserve"> - ТКП отправлено Заказчику</t>
    </r>
  </si>
  <si>
    <r>
      <rPr>
        <b/>
      </rPr>
      <t xml:space="preserve">01.08.2018 </t>
    </r>
    <r>
      <rPr/>
      <t xml:space="preserve">- запрос направлен по e-mail и по телефону, обновить дату ТКП и примечания
</t>
    </r>
    <r>
      <rPr>
        <b/>
      </rPr>
      <t>02.08.2018</t>
    </r>
    <r>
      <rPr/>
      <t xml:space="preserve"> - ТКП отправлено Заказчику</t>
    </r>
  </si>
  <si>
    <r>
      <rPr>
        <b/>
      </rPr>
      <t xml:space="preserve">25.09.2018 </t>
    </r>
    <r>
      <rPr/>
      <t xml:space="preserve">- запрос по телефону, выставить счет
</t>
    </r>
    <r>
      <rPr>
        <b/>
      </rPr>
      <t>26.09.2018</t>
    </r>
    <r>
      <rPr/>
      <t xml:space="preserve"> - счет готов, отправлен Заказчику
</t>
    </r>
    <r>
      <rPr>
        <b/>
      </rPr>
      <t>27.09.2018</t>
    </r>
    <r>
      <rPr/>
      <t xml:space="preserve"> - Заказчик забрал оригинал счета</t>
    </r>
  </si>
  <si>
    <t>счет 252 (ООО) 26.09.2018</t>
  </si>
  <si>
    <t>01.11.2018 - оплата</t>
  </si>
  <si>
    <t>285_18</t>
  </si>
  <si>
    <r>
      <rPr>
        <b/>
      </rPr>
      <t xml:space="preserve">25.06.2018 (В. Пак) </t>
    </r>
    <r>
      <rPr/>
      <t>- запрос направлен по e-mail, оформить согласно формы для Украины. Закупка планируется через Арголу, конечный пользователь - КБ Прогресс</t>
    </r>
  </si>
  <si>
    <t>286_18</t>
  </si>
  <si>
    <r>
      <rPr>
        <b/>
      </rPr>
      <t>27.06.2018 (В. Пак)</t>
    </r>
    <r>
      <rPr/>
      <t xml:space="preserve"> - запрос направлен по e-mail, требуется обновить КП
</t>
    </r>
    <r>
      <rPr>
        <b/>
      </rPr>
      <t>27.06.2018</t>
    </r>
    <r>
      <rPr/>
      <t xml:space="preserve"> - обновленное КП отправлено Заказчику</t>
    </r>
  </si>
  <si>
    <t>289_18</t>
  </si>
  <si>
    <r>
      <rPr>
        <b/>
      </rPr>
      <t>28.06.2018 (В. Пак)</t>
    </r>
    <r>
      <rPr/>
      <t xml:space="preserve"> - запрос направлен по e-mail, выяснить кто Заказчик и подготовить ТКП
</t>
    </r>
    <r>
      <rPr>
        <b/>
      </rPr>
      <t xml:space="preserve">29.06.2018 </t>
    </r>
    <r>
      <rPr/>
      <t>- ТКП отправлено Заказчику</t>
    </r>
  </si>
  <si>
    <t>290_18</t>
  </si>
  <si>
    <r>
      <rPr>
        <b/>
      </rPr>
      <t xml:space="preserve">29.06.2018 (В. Пак) </t>
    </r>
    <r>
      <rPr/>
      <t xml:space="preserve">- запрос расписан через офис
</t>
    </r>
    <r>
      <rPr>
        <b/>
      </rPr>
      <t>29.06.2018</t>
    </r>
    <r>
      <rPr/>
      <t xml:space="preserve"> - ТКП отправлено Заказчику</t>
    </r>
  </si>
  <si>
    <t>294_18</t>
  </si>
  <si>
    <r>
      <rPr>
        <b/>
      </rPr>
      <t>04.07.2018 (В. Пак)</t>
    </r>
    <r>
      <rPr/>
      <t xml:space="preserve"> - запрос направлен по e-mail
</t>
    </r>
    <r>
      <rPr>
        <b/>
      </rPr>
      <t>05.07.2018</t>
    </r>
    <r>
      <rPr/>
      <t xml:space="preserve"> - ТКП отправлено Заказчику</t>
    </r>
  </si>
  <si>
    <r>
      <rPr>
        <b/>
      </rPr>
      <t>09.10.2018 (В. Пак)</t>
    </r>
    <r>
      <rPr/>
      <t xml:space="preserve"> - запрос расписан через офис
</t>
    </r>
    <r>
      <rPr>
        <b/>
      </rPr>
      <t>10.10.2018</t>
    </r>
    <r>
      <rPr/>
      <t xml:space="preserve"> - принято в работу
</t>
    </r>
    <r>
      <rPr>
        <b/>
      </rPr>
      <t>10.10.2018</t>
    </r>
    <r>
      <rPr/>
      <t xml:space="preserve"> - письмо о единственном изготовителе отправлено Заказчику (исх 849 ООО)</t>
    </r>
  </si>
  <si>
    <t>ELES PLUS</t>
  </si>
  <si>
    <r>
      <rPr>
        <b/>
      </rPr>
      <t>04.07.2018 (В. Пак)</t>
    </r>
    <r>
      <rPr/>
      <t xml:space="preserve"> - запрос направлен по e-mail (перекупы по запросу ЦИАМ)
</t>
    </r>
    <r>
      <rPr>
        <b/>
      </rPr>
      <t>05.07.2018</t>
    </r>
    <r>
      <rPr/>
      <t xml:space="preserve"> - ТКП отправлено Заказчику</t>
    </r>
  </si>
  <si>
    <t>Logic-systems</t>
  </si>
  <si>
    <r>
      <rPr>
        <b/>
      </rPr>
      <t>04.07.2018 (В. Пак)</t>
    </r>
    <r>
      <rPr/>
      <t xml:space="preserve"> - запрос направлен по e-mail (перекупы по запросу ЦИАМ)
</t>
    </r>
    <r>
      <rPr>
        <b/>
      </rPr>
      <t xml:space="preserve">05.07.2018 </t>
    </r>
    <r>
      <rPr/>
      <t>- ТКП отправлено Заказчику</t>
    </r>
  </si>
  <si>
    <t>295_18</t>
  </si>
  <si>
    <r>
      <rPr>
        <b/>
      </rPr>
      <t>04.07.2018 (В. Пак)</t>
    </r>
    <r>
      <rPr/>
      <t xml:space="preserve"> - запрос направлен по e-mail
</t>
    </r>
    <r>
      <rPr>
        <b/>
      </rPr>
      <t>05.07.2018</t>
    </r>
    <r>
      <rPr/>
      <t xml:space="preserve"> - ТКП отправлено Заказчику</t>
    </r>
  </si>
  <si>
    <t>Компания BCC</t>
  </si>
  <si>
    <t>MIC-400D или аналог</t>
  </si>
  <si>
    <t>296_18</t>
  </si>
  <si>
    <r>
      <rPr>
        <b/>
      </rPr>
      <t>04.07.2018 (В. Пак)</t>
    </r>
    <r>
      <rPr/>
      <t xml:space="preserve"> - запрос направлен по e-mail
</t>
    </r>
    <r>
      <rPr>
        <b/>
      </rPr>
      <t>09.07.2018</t>
    </r>
    <r>
      <rPr/>
      <t xml:space="preserve"> - ТКП отправлено</t>
    </r>
  </si>
  <si>
    <t>297_18</t>
  </si>
  <si>
    <r>
      <rPr/>
      <t>07.08.2018</t>
    </r>
    <r>
      <rPr>
        <b/>
      </rPr>
      <t xml:space="preserve"> </t>
    </r>
    <r>
      <rPr/>
      <t>- оплата</t>
    </r>
  </si>
  <si>
    <t>счет 181 от 10.07.2018 г.</t>
  </si>
  <si>
    <t>р2335</t>
  </si>
  <si>
    <r>
      <rPr>
        <b/>
      </rPr>
      <t>05.07.2018 (В. Пак)</t>
    </r>
    <r>
      <rPr/>
      <t xml:space="preserve"> - запрос направлен по e-mail, подготовить ТКП
</t>
    </r>
    <r>
      <rPr>
        <b/>
      </rPr>
      <t>06.07.2018</t>
    </r>
    <r>
      <rPr/>
      <t xml:space="preserve"> - ТКП отправлено Заказчику</t>
    </r>
  </si>
  <si>
    <t>10.07.2018 - предзапуск</t>
  </si>
  <si>
    <r>
      <rPr>
        <b/>
      </rPr>
      <t>10.07.2018</t>
    </r>
    <r>
      <rPr/>
      <t xml:space="preserve"> - подготовка счета на оплату. Добавлена одна позиция
</t>
    </r>
    <r>
      <rPr>
        <b/>
      </rPr>
      <t>11.07.2018</t>
    </r>
    <r>
      <rPr/>
      <t xml:space="preserve"> - счет готов, нужна подпись Семина А.А.
</t>
    </r>
    <r>
      <rPr>
        <b/>
      </rPr>
      <t>11.07.2018</t>
    </r>
    <r>
      <rPr/>
      <t xml:space="preserve"> - счет отправлен Заказчику</t>
    </r>
  </si>
  <si>
    <t>298_18</t>
  </si>
  <si>
    <r>
      <rPr>
        <b/>
      </rPr>
      <t>05.07.2018 (В. Пак)</t>
    </r>
    <r>
      <rPr/>
      <t xml:space="preserve"> - подготовить ТКП и счет
</t>
    </r>
    <r>
      <rPr>
        <b/>
      </rPr>
      <t>09.07.2018</t>
    </r>
    <r>
      <rPr/>
      <t xml:space="preserve"> - ТКП подготовлено, счет делает бухгалтерия
</t>
    </r>
    <r>
      <rPr>
        <b/>
      </rPr>
      <t>10.07.2018</t>
    </r>
    <r>
      <rPr/>
      <t xml:space="preserve"> - счет готов, нужна подпись Семина А.А.
</t>
    </r>
    <r>
      <rPr>
        <b/>
      </rPr>
      <t>11.07.2018</t>
    </r>
    <r>
      <rPr/>
      <t xml:space="preserve"> - счет отправлен Заказчику</t>
    </r>
  </si>
  <si>
    <t>счет 175 от 09.07.18</t>
  </si>
  <si>
    <r>
      <rPr>
        <b/>
      </rPr>
      <t xml:space="preserve">26.07.2018 (В. Пак) </t>
    </r>
    <r>
      <rPr/>
      <t xml:space="preserve">- запрос направлен по e-mail. Откорректировать счет с указанием постоплаты
</t>
    </r>
    <r>
      <rPr>
        <b/>
      </rPr>
      <t>31.07.2018</t>
    </r>
    <r>
      <rPr/>
      <t xml:space="preserve"> - счет отправлен Заказчику</t>
    </r>
  </si>
  <si>
    <r>
      <rPr>
        <b/>
      </rPr>
      <t xml:space="preserve">07.09.2018 (В. Пак) </t>
    </r>
    <r>
      <rPr/>
      <t xml:space="preserve">- запрос направлен по e-mail. Откорректировать счет
</t>
    </r>
    <r>
      <rPr>
        <b/>
      </rPr>
      <t>07.09.2018</t>
    </r>
    <r>
      <rPr/>
      <t xml:space="preserve"> - принято в работу. Счет готовит бухгалтерия
</t>
    </r>
    <r>
      <rPr>
        <b/>
      </rPr>
      <t>07.09.2018</t>
    </r>
    <r>
      <rPr/>
      <t xml:space="preserve"> - счет отправлен Заказчику</t>
    </r>
  </si>
  <si>
    <t>счет 228 от 07.09.18</t>
  </si>
  <si>
    <r>
      <rPr>
        <b/>
      </rPr>
      <t xml:space="preserve">12.09.2018 </t>
    </r>
    <r>
      <rPr/>
      <t xml:space="preserve">- запрос по телефону. Откорректировать счет
</t>
    </r>
    <r>
      <rPr>
        <b/>
      </rPr>
      <t>12.09.2018</t>
    </r>
    <r>
      <rPr/>
      <t xml:space="preserve"> - принято в работу. Счет готовит бухгалтерия
</t>
    </r>
    <r>
      <rPr>
        <b/>
      </rPr>
      <t>13.09.2018</t>
    </r>
    <r>
      <rPr/>
      <t xml:space="preserve"> - счет отправлен Заказчику</t>
    </r>
  </si>
  <si>
    <t>счет 228 от 12.09.18</t>
  </si>
  <si>
    <t>29.10.2018 - оплата</t>
  </si>
  <si>
    <t>Софт</t>
  </si>
  <si>
    <t>299_18</t>
  </si>
  <si>
    <r>
      <rPr>
        <b/>
      </rPr>
      <t>04.07.2018 (В. Пак)</t>
    </r>
    <r>
      <rPr/>
      <t xml:space="preserve"> - запрос направлен по e-mail, подготовить ТКП
</t>
    </r>
    <r>
      <rPr>
        <b/>
      </rPr>
      <t>06.07.2018</t>
    </r>
    <r>
      <rPr/>
      <t xml:space="preserve"> - принято в работу
</t>
    </r>
    <r>
      <rPr>
        <b/>
      </rPr>
      <t>09.07.2018</t>
    </r>
    <r>
      <rPr/>
      <t xml:space="preserve"> - 2 ТКП отправлено Заказчику</t>
    </r>
  </si>
  <si>
    <r>
      <rPr>
        <b/>
      </rPr>
      <t>04.07.2018 (В. Пак)</t>
    </r>
    <r>
      <rPr/>
      <t xml:space="preserve"> - запрос направлен по e-mail, подготовить ТКП
</t>
    </r>
    <r>
      <rPr>
        <b/>
      </rPr>
      <t>06.07.2018</t>
    </r>
    <r>
      <rPr/>
      <t xml:space="preserve"> - принято в работу
</t>
    </r>
    <r>
      <rPr>
        <b/>
      </rPr>
      <t>09.07.2018</t>
    </r>
    <r>
      <rPr/>
      <t xml:space="preserve"> - 2 ТКП отправлено Заказчику</t>
    </r>
  </si>
  <si>
    <t>300_18</t>
  </si>
  <si>
    <r>
      <rPr>
        <b/>
      </rPr>
      <t>05.07.2018 (В. Пак)</t>
    </r>
    <r>
      <rPr/>
      <t xml:space="preserve"> - запрос направлен по e-mail, подготовить ТКП
</t>
    </r>
    <r>
      <rPr>
        <b/>
      </rPr>
      <t>06.07.2018</t>
    </r>
    <r>
      <rPr/>
      <t xml:space="preserve"> - принято в работу
</t>
    </r>
    <r>
      <rPr>
        <b/>
      </rPr>
      <t>09.07.2018</t>
    </r>
    <r>
      <rPr/>
      <t xml:space="preserve"> - отправлено</t>
    </r>
  </si>
  <si>
    <t>без договора</t>
  </si>
  <si>
    <t>р2336</t>
  </si>
  <si>
    <t>НИЦ РКП (Компьюлинк)</t>
  </si>
  <si>
    <t>СИС В2В</t>
  </si>
  <si>
    <t>301_18</t>
  </si>
  <si>
    <r>
      <rPr>
        <b/>
      </rPr>
      <t xml:space="preserve">02.07.2018 (В. Пак) </t>
    </r>
    <r>
      <rPr/>
      <t xml:space="preserve">- запрос расписан через офис
</t>
    </r>
    <r>
      <rPr>
        <b/>
      </rPr>
      <t xml:space="preserve">09.07.2018 (В. Пак) </t>
    </r>
    <r>
      <rPr/>
      <t xml:space="preserve">- подготовить 3D ТКП
</t>
    </r>
    <r>
      <rPr>
        <b/>
      </rPr>
      <t>09.07.2018</t>
    </r>
    <r>
      <rPr/>
      <t xml:space="preserve"> - ТКП отправлено Богомолову</t>
    </r>
  </si>
  <si>
    <t>СтанкоПресс</t>
  </si>
  <si>
    <r>
      <rPr>
        <b/>
      </rPr>
      <t xml:space="preserve">09.10.2018 (В. Пак) </t>
    </r>
    <r>
      <rPr/>
      <t xml:space="preserve">- сделать заявку на договор
</t>
    </r>
    <r>
      <rPr>
        <b/>
      </rPr>
      <t>09.10.2018</t>
    </r>
    <r>
      <rPr/>
      <t xml:space="preserve"> - заявка на договор отправлена Тюриковой Н.
</t>
    </r>
    <r>
      <rPr>
        <b/>
      </rPr>
      <t>10.10.2018</t>
    </r>
    <r>
      <rPr/>
      <t xml:space="preserve"> - договор готов
</t>
    </r>
    <r>
      <rPr>
        <b/>
      </rPr>
      <t>16.10.2018</t>
    </r>
    <r>
      <rPr/>
      <t xml:space="preserve"> - договор отправлен Заказчику</t>
    </r>
  </si>
  <si>
    <t>дог 51/18 (АО)</t>
  </si>
  <si>
    <t>Вибродиагностический комплекс</t>
  </si>
  <si>
    <t>303_18</t>
  </si>
  <si>
    <r>
      <rPr>
        <b/>
      </rPr>
      <t>03.07.2018</t>
    </r>
    <r>
      <rPr/>
      <t xml:space="preserve"> - анализ возможности участия в тендере
</t>
    </r>
    <r>
      <rPr>
        <b/>
      </rPr>
      <t>17.07.2018</t>
    </r>
    <r>
      <rPr/>
      <t xml:space="preserve"> - не участвуем</t>
    </r>
  </si>
  <si>
    <t>705
714</t>
  </si>
  <si>
    <t>304_18</t>
  </si>
  <si>
    <r>
      <rPr>
        <b/>
      </rPr>
      <t xml:space="preserve">09.07.2018 (В. Пак) </t>
    </r>
    <r>
      <rPr/>
      <t xml:space="preserve">- запрос направлен по e-mail
</t>
    </r>
    <r>
      <rPr>
        <b/>
      </rPr>
      <t>10.07.2018</t>
    </r>
    <r>
      <rPr/>
      <t xml:space="preserve"> - принято в работу. ТКП отправлено</t>
    </r>
  </si>
  <si>
    <t>MIC-140, MIC-185</t>
  </si>
  <si>
    <t>305_18</t>
  </si>
  <si>
    <r>
      <rPr>
        <b/>
      </rPr>
      <t xml:space="preserve">09.07.2018 (В. Пак) </t>
    </r>
    <r>
      <rPr/>
      <t xml:space="preserve">- запрос направлен по e-mail
</t>
    </r>
    <r>
      <rPr>
        <b/>
      </rPr>
      <t>10.07.2018</t>
    </r>
    <r>
      <rPr/>
      <t xml:space="preserve"> - принято в работу. ТКП отправлено</t>
    </r>
  </si>
  <si>
    <t>СИС</t>
  </si>
  <si>
    <t>308_18</t>
  </si>
  <si>
    <r>
      <rPr>
        <b/>
      </rPr>
      <t>10.07.2018 (В. Пак)</t>
    </r>
    <r>
      <rPr/>
      <t xml:space="preserve"> - подготовить 3D ТКП
</t>
    </r>
    <r>
      <rPr>
        <b/>
      </rPr>
      <t>10.07.2018</t>
    </r>
    <r>
      <rPr/>
      <t xml:space="preserve"> - пауза</t>
    </r>
  </si>
  <si>
    <t>309_18</t>
  </si>
  <si>
    <r>
      <rPr>
        <b/>
      </rPr>
      <t xml:space="preserve">11.07.2018 (В. Пак) </t>
    </r>
    <r>
      <rPr/>
      <t xml:space="preserve">- запрос направлен по e-mail. За основу взять ткп 305-17, ткп 306-17
</t>
    </r>
    <r>
      <rPr>
        <b/>
      </rPr>
      <t>11.07.2018</t>
    </r>
    <r>
      <rPr/>
      <t xml:space="preserve"> - принято в работу
19.07.2018 - предварительное ТКП отправлено Заказчику</t>
    </r>
  </si>
  <si>
    <t>КБточмаш им. А.Э. Нудельмана</t>
  </si>
  <si>
    <t>WinПОС, Recorder, MR-300</t>
  </si>
  <si>
    <t>311_18</t>
  </si>
  <si>
    <r>
      <rPr>
        <b/>
      </rPr>
      <t xml:space="preserve">11.07.2018 (В. Пак) </t>
    </r>
    <r>
      <rPr/>
      <t xml:space="preserve">- запрос расписан через офис
</t>
    </r>
    <r>
      <rPr>
        <b/>
      </rPr>
      <t>12.07.2018</t>
    </r>
    <r>
      <rPr/>
      <t xml:space="preserve"> - ТКП отправлено Заказчику</t>
    </r>
  </si>
  <si>
    <t>MIC-ЦТМИ-01</t>
  </si>
  <si>
    <t>312_18</t>
  </si>
  <si>
    <r>
      <rPr>
        <b/>
      </rPr>
      <t>12.07.2018 (В. Пак)</t>
    </r>
    <r>
      <rPr/>
      <t xml:space="preserve"> - запрос передан в работу
</t>
    </r>
    <r>
      <rPr>
        <b/>
      </rPr>
      <t>13.07.2018</t>
    </r>
    <r>
      <rPr/>
      <t xml:space="preserve"> - ТКП готово. Необходимо согласование от ЦР
</t>
    </r>
    <r>
      <rPr>
        <b/>
      </rPr>
      <t>27.08.2018</t>
    </r>
    <r>
      <rPr/>
      <t xml:space="preserve"> - корректировка ТКП
</t>
    </r>
    <r>
      <rPr>
        <b/>
      </rPr>
      <t>04.09.2018</t>
    </r>
    <r>
      <rPr/>
      <t xml:space="preserve"> - ТКП отправлено Заказчику официальным письмом</t>
    </r>
  </si>
  <si>
    <t>313_18</t>
  </si>
  <si>
    <r>
      <rPr>
        <b/>
      </rPr>
      <t>12.07.2018 (В. Пак)</t>
    </r>
    <r>
      <rPr/>
      <t xml:space="preserve"> - запрос передан в работу
</t>
    </r>
    <r>
      <rPr>
        <b/>
      </rPr>
      <t>13.07.2018</t>
    </r>
    <r>
      <rPr/>
      <t xml:space="preserve"> - ТКП готово. Необходимо согласование от ЦР
</t>
    </r>
    <r>
      <rPr>
        <b/>
      </rPr>
      <t>27.08.2018</t>
    </r>
    <r>
      <rPr/>
      <t xml:space="preserve"> - корректировка ТКП
</t>
    </r>
    <r>
      <rPr>
        <b/>
      </rPr>
      <t>04.09.2018</t>
    </r>
    <r>
      <rPr/>
      <t xml:space="preserve"> - ТКП отправлено Заказчику официальным письмом</t>
    </r>
  </si>
  <si>
    <t>319_18</t>
  </si>
  <si>
    <r>
      <rPr>
        <b/>
      </rPr>
      <t>16.07.2018 (В. Пак)</t>
    </r>
    <r>
      <rPr/>
      <t xml:space="preserve"> - запрос направлен по e-mail
</t>
    </r>
    <r>
      <rPr>
        <b/>
      </rPr>
      <t>16.07.2018</t>
    </r>
    <r>
      <rPr/>
      <t xml:space="preserve"> - принято в работу</t>
    </r>
  </si>
  <si>
    <t>Активная Энергия</t>
  </si>
  <si>
    <r>
      <rPr>
        <b/>
      </rPr>
      <t>16.07.2018 (В. Пак)</t>
    </r>
    <r>
      <rPr/>
      <t xml:space="preserve"> - запрос направлен по e-mail, перекупы, отдельную папку не заводить
</t>
    </r>
    <r>
      <rPr>
        <b/>
      </rPr>
      <t>16.07.2018</t>
    </r>
    <r>
      <rPr/>
      <t xml:space="preserve"> - ТКП отправлено Заказчику</t>
    </r>
  </si>
  <si>
    <t>ИП Герфанов Р.У.</t>
  </si>
  <si>
    <r>
      <rPr>
        <b/>
      </rPr>
      <t>16.07.2018 (В. Пак)</t>
    </r>
    <r>
      <rPr/>
      <t xml:space="preserve"> - запрос направлен по e-mail, перекупы, отдельную папку не заводить
</t>
    </r>
    <r>
      <rPr>
        <b/>
      </rPr>
      <t>16.07.2018</t>
    </r>
    <r>
      <rPr/>
      <t xml:space="preserve"> - ТКП отправлено Заказчику</t>
    </r>
  </si>
  <si>
    <t>324_18</t>
  </si>
  <si>
    <r>
      <rPr>
        <b/>
      </rPr>
      <t>18.07.2018</t>
    </r>
    <r>
      <rPr/>
      <t xml:space="preserve"> - ТКП</t>
    </r>
  </si>
  <si>
    <r>
      <rPr>
        <b/>
      </rPr>
      <t>25.07.2018 (В. Пак)</t>
    </r>
    <r>
      <rPr/>
      <t xml:space="preserve"> - подготовить ТКП на 6 MIC-236 + 96 MR-202</t>
    </r>
  </si>
  <si>
    <t>325_18</t>
  </si>
  <si>
    <r>
      <rPr>
        <b/>
      </rPr>
      <t xml:space="preserve">19.07.2018 (В. Пак) </t>
    </r>
    <r>
      <rPr/>
      <t xml:space="preserve">- запрос направлен по e-mail
</t>
    </r>
    <r>
      <rPr>
        <b/>
      </rPr>
      <t>20.07.2018</t>
    </r>
    <r>
      <rPr/>
      <t xml:space="preserve"> - ТКП отправлено Заказчику</t>
    </r>
  </si>
  <si>
    <r>
      <rPr>
        <b/>
      </rPr>
      <t xml:space="preserve">24.07.2018 (В. Пак) </t>
    </r>
    <r>
      <rPr/>
      <t xml:space="preserve">- запрос направлен по e-mail, продублировать ТКП
</t>
    </r>
    <r>
      <rPr>
        <b/>
      </rPr>
      <t>24.07.2018</t>
    </r>
    <r>
      <rPr/>
      <t xml:space="preserve"> - ТКП отправлено</t>
    </r>
  </si>
  <si>
    <t>MIC-355M, MIC-200, MIC-200M</t>
  </si>
  <si>
    <t>327_18</t>
  </si>
  <si>
    <r>
      <rPr>
        <b/>
      </rPr>
      <t xml:space="preserve">19.07.2018 (В. Пак) </t>
    </r>
    <r>
      <rPr/>
      <t xml:space="preserve">- запрос расписан через офис
</t>
    </r>
    <r>
      <rPr>
        <b/>
      </rPr>
      <t>20.07.2018</t>
    </r>
    <r>
      <rPr/>
      <t xml:space="preserve"> - принято в работу, направлены уточняющие вопросы Заказчику</t>
    </r>
  </si>
  <si>
    <t>328_18</t>
  </si>
  <si>
    <r>
      <rPr>
        <b/>
      </rPr>
      <t xml:space="preserve">19.07.2018 (В. Пак) </t>
    </r>
    <r>
      <rPr/>
      <t xml:space="preserve">- запрос направлен по e-mail
</t>
    </r>
    <r>
      <rPr>
        <b/>
      </rPr>
      <t>23.07.2018</t>
    </r>
    <r>
      <rPr/>
      <t xml:space="preserve"> - ТКП отправлено Заказчику</t>
    </r>
  </si>
  <si>
    <r>
      <rPr>
        <b/>
      </rPr>
      <t xml:space="preserve">19.07.2018 (В. Пак) </t>
    </r>
    <r>
      <rPr/>
      <t xml:space="preserve">- запрос направлен по e-mail
</t>
    </r>
    <r>
      <rPr>
        <b/>
      </rPr>
      <t>23.07.2018</t>
    </r>
    <r>
      <rPr/>
      <t xml:space="preserve"> - ТКП отправлено Заказчику</t>
    </r>
  </si>
  <si>
    <t>329_18</t>
  </si>
  <si>
    <r>
      <rPr>
        <b/>
      </rPr>
      <t xml:space="preserve">19.07.2018 (В. Пак) </t>
    </r>
    <r>
      <rPr/>
      <t xml:space="preserve">- запрос направлен по e-mail
</t>
    </r>
    <r>
      <rPr>
        <b/>
      </rPr>
      <t>26.07.2018</t>
    </r>
    <r>
      <rPr/>
      <t xml:space="preserve"> - ТКП отправлено Заказчику</t>
    </r>
  </si>
  <si>
    <t>Нефтегазхимкомплект</t>
  </si>
  <si>
    <r>
      <rPr>
        <b/>
      </rPr>
      <t>03.09.2018 (В. Пак)</t>
    </r>
    <r>
      <rPr/>
      <t xml:space="preserve"> - запрос расписан через офис
</t>
    </r>
    <r>
      <rPr>
        <b/>
      </rPr>
      <t>04.09.2018</t>
    </r>
    <r>
      <rPr/>
      <t xml:space="preserve"> - принято в работу (перекуп)
</t>
    </r>
    <r>
      <rPr>
        <b/>
      </rPr>
      <t>04.09.2018</t>
    </r>
    <r>
      <rPr/>
      <t xml:space="preserve"> - ТКП отправлено Заказчику</t>
    </r>
  </si>
  <si>
    <t>АльтЭль</t>
  </si>
  <si>
    <r>
      <rPr>
        <b/>
      </rPr>
      <t>18.12.2018 (В. Пак)</t>
    </r>
    <r>
      <rPr/>
      <t xml:space="preserve"> - запрос расписан через офис (перекуп)
</t>
    </r>
    <r>
      <rPr>
        <b/>
      </rPr>
      <t>19.12.2018</t>
    </r>
    <r>
      <rPr/>
      <t xml:space="preserve"> - принято в работу
</t>
    </r>
    <r>
      <rPr>
        <b/>
      </rPr>
      <t>20.12.2018</t>
    </r>
    <r>
      <rPr/>
      <t xml:space="preserve"> - ТКП отправлено Заказчику</t>
    </r>
  </si>
  <si>
    <t>Протон-ПМ</t>
  </si>
  <si>
    <t>330_18</t>
  </si>
  <si>
    <r>
      <rPr>
        <b/>
      </rPr>
      <t>23.07.2018 (В. Пак)</t>
    </r>
    <r>
      <rPr/>
      <t xml:space="preserve"> - запрос направлен по e-mail
</t>
    </r>
    <r>
      <rPr>
        <b/>
      </rPr>
      <t>24.07.2018</t>
    </r>
    <r>
      <rPr/>
      <t xml:space="preserve"> - ТКП отправлено</t>
    </r>
  </si>
  <si>
    <t>334_18</t>
  </si>
  <si>
    <r>
      <rPr>
        <b/>
      </rPr>
      <t xml:space="preserve">25.07.2018 (В. Пак) </t>
    </r>
    <r>
      <rPr/>
      <t xml:space="preserve">- запрос расписан через офис, выяснить кто конечный пользователь
</t>
    </r>
    <r>
      <rPr>
        <b/>
      </rPr>
      <t>25.07.2018</t>
    </r>
    <r>
      <rPr/>
      <t xml:space="preserve"> - принято в работу. Заказчик АО НПК КБМ г. Коломна
</t>
    </r>
    <r>
      <rPr>
        <b/>
      </rPr>
      <t>02.08.2018</t>
    </r>
    <r>
      <rPr/>
      <t xml:space="preserve"> - ТКП отправлено Заказчику</t>
    </r>
  </si>
  <si>
    <t>АКО-БАРСС</t>
  </si>
  <si>
    <t>336_18</t>
  </si>
  <si>
    <r>
      <rPr>
        <b/>
      </rPr>
      <t xml:space="preserve">23.07.2018 (В. Пак) </t>
    </r>
    <r>
      <rPr/>
      <t xml:space="preserve">- запрос направлен по e-mail, проработать по технике с А. Стифутиным
</t>
    </r>
    <r>
      <rPr>
        <b/>
      </rPr>
      <t>02.08.2018</t>
    </r>
    <r>
      <rPr/>
      <t xml:space="preserve"> - ТКП отправлено Заказчику</t>
    </r>
  </si>
  <si>
    <r>
      <rPr>
        <b/>
      </rPr>
      <t xml:space="preserve">30.08.2018 (В. Пак) </t>
    </r>
    <r>
      <rPr/>
      <t xml:space="preserve">- описание системы + оценить работы по военной приемке
</t>
    </r>
    <r>
      <rPr>
        <b/>
      </rPr>
      <t>10.09.2018</t>
    </r>
    <r>
      <rPr/>
      <t xml:space="preserve"> - принято в работу
</t>
    </r>
    <r>
      <rPr>
        <b/>
      </rPr>
      <t>12.09.2018</t>
    </r>
    <r>
      <rPr/>
      <t xml:space="preserve"> - отправлено Заказчику</t>
    </r>
  </si>
  <si>
    <t>346_18</t>
  </si>
  <si>
    <t>08.08.2018 - оплата</t>
  </si>
  <si>
    <t>счет 209 от 06.08.2018 г.</t>
  </si>
  <si>
    <r>
      <rPr>
        <b/>
      </rPr>
      <t xml:space="preserve">03.08.2018 (В. Пак) </t>
    </r>
    <r>
      <rPr/>
      <t xml:space="preserve">- запрос расписан через офис
</t>
    </r>
    <r>
      <rPr>
        <b/>
      </rPr>
      <t>03.08.2018</t>
    </r>
    <r>
      <rPr/>
      <t xml:space="preserve"> - ТКП готово
</t>
    </r>
    <r>
      <rPr>
        <b/>
      </rPr>
      <t>06.08.2018</t>
    </r>
    <r>
      <rPr/>
      <t xml:space="preserve"> - счет готовит бухгалтерия. Счет отправлен</t>
    </r>
  </si>
  <si>
    <t>ME-402 (12шт.)</t>
  </si>
  <si>
    <t>347_18</t>
  </si>
  <si>
    <r>
      <rPr>
        <b/>
      </rPr>
      <t xml:space="preserve">03.08.2018 (В. Пак) </t>
    </r>
    <r>
      <rPr/>
      <t xml:space="preserve">- запрос расписан через офис
</t>
    </r>
    <r>
      <rPr>
        <b/>
      </rPr>
      <t>03.08.2018</t>
    </r>
    <r>
      <rPr/>
      <t xml:space="preserve"> - ТКП готово
</t>
    </r>
    <r>
      <rPr>
        <b/>
      </rPr>
      <t>06.08.2018</t>
    </r>
    <r>
      <rPr/>
      <t xml:space="preserve"> - счет готовит бухгалтерия. Счет отправлен</t>
    </r>
  </si>
  <si>
    <t>счет 210 от 06.08.2018 г.</t>
  </si>
  <si>
    <t>30.08.2018 - оплата</t>
  </si>
  <si>
    <t>р2354</t>
  </si>
  <si>
    <r>
      <rPr/>
      <t>07.05.2018</t>
    </r>
    <r>
      <rPr/>
      <t xml:space="preserve"> - оплата</t>
    </r>
  </si>
  <si>
    <t>MC-227K, MC-114</t>
  </si>
  <si>
    <t>357_18</t>
  </si>
  <si>
    <t>14.08.2018 - оплата</t>
  </si>
  <si>
    <t>счет 215 от 10.08.2018</t>
  </si>
  <si>
    <t>р2351</t>
  </si>
  <si>
    <r>
      <rPr>
        <b/>
        <color rgb="FF000000"/>
      </rPr>
      <t>08.08.2018</t>
    </r>
    <r>
      <rPr>
        <color rgb="FF000000"/>
      </rPr>
      <t xml:space="preserve"> - выставить счет 2хMC-227K + 2xMC-114 (дозаказ КП 144_18)
</t>
    </r>
    <r>
      <rPr>
        <b/>
        <color rgb="FF000000"/>
      </rPr>
      <t>09.08.2018</t>
    </r>
    <r>
      <rPr>
        <color rgb="FF000000"/>
      </rPr>
      <t xml:space="preserve"> - ТКП готово, счет делает бухгалтерия
</t>
    </r>
    <r>
      <rPr>
        <b/>
        <color rgb="FF000000"/>
      </rPr>
      <t>10.08.2018</t>
    </r>
    <r>
      <rPr>
        <color rgb="FF000000"/>
      </rPr>
      <t xml:space="preserve"> - счет отправлен Заказчику</t>
    </r>
  </si>
  <si>
    <t>Уро РАН</t>
  </si>
  <si>
    <t>363_18</t>
  </si>
  <si>
    <r>
      <rPr>
        <b/>
      </rPr>
      <t>14.08.2018 (В. Пак)</t>
    </r>
    <r>
      <rPr/>
      <t xml:space="preserve"> - запрос расписан по e-mail
</t>
    </r>
    <r>
      <rPr>
        <b/>
      </rPr>
      <t>14.08.2018</t>
    </r>
    <r>
      <rPr/>
      <t xml:space="preserve"> - ТКП готово, отправлено Заказчику</t>
    </r>
  </si>
  <si>
    <r>
      <rPr>
        <b/>
      </rPr>
      <t xml:space="preserve">16.10.2018 </t>
    </r>
    <r>
      <rPr/>
      <t xml:space="preserve">- запрос по e-mail, подготовить договор и  счет
</t>
    </r>
    <r>
      <rPr>
        <b/>
      </rPr>
      <t>16.10.2018</t>
    </r>
    <r>
      <rPr/>
      <t xml:space="preserve"> - принято в работу, заявка на договор отправлена Тюриковой Н.
</t>
    </r>
    <r>
      <rPr>
        <b/>
      </rPr>
      <t>18.10.2018</t>
    </r>
    <r>
      <rPr/>
      <t xml:space="preserve"> - внесены поправки в ТКП (4 шт.)
</t>
    </r>
    <r>
      <rPr>
        <b/>
      </rPr>
      <t>18.10.2018</t>
    </r>
    <r>
      <rPr/>
      <t xml:space="preserve"> - договор готов и подписан со стороны МЕРА. Отправлен Заказчику</t>
    </r>
  </si>
  <si>
    <t>дог 84/18 (ООО) 25.10.2018</t>
  </si>
  <si>
    <t>29.10.2018 - оплата аванса</t>
  </si>
  <si>
    <t>дог 84/18 (ООО) 25.10.2018
счет 269 (ООО) 25.10.2018</t>
  </si>
  <si>
    <t>16.11.2018 - оплата</t>
  </si>
  <si>
    <r>
      <rPr>
        <b/>
      </rPr>
      <t>03.10.2018 (В. Пак)</t>
    </r>
    <r>
      <rPr/>
      <t xml:space="preserve"> - запрос расписан через офис
</t>
    </r>
    <r>
      <rPr>
        <b/>
      </rPr>
      <t>04.10.2018</t>
    </r>
    <r>
      <rPr/>
      <t xml:space="preserve"> - принято в работу
</t>
    </r>
    <r>
      <rPr>
        <b/>
      </rPr>
      <t>04.10.2018</t>
    </r>
    <r>
      <rPr/>
      <t xml:space="preserve"> - предзапуск формуляра (постоплата)</t>
    </r>
  </si>
  <si>
    <t>377_18</t>
  </si>
  <si>
    <r>
      <rPr>
        <b/>
      </rPr>
      <t>27.08.2018 (В. Пак)</t>
    </r>
    <r>
      <rPr/>
      <t xml:space="preserve"> - подготовить ТКП
</t>
    </r>
    <r>
      <rPr>
        <b/>
      </rPr>
      <t>28.08.2018</t>
    </r>
    <r>
      <rPr/>
      <t xml:space="preserve"> - ТКП отправлено Заказчику</t>
    </r>
  </si>
  <si>
    <t>MIC-553 (тензо)</t>
  </si>
  <si>
    <t>379_18</t>
  </si>
  <si>
    <r>
      <rPr>
        <b/>
      </rPr>
      <t>24.08.2018 (В. Пак)</t>
    </r>
    <r>
      <rPr/>
      <t xml:space="preserve"> - запрос расписан через офис
</t>
    </r>
    <r>
      <rPr>
        <b/>
      </rPr>
      <t xml:space="preserve">28.08.2018 </t>
    </r>
    <r>
      <rPr/>
      <t>- 2 варианта ТКП отправлено Заказчику</t>
    </r>
  </si>
  <si>
    <t>MIC-236 (тензо)</t>
  </si>
  <si>
    <r>
      <rPr>
        <b/>
      </rPr>
      <t>24.08.2018 (В. Пак)</t>
    </r>
    <r>
      <rPr/>
      <t xml:space="preserve"> - запрос расписан через офис
</t>
    </r>
    <r>
      <rPr>
        <b/>
      </rPr>
      <t>28.08.2018</t>
    </r>
    <r>
      <rPr/>
      <t xml:space="preserve"> - 2 варианта ТКП отправлено Заказчику</t>
    </r>
  </si>
  <si>
    <t>380_18</t>
  </si>
  <si>
    <r>
      <rPr>
        <b/>
      </rPr>
      <t xml:space="preserve">29.08.2018 (В. Пак) </t>
    </r>
    <r>
      <rPr/>
      <t xml:space="preserve">- запрос направлен по e-mail
</t>
    </r>
    <r>
      <rPr>
        <b/>
      </rPr>
      <t>29.08.2018</t>
    </r>
    <r>
      <rPr/>
      <t xml:space="preserve"> - ТКП отправлено (v1)</t>
    </r>
  </si>
  <si>
    <r>
      <rPr>
        <b/>
      </rPr>
      <t xml:space="preserve">30.08.2018 (В. Пак) </t>
    </r>
    <r>
      <rPr/>
      <t xml:space="preserve">- запрос направлен по e-mail
</t>
    </r>
    <r>
      <rPr>
        <b/>
      </rPr>
      <t>31.08.2018</t>
    </r>
    <r>
      <rPr/>
      <t xml:space="preserve"> - ТКП отправлено (v2)</t>
    </r>
  </si>
  <si>
    <r>
      <rPr>
        <b/>
      </rPr>
      <t xml:space="preserve">30.08.2018 (В. Пак) </t>
    </r>
    <r>
      <rPr/>
      <t xml:space="preserve">- запрос направлен по e-mail
</t>
    </r>
    <r>
      <rPr>
        <b/>
      </rPr>
      <t>31.08.2018</t>
    </r>
    <r>
      <rPr/>
      <t xml:space="preserve"> - ТКП отправлено (v3)</t>
    </r>
  </si>
  <si>
    <r>
      <rPr>
        <b/>
      </rPr>
      <t xml:space="preserve">13.09.2018 </t>
    </r>
    <r>
      <rPr/>
      <t xml:space="preserve">- запрос направлен по e-mail. Нужно официальное ТКП на бланке на 1 WinПОС Expert
</t>
    </r>
    <r>
      <rPr>
        <b/>
      </rPr>
      <t>14.09.2018</t>
    </r>
    <r>
      <rPr/>
      <t xml:space="preserve"> - принято в работу
</t>
    </r>
    <r>
      <rPr>
        <b/>
      </rPr>
      <t>14.09.2018</t>
    </r>
    <r>
      <rPr/>
      <t xml:space="preserve"> - ТКП отправлено Заказчику</t>
    </r>
  </si>
  <si>
    <r>
      <rPr>
        <b/>
      </rPr>
      <t xml:space="preserve">17.09.2018 </t>
    </r>
    <r>
      <rPr/>
      <t xml:space="preserve">- запрос направлен по e-mail. Запрошен счет
</t>
    </r>
    <r>
      <rPr>
        <b/>
      </rPr>
      <t>17.09.2018</t>
    </r>
    <r>
      <rPr/>
      <t xml:space="preserve"> - принято в работу
</t>
    </r>
    <r>
      <rPr>
        <b/>
      </rPr>
      <t>18.09.2018</t>
    </r>
    <r>
      <rPr/>
      <t xml:space="preserve"> - счет отправлен Заказчику</t>
    </r>
  </si>
  <si>
    <t>счет 248 (ООО) 18.09.2018</t>
  </si>
  <si>
    <t>27.09.2018 - оплата</t>
  </si>
  <si>
    <t>381_18</t>
  </si>
  <si>
    <r>
      <rPr>
        <b/>
      </rPr>
      <t>30.08.2018 (В. Пак)</t>
    </r>
    <r>
      <rPr/>
      <t xml:space="preserve"> - запрос направлен по e-mail
</t>
    </r>
    <r>
      <rPr>
        <b/>
      </rPr>
      <t>30.08.2018</t>
    </r>
    <r>
      <rPr/>
      <t xml:space="preserve"> - принято в работу
</t>
    </r>
    <r>
      <rPr>
        <b/>
      </rPr>
      <t>30.08.2018</t>
    </r>
    <r>
      <rPr/>
      <t xml:space="preserve"> - ТКП отправлено Заказчику</t>
    </r>
  </si>
  <si>
    <r>
      <rPr>
        <b/>
      </rPr>
      <t xml:space="preserve">24.09.2018 </t>
    </r>
    <r>
      <rPr/>
      <t xml:space="preserve">- запрос направлен по e-mail, обновить ТКП
</t>
    </r>
    <r>
      <rPr>
        <b/>
      </rPr>
      <t>24.09.2018</t>
    </r>
    <r>
      <rPr/>
      <t xml:space="preserve"> - принято в работу
</t>
    </r>
    <r>
      <rPr>
        <b/>
      </rPr>
      <t>24.09.2018</t>
    </r>
    <r>
      <rPr/>
      <t xml:space="preserve"> - ТКП отпралено</t>
    </r>
  </si>
  <si>
    <r>
      <rPr>
        <b/>
      </rPr>
      <t xml:space="preserve">18.10.2018 </t>
    </r>
    <r>
      <rPr/>
      <t xml:space="preserve">- запрос направлен по e-mail, обновить ТКП
</t>
    </r>
    <r>
      <rPr>
        <b/>
      </rPr>
      <t>18.10.2018</t>
    </r>
    <r>
      <rPr/>
      <t xml:space="preserve"> - принято в работу. ТКП отправлено Заказчику</t>
    </r>
  </si>
  <si>
    <t>ПромМашПрибор</t>
  </si>
  <si>
    <t>384_18</t>
  </si>
  <si>
    <r>
      <rPr>
        <b/>
      </rPr>
      <t xml:space="preserve">31.08.2018 (В. Пак) </t>
    </r>
    <r>
      <rPr/>
      <t xml:space="preserve">- запрос направлен по e-mail
</t>
    </r>
    <r>
      <rPr>
        <b/>
      </rPr>
      <t>31.08.2018</t>
    </r>
    <r>
      <rPr/>
      <t xml:space="preserve"> - принято в работу
</t>
    </r>
    <r>
      <rPr>
        <b/>
      </rPr>
      <t>31.08.2018</t>
    </r>
    <r>
      <rPr/>
      <t xml:space="preserve"> - ТКП готово; счет на оплату будет в понедельник 03.09.2018
</t>
    </r>
    <r>
      <rPr>
        <b/>
      </rPr>
      <t>03.09.2018</t>
    </r>
    <r>
      <rPr/>
      <t xml:space="preserve"> - счет на оплату отправлен</t>
    </r>
  </si>
  <si>
    <t>счет 236 (ООО) 03.09.2018</t>
  </si>
  <si>
    <r>
      <rPr>
        <rFont val="Arial"/>
        <b/>
      </rPr>
      <t>23.07.2018 (В. Пак)</t>
    </r>
    <r>
      <rPr>
        <rFont val="Arial"/>
        <b val="0"/>
      </rPr>
      <t xml:space="preserve"> - подправить ТКП по позициям + ресурсы
</t>
    </r>
    <r>
      <rPr>
        <rFont val="Arial"/>
        <b/>
      </rPr>
      <t>24.07.2018</t>
    </r>
    <r>
      <rPr>
        <rFont val="Arial"/>
        <b val="0"/>
      </rPr>
      <t xml:space="preserve"> - ТКП готово</t>
    </r>
  </si>
  <si>
    <t>385_18</t>
  </si>
  <si>
    <r>
      <rPr>
        <b/>
      </rPr>
      <t>31.08.2018 (В. Пак)</t>
    </r>
    <r>
      <rPr/>
      <t xml:space="preserve"> - запрос направлен по e-mail
</t>
    </r>
    <r>
      <rPr>
        <b/>
      </rPr>
      <t>31.08.2018</t>
    </r>
    <r>
      <rPr/>
      <t xml:space="preserve"> - принято в работу
</t>
    </r>
    <r>
      <rPr>
        <b/>
      </rPr>
      <t>31.08.2018</t>
    </r>
    <r>
      <rPr/>
      <t xml:space="preserve"> - ТКП отправлено Заказчику</t>
    </r>
  </si>
  <si>
    <t>386_18</t>
  </si>
  <si>
    <r>
      <rPr>
        <b/>
      </rPr>
      <t xml:space="preserve">31.08.2018 (В. Пак) </t>
    </r>
    <r>
      <rPr/>
      <t xml:space="preserve">- запрос расписан через офис
</t>
    </r>
    <r>
      <rPr>
        <b/>
      </rPr>
      <t>03.09.2018</t>
    </r>
    <r>
      <rPr/>
      <t xml:space="preserve"> - принято в работу
</t>
    </r>
    <r>
      <rPr>
        <b/>
      </rPr>
      <t>03.09.2018</t>
    </r>
    <r>
      <rPr/>
      <t xml:space="preserve"> - ТКП отправлено Заказчику</t>
    </r>
  </si>
  <si>
    <r>
      <rPr>
        <b/>
      </rPr>
      <t>05.09.2018</t>
    </r>
    <r>
      <rPr/>
      <t xml:space="preserve"> - подкорректировать ТКП (1 шт.), письмо о единственном изготовителе
</t>
    </r>
    <r>
      <rPr>
        <b/>
      </rPr>
      <t xml:space="preserve">05.09.2018 </t>
    </r>
    <r>
      <rPr/>
      <t xml:space="preserve">- принято в работу
</t>
    </r>
    <r>
      <rPr>
        <b/>
      </rPr>
      <t>06.09.2018</t>
    </r>
    <r>
      <rPr/>
      <t xml:space="preserve"> - ТКП и письмо отправлены</t>
    </r>
  </si>
  <si>
    <t>HAL (Индия)</t>
  </si>
  <si>
    <t>МУ-617</t>
  </si>
  <si>
    <t>387_18</t>
  </si>
  <si>
    <r>
      <rPr>
        <b/>
      </rPr>
      <t>03.09.2018 (В. Пак)</t>
    </r>
    <r>
      <rPr/>
      <t xml:space="preserve"> - запрос направлен по e-mail
</t>
    </r>
    <r>
      <rPr>
        <b/>
      </rPr>
      <t>03.09.2018</t>
    </r>
    <r>
      <rPr/>
      <t xml:space="preserve"> - принято в работу
</t>
    </r>
    <r>
      <rPr>
        <b/>
      </rPr>
      <t>12.09.2018</t>
    </r>
    <r>
      <rPr/>
      <t xml:space="preserve"> - не будем участвовать</t>
    </r>
  </si>
  <si>
    <r>
      <rPr>
        <b/>
      </rPr>
      <t>04.09.2018 (В. Пак)</t>
    </r>
    <r>
      <rPr/>
      <t xml:space="preserve"> - запрос направлен по e-mail
</t>
    </r>
    <r>
      <rPr>
        <b/>
      </rPr>
      <t>04.09.2018</t>
    </r>
    <r>
      <rPr/>
      <t xml:space="preserve"> - принято в работу
</t>
    </r>
    <r>
      <rPr>
        <b/>
      </rPr>
      <t>05.09.2018</t>
    </r>
    <r>
      <rPr/>
      <t xml:space="preserve"> - ТКП отправлено Заказчику</t>
    </r>
  </si>
  <si>
    <r>
      <rPr>
        <b/>
      </rPr>
      <t>23.10.2018 (В. Пак)</t>
    </r>
    <r>
      <rPr/>
      <t xml:space="preserve"> - подготовить договор
</t>
    </r>
    <r>
      <rPr>
        <b/>
      </rPr>
      <t>23.10.2018</t>
    </r>
    <r>
      <rPr/>
      <t xml:space="preserve"> - принято в работу
</t>
    </r>
    <r>
      <rPr>
        <b/>
      </rPr>
      <t>23.10.2018</t>
    </r>
    <r>
      <rPr/>
      <t xml:space="preserve"> - договор отправлен Заказчику
</t>
    </r>
    <r>
      <rPr>
        <b/>
      </rPr>
      <t>25.10.2018</t>
    </r>
    <r>
      <rPr/>
      <t xml:space="preserve"> - курьер заберет оригинал договора 26.10.2018</t>
    </r>
  </si>
  <si>
    <r>
      <rPr>
        <b/>
      </rPr>
      <t>19.09.2018 (В. Пак)</t>
    </r>
    <r>
      <rPr/>
      <t xml:space="preserve"> - запрос расписан через офис (перекуп)
</t>
    </r>
    <r>
      <rPr>
        <b/>
      </rPr>
      <t>19.09.2018</t>
    </r>
    <r>
      <rPr/>
      <t xml:space="preserve"> - ТКП отправлено Заказчику</t>
    </r>
  </si>
  <si>
    <t>Спецтех Капитал</t>
  </si>
  <si>
    <r>
      <rPr>
        <b/>
      </rPr>
      <t>19.09.2018 (В. Пак)</t>
    </r>
    <r>
      <rPr/>
      <t xml:space="preserve"> - запрос направлен по e-mail (перекуп)
</t>
    </r>
    <r>
      <rPr>
        <b/>
      </rPr>
      <t>19.09.2018</t>
    </r>
    <r>
      <rPr/>
      <t xml:space="preserve"> - ТКП отправлено Заказчику</t>
    </r>
  </si>
  <si>
    <t>ПАВНА</t>
  </si>
  <si>
    <r>
      <rPr>
        <b/>
      </rPr>
      <t>24.09.2018 (В. Пак)</t>
    </r>
    <r>
      <rPr/>
      <t xml:space="preserve"> - запрос расписан через офис (перекуп). Ответить, что участвуем сами
</t>
    </r>
    <r>
      <rPr>
        <b/>
      </rPr>
      <t xml:space="preserve">24.09.2018 </t>
    </r>
    <r>
      <rPr/>
      <t>- ответ, что у частвуем сами</t>
    </r>
  </si>
  <si>
    <t>390_18</t>
  </si>
  <si>
    <r>
      <rPr>
        <b/>
      </rPr>
      <t>04.09.2018 (В. Пак)</t>
    </r>
    <r>
      <rPr/>
      <t xml:space="preserve"> - запрос направлен по e-mail
</t>
    </r>
    <r>
      <rPr>
        <b/>
      </rPr>
      <t>04.09.2018</t>
    </r>
    <r>
      <rPr/>
      <t xml:space="preserve"> - принято в работу
</t>
    </r>
    <r>
      <rPr>
        <b/>
      </rPr>
      <t>05.09.2018</t>
    </r>
    <r>
      <rPr/>
      <t xml:space="preserve"> - ТКП подготовлено, требуется подготовить договор
</t>
    </r>
    <r>
      <rPr>
        <b/>
      </rPr>
      <t>05.09.2018</t>
    </r>
    <r>
      <rPr/>
      <t xml:space="preserve"> - заявка на договор отправлена Тюриковой Н.
</t>
    </r>
    <r>
      <rPr>
        <b/>
      </rPr>
      <t>11.09.2018</t>
    </r>
    <r>
      <rPr/>
      <t xml:space="preserve"> - договор отправлен Заказчику на согласование</t>
    </r>
  </si>
  <si>
    <t>дог 70/18 (ООО)</t>
  </si>
  <si>
    <t>MIC-355M, MIC-553</t>
  </si>
  <si>
    <t>395_18</t>
  </si>
  <si>
    <r>
      <rPr>
        <b/>
      </rPr>
      <t>06.09.2018 (В. Пак)</t>
    </r>
    <r>
      <rPr/>
      <t xml:space="preserve"> - запрос направлен по e-mail
</t>
    </r>
    <r>
      <rPr>
        <b/>
      </rPr>
      <t>06.09.2018</t>
    </r>
    <r>
      <rPr/>
      <t xml:space="preserve"> - принято в работу
</t>
    </r>
    <r>
      <rPr>
        <b/>
      </rPr>
      <t>06.09.2018</t>
    </r>
    <r>
      <rPr/>
      <t xml:space="preserve"> - ТКП отправлено Заказчику</t>
    </r>
  </si>
  <si>
    <r>
      <rPr>
        <b/>
      </rPr>
      <t>07.09.2018 (В. Пак)</t>
    </r>
    <r>
      <rPr/>
      <t xml:space="preserve"> - корректировка ТКП
</t>
    </r>
    <r>
      <rPr>
        <b/>
      </rPr>
      <t>07.09.2018</t>
    </r>
    <r>
      <rPr/>
      <t xml:space="preserve"> - принято в работу
</t>
    </r>
    <r>
      <rPr>
        <b/>
      </rPr>
      <t>07.09.2018</t>
    </r>
    <r>
      <rPr/>
      <t xml:space="preserve"> - ТКП отправлено Заказчику</t>
    </r>
  </si>
  <si>
    <t>ГКНПЦ Хруничева - КБ Салют</t>
  </si>
  <si>
    <t>396_18</t>
  </si>
  <si>
    <r>
      <rPr>
        <b/>
      </rPr>
      <t>06.09.2018 (В. Пак)</t>
    </r>
    <r>
      <rPr/>
      <t xml:space="preserve"> - запрос направлен по e-mail, обновить ТКП 408_17
</t>
    </r>
    <r>
      <rPr>
        <b/>
      </rPr>
      <t>06.09.2018</t>
    </r>
    <r>
      <rPr/>
      <t xml:space="preserve"> - принято в работу
</t>
    </r>
    <r>
      <rPr>
        <b/>
      </rPr>
      <t>06.09.2018</t>
    </r>
    <r>
      <rPr/>
      <t xml:space="preserve"> - ТКП отправлено Заказчику</t>
    </r>
  </si>
  <si>
    <r>
      <rPr>
        <b/>
      </rPr>
      <t>13.11.2018 (В. Пак)</t>
    </r>
    <r>
      <rPr/>
      <t xml:space="preserve"> - запрос расписан через офис
</t>
    </r>
    <r>
      <rPr>
        <b/>
      </rPr>
      <t>14.11.2018</t>
    </r>
    <r>
      <rPr/>
      <t xml:space="preserve"> - принято в работу
</t>
    </r>
    <r>
      <rPr>
        <b/>
      </rPr>
      <t>16.11.2018</t>
    </r>
    <r>
      <rPr/>
      <t xml:space="preserve"> - ТКП отправлено Заказчику (исх 956 ООО)</t>
    </r>
  </si>
  <si>
    <t>MIC-140 (7 шт.)</t>
  </si>
  <si>
    <t>397_18</t>
  </si>
  <si>
    <r>
      <rPr>
        <b/>
      </rPr>
      <t>06.09.2018 (В. Пак)</t>
    </r>
    <r>
      <rPr/>
      <t xml:space="preserve"> - запрос направлен по e-mail
</t>
    </r>
    <r>
      <rPr>
        <b/>
      </rPr>
      <t>06.09.2018</t>
    </r>
    <r>
      <rPr/>
      <t xml:space="preserve"> - принято в работу
</t>
    </r>
    <r>
      <rPr>
        <b/>
      </rPr>
      <t xml:space="preserve">07.09.2018 </t>
    </r>
    <r>
      <rPr/>
      <t xml:space="preserve">- ТКП готово. Счет будет в понедельник 10.09.2018
</t>
    </r>
    <r>
      <rPr>
        <b/>
      </rPr>
      <t>10.09.2018</t>
    </r>
    <r>
      <rPr/>
      <t xml:space="preserve"> - счет отправлен Заказчику</t>
    </r>
  </si>
  <si>
    <t>счет 243 (ООО) 10.09.2018</t>
  </si>
  <si>
    <r>
      <rPr>
        <b/>
      </rPr>
      <t>06.09.2018 (В. Пак)</t>
    </r>
    <r>
      <rPr/>
      <t xml:space="preserve"> - запрос направлен по e-mail (аналог ТКП 2017_402)
</t>
    </r>
    <r>
      <rPr>
        <b/>
      </rPr>
      <t>06.09.2018</t>
    </r>
    <r>
      <rPr/>
      <t xml:space="preserve"> - принято в работу
</t>
    </r>
    <r>
      <rPr>
        <b/>
      </rPr>
      <t>07.09.2018</t>
    </r>
    <r>
      <rPr/>
      <t xml:space="preserve"> - ТКП готово. Счет будет в понедельник 10.09.2018
</t>
    </r>
    <r>
      <rPr>
        <b/>
      </rPr>
      <t>10.09.2018</t>
    </r>
    <r>
      <rPr/>
      <t xml:space="preserve"> - счет отправлен Заказчику</t>
    </r>
  </si>
  <si>
    <t>счет 242 (ООО) 10.09.2018</t>
  </si>
  <si>
    <r>
      <rPr>
        <b/>
      </rPr>
      <t xml:space="preserve">01.10.2018 </t>
    </r>
    <r>
      <rPr/>
      <t xml:space="preserve">- запрос по телефону. Необходимо переделать счет на 3 шт. датчиков
</t>
    </r>
    <r>
      <rPr>
        <b/>
      </rPr>
      <t>01.10.2018</t>
    </r>
    <r>
      <rPr/>
      <t xml:space="preserve"> - принято в работу. Счет будет 02.10.
</t>
    </r>
    <r>
      <rPr>
        <b/>
      </rPr>
      <t>02.10.2018</t>
    </r>
    <r>
      <rPr/>
      <t xml:space="preserve"> - счет отправлен Заказчику</t>
    </r>
  </si>
  <si>
    <r>
      <rPr>
        <b/>
      </rPr>
      <t>24.12.2018 (В. Пак)</t>
    </r>
    <r>
      <rPr/>
      <t xml:space="preserve"> - запрос расписан через офис
</t>
    </r>
    <r>
      <rPr>
        <b/>
      </rPr>
      <t>26.12.2018</t>
    </r>
    <r>
      <rPr/>
      <t xml:space="preserve"> - принято в работу
</t>
    </r>
    <r>
      <rPr>
        <b/>
      </rPr>
      <t>27.12.2018</t>
    </r>
    <r>
      <rPr/>
      <t xml:space="preserve"> - на подписи у Потапова И.А.</t>
    </r>
  </si>
  <si>
    <t>07.12.2018 - запуск формуляра</t>
  </si>
  <si>
    <t>Рабочее место с WinПОС</t>
  </si>
  <si>
    <t>399_18</t>
  </si>
  <si>
    <r>
      <rPr>
        <b/>
      </rPr>
      <t>07.09.2018</t>
    </r>
    <r>
      <rPr/>
      <t xml:space="preserve"> - запрос по телефону. Необходимо подготовить ТКП на основании ТКП 250_18 и счета 143 от 06.06.18 без модулей и с добавлением МФУ
</t>
    </r>
    <r>
      <rPr>
        <b/>
      </rPr>
      <t>07.09.2018</t>
    </r>
    <r>
      <rPr/>
      <t xml:space="preserve"> - принято в работу
</t>
    </r>
    <r>
      <rPr>
        <b/>
      </rPr>
      <t>07.09.2018</t>
    </r>
    <r>
      <rPr/>
      <t xml:space="preserve"> - ТКП отправлено Заказчику</t>
    </r>
  </si>
  <si>
    <r>
      <rPr>
        <b/>
      </rPr>
      <t>10.09.2018</t>
    </r>
    <r>
      <rPr/>
      <t xml:space="preserve"> - запрос по телефону. Необходимо подкорректировать ТКП без добавления МФУ и выставить счет
</t>
    </r>
    <r>
      <rPr>
        <b/>
      </rPr>
      <t>10.09.2018</t>
    </r>
    <r>
      <rPr/>
      <t xml:space="preserve"> - счет отправлен Заказчику</t>
    </r>
  </si>
  <si>
    <t>счет 245 (ООО) 10.09.2018</t>
  </si>
  <si>
    <t>14.09.2018 - оплата</t>
  </si>
  <si>
    <t>р2360</t>
  </si>
  <si>
    <t>Красэнергокомплекс</t>
  </si>
  <si>
    <t>MC-114C2</t>
  </si>
  <si>
    <t>401_18</t>
  </si>
  <si>
    <r>
      <rPr>
        <b/>
      </rPr>
      <t>10.09.2018 (В. Пак)</t>
    </r>
    <r>
      <rPr/>
      <t xml:space="preserve"> - запрос направлен по e-mail
</t>
    </r>
    <r>
      <rPr>
        <b/>
      </rPr>
      <t>10.09.2018</t>
    </r>
    <r>
      <rPr/>
      <t xml:space="preserve"> - принято в работу
</t>
    </r>
    <r>
      <rPr>
        <b/>
      </rPr>
      <t>10.09.2018</t>
    </r>
    <r>
      <rPr/>
      <t xml:space="preserve"> - ТКП отправлено Заказчику</t>
    </r>
  </si>
  <si>
    <t>МЕ-402 (6 шт.)</t>
  </si>
  <si>
    <t>402_18</t>
  </si>
  <si>
    <r>
      <rPr>
        <b/>
      </rPr>
      <t>10.09.2018 (В. Пак)</t>
    </r>
    <r>
      <rPr/>
      <t xml:space="preserve"> - запрос расписан через офис
</t>
    </r>
    <r>
      <rPr>
        <b/>
      </rPr>
      <t>11.09.2018</t>
    </r>
    <r>
      <rPr/>
      <t xml:space="preserve"> - принято в работу
</t>
    </r>
    <r>
      <rPr>
        <b/>
      </rPr>
      <t>12.09.2018</t>
    </r>
    <r>
      <rPr/>
      <t xml:space="preserve"> - ТКП отправлено Заказчику</t>
    </r>
  </si>
  <si>
    <t>МЕ-402 (5 шт.)</t>
  </si>
  <si>
    <r>
      <rPr>
        <b/>
      </rPr>
      <t>20.09.2018 (В. Пак)</t>
    </r>
    <r>
      <rPr/>
      <t xml:space="preserve"> - запрос расписан через офис
</t>
    </r>
    <r>
      <rPr>
        <b/>
      </rPr>
      <t>20.09.2018</t>
    </r>
    <r>
      <rPr/>
      <t xml:space="preserve"> - принято в работу, счет делает бухгалтерия
</t>
    </r>
    <r>
      <rPr>
        <b/>
      </rPr>
      <t>20.09.2018</t>
    </r>
    <r>
      <rPr/>
      <t xml:space="preserve"> - счет отправлен Заказчику</t>
    </r>
  </si>
  <si>
    <t>счет 250 (ООО) 20.09.2018</t>
  </si>
  <si>
    <t>03.10.2018 - оплата</t>
  </si>
  <si>
    <t>р2367</t>
  </si>
  <si>
    <t>Новый мир</t>
  </si>
  <si>
    <t>Проект Сочи</t>
  </si>
  <si>
    <r>
      <rPr>
        <b/>
      </rPr>
      <t>10.09.2018 (В. Пак)</t>
    </r>
    <r>
      <rPr/>
      <t xml:space="preserve"> - запрос расписан через офис
</t>
    </r>
    <r>
      <rPr>
        <b/>
      </rPr>
      <t>11.09.2018</t>
    </r>
    <r>
      <rPr/>
      <t xml:space="preserve"> - принято в работу
</t>
    </r>
    <r>
      <rPr>
        <b/>
      </rPr>
      <t>17.09.2018</t>
    </r>
    <r>
      <rPr/>
      <t xml:space="preserve"> - отправлены правки проекта Заказчику
</t>
    </r>
    <r>
      <rPr>
        <b/>
      </rPr>
      <t>20.09.2018</t>
    </r>
    <r>
      <rPr/>
      <t xml:space="preserve"> - ТКП отправлено Заказчику</t>
    </r>
  </si>
  <si>
    <t>404_18</t>
  </si>
  <si>
    <r>
      <rPr>
        <b/>
      </rPr>
      <t>12.09.2018 (В. Пак)</t>
    </r>
    <r>
      <rPr/>
      <t xml:space="preserve"> - запрос направлен по e-mail
</t>
    </r>
    <r>
      <rPr>
        <b/>
      </rPr>
      <t>13.09.2018</t>
    </r>
    <r>
      <rPr/>
      <t xml:space="preserve"> - принято в работу
</t>
    </r>
    <r>
      <rPr>
        <b/>
      </rPr>
      <t>24.09.2018</t>
    </r>
    <r>
      <rPr/>
      <t xml:space="preserve"> - отправлены вопросы Заказчику
</t>
    </r>
    <r>
      <rPr>
        <b/>
      </rPr>
      <t>04.10.2018</t>
    </r>
    <r>
      <rPr/>
      <t xml:space="preserve"> - Заказчик позвонил, донес информацию, информация передана Баринову Е. Ждем еще доп. информацию
</t>
    </r>
    <r>
      <rPr>
        <b/>
      </rPr>
      <t>16.10.2018</t>
    </r>
    <r>
      <rPr/>
      <t xml:space="preserve"> - из-за отсутствия в полном объеме исходных данных принято решение отказаться</t>
    </r>
  </si>
  <si>
    <t>405_18</t>
  </si>
  <si>
    <r>
      <rPr>
        <b/>
      </rPr>
      <t>12.09.2018</t>
    </r>
    <r>
      <rPr/>
      <t xml:space="preserve"> - ТКП по просьбе Семина А.</t>
    </r>
  </si>
  <si>
    <t>Элхим</t>
  </si>
  <si>
    <t>406_18</t>
  </si>
  <si>
    <r>
      <rPr>
        <b/>
      </rPr>
      <t>12.09.2018 (В. Пак)</t>
    </r>
    <r>
      <rPr/>
      <t xml:space="preserve"> - запрос расписан через офис
</t>
    </r>
    <r>
      <rPr>
        <b/>
      </rPr>
      <t>13.09.2018</t>
    </r>
    <r>
      <rPr/>
      <t xml:space="preserve"> - принято в работу
</t>
    </r>
    <r>
      <rPr>
        <b/>
      </rPr>
      <t>13.09.2018</t>
    </r>
    <r>
      <rPr/>
      <t xml:space="preserve"> - ТКП отправлено Заказчику</t>
    </r>
  </si>
  <si>
    <t>407_18</t>
  </si>
  <si>
    <r>
      <rPr>
        <b/>
      </rPr>
      <t>12.09.2018 (В. Пак)</t>
    </r>
    <r>
      <rPr/>
      <t xml:space="preserve"> - запрос расписан через офис
</t>
    </r>
    <r>
      <rPr>
        <b/>
      </rPr>
      <t>13.09.2018</t>
    </r>
    <r>
      <rPr/>
      <t xml:space="preserve"> - принято в работу
</t>
    </r>
    <r>
      <rPr>
        <b/>
      </rPr>
      <t>17.09.2018</t>
    </r>
    <r>
      <rPr/>
      <t xml:space="preserve"> - ТКП отправлено Заказчику</t>
    </r>
  </si>
  <si>
    <t>Военный институт (ЖДВ и ВОСО) ВА МТО</t>
  </si>
  <si>
    <t>409_18</t>
  </si>
  <si>
    <r>
      <rPr>
        <b/>
      </rPr>
      <t>13.09.2018 (В. Пак)</t>
    </r>
    <r>
      <rPr/>
      <t xml:space="preserve"> - запрос направлен по e-mail
</t>
    </r>
    <r>
      <rPr>
        <b/>
      </rPr>
      <t>14.09.2018</t>
    </r>
    <r>
      <rPr/>
      <t xml:space="preserve"> - принято в работу, запрошена доп. информация у Заказчика
</t>
    </r>
    <r>
      <rPr>
        <b/>
      </rPr>
      <t>24.09.2018</t>
    </r>
    <r>
      <rPr/>
      <t xml:space="preserve"> - Заказчик прислал исходные данные. ТКП готово, на согласовании
</t>
    </r>
    <r>
      <rPr>
        <b/>
      </rPr>
      <t xml:space="preserve">01.10.2018 </t>
    </r>
    <r>
      <rPr/>
      <t>- ТКП отправлено Заказчику</t>
    </r>
  </si>
  <si>
    <t>НПЦ газтурбостроения "Салют"</t>
  </si>
  <si>
    <t>410_18</t>
  </si>
  <si>
    <r>
      <rPr>
        <b/>
      </rPr>
      <t>14.09.2018 (В. Пак)</t>
    </r>
    <r>
      <rPr/>
      <t xml:space="preserve"> - запрос направлен по e-mail
</t>
    </r>
    <r>
      <rPr>
        <b/>
      </rPr>
      <t>14.09.2018</t>
    </r>
    <r>
      <rPr/>
      <t xml:space="preserve"> - принято в работу
</t>
    </r>
    <r>
      <rPr>
        <b/>
      </rPr>
      <t>18.09.2018</t>
    </r>
    <r>
      <rPr/>
      <t xml:space="preserve"> - ТКП отправлено Заказчику</t>
    </r>
  </si>
  <si>
    <t>411_18</t>
  </si>
  <si>
    <r>
      <rPr>
        <b/>
      </rPr>
      <t>17.09.2018 (В. Пак)</t>
    </r>
    <r>
      <rPr/>
      <t xml:space="preserve"> - запрос направлен по e-mail
</t>
    </r>
    <r>
      <rPr>
        <b/>
      </rPr>
      <t>17.09.2018</t>
    </r>
    <r>
      <rPr/>
      <t xml:space="preserve"> - принято в работу
</t>
    </r>
    <r>
      <rPr>
        <b/>
      </rPr>
      <t>17.08.2018</t>
    </r>
    <r>
      <rPr/>
      <t xml:space="preserve"> - ТКП отправлено Заказчику</t>
    </r>
  </si>
  <si>
    <r>
      <rPr>
        <b/>
      </rPr>
      <t>17.09.2018 (В. Пак)</t>
    </r>
    <r>
      <rPr/>
      <t xml:space="preserve"> - запрос направлен по e-mail
</t>
    </r>
    <r>
      <rPr>
        <b/>
      </rPr>
      <t xml:space="preserve">17.09.2018 </t>
    </r>
    <r>
      <rPr/>
      <t xml:space="preserve">- принято в работу
</t>
    </r>
    <r>
      <rPr>
        <b/>
      </rPr>
      <t>18.09.2018</t>
    </r>
    <r>
      <rPr/>
      <t xml:space="preserve"> - ТКП отправлено Заказчику</t>
    </r>
  </si>
  <si>
    <r>
      <rPr>
        <b/>
      </rPr>
      <t>18.09.2018 (В. Пак)</t>
    </r>
    <r>
      <rPr/>
      <t xml:space="preserve"> - запрос направлен по e-mail (перекупы)
</t>
    </r>
    <r>
      <rPr>
        <b/>
      </rPr>
      <t>18.09.2018</t>
    </r>
    <r>
      <rPr/>
      <t xml:space="preserve"> - принято в работу
</t>
    </r>
    <r>
      <rPr>
        <b/>
      </rPr>
      <t>18.09.2018</t>
    </r>
    <r>
      <rPr/>
      <t xml:space="preserve"> - ТКП отправлено Заказчику</t>
    </r>
  </si>
  <si>
    <r>
      <rPr>
        <b/>
      </rPr>
      <t xml:space="preserve">11.10.2018 </t>
    </r>
    <r>
      <rPr/>
      <t xml:space="preserve">- запрос направлен по e-mail. Просят выставить счет
</t>
    </r>
    <r>
      <rPr>
        <b/>
      </rPr>
      <t>12.10.2018</t>
    </r>
    <r>
      <rPr/>
      <t xml:space="preserve"> - счет отправлен Заказчику</t>
    </r>
  </si>
  <si>
    <t>30.10.2018 - оплата 50%</t>
  </si>
  <si>
    <t>413_18</t>
  </si>
  <si>
    <r>
      <rPr>
        <b/>
      </rPr>
      <t>19.09.2018</t>
    </r>
    <r>
      <rPr/>
      <t xml:space="preserve"> - ТКП по просьбе Семина А.</t>
    </r>
  </si>
  <si>
    <t>982
995</t>
  </si>
  <si>
    <t>414_18</t>
  </si>
  <si>
    <r>
      <rPr>
        <b/>
      </rPr>
      <t>19.09.2018 (В. Пак)</t>
    </r>
    <r>
      <rPr/>
      <t xml:space="preserve"> - запрос расписан через офис
</t>
    </r>
    <r>
      <rPr>
        <b/>
      </rPr>
      <t>20.09.2018</t>
    </r>
    <r>
      <rPr/>
      <t xml:space="preserve"> - принято в работу
</t>
    </r>
    <r>
      <rPr>
        <b/>
      </rPr>
      <t>21.09.2018</t>
    </r>
    <r>
      <rPr/>
      <t xml:space="preserve"> - ТКП отправлено Заказчику</t>
    </r>
  </si>
  <si>
    <t>416_18</t>
  </si>
  <si>
    <r>
      <rPr>
        <b/>
      </rPr>
      <t>18.09.2018 (В. Пак)</t>
    </r>
    <r>
      <rPr/>
      <t xml:space="preserve"> - запрос расписан через офис
</t>
    </r>
    <r>
      <rPr>
        <b/>
      </rPr>
      <t>21.09.2018</t>
    </r>
    <r>
      <rPr/>
      <t xml:space="preserve"> - принято в работу
</t>
    </r>
    <r>
      <rPr>
        <b/>
      </rPr>
      <t>25.09.2018</t>
    </r>
    <r>
      <rPr/>
      <t xml:space="preserve"> - отправлено Заказчику (Елизар)</t>
    </r>
  </si>
  <si>
    <r>
      <rPr>
        <b/>
      </rPr>
      <t>28.09.2018 (В. Пак)</t>
    </r>
    <r>
      <rPr/>
      <t xml:space="preserve"> - вопросы от Заказчика
</t>
    </r>
    <r>
      <rPr>
        <b/>
      </rPr>
      <t>01.10.2018</t>
    </r>
    <r>
      <rPr/>
      <t xml:space="preserve"> - отправлено Заказчику (Елизар)</t>
    </r>
  </si>
  <si>
    <t>ФГБОУ ВО ИрГУПС</t>
  </si>
  <si>
    <t>422_18</t>
  </si>
  <si>
    <r>
      <rPr>
        <b/>
      </rPr>
      <t>02.10.2018 (В. Пак)</t>
    </r>
    <r>
      <rPr/>
      <t xml:space="preserve"> - запрос направлен по e-mail
</t>
    </r>
    <r>
      <rPr>
        <b/>
      </rPr>
      <t>02.10.2018</t>
    </r>
    <r>
      <rPr/>
      <t xml:space="preserve"> - принято в работу
</t>
    </r>
    <r>
      <rPr>
        <b/>
      </rPr>
      <t>02.10.2018</t>
    </r>
    <r>
      <rPr/>
      <t xml:space="preserve"> - ТКП готово, отправлено Смирнову и Русакову на оценку возможности изготовить заказ до конца 2018 года
</t>
    </r>
    <r>
      <rPr>
        <b/>
      </rPr>
      <t>09.10.2018</t>
    </r>
    <r>
      <rPr/>
      <t xml:space="preserve"> - ответ от Русакова, что такой возможности нет, стандартный срок
</t>
    </r>
    <r>
      <rPr>
        <b/>
      </rPr>
      <t>09.10.2018</t>
    </r>
    <r>
      <rPr/>
      <t xml:space="preserve"> - ТКП отправлено Заказчику</t>
    </r>
  </si>
  <si>
    <t>НИИ МОРТЕПЛОТЕХНИКИ</t>
  </si>
  <si>
    <t>1016
1025</t>
  </si>
  <si>
    <t>423_18</t>
  </si>
  <si>
    <r>
      <rPr>
        <b/>
      </rPr>
      <t>01.10.2018 (В. Пак)</t>
    </r>
    <r>
      <rPr/>
      <t xml:space="preserve"> - запрос расписан через офис
</t>
    </r>
    <r>
      <rPr>
        <b/>
      </rPr>
      <t xml:space="preserve">01.10.2018 </t>
    </r>
    <r>
      <rPr/>
      <t xml:space="preserve">- принято в работу. Отправлены вопросы Заказчику
</t>
    </r>
    <r>
      <rPr>
        <b/>
      </rPr>
      <t>02.10.2018</t>
    </r>
    <r>
      <rPr/>
      <t xml:space="preserve"> - ТКП (v1.1) отправлено Заказчику</t>
    </r>
  </si>
  <si>
    <r>
      <rPr>
        <b/>
      </rPr>
      <t>01.10.2018 (В. Пак)</t>
    </r>
    <r>
      <rPr/>
      <t xml:space="preserve"> - запрос расписан через офис
</t>
    </r>
    <r>
      <rPr>
        <b/>
      </rPr>
      <t xml:space="preserve">01.10.2018 </t>
    </r>
    <r>
      <rPr/>
      <t xml:space="preserve">- принято в работу. Отправлены вопросы Заказчику
</t>
    </r>
    <r>
      <rPr>
        <b/>
      </rPr>
      <t>02.10.2018</t>
    </r>
    <r>
      <rPr/>
      <t xml:space="preserve"> - ТКП (v1.2) отправлено Заказчику</t>
    </r>
  </si>
  <si>
    <r>
      <rPr>
        <b/>
      </rPr>
      <t xml:space="preserve">09.10.2018 </t>
    </r>
    <r>
      <rPr/>
      <t xml:space="preserve">- Заказчик дополнительно просит дать информацию, возможно ли подключение гидрофона к MIC-355. Прорабатывает Петров Д.
</t>
    </r>
    <r>
      <rPr>
        <b/>
      </rPr>
      <t>09.10.2018</t>
    </r>
    <r>
      <rPr/>
      <t xml:space="preserve"> - Заказчику ответили, что можно использовать MIC-017 с ME-230, готовы оформить ТКП
</t>
    </r>
    <r>
      <rPr>
        <b/>
      </rPr>
      <t xml:space="preserve">11.10.2018 </t>
    </r>
    <r>
      <rPr/>
      <t xml:space="preserve">- оформить ТКП на MIC-355 с MХ-240 (5 шт.) для подключения гидрофона
</t>
    </r>
    <r>
      <rPr>
        <b/>
      </rPr>
      <t>15.10.2018</t>
    </r>
    <r>
      <rPr/>
      <t xml:space="preserve"> - новые данные: ТКП на MIC-355 с MХ-240 (3 шт.) для подключения гидрофона
</t>
    </r>
    <r>
      <rPr>
        <b/>
      </rPr>
      <t>15.10.2018</t>
    </r>
    <r>
      <rPr/>
      <t xml:space="preserve"> - ТКП (v2) отправлено Заказчику</t>
    </r>
  </si>
  <si>
    <t>Softlogistik</t>
  </si>
  <si>
    <t>426_18</t>
  </si>
  <si>
    <r>
      <rPr>
        <b/>
      </rPr>
      <t>03.10.2018</t>
    </r>
    <r>
      <rPr/>
      <t xml:space="preserve"> - запрос направлен по e-mail (перекуп)
</t>
    </r>
    <r>
      <rPr>
        <b/>
      </rPr>
      <t>04.10.2018</t>
    </r>
    <r>
      <rPr/>
      <t xml:space="preserve"> - принято в работу
</t>
    </r>
    <r>
      <rPr>
        <b/>
      </rPr>
      <t xml:space="preserve">04.10.2018 </t>
    </r>
    <r>
      <rPr/>
      <t>- ТКП отправлено Заказчику</t>
    </r>
  </si>
  <si>
    <t>ДиСиЛоджик</t>
  </si>
  <si>
    <r>
      <rPr>
        <b/>
      </rPr>
      <t>03.10.2018 (В. Пак)</t>
    </r>
    <r>
      <rPr/>
      <t xml:space="preserve"> - запрос расписан через офис (перекуп)
</t>
    </r>
    <r>
      <rPr>
        <b/>
      </rPr>
      <t>04.10.2018</t>
    </r>
    <r>
      <rPr/>
      <t xml:space="preserve"> - принято в работу
</t>
    </r>
    <r>
      <rPr>
        <b/>
      </rPr>
      <t>04.10.2018</t>
    </r>
    <r>
      <rPr/>
      <t xml:space="preserve"> - ТКП отправлено Заказчику</t>
    </r>
  </si>
  <si>
    <r>
      <rPr>
        <b/>
      </rPr>
      <t>10.10.2018 (В. Пак)</t>
    </r>
    <r>
      <rPr/>
      <t xml:space="preserve"> - запрос расписан через офис
</t>
    </r>
    <r>
      <rPr>
        <b/>
      </rPr>
      <t>11.10.2018</t>
    </r>
    <r>
      <rPr/>
      <t xml:space="preserve"> - принято в работу
</t>
    </r>
    <r>
      <rPr>
        <b/>
      </rPr>
      <t>15.10.2018</t>
    </r>
    <r>
      <rPr/>
      <t xml:space="preserve"> - ТКП отправлено Заказчику</t>
    </r>
  </si>
  <si>
    <r>
      <rPr>
        <b/>
      </rPr>
      <t>16.10.2018 (В. Пак)</t>
    </r>
    <r>
      <rPr/>
      <t xml:space="preserve"> - подготовить заявку на договор
</t>
    </r>
    <r>
      <rPr>
        <b/>
      </rPr>
      <t>16.10.2018</t>
    </r>
    <r>
      <rPr/>
      <t xml:space="preserve"> - принято в работу. Заявка на договор отправлена Тюриковой Н.
</t>
    </r>
    <r>
      <rPr>
        <b/>
      </rPr>
      <t>18.10.2018</t>
    </r>
    <r>
      <rPr/>
      <t xml:space="preserve"> - договор готов и подписан со стороны МЕРА. Отправлен Заказчику</t>
    </r>
  </si>
  <si>
    <r>
      <rPr>
        <b/>
      </rPr>
      <t>25.10.2018</t>
    </r>
    <r>
      <rPr/>
      <t xml:space="preserve"> - есть замечания по договору. Передано в договорной отдел. ТКП обновлено на официальном бланке и отправлено Заказчику, также отправлен обновленный договор на согласование
</t>
    </r>
    <r>
      <rPr>
        <b/>
      </rPr>
      <t>30.10.2018</t>
    </r>
    <r>
      <rPr/>
      <t xml:space="preserve"> - изменение стоимости
</t>
    </r>
    <r>
      <rPr>
        <b/>
      </rPr>
      <t>08.11.2018</t>
    </r>
    <r>
      <rPr/>
      <t xml:space="preserve"> - договор подписан со стороны МЕРА, отправлен курьером на подпись Заказчику</t>
    </r>
  </si>
  <si>
    <t>435_18</t>
  </si>
  <si>
    <r>
      <rPr>
        <b/>
      </rPr>
      <t>11.10.2018 (В. Пак)</t>
    </r>
    <r>
      <rPr/>
      <t xml:space="preserve"> - запрос расписан через офис
</t>
    </r>
    <r>
      <rPr>
        <b/>
      </rPr>
      <t>15.10.2018</t>
    </r>
    <r>
      <rPr/>
      <t xml:space="preserve"> - принято в работу
</t>
    </r>
    <r>
      <rPr>
        <b/>
      </rPr>
      <t xml:space="preserve">15.10.2018 </t>
    </r>
    <r>
      <rPr/>
      <t>- ТКП отправлено Заказчику</t>
    </r>
  </si>
  <si>
    <r>
      <rPr>
        <b/>
      </rPr>
      <t xml:space="preserve">19.11.2018 </t>
    </r>
    <r>
      <rPr/>
      <t xml:space="preserve">- Заказчик просит счет
</t>
    </r>
    <r>
      <rPr>
        <b/>
      </rPr>
      <t>20.11.2018</t>
    </r>
    <r>
      <rPr/>
      <t xml:space="preserve"> - счет отправлен Заказчику</t>
    </r>
  </si>
  <si>
    <t>счет 290 (ООО) 20.11.2018</t>
  </si>
  <si>
    <t>27.11.2018 - оплата</t>
  </si>
  <si>
    <t>Тестприбор</t>
  </si>
  <si>
    <t>436_18</t>
  </si>
  <si>
    <r>
      <rPr>
        <b/>
      </rPr>
      <t>11.10.2018 (В. Пак)</t>
    </r>
    <r>
      <rPr/>
      <t xml:space="preserve"> - запрос расписан через офис
</t>
    </r>
    <r>
      <rPr>
        <b/>
      </rPr>
      <t>15.10.2018</t>
    </r>
    <r>
      <rPr/>
      <t xml:space="preserve"> - принято в работу
</t>
    </r>
    <r>
      <rPr>
        <b/>
      </rPr>
      <t>15.10.2018</t>
    </r>
    <r>
      <rPr/>
      <t xml:space="preserve"> - ТКП отправлено Заказчику</t>
    </r>
  </si>
  <si>
    <t>ЮЕ-Интернейшнл</t>
  </si>
  <si>
    <r>
      <rPr>
        <b/>
      </rPr>
      <t>17.10.2018 (В. Пак)</t>
    </r>
    <r>
      <rPr/>
      <t xml:space="preserve"> - запрос расписан через офис (перекуп)
</t>
    </r>
    <r>
      <rPr>
        <b/>
      </rPr>
      <t>18.10.2018</t>
    </r>
    <r>
      <rPr/>
      <t xml:space="preserve"> - принято в работу. ТКП отправлено</t>
    </r>
  </si>
  <si>
    <t>PXI-3386</t>
  </si>
  <si>
    <t>437_18</t>
  </si>
  <si>
    <r>
      <rPr>
        <b/>
      </rPr>
      <t xml:space="preserve">17.10.2018 (В. Пак) </t>
    </r>
    <r>
      <rPr/>
      <t xml:space="preserve">- подготовить 2 альтернативных предложения
</t>
    </r>
    <r>
      <rPr>
        <b/>
      </rPr>
      <t>18.10.2018</t>
    </r>
    <r>
      <rPr/>
      <t xml:space="preserve"> - принято в работу. Альтернативные предложения направлены партнерам</t>
    </r>
  </si>
  <si>
    <t>440_18</t>
  </si>
  <si>
    <r>
      <rPr>
        <b/>
      </rPr>
      <t>18.10.2018 (В. Пак)</t>
    </r>
    <r>
      <rPr/>
      <t xml:space="preserve"> - запрос расписан через офис
</t>
    </r>
    <r>
      <rPr>
        <b/>
      </rPr>
      <t xml:space="preserve">22.10.2018 </t>
    </r>
    <r>
      <rPr/>
      <t xml:space="preserve">- принято в работу
</t>
    </r>
    <r>
      <rPr>
        <b/>
      </rPr>
      <t>22.10.2018</t>
    </r>
    <r>
      <rPr/>
      <t xml:space="preserve"> - ТКП отправлено Заказчику</t>
    </r>
  </si>
  <si>
    <t>Завод № 9</t>
  </si>
  <si>
    <t>441_18</t>
  </si>
  <si>
    <r>
      <rPr>
        <b/>
      </rPr>
      <t>18.10.2018 (В. Пак)</t>
    </r>
    <r>
      <rPr/>
      <t xml:space="preserve"> - запрос расписан через офис
</t>
    </r>
    <r>
      <rPr>
        <b/>
      </rPr>
      <t>22.10.2018</t>
    </r>
    <r>
      <rPr/>
      <t xml:space="preserve"> - принято в работу
</t>
    </r>
    <r>
      <rPr>
        <b/>
      </rPr>
      <t>29.10.2018</t>
    </r>
    <r>
      <rPr/>
      <t xml:space="preserve"> - Заказчику передана информация о том, что не верно подобрано оборудование под датчики
</t>
    </r>
    <r>
      <rPr>
        <b/>
      </rPr>
      <t>06.11.2018</t>
    </r>
    <r>
      <rPr/>
      <t xml:space="preserve"> - ответили Заказчику, чтобы обратились к производителю датчиков Riftek (наше оборудование поставляться не будет)</t>
    </r>
  </si>
  <si>
    <t>ЭР-Телеком Холдинг</t>
  </si>
  <si>
    <t>442_18</t>
  </si>
  <si>
    <r>
      <rPr>
        <b/>
      </rPr>
      <t>22.10.2018 (В. Пак)</t>
    </r>
    <r>
      <rPr/>
      <t xml:space="preserve"> - запрос направлен по e-mail
</t>
    </r>
    <r>
      <rPr>
        <b/>
      </rPr>
      <t>22.10.2018</t>
    </r>
    <r>
      <rPr/>
      <t xml:space="preserve"> - принято в работу
</t>
    </r>
    <r>
      <rPr>
        <b/>
      </rPr>
      <t xml:space="preserve">22.10.2018 </t>
    </r>
    <r>
      <rPr/>
      <t>- ТКП отправлено Заказчику</t>
    </r>
  </si>
  <si>
    <t>444_18</t>
  </si>
  <si>
    <r>
      <rPr>
        <b/>
      </rPr>
      <t>22.10.2018 (В. Пак)</t>
    </r>
    <r>
      <rPr/>
      <t xml:space="preserve"> - запрос по телефону
</t>
    </r>
    <r>
      <rPr>
        <b/>
      </rPr>
      <t>22.10.2018</t>
    </r>
    <r>
      <rPr/>
      <t xml:space="preserve"> - принято в работу
</t>
    </r>
    <r>
      <rPr>
        <b/>
      </rPr>
      <t>22.10.2018</t>
    </r>
    <r>
      <rPr/>
      <t xml:space="preserve"> - ТКП отправлено Заказчику</t>
    </r>
  </si>
  <si>
    <t>445_18</t>
  </si>
  <si>
    <t>Милосердов</t>
  </si>
  <si>
    <r>
      <rPr>
        <b/>
      </rPr>
      <t>22.10.2018</t>
    </r>
    <r>
      <rPr/>
      <t xml:space="preserve"> - подготовить ТКП
</t>
    </r>
    <r>
      <rPr>
        <b/>
      </rPr>
      <t>22.10.2018</t>
    </r>
    <r>
      <rPr/>
      <t xml:space="preserve"> - принято в работу</t>
    </r>
  </si>
  <si>
    <t>1085
1088</t>
  </si>
  <si>
    <t>448_18</t>
  </si>
  <si>
    <r>
      <rPr>
        <b/>
      </rPr>
      <t xml:space="preserve">22.10.2018 (В. Пак) </t>
    </r>
    <r>
      <rPr/>
      <t xml:space="preserve">- запрос расписан через офис
</t>
    </r>
    <r>
      <rPr>
        <b/>
      </rPr>
      <t>24.10.2018</t>
    </r>
    <r>
      <rPr/>
      <t xml:space="preserve"> - принято в работу
</t>
    </r>
    <r>
      <rPr>
        <b/>
      </rPr>
      <t>26.10.2018</t>
    </r>
    <r>
      <rPr/>
      <t xml:space="preserve"> - ТКП отправлено заказчику (исх 898 ООО)</t>
    </r>
  </si>
  <si>
    <r>
      <rPr>
        <b/>
      </rPr>
      <t xml:space="preserve">01.11.2018 </t>
    </r>
    <r>
      <rPr/>
      <t xml:space="preserve">- подготовить счет
</t>
    </r>
    <r>
      <rPr>
        <b/>
      </rPr>
      <t>06.11.2018</t>
    </r>
    <r>
      <rPr/>
      <t xml:space="preserve"> - принято в работу. Счет готов, нужна подпись Семина А.
</t>
    </r>
    <r>
      <rPr>
        <b/>
      </rPr>
      <t>06.11.2018</t>
    </r>
    <r>
      <rPr/>
      <t xml:space="preserve"> - счет отправлен Заказчику</t>
    </r>
  </si>
  <si>
    <t>счет 278 (ООО) 06.11.2018</t>
  </si>
  <si>
    <t>454_18</t>
  </si>
  <si>
    <r>
      <rPr>
        <b/>
      </rPr>
      <t>29.10.2018 (В. Пак)</t>
    </r>
    <r>
      <rPr/>
      <t xml:space="preserve"> - запрос направлен по e-mail
</t>
    </r>
    <r>
      <rPr>
        <b/>
      </rPr>
      <t>29.10.2018</t>
    </r>
    <r>
      <rPr/>
      <t xml:space="preserve"> - принято в работу. ТКП отправлено Заказчику (исх 905 ООО)</t>
    </r>
  </si>
  <si>
    <t>MX-340</t>
  </si>
  <si>
    <t>455_18</t>
  </si>
  <si>
    <r>
      <rPr>
        <b/>
      </rPr>
      <t>29.10.2018 (В. Пак)</t>
    </r>
    <r>
      <rPr/>
      <t xml:space="preserve"> - запрос направлен по e-mail
</t>
    </r>
    <r>
      <rPr>
        <b/>
      </rPr>
      <t>29.10.2018</t>
    </r>
    <r>
      <rPr/>
      <t xml:space="preserve"> - принято в работу. ТКП отправлено Заказчику (исх 906 ООО)</t>
    </r>
  </si>
  <si>
    <t xml:space="preserve"> Блок питания на 12V для MIC-026</t>
  </si>
  <si>
    <t>456_18</t>
  </si>
  <si>
    <r>
      <rPr>
        <b/>
      </rPr>
      <t>29.10.2018 (В. Пак)</t>
    </r>
    <r>
      <rPr/>
      <t xml:space="preserve"> - запрос направлен по e-mail
</t>
    </r>
    <r>
      <rPr>
        <b/>
      </rPr>
      <t>29.10.2018</t>
    </r>
    <r>
      <rPr/>
      <t xml:space="preserve"> - принято в работу
</t>
    </r>
    <r>
      <rPr>
        <b/>
      </rPr>
      <t>06.11.2018</t>
    </r>
    <r>
      <rPr/>
      <t xml:space="preserve"> - ТКП готово, Заказчик не отвечает на телефон, необходимо узнать e-mail для отправки
</t>
    </r>
    <r>
      <rPr>
        <b/>
      </rPr>
      <t>08.11.2018</t>
    </r>
    <r>
      <rPr/>
      <t xml:space="preserve"> - ТКП отправлено Заказчику</t>
    </r>
  </si>
  <si>
    <t>457_18</t>
  </si>
  <si>
    <r>
      <rPr>
        <b/>
      </rPr>
      <t xml:space="preserve">29.10.2018 (В. Пак) </t>
    </r>
    <r>
      <rPr/>
      <t xml:space="preserve">- запрос направлен по e-mail
</t>
    </r>
    <r>
      <rPr>
        <b/>
      </rPr>
      <t>29.10.2018</t>
    </r>
    <r>
      <rPr/>
      <t xml:space="preserve"> - принято в работу
12.11.2018 - ТКП не отправляем, Заказчику направлена ориентировочная стоимость и вопросы, ждем инфу</t>
    </r>
  </si>
  <si>
    <t>459_18</t>
  </si>
  <si>
    <r>
      <rPr>
        <b/>
      </rPr>
      <t>30.10.2018 (В. Пак)</t>
    </r>
    <r>
      <rPr/>
      <t xml:space="preserve"> - запрос направлен по e-mail
</t>
    </r>
    <r>
      <rPr>
        <b/>
      </rPr>
      <t>30.10.2018</t>
    </r>
    <r>
      <rPr/>
      <t xml:space="preserve"> - принято в работу
</t>
    </r>
    <r>
      <rPr>
        <b/>
      </rPr>
      <t>06.11.2018</t>
    </r>
    <r>
      <rPr/>
      <t xml:space="preserve"> - ТКП отправлено Заказчику</t>
    </r>
  </si>
  <si>
    <t>Авиамарка</t>
  </si>
  <si>
    <t>463_18</t>
  </si>
  <si>
    <r>
      <rPr>
        <b/>
        <color rgb="FF000000"/>
      </rPr>
      <t>31.10.2018 (В. Пак)</t>
    </r>
    <r>
      <rPr>
        <color rgb="FF000000"/>
      </rPr>
      <t xml:space="preserve"> - запрос расписан через офис
</t>
    </r>
    <r>
      <rPr>
        <b/>
        <color rgb="FF000000"/>
      </rPr>
      <t>01.11.2018</t>
    </r>
    <r>
      <rPr>
        <color rgb="FF000000"/>
      </rPr>
      <t xml:space="preserve"> - принято в работу
</t>
    </r>
    <r>
      <rPr>
        <b/>
        <color rgb="FF000000"/>
      </rPr>
      <t>06.11.2018</t>
    </r>
    <r>
      <rPr>
        <color rgb="FF000000"/>
      </rPr>
      <t xml:space="preserve"> - ТКП отправлено Заказчику (исх 918)</t>
    </r>
  </si>
  <si>
    <t>БНТУ</t>
  </si>
  <si>
    <t>466_18</t>
  </si>
  <si>
    <r>
      <rPr>
        <b/>
      </rPr>
      <t>14.11.2018 (В. Пак)</t>
    </r>
    <r>
      <rPr/>
      <t xml:space="preserve"> - запрос расписан через офис
</t>
    </r>
    <r>
      <rPr>
        <b/>
      </rPr>
      <t>15.11.2018</t>
    </r>
    <r>
      <rPr/>
      <t xml:space="preserve"> - принято в работу
</t>
    </r>
    <r>
      <rPr>
        <b/>
      </rPr>
      <t>20.11.2018</t>
    </r>
    <r>
      <rPr/>
      <t xml:space="preserve"> - отвечено письмом без ТКП. Не известен заказчик
</t>
    </r>
    <r>
      <rPr>
        <b/>
      </rPr>
      <t>20.11.2018</t>
    </r>
    <r>
      <rPr/>
      <t xml:space="preserve"> - заказчик дал обратную связь, подготовка ТКП
</t>
    </r>
    <r>
      <rPr>
        <b/>
      </rPr>
      <t>22.11.2018</t>
    </r>
    <r>
      <rPr/>
      <t xml:space="preserve"> - ТКП отправлено Заказчику</t>
    </r>
  </si>
  <si>
    <t>Фильтроэлементы</t>
  </si>
  <si>
    <t>470_18</t>
  </si>
  <si>
    <r>
      <rPr>
        <b/>
      </rPr>
      <t>06.11.2018 (В. Пак)</t>
    </r>
    <r>
      <rPr/>
      <t xml:space="preserve"> - запрос направлен по e-mail
</t>
    </r>
    <r>
      <rPr>
        <b/>
      </rPr>
      <t>06.11.2018</t>
    </r>
    <r>
      <rPr/>
      <t xml:space="preserve"> - принято в работу
</t>
    </r>
    <r>
      <rPr>
        <b/>
      </rPr>
      <t>13.11.2018</t>
    </r>
    <r>
      <rPr/>
      <t xml:space="preserve"> - отказ, не будем поставлять покупное оборудование</t>
    </r>
  </si>
  <si>
    <t>472_18</t>
  </si>
  <si>
    <r>
      <rPr>
        <b/>
      </rPr>
      <t xml:space="preserve">07.11.2018 (В. Пак) </t>
    </r>
    <r>
      <rPr/>
      <t xml:space="preserve">- запрос направлен по e-mail
</t>
    </r>
    <r>
      <rPr>
        <b/>
      </rPr>
      <t>08.11.2018</t>
    </r>
    <r>
      <rPr/>
      <t xml:space="preserve"> - принято в работу
</t>
    </r>
    <r>
      <rPr>
        <b/>
      </rPr>
      <t>13.11.2018</t>
    </r>
    <r>
      <rPr/>
      <t xml:space="preserve"> - счет отправлен Заказчику</t>
    </r>
  </si>
  <si>
    <t>счет 280 (ООО) 09.11.2018</t>
  </si>
  <si>
    <t>473_18</t>
  </si>
  <si>
    <r>
      <rPr>
        <b/>
      </rPr>
      <t xml:space="preserve">06.11.2018 (В. Пак) </t>
    </r>
    <r>
      <rPr/>
      <t xml:space="preserve">- запрос расписан через офис
</t>
    </r>
    <r>
      <rPr>
        <b/>
      </rPr>
      <t>08.11.2018</t>
    </r>
    <r>
      <rPr/>
      <t xml:space="preserve"> - принято в работу. ТКП отправлено Заказчику</t>
    </r>
  </si>
  <si>
    <t>ИС-101</t>
  </si>
  <si>
    <t>474_18</t>
  </si>
  <si>
    <r>
      <rPr>
        <b/>
      </rPr>
      <t>09.11.2018 (В. Пак)</t>
    </r>
    <r>
      <rPr/>
      <t xml:space="preserve"> - запрос направлен по e-mail
</t>
    </r>
    <r>
      <rPr>
        <b/>
      </rPr>
      <t>09.11.2018</t>
    </r>
    <r>
      <rPr/>
      <t xml:space="preserve"> - принято в работу</t>
    </r>
  </si>
  <si>
    <t>Преобразователь давления</t>
  </si>
  <si>
    <t>475_18</t>
  </si>
  <si>
    <r>
      <rPr>
        <b/>
      </rPr>
      <t>02.11.2018 (В. Пак)</t>
    </r>
    <r>
      <rPr/>
      <t xml:space="preserve"> - запрос расписан через офис
</t>
    </r>
    <r>
      <rPr>
        <b/>
      </rPr>
      <t>06.11.2018</t>
    </r>
    <r>
      <rPr/>
      <t xml:space="preserve"> - принято в работу
</t>
    </r>
    <r>
      <rPr>
        <b/>
      </rPr>
      <t xml:space="preserve">13.11.2018 </t>
    </r>
    <r>
      <rPr/>
      <t>- отказное письмо, не наше оборудование, обратиться к изготовителю</t>
    </r>
  </si>
  <si>
    <t>ДК Прайд</t>
  </si>
  <si>
    <t>479_18</t>
  </si>
  <si>
    <r>
      <rPr>
        <b/>
      </rPr>
      <t>13.11.2018 (В. Пак)</t>
    </r>
    <r>
      <rPr/>
      <t xml:space="preserve"> - запрос направлен по e-mail
</t>
    </r>
    <r>
      <rPr>
        <b/>
      </rPr>
      <t>13.11.2018</t>
    </r>
    <r>
      <rPr/>
      <t xml:space="preserve"> - принято в работу
</t>
    </r>
    <r>
      <rPr>
        <b/>
      </rPr>
      <t>20.11.2018</t>
    </r>
    <r>
      <rPr/>
      <t xml:space="preserve"> - без ответа</t>
    </r>
  </si>
  <si>
    <t>ТЕК-Украина</t>
  </si>
  <si>
    <r>
      <rPr>
        <b/>
      </rPr>
      <t>14.11.2018 (В. Пак)</t>
    </r>
    <r>
      <rPr/>
      <t xml:space="preserve"> - запрос направлен по e-mail
</t>
    </r>
    <r>
      <rPr>
        <b/>
      </rPr>
      <t>14.11.2018</t>
    </r>
    <r>
      <rPr/>
      <t xml:space="preserve"> - принято в работу
</t>
    </r>
    <r>
      <rPr>
        <b/>
      </rPr>
      <t>21.11.2018</t>
    </r>
    <r>
      <rPr/>
      <t xml:space="preserve"> - ТКП отправлено Адаменко</t>
    </r>
  </si>
  <si>
    <t>МС‑227С2</t>
  </si>
  <si>
    <t>488_18</t>
  </si>
  <si>
    <r>
      <rPr>
        <b/>
      </rPr>
      <t xml:space="preserve">19.11.2018 (В. Пак) </t>
    </r>
    <r>
      <rPr/>
      <t xml:space="preserve">- запрос направлен по e-mail
</t>
    </r>
    <r>
      <rPr>
        <b/>
      </rPr>
      <t>20.11.2018</t>
    </r>
    <r>
      <rPr/>
      <t xml:space="preserve"> - счет отправлен Заказчику</t>
    </r>
  </si>
  <si>
    <t>счет 291 (ООО) 20.11.2018</t>
  </si>
  <si>
    <t>490_18</t>
  </si>
  <si>
    <r>
      <rPr>
        <b/>
      </rPr>
      <t xml:space="preserve">19.11.2018 (В. Пак) </t>
    </r>
    <r>
      <rPr/>
      <t xml:space="preserve">- запрос направлен по e-mail
</t>
    </r>
    <r>
      <rPr>
        <b/>
      </rPr>
      <t>20.11.2018</t>
    </r>
    <r>
      <rPr/>
      <t xml:space="preserve"> - принято в работу
</t>
    </r>
    <r>
      <rPr>
        <b/>
      </rPr>
      <t>21.11.2018</t>
    </r>
    <r>
      <rPr/>
      <t xml:space="preserve"> - ТКП на согласовании у Петрова Д. ТКП согласовано, отправлено</t>
    </r>
  </si>
  <si>
    <t>492_18</t>
  </si>
  <si>
    <r>
      <rPr>
        <b/>
      </rPr>
      <t>20.11.2018 (В. Пак)</t>
    </r>
    <r>
      <rPr/>
      <t xml:space="preserve"> - запрос направлен по e-mail
</t>
    </r>
    <r>
      <rPr>
        <b/>
      </rPr>
      <t>20.11.2018</t>
    </r>
    <r>
      <rPr/>
      <t xml:space="preserve"> - принято в работу
</t>
    </r>
    <r>
      <rPr>
        <b/>
      </rPr>
      <t>21.11.2018</t>
    </r>
    <r>
      <rPr/>
      <t xml:space="preserve"> - ТКП отправлено Заказчику</t>
    </r>
  </si>
  <si>
    <t>ФГБОУ ВО ПГУПС</t>
  </si>
  <si>
    <t>495_18</t>
  </si>
  <si>
    <r>
      <rPr>
        <b/>
      </rPr>
      <t>22.11.2018 (В. Пак)</t>
    </r>
    <r>
      <rPr/>
      <t xml:space="preserve"> - запрос направлен по e-mail
</t>
    </r>
    <r>
      <rPr>
        <b/>
      </rPr>
      <t>22.11.2018</t>
    </r>
    <r>
      <rPr/>
      <t xml:space="preserve"> - принято в работу
</t>
    </r>
    <r>
      <rPr>
        <b/>
      </rPr>
      <t>22.11.2018</t>
    </r>
    <r>
      <rPr/>
      <t xml:space="preserve"> - ТКП отправлено Заказчику</t>
    </r>
  </si>
  <si>
    <t>Витэк-Автоматика</t>
  </si>
  <si>
    <t>496_18</t>
  </si>
  <si>
    <r>
      <rPr>
        <b/>
      </rPr>
      <t>21.11.2018 (В. Пак)</t>
    </r>
    <r>
      <rPr/>
      <t xml:space="preserve"> - запрос расписан через офис
</t>
    </r>
    <r>
      <rPr>
        <b/>
      </rPr>
      <t>22.11.2018</t>
    </r>
    <r>
      <rPr/>
      <t xml:space="preserve"> - принято в работу
</t>
    </r>
    <r>
      <rPr>
        <b/>
      </rPr>
      <t>04.12.2018</t>
    </r>
    <r>
      <rPr/>
      <t xml:space="preserve"> - ТКП отправлено Заказчику</t>
    </r>
  </si>
  <si>
    <t>497_18</t>
  </si>
  <si>
    <r>
      <rPr>
        <b/>
      </rPr>
      <t>26.11.2018</t>
    </r>
    <r>
      <rPr/>
      <t xml:space="preserve"> - необходимы 2 альтернативных ТКП
</t>
    </r>
    <r>
      <rPr>
        <b/>
      </rPr>
      <t>04.12.2018</t>
    </r>
    <r>
      <rPr/>
      <t xml:space="preserve"> - ТКП отправлены</t>
    </r>
  </si>
  <si>
    <r>
      <rPr>
        <b/>
      </rPr>
      <t>22.11.2018 (В. Пак)</t>
    </r>
    <r>
      <rPr/>
      <t xml:space="preserve"> - запрос раписан через офис
</t>
    </r>
    <r>
      <rPr>
        <b/>
      </rPr>
      <t>23.11.2018</t>
    </r>
    <r>
      <rPr/>
      <t xml:space="preserve"> - принято в работу
</t>
    </r>
    <r>
      <rPr>
        <b/>
      </rPr>
      <t>26.11.2018</t>
    </r>
    <r>
      <rPr/>
      <t xml:space="preserve"> - ТКП отправлено Заказчику</t>
    </r>
  </si>
  <si>
    <t>500_18</t>
  </si>
  <si>
    <r>
      <rPr>
        <b/>
      </rPr>
      <t>26.11.2018 (В. Пак)</t>
    </r>
    <r>
      <rPr/>
      <t xml:space="preserve"> - запрос направлен по e-mail
</t>
    </r>
    <r>
      <rPr>
        <b/>
      </rPr>
      <t>26.11.2018</t>
    </r>
    <r>
      <rPr/>
      <t xml:space="preserve"> - принято в работу
</t>
    </r>
    <r>
      <rPr>
        <b/>
      </rPr>
      <t>05.12.2018</t>
    </r>
    <r>
      <rPr/>
      <t xml:space="preserve"> - отправлено Заказчику</t>
    </r>
  </si>
  <si>
    <r>
      <rPr>
        <b/>
      </rPr>
      <t xml:space="preserve">23.11.2018 (В. Пак) </t>
    </r>
    <r>
      <rPr/>
      <t xml:space="preserve">- запрос расписан через офис
</t>
    </r>
    <r>
      <rPr>
        <b/>
      </rPr>
      <t>26.11.2018</t>
    </r>
    <r>
      <rPr/>
      <t xml:space="preserve"> - принято в работу
</t>
    </r>
    <r>
      <rPr>
        <b/>
      </rPr>
      <t>30.11.2018</t>
    </r>
    <r>
      <rPr/>
      <t xml:space="preserve"> - ТКП отправлено Заказчику</t>
    </r>
  </si>
  <si>
    <t>М-Инвест</t>
  </si>
  <si>
    <t>504_18</t>
  </si>
  <si>
    <r>
      <rPr>
        <b/>
      </rPr>
      <t xml:space="preserve">03.12.2018 (В. Пак) </t>
    </r>
    <r>
      <rPr/>
      <t xml:space="preserve">- запрос расписан через офис
</t>
    </r>
    <r>
      <rPr>
        <b/>
      </rPr>
      <t>04.12.2018</t>
    </r>
    <r>
      <rPr/>
      <t xml:space="preserve"> - принято в работу
</t>
    </r>
    <r>
      <rPr>
        <b/>
      </rPr>
      <t>04.12.2018</t>
    </r>
    <r>
      <rPr/>
      <t xml:space="preserve"> - отвечено Заказчику по e-mail без ТКП</t>
    </r>
  </si>
  <si>
    <t>MIC-140-96, MIC-140-48</t>
  </si>
  <si>
    <t>1222
1230
1231</t>
  </si>
  <si>
    <t>505_18</t>
  </si>
  <si>
    <r>
      <rPr>
        <b/>
      </rPr>
      <t xml:space="preserve">03.12.2018 (В. Пак) </t>
    </r>
    <r>
      <rPr/>
      <t xml:space="preserve">- запрос направлен по e-mail
</t>
    </r>
    <r>
      <rPr>
        <b/>
      </rPr>
      <t>04.12.2018</t>
    </r>
    <r>
      <rPr/>
      <t xml:space="preserve"> - принято в работу
</t>
    </r>
    <r>
      <rPr>
        <b/>
      </rPr>
      <t>10.12.2018</t>
    </r>
    <r>
      <rPr/>
      <t xml:space="preserve"> - ТКП отправлял Симонов Е.</t>
    </r>
  </si>
  <si>
    <t>Разработка КД и ЭД</t>
  </si>
  <si>
    <t>514_18</t>
  </si>
  <si>
    <r>
      <rPr>
        <b/>
      </rPr>
      <t>12.12.2018 (В. Пак)</t>
    </r>
    <r>
      <rPr/>
      <t xml:space="preserve"> - оформить ТКП
</t>
    </r>
    <r>
      <rPr>
        <b/>
      </rPr>
      <t>12.12.2018</t>
    </r>
    <r>
      <rPr/>
      <t xml:space="preserve"> - принято в работу
</t>
    </r>
    <r>
      <rPr>
        <b/>
      </rPr>
      <t>13.12.2018</t>
    </r>
    <r>
      <rPr/>
      <t xml:space="preserve"> - ТКП отправлено Заказчику (исх 1462 ООО)</t>
    </r>
  </si>
  <si>
    <t>515_18</t>
  </si>
  <si>
    <r>
      <rPr>
        <b/>
      </rPr>
      <t xml:space="preserve">14.12.2018 (В. Пак) </t>
    </r>
    <r>
      <rPr/>
      <t xml:space="preserve">- запрос направлен по e-mail
</t>
    </r>
    <r>
      <rPr>
        <b/>
      </rPr>
      <t>14.12.2018</t>
    </r>
    <r>
      <rPr/>
      <t xml:space="preserve"> - принято в работу. ТКП отправлено Заказчику</t>
    </r>
  </si>
  <si>
    <t>Ватт-Ампер</t>
  </si>
  <si>
    <t>MIC-017-T-4</t>
  </si>
  <si>
    <t>517_18</t>
  </si>
  <si>
    <r>
      <rPr>
        <b/>
      </rPr>
      <t xml:space="preserve">14.12.2018 (В. Пак) </t>
    </r>
    <r>
      <rPr/>
      <t xml:space="preserve">- запрос направлен по e-mail
</t>
    </r>
    <r>
      <rPr>
        <b/>
      </rPr>
      <t>14.12.2018</t>
    </r>
    <r>
      <rPr/>
      <t xml:space="preserve"> - принято в работу. ТКП отправлено Заказчику</t>
    </r>
  </si>
  <si>
    <t>519_18</t>
  </si>
  <si>
    <r>
      <rPr>
        <b/>
      </rPr>
      <t>17.12.2018 (В. Пак)</t>
    </r>
    <r>
      <rPr/>
      <t xml:space="preserve"> - запрос расписан через офис
</t>
    </r>
    <r>
      <rPr>
        <b/>
      </rPr>
      <t>18.12.2018</t>
    </r>
    <r>
      <rPr/>
      <t xml:space="preserve"> - принято в работу. ТКПотправлено Заказчику</t>
    </r>
  </si>
  <si>
    <t>Измерительные модули МС, МЕ</t>
  </si>
  <si>
    <t>523_18</t>
  </si>
  <si>
    <r>
      <rPr>
        <b/>
      </rPr>
      <t>20.12.2018 (В. Пак)</t>
    </r>
    <r>
      <rPr/>
      <t xml:space="preserve"> - запрос направлен по e-mail
</t>
    </r>
    <r>
      <rPr>
        <b/>
      </rPr>
      <t>20.12.2018</t>
    </r>
    <r>
      <rPr/>
      <t xml:space="preserve"> - принято в работу. ТКП отправлено Заказчику</t>
    </r>
  </si>
  <si>
    <t>ССД на базе PromPC</t>
  </si>
  <si>
    <t>525_18</t>
  </si>
  <si>
    <r>
      <rPr>
        <b/>
      </rPr>
      <t>24.12.2018 (В. Пак)</t>
    </r>
    <r>
      <rPr/>
      <t xml:space="preserve"> - запрос направлен по e-mail
</t>
    </r>
    <r>
      <rPr>
        <b/>
      </rPr>
      <t>25.12.2018</t>
    </r>
    <r>
      <rPr/>
      <t xml:space="preserve"> - принято в работу
</t>
    </r>
    <r>
      <rPr>
        <b/>
      </rPr>
      <t>26.12.2018</t>
    </r>
    <r>
      <rPr/>
      <t xml:space="preserve"> - ТКП отправлено Заказчику</t>
    </r>
  </si>
  <si>
    <t>527_18</t>
  </si>
  <si>
    <r>
      <rPr>
        <b/>
      </rPr>
      <t>27.12.2018 (В. Пак)</t>
    </r>
    <r>
      <rPr/>
      <t xml:space="preserve"> - запрос направлен по e-mail
</t>
    </r>
    <r>
      <rPr>
        <b/>
      </rPr>
      <t>27.12.2018</t>
    </r>
    <r>
      <rPr/>
      <t xml:space="preserve"> - принято в работу
</t>
    </r>
    <r>
      <rPr>
        <b/>
      </rPr>
      <t>28.12.2018</t>
    </r>
    <r>
      <rPr/>
      <t xml:space="preserve"> - ТКП отправлено Заказчику</t>
    </r>
  </si>
  <si>
    <t>МС-032 (2 шт.)</t>
  </si>
  <si>
    <t>528_18</t>
  </si>
  <si>
    <r>
      <rPr>
        <b/>
      </rPr>
      <t>27.12.2018 (В. Пак)</t>
    </r>
    <r>
      <rPr/>
      <t xml:space="preserve"> - запрос направлен по e-mail
</t>
    </r>
    <r>
      <rPr>
        <b/>
      </rPr>
      <t>27.12.2018</t>
    </r>
    <r>
      <rPr/>
      <t xml:space="preserve"> - принято в работу
</t>
    </r>
    <r>
      <rPr>
        <b/>
      </rPr>
      <t>28.12.2018</t>
    </r>
    <r>
      <rPr/>
      <t xml:space="preserve"> - ТКП готово. Предзапуск</t>
    </r>
  </si>
  <si>
    <t>р2392</t>
  </si>
  <si>
    <t>Пауза. не выбрана реализация на оборудовании Этри или оборудовании КомплексТ.</t>
  </si>
  <si>
    <t>Реализация на КомплексТ, требуется уточнение состава, сверка с ТЗ, конкурс должен быть объявлен до конца марта
Со слов Голубева есть коррекция бюджета до  37 800 000
- Требуется согласование со Скрипником, от нас до 23.03  Смуряков ждет рабочую версию КП
- 16.03.18 заложена версия КП высланная с исх 929 от 17.11.2017.</t>
  </si>
  <si>
    <t>- до 25.04 требуется подать документы на конкурс
- 20.04 приезжает В.А. Лисейкин (есть вопросы по схеме)
- конкурс перенесен на 11.05.2018
- КП требуется согласования, все документы у А.Семина
10.05.2018 - конкурс</t>
  </si>
  <si>
    <r>
      <rPr>
        <b/>
      </rPr>
      <t>17.05.2018 (В. Пак)</t>
    </r>
    <r>
      <rPr/>
      <t xml:space="preserve"> - выигран конкурс, предзапуск</t>
    </r>
  </si>
  <si>
    <t>Требуется правка договоров не бьется с ТКП
- отправлен договор
- договор поправлен, доставлен нарочно, 21.03 комиссия на ед. поставщика</t>
  </si>
  <si>
    <t>дог 08/18 
(ООО)</t>
  </si>
  <si>
    <t>РМ6 САЗ</t>
  </si>
  <si>
    <t>015_18</t>
  </si>
  <si>
    <t>Ждем решения по организации закупки от заказчика (единственный поставщик?) исх№101</t>
  </si>
  <si>
    <t>Отправлен проект договора с правками с нашей стороны</t>
  </si>
  <si>
    <t>Требуется уточнить у заказчика в какой стадии согласование договора до 22.02.18.
Нет финансирования.</t>
  </si>
  <si>
    <r>
      <rPr>
        <b/>
      </rPr>
      <t xml:space="preserve">25.04.2018 (В. Пак) </t>
    </r>
    <r>
      <rPr/>
      <t>- требуется оформить договор
26.04.2018 - Заказчику отправлены заполненные приложения к договору, по результатам тел. разговора с Коняшиным И.Б. - жду звонка/письма от него чтобы начать оформление договора (ему требуется согласовать правки)</t>
    </r>
  </si>
  <si>
    <t>ИУС-АС</t>
  </si>
  <si>
    <t>017_18</t>
  </si>
  <si>
    <r>
      <rPr/>
      <t xml:space="preserve">Требуется согласование с Лисейкиным.
- 05.03.18 у Семина
</t>
    </r>
    <r>
      <rPr>
        <b/>
      </rPr>
      <t xml:space="preserve">05.03.18 (В. Пак) </t>
    </r>
    <r>
      <rPr/>
      <t>- передано Потапову, необходимо параллельно передать структурную схему К. Иванову (нашему новому сотруднику) 
- 06.03.2018 направил К. Иванову схему
- Ждем от заказчика официальное ТЗ. 17.04.2018 не дозвон Яфошкину
-19.04. дозвонился Яфошкину. Вышлет актуальное ТЗ. Есть проблема финансирования, Заказ нужен военным, но они не дают денег.</t>
    </r>
  </si>
  <si>
    <t>018_18</t>
  </si>
  <si>
    <t>исх. №906. ответа не было</t>
  </si>
  <si>
    <t>до конца февраля будут новые ТТ, потребуется изменение ТКП.
- отправлен исх. №143
- 20.03. звонил высылаю пустое письмо до 23.03 должен получить новые ТТ
- отправлен исх. №445 от 26.04.2018, с КП на два стенда</t>
  </si>
  <si>
    <t>исх. 85  позвонить 26.02.18</t>
  </si>
  <si>
    <t>ЦИАМ им. П.И. Баранова</t>
  </si>
  <si>
    <t>026_18</t>
  </si>
  <si>
    <t>17.01.2018 - оплата</t>
  </si>
  <si>
    <t>счет 10 (ООО) 17.01.2018</t>
  </si>
  <si>
    <t>р2268</t>
  </si>
  <si>
    <t>АО «ОДК-СТАР»</t>
  </si>
  <si>
    <t>027_18</t>
  </si>
  <si>
    <t xml:space="preserve">13.02.18 получен подписанный договор. почтой отправлены оригиналы
- 16.03.18 связался по поводу оригинала договора, обещали выслать 19.03.18 </t>
  </si>
  <si>
    <t>дог 5/18 
(ООО) 
24.01.18</t>
  </si>
  <si>
    <t>р2246</t>
  </si>
  <si>
    <t>17.07.18 - оплата</t>
  </si>
  <si>
    <t>030_18</t>
  </si>
  <si>
    <t>на 13.02.18 оплаты не было</t>
  </si>
  <si>
    <t>счет 14 от 19.01.18 (ООО)</t>
  </si>
  <si>
    <t>28.02.2018 - оплата</t>
  </si>
  <si>
    <t>МОСКАПСТРОЙ
НИЦ РКП</t>
  </si>
  <si>
    <t>033_18</t>
  </si>
  <si>
    <t xml:space="preserve">Подготовка договоров </t>
  </si>
  <si>
    <t>ДогМОСКАПСТРОЙ_СИС_2  (АО)</t>
  </si>
  <si>
    <t>ДогМОСКАПСТРОЙ_СИС_1  (АО)</t>
  </si>
  <si>
    <t>Договор №1</t>
  </si>
  <si>
    <t>дог 09/18 (АО) 15.01.18</t>
  </si>
  <si>
    <t>Договор №2</t>
  </si>
  <si>
    <t>Договор №3</t>
  </si>
  <si>
    <t>дог 11/18 (АО) 15.01.18</t>
  </si>
  <si>
    <t>28.03.2018 - оплата</t>
  </si>
  <si>
    <t>16.07.2018 - оплата</t>
  </si>
  <si>
    <t>20.03.2018 - оплата</t>
  </si>
  <si>
    <t>16.03.2018 - оплата 100%</t>
  </si>
  <si>
    <t>Огневой стенд</t>
  </si>
  <si>
    <t>037_18</t>
  </si>
  <si>
    <t>Пауза от Фельдмана. Ждем обновленное ТЗ</t>
  </si>
  <si>
    <t>ФГБОУ ВО Новосибирский ГАУ</t>
  </si>
  <si>
    <t>038_18</t>
  </si>
  <si>
    <t>Отправлено ТКП, ответа не было</t>
  </si>
  <si>
    <t>Комплексный поставщик</t>
  </si>
  <si>
    <t>042_18</t>
  </si>
  <si>
    <t>Отправлено ТКП, перекупы - нам не интерестно.</t>
  </si>
  <si>
    <t>Интер-Гео</t>
  </si>
  <si>
    <t>044_18</t>
  </si>
  <si>
    <t>Скорее всего перекупы.</t>
  </si>
  <si>
    <t>Юзгу</t>
  </si>
  <si>
    <t>045_18</t>
  </si>
  <si>
    <t>Отправлено ТКП, РЭ, ответа не было</t>
  </si>
  <si>
    <t>Требуется позвонить до 22.02.18 Согласование финансирования, как сдвинется напишет на e-m</t>
  </si>
  <si>
    <t>063_18</t>
  </si>
  <si>
    <t xml:space="preserve">Ждем контакты лица с которым можно обсуждать правки договора. (на 13.02.18) </t>
  </si>
  <si>
    <t>ТКП передано в работу Н. Тюриковой для оформления договора</t>
  </si>
  <si>
    <r>
      <rPr>
        <b/>
      </rPr>
      <t xml:space="preserve">12.03.2018 (В. Пак) </t>
    </r>
    <r>
      <rPr/>
      <t xml:space="preserve">- договор на рассмотрении у Наташи, требуется от меня согласовать срок поставки с ПТЦ
</t>
    </r>
    <r>
      <rPr>
        <b/>
      </rPr>
      <t>15.03.2018 (В. Пак)</t>
    </r>
    <r>
      <rPr/>
      <t xml:space="preserve"> - срок согласован с ПТЦ, </t>
    </r>
    <r>
      <rPr>
        <b/>
      </rPr>
      <t>предзапуск</t>
    </r>
  </si>
  <si>
    <t>дог 51-105/2018/1903 (ООО)</t>
  </si>
  <si>
    <t>р2284</t>
  </si>
  <si>
    <t>Скрипник, Лазарев</t>
  </si>
  <si>
    <t>отправлен список вопросов по ТЗ и черновое КП на оборудование Мера</t>
  </si>
  <si>
    <r>
      <rPr>
        <b/>
      </rPr>
      <t xml:space="preserve">13.02.2018 (В.Пак) </t>
    </r>
    <r>
      <rPr/>
      <t xml:space="preserve">- в работе, необходимо актуализировать цены по заказу (Номер КП у Лазарева).
ТЗ на проработке у Д.Браварца с 16.02 (требуется оценка доработки ПО) (отправлены вопросы заказчику 19.02.18)
до 07.03.18 уточнить получены ли ответы
</t>
    </r>
    <r>
      <rPr>
        <b/>
      </rPr>
      <t xml:space="preserve">27.02.2018 (В. Пак) </t>
    </r>
    <r>
      <rPr/>
      <t>- добавить предварительную стоимость ПО с пометкой, что требуется согласование ТЗ на ПО, добавить работы (ПНР, командировочные, ЭД)
исх. № 205 АО</t>
    </r>
  </si>
  <si>
    <r>
      <rPr/>
      <t xml:space="preserve">Заказчик прислал ответы на вопросы. Требуется корректировка ТКП
</t>
    </r>
    <r>
      <rPr>
        <b/>
      </rPr>
      <t xml:space="preserve">29.03.2018 (В. Пак) </t>
    </r>
    <r>
      <rPr/>
      <t>- направлено КП</t>
    </r>
  </si>
  <si>
    <t>081_18</t>
  </si>
  <si>
    <t>Отпр. исх. №116 с указанием цен и списком замечаний и вопросов</t>
  </si>
  <si>
    <r>
      <rPr>
        <b/>
      </rPr>
      <t xml:space="preserve">14.02.2018 (В. Пак) </t>
    </r>
    <r>
      <rPr/>
      <t>- Запрос от перекупов, компания ООО "ЭЛМА". Ответить обезличенным ТКП + перечень вопросов, печать не требуется</t>
    </r>
  </si>
  <si>
    <r>
      <rPr>
        <b/>
      </rPr>
      <t xml:space="preserve">14.02.2018 (В. Пак) </t>
    </r>
    <r>
      <rPr/>
      <t>- Запрос от перекупов, компания ООО "Прибор". Ответить обезличенным ТКП + перечень вопросов, печать не требуется</t>
    </r>
  </si>
  <si>
    <t>отправлен по e-mail, 26.02.18 отправлено с сопроводительным.</t>
  </si>
  <si>
    <r>
      <rPr/>
      <t xml:space="preserve">От заказчика инфо по тел: - убрать разбивку на типы оборудовния, скомпоновать по комплектам, убрать работы (доставку зашить)
</t>
    </r>
    <r>
      <rPr>
        <b/>
      </rPr>
      <t>12.03.2018 (В. Пак)</t>
    </r>
    <r>
      <rPr/>
      <t xml:space="preserve"> - ТКП разбито на две части: работы и оборудование
</t>
    </r>
    <r>
      <rPr>
        <b/>
      </rPr>
      <t xml:space="preserve">13.03.2018 (В. Пак) </t>
    </r>
    <r>
      <rPr/>
      <t>- ожидание информации от Заказчика, правки в КП пока не требуются
 - отправлено КП с зашитыми работами и доставкой</t>
    </r>
  </si>
  <si>
    <t>Отправлено два КП, на работы и на оборудование</t>
  </si>
  <si>
    <t>ЛКард</t>
  </si>
  <si>
    <t>КАСД</t>
  </si>
  <si>
    <t>096_18</t>
  </si>
  <si>
    <r>
      <rPr>
        <b/>
      </rPr>
      <t>19.02.2018 (В. Пак)</t>
    </r>
    <r>
      <rPr/>
      <t xml:space="preserve"> - выяснить у Лкарда про сроки реализации проекта, если возможно сдвинуть позднее 15.04, то прорабатываем и делаем ТКП
</t>
    </r>
    <r>
      <rPr>
        <b/>
      </rPr>
      <t xml:space="preserve">21.02.2018 (В. Пак) </t>
    </r>
    <r>
      <rPr/>
      <t>- необходимо позвонить Огневу
21.02.2018  позвонил Огневу сообщил о нашем отказе (Коршунов)</t>
    </r>
  </si>
  <si>
    <t>Система вибро</t>
  </si>
  <si>
    <t>098_18</t>
  </si>
  <si>
    <t>Скрипник Алексей</t>
  </si>
  <si>
    <r>
      <rPr>
        <b/>
      </rPr>
      <t>19.02.2018 (В. Пак)</t>
    </r>
    <r>
      <rPr/>
      <t xml:space="preserve"> - проработать с А. Скрипником техническую часть (беремся/ не беремся). Беремся, но чуть позже, требуется позвонить не позднее 22.02.18 заказчику и договориться с ним о сроках.
- Отправлена схема и список вопросов. ждем ответа заказчика. Контрольный звонок не позднее 07.03.18
- 28.02. звонил заказчику. ТКП требуется до 14.03.18
-  Требуется техническая проработка по уточненным даным.
- 05.03.18 передано В.Паку
</t>
    </r>
    <r>
      <rPr>
        <b/>
      </rPr>
      <t>05.03.2018 (В. Пак)</t>
    </r>
    <r>
      <rPr/>
      <t xml:space="preserve"> - необходимо мне позвонить Скрипнику 06.03 и уточнить про замечания к КП
06.03.2018 отправлено КП с корректировками А. Скрипнику
07.03.2018 с корректировками А.Скрипника передано А. Семину</t>
    </r>
  </si>
  <si>
    <t>Система управления и измерения для испытаний ленточной системы отделения</t>
  </si>
  <si>
    <t>101_18</t>
  </si>
  <si>
    <t>- Часть измерительная
02.03.2018 начало согласования
исх. 152</t>
  </si>
  <si>
    <t>128
182</t>
  </si>
  <si>
    <r>
      <rPr>
        <b/>
      </rPr>
      <t>16.02.2018 (В.Пак)</t>
    </r>
    <r>
      <rPr/>
      <t xml:space="preserve"> - исходные данные, схема и перечень оборудования от Д. Петрова передана в работу, сделать ТКП
21.02.18 передано на согласование В.Паку
</t>
    </r>
    <r>
      <rPr>
        <b/>
      </rPr>
      <t xml:space="preserve">21.02.18 (В. Пак) </t>
    </r>
    <r>
      <rPr/>
      <t xml:space="preserve">- необходимо согласование Кокорева (софт + пульт пиротехники)
</t>
    </r>
    <r>
      <rPr>
        <b/>
      </rPr>
      <t>22.02 (А.Коршунов)</t>
    </r>
    <r>
      <rPr/>
      <t xml:space="preserve"> - требуется корректировка ТКП в соответствии с указаниями А.Кокорева и новыми данными вх. 182. выполнение до 28.02.18
28.02. КП разбито на 2 части, Требуется согласование с В.П. Фельдманом
- часть с Пульт инициирования пироизделий
- исх. 151</t>
    </r>
  </si>
  <si>
    <t>ФДОТ ОГУ</t>
  </si>
  <si>
    <t>MIC-026 MC-212</t>
  </si>
  <si>
    <t>104_18</t>
  </si>
  <si>
    <t>А-й. Скрипник</t>
  </si>
  <si>
    <r>
      <rPr>
        <b/>
      </rPr>
      <t>21.02.2018 (В.Пак)</t>
    </r>
    <r>
      <rPr/>
      <t xml:space="preserve"> - назначено в работу (запрос от офиса)
-</t>
    </r>
    <r>
      <rPr>
        <b/>
      </rPr>
      <t xml:space="preserve"> 28.02</t>
    </r>
    <r>
      <rPr/>
      <t xml:space="preserve"> отправлено черновое КП со списком уточняющих вопросов</t>
    </r>
  </si>
  <si>
    <r>
      <rPr/>
      <t xml:space="preserve">- 05.03. передано В.Паку
</t>
    </r>
    <r>
      <rPr>
        <b/>
      </rPr>
      <t>05.03.2018 (В. Пак)</t>
    </r>
    <r>
      <rPr/>
      <t xml:space="preserve"> - написать письмо следующего содержания "Изучив технические характеристики прецензионных датчиков типа Mitutoyo сообщаем, что на выходе у данного первичного преобразователя цифровой интерфейс RS-232. Для пободного рода датчиков нет необходимости в ИВК производства МЕРА типа MIC. Использую переходник и штатное ПО от производителя датчиков можно выводить информацию на экран компьютера. Предлагаем Вам рассмотреть данный вариант для Вашей измерительной системы. Надеемся на дальнейшее сотрудничество."
отвечно отказным письмом исх. № 157 ООО</t>
    </r>
  </si>
  <si>
    <t>НПЦ Газотурбостроения Салют</t>
  </si>
  <si>
    <t>119_16</t>
  </si>
  <si>
    <t>27.07.2018 - оплата</t>
  </si>
  <si>
    <t>дог 2825-135 (ООО) 27.12.2017</t>
  </si>
  <si>
    <t>р2251</t>
  </si>
  <si>
    <t>ТВО</t>
  </si>
  <si>
    <t>124_18</t>
  </si>
  <si>
    <r>
      <rPr>
        <b/>
      </rPr>
      <t>15.03.2018 (В. Пак)</t>
    </r>
    <r>
      <rPr/>
      <t xml:space="preserve"> - написать актуальную информацию, заполнить строчку
- Актуализирован договор, отправлен заказчику</t>
    </r>
  </si>
  <si>
    <t>дог. АО 38/17
от 20.03.18</t>
  </si>
  <si>
    <t>129_18</t>
  </si>
  <si>
    <t>А-й Скрипник</t>
  </si>
  <si>
    <r>
      <rPr/>
      <t xml:space="preserve">Разработка схемы, разработка ткп
</t>
    </r>
    <r>
      <rPr>
        <b/>
      </rPr>
      <t>21.03.2018 (В. Пак)</t>
    </r>
    <r>
      <rPr/>
      <t xml:space="preserve"> - расписан через офис</t>
    </r>
  </si>
  <si>
    <t>148_18</t>
  </si>
  <si>
    <r>
      <rPr>
        <b/>
      </rPr>
      <t>28.03.2018 (В. Пак)</t>
    </r>
    <r>
      <rPr/>
      <t xml:space="preserve"> - расписано через офис
02.04. принято в работу. требуется вычитка тт,  внести изменения в схему и ткп
 - новая версия ткп.</t>
    </r>
  </si>
  <si>
    <r>
      <rPr>
        <b/>
      </rPr>
      <t xml:space="preserve">13.04.2018 </t>
    </r>
    <r>
      <rPr/>
      <t xml:space="preserve"> - созванивался с заказчиком. Ждем обновленное ТЗ.
- 19.04.2018 ТЗ не получено, не дозвонился до Кузнецова.</t>
    </r>
  </si>
  <si>
    <t>16.05.2018 - уточненное ТКП</t>
  </si>
  <si>
    <t>МЕ-340</t>
  </si>
  <si>
    <t>190_17</t>
  </si>
  <si>
    <t>05.02.18 - оплата</t>
  </si>
  <si>
    <t>дог 477.../НППМ-190617 (ООО) 19.06.17</t>
  </si>
  <si>
    <t>р2185</t>
  </si>
  <si>
    <t>ЛИУС РМ</t>
  </si>
  <si>
    <t>355_17</t>
  </si>
  <si>
    <t>18.01.18 - оплата 100%</t>
  </si>
  <si>
    <t>дог. 141887311711010101001189/80/17 (ООО) 29.11.17</t>
  </si>
  <si>
    <t>р2242</t>
  </si>
  <si>
    <t>466_16</t>
  </si>
  <si>
    <t>03.04.2018 - оплата</t>
  </si>
  <si>
    <t>дог 6-5702/2017 (ООО) 25.05.2017</t>
  </si>
  <si>
    <t>р2167</t>
  </si>
  <si>
    <t>МУП Уфаводоканал</t>
  </si>
  <si>
    <t>Источник питания</t>
  </si>
  <si>
    <r>
      <rPr>
        <b/>
      </rPr>
      <t xml:space="preserve">18.05.2018 (В. Пак) </t>
    </r>
    <r>
      <rPr/>
      <t xml:space="preserve">- расписан через офис, не наше оборудование, отказ; 
</t>
    </r>
    <r>
      <rPr>
        <b/>
      </rPr>
      <t>18.05.2018</t>
    </r>
    <r>
      <rPr/>
      <t xml:space="preserve"> - отказное письмо отправлено Заказчику по электронной почте</t>
    </r>
  </si>
  <si>
    <t xml:space="preserve">НВЦ ВАГОНЫ </t>
  </si>
  <si>
    <r>
      <rPr>
        <b/>
      </rPr>
      <t xml:space="preserve">18.05.2018 (В. Пак) </t>
    </r>
    <r>
      <rPr/>
      <t xml:space="preserve">- расписан через офис, выяснить что за запрос и требуется ли новое КП или достаточно ТКП 220_18 
</t>
    </r>
    <r>
      <rPr>
        <b/>
      </rPr>
      <t>18.05.2018</t>
    </r>
    <r>
      <rPr/>
      <t xml:space="preserve"> - принято в работу;   
</t>
    </r>
    <r>
      <rPr>
        <b/>
      </rPr>
      <t>21.05.2018</t>
    </r>
    <r>
      <rPr/>
      <t xml:space="preserve"> - состоялся телефонный разговор с Заказчиком. Пока достаточно ТКП 220_18.</t>
    </r>
  </si>
  <si>
    <t>Абтроникс</t>
  </si>
  <si>
    <r>
      <rPr>
        <b/>
      </rPr>
      <t>18.05.2018 (В. Пак)</t>
    </r>
    <r>
      <rPr/>
      <t xml:space="preserve"> - запрос расписан через офис, уточнить про конечного пользователя + какие модули необходимы;
</t>
    </r>
    <r>
      <rPr>
        <b/>
      </rPr>
      <t>21.05.2018</t>
    </r>
    <r>
      <rPr/>
      <t xml:space="preserve"> - принято в работу;
-  состоялся телефонный разговор: конечный потребитель: АО "Климов". Жду сведения о функц. модулях</t>
    </r>
  </si>
  <si>
    <t>ПКФ Ригал</t>
  </si>
  <si>
    <t>Усилители заряда AQ05</t>
  </si>
  <si>
    <r>
      <rPr>
        <b/>
      </rPr>
      <t xml:space="preserve">23.05.2018 (В. Пак) </t>
    </r>
    <r>
      <rPr/>
      <t xml:space="preserve">- запрос расписан через офис, отказное письмо; 
</t>
    </r>
    <r>
      <rPr>
        <b/>
      </rPr>
      <t>24.05.2018</t>
    </r>
    <r>
      <rPr/>
      <t xml:space="preserve"> - отказное письмо отправлено Заказчику по электронной почте</t>
    </r>
  </si>
  <si>
    <r>
      <rPr>
        <b/>
      </rPr>
      <t>28.05.2018 (В. Пак)</t>
    </r>
    <r>
      <rPr/>
      <t xml:space="preserve"> - запрос расписан через офис, текст письма подготовим совместно, оформленное письмо направить Андрею Давыденко (сотрудник МЕРА);
</t>
    </r>
    <r>
      <rPr>
        <b/>
      </rPr>
      <t>28.05.2018</t>
    </r>
    <r>
      <rPr/>
      <t xml:space="preserve"> - принято в работу
</t>
    </r>
    <r>
      <rPr>
        <b/>
      </rPr>
      <t>30.05.2018</t>
    </r>
    <r>
      <rPr/>
      <t xml:space="preserve"> - письмо направлено Андрею Давыденко (Исх. 431 от 30.05.18)</t>
    </r>
  </si>
  <si>
    <t>MR-718</t>
  </si>
  <si>
    <r>
      <rPr>
        <b/>
      </rPr>
      <t xml:space="preserve">21.06.2018 (В. Пак) </t>
    </r>
    <r>
      <rPr/>
      <t xml:space="preserve">- запрос расписан через офис
</t>
    </r>
    <r>
      <rPr>
        <b/>
      </rPr>
      <t>22.06.2018</t>
    </r>
    <r>
      <rPr/>
      <t xml:space="preserve"> - принято в работу
Ответ дан по электр. почте без ТКП.</t>
    </r>
  </si>
  <si>
    <t>ЦЭНКИ НИИСК</t>
  </si>
  <si>
    <r>
      <rPr>
        <b/>
      </rPr>
      <t>04.07.2018 (В. Пак)</t>
    </r>
    <r>
      <rPr/>
      <t xml:space="preserve"> - запрос расписан через офис
</t>
    </r>
    <r>
      <rPr>
        <b/>
      </rPr>
      <t>04.07.2018</t>
    </r>
    <r>
      <rPr/>
      <t xml:space="preserve"> - принято в работу. Ответ Фельдмана на контроле
</t>
    </r>
    <r>
      <rPr>
        <b/>
      </rPr>
      <t>09.07.2018</t>
    </r>
    <r>
      <rPr/>
      <t xml:space="preserve"> - необходимо рассчитать затраты на работы непосредственно на стартовом комплексе
</t>
    </r>
    <r>
      <rPr>
        <b/>
      </rPr>
      <t>10.07.2018</t>
    </r>
    <r>
      <rPr/>
      <t xml:space="preserve"> - стоимость работ рассчитана Лидой Дышкант. Составлено письмо, на согласовании у В. Фельдмана.
На согласовании у И.А. Потапова
</t>
    </r>
    <r>
      <rPr>
        <b/>
      </rPr>
      <t>13.07.2018</t>
    </r>
    <r>
      <rPr/>
      <t xml:space="preserve"> - письмо-ответ отправлено Заказчику по электр. почте (Исх. № 761 от 13.07.2018 г. (АО))</t>
    </r>
  </si>
  <si>
    <r>
      <rPr>
        <b/>
      </rPr>
      <t>16.07.2018 (В. Пак)</t>
    </r>
    <r>
      <rPr/>
      <t xml:space="preserve"> - запрос направлен по e-mail, проверить что за оборудование по БЛИЖ
</t>
    </r>
    <r>
      <rPr>
        <b/>
      </rPr>
      <t>16.07.2018</t>
    </r>
    <r>
      <rPr/>
      <t xml:space="preserve"> - принято в работу
БЛИЖи, которые прислал Заказчик в запросе, согласно базе данных относятся к  ЦМТС-8  (БЛИЖ.401201.100.581). Заказ № 1581. Необходимо с утра созвониться с Заказчиком и выяснить, для чего планируется приобретение и кто конечный пользователь.
</t>
    </r>
    <r>
      <rPr>
        <b/>
      </rPr>
      <t>17.07.2018</t>
    </r>
    <r>
      <rPr/>
      <t xml:space="preserve"> - направлено электр. письмо с просьбой отправить в наш адрес ТЗ и сведения о конечном пользователе.</t>
    </r>
  </si>
  <si>
    <t>Тюменские моторы</t>
  </si>
  <si>
    <t>Модернизация АУ ИС ДТ59</t>
  </si>
  <si>
    <r>
      <rPr>
        <b/>
      </rPr>
      <t>23.07.2018 (В. Пак)</t>
    </r>
    <r>
      <rPr/>
      <t xml:space="preserve"> - запрос направлен по e-mail
</t>
    </r>
    <r>
      <rPr>
        <b/>
      </rPr>
      <t>23.07.2018</t>
    </r>
    <r>
      <rPr/>
      <t xml:space="preserve"> - принято в работу
</t>
    </r>
    <r>
      <rPr>
        <b/>
      </rPr>
      <t>24.07.2018</t>
    </r>
    <r>
      <rPr/>
      <t xml:space="preserve"> - за работу не беремся. ТЗ выполнено не под нашу аппаратуру. 
Отказное письмо отправлено Заказчику по электр. почте</t>
    </r>
  </si>
  <si>
    <r>
      <rPr>
        <b/>
      </rPr>
      <t>25.07.2018 (В. Пак)</t>
    </r>
    <r>
      <rPr/>
      <t xml:space="preserve"> - запрос расписан через офис
</t>
    </r>
    <r>
      <rPr>
        <b/>
      </rPr>
      <t xml:space="preserve">25.07.2018 </t>
    </r>
    <r>
      <rPr/>
      <t>- по всей вероятности перекупщики. Отправил электронное письмо с просьбой направить в наш адрес ТЗ и сведения о конечном пользователе.</t>
    </r>
  </si>
  <si>
    <t>ООО "ЦКТ"</t>
  </si>
  <si>
    <r>
      <rPr>
        <b/>
      </rPr>
      <t xml:space="preserve">31.07.2018 (П. Мартынов) </t>
    </r>
    <r>
      <rPr/>
      <t xml:space="preserve"> - отправил электр. письмо с уточнением конечного пользователя и ТЗ.</t>
    </r>
  </si>
  <si>
    <r>
      <rPr>
        <b/>
      </rPr>
      <t>31.07.2018 (П. Мартынов)</t>
    </r>
    <r>
      <rPr/>
      <t xml:space="preserve"> - Принято в работу. 
Перекупщики. Конечный пользователь - РФЯЦ-ВНИИТФ. Отправлено письмо о том, что НПП "Мера" планирует участие в конкурсных процедурах самостоятельно (ответ согласовано с В. Паком)</t>
    </r>
  </si>
  <si>
    <t>СК-Восток-С2</t>
  </si>
  <si>
    <r>
      <rPr>
        <b/>
      </rPr>
      <t xml:space="preserve">03.08.2018 (В. Пак) </t>
    </r>
    <r>
      <rPr/>
      <t xml:space="preserve">- запрос расписан через офис
</t>
    </r>
    <r>
      <rPr>
        <b/>
      </rPr>
      <t>06.08.2018</t>
    </r>
    <r>
      <rPr/>
      <t xml:space="preserve"> - принято в работу
Письмо делает В.П. Фельдман. На контроле.
Письмо отправлено (Исх 858 от 06.08.2018г. АО)</t>
    </r>
  </si>
  <si>
    <t>Установка для автоматизированной градуировки и калибровки каналов интегрального гамма каротажа</t>
  </si>
  <si>
    <r>
      <rPr>
        <b/>
      </rPr>
      <t xml:space="preserve">20.08.2018 (В. Пак) </t>
    </r>
    <r>
      <rPr/>
      <t xml:space="preserve">- запрос расписан через офис, отказное письмо
</t>
    </r>
    <r>
      <rPr>
        <b/>
      </rPr>
      <t>20.08.2018</t>
    </r>
    <r>
      <rPr/>
      <t xml:space="preserve"> - отказное письмо отправлено Заказчику по электр. почте</t>
    </r>
  </si>
  <si>
    <t>САИ ТЕСТ БУ МУП</t>
  </si>
  <si>
    <r>
      <rPr>
        <b/>
      </rPr>
      <t>05.09.2018 (В. Пак)</t>
    </r>
    <r>
      <rPr/>
      <t xml:space="preserve"> - расписан через офис
</t>
    </r>
    <r>
      <rPr>
        <b/>
      </rPr>
      <t>06.09.2018</t>
    </r>
    <r>
      <rPr/>
      <t xml:space="preserve"> - принято в работу.
Отправлено отказное письмо.</t>
    </r>
  </si>
  <si>
    <t>19.10.2018 - оплата (05.09.2018)</t>
  </si>
  <si>
    <r>
      <rPr>
        <b/>
      </rPr>
      <t>18.12.2018 (В. Пак)</t>
    </r>
    <r>
      <rPr/>
      <t xml:space="preserve"> - запрос расписан через офис
</t>
    </r>
    <r>
      <rPr>
        <b/>
      </rPr>
      <t>20.12.2018</t>
    </r>
    <r>
      <rPr/>
      <t xml:space="preserve"> - принято в работу
Направлено Стржелинскому и Тюриковой на рассмотрение.
</t>
    </r>
    <r>
      <rPr>
        <b/>
      </rPr>
      <t>24.12.2018</t>
    </r>
    <r>
      <rPr/>
      <t xml:space="preserve"> - составлен лист согласования и ПР.
Согласовано с Тюриковой и Фельдманом.
</t>
    </r>
    <r>
      <rPr>
        <b/>
      </rPr>
      <t>25.12.2018</t>
    </r>
    <r>
      <rPr/>
      <t xml:space="preserve"> - на согласовании у Кокорева</t>
    </r>
  </si>
  <si>
    <t>НТК СИ для ФГУП "НПЦ АП"
(ОКР "Персей-КВ")</t>
  </si>
  <si>
    <r>
      <rPr>
        <b/>
      </rPr>
      <t>04.12.2018 (В. Пак)</t>
    </r>
    <r>
      <rPr/>
      <t xml:space="preserve"> - запрос расписан через офис
</t>
    </r>
    <r>
      <rPr>
        <b/>
      </rPr>
      <t>07.12.2018</t>
    </r>
    <r>
      <rPr/>
      <t xml:space="preserve"> - принято в работу. Ответ на подписи у Потапова. ТКП не требуется
</t>
    </r>
    <r>
      <rPr>
        <b/>
      </rPr>
      <t>11.12.2018</t>
    </r>
    <r>
      <rPr/>
      <t xml:space="preserve"> - письмо переделано. На согласовании.
</t>
    </r>
    <r>
      <rPr>
        <b/>
      </rPr>
      <t>14.12.2018</t>
    </r>
    <r>
      <rPr/>
      <t xml:space="preserve"> - отправлено Заказчику по электр. почте (Исх 1470 от 14.12.2018 г. АО)</t>
    </r>
  </si>
  <si>
    <r>
      <rPr>
        <b/>
      </rPr>
      <t>04.06.2018</t>
    </r>
    <r>
      <rPr/>
      <t xml:space="preserve"> </t>
    </r>
    <r>
      <rPr>
        <b/>
      </rPr>
      <t>(В. Пак)</t>
    </r>
    <r>
      <rPr/>
      <t xml:space="preserve"> - обновить ТКП;
</t>
    </r>
    <r>
      <rPr>
        <b/>
      </rPr>
      <t>04.06.2018</t>
    </r>
    <r>
      <rPr/>
      <t xml:space="preserve"> - принято в работу
- отправлено Заказчику по электр. почте (Исх. 446 от 04.06.18 (ООО))</t>
    </r>
  </si>
  <si>
    <r>
      <rPr>
        <b/>
      </rPr>
      <t>11.07.2018</t>
    </r>
    <r>
      <rPr/>
      <t xml:space="preserve"> </t>
    </r>
    <r>
      <rPr>
        <b/>
      </rPr>
      <t>(В. Пак)</t>
    </r>
    <r>
      <rPr/>
      <t xml:space="preserve"> - Заказчик прислал договор на оформление
</t>
    </r>
    <r>
      <rPr>
        <b/>
      </rPr>
      <t>17.07.2018</t>
    </r>
    <r>
      <rPr/>
      <t xml:space="preserve"> - проект договора с замечаниями отправлен Заказчику по электр. почте
</t>
    </r>
    <r>
      <rPr>
        <b/>
      </rPr>
      <t>23.07.2018</t>
    </r>
    <r>
      <rPr/>
      <t xml:space="preserve"> - договор (оригиналы) и счет отправлены Заказчику по почте (Исх. 592 от 23.07.18 г. (ООО))</t>
    </r>
  </si>
  <si>
    <t>23.07.2018 - оплата</t>
  </si>
  <si>
    <r>
      <rPr>
        <b/>
      </rPr>
      <t>19.09.2018 (В. Пак)</t>
    </r>
    <r>
      <rPr/>
      <t xml:space="preserve"> - подправить ТКП
</t>
    </r>
    <r>
      <rPr>
        <b/>
      </rPr>
      <t>21.09.2018</t>
    </r>
    <r>
      <rPr/>
      <t xml:space="preserve"> - принято в работу
Предварительный вариант ТКП составлен. Необходимо согласовать с Коршуновым состав оборудования. 
</t>
    </r>
    <r>
      <rPr>
        <b/>
      </rPr>
      <t>24.09.2018</t>
    </r>
    <r>
      <rPr/>
      <t xml:space="preserve"> - ТКП составлено. На согласовании у Коршунова.
Отправлено В. Паку на согласование.
</t>
    </r>
    <r>
      <rPr>
        <b/>
      </rPr>
      <t>01.10.2018</t>
    </r>
    <r>
      <rPr/>
      <t xml:space="preserve"> - ТКП подписано. Скан с печатью выложен на сервер</t>
    </r>
  </si>
  <si>
    <r>
      <rPr>
        <b/>
      </rPr>
      <t xml:space="preserve">04.07.2018 (В. Пак) </t>
    </r>
    <r>
      <rPr/>
      <t xml:space="preserve">- запрос направлен по e-mail
</t>
    </r>
    <r>
      <rPr>
        <b/>
      </rPr>
      <t>04.07.2018</t>
    </r>
    <r>
      <rPr/>
      <t xml:space="preserve"> - принято в работу
Договор и ТЗ сверен с ТКП. Проект договора отправлен Н. Тюриковой на согласование
</t>
    </r>
    <r>
      <rPr>
        <b/>
      </rPr>
      <t>09.07.2018</t>
    </r>
    <r>
      <rPr/>
      <t xml:space="preserve"> - Н. Тюрикова отправила проект договора (с правками и замечаниями) заказчику по электр. почте
</t>
    </r>
    <r>
      <rPr>
        <b/>
      </rPr>
      <t>10.07.2018</t>
    </r>
    <r>
      <rPr/>
      <t xml:space="preserve"> - Заказчик все замечания принял. В настоящий момент идет подписание договора и ТЗ со стороны Заказчика.</t>
    </r>
  </si>
  <si>
    <r>
      <rPr>
        <b/>
      </rPr>
      <t>01.08.2018 (В. Пак)</t>
    </r>
    <r>
      <rPr/>
      <t xml:space="preserve"> - внести актуальную информацию
</t>
    </r>
    <r>
      <rPr>
        <b/>
      </rPr>
      <t>01.08.2018</t>
    </r>
    <r>
      <rPr/>
      <t xml:space="preserve"> - Заказчик прислал 2 подписанных экземпляра договора и ТЗ. ТЗ было передано С. Лунину на согласование с нашей стороны. С. Лунин выставил замечание к ТЗ в части поставочных эксплуатационных документов. Был звонок Заказчику. Заказчик обещал решить вопрос в кратчайшие сроки.
</t>
    </r>
    <r>
      <rPr>
        <b/>
      </rPr>
      <t xml:space="preserve">02.08.2018 </t>
    </r>
    <r>
      <rPr/>
      <t xml:space="preserve">- состоялся телефонный разговор с Заказчиком. Они правят ТЗ, высылают электронную версию на проверку, оперативно подписывают и направляют курьером оригиналы.
Текст ТЗ согласован с С. Луниным и отправлен Заказчику. Ждем от них подписанные экзмепляры ТЗ и 3-й экземпляр договора (для казначейства)
</t>
    </r>
    <r>
      <rPr>
        <b/>
      </rPr>
      <t>07.08.2018</t>
    </r>
    <r>
      <rPr/>
      <t xml:space="preserve"> - по сообщению Коняшина И.Б. договор (3й экземпляр) и ТЗ привезут в четверг
</t>
    </r>
    <r>
      <rPr>
        <b/>
      </rPr>
      <t>09.08.2018</t>
    </r>
    <r>
      <rPr/>
      <t xml:space="preserve"> - Заказчик передал нарочно 3-й экземпляр договора и три исправленных ТЗ. Подписал у С. Лунина. ТЗ на подписи у В. Пака
</t>
    </r>
    <r>
      <rPr>
        <b/>
      </rPr>
      <t>13.08.2018</t>
    </r>
    <r>
      <rPr/>
      <t xml:space="preserve"> - экземпляр отправлен Заказчику</t>
    </r>
  </si>
  <si>
    <r>
      <rPr>
        <b/>
      </rPr>
      <t>30.08.2018 (П. Мартынов)</t>
    </r>
    <r>
      <rPr/>
      <t xml:space="preserve"> - Заказчик просил сделать доп. соглашение с указанием № лицевого счета.
Оформил заявку. Согласовано.Доп. соглашение оформляет Л. Дышкант
Подписано Семиным. Отправил Заказчику курьером (Исх. 958 от 30.08.2018 АО)</t>
    </r>
  </si>
  <si>
    <t>07.09.2018 - оплата аванса</t>
  </si>
  <si>
    <r>
      <rPr>
        <b/>
      </rPr>
      <t xml:space="preserve">12.09.2018 (В. Пак) </t>
    </r>
    <r>
      <rPr/>
      <t xml:space="preserve">- запрос направлен по e-mail. Заказчик прислал оформленный договор, отсканить и выложить на сервер в папку с ТКП и договором. В пятницу направят оригинал и ДС к договору. Контроль подписания ДС
</t>
    </r>
    <r>
      <rPr>
        <b/>
      </rPr>
      <t>12.09.2018</t>
    </r>
    <r>
      <rPr/>
      <t xml:space="preserve"> - предзапуск
</t>
    </r>
    <r>
      <rPr>
        <b/>
      </rPr>
      <t>14.09.2018</t>
    </r>
    <r>
      <rPr/>
      <t xml:space="preserve"> - принято в работу
</t>
    </r>
    <r>
      <rPr>
        <b/>
      </rPr>
      <t>17.09.2018</t>
    </r>
    <r>
      <rPr/>
      <t xml:space="preserve"> - оригинал и протокол разногласий еще не пришли
</t>
    </r>
    <r>
      <rPr>
        <b/>
      </rPr>
      <t>19.09.2018</t>
    </r>
    <r>
      <rPr/>
      <t xml:space="preserve"> - протокол разногласий направлен Тюриковой на рассмотрение
</t>
    </r>
    <r>
      <rPr>
        <b/>
      </rPr>
      <t>21.09.2018</t>
    </r>
    <r>
      <rPr/>
      <t xml:space="preserve"> - Заказчик в телефонном разговоре сообщил: срок переносится на 2019 г. Необходимо внести изменения в протокол разногласий добавить срок 2019 г. Сообщил Тюриковой. Поручено переделать протокол Игошкину.
</t>
    </r>
    <r>
      <rPr>
        <b/>
      </rPr>
      <t>24.09.2018</t>
    </r>
    <r>
      <rPr/>
      <t xml:space="preserve"> - протокол подписан и направлен в ВП.
</t>
    </r>
    <r>
      <rPr>
        <b/>
      </rPr>
      <t>26.09.2018</t>
    </r>
    <r>
      <rPr/>
      <t xml:space="preserve"> - нет основания для переноса срока. Озвучено Заказчику. Ждем от него решения. 
</t>
    </r>
    <r>
      <rPr>
        <b/>
      </rPr>
      <t>27.09.2018</t>
    </r>
    <r>
      <rPr/>
      <t xml:space="preserve"> - протокол разногласий с новым сроком и протокол урег-я разногласий не подписан ВП МО. Причина - неточность в протоколе урег-я разногласий. 
</t>
    </r>
    <r>
      <rPr>
        <b/>
      </rPr>
      <t>03.10.2018</t>
    </r>
    <r>
      <rPr/>
      <t xml:space="preserve"> - протокол разногласий подписан полностью. Протокол урег-я разногласий подписан с нашей стороны и ВП МО. Направлен Заказчику вместе со счетом. Исх 1121 от 03.10.18 АО</t>
    </r>
  </si>
  <si>
    <t xml:space="preserve">дог 1719187309171412246008981 (АО) 
Счет № 88 от 03.10.2018 </t>
  </si>
  <si>
    <r>
      <rPr>
        <b/>
      </rPr>
      <t>25.10.2018 (В. Пак)</t>
    </r>
    <r>
      <rPr/>
      <t xml:space="preserve"> - подготовить ответ на письмо
</t>
    </r>
    <r>
      <rPr>
        <b/>
      </rPr>
      <t>25.10.2018</t>
    </r>
    <r>
      <rPr/>
      <t xml:space="preserve"> - принято в работу
Составлено письмо. На рассмотрении у Семина и Потапова.
</t>
    </r>
    <r>
      <rPr>
        <b/>
      </rPr>
      <t>31.10.2018</t>
    </r>
    <r>
      <rPr/>
      <t xml:space="preserve"> - ожидается подтверждение от ПТЦ о сроке изготовления.
</t>
    </r>
    <r>
      <rPr>
        <b/>
      </rPr>
      <t xml:space="preserve">02.11.2018 </t>
    </r>
    <r>
      <rPr/>
      <t>- ответ на письмо направлен Заказчику по электронной почте (Исх 1255 от 02.11.2018 АО)</t>
    </r>
  </si>
  <si>
    <r>
      <rPr>
        <b/>
      </rPr>
      <t xml:space="preserve">04.07.2018 (В. Пак) </t>
    </r>
    <r>
      <rPr/>
      <t xml:space="preserve">- необходимо подготовить ТКП
</t>
    </r>
    <r>
      <rPr>
        <b/>
      </rPr>
      <t>13.07.2018</t>
    </r>
    <r>
      <rPr/>
      <t xml:space="preserve"> - принято в работу
ПТЦ по словам С. Смирнова постарается сформировать и выдать в группу продаж тех. процесс на модуль ME-408 во вторник (17.07.2018г.)
</t>
    </r>
    <r>
      <rPr>
        <b/>
      </rPr>
      <t>17.07.2018</t>
    </r>
    <r>
      <rPr/>
      <t xml:space="preserve"> - Тех. процессы и перечень комплетующих с себестоимостью получены от ПТЦ и переданы Н. Тюриковой и А. Игошкину
</t>
    </r>
    <r>
      <rPr>
        <b/>
      </rPr>
      <t xml:space="preserve">24.07.2018 </t>
    </r>
    <r>
      <rPr/>
      <t>- РКМ подписаны и отправлены Заказчику по электр. почте С. Луниным</t>
    </r>
  </si>
  <si>
    <r>
      <rPr>
        <b/>
      </rPr>
      <t xml:space="preserve">11.09.2018 (В. Пак) </t>
    </r>
    <r>
      <rPr/>
      <t xml:space="preserve">- договор отдать в бухгалтерию, протокол разногласий подписать, подписанный экземпляр Заказчика отправить по почте
</t>
    </r>
    <r>
      <rPr>
        <b/>
      </rPr>
      <t>12.09.2018</t>
    </r>
    <r>
      <rPr/>
      <t xml:space="preserve"> - принято в работу
</t>
    </r>
    <r>
      <rPr>
        <b/>
      </rPr>
      <t>14.09.2018</t>
    </r>
    <r>
      <rPr/>
      <t xml:space="preserve"> - протокол разногласий подписан. Направлен Заказчику по почте.</t>
    </r>
  </si>
  <si>
    <t>19.09.2018 - оплата аванса</t>
  </si>
  <si>
    <t>19.09.18 - предзапуск</t>
  </si>
  <si>
    <t>21.09.2018 - оплата аванса</t>
  </si>
  <si>
    <t>055_18</t>
  </si>
  <si>
    <r>
      <rPr>
        <b/>
      </rPr>
      <t>02.08.2018 (В. Пак)</t>
    </r>
    <r>
      <rPr/>
      <t xml:space="preserve"> - выяснить текущую ситуацию
</t>
    </r>
    <r>
      <rPr>
        <b/>
      </rPr>
      <t>02.08.2018</t>
    </r>
    <r>
      <rPr/>
      <t xml:space="preserve"> - принято в работу
</t>
    </r>
    <r>
      <rPr>
        <b/>
      </rPr>
      <t>03.08.2018</t>
    </r>
    <r>
      <rPr/>
      <t xml:space="preserve"> - сведения от С. Лунина получены</t>
    </r>
  </si>
  <si>
    <t>дог 477023...730/ЕП-24 (ООО)</t>
  </si>
  <si>
    <t>р2297</t>
  </si>
  <si>
    <t>15.08.2018 - оплата</t>
  </si>
  <si>
    <t>05.09.2018 - окончательная оплата</t>
  </si>
  <si>
    <r>
      <rPr>
        <b/>
      </rPr>
      <t xml:space="preserve">24.05.2018 (В. Пак) </t>
    </r>
    <r>
      <rPr/>
      <t>- необходимо обновить ТКП новой датой + 2 альтернативных предложения;             </t>
    </r>
    <r>
      <rPr>
        <b/>
      </rPr>
      <t>                                     
25.05.2018</t>
    </r>
    <r>
      <rPr/>
      <t xml:space="preserve"> - принято в работу, на согласовании у Сёмина;
</t>
    </r>
    <r>
      <rPr>
        <b/>
      </rPr>
      <t>29.05.2018</t>
    </r>
    <r>
      <rPr/>
      <t xml:space="preserve"> - ТКП согласовано;
</t>
    </r>
    <r>
      <rPr>
        <b/>
      </rPr>
      <t>30.05.2018</t>
    </r>
    <r>
      <rPr/>
      <t xml:space="preserve"> - ТКП отправлено по электр. почте;
отправлено альтернативное предложение от L-CARD;
</t>
    </r>
    <r>
      <rPr>
        <b/>
      </rPr>
      <t>31.05.2018</t>
    </r>
    <r>
      <rPr/>
      <t xml:space="preserve"> - ТКП отправлено задним числом с сопроводительным письмом (Исх. 381/1 от 07.05.2018г.)
</t>
    </r>
    <r>
      <rPr>
        <b/>
      </rPr>
      <t>01.06.2018</t>
    </r>
    <r>
      <rPr/>
      <t xml:space="preserve"> - отправлено альтернативное предложение от "Прогрессивных технологий"
</t>
    </r>
    <r>
      <rPr>
        <b/>
      </rPr>
      <t>25.06.2018</t>
    </r>
    <r>
      <rPr/>
      <t xml:space="preserve"> - присвоена дата договора</t>
    </r>
  </si>
  <si>
    <r>
      <rPr/>
      <t xml:space="preserve">29.06.2018 </t>
    </r>
    <r>
      <rPr/>
      <t>- оплата</t>
    </r>
  </si>
  <si>
    <r>
      <rPr>
        <b/>
      </rPr>
      <t>20.08.2018 (П. Мартынов)</t>
    </r>
    <r>
      <rPr/>
      <t xml:space="preserve"> - Заказчик запросил сведения о цепочке бенефециаров
Скан отправлен Заказчику по электр. почте. Оригинал будет передан с сопровод. письмом вместе с отправочной партией</t>
    </r>
  </si>
  <si>
    <t>18.10.2018 - окончательная оплата</t>
  </si>
  <si>
    <r>
      <rPr>
        <b/>
      </rPr>
      <t xml:space="preserve">19.09.2018 (В. Пак) </t>
    </r>
    <r>
      <rPr/>
      <t xml:space="preserve">- обновить ТКП, подбить с формуляром
</t>
    </r>
    <r>
      <rPr>
        <b/>
      </rPr>
      <t xml:space="preserve">19.09.2018 </t>
    </r>
    <r>
      <rPr/>
      <t>- принято в работу
Согласовано с Войновым. На согласовании у В. Пака
ТКП согласовано. Печать лежит на сервере. Гиперссылка в формуляре исправлена.</t>
    </r>
  </si>
  <si>
    <r>
      <rPr>
        <b/>
      </rPr>
      <t>11.10.2018 (П. Мартынов)</t>
    </r>
    <r>
      <rPr/>
      <t xml:space="preserve"> - составлено письмо-ответ по срокам. На согласовании у Семина.
Текст письма направлен Заказчику по электр. почте на рассмотрение.
Текст письма исправлен. 
</t>
    </r>
    <r>
      <rPr>
        <b/>
      </rPr>
      <t>12.10.2018</t>
    </r>
    <r>
      <rPr/>
      <t xml:space="preserve"> -  формируется проект протокола урегулирования разногласий № 3 (Исп. - Линькова Г.Н.)
</t>
    </r>
    <r>
      <rPr>
        <b/>
      </rPr>
      <t>15.10.2018</t>
    </r>
    <r>
      <rPr/>
      <t xml:space="preserve"> - сегодня будет готов ПУР № 3. Направил текст письма на рассмотрение Заказчику по электр. почте.
Сопровод исправлен. Текст ПУР № 3 будет переделан. 
</t>
    </r>
    <r>
      <rPr>
        <b/>
      </rPr>
      <t>16.10.2018</t>
    </r>
    <r>
      <rPr/>
      <t xml:space="preserve"> - Сопровод снова исправлен. На рассмотрении у Фельдмана и Линьковой. Вносятся правки
На согласовании
</t>
    </r>
    <r>
      <rPr>
        <b/>
      </rPr>
      <t>19.10.2018</t>
    </r>
    <r>
      <rPr/>
      <t xml:space="preserve"> - ПУР № 3 (проект) направлен Заказчику по электр. почте (Исх 1188 от 19.10.2018 АО)</t>
    </r>
  </si>
  <si>
    <r>
      <rPr>
        <b/>
      </rPr>
      <t>13.11.2018 (П. Мартынов)</t>
    </r>
    <r>
      <rPr/>
      <t xml:space="preserve"> - необходимо переделать письмо ответ.
</t>
    </r>
    <r>
      <rPr>
        <b/>
      </rPr>
      <t xml:space="preserve">16.11.2018 </t>
    </r>
    <r>
      <rPr/>
      <t xml:space="preserve">- письмо переделано. Будет показано Заказчику во вторник (на совещании в РКК Энергия)
</t>
    </r>
    <r>
      <rPr>
        <b/>
      </rPr>
      <t xml:space="preserve">20.11.2018 </t>
    </r>
    <r>
      <rPr/>
      <t>- проведено техническое совещание в ПАО "РКК "Энергия". Составлен протокол</t>
    </r>
  </si>
  <si>
    <r>
      <rPr>
        <b/>
      </rPr>
      <t>23.11.2018 (В. Пак)</t>
    </r>
    <r>
      <rPr/>
      <t xml:space="preserve"> - запрос расписан через офис
</t>
    </r>
    <r>
      <rPr>
        <b/>
      </rPr>
      <t>23.11.2018</t>
    </r>
    <r>
      <rPr/>
      <t xml:space="preserve"> - принято в работу. Отдал на рассмотрение Андрейко и Фельдману.
</t>
    </r>
    <r>
      <rPr>
        <b/>
      </rPr>
      <t>27.11.2018</t>
    </r>
    <r>
      <rPr/>
      <t xml:space="preserve"> - приезжал Гранаткин (представитель Энергии) вместе с экземпляром подписанного со стороны "Энергии" ТР и дополнений к ТЗ. Исправлены сроки в ТР вручную. Дополнение к ТЗ и ТР Гранаткин забрал обратно для согласования с 392 ВП МО РФ.
</t>
    </r>
    <r>
      <rPr>
        <b/>
      </rPr>
      <t>28.11.2018</t>
    </r>
    <r>
      <rPr/>
      <t xml:space="preserve"> - ТР, дополнения к ТЗ вместе с ПУР 2,3 к дог. 16/18 и 19/18 направлены в 1 отдел 1653 ВП МО РФ (Исх  1368 от 28.11.2018 АО)
</t>
    </r>
    <r>
      <rPr>
        <b/>
      </rPr>
      <t>30.11.2018</t>
    </r>
    <r>
      <rPr/>
      <t xml:space="preserve"> - ТР, согласованное с нашей стороны и со стороны 1-го отдела 1653 ВП МО РФ, направлено Заказчику (Исх. 1388 от 30.11.2018 АО).
Также направлено дополнение к ТЗ и ПУР № 2 и 3 (Исх 1389 от 30.11.2018 АО)</t>
    </r>
  </si>
  <si>
    <r>
      <rPr>
        <b/>
      </rPr>
      <t>04.06.2018 (В. Пак)</t>
    </r>
    <r>
      <rPr/>
      <t xml:space="preserve"> - обновить ТКП + подготовить сопроводительное
</t>
    </r>
    <r>
      <rPr>
        <b/>
      </rPr>
      <t>04.06.2018</t>
    </r>
    <r>
      <rPr/>
      <t xml:space="preserve"> - принято в работу;
ТКП и сопровод. письмо на согласовании у В. Пака
Отправлено заказчику по электр. почте (Исх. 444 от 04.06.18 (ООО))</t>
    </r>
  </si>
  <si>
    <r>
      <rPr>
        <b/>
        <color rgb="FF000000"/>
      </rPr>
      <t>11.07.2018 (В. Пак)</t>
    </r>
    <r>
      <rPr>
        <color rgb="FF000000"/>
      </rPr>
      <t xml:space="preserve"> - оформление договора
</t>
    </r>
    <r>
      <rPr>
        <b/>
        <color rgb="FF000000"/>
      </rPr>
      <t>17.07.2018</t>
    </r>
    <r>
      <rPr>
        <color rgb="FF000000"/>
      </rPr>
      <t xml:space="preserve"> - проект договора с замечаниями отправлен Заказчику по электр. почте
</t>
    </r>
    <r>
      <rPr>
        <b/>
        <color rgb="FF000000"/>
      </rPr>
      <t>23.07.2018</t>
    </r>
    <r>
      <rPr>
        <color rgb="FF000000"/>
      </rPr>
      <t xml:space="preserve"> - договор (оригиналы) и счет отправлены Заказчику по почте (Исх. 592 от 23.07.18 г. (ООО))</t>
    </r>
  </si>
  <si>
    <t>дог 3053355М (ООО)</t>
  </si>
  <si>
    <t>НПРС "Источник-М"</t>
  </si>
  <si>
    <r>
      <rPr>
        <b/>
      </rPr>
      <t>04.06.2018</t>
    </r>
    <r>
      <rPr/>
      <t xml:space="preserve"> - письмо о согласовании сроков находится в папке с ТКП</t>
    </r>
  </si>
  <si>
    <r>
      <rPr>
        <b/>
      </rPr>
      <t xml:space="preserve">12.07.2018 (В. Пак) </t>
    </r>
    <r>
      <rPr/>
      <t xml:space="preserve">- привести кабели в актуальное состояние с формуляром
</t>
    </r>
    <r>
      <rPr>
        <b/>
      </rPr>
      <t>12.07.2018</t>
    </r>
    <r>
      <rPr/>
      <t xml:space="preserve"> - принято в работу
ТКП переделано в части комплекта кабелей и отправлено Войнову и Смоляковой.</t>
    </r>
  </si>
  <si>
    <r>
      <rPr>
        <b/>
      </rPr>
      <t xml:space="preserve">02.08.2018 (В. Пак) </t>
    </r>
    <r>
      <rPr/>
      <t xml:space="preserve">- запрос расписан через офис
</t>
    </r>
    <r>
      <rPr>
        <b/>
      </rPr>
      <t>02.08.2018</t>
    </r>
    <r>
      <rPr/>
      <t xml:space="preserve"> - принято в работу.
</t>
    </r>
    <r>
      <rPr>
        <b/>
      </rPr>
      <t>03.08.2018</t>
    </r>
    <r>
      <rPr/>
      <t xml:space="preserve"> - уточненный перечень на согласовании у А. Андрейко. Согласовано с Андрейко и Войновым
Сопроводительное письмо на согласовании у В. Пака
</t>
    </r>
    <r>
      <rPr>
        <b/>
      </rPr>
      <t>06.08.2018</t>
    </r>
    <r>
      <rPr/>
      <t xml:space="preserve"> - необходима подпись Попова
</t>
    </r>
    <r>
      <rPr>
        <b/>
      </rPr>
      <t>07.08.2018</t>
    </r>
    <r>
      <rPr/>
      <t xml:space="preserve"> - перечень оборудования отправлен Заказчику по электр. почте (Исх. № 859 от 07.08.2018 г АО)</t>
    </r>
  </si>
  <si>
    <r>
      <rPr>
        <b/>
      </rPr>
      <t>30.08.2018 (П. Мартынов)</t>
    </r>
    <r>
      <rPr/>
      <t xml:space="preserve"> - задача поставлена Семиным А. 
Переделать ТКП, выдать исх. данные Игошкину, получить от Заказчика письмо за подписью ВП об изменении состава поставки.
</t>
    </r>
    <r>
      <rPr>
        <b/>
      </rPr>
      <t>31.08.2018</t>
    </r>
    <r>
      <rPr/>
      <t xml:space="preserve"> - ТКП выложено на сервер.</t>
    </r>
  </si>
  <si>
    <r>
      <rPr>
        <b/>
      </rPr>
      <t>17.09.2018 (П. Мартынов)</t>
    </r>
    <r>
      <rPr/>
      <t xml:space="preserve"> - Заказчик прислал письмо за подписью ВП об изменении состава. ТКП переделано. Передано А. Игошкину для исправления договора. 
</t>
    </r>
    <r>
      <rPr>
        <b/>
      </rPr>
      <t>20.09.2018</t>
    </r>
    <r>
      <rPr/>
      <t xml:space="preserve"> - исправленный договор направлен Заказчику (Исх 1052 от 20.09.2018 АО)</t>
    </r>
  </si>
  <si>
    <r>
      <rPr>
        <b/>
      </rPr>
      <t xml:space="preserve">27.09.2018 </t>
    </r>
    <r>
      <rPr/>
      <t xml:space="preserve">- доп. соглашение № 1 (скан) к договору, подписанное со стороны Заказчика (в том числе ВП) направлено в наш адрес. Сам договор (скан) по непонятным причинам еще не направлен.
Оказывается, Заказчик его не подписал + выставил замечания к РКМ. А. Игошкин исправляет
</t>
    </r>
    <r>
      <rPr>
        <b/>
      </rPr>
      <t>28.09.2018</t>
    </r>
    <r>
      <rPr/>
      <t xml:space="preserve"> - договор повторно направлен Заказчику
</t>
    </r>
    <r>
      <rPr>
        <b/>
      </rPr>
      <t>05.10.2018</t>
    </r>
    <r>
      <rPr/>
      <t xml:space="preserve"> - Заказчик прислал скан подписанного договора.</t>
    </r>
  </si>
  <si>
    <t>12.11.2018 - оплата аванса</t>
  </si>
  <si>
    <t>ДФМ</t>
  </si>
  <si>
    <t>076_18</t>
  </si>
  <si>
    <r>
      <rPr>
        <b/>
      </rPr>
      <t xml:space="preserve">21.05.2018 (В. Пак) </t>
    </r>
    <r>
      <rPr/>
      <t xml:space="preserve">- запрос расписан через офис, перекупы (сообщу какой ответ готовить); </t>
    </r>
    <r>
      <rPr>
        <b/>
      </rPr>
      <t>22.05.2018</t>
    </r>
    <r>
      <rPr/>
      <t xml:space="preserve"> - принято в работу, отправлено Заказчику по электр. почте</t>
    </r>
  </si>
  <si>
    <t>спецификация №3 к Дог. 72608-05439/17</t>
  </si>
  <si>
    <t>р2277</t>
  </si>
  <si>
    <r>
      <rPr>
        <b/>
      </rPr>
      <t>13.07.2018</t>
    </r>
    <r>
      <rPr/>
      <t xml:space="preserve"> - оплата</t>
    </r>
  </si>
  <si>
    <t>Комплекс автоматизированной обработки ТМИ</t>
  </si>
  <si>
    <r>
      <rPr>
        <b/>
      </rPr>
      <t>28.09.2018 (П. Мартынов)</t>
    </r>
    <r>
      <rPr/>
      <t xml:space="preserve"> - принято в работу. 
Договор у Семина. Решается вопрос по срокам.
</t>
    </r>
    <r>
      <rPr>
        <b/>
      </rPr>
      <t>10.10.2018</t>
    </r>
    <r>
      <rPr/>
      <t xml:space="preserve"> - по состоянию на сегодняшний день вопрос со сроками не решен.
</t>
    </r>
    <r>
      <rPr>
        <b/>
      </rPr>
      <t>11.10.2018</t>
    </r>
    <r>
      <rPr/>
      <t xml:space="preserve"> - составлено письмо-ответ. На согласовании у Лунина и Семина.
Текст письма направлен Заказчику по электр. почте на рассмотрение.
</t>
    </r>
    <r>
      <rPr>
        <b/>
      </rPr>
      <t>16.10.2018</t>
    </r>
    <r>
      <rPr/>
      <t xml:space="preserve"> - Заказчик не одобрил текст письма. Планирует посетить "Меру".
</t>
    </r>
    <r>
      <rPr>
        <b/>
      </rPr>
      <t>17.10.2018</t>
    </r>
    <r>
      <rPr/>
      <t xml:space="preserve"> - состоялось техн. совещание с Заказчиком (Перевозниковым). Выпущен протокол № 1 (на согласовании у Семина).
</t>
    </r>
    <r>
      <rPr>
        <b/>
      </rPr>
      <t>18.10.2018</t>
    </r>
    <r>
      <rPr/>
      <t xml:space="preserve"> - готовлю офиц. письмо в соответствии с протоколом совещаний. 
</t>
    </r>
    <r>
      <rPr>
        <b/>
      </rPr>
      <t>19.10.2018</t>
    </r>
    <r>
      <rPr/>
      <t xml:space="preserve"> - письмо на согласовании. От Лунина С. необходимо получить перечень РКД, планируемой к передаче Заказчику до 15.11.2018 г.
Письмо на согласовании у директора.
</t>
    </r>
    <r>
      <rPr>
        <b/>
      </rPr>
      <t>22.10.2018</t>
    </r>
    <r>
      <rPr/>
      <t xml:space="preserve"> - ответ отправлен Заказчику по электр. почте (Исх. 1192 от 22.10.2018 г.) </t>
    </r>
  </si>
  <si>
    <t>Дог. № 33/18 от 21.03.2018</t>
  </si>
  <si>
    <r>
      <rPr>
        <b/>
      </rPr>
      <t>02.11.2018 (В. Пак)</t>
    </r>
    <r>
      <rPr/>
      <t xml:space="preserve"> - запрос расписан через офис
</t>
    </r>
    <r>
      <rPr>
        <b/>
      </rPr>
      <t>06.11.2018</t>
    </r>
    <r>
      <rPr/>
      <t xml:space="preserve"> - принято в работу
Ожидается информация от ЦР относительно сроков.
</t>
    </r>
    <r>
      <rPr>
        <b/>
      </rPr>
      <t>09.11.2018</t>
    </r>
    <r>
      <rPr/>
      <t xml:space="preserve"> - составлен официальный ответ. На согласовании
</t>
    </r>
    <r>
      <rPr>
        <b/>
      </rPr>
      <t>14.11.2018</t>
    </r>
    <r>
      <rPr/>
      <t xml:space="preserve"> - состоялось совещание с представителями Заказчика. Выпущен протокол № 2.
Исправлен договор. Необходимо переделать протокол цены и РКМ.
</t>
    </r>
    <r>
      <rPr>
        <b/>
      </rPr>
      <t>15.11.2018</t>
    </r>
    <r>
      <rPr/>
      <t xml:space="preserve"> - договор на подписи у Потапова (кроме РКМ)
</t>
    </r>
    <r>
      <rPr>
        <b/>
      </rPr>
      <t>16.11.2018</t>
    </r>
    <r>
      <rPr/>
      <t xml:space="preserve"> - договор направлен в ВП МО (Исх 1310 от 16.11.2018 АО)
</t>
    </r>
    <r>
      <rPr>
        <b/>
      </rPr>
      <t>20.11.2018</t>
    </r>
    <r>
      <rPr/>
      <t xml:space="preserve"> - договор не подписан ВП МО. 
</t>
    </r>
    <r>
      <rPr>
        <b/>
      </rPr>
      <t>21.11.2018</t>
    </r>
    <r>
      <rPr/>
      <t xml:space="preserve"> - договор будет направлен повторно в ВП МО за тем же исходящим после согласования с Заказчиком перечня разрабатываемых документов (ориентировочно - понедельник).
</t>
    </r>
    <r>
      <rPr>
        <b/>
      </rPr>
      <t xml:space="preserve">23.11.2018 </t>
    </r>
    <r>
      <rPr/>
      <t xml:space="preserve">- договор повторно направлен в ВП МО под Исх 1310 от 16.11.2018 АО
</t>
    </r>
    <r>
      <rPr>
        <b/>
      </rPr>
      <t>30.11.2018</t>
    </r>
    <r>
      <rPr/>
      <t xml:space="preserve"> - договор направлен Заказчику (Исх 1393 от 30.11.2018 АО)</t>
    </r>
  </si>
  <si>
    <r>
      <rPr>
        <b/>
      </rPr>
      <t xml:space="preserve">11.12.2018 (П. Мартынов) </t>
    </r>
    <r>
      <rPr/>
      <t xml:space="preserve">- принято в работу. 
ПР подписан Потаповым. Ожидается решение от Перевозникова.
</t>
    </r>
    <r>
      <rPr>
        <b/>
      </rPr>
      <t>12.12.2018</t>
    </r>
    <r>
      <rPr/>
      <t xml:space="preserve"> - ПР и ПУР подписаны и направлены в 1-й отдел 1653 ВП МО (Исх 1451 от 12.12.18 АО) вместе с рядом конструкторских документов.
</t>
    </r>
    <r>
      <rPr>
        <b/>
      </rPr>
      <t>13.12.2018</t>
    </r>
    <r>
      <rPr/>
      <t xml:space="preserve"> - ПР и ПУР направлены Заказчику (Исх 1464 от 13.12.2018 АО)</t>
    </r>
  </si>
  <si>
    <r>
      <rPr>
        <b/>
      </rPr>
      <t>08.05.2018 (В. Пак)</t>
    </r>
    <r>
      <rPr/>
      <t xml:space="preserve"> - расписано через офис, обновить КП (081_18) новой датой; 
</t>
    </r>
    <r>
      <rPr>
        <b/>
      </rPr>
      <t>10.05.2018</t>
    </r>
    <r>
      <rPr/>
      <t xml:space="preserve"> - принято в работу; 
- ТКП обновлено, на рассмотрении у В. Пака; 
</t>
    </r>
    <r>
      <rPr>
        <b/>
      </rPr>
      <t>11.05.2018</t>
    </r>
    <r>
      <rPr/>
      <t xml:space="preserve"> - отправлено заказчику</t>
    </r>
  </si>
  <si>
    <r>
      <rPr>
        <b/>
      </rPr>
      <t xml:space="preserve">28.05.2018 (В. Пак) </t>
    </r>
    <r>
      <rPr/>
      <t xml:space="preserve">- запрос направлен по e-mail, скидку не предоставляем;
</t>
    </r>
    <r>
      <rPr>
        <b/>
      </rPr>
      <t>28.05.2018</t>
    </r>
    <r>
      <rPr/>
      <t xml:space="preserve"> - принято в работу;
</t>
    </r>
    <r>
      <rPr>
        <b/>
      </rPr>
      <t>30.05.2018</t>
    </r>
    <r>
      <rPr/>
      <t xml:space="preserve"> - счет (скан) отправлен Заказчику по электронной почте. Оригинал счета не нужен.</t>
    </r>
  </si>
  <si>
    <t>счет 132 (ООО) 30.05.2018</t>
  </si>
  <si>
    <t>09.06.2018 - оплата</t>
  </si>
  <si>
    <t>р2319</t>
  </si>
  <si>
    <t>ФГУП ЦЭНКИ - НИИСК</t>
  </si>
  <si>
    <t>Разработка РКД и ПМО на Систему измерений параметров технологического оборудования  СИП ТО 373ИК61 СК "Восток А2"</t>
  </si>
  <si>
    <r>
      <rPr>
        <b/>
      </rPr>
      <t>28.08.2018 (В. Пак)</t>
    </r>
    <r>
      <rPr/>
      <t xml:space="preserve"> - написать текущую ситуацию
</t>
    </r>
    <r>
      <rPr>
        <b/>
      </rPr>
      <t>29.08.2018</t>
    </r>
    <r>
      <rPr/>
      <t xml:space="preserve"> - принято в работу.
ЦЭНКИ должен заключить со всеми организациями, участвующими в работе по "Восточному" договора. Для заключения договора между ЦЭНКИ и АО "НПЦ "МЕРА" необходимо ТКП, подтверждающее заложенную в договор сумму.
Формирую ТКП (v5) с актуальными ценами.
</t>
    </r>
    <r>
      <rPr>
        <b/>
      </rPr>
      <t>06.09.2018</t>
    </r>
    <r>
      <rPr/>
      <t xml:space="preserve"> - ТКП на рассмотрении у В. Пака.
</t>
    </r>
    <r>
      <rPr>
        <b/>
      </rPr>
      <t>07.09.2018</t>
    </r>
    <r>
      <rPr/>
      <t xml:space="preserve"> - согласовано с Паком. На согласовании у А. Семина. Согласовано. 
Составил заявку на договор.
</t>
    </r>
    <r>
      <rPr>
        <b/>
      </rPr>
      <t>14.09.2018</t>
    </r>
    <r>
      <rPr/>
      <t xml:space="preserve"> - РКМ отправлены Заказчику по электр. почте на рассмотрение</t>
    </r>
  </si>
  <si>
    <t>дог 25/18 от 23.08.2018 г.</t>
  </si>
  <si>
    <r>
      <rPr>
        <b/>
      </rPr>
      <t>02.10.2018</t>
    </r>
    <r>
      <rPr/>
      <t xml:space="preserve"> - договор подписан.
Новая вводная от Заказчика: включить монтажные работы в договор. 
</t>
    </r>
    <r>
      <rPr>
        <b/>
      </rPr>
      <t>03.10.2018</t>
    </r>
    <r>
      <rPr/>
      <t xml:space="preserve"> - чтобы подписать договор у ВП, необходимо контрактное ТЗ, которое придет не раньше пятницы 
</t>
    </r>
    <r>
      <rPr>
        <b/>
      </rPr>
      <t xml:space="preserve">08.10.2018 </t>
    </r>
    <r>
      <rPr/>
      <t xml:space="preserve">- переделано ТКП. На согласовании у Потапова.
</t>
    </r>
    <r>
      <rPr>
        <b/>
      </rPr>
      <t>09.10.2018</t>
    </r>
    <r>
      <rPr/>
      <t xml:space="preserve"> - ТКП по-прежнему на согласовании. Контрактное ТЗ так и не подписано.
</t>
    </r>
    <r>
      <rPr>
        <b/>
      </rPr>
      <t>11.10.2018</t>
    </r>
    <r>
      <rPr/>
      <t xml:space="preserve"> - ТКП исправлено. На согласовании
</t>
    </r>
    <r>
      <rPr>
        <b/>
      </rPr>
      <t>15.10.2018</t>
    </r>
    <r>
      <rPr/>
      <t xml:space="preserve"> - есть замечания. Необходимо переделать
ТКП переделано. Согласовано с Фельдманом.  
Решение руководства: ожидается контрактное ТЗ. Будут включены монтажные работы.</t>
    </r>
  </si>
  <si>
    <r>
      <rPr>
        <b/>
      </rPr>
      <t>23.10.2018 (П. Мартынов)</t>
    </r>
    <r>
      <rPr/>
      <t xml:space="preserve"> - Контрактное ТЗ пришло (вх 868 от 17.10.2018 АО). Необходимо написать письмо о коррекции сроков.
</t>
    </r>
    <r>
      <rPr>
        <b/>
      </rPr>
      <t>24.10.2018</t>
    </r>
    <r>
      <rPr/>
      <t xml:space="preserve"> - проведено совещание. Составлен протокол № 1.
Составлено письмо о переносе срока этапа 2.
</t>
    </r>
    <r>
      <rPr>
        <b/>
      </rPr>
      <t>31.10.2018</t>
    </r>
    <r>
      <rPr/>
      <t xml:space="preserve"> - проведено совещание с представителем ФГУП "ЦЭНКИ". Составлен протокол.
</t>
    </r>
    <r>
      <rPr>
        <b/>
      </rPr>
      <t>02.11.2018</t>
    </r>
    <r>
      <rPr/>
      <t xml:space="preserve"> - ТКП согласовано. РКМ и договор переделаны, на согласовании
</t>
    </r>
    <r>
      <rPr>
        <b/>
      </rPr>
      <t>07.11.2018</t>
    </r>
    <r>
      <rPr/>
      <t xml:space="preserve"> - проект договора и РКМ направлены Заказчику на рассмотрение. (Исх 1267 от 07.11.2018 г. АО)
Получены замечания от Заказчика. Устранены. Ожидаются замечания по ТЗ от ЦР и ПТЦ. Внести в протокол.
</t>
    </r>
    <r>
      <rPr>
        <b/>
      </rPr>
      <t>13.11.2018</t>
    </r>
    <r>
      <rPr/>
      <t xml:space="preserve"> - ТЗ и договор подписаны с нашей стороны и отправлены в 1-й отдел 1653 ВП МО РФ (Исх 1295 от 13.11.2018 г.)
</t>
    </r>
    <r>
      <rPr>
        <b/>
      </rPr>
      <t>22.11.2018</t>
    </r>
    <r>
      <rPr/>
      <t xml:space="preserve"> - договор и ТЗ подписаны 1-м отделом 1653 ВП МО РФ. Направлены в наш адрес.
</t>
    </r>
    <r>
      <rPr>
        <b/>
      </rPr>
      <t>23.11.2018</t>
    </r>
    <r>
      <rPr/>
      <t xml:space="preserve"> - Договор передан Заказчику нарочно (Исх 1324 от 23.11.2018 АО)</t>
    </r>
  </si>
  <si>
    <r>
      <rPr>
        <b/>
      </rPr>
      <t>20.12.2018 (В. Пак)</t>
    </r>
    <r>
      <rPr/>
      <t xml:space="preserve"> - запрос расписан через офис
20.12.2018 - письмо информационного характера. Ответ не требуется.</t>
    </r>
  </si>
  <si>
    <r>
      <rPr>
        <b/>
      </rPr>
      <t xml:space="preserve">23.07.2018 (В. Пак) </t>
    </r>
    <r>
      <rPr/>
      <t xml:space="preserve">- подготовить ответ на письмо, скидку согласовать с А. Семиным
</t>
    </r>
    <r>
      <rPr>
        <b/>
      </rPr>
      <t>23.07.2018</t>
    </r>
    <r>
      <rPr/>
      <t xml:space="preserve"> - принято в работу
Ответ отправлен - Исх. № 797 от 23.07.2018 (АО). Скидку 10% не предоставляем</t>
    </r>
  </si>
  <si>
    <r>
      <rPr>
        <b/>
      </rPr>
      <t xml:space="preserve">30.05.2018 (В. Пак) </t>
    </r>
    <r>
      <rPr/>
      <t xml:space="preserve">- требуется согласовать сроки с ПТЦ;
</t>
    </r>
    <r>
      <rPr>
        <b/>
      </rPr>
      <t>31.05.2018</t>
    </r>
    <r>
      <rPr/>
      <t xml:space="preserve"> - срок поставки согласован - 4,5 мес.</t>
    </r>
  </si>
  <si>
    <r>
      <rPr>
        <b/>
      </rPr>
      <t>27.08.2018 (П. Мартынов)</t>
    </r>
    <r>
      <rPr/>
      <t xml:space="preserve"> - задача поставлена А. Семиным: актуализировать ТКП, вынести комплект аттенюаторов, указать в ТКП реальные сроки выполнения работ.
</t>
    </r>
    <r>
      <rPr>
        <b/>
      </rPr>
      <t>28.08.2018</t>
    </r>
    <r>
      <rPr/>
      <t xml:space="preserve"> - ТКП сформировано. </t>
    </r>
  </si>
  <si>
    <t>27.10.2018 - оплата</t>
  </si>
  <si>
    <r>
      <rPr>
        <b/>
      </rPr>
      <t>24.09.2018 (П. Мартынов)</t>
    </r>
    <r>
      <rPr/>
      <t xml:space="preserve"> - задача поставлена В. Паком.
К договору № 69/2866-17  неверно рассчитано ТКП. Всю материальную часть перенести в ТКП к договору № 45/17.
Согласовано с Андрейко. Отправлено Паку по электр. почте.
</t>
    </r>
    <r>
      <rPr>
        <b/>
      </rPr>
      <t>01.10.2018</t>
    </r>
    <r>
      <rPr/>
      <t xml:space="preserve"> - ТКП подписано. Скан с печатью выложен на сервер.</t>
    </r>
  </si>
  <si>
    <t>Дог. № 69/2866-17 от 18.05.2017 г.</t>
  </si>
  <si>
    <r>
      <rPr>
        <b/>
      </rPr>
      <t xml:space="preserve">14.06.2018 (В. Пак) </t>
    </r>
    <r>
      <rPr/>
      <t xml:space="preserve">- запрос расписан через офис, необходимо обновить ТКП 123_18 и направить в адрес перекупов
</t>
    </r>
    <r>
      <rPr>
        <b/>
      </rPr>
      <t>14.06.2018</t>
    </r>
    <r>
      <rPr/>
      <t xml:space="preserve"> - принято в работу
</t>
    </r>
    <r>
      <rPr>
        <b/>
      </rPr>
      <t>15.06.2018</t>
    </r>
    <r>
      <rPr/>
      <t xml:space="preserve"> - ТКП отправлено Заказчику по электр. почте</t>
    </r>
  </si>
  <si>
    <r>
      <rPr>
        <b/>
      </rPr>
      <t>29.06.2018 (В. Пак)</t>
    </r>
    <r>
      <rPr/>
      <t xml:space="preserve"> - подготовить обновленное ТКП
</t>
    </r>
    <r>
      <rPr>
        <b/>
      </rPr>
      <t xml:space="preserve">29.06.2018 </t>
    </r>
    <r>
      <rPr/>
      <t xml:space="preserve">- принято в работу
</t>
    </r>
    <r>
      <rPr>
        <b/>
      </rPr>
      <t>02.07.2018</t>
    </r>
    <r>
      <rPr/>
      <t xml:space="preserve"> - рассчитана ориентировочная стоимость работ по доработке ПО и выпуску экспл. документации на ПО. Ожидается расчет стоимости методик измерений.
</t>
    </r>
    <r>
      <rPr>
        <b/>
      </rPr>
      <t>03.07.2018</t>
    </r>
    <r>
      <rPr/>
      <t xml:space="preserve"> - передано на согласование директору
</t>
    </r>
    <r>
      <rPr>
        <b/>
      </rPr>
      <t>05.07.2018</t>
    </r>
    <r>
      <rPr/>
      <t xml:space="preserve"> - ТКП исправлено и повторно передано на согласование директору (через А. Семина)
</t>
    </r>
    <r>
      <rPr>
        <b/>
      </rPr>
      <t>06.07.2018</t>
    </r>
    <r>
      <rPr/>
      <t xml:space="preserve"> - ТКП отправлено Заказчику по электронной почте (Исх. № 550 от 06.07.2018 (ООО)</t>
    </r>
  </si>
  <si>
    <r>
      <rPr>
        <b/>
      </rPr>
      <t>05.09.2018 (В. Пак)</t>
    </r>
    <r>
      <rPr/>
      <t xml:space="preserve"> - расписан через офис. Обновить ТКП
</t>
    </r>
    <r>
      <rPr>
        <b/>
      </rPr>
      <t>06.09.2018</t>
    </r>
    <r>
      <rPr/>
      <t xml:space="preserve"> - принято в работу
Совместно с Алексеем Скрипником проработана посл. версия ТЗ, изменена структурная схема.
</t>
    </r>
    <r>
      <rPr>
        <b/>
      </rPr>
      <t>11.09.2018</t>
    </r>
    <r>
      <rPr/>
      <t xml:space="preserve"> - рассчитано ТКП. Согласовано со Скрипником Алексеем. На согласовании у В. Пака
</t>
    </r>
    <r>
      <rPr>
        <b/>
      </rPr>
      <t>14.09.2018</t>
    </r>
    <r>
      <rPr/>
      <t xml:space="preserve"> - на согласовании у Потапова
</t>
    </r>
    <r>
      <rPr>
        <b/>
      </rPr>
      <t>18.09.2018</t>
    </r>
    <r>
      <rPr/>
      <t xml:space="preserve"> - отправлено Заказчику по электр. почте (Исх 703 от 18.09.18 ООО)</t>
    </r>
  </si>
  <si>
    <r>
      <rPr>
        <b/>
      </rPr>
      <t xml:space="preserve">04.09.2018 (В. Пак) </t>
    </r>
    <r>
      <rPr/>
      <t xml:space="preserve">- выяснить ситуацию
</t>
    </r>
    <r>
      <rPr>
        <b/>
      </rPr>
      <t>06.09.2018</t>
    </r>
    <r>
      <rPr/>
      <t xml:space="preserve"> - принято в работу.
Ожидается офиц. отправка протокола урег-я разногласий в наш адрес.</t>
    </r>
  </si>
  <si>
    <r>
      <rPr>
        <b/>
      </rPr>
      <t xml:space="preserve">19.09.2018 (В. Пак) </t>
    </r>
    <r>
      <rPr/>
      <t xml:space="preserve">- запрос расписан через офис. Подписать протокол разногласий, отправить Заказчику
Принято в работу. Скан направлен Тюриковой на рассмотрение
</t>
    </r>
    <r>
      <rPr>
        <b/>
      </rPr>
      <t>28.09.2018</t>
    </r>
    <r>
      <rPr/>
      <t xml:space="preserve"> - протокол у Г.Н. Линьковой
</t>
    </r>
    <r>
      <rPr>
        <b/>
      </rPr>
      <t>10.10.2018</t>
    </r>
    <r>
      <rPr/>
      <t xml:space="preserve"> - протокол у Семина. Будет сдвиг сроков
</t>
    </r>
    <r>
      <rPr>
        <b/>
      </rPr>
      <t>11.10.2018</t>
    </r>
    <r>
      <rPr/>
      <t xml:space="preserve"> - составлено письмо о переносе сроков. 
Текст письма направлен Заказчику по электр. почте на рассмотрение.
Исправлен текст письма. 
</t>
    </r>
    <r>
      <rPr>
        <b/>
      </rPr>
      <t>12.10.2018</t>
    </r>
    <r>
      <rPr/>
      <t xml:space="preserve"> -  формируется проект протокола урегулирования разногласий № 3 (Исп. - Линькова Г.Н.)
</t>
    </r>
    <r>
      <rPr>
        <b/>
      </rPr>
      <t>15.10.2018</t>
    </r>
    <r>
      <rPr/>
      <t xml:space="preserve"> - сегодня будет готов ПУР № 3. Направил текст письма на рассмотрение Заказчику по электр. почте.
</t>
    </r>
    <r>
      <rPr>
        <b/>
      </rPr>
      <t>19.10.2018</t>
    </r>
    <r>
      <rPr/>
      <t xml:space="preserve"> - письмо на согласовании у Потапова.
</t>
    </r>
    <r>
      <rPr>
        <b/>
      </rPr>
      <t>22.10.2018</t>
    </r>
    <r>
      <rPr/>
      <t xml:space="preserve"> - письмо направлено Заказчику по электр. почте (Исх 1191 от 22.10.2018 г. АО)</t>
    </r>
  </si>
  <si>
    <r>
      <rPr>
        <b/>
      </rPr>
      <t>31.10.2018 (В. Пак)</t>
    </r>
    <r>
      <rPr/>
      <t xml:space="preserve"> - запрос расписан через офис
</t>
    </r>
    <r>
      <rPr>
        <b/>
      </rPr>
      <t>01.11.2018</t>
    </r>
    <r>
      <rPr/>
      <t xml:space="preserve"> - принято в работу
</t>
    </r>
    <r>
      <rPr>
        <b/>
      </rPr>
      <t>02.11.2018</t>
    </r>
    <r>
      <rPr/>
      <t xml:space="preserve"> - ответ дан письмом (Исх 1256 от 02.11.2018 АО). Направлено по электр. почте.</t>
    </r>
  </si>
  <si>
    <r>
      <rPr>
        <b/>
      </rPr>
      <t>13.11.2018 (П. Мартынов)</t>
    </r>
    <r>
      <rPr/>
      <t xml:space="preserve"> - необходимо переделать письмо.
</t>
    </r>
    <r>
      <rPr>
        <b/>
      </rPr>
      <t>16.11.2018</t>
    </r>
    <r>
      <rPr/>
      <t xml:space="preserve"> - письмо переделано. Будет показано Заказчику во вторник (на совещании в РКК Энергия)
</t>
    </r>
    <r>
      <rPr>
        <b/>
      </rPr>
      <t>20.11.2018</t>
    </r>
    <r>
      <rPr/>
      <t xml:space="preserve"> - проведено совещание в ПАО "РКК "Энергия". Составлен протокол
</t>
    </r>
  </si>
  <si>
    <r>
      <rPr>
        <b/>
      </rPr>
      <t>18.05.2018 (В. Пак)</t>
    </r>
    <r>
      <rPr/>
      <t xml:space="preserve"> - обновить ТКП сегодняшней датой</t>
    </r>
  </si>
  <si>
    <r>
      <rPr>
        <b/>
      </rPr>
      <t>25.06.2018 (В. Пак)</t>
    </r>
    <r>
      <rPr/>
      <t xml:space="preserve"> - согласовать ТЗ
</t>
    </r>
    <r>
      <rPr>
        <b/>
      </rPr>
      <t>25.06.2018</t>
    </r>
    <r>
      <rPr/>
      <t xml:space="preserve"> - принято в работу
По просьбе Алексея Скрипника отправил Заказчику эскиз на согласование. Пересчитываю кросс-оборудование
</t>
    </r>
    <r>
      <rPr>
        <b/>
      </rPr>
      <t>26.06.2018</t>
    </r>
    <r>
      <rPr/>
      <t xml:space="preserve"> - ТЗ подписано Алексеем Скрипником и А. Кокоревым. На согласовании у А. Сёмина
</t>
    </r>
    <r>
      <rPr>
        <b/>
      </rPr>
      <t>27.06.2018</t>
    </r>
    <r>
      <rPr/>
      <t xml:space="preserve"> - ТЗ согласовано с нашей стороны. Скан направлен Заказчику на рассмотрение по электронной почте.</t>
    </r>
  </si>
  <si>
    <t>Технодинамика 
УАП "Гидравлика"</t>
  </si>
  <si>
    <t xml:space="preserve">Создание стенда для испытания ВГТД </t>
  </si>
  <si>
    <t>160_18</t>
  </si>
  <si>
    <r>
      <rPr>
        <rFont val="Arial"/>
        <b/>
      </rPr>
      <t xml:space="preserve">25.07.2018 (В. Пак) </t>
    </r>
    <r>
      <rPr>
        <rFont val="Arial"/>
      </rPr>
      <t xml:space="preserve">- запрос направлен по e-mail, беремся или нет за поставку самолетных блоков
</t>
    </r>
    <r>
      <rPr>
        <rFont val="Arial"/>
        <b/>
      </rPr>
      <t>26.07.2018</t>
    </r>
    <r>
      <rPr>
        <rFont val="Arial"/>
      </rPr>
      <t xml:space="preserve"> - принято в работу. 
</t>
    </r>
    <r>
      <rPr>
        <rFont val="Arial"/>
        <b/>
      </rPr>
      <t>27.07.2018</t>
    </r>
    <r>
      <rPr>
        <rFont val="Arial"/>
      </rPr>
      <t xml:space="preserve"> - направлены запросы поставщикам. Ответ так и не поступил в полном объеме. 
</t>
    </r>
    <r>
      <rPr>
        <rFont val="Arial"/>
        <b/>
      </rPr>
      <t>30.07.2018</t>
    </r>
    <r>
      <rPr>
        <rFont val="Arial"/>
      </rPr>
      <t xml:space="preserve"> - передать дело Спиридонскому В.</t>
    </r>
  </si>
  <si>
    <t>ЦЭНКИ - ТАН</t>
  </si>
  <si>
    <t>Оборудование и ЗИП для обеспечения эксплуатации ТК 14П83 (Плесецк)</t>
  </si>
  <si>
    <t>315
453</t>
  </si>
  <si>
    <t>168_18</t>
  </si>
  <si>
    <r>
      <rPr>
        <b/>
      </rPr>
      <t>09.04.2018 (В. Пак)</t>
    </r>
    <r>
      <rPr/>
      <t xml:space="preserve"> - расписан через офис. От Фельдмана ответ на письмо (проект), от Андрейко техническое решение. В. Пак назначить исполнителя
</t>
    </r>
    <r>
      <rPr>
        <b/>
      </rPr>
      <t>10.04.2018 (В. Пак</t>
    </r>
    <r>
      <rPr/>
      <t xml:space="preserve">) - передано в работу Матвеевой Жене
</t>
    </r>
    <r>
      <rPr>
        <b/>
      </rPr>
      <t>18.05.2018 (В. Пак)</t>
    </r>
    <r>
      <rPr/>
      <t xml:space="preserve"> - подготовить ответ на письмо;                                                                </t>
    </r>
    <r>
      <rPr>
        <b/>
      </rPr>
      <t xml:space="preserve"> 
18.05.2018</t>
    </r>
    <r>
      <rPr/>
      <t xml:space="preserve"> - ответ подготовлен, согласован с Фельдманом и лежит на согласовании у Сёмина; ответ отправлен по электр. почте (исх 540 от 18.05.18)</t>
    </r>
  </si>
  <si>
    <r>
      <rPr>
        <b/>
      </rPr>
      <t>23.05.2018 (В. Пак)</t>
    </r>
    <r>
      <rPr/>
      <t xml:space="preserve"> - подписать КП у Фельдмана + скан на на сервер, Заказчику КП пока не отправляем;                                                 </t>
    </r>
    <r>
      <rPr>
        <b/>
      </rPr>
      <t>23.05.2018</t>
    </r>
    <r>
      <rPr/>
      <t xml:space="preserve"> - ТКП согласовано и отсканировано. </t>
    </r>
  </si>
  <si>
    <t>Доработка комплекта ТМС для проведения ЛОИ, комплектов КПА, АКПА, ГМ и ГММ ТМС в части изменения интерфейсов</t>
  </si>
  <si>
    <t>04.12.2018 - оплата</t>
  </si>
  <si>
    <t>дог 47702388027160001410/06/2017 (АО) 26.04.2017, этап 3.8. счет .../06/2017-101 от 09.11.2018</t>
  </si>
  <si>
    <r>
      <rPr>
        <b/>
      </rPr>
      <t>08.11.2018 (В. Пак)</t>
    </r>
    <r>
      <rPr/>
      <t xml:space="preserve"> - запрос расписан через офис
</t>
    </r>
    <r>
      <rPr>
        <b/>
      </rPr>
      <t>08.11.2018</t>
    </r>
    <r>
      <rPr/>
      <t xml:space="preserve"> - принято в работу. Счет формирует Н. Чикина
</t>
    </r>
    <r>
      <rPr>
        <b/>
      </rPr>
      <t>12.11.2018</t>
    </r>
    <r>
      <rPr/>
      <t xml:space="preserve"> - отправлено Заказчику (Исх 1290 от 12.11.2018 АО)</t>
    </r>
  </si>
  <si>
    <t>ЕМТЕКС ИНЖЕНЕРИНГ ЕООД (Болгария)</t>
  </si>
  <si>
    <t>Оборудование для болгарской теплостанции</t>
  </si>
  <si>
    <t>203_18</t>
  </si>
  <si>
    <r>
      <rPr>
        <b/>
      </rPr>
      <t>24.07.2018 (В. Пак)</t>
    </r>
    <r>
      <rPr/>
      <t xml:space="preserve"> - запрос направлен по e-mail, требуется обновить ТКП
</t>
    </r>
    <r>
      <rPr>
        <b/>
      </rPr>
      <t>24.07.2018</t>
    </r>
    <r>
      <rPr/>
      <t xml:space="preserve"> - принято в работу. ТКП (письмо) на согласовании у В. Пака
</t>
    </r>
    <r>
      <rPr>
        <b/>
      </rPr>
      <t>25.08.2018</t>
    </r>
    <r>
      <rPr/>
      <t xml:space="preserve"> - исправил ТКП. Повторно на согласовании у В. Пака
ТКП-письмо отправлено Заказчику по электр. почте (Исх. 614 от 25.07.18 (ООО))</t>
    </r>
  </si>
  <si>
    <t>206_18</t>
  </si>
  <si>
    <r>
      <rPr>
        <b/>
      </rPr>
      <t xml:space="preserve">03.05.2018 (В. Пак) </t>
    </r>
    <r>
      <rPr/>
      <t xml:space="preserve">- расписан через офис
</t>
    </r>
    <r>
      <rPr>
        <b/>
      </rPr>
      <t>04.05.2018</t>
    </r>
    <r>
      <rPr/>
      <t xml:space="preserve"> - принято в работу; 
</t>
    </r>
    <r>
      <rPr>
        <b/>
      </rPr>
      <t xml:space="preserve">07.05.2018 </t>
    </r>
    <r>
      <rPr/>
      <t xml:space="preserve">- отдано В. Паку на проверку, необходимо посчитать стоимость ВП; 
</t>
    </r>
    <r>
      <rPr>
        <b/>
      </rPr>
      <t>08.05.2018</t>
    </r>
    <r>
      <rPr/>
      <t xml:space="preserve"> - переделано ТКП, отдано В. Паку на проверку;
</t>
    </r>
    <r>
      <rPr>
        <b/>
      </rPr>
      <t>10.05.2018</t>
    </r>
    <r>
      <rPr/>
      <t xml:space="preserve"> - ТКП согласовано с тех. руководителем (Андрейко) и отдано В.Паку на согласование; 
</t>
    </r>
    <r>
      <rPr>
        <b/>
      </rPr>
      <t>11.05.2018</t>
    </r>
    <r>
      <rPr/>
      <t xml:space="preserve"> - отправлено Заказчику</t>
    </r>
  </si>
  <si>
    <r>
      <rPr>
        <b/>
      </rPr>
      <t>15.05.2018</t>
    </r>
    <r>
      <rPr/>
      <t xml:space="preserve"> - ТКП на согласовании у Андрейко;
</t>
    </r>
    <r>
      <rPr>
        <b/>
      </rPr>
      <t>16.05.2018</t>
    </r>
    <r>
      <rPr/>
      <t xml:space="preserve"> - ТКП на согласовании у Сёмина; по просьбе Заказчика ТКП переделано и на согласовании у Андрейко; отправлено Заказчику по электронной почте (Исх. № 509 от 16.05.18 г.)</t>
    </r>
  </si>
  <si>
    <r>
      <rPr>
        <b/>
      </rPr>
      <t>10.10.2018 (В. Пак)</t>
    </r>
    <r>
      <rPr/>
      <t xml:space="preserve"> - запрос расписан через офис. Ответ до 18.10.18
</t>
    </r>
    <r>
      <rPr>
        <b/>
      </rPr>
      <t>11.10.2018</t>
    </r>
    <r>
      <rPr/>
      <t xml:space="preserve"> - принято в работу. Сделал запрос по стоимости аттенюаторов.
</t>
    </r>
    <r>
      <rPr>
        <b/>
      </rPr>
      <t>12.10.2018</t>
    </r>
    <r>
      <rPr/>
      <t xml:space="preserve"> - стоимость получена. ТКП сформировано. На согласовании.
</t>
    </r>
    <r>
      <rPr>
        <b/>
      </rPr>
      <t>15.10.2018</t>
    </r>
    <r>
      <rPr/>
      <t xml:space="preserve"> - звонок Заказчику. Просил уточнить условия оплаты. Ожидается решение.
</t>
    </r>
    <r>
      <rPr>
        <b/>
      </rPr>
      <t>16.10.2018</t>
    </r>
    <r>
      <rPr/>
      <t xml:space="preserve"> - ТКП (v3) утверждено. Заявка на договор на согласовании
Заявка направлена Тюриковой.
</t>
    </r>
    <r>
      <rPr>
        <b/>
      </rPr>
      <t>17.10.2018</t>
    </r>
    <r>
      <rPr/>
      <t xml:space="preserve"> - договор формирует Н. Чикина
</t>
    </r>
    <r>
      <rPr>
        <b/>
      </rPr>
      <t xml:space="preserve">19.10.2018 </t>
    </r>
    <r>
      <rPr/>
      <t xml:space="preserve">- необходимо переделать договор. Не указана ВП МО. Перепоручено Игошкину А.
</t>
    </r>
    <r>
      <rPr>
        <b/>
      </rPr>
      <t>22.10.2018</t>
    </r>
    <r>
      <rPr/>
      <t xml:space="preserve"> - проект договора (в ворде) направлен Заказчику по электр. почте на рассмотрение.
</t>
    </r>
    <r>
      <rPr>
        <b/>
      </rPr>
      <t>24.10.2018</t>
    </r>
    <r>
      <rPr/>
      <t xml:space="preserve"> - направлено актуализированное ТКП (v3). Исх № 1208 от 24.10.2018 (АО)
</t>
    </r>
    <r>
      <rPr>
        <b/>
      </rPr>
      <t>01.11.2018</t>
    </r>
    <r>
      <rPr/>
      <t xml:space="preserve"> - по информации от Заказчика на сегодняшний день договор проходит согласование.
</t>
    </r>
    <r>
      <rPr>
        <b/>
      </rPr>
      <t>20.11.2018</t>
    </r>
    <r>
      <rPr/>
      <t xml:space="preserve"> - договор по-прежнему не согласован.
</t>
    </r>
    <r>
      <rPr>
        <b/>
      </rPr>
      <t xml:space="preserve">12.12.2018 - </t>
    </r>
    <r>
      <rPr/>
      <t xml:space="preserve">договор проверен. Заказчик направил проект договора в электронном виде и протокол закупочной комиссии. Направил Игошкину на проверку и подписание.
</t>
    </r>
    <r>
      <rPr>
        <b/>
      </rPr>
      <t>13.12.2018</t>
    </r>
    <r>
      <rPr/>
      <t xml:space="preserve"> - проект договора направлен Заказчику в рабочем порядке с замечаниями
</t>
    </r>
    <r>
      <rPr>
        <b/>
      </rPr>
      <t>14.12.2018</t>
    </r>
    <r>
      <rPr/>
      <t xml:space="preserve"> - замечания приняты. Договор на подписании.
</t>
    </r>
    <r>
      <rPr>
        <b/>
      </rPr>
      <t>19.12.2018</t>
    </r>
    <r>
      <rPr/>
      <t xml:space="preserve"> - договор подписан с нашей стороны. Направлен Заказчику (Исх 1494 от 19.12.2018 г. АО)</t>
    </r>
  </si>
  <si>
    <t>Дог. 52/18 от 18.10.2018 (АО)</t>
  </si>
  <si>
    <t>Телеметрическая станция "Источник-М" БЛИЖ.401270.001.002</t>
  </si>
  <si>
    <r>
      <rPr>
        <b/>
      </rPr>
      <t>20.12.2018 (В. Пак)</t>
    </r>
    <r>
      <rPr/>
      <t xml:space="preserve"> - запрос расписан через офис
</t>
    </r>
    <r>
      <rPr>
        <b/>
      </rPr>
      <t>20.12.2018</t>
    </r>
    <r>
      <rPr/>
      <t xml:space="preserve">  - проговорил с Заказчиком по телефону. Это счет на аванс (70%) по договору № 52/18 от 18.12.2018 г. (находится у Заказчика на подписании). Заказчик выставил счет заранее, чтобы подписать и оплатить до конца года. 
Примечание: фраза "оформить разовый договор на поставку изделий с приемкой "ВП" типовая. Без нее ВП МО не подписывает письма на счет.
</t>
    </r>
    <r>
      <rPr>
        <b/>
      </rPr>
      <t>20.12.2018</t>
    </r>
    <r>
      <rPr/>
      <t xml:space="preserve"> - счет (скан) направлен Заказчику по электр. почте (Исх 1503 от 20.12.2018 г. АО). Оригиналы не требуются.</t>
    </r>
  </si>
  <si>
    <t>Дог. 52/18 от 18.10.2018 (АО)
Счет № ...2540/118 от 20.12.2018 г.</t>
  </si>
  <si>
    <t>Конденсатор</t>
  </si>
  <si>
    <t>Оборудование (покупное)</t>
  </si>
  <si>
    <t>207_18</t>
  </si>
  <si>
    <r>
      <rPr>
        <b/>
      </rPr>
      <t xml:space="preserve">03.05.2018 (В. Пак) </t>
    </r>
    <r>
      <rPr/>
      <t xml:space="preserve">- расписан через офис   
</t>
    </r>
    <r>
      <rPr>
        <b/>
      </rPr>
      <t>04.05.2018</t>
    </r>
    <r>
      <rPr/>
      <t xml:space="preserve"> - принято в работу; - дан электронный ответ</t>
    </r>
  </si>
  <si>
    <t>НПП "Радар ммс"</t>
  </si>
  <si>
    <t>208_18</t>
  </si>
  <si>
    <r>
      <rPr>
        <b/>
      </rPr>
      <t>04.05.2018 (В. Пак)</t>
    </r>
    <r>
      <rPr/>
      <t xml:space="preserve"> - запрос расписан через офис;
</t>
    </r>
    <r>
      <rPr>
        <b/>
      </rPr>
      <t>07.05.2018</t>
    </r>
    <r>
      <rPr/>
      <t xml:space="preserve"> - принято в работу; 
</t>
    </r>
    <r>
      <rPr>
        <b/>
      </rPr>
      <t>07.05.2018</t>
    </r>
    <r>
      <rPr/>
      <t xml:space="preserve"> - заказчику отправлен ответ с некоторыми уточнениями, ожидается обратная связь; 
</t>
    </r>
    <r>
      <rPr>
        <b/>
      </rPr>
      <t>08.05.2018</t>
    </r>
    <r>
      <rPr/>
      <t xml:space="preserve"> - созвонился с заказчиком, ожидаю ответ по электронной почте; 
</t>
    </r>
    <r>
      <rPr>
        <b/>
      </rPr>
      <t>15.05.2018</t>
    </r>
    <r>
      <rPr/>
      <t xml:space="preserve"> - пришло письмо с конкретными требованиями к контроллеру; 
</t>
    </r>
    <r>
      <rPr>
        <b/>
      </rPr>
      <t xml:space="preserve">16.05.2018 </t>
    </r>
    <r>
      <rPr/>
      <t>- дано отказное письмо по электронной почте</t>
    </r>
  </si>
  <si>
    <t>ОАО "Композит"</t>
  </si>
  <si>
    <t>211_18</t>
  </si>
  <si>
    <r>
      <rPr>
        <b/>
      </rPr>
      <t>08.05.2018 (В. Пак)</t>
    </r>
    <r>
      <rPr/>
      <t xml:space="preserve"> - расписано через офис, узнать с какой фирмы Заказчик; 
</t>
    </r>
    <r>
      <rPr>
        <b/>
      </rPr>
      <t>10.05.2018</t>
    </r>
    <r>
      <rPr/>
      <t xml:space="preserve"> - принято в работу; 
</t>
    </r>
    <r>
      <rPr>
        <b/>
      </rPr>
      <t>11.05.2018</t>
    </r>
    <r>
      <rPr/>
      <t xml:space="preserve"> - отправил запрос по электронной почте с уточнением сведений о компании; 
</t>
    </r>
    <r>
      <rPr>
        <b/>
      </rPr>
      <t>14.05.2018</t>
    </r>
    <r>
      <rPr/>
      <t xml:space="preserve"> - сведения о компании получены (ОАО "Композит"); 
</t>
    </r>
    <r>
      <rPr>
        <b/>
      </rPr>
      <t>14.05.2018</t>
    </r>
    <r>
      <rPr/>
      <t xml:space="preserve"> - ТКП на согласовании у В. Пака; 
</t>
    </r>
    <r>
      <rPr>
        <b/>
      </rPr>
      <t>14.05.2018</t>
    </r>
    <r>
      <rPr/>
      <t xml:space="preserve"> - отправлено Заказчику по электронной почте</t>
    </r>
  </si>
  <si>
    <r>
      <rPr>
        <b/>
      </rPr>
      <t>14.05.2018</t>
    </r>
    <r>
      <rPr/>
      <t xml:space="preserve"> - подготовлено ТКП со сроком поставки 1 месяц, на согласовании у ПТЦ; </t>
    </r>
    <r>
      <rPr>
        <b/>
      </rPr>
      <t>15.05.2018</t>
    </r>
    <r>
      <rPr/>
      <t xml:space="preserve"> - отправлено Заказчику по электронной почте</t>
    </r>
  </si>
  <si>
    <r>
      <rPr>
        <b/>
      </rPr>
      <t>30.05.2018</t>
    </r>
    <r>
      <rPr/>
      <t xml:space="preserve"> - выставить счет;
</t>
    </r>
    <r>
      <rPr>
        <b/>
      </rPr>
      <t>30.05.2018</t>
    </r>
    <r>
      <rPr/>
      <t xml:space="preserve"> - принято в работу;
- Счет (скан) отправлен Заказчику по электронной почте. Оригинал не нужен</t>
    </r>
  </si>
  <si>
    <t>Счет № 135 от 30.05.18г.</t>
  </si>
  <si>
    <t>р2309</t>
  </si>
  <si>
    <r>
      <rPr>
        <b/>
      </rPr>
      <t xml:space="preserve">04.06.2018 </t>
    </r>
    <r>
      <rPr/>
      <t>- предзапуск</t>
    </r>
  </si>
  <si>
    <r>
      <rPr>
        <b/>
      </rPr>
      <t>09.06.2018</t>
    </r>
    <r>
      <rPr/>
      <t xml:space="preserve"> - оплата</t>
    </r>
  </si>
  <si>
    <t>Проекттехника</t>
  </si>
  <si>
    <t>Аналоги</t>
  </si>
  <si>
    <t>212_18</t>
  </si>
  <si>
    <r>
      <rPr>
        <b/>
      </rPr>
      <t>08.05.2018 (В. Пак)</t>
    </r>
    <r>
      <rPr/>
      <t xml:space="preserve"> - расписано через офис, отказное письмо;     </t>
    </r>
    <r>
      <rPr>
        <b/>
      </rPr>
      <t xml:space="preserve">                                   10.05.2018 </t>
    </r>
    <r>
      <rPr/>
      <t>- принято в работу;   </t>
    </r>
    <r>
      <rPr>
        <b/>
      </rPr>
      <t>                  11.05.2018</t>
    </r>
    <r>
      <rPr/>
      <t xml:space="preserve"> - отправлен электронный ответ; </t>
    </r>
    <r>
      <rPr>
        <b/>
      </rPr>
      <t>17.05.2018</t>
    </r>
    <r>
      <rPr/>
      <t xml:space="preserve"> - звонил Заказчику: решение по ТКП не принято</t>
    </r>
  </si>
  <si>
    <r>
      <rPr>
        <b/>
      </rPr>
      <t>03.08.2018 (В. Пак)</t>
    </r>
    <r>
      <rPr/>
      <t xml:space="preserve"> - участие в конкурсе, контроль
</t>
    </r>
    <r>
      <rPr>
        <b/>
      </rPr>
      <t>03.08.2018</t>
    </r>
    <r>
      <rPr/>
      <t xml:space="preserve"> - принято в работу
</t>
    </r>
    <r>
      <rPr>
        <b/>
      </rPr>
      <t>06.08.2018</t>
    </r>
    <r>
      <rPr/>
      <t xml:space="preserve"> - Заявка на конкурс подана Н. Чикиной (Исх. 636 от 03.08.2018 г)</t>
    </r>
  </si>
  <si>
    <r>
      <rPr>
        <b/>
      </rPr>
      <t>28.08.2018 (П. Мартынов)</t>
    </r>
    <r>
      <rPr/>
      <t xml:space="preserve"> - конкурс выигран. Необходимо подготовить проект договора и направить Заказчику.
</t>
    </r>
    <r>
      <rPr>
        <b/>
      </rPr>
      <t>29.08.2018</t>
    </r>
    <r>
      <rPr/>
      <t xml:space="preserve"> - заявка на договор направлена В. Паку на согласование
</t>
    </r>
    <r>
      <rPr>
        <b/>
      </rPr>
      <t>31.08.2018</t>
    </r>
    <r>
      <rPr/>
      <t xml:space="preserve"> - договор подписан и направлен Заказчику по электр. почте и факсу Н. Чикиной. Оригиналы будут направлены после того, как Заказчик проверит и согласует договор.</t>
    </r>
  </si>
  <si>
    <t>499
543</t>
  </si>
  <si>
    <t>215_18</t>
  </si>
  <si>
    <r>
      <rPr>
        <b/>
      </rPr>
      <t>11.05.2018 (В. Пак)</t>
    </r>
    <r>
      <rPr/>
      <t xml:space="preserve"> - расписано через офис
</t>
    </r>
    <r>
      <rPr>
        <b/>
      </rPr>
      <t>11.05.2018</t>
    </r>
    <r>
      <rPr/>
      <t xml:space="preserve"> - принято в работу;
</t>
    </r>
    <r>
      <rPr>
        <b/>
      </rPr>
      <t>21.05.2018</t>
    </r>
    <r>
      <rPr/>
      <t xml:space="preserve"> - информация от Заказчика по типу датчиков не получена. Предварительно составлен и проработан перечень комплектующих с В.П. Фельдманом. Для формирования ТКП необходима встреча с Заказчиком. Ориентировочно - среда-четверг этой недели.;                                 </t>
    </r>
    <r>
      <rPr>
        <b/>
      </rPr>
      <t>              
24.05.2018</t>
    </r>
    <r>
      <rPr/>
      <t xml:space="preserve"> - определен предварительный перечень работ и комплектующих совместно с В.П. Фельдманом. Встреча с Заказчиком так и не состоялась
</t>
    </r>
    <r>
      <rPr>
        <b/>
      </rPr>
      <t>21.06.2018</t>
    </r>
    <r>
      <rPr/>
      <t xml:space="preserve"> - ТКП и структурная схема исправлены. 
ТЗ и структурная схема переданы Д. Петрову на проработку. 
</t>
    </r>
    <r>
      <rPr>
        <b/>
      </rPr>
      <t>04.07.2018</t>
    </r>
    <r>
      <rPr/>
      <t xml:space="preserve"> - проработана схема с Д. Петровым. Пересчитываю 2-й вариант ТКП
</t>
    </r>
    <r>
      <rPr>
        <b/>
      </rPr>
      <t>06.07.2018</t>
    </r>
    <r>
      <rPr/>
      <t xml:space="preserve"> - второй вариант просчитан и проверен Д. Петровым и исправлен.
</t>
    </r>
    <r>
      <rPr>
        <b/>
      </rPr>
      <t>09.07.2018</t>
    </r>
    <r>
      <rPr/>
      <t xml:space="preserve"> - ТКП согласовано с Д. Петровым.
</t>
    </r>
    <r>
      <rPr>
        <b/>
      </rPr>
      <t>10.07.2018</t>
    </r>
    <r>
      <rPr/>
      <t xml:space="preserve"> - ТКП согласовано с В. Фельдманом. На согласовании у В. Пака. Требуется расчитать РКМ для конкурса и отправить в 12 ЦНИИ
</t>
    </r>
    <r>
      <rPr>
        <b/>
      </rPr>
      <t>25.07.2018</t>
    </r>
    <r>
      <rPr/>
      <t xml:space="preserve"> - ТЭО подписано и направлено Заказчику. Исх. № 821 от 25.07.2018 (АО)</t>
    </r>
  </si>
  <si>
    <t>Альтаир</t>
  </si>
  <si>
    <t>219_18</t>
  </si>
  <si>
    <r>
      <rPr>
        <b/>
      </rPr>
      <t>11.05.2018 (В. Пак)</t>
    </r>
    <r>
      <rPr/>
      <t xml:space="preserve"> - расписано через офис, проконсультироваться с Фельдманом В.П. по поводу ответа;</t>
    </r>
    <r>
      <rPr>
        <b/>
      </rPr>
      <t>  
11.05.2018</t>
    </r>
    <r>
      <rPr/>
      <t xml:space="preserve"> - принято в работу;  
</t>
    </r>
    <r>
      <rPr>
        <b/>
      </rPr>
      <t>14.05.2018</t>
    </r>
    <r>
      <rPr/>
      <t xml:space="preserve"> - ТКП составлено и находится на согласовании у В.П. Фельдмана; ТКП согласовано со сроком поставки 2,5 мес. Необходимо подтверждение от АО "НПО ИТ" о поставке датчика ТП-062 в течение указанного срока; 
</t>
    </r>
    <r>
      <rPr>
        <b/>
      </rPr>
      <t>15.05.2018</t>
    </r>
    <r>
      <rPr/>
      <t xml:space="preserve"> - составлено письмо-запрос о поставке ТП-062 в АО "НПО ИТ". Отправлено по факсу, исх. 499 от 15.05.18; 
</t>
    </r>
    <r>
      <rPr>
        <b/>
      </rPr>
      <t>15.05.2018</t>
    </r>
    <r>
      <rPr/>
      <t xml:space="preserve"> - ТКП согласовано и отправлено Заказчику исх. № 505 от 15.05.18 г.</t>
    </r>
  </si>
  <si>
    <r>
      <rPr>
        <b/>
      </rPr>
      <t>23.05.2018 г.</t>
    </r>
    <r>
      <rPr/>
      <t xml:space="preserve"> - отправлено повторное ТКП по электр. почте с уточненной стоимостью датчика ТП-062; 
</t>
    </r>
    <r>
      <rPr>
        <b/>
      </rPr>
      <t>24.05.2018 г.</t>
    </r>
    <r>
      <rPr/>
      <t xml:space="preserve"> - договор № 38/18 от 24.05.18г. и счет № 50 отправлены Заказчику курьером</t>
    </r>
  </si>
  <si>
    <t>дог 38/18 (АО) 24.05.2018 г.; счет № 50 от 24.05.2018 г.</t>
  </si>
  <si>
    <r>
      <rPr>
        <b/>
      </rPr>
      <t>29.05.2018</t>
    </r>
    <r>
      <rPr/>
      <t xml:space="preserve"> - оплата 
</t>
    </r>
    <r>
      <rPr>
        <b/>
      </rPr>
      <t>30.05.2018</t>
    </r>
    <r>
      <rPr/>
      <t xml:space="preserve"> - предзапуск</t>
    </r>
  </si>
  <si>
    <t>р2306</t>
  </si>
  <si>
    <t>220_18</t>
  </si>
  <si>
    <r>
      <rPr>
        <b/>
      </rPr>
      <t>14.05.2018 (В. Пак)</t>
    </r>
    <r>
      <rPr/>
      <t xml:space="preserve"> - запрос направлен на e-mail; 
</t>
    </r>
    <r>
      <rPr>
        <b/>
      </rPr>
      <t>14.05.2018</t>
    </r>
    <r>
      <rPr/>
      <t xml:space="preserve"> - принято в работу; 
</t>
    </r>
    <r>
      <rPr>
        <b/>
      </rPr>
      <t>14.05.2018</t>
    </r>
    <r>
      <rPr/>
      <t xml:space="preserve"> - отправил ответ по электронной почте. 
</t>
    </r>
    <r>
      <rPr>
        <b/>
      </rPr>
      <t>14.05.2018</t>
    </r>
    <r>
      <rPr/>
      <t xml:space="preserve"> - получен ответ и заявка на ТКП; 
</t>
    </r>
    <r>
      <rPr>
        <b/>
      </rPr>
      <t>15.05.2018</t>
    </r>
    <r>
      <rPr/>
      <t xml:space="preserve"> - ТКП на согласовании у В. Пака; 
</t>
    </r>
    <r>
      <rPr>
        <b/>
      </rPr>
      <t>16.05.2018</t>
    </r>
    <r>
      <rPr/>
      <t xml:space="preserve"> - ТКП отправлено Заказчику по электронной почте;                                                       
</t>
    </r>
    <r>
      <rPr>
        <b/>
      </rPr>
      <t>18.05.2018</t>
    </r>
    <r>
      <rPr/>
      <t xml:space="preserve"> - звонок Заказчику. Руководство планирует приобретение только в 2019 г.</t>
    </r>
  </si>
  <si>
    <r>
      <rPr>
        <b/>
      </rPr>
      <t>19.11.2018 (В. Пак)</t>
    </r>
    <r>
      <rPr/>
      <t xml:space="preserve"> - запрос расписан через офис
</t>
    </r>
    <r>
      <rPr>
        <b/>
      </rPr>
      <t>20.11.2018</t>
    </r>
    <r>
      <rPr/>
      <t xml:space="preserve"> - принято в работу
</t>
    </r>
    <r>
      <rPr>
        <b/>
      </rPr>
      <t>23.11.2018</t>
    </r>
    <r>
      <rPr/>
      <t xml:space="preserve"> - будет сформирован официальный ответ об отказе подписывать доп. соглашение № 1
</t>
    </r>
    <r>
      <rPr>
        <b/>
      </rPr>
      <t>26.11.2018</t>
    </r>
    <r>
      <rPr/>
      <t xml:space="preserve"> - письмо составлено, на согласовании.
</t>
    </r>
    <r>
      <rPr>
        <b/>
      </rPr>
      <t>28.11.2018</t>
    </r>
    <r>
      <rPr/>
      <t xml:space="preserve"> - отправлено Заказчику по электр. почте (Исх 1361 от 28.11.2018 АО)
</t>
    </r>
    <r>
      <rPr>
        <b/>
      </rPr>
      <t>12.12.2018</t>
    </r>
    <r>
      <rPr/>
      <t xml:space="preserve"> - отправлено Заказчику по почте (Исх 1361 от 28.11.2018 АО)</t>
    </r>
  </si>
  <si>
    <t>MIC-036 + WinПОС</t>
  </si>
  <si>
    <t>225_18</t>
  </si>
  <si>
    <r>
      <rPr>
        <b/>
      </rPr>
      <t>18.05.2018 (В. Пак)</t>
    </r>
    <r>
      <rPr/>
      <t xml:space="preserve"> - запрос направлен по e-mail;                                                          
</t>
    </r>
    <r>
      <rPr>
        <b/>
      </rPr>
      <t>18.05.2018</t>
    </r>
    <r>
      <rPr/>
      <t xml:space="preserve"> - принято в работу; 
- на согласовании у В.Пака;                                                            
</t>
    </r>
    <r>
      <rPr>
        <b/>
      </rPr>
      <t>21.05.2018</t>
    </r>
    <r>
      <rPr/>
      <t xml:space="preserve"> - отправлено Заказчику по электронной почте;                                            </t>
    </r>
    <r>
      <rPr>
        <b/>
      </rPr>
      <t>22.05.2018</t>
    </r>
    <r>
      <rPr/>
      <t xml:space="preserve"> - состоялся телефонный разговор с Заказчиком. С ТКП ознакомились. Решение по приобретению не принято.</t>
    </r>
  </si>
  <si>
    <t>527/1</t>
  </si>
  <si>
    <t>226_18</t>
  </si>
  <si>
    <r>
      <rPr>
        <b/>
      </rPr>
      <t>18.05.2018 (В. Пак)</t>
    </r>
    <r>
      <rPr/>
      <t xml:space="preserve"> - запрос расписан через офис, взять за основу ТКП2016-420 и обновить в соответствии с прайсом; 
</t>
    </r>
    <r>
      <rPr>
        <b/>
      </rPr>
      <t>18.05.2018</t>
    </r>
    <r>
      <rPr/>
      <t xml:space="preserve"> - принято в работу;                            </t>
    </r>
    <r>
      <rPr>
        <b/>
      </rPr>
      <t xml:space="preserve"> 
21.05.2018</t>
    </r>
    <r>
      <rPr/>
      <t xml:space="preserve"> - на согласовании у В. Пака;  
</t>
    </r>
    <r>
      <rPr>
        <b/>
      </rPr>
      <t>25.05.2018</t>
    </r>
    <r>
      <rPr/>
      <t xml:space="preserve"> - отправлено ТКП № 156-18 по электр. почте с сопроводительным письмом № 575 от 25.05.18</t>
    </r>
  </si>
  <si>
    <t>ОКБ "Спектр"</t>
  </si>
  <si>
    <t>227_18</t>
  </si>
  <si>
    <r>
      <rPr>
        <b/>
      </rPr>
      <t>18.05.2018 (В. Пак)</t>
    </r>
    <r>
      <rPr/>
      <t xml:space="preserve"> - запрос расписан через офис, уточнить компанию Заказчика; </t>
    </r>
    <r>
      <rPr>
        <b/>
      </rPr>
      <t>21.05.2018</t>
    </r>
    <r>
      <rPr/>
      <t xml:space="preserve"> - принято в работу;                                                                   
- отправлено электр. письмо-запрос о компании;
- ответ получен, составлено ТКП, на согласовании у В. Пака;
- ТКП отправлено заказчику по электронной почте</t>
    </r>
  </si>
  <si>
    <r>
      <rPr>
        <b/>
      </rPr>
      <t>19.09.2018 (П. Мартынов)</t>
    </r>
    <r>
      <rPr/>
      <t xml:space="preserve"> - запрос договора. 
</t>
    </r>
    <r>
      <rPr>
        <b/>
      </rPr>
      <t>20.09.2018</t>
    </r>
    <r>
      <rPr/>
      <t xml:space="preserve"> - направил заявку В. Паку
</t>
    </r>
    <r>
      <rPr>
        <b/>
      </rPr>
      <t>24.09.2018</t>
    </r>
    <r>
      <rPr/>
      <t xml:space="preserve"> - пришло письмо от Заказчика. Изменилось кол-во ПО. 
ТКП направлено Паку по электр. почте. 
</t>
    </r>
    <r>
      <rPr>
        <b/>
      </rPr>
      <t>25.09.2018</t>
    </r>
    <r>
      <rPr/>
      <t xml:space="preserve"> - проект договора и спецификация направлены Заказчику по электр. почте на рассмотрение</t>
    </r>
  </si>
  <si>
    <t xml:space="preserve">Дог. № 50/18 </t>
  </si>
  <si>
    <r>
      <rPr>
        <b/>
      </rPr>
      <t xml:space="preserve">25.09.2018 (В. Пак) </t>
    </r>
    <r>
      <rPr/>
      <t xml:space="preserve">- запрос расписан через офис
</t>
    </r>
    <r>
      <rPr>
        <b/>
      </rPr>
      <t>25.09.2018</t>
    </r>
    <r>
      <rPr/>
      <t xml:space="preserve"> - проект договора направлен Заказчику по электр. почте на рассмотрение
</t>
    </r>
    <r>
      <rPr>
        <b/>
      </rPr>
      <t>01.10.2018</t>
    </r>
    <r>
      <rPr/>
      <t xml:space="preserve"> - в настоящий момент договор по-прежнему на рассмотрении
</t>
    </r>
    <r>
      <rPr>
        <b/>
      </rPr>
      <t>10.10.2018</t>
    </r>
    <r>
      <rPr/>
      <t xml:space="preserve"> - ситуация не изменилась. 
</t>
    </r>
    <r>
      <rPr>
        <b/>
      </rPr>
      <t>12.10.2018</t>
    </r>
    <r>
      <rPr/>
      <t xml:space="preserve"> - звонок Заказчику. Головная организация (РКЦ "Прогресс") не рассмотрела договор.
</t>
    </r>
    <r>
      <rPr>
        <b/>
      </rPr>
      <t>15.10.2018</t>
    </r>
    <r>
      <rPr/>
      <t xml:space="preserve"> - направлено письмо (Исх. 855 от 15.10.2018) об ускорении процесса.
</t>
    </r>
    <r>
      <rPr>
        <b/>
      </rPr>
      <t>16.10.2018</t>
    </r>
    <r>
      <rPr/>
      <t xml:space="preserve"> - направлено письмо с выпиской из прайса (Исх 1158 от 16.10.2018 АО) 
</t>
    </r>
    <r>
      <rPr>
        <b/>
      </rPr>
      <t>17.10.2018</t>
    </r>
    <r>
      <rPr/>
      <t xml:space="preserve"> - Заказчик дал добро. Договор и счет (сканы) отправлены Заказчику по электр. почте (Исх 1173 от 16.10.2018 г. АО)</t>
    </r>
  </si>
  <si>
    <t>дог 50/18 от 01.10.2018 г., счет № 94 от 17.10.2018 г.</t>
  </si>
  <si>
    <t>24.10.2018 - оплата</t>
  </si>
  <si>
    <t>р2373</t>
  </si>
  <si>
    <t>228_18</t>
  </si>
  <si>
    <r>
      <rPr>
        <b/>
      </rPr>
      <t xml:space="preserve">20.06.2018 (В. Пак) </t>
    </r>
    <r>
      <rPr/>
      <t xml:space="preserve">- прокомментирую необходимые действия
</t>
    </r>
    <r>
      <rPr>
        <b/>
      </rPr>
      <t>21.06.2018</t>
    </r>
    <r>
      <rPr/>
      <t xml:space="preserve"> - принято в работу
</t>
    </r>
    <r>
      <rPr>
        <b/>
      </rPr>
      <t>22.06.2018</t>
    </r>
    <r>
      <rPr/>
      <t xml:space="preserve"> - обсудил техническую сторону с Д. Петровым. До Заказчика пока не дозвониться. Отправил вопросы по электр. почте. Составил предварительное ТКП и структурную схему
</t>
    </r>
    <r>
      <rPr>
        <b/>
      </rPr>
      <t>29.06.2018</t>
    </r>
    <r>
      <rPr/>
      <t xml:space="preserve"> - Заказчик прислал исходные данные по МКО. Передал их Д. Кравцову для проработки. Согласованы данные МКО с Заказчиком. Кравцов Д. выдал ориентировочную стоимость ПО
</t>
    </r>
    <r>
      <rPr>
        <b/>
      </rPr>
      <t>02.07.2018</t>
    </r>
    <r>
      <rPr/>
      <t xml:space="preserve"> -  в ходе телефонного разговора Заказчик обещал прислать дополнительные сведения для проработки (основной вопрос - SpaceWire). Крайний срок отправки ТКП - пятница.
</t>
    </r>
    <r>
      <rPr>
        <b/>
      </rPr>
      <t>04.07.2018</t>
    </r>
    <r>
      <rPr/>
      <t xml:space="preserve"> - сведения от Заказчика по интерфейсам МКО и SW проработаны Д. Кравцовым. Кравцов предлагает отказаться от SW, т.к. модули недоработаны, и готового функционала у НПП "Мера" нет. Сегодня планируется телефонный разговор с Заказчиком по этому поводу. В случае положительного ответа отдаю ТКП на согласование
</t>
    </r>
    <r>
      <rPr>
        <b/>
      </rPr>
      <t>06.07.2018</t>
    </r>
    <r>
      <rPr/>
      <t xml:space="preserve"> - ТКП на согласовании у А. Семина. Добавлены работы по АИ и ПНР.
Отправлено Заказчику по электр. почте (Исх. № 552 от 06.07.2018 г.)</t>
    </r>
  </si>
  <si>
    <t>229_18</t>
  </si>
  <si>
    <r>
      <rPr>
        <b/>
      </rPr>
      <t>25.04.2018 (В. Пак)</t>
    </r>
    <r>
      <rPr/>
      <t xml:space="preserve"> - расписано через офис, Заказчик прислал ТЗ
</t>
    </r>
    <r>
      <rPr>
        <b/>
      </rPr>
      <t xml:space="preserve">16.05.2018 (В. Пак) </t>
    </r>
    <r>
      <rPr/>
      <t xml:space="preserve">- запрос направлен по e-mail;
</t>
    </r>
    <r>
      <rPr>
        <b/>
      </rPr>
      <t>16.05.2018</t>
    </r>
    <r>
      <rPr/>
      <t xml:space="preserve"> - принято в работу;
</t>
    </r>
    <r>
      <rPr>
        <b/>
      </rPr>
      <t>24.05.2018</t>
    </r>
    <r>
      <rPr/>
      <t xml:space="preserve"> - состоялась встреча с Заказчиком. Работы будут идти без контроля ВП МО РФ. ТЗ не согласовано. 
</t>
    </r>
    <r>
      <rPr>
        <b/>
      </rPr>
      <t>18.06.2018</t>
    </r>
    <r>
      <rPr/>
      <t xml:space="preserve"> - перечень оборудования и структурная схема на согласовании у К. Иванова. 
</t>
    </r>
    <r>
      <rPr>
        <b/>
      </rPr>
      <t>21.06.2018</t>
    </r>
    <r>
      <rPr/>
      <t xml:space="preserve"> - поступила информация, что оборудование СУ в настоящее время не выпускается, т.к. устарело. В настоящее время выпускаются другие, более современные модули. Необходимо связаться с НИЦ РКП. Направил перечень на согласование в НИЦ РКП (тов. Тожокину).
</t>
    </r>
    <r>
      <rPr>
        <b/>
      </rPr>
      <t>27.06.2018</t>
    </r>
    <r>
      <rPr/>
      <t xml:space="preserve"> - Тожокин прислал схему и перечень новых модулей. Переделываю ТКП и структурную схему. 
</t>
    </r>
    <r>
      <rPr>
        <b/>
      </rPr>
      <t>06.07.2018</t>
    </r>
    <r>
      <rPr/>
      <t xml:space="preserve"> - перечень оборудования и ТКП согласовано с К. Ивановым. 
На согласовании у А. Скрипника
На согласовании у В. Пака (со стр. схемой, расчетом трудоемкости и перечнем оборудования)
</t>
    </r>
    <r>
      <rPr>
        <b/>
      </rPr>
      <t>13.07.2018</t>
    </r>
    <r>
      <rPr/>
      <t xml:space="preserve"> - на согласовании у В. Пака
</t>
    </r>
    <r>
      <rPr>
        <b/>
      </rPr>
      <t>18.07.2018</t>
    </r>
    <r>
      <rPr/>
      <t xml:space="preserve"> - ТКП лежит на сервере. Отправлено Заказчику будет в 1-й половине августа.</t>
    </r>
  </si>
  <si>
    <t>ФГУП "ЦИАМ им.П.И.Баранова"</t>
  </si>
  <si>
    <t>232_18</t>
  </si>
  <si>
    <r>
      <rPr>
        <b/>
      </rPr>
      <t>30.05.2018 (В. Пак)</t>
    </r>
    <r>
      <rPr/>
      <t xml:space="preserve"> - запрос расписан через офис, на базе ткп 232_18 сделать счет
</t>
    </r>
    <r>
      <rPr>
        <b/>
      </rPr>
      <t>30.05.2018</t>
    </r>
    <r>
      <rPr/>
      <t xml:space="preserve"> - принято в работу
</t>
    </r>
    <r>
      <rPr>
        <b/>
      </rPr>
      <t>30.05.2018</t>
    </r>
    <r>
      <rPr/>
      <t xml:space="preserve"> - счет (скан) отправлен Заказчику по электр. почте. Оригинал счета не нужен.</t>
    </r>
  </si>
  <si>
    <t>Счет № 134 от 30.05.18 г.</t>
  </si>
  <si>
    <t>03.07.2018 - оплата</t>
  </si>
  <si>
    <t>р2330</t>
  </si>
  <si>
    <t>234_18</t>
  </si>
  <si>
    <r>
      <rPr>
        <b/>
      </rPr>
      <t xml:space="preserve">24.05.2018 (В. Пак) </t>
    </r>
    <r>
      <rPr/>
      <t xml:space="preserve">- запрос отправлен по e-mail;                                                        
</t>
    </r>
    <r>
      <rPr>
        <b/>
      </rPr>
      <t>25.05.2018</t>
    </r>
    <r>
      <rPr/>
      <t xml:space="preserve"> - принято в работу, отправлено по электронной почте. Запрос счета.
</t>
    </r>
    <r>
      <rPr>
        <b/>
      </rPr>
      <t>28.05.2018</t>
    </r>
    <r>
      <rPr/>
      <t xml:space="preserve"> - счет (скан) отправлен Заказчику по электр. почте</t>
    </r>
  </si>
  <si>
    <t>Счет № 128 от 28.05.2018 г.</t>
  </si>
  <si>
    <r>
      <rPr>
        <b/>
      </rPr>
      <t>07.06.2018 (П. Мартынов)</t>
    </r>
    <r>
      <rPr/>
      <t xml:space="preserve"> - Заказчик просит перевыставить счет со сроком изготавления 1 месяц. Срок изготовления согласован с ПТЦ. Счет № 128 с датой поставки - 1 мес. Отправлено Заказчику по электр. почте (скан).</t>
    </r>
  </si>
  <si>
    <r>
      <rPr>
        <b/>
      </rPr>
      <t>08.06.2018</t>
    </r>
    <r>
      <rPr/>
      <t xml:space="preserve"> </t>
    </r>
    <r>
      <rPr>
        <b/>
      </rPr>
      <t>(П. Мартынов)</t>
    </r>
    <r>
      <rPr/>
      <t xml:space="preserve"> - Заказчик запросил счет с первичной поверкой. ТКП на согласовании у В. Пака
</t>
    </r>
    <r>
      <rPr>
        <b/>
      </rPr>
      <t>09.06.2018</t>
    </r>
    <r>
      <rPr/>
      <t xml:space="preserve"> - Счет готов. Осталась подпись А. Сёмина. Будет подписан только в четверг.
</t>
    </r>
    <r>
      <rPr>
        <b/>
      </rPr>
      <t>14.06.2018</t>
    </r>
    <r>
      <rPr/>
      <t xml:space="preserve"> - скан счета отправлен Заказчику по электронной почте</t>
    </r>
  </si>
  <si>
    <t>Счет № 128 от 09.06.2018 г.</t>
  </si>
  <si>
    <t>р2347</t>
  </si>
  <si>
    <t>235_18</t>
  </si>
  <si>
    <r>
      <rPr>
        <b/>
      </rPr>
      <t>11.05.2018 (В. Пак)</t>
    </r>
    <r>
      <rPr/>
      <t xml:space="preserve"> - расписано через офис, проконсультироваться с Фельдманом В.П. по поводу ответа; 
</t>
    </r>
    <r>
      <rPr>
        <b/>
      </rPr>
      <t>11.05.2018</t>
    </r>
    <r>
      <rPr/>
      <t xml:space="preserve"> - принято в работу; 
</t>
    </r>
    <r>
      <rPr>
        <b/>
      </rPr>
      <t>15.05.2018</t>
    </r>
    <r>
      <rPr/>
      <t xml:space="preserve"> - РКД нет на учете в архиве, отдан на проработку Фельдману; 
</t>
    </r>
    <r>
      <rPr>
        <b/>
      </rPr>
      <t>16.05.2018</t>
    </r>
    <r>
      <rPr/>
      <t xml:space="preserve"> - отправлен ответ                                            
</t>
    </r>
    <r>
      <rPr>
        <b/>
      </rPr>
      <t>17.05.2018</t>
    </r>
    <r>
      <rPr/>
      <t xml:space="preserve"> - был звонок от Заказчика, завтра должны сбросить требования под MIC-710</t>
    </r>
  </si>
  <si>
    <r>
      <rPr>
        <b/>
      </rPr>
      <t>24.05.2018</t>
    </r>
    <r>
      <rPr/>
      <t xml:space="preserve"> - подготовка ТКП и структурной схемы
</t>
    </r>
    <r>
      <rPr>
        <b/>
      </rPr>
      <t>28.05.2018</t>
    </r>
    <r>
      <rPr/>
      <t xml:space="preserve"> - составлена структурная схема и направлена Заказчику по электронной почте. В случае одобрения будет составлено ТКП</t>
    </r>
  </si>
  <si>
    <r>
      <rPr>
        <b/>
      </rPr>
      <t>08.06.2018 (П. Мартынов)</t>
    </r>
    <r>
      <rPr/>
      <t xml:space="preserve"> - поступил запрос по электронной почте. Принято в работу
</t>
    </r>
    <r>
      <rPr>
        <b/>
      </rPr>
      <t xml:space="preserve">15.06.2018 </t>
    </r>
    <r>
      <rPr/>
      <t xml:space="preserve">- ТКП на согласовании у В.П. Фельдмана
</t>
    </r>
    <r>
      <rPr>
        <b/>
      </rPr>
      <t>19.06.2018</t>
    </r>
    <r>
      <rPr/>
      <t xml:space="preserve"> - ТКП на согласовании у В. Пака
Отправлено Заказчику по электр. почте</t>
    </r>
  </si>
  <si>
    <r>
      <rPr>
        <b/>
      </rPr>
      <t>20.06.2018 (П. Мартынов)</t>
    </r>
    <r>
      <rPr/>
      <t xml:space="preserve"> - поступил звонок от Заказчика. Просят:
1. Указать в ТКП все диапазоны модуля MS-202: ±1 В, ±2 В, ±5 В, ±10 В;
2. Указать в ТКП для модуля MB-2087 ГОСТ Р 52070-03 (как указано на сайте)
3. Увеличить кол-во WinПОС до 2-х
4. Направить официально, с сопровод. письмом
ТКП и письмо составлены. На согласовании у В.Пака
</t>
    </r>
    <r>
      <rPr>
        <b/>
      </rPr>
      <t>22.06.2018</t>
    </r>
    <r>
      <rPr/>
      <t xml:space="preserve"> - ТКП направлено Заказчику с сопровод. письмом (Исх. 504 от 22.06.2018 г. (ООО))</t>
    </r>
  </si>
  <si>
    <r>
      <rPr>
        <b/>
      </rPr>
      <t>25.05.2018 (В. Пак)</t>
    </r>
    <r>
      <rPr/>
      <t xml:space="preserve"> - требуется обновить ТКП 2017-421, по технике уточнить у Фельдмана;                                                      
</t>
    </r>
    <r>
      <rPr>
        <b/>
      </rPr>
      <t>25.05.2018</t>
    </r>
    <r>
      <rPr/>
      <t xml:space="preserve"> - принято в работу. Составлено ТКП и структурная схема. На согласовании у В. Пака;
</t>
    </r>
    <r>
      <rPr>
        <b/>
      </rPr>
      <t>29.05.2018</t>
    </r>
    <r>
      <rPr/>
      <t xml:space="preserve"> - ТКП отправлено Заказчику (Исх. 589 от 29.05.18)</t>
    </r>
  </si>
  <si>
    <r>
      <rPr>
        <b/>
      </rPr>
      <t>06.05.2018</t>
    </r>
    <r>
      <rPr/>
      <t xml:space="preserve"> - поступил запрос на договор поставки;
отправлено электронное письмо с просьбой согласовать ТЗ на поставку
</t>
    </r>
    <r>
      <rPr>
        <b/>
      </rPr>
      <t>18.06.2018</t>
    </r>
    <r>
      <rPr/>
      <t xml:space="preserve"> - ответа по поводу ТЗ на поставку так и не поступило
</t>
    </r>
    <r>
      <rPr>
        <b/>
      </rPr>
      <t>26.06.2018</t>
    </r>
    <r>
      <rPr/>
      <t xml:space="preserve"> - положение не изменилось
</t>
    </r>
    <r>
      <rPr>
        <b/>
      </rPr>
      <t>04.07.2018</t>
    </r>
    <r>
      <rPr/>
      <t xml:space="preserve"> - отправлено повторное электр. письмо</t>
    </r>
  </si>
  <si>
    <r>
      <rPr>
        <b/>
      </rPr>
      <t>05.07.2018 (П. Мартынов)</t>
    </r>
    <r>
      <rPr/>
      <t xml:space="preserve"> - Заказчик связался по телефону. Направлен проект ТЗ в электронном виде с просьбой заполнить разделы в части требований к программному обеспечению. ТЗ отдано В. Фельдману для предложений
</t>
    </r>
    <r>
      <rPr>
        <b/>
      </rPr>
      <t>18.07.2018</t>
    </r>
    <r>
      <rPr/>
      <t xml:space="preserve"> - по итогам вчерашнего совещания: отправил Вуколикову и Войнову ТЗ на рассмотрение и внесение корректив. Необходимо запустить поставочный договор. Поставочное ПО должно в полной мере отражать все требования Заказчика. Если после сдачи-приемки работ у Заказчика возникнут новые требования в части ПО, доработку проводим по отдельному договору.
</t>
    </r>
    <r>
      <rPr>
        <b/>
      </rPr>
      <t>19.07.2018</t>
    </r>
    <r>
      <rPr/>
      <t xml:space="preserve"> - по сообщению В. Фельдмана браться за данную работу не будем! </t>
    </r>
  </si>
  <si>
    <r>
      <rPr>
        <b/>
      </rPr>
      <t xml:space="preserve">03.08.2018 (В. Пак) </t>
    </r>
    <r>
      <rPr/>
      <t xml:space="preserve">- запрос расписан через офис
</t>
    </r>
    <r>
      <rPr>
        <b/>
      </rPr>
      <t>06.08.2018</t>
    </r>
    <r>
      <rPr/>
      <t xml:space="preserve"> - принято в работу
</t>
    </r>
    <r>
      <rPr>
        <b/>
      </rPr>
      <t>10.08.2018</t>
    </r>
    <r>
      <rPr/>
      <t xml:space="preserve"> - исправлено ТКП. Согласовано с Фельдманом. Требуется согласование Потапова и принятие решения о договоре и ТЗ.
</t>
    </r>
    <r>
      <rPr>
        <b/>
      </rPr>
      <t>27.08.2018</t>
    </r>
    <r>
      <rPr/>
      <t xml:space="preserve"> - решение о договоре принято. Мы беремся за данную работу.
Исправлено ТКП. Согласовано с Фельдманом. На согласовании у Пака
</t>
    </r>
    <r>
      <rPr>
        <b/>
      </rPr>
      <t>30.08.2018</t>
    </r>
    <r>
      <rPr/>
      <t xml:space="preserve"> - Вуколиковым В.М. внесены правки в проект ТЗ, одобрено Фельдманом. Отправил Заказчику на согласование по электр. почте. 
</t>
    </r>
    <r>
      <rPr>
        <b/>
      </rPr>
      <t>05.09.2018</t>
    </r>
    <r>
      <rPr/>
      <t xml:space="preserve"> - ТЗ одобрено Заказчиком. Направил заявку на проект договора
</t>
    </r>
    <r>
      <rPr>
        <b/>
      </rPr>
      <t>10.09.2018</t>
    </r>
    <r>
      <rPr/>
      <t xml:space="preserve"> - текст договора, спецификация и ТЗ направлены Заказчику по электр. почте. 
Из телефонного разговора с Заказчиком следует, что для проработки договора ему потребуется 2-3 недели.</t>
    </r>
  </si>
  <si>
    <t>дог</t>
  </si>
  <si>
    <r>
      <rPr>
        <b/>
      </rPr>
      <t>14.11.2018 (П. Мартынов</t>
    </r>
    <r>
      <rPr/>
      <t xml:space="preserve">) - Заказчик прислал ТЗ по электронной почте на подписание.
На согласовании у Шевченко С.
</t>
    </r>
    <r>
      <rPr>
        <b/>
      </rPr>
      <t>15.11.2018</t>
    </r>
    <r>
      <rPr/>
      <t xml:space="preserve"> - по просьбе ЦР в адрес Заказчика направлено электр. письмо о добавлении еще одного требования в ТЗ.
</t>
    </r>
    <r>
      <rPr>
        <b/>
      </rPr>
      <t>22.11.2018</t>
    </r>
    <r>
      <rPr/>
      <t xml:space="preserve"> - ТЗ на согласовании у Вуколикова
На согласовании у Браварца.
</t>
    </r>
    <r>
      <rPr>
        <b/>
      </rPr>
      <t>03.12.2018</t>
    </r>
    <r>
      <rPr/>
      <t xml:space="preserve"> - ТЗ на согласовании у Кокорева
</t>
    </r>
    <r>
      <rPr>
        <b/>
      </rPr>
      <t>07.12.2018</t>
    </r>
    <r>
      <rPr/>
      <t xml:space="preserve"> - ТЗ на согласовании у Потапова
</t>
    </r>
    <r>
      <rPr>
        <b/>
      </rPr>
      <t>12.12.2018</t>
    </r>
    <r>
      <rPr/>
      <t xml:space="preserve"> - ТЗ подписано. Скан подписных листов направлен по электр. почте Заказчику. (ТЗ пришло по электронной почте без официального письма в рабочем порядке.</t>
    </r>
  </si>
  <si>
    <r>
      <rPr>
        <b/>
      </rPr>
      <t xml:space="preserve">28.05.2018 (В. Пак) </t>
    </r>
    <r>
      <rPr/>
      <t xml:space="preserve">- ТКП 2016-413 сравнить с ТЗ на конкурс, согласовать с Фельдманом;
</t>
    </r>
    <r>
      <rPr>
        <b/>
      </rPr>
      <t>28.05.2018</t>
    </r>
    <r>
      <rPr/>
      <t xml:space="preserve"> - принято в работу
</t>
    </r>
    <r>
      <rPr>
        <b/>
      </rPr>
      <t>31.05.2018</t>
    </r>
    <r>
      <rPr/>
      <t xml:space="preserve"> - проведено совещание совместно с Фельдманом, Стржелинским и Кравцовым. Главная проблема ТКП - низкая стоимость работ по закупке и сертификации эКБ. Д. Кравцов должен предоставить перечень экб для экспертного заключения, а также выявить "слабые места" ТЗ до 2-й половины завтрашнего дня.
</t>
    </r>
    <r>
      <rPr>
        <b/>
      </rPr>
      <t>04.06.2018</t>
    </r>
    <r>
      <rPr/>
      <t xml:space="preserve"> - составлено ТКП. Передано А. Сёмину</t>
    </r>
  </si>
  <si>
    <t>дог 22/17 (АО)</t>
  </si>
  <si>
    <r>
      <rPr>
        <b/>
      </rPr>
      <t>23.07.2018 (П.Мартынов)</t>
    </r>
    <r>
      <rPr/>
      <t xml:space="preserve"> - Заказчик прислал свои соображения по срокам выполнения работ. Передано Фельдману.
У Фельдмана возникли подозрения, что НПЦ "Мера" не уложится в указанные сроки и стоимость выполнения работ. Необходимо совещание с ЦР.
</t>
    </r>
    <r>
      <rPr>
        <b/>
      </rPr>
      <t>06.08.2018</t>
    </r>
    <r>
      <rPr/>
      <t xml:space="preserve"> - согласно сообщению Фельдмана, сроки, установленные Заказчиком, невыполнимы. Требуется совещание с Потаповым для решения данного вопроса.
</t>
    </r>
    <r>
      <rPr>
        <b/>
      </rPr>
      <t>11.09.2018</t>
    </r>
    <r>
      <rPr/>
      <t xml:space="preserve"> - составляется проект договора на этап 1.</t>
    </r>
  </si>
  <si>
    <r>
      <rPr>
        <b/>
      </rPr>
      <t>18.09.2018 (П. Мартынов)</t>
    </r>
    <r>
      <rPr/>
      <t xml:space="preserve"> - в 15:00 состоится совещание с Фельдманом и Ц.Р. по эскизному проекту.
</t>
    </r>
    <r>
      <rPr>
        <b/>
      </rPr>
      <t>19.09.2018</t>
    </r>
    <r>
      <rPr/>
      <t xml:space="preserve"> - составлен протокол тех. совещания № 1. 
Данные от Ц.Р. получены
</t>
    </r>
    <r>
      <rPr>
        <b/>
      </rPr>
      <t>20.09.2018</t>
    </r>
    <r>
      <rPr/>
      <t xml:space="preserve"> - ТКП составлено. Планируется показать директору.
</t>
    </r>
    <r>
      <rPr>
        <b/>
      </rPr>
      <t>24.09.2018</t>
    </r>
    <r>
      <rPr/>
      <t xml:space="preserve"> - вопрос остается открытым до приезда директора.</t>
    </r>
  </si>
  <si>
    <r>
      <rPr>
        <b/>
      </rPr>
      <t>03.10.2018 (П. Мартынов)</t>
    </r>
    <r>
      <rPr/>
      <t xml:space="preserve"> - сегодня будет совещание между Фельдманом и Кравцовым. Будем пересчитывать ТКП. Сегодня должен приехать Львов.
Приезд Львова откладывается на завтра. Подготовлено 2 варианта ТКП (v3 и v4). Оба согласованы с Ц.Р.  и Фельдманом. На согласовании у В. Пака
</t>
    </r>
    <r>
      <rPr>
        <b/>
      </rPr>
      <t>04.10.2018</t>
    </r>
    <r>
      <rPr/>
      <t xml:space="preserve"> - согласовано
</t>
    </r>
    <r>
      <rPr>
        <b/>
      </rPr>
      <t>05.10.2018</t>
    </r>
    <r>
      <rPr/>
      <t xml:space="preserve"> - ТКП утверждено. </t>
    </r>
  </si>
  <si>
    <r>
      <rPr>
        <rFont val="'Arial'"/>
        <b/>
        <color rgb="FF000000"/>
      </rPr>
      <t>04.10.2018 (П. Мартынов</t>
    </r>
    <r>
      <rPr>
        <rFont val="'Arial'"/>
        <color rgb="FF000000"/>
      </rPr>
      <t xml:space="preserve">) - состоялось совещание со Львовым. 
Необходимо составить проект договора на ЭП до 16.10.2018 г.
Заявка на договор (ЭП) направлена В. Паку. 
</t>
    </r>
    <r>
      <rPr>
        <rFont val="'Arial'"/>
        <b/>
        <color rgb="FF000000"/>
      </rPr>
      <t>05.10.2018</t>
    </r>
    <r>
      <rPr>
        <rFont val="'Arial'"/>
        <color rgb="FF000000"/>
      </rPr>
      <t xml:space="preserve"> - заявка на правлена Н. Тюриковой.
</t>
    </r>
    <r>
      <rPr>
        <rFont val="'Arial'"/>
        <b/>
        <color rgb="FF000000"/>
      </rPr>
      <t>08.10.2018</t>
    </r>
    <r>
      <rPr>
        <rFont val="'Arial'"/>
        <color rgb="FF000000"/>
      </rPr>
      <t xml:space="preserve"> - необходимо решить вопрос с комплетующими.
</t>
    </r>
    <r>
      <rPr>
        <rFont val="'Arial'"/>
        <b/>
        <color rgb="FF000000"/>
      </rPr>
      <t>09.10.2018</t>
    </r>
    <r>
      <rPr>
        <rFont val="'Arial'"/>
        <color rgb="FF000000"/>
      </rPr>
      <t xml:space="preserve"> - От Фельдмана: трудоемкость и наименование перечня комплектующих
</t>
    </r>
    <r>
      <rPr>
        <rFont val="'Arial'"/>
        <b/>
        <color rgb="FF000000"/>
      </rPr>
      <t>10.10.2018</t>
    </r>
    <r>
      <rPr>
        <rFont val="'Arial'"/>
        <color rgb="FF000000"/>
      </rPr>
      <t xml:space="preserve"> - данные получены и переданы А. Игошкину для переформирования РКМ.
</t>
    </r>
    <r>
      <rPr>
        <rFont val="'Arial'"/>
        <b/>
        <color rgb="FF000000"/>
      </rPr>
      <t>11.10.2018</t>
    </r>
    <r>
      <rPr>
        <rFont val="'Arial'"/>
        <color rgb="FF000000"/>
      </rPr>
      <t xml:space="preserve"> - Перечень трудоемкости согласован и одобрен руководством. Формируются РКМ и договор.
</t>
    </r>
    <r>
      <rPr>
        <rFont val="'Arial'"/>
        <b/>
        <color rgb="FF000000"/>
      </rPr>
      <t>15.10.2018</t>
    </r>
    <r>
      <rPr>
        <rFont val="'Arial'"/>
        <color rgb="FF000000"/>
      </rPr>
      <t xml:space="preserve"> - договор и РКМ на проверке у Н. Тюриковой
РКМ переделываюся с учетом нормативов.
</t>
    </r>
    <r>
      <rPr>
        <rFont val="'Arial'"/>
        <b/>
        <color rgb="FF000000"/>
      </rPr>
      <t xml:space="preserve">16.10.2018 </t>
    </r>
    <r>
      <rPr>
        <rFont val="'Arial'"/>
        <color rgb="FF000000"/>
      </rPr>
      <t xml:space="preserve">- договор и РКМ на подписании
</t>
    </r>
    <r>
      <rPr>
        <rFont val="'Arial'"/>
        <b/>
        <color rgb="FF000000"/>
      </rPr>
      <t>19.10.2018</t>
    </r>
    <r>
      <rPr>
        <rFont val="'Arial'"/>
        <color rgb="FF000000"/>
      </rPr>
      <t xml:space="preserve"> - договор и РКМ по-прежнему на подписании
</t>
    </r>
    <r>
      <rPr>
        <rFont val="'Arial'"/>
        <b/>
        <color rgb="FF000000"/>
      </rPr>
      <t xml:space="preserve">22.10.2018 </t>
    </r>
    <r>
      <rPr>
        <rFont val="'Arial'"/>
        <color rgb="FF000000"/>
      </rPr>
      <t xml:space="preserve">- договор и РКМ подписаны. Письмо о направлении в 1653 ВП МО подписано. 
РКМ переделываются.
</t>
    </r>
    <r>
      <rPr>
        <rFont val="'Arial'"/>
        <b/>
        <color rgb="FF000000"/>
      </rPr>
      <t>25.10.2018</t>
    </r>
    <r>
      <rPr>
        <rFont val="'Arial'"/>
        <color rgb="FF000000"/>
      </rPr>
      <t xml:space="preserve"> - договор в 1-м отделе 1653 ВП МО РФ (Исх. № 1190 от 22.10.2018 (АО))
</t>
    </r>
    <r>
      <rPr>
        <rFont val="'Arial'"/>
        <b/>
        <color rgb="FF000000"/>
      </rPr>
      <t>31.10.2018</t>
    </r>
    <r>
      <rPr>
        <rFont val="'Arial'"/>
        <color rgb="FF000000"/>
      </rPr>
      <t xml:space="preserve"> - договор подписан ВП МО.
</t>
    </r>
    <r>
      <rPr>
        <rFont val="'Arial'"/>
        <b/>
        <color rgb="FF000000"/>
      </rPr>
      <t>01.11.2018</t>
    </r>
    <r>
      <rPr>
        <rFont val="'Arial'"/>
        <color rgb="FF000000"/>
      </rPr>
      <t xml:space="preserve"> - договор направлен Заказчику (Исх 1248 от 01.11.2018 г АО)</t>
    </r>
  </si>
  <si>
    <r>
      <rPr>
        <rFont val="'Arial'"/>
        <b/>
        <color rgb="FF000000"/>
      </rPr>
      <t xml:space="preserve">29.10.2018 (В. Пак) </t>
    </r>
    <r>
      <rPr>
        <rFont val="'Arial'"/>
        <color rgb="FF000000"/>
      </rPr>
      <t xml:space="preserve">- запрос расписан через офис
</t>
    </r>
    <r>
      <rPr>
        <rFont val="'Arial'"/>
        <b/>
        <color rgb="FF000000"/>
      </rPr>
      <t>30.10.2018</t>
    </r>
    <r>
      <rPr>
        <rFont val="'Arial'"/>
        <color rgb="FF000000"/>
      </rPr>
      <t xml:space="preserve"> - принято в работу
</t>
    </r>
    <r>
      <rPr>
        <rFont val="'Arial'"/>
        <b/>
        <color rgb="FF000000"/>
      </rPr>
      <t>01.11.2018</t>
    </r>
    <r>
      <rPr>
        <rFont val="'Arial'"/>
        <color rgb="FF000000"/>
      </rPr>
      <t xml:space="preserve"> - ответ отправлен Заказчику (Исх 1248 от 01.11.2018 г. АО)</t>
    </r>
  </si>
  <si>
    <r>
      <rPr>
        <rFont val="'Arial'"/>
        <b/>
        <color rgb="FF000000"/>
      </rPr>
      <t xml:space="preserve">04.12.2018 (В. Пак) </t>
    </r>
    <r>
      <rPr>
        <rFont val="'Arial'"/>
        <color rgb="FF000000"/>
      </rPr>
      <t xml:space="preserve">- запрос расписан через офис
</t>
    </r>
    <r>
      <rPr>
        <rFont val="'Arial'"/>
        <b/>
        <color rgb="FF000000"/>
      </rPr>
      <t>05.12.2018</t>
    </r>
    <r>
      <rPr>
        <rFont val="'Arial'"/>
        <color rgb="FF000000"/>
      </rPr>
      <t xml:space="preserve"> - письмо направлено Тюриковой. 
ТКП исправлено, на согласовании.
</t>
    </r>
    <r>
      <rPr>
        <rFont val="'Arial'"/>
        <b/>
        <color rgb="FF000000"/>
      </rPr>
      <t>07.12.2018</t>
    </r>
    <r>
      <rPr>
        <rFont val="'Arial'"/>
        <color rgb="FF000000"/>
      </rPr>
      <t xml:space="preserve"> - РКМ исправлены. Ожидается получение старого договора.
Договоры получены.
</t>
    </r>
    <r>
      <rPr>
        <rFont val="'Arial'"/>
        <b/>
        <color rgb="FF000000"/>
      </rPr>
      <t>11.12.2018</t>
    </r>
    <r>
      <rPr>
        <rFont val="'Arial'"/>
        <color rgb="FF000000"/>
      </rPr>
      <t xml:space="preserve"> - договор и РКМ на подписи у Потапова.
</t>
    </r>
    <r>
      <rPr>
        <rFont val="'Arial'"/>
        <b/>
        <color rgb="FF000000"/>
      </rPr>
      <t>12.12.2018</t>
    </r>
    <r>
      <rPr>
        <rFont val="'Arial'"/>
        <color rgb="FF000000"/>
      </rPr>
      <t xml:space="preserve"> - решение по договору не принято.</t>
    </r>
  </si>
  <si>
    <r>
      <rPr>
        <rFont val="'Arial'"/>
        <b/>
        <color rgb="FF000000"/>
      </rPr>
      <t xml:space="preserve">07.12.2018 (В. Пак) </t>
    </r>
    <r>
      <rPr>
        <rFont val="'Arial'"/>
        <color rgb="FF000000"/>
      </rPr>
      <t xml:space="preserve">- запрос расписан через офис
</t>
    </r>
    <r>
      <rPr>
        <rFont val="'Arial'"/>
        <b/>
        <color rgb="FF000000"/>
      </rPr>
      <t>07.12.2018</t>
    </r>
    <r>
      <rPr>
        <rFont val="'Arial'"/>
        <color rgb="FF000000"/>
      </rPr>
      <t xml:space="preserve"> - принято в работу. Ответ не требуется. Будет дан на вх. 1012 и 1020.</t>
    </r>
  </si>
  <si>
    <r>
      <rPr>
        <b/>
      </rPr>
      <t>31.05.2018 (В. Пак)</t>
    </r>
    <r>
      <rPr/>
      <t xml:space="preserve"> - запрос расписан через офис, проработать запрос с Андрейко
</t>
    </r>
    <r>
      <rPr>
        <b/>
      </rPr>
      <t>01.06.2018</t>
    </r>
    <r>
      <rPr/>
      <t xml:space="preserve"> - принято в работу;
ТКП на согласовании у Андрейко
</t>
    </r>
    <r>
      <rPr>
        <b/>
      </rPr>
      <t>04.06.2018</t>
    </r>
    <r>
      <rPr/>
      <t xml:space="preserve"> - ТКП переделано с учетом замечаний Андрейко.
На согласовании у В.Пака
</t>
    </r>
    <r>
      <rPr>
        <b/>
      </rPr>
      <t>06.06.2018</t>
    </r>
    <r>
      <rPr/>
      <t xml:space="preserve"> - составлено сопроводительное письмо. На подписи у А. Семина
ТКП и сопроводительное письмо подписано. Заказчику будет отправлено завтра, после уточнения электр. адреса отправки
</t>
    </r>
    <r>
      <rPr>
        <b/>
      </rPr>
      <t>07.06.2018</t>
    </r>
    <r>
      <rPr/>
      <t xml:space="preserve"> - отправлено Заказчику по электр. почте (Исх. № 630 от 06.06.18г. (АО))</t>
    </r>
  </si>
  <si>
    <r>
      <rPr>
        <b/>
      </rPr>
      <t>08.06.2018</t>
    </r>
    <r>
      <rPr/>
      <t xml:space="preserve"> - ТКП переделано с учетом замечаний Заказчика
</t>
    </r>
    <r>
      <rPr>
        <b/>
      </rPr>
      <t>09.06.2018</t>
    </r>
    <r>
      <rPr/>
      <t xml:space="preserve"> - составлено сопровод. письмо. На подписи
Отправлено Заказчику по электр. почте (Исх. 638 от 09.06.18 (АО))</t>
    </r>
  </si>
  <si>
    <t>03.08.2018 - предзапуск</t>
  </si>
  <si>
    <r>
      <rPr>
        <b/>
      </rPr>
      <t>30.07.2018 (П. Мартынов)</t>
    </r>
    <r>
      <rPr/>
      <t xml:space="preserve"> - договор для участия в конкурсе. В спецификации неверно указано кол-во транспортировочного кейса, в ТКП - кол-во комплекта разъемов. Исправил ТКП.
</t>
    </r>
    <r>
      <rPr>
        <b/>
      </rPr>
      <t xml:space="preserve">03.08.2018 </t>
    </r>
    <r>
      <rPr/>
      <t>- заявка на конкурс отправлена А. Игошкиным</t>
    </r>
  </si>
  <si>
    <r>
      <rPr>
        <b/>
      </rPr>
      <t>21.08.2018 (В. Пак)</t>
    </r>
    <r>
      <rPr/>
      <t xml:space="preserve"> - запрос направлен по e-mail
</t>
    </r>
    <r>
      <rPr>
        <b/>
      </rPr>
      <t>21.08.2018</t>
    </r>
    <r>
      <rPr/>
      <t xml:space="preserve"> - принято в работу.
Письмо-ответ на подписи у Потапова.
Отправлено Заказчику по электр. почте (Исх 907 от 21.08.2018 г.)</t>
    </r>
  </si>
  <si>
    <t>Дог. № 527/544-18 от 27.08.2018 г.</t>
  </si>
  <si>
    <r>
      <rPr>
        <b/>
      </rPr>
      <t>13.11.2018 (В. Пак)</t>
    </r>
    <r>
      <rPr/>
      <t xml:space="preserve"> - запрос расписан через офис
</t>
    </r>
    <r>
      <rPr>
        <b/>
      </rPr>
      <t>13.11.2018</t>
    </r>
    <r>
      <rPr/>
      <t xml:space="preserve"> - принято в работу. Ожидаем оригиналы
</t>
    </r>
    <r>
      <rPr>
        <b/>
      </rPr>
      <t>22.11.2018</t>
    </r>
    <r>
      <rPr/>
      <t xml:space="preserve"> - оригиналы подписаны. Сопроводительное на подписи у В. Пака
</t>
    </r>
    <r>
      <rPr>
        <b/>
      </rPr>
      <t>23.11.2018</t>
    </r>
    <r>
      <rPr/>
      <t xml:space="preserve"> - ПУР отправлен Заказчику (Исх. 1343 от 23.11.2018 АО)</t>
    </r>
  </si>
  <si>
    <t>КАТЕ</t>
  </si>
  <si>
    <t>249_18</t>
  </si>
  <si>
    <r>
      <rPr>
        <b/>
      </rPr>
      <t>31.05.2018 (В. Пак)</t>
    </r>
    <r>
      <rPr/>
      <t xml:space="preserve"> - запрос расписан через офис
</t>
    </r>
    <r>
      <rPr>
        <b/>
      </rPr>
      <t>01.06.2018</t>
    </r>
    <r>
      <rPr/>
      <t xml:space="preserve"> - принято в работу. Жду Заказчика уточнения технических данных
</t>
    </r>
    <r>
      <rPr>
        <b/>
      </rPr>
      <t>05.06.2018</t>
    </r>
    <r>
      <rPr/>
      <t xml:space="preserve"> - ТКП на согласовании у В.Пака
ТКП отправлено Заказчику по электронной почте</t>
    </r>
  </si>
  <si>
    <t>НПФ ПРОМКИПЭЛЕКТРО</t>
  </si>
  <si>
    <t>252_18</t>
  </si>
  <si>
    <r>
      <rPr>
        <b/>
      </rPr>
      <t>01.06.2018 (В. Пак)</t>
    </r>
    <r>
      <rPr/>
      <t xml:space="preserve"> - запрос расписан через офис;
</t>
    </r>
    <r>
      <rPr>
        <b/>
      </rPr>
      <t>04.06.2018</t>
    </r>
    <r>
      <rPr/>
      <t xml:space="preserve"> - принято в работу
ТКП на согласовании у В. Пака
</t>
    </r>
    <r>
      <rPr>
        <b/>
      </rPr>
      <t>05.06.2018</t>
    </r>
    <r>
      <rPr/>
      <t xml:space="preserve"> - Заказчику направлено электронное письмо с просьбой выслать ТЗ. ТКП не отправлено.</t>
    </r>
  </si>
  <si>
    <t>АО Морские неакустические комплексы и системы</t>
  </si>
  <si>
    <t>575
579</t>
  </si>
  <si>
    <t>253_18</t>
  </si>
  <si>
    <r>
      <rPr>
        <b/>
      </rPr>
      <t>01.06.2018 (В. Пак)</t>
    </r>
    <r>
      <rPr/>
      <t xml:space="preserve"> - запрос расписан через офис
</t>
    </r>
    <r>
      <rPr>
        <b/>
      </rPr>
      <t>04.06.2018</t>
    </r>
    <r>
      <rPr/>
      <t xml:space="preserve"> - принято в работу
ТКП на согласовании у В. Пака</t>
    </r>
  </si>
  <si>
    <t>258_18</t>
  </si>
  <si>
    <r>
      <rPr>
        <b/>
      </rPr>
      <t>03.12.2018 (П. Мартынов)</t>
    </r>
    <r>
      <rPr/>
      <t xml:space="preserve"> - запрос от Заказчика увеличить сумму ТКП на 10%.
</t>
    </r>
    <r>
      <rPr>
        <b/>
      </rPr>
      <t>04.12.2018</t>
    </r>
    <r>
      <rPr/>
      <t xml:space="preserve"> - отправлено Заказчику по электр. почте</t>
    </r>
  </si>
  <si>
    <r>
      <rPr>
        <b/>
      </rPr>
      <t xml:space="preserve">05.06.2018 (В. Пак) </t>
    </r>
    <r>
      <rPr/>
      <t xml:space="preserve">- запрос расписан через офис
</t>
    </r>
    <r>
      <rPr>
        <b/>
      </rPr>
      <t>06.06.2018</t>
    </r>
    <r>
      <rPr/>
      <t xml:space="preserve"> - принято в работу
</t>
    </r>
    <r>
      <rPr>
        <b/>
      </rPr>
      <t>08.06.2018</t>
    </r>
    <r>
      <rPr/>
      <t xml:space="preserve"> - на согласовании у В. Пака
</t>
    </r>
    <r>
      <rPr>
        <b/>
      </rPr>
      <t>26.06.2018</t>
    </r>
    <r>
      <rPr/>
      <t xml:space="preserve"> - отправлено Заказчику по электронной почте (Исх. 517 от 26.06.2018 (ООО))
</t>
    </r>
  </si>
  <si>
    <r>
      <rPr>
        <b/>
      </rPr>
      <t xml:space="preserve">09.10.2018 (П. Мартынов) </t>
    </r>
    <r>
      <rPr/>
      <t xml:space="preserve">- Заказчик выставил документацию на торговой площадке.
</t>
    </r>
    <r>
      <rPr>
        <b/>
      </rPr>
      <t>10.10.2018</t>
    </r>
    <r>
      <rPr/>
      <t xml:space="preserve"> - документация рассмотрена, имеются незначительные замечания. Сделал запрос по первичным преобразователям. Ожидается ответ.
</t>
    </r>
    <r>
      <rPr>
        <b/>
      </rPr>
      <t>11.10.2018</t>
    </r>
    <r>
      <rPr/>
      <t xml:space="preserve"> - ответ дан по термометрам сопротивления. Цена увеличилась.
</t>
    </r>
    <r>
      <rPr>
        <b/>
      </rPr>
      <t>12.10.2018</t>
    </r>
    <r>
      <rPr/>
      <t xml:space="preserve"> - ТКП сформировано. На согласовании у В. Пака
Выходим на конкурс с новой ценой. 
</t>
    </r>
    <r>
      <rPr>
        <b/>
      </rPr>
      <t>15.10.2018</t>
    </r>
    <r>
      <rPr/>
      <t xml:space="preserve"> - ТКП утверждено. Направил Тюриковой. 
</t>
    </r>
    <r>
      <rPr>
        <b/>
      </rPr>
      <t>17.10.2018</t>
    </r>
    <r>
      <rPr/>
      <t xml:space="preserve"> - конкурсную документацию делает Чикина Н. 
</t>
    </r>
    <r>
      <rPr>
        <b/>
      </rPr>
      <t>19.10.2018</t>
    </r>
    <r>
      <rPr/>
      <t xml:space="preserve"> - в понедельник планируется ответ на заявку.
</t>
    </r>
    <r>
      <rPr>
        <b/>
      </rPr>
      <t>22.10.2018</t>
    </r>
    <r>
      <rPr/>
      <t xml:space="preserve"> - договор на рассмотрении у Тюриковой.
С завышенной суммой не можем выйти на торговую площадку. Ждем окончания конкурса (завтра). Либо идем как единый поставщик, либо Заказчик подает новую заявку.</t>
    </r>
  </si>
  <si>
    <r>
      <rPr>
        <b/>
      </rPr>
      <t>15.11.2018 (П. Мартынов)</t>
    </r>
    <r>
      <rPr/>
      <t xml:space="preserve"> - новая конкурсная заявка. Исправил ТКП до начальной максимальной цены. Конкурсную документацию формирует Н. Чикина.
16.11.2018 - ТКП согласовано. Заявка подана.</t>
    </r>
  </si>
  <si>
    <t>Система термостатирования для стенда РМ-6</t>
  </si>
  <si>
    <t>259_18</t>
  </si>
  <si>
    <r>
      <rPr>
        <b/>
      </rPr>
      <t xml:space="preserve">16.11.2018 (В. Пак) </t>
    </r>
    <r>
      <rPr/>
      <t xml:space="preserve">- правки в ТКП
</t>
    </r>
    <r>
      <rPr>
        <b/>
      </rPr>
      <t>16.11.2018</t>
    </r>
    <r>
      <rPr/>
      <t xml:space="preserve"> - принято в работу. 
</t>
    </r>
    <r>
      <rPr>
        <b/>
      </rPr>
      <t>17.11.2018</t>
    </r>
    <r>
      <rPr/>
      <t xml:space="preserve"> - проработан состав.
</t>
    </r>
    <r>
      <rPr>
        <b/>
      </rPr>
      <t>22.11.2018</t>
    </r>
    <r>
      <rPr/>
      <t xml:space="preserve"> - направлен запрос себестоимости блоков ME927 в ПТЦ
</t>
    </r>
    <r>
      <rPr>
        <b/>
      </rPr>
      <t>27.11.2018</t>
    </r>
    <r>
      <rPr/>
      <t xml:space="preserve"> - ТКП рассчитано, на согласовании
</t>
    </r>
    <r>
      <rPr>
        <b/>
      </rPr>
      <t>05.12.2018</t>
    </r>
    <r>
      <rPr/>
      <t xml:space="preserve"> - ТКП переделано. Согласовано со Скрипником.
</t>
    </r>
    <r>
      <rPr>
        <b/>
      </rPr>
      <t>06.12.2018</t>
    </r>
    <r>
      <rPr/>
      <t xml:space="preserve"> - ТКП отправлено Заказчику по электронной почте.</t>
    </r>
  </si>
  <si>
    <r>
      <rPr>
        <b/>
      </rPr>
      <t>06.06.2018 (В. Пак)</t>
    </r>
    <r>
      <rPr/>
      <t xml:space="preserve"> - запрос направлен по e-mail
</t>
    </r>
    <r>
      <rPr>
        <b/>
      </rPr>
      <t>07.06.2018</t>
    </r>
    <r>
      <rPr/>
      <t xml:space="preserve"> - принято в работу;
</t>
    </r>
    <r>
      <rPr>
        <b/>
      </rPr>
      <t>08.06.2018</t>
    </r>
    <r>
      <rPr/>
      <t xml:space="preserve"> - проработана схема. ТКП в работе
</t>
    </r>
    <r>
      <rPr>
        <b/>
      </rPr>
      <t>09.06.2018</t>
    </r>
    <r>
      <rPr/>
      <t xml:space="preserve"> - ТКП и схема готовы. Осталось согласовать с Алексеем Скрипником.
</t>
    </r>
    <r>
      <rPr>
        <b/>
      </rPr>
      <t>13.06.2018</t>
    </r>
    <r>
      <rPr/>
      <t xml:space="preserve"> - ТКП переделана с учетом замечаний. 
</t>
    </r>
    <r>
      <rPr>
        <b/>
      </rPr>
      <t>15.06.2018</t>
    </r>
    <r>
      <rPr/>
      <t xml:space="preserve"> - ТКП вместе со структурной схемой направлено Заказчику по электр. почте (Исх. № 655 от 15.06.2018 г. (АО))
</t>
    </r>
    <r>
      <rPr>
        <b/>
      </rPr>
      <t>22.06.2018</t>
    </r>
    <r>
      <rPr/>
      <t xml:space="preserve"> - Заказчик запросил письмо о ед. изготовителе и проект договора
Письмо о ед. изготовителе (скан) отправлено по электр. почте Н.А. Голубеву (Исх. 507 от 22.06.2018 г. (ООО))
</t>
    </r>
    <r>
      <rPr>
        <b/>
      </rPr>
      <t>26.06.2018</t>
    </r>
    <r>
      <rPr/>
      <t xml:space="preserve"> - проект договора и спецификация направлено Заказчику на рассмотрение и согласование по электр. почте</t>
    </r>
  </si>
  <si>
    <t>дог 53/18 (ООО)</t>
  </si>
  <si>
    <t>899
901</t>
  </si>
  <si>
    <r>
      <rPr>
        <b/>
      </rPr>
      <t>21.08.2018 (П. Мартынов)</t>
    </r>
    <r>
      <rPr/>
      <t xml:space="preserve"> - запрос по телефону на РКМ к договору № 53/18. Заказчик прислал проект письма. 
Направил Заказчику электр. запрос о источнике финансирования.
Направил письмо Н. Тюриковой
После телефонного разговора с Заказчиком отправил спецификацию к договору с указнием цен. 
Требуется разработка ТЗ на ПО. Договорились заняться этим вопросом на след. неделе.
</t>
    </r>
    <r>
      <rPr>
        <b/>
      </rPr>
      <t xml:space="preserve">27.08.2018 (В. Пак) </t>
    </r>
    <r>
      <rPr/>
      <t xml:space="preserve">- запрос расписан через офис
</t>
    </r>
    <r>
      <rPr>
        <b/>
      </rPr>
      <t>27.08.2018</t>
    </r>
    <r>
      <rPr/>
      <t xml:space="preserve"> - принято в работу. Калькуляцию цен делает А. Игошкин
</t>
    </r>
    <r>
      <rPr>
        <b/>
      </rPr>
      <t>31.08.2018</t>
    </r>
    <r>
      <rPr/>
      <t xml:space="preserve"> - калькуляция направлена Заказчику по электр. почте. Оригинал будет направлен вместе с подписанным договором. 
</t>
    </r>
    <r>
      <rPr>
        <b/>
      </rPr>
      <t>06.08.2018</t>
    </r>
    <r>
      <rPr/>
      <t xml:space="preserve"> - необходимо решить вопрос с разработкой ТЗ на ПО</t>
    </r>
  </si>
  <si>
    <t>MC-406</t>
  </si>
  <si>
    <t>260_18</t>
  </si>
  <si>
    <r>
      <rPr>
        <b/>
      </rPr>
      <t>06.06.2018 (В. Пак)</t>
    </r>
    <r>
      <rPr/>
      <t xml:space="preserve"> - запрос расписан через офис
</t>
    </r>
    <r>
      <rPr>
        <b/>
      </rPr>
      <t>07.06.2018</t>
    </r>
    <r>
      <rPr/>
      <t xml:space="preserve"> - принято в работу
ТКП на согласовании у В. Пака
Отправлено Заказчику по электр. почте.</t>
    </r>
  </si>
  <si>
    <r>
      <rPr>
        <b/>
      </rPr>
      <t>09.06.2018 (П. Мартынов)</t>
    </r>
    <r>
      <rPr/>
      <t xml:space="preserve"> - поступил запрос от Заказчика убрать стоимость работ по доставке и направить письмо о единственном производителе MC-406.
Отправлено Заказчику по электр. почте.</t>
    </r>
  </si>
  <si>
    <r>
      <rPr>
        <b/>
      </rPr>
      <t>14.06.2018 (П. Мартынов)</t>
    </r>
    <r>
      <rPr/>
      <t xml:space="preserve"> - поступил запрос от Заказчика о двух альтернативных предложениях. Отправлено письмо в L-card и в Прогрессивные технологии
</t>
    </r>
    <r>
      <rPr>
        <b/>
      </rPr>
      <t>15.06.2018</t>
    </r>
    <r>
      <rPr/>
      <t xml:space="preserve"> - L-Card прислал альтернативное ТКП. Отправил Заказчику;
П"рогрессивные технологии"прислал альтернативное ТКП. Отправил Заказчику.
Заказчик выставил проект договора.
</t>
    </r>
    <r>
      <rPr>
        <b/>
      </rPr>
      <t>20.06.2018</t>
    </r>
    <r>
      <rPr/>
      <t xml:space="preserve"> - договор и счет составлен.
</t>
    </r>
    <r>
      <rPr>
        <b/>
      </rPr>
      <t>21.06.2018</t>
    </r>
    <r>
      <rPr/>
      <t xml:space="preserve"> - договор и счет подписан с нашей стороны. Скан отправлен Заказчику по электр. почте. Оригиналы отправляем курьером (Исх. 496 от 21.06.18г. (ООО))</t>
    </r>
  </si>
  <si>
    <t>дог 50/18 (ООО) 20.06.2018
счет 154 (ООО) 20.06.2018</t>
  </si>
  <si>
    <t>26.09.2018 - оплата</t>
  </si>
  <si>
    <t>р2365</t>
  </si>
  <si>
    <r>
      <rPr>
        <b/>
      </rPr>
      <t>08.06.2018 (В. Пак)</t>
    </r>
    <r>
      <rPr/>
      <t xml:space="preserve"> - запрос направлен по e-mail
</t>
    </r>
    <r>
      <rPr>
        <b/>
      </rPr>
      <t xml:space="preserve">08.06.2018 </t>
    </r>
    <r>
      <rPr/>
      <t>- отправлено Заказчику по электронной почте</t>
    </r>
  </si>
  <si>
    <r>
      <rPr>
        <b/>
      </rPr>
      <t>29.08.2018 (В. Пак)</t>
    </r>
    <r>
      <rPr/>
      <t xml:space="preserve"> - ТКП</t>
    </r>
  </si>
  <si>
    <r>
      <rPr>
        <b/>
      </rPr>
      <t>10.10.2018 (П. Мартынов)</t>
    </r>
    <r>
      <rPr/>
      <t xml:space="preserve"> - заказчик прислал проект договора. Направил Тюриковой на проверку.
Проект договора вместе с замечаниями направлен Заказчику по электр. почте. 
Сформировал новое ТКП. На согласовании.
ТКП согласовано. 
</t>
    </r>
    <r>
      <rPr>
        <b/>
      </rPr>
      <t>11.10.2018</t>
    </r>
    <r>
      <rPr/>
      <t xml:space="preserve"> - проговорил с Заказчиком замечания. По некоторым удалось договориться, по некоторым нет.
</t>
    </r>
    <r>
      <rPr>
        <b/>
      </rPr>
      <t>12.10.2018</t>
    </r>
    <r>
      <rPr/>
      <t xml:space="preserve"> - направил Н. Тюриковой замечания КрасМК
</t>
    </r>
    <r>
      <rPr>
        <b/>
      </rPr>
      <t xml:space="preserve">16.10.2018 </t>
    </r>
    <r>
      <rPr/>
      <t xml:space="preserve">- повторно отправил Заказчику замечания по электр. почте
Ожидается звонок от Заказчика. 
</t>
    </r>
    <r>
      <rPr>
        <b/>
      </rPr>
      <t>18.10.2018</t>
    </r>
    <r>
      <rPr/>
      <t xml:space="preserve"> - договор и счет подписан. Скан направлен Заказчику по электр. почте (Исх 864 от 18.10.2018 г. ООО)</t>
    </r>
  </si>
  <si>
    <t>26.10.2018 - оплата аванса</t>
  </si>
  <si>
    <t>Разработка эскизного проекта</t>
  </si>
  <si>
    <t>264_18</t>
  </si>
  <si>
    <r>
      <rPr>
        <b/>
      </rPr>
      <t xml:space="preserve">07.06.2018 (В. Пак) </t>
    </r>
    <r>
      <rPr/>
      <t xml:space="preserve">- запрос расписан через офис
</t>
    </r>
    <r>
      <rPr>
        <b/>
      </rPr>
      <t>08.06.2018</t>
    </r>
    <r>
      <rPr/>
      <t xml:space="preserve">  - принято в работу
</t>
    </r>
    <r>
      <rPr>
        <b/>
      </rPr>
      <t>14.06.2018</t>
    </r>
    <r>
      <rPr/>
      <t xml:space="preserve"> - составлено письмо с указанием стоимости эскизного проекта. На рассмотрени и согласовании у В.П. Фельдмана
</t>
    </r>
    <r>
      <rPr>
        <b/>
      </rPr>
      <t>15.06.2018</t>
    </r>
    <r>
      <rPr/>
      <t xml:space="preserve"> - письмо согласовано Фельдманом. Будет подписано директором и отправлено 18-19 июня.
</t>
    </r>
    <r>
      <rPr>
        <b/>
      </rPr>
      <t>19.06.2018</t>
    </r>
    <r>
      <rPr/>
      <t xml:space="preserve"> - письмо переделано согласно замечаний. На подписи у Потапова.
</t>
    </r>
    <r>
      <rPr>
        <b/>
      </rPr>
      <t>20.06.2018</t>
    </r>
    <r>
      <rPr/>
      <t xml:space="preserve"> - письмо подписано и отправлено Заказчику по электр. почте (Исх. 673 от 20.06.2018 г. (АО))</t>
    </r>
  </si>
  <si>
    <t>267_18</t>
  </si>
  <si>
    <r>
      <rPr>
        <b/>
      </rPr>
      <t xml:space="preserve">09.06.2018 (В. Пак) </t>
    </r>
    <r>
      <rPr/>
      <t xml:space="preserve">- запрос расписан через офис, позвонить Заказчику и сообщить про то что MIC-300 не выпускается, теперь есть MIC-355M. Также уточнить про модули
</t>
    </r>
    <r>
      <rPr>
        <b/>
      </rPr>
      <t>13.06.2018</t>
    </r>
    <r>
      <rPr/>
      <t xml:space="preserve"> - принято в работу.
ТКП на согласовании у В. Пака
14.06.2018 - направлено Заказачику по электр. почте (Исх. № 480 от 14.06.2018 г. (ООО))</t>
    </r>
  </si>
  <si>
    <r>
      <rPr>
        <b/>
      </rPr>
      <t xml:space="preserve">09.06.2018 (В. Пак) </t>
    </r>
    <r>
      <rPr/>
      <t xml:space="preserve">- запрос расписан через офис
</t>
    </r>
    <r>
      <rPr>
        <b/>
      </rPr>
      <t>13.06.2018</t>
    </r>
    <r>
      <rPr/>
      <t xml:space="preserve"> - принято в работу
</t>
    </r>
    <r>
      <rPr>
        <b/>
      </rPr>
      <t>15.06.2018</t>
    </r>
    <r>
      <rPr/>
      <t xml:space="preserve"> - ТКП посчитано без учета кабельной продукции. Необходимы дополнительные сведения от Заказчика
</t>
    </r>
    <r>
      <rPr>
        <b/>
      </rPr>
      <t>19.06.2018</t>
    </r>
    <r>
      <rPr/>
      <t xml:space="preserve"> - ТКП отправлено Заказчику по электронной почте</t>
    </r>
  </si>
  <si>
    <r>
      <rPr>
        <b/>
      </rPr>
      <t>24.07.2018 (П. Мартынов)</t>
    </r>
    <r>
      <rPr/>
      <t xml:space="preserve"> - запрос договора и счета по электр. почте
Направил запрос Н. Тюриковой. Договор составляет Н. Чикина
</t>
    </r>
    <r>
      <rPr>
        <b/>
      </rPr>
      <t>25.07.2018</t>
    </r>
    <r>
      <rPr/>
      <t xml:space="preserve"> - договор составлен. На проверке у Н. Тюриковой. После проверки отправляю текст договора и счета Заказчику на рассмотрение
</t>
    </r>
    <r>
      <rPr>
        <b/>
      </rPr>
      <t>26.07.2018</t>
    </r>
    <r>
      <rPr/>
      <t xml:space="preserve"> - текст договора отправлен Заказчику на рассмотрение и согласование по электр. почте
Заказчик прислал замечания по электр. почте. Передал Н. Чикиной
</t>
    </r>
    <r>
      <rPr>
        <b/>
      </rPr>
      <t>30.07.2018</t>
    </r>
    <r>
      <rPr/>
      <t xml:space="preserve"> - отправил Заказчику повторно договор по электр. почте
</t>
    </r>
    <r>
      <rPr>
        <b/>
      </rPr>
      <t>03.08.2018</t>
    </r>
    <r>
      <rPr/>
      <t xml:space="preserve"> - Заказчик прислал исправленную версию. Отдал на согласование Н. Тюриковой
Договор и счет подписаны с нашей стороны. Скан отправлен Заказчику по электр. почте. Оригиналы будут отправлены в понедельник курьером.
</t>
    </r>
    <r>
      <rPr>
        <b/>
      </rPr>
      <t>06.08.2018</t>
    </r>
    <r>
      <rPr/>
      <t xml:space="preserve"> - отправлен курьером (Исх. № 638 от 06.08.2018 ООО)</t>
    </r>
  </si>
  <si>
    <t>дог 60/18 (ООО) 06.08.2018
счет 200 (ООО) 06.08.2018</t>
  </si>
  <si>
    <t>29.08.2018 - оплата аванса</t>
  </si>
  <si>
    <t>дог 60/18 (ООО) 06.08.2018
счет 200 06.08.2018</t>
  </si>
  <si>
    <r>
      <rPr>
        <b/>
      </rPr>
      <t xml:space="preserve">04.12.2018 (В. Пак) </t>
    </r>
    <r>
      <rPr/>
      <t xml:space="preserve">- запрос расписан через офис
</t>
    </r>
    <r>
      <rPr>
        <b/>
      </rPr>
      <t>04.12.2018</t>
    </r>
    <r>
      <rPr/>
      <t xml:space="preserve"> - принято в работу.
ПР к ДС № 1 направлен в 1-й отдел 1653 ВП МО РФ (Исх 1413 от 04.12.2018 АО)
</t>
    </r>
    <r>
      <rPr>
        <b/>
      </rPr>
      <t>06.12.2018</t>
    </r>
    <r>
      <rPr/>
      <t xml:space="preserve"> - ПР к ДС1 направлен Заказчику (Исх 1430 от 06.12.2018 АО)</t>
    </r>
  </si>
  <si>
    <r>
      <rPr>
        <b/>
      </rPr>
      <t xml:space="preserve">09.06.2018 (В. Пак) </t>
    </r>
    <r>
      <rPr/>
      <t xml:space="preserve">- запрос расписан через офис, подготовить ТКП на базе договора
</t>
    </r>
    <r>
      <rPr>
        <b/>
      </rPr>
      <t>13.06.2018</t>
    </r>
    <r>
      <rPr/>
      <t xml:space="preserve"> - принято в работу
</t>
    </r>
    <r>
      <rPr>
        <b/>
      </rPr>
      <t>14.06.2018</t>
    </r>
    <r>
      <rPr/>
      <t xml:space="preserve"> - ТКП на согласовании у В.Пака
</t>
    </r>
    <r>
      <rPr>
        <b/>
      </rPr>
      <t>18.06.2018</t>
    </r>
    <r>
      <rPr/>
      <t xml:space="preserve"> - ТКП на сервере</t>
    </r>
  </si>
  <si>
    <t>19.07.2018 - оплата</t>
  </si>
  <si>
    <t>НТК СИ для РМ РБ ЗЭМ (ОКР "Персей-КВ")</t>
  </si>
  <si>
    <t>279_18</t>
  </si>
  <si>
    <r>
      <rPr>
        <b/>
      </rPr>
      <t xml:space="preserve">05.04.2018 </t>
    </r>
    <r>
      <rPr/>
      <t xml:space="preserve">- схема и техническая проработка с Фельдмана и Андрейко, для оформления ТКП жду информации от них. Назначить ответственного после получения информации
</t>
    </r>
    <r>
      <rPr>
        <b/>
      </rPr>
      <t xml:space="preserve">21.06.2018 </t>
    </r>
    <r>
      <rPr/>
      <t xml:space="preserve">- подготовить ТКП
</t>
    </r>
    <r>
      <rPr>
        <b/>
      </rPr>
      <t>21.06.2018</t>
    </r>
    <r>
      <rPr/>
      <t xml:space="preserve"> - принято в работу. 
</t>
    </r>
    <r>
      <rPr>
        <b/>
      </rPr>
      <t>22.06.2018</t>
    </r>
    <r>
      <rPr/>
      <t xml:space="preserve"> - ТКП на согласовании у В. Пака
</t>
    </r>
    <r>
      <rPr>
        <b/>
      </rPr>
      <t>26.06.2018</t>
    </r>
    <r>
      <rPr/>
      <t xml:space="preserve"> - ТКП на согласовании у А. Семина
</t>
    </r>
    <r>
      <rPr>
        <b/>
      </rPr>
      <t>27.06.2018</t>
    </r>
    <r>
      <rPr/>
      <t xml:space="preserve"> - ТКП отправлено заказчику по электр. почте (Исх. № 713 от 27.06.2018 г. (АО))</t>
    </r>
  </si>
  <si>
    <t>НТК СИ для ТК РБ и ТК КГЧ
(ОКР "Персей-КВ")</t>
  </si>
  <si>
    <t>280_18</t>
  </si>
  <si>
    <r>
      <rPr>
        <b/>
      </rPr>
      <t>21.06.2018 (П. Мартынов)</t>
    </r>
    <r>
      <rPr/>
      <t xml:space="preserve"> - принято в работу. 
</t>
    </r>
    <r>
      <rPr>
        <b/>
      </rPr>
      <t>22.06.2018</t>
    </r>
    <r>
      <rPr/>
      <t xml:space="preserve"> - ТКП на согласовании у В. Пака
</t>
    </r>
    <r>
      <rPr>
        <b/>
      </rPr>
      <t>26.06.2018</t>
    </r>
    <r>
      <rPr/>
      <t xml:space="preserve"> - ТКП на согласовании у А. Семина
</t>
    </r>
    <r>
      <rPr>
        <b/>
      </rPr>
      <t>27.06.2018</t>
    </r>
    <r>
      <rPr/>
      <t xml:space="preserve"> - ТКП отправлено заказчику по электр. почте (Исх. № 713 от 27.06.2018 г. (АО))</t>
    </r>
  </si>
  <si>
    <t>281_18</t>
  </si>
  <si>
    <r>
      <rPr>
        <b/>
      </rPr>
      <t>21.06.2018 (П. Мартынов)</t>
    </r>
    <r>
      <rPr/>
      <t xml:space="preserve"> - принято в работу
</t>
    </r>
    <r>
      <rPr>
        <b/>
      </rPr>
      <t>22.06.2018</t>
    </r>
    <r>
      <rPr/>
      <t xml:space="preserve"> - ТКП на согласовании у В. Пака
</t>
    </r>
    <r>
      <rPr>
        <b/>
      </rPr>
      <t>26.06.2018</t>
    </r>
    <r>
      <rPr/>
      <t xml:space="preserve"> - ТКП на согласовании у А. Семина
</t>
    </r>
    <r>
      <rPr>
        <b/>
      </rPr>
      <t>27.06.2018</t>
    </r>
    <r>
      <rPr/>
      <t xml:space="preserve"> - ТКП отправлено заказчику по электр. почте (Исх. № 713 от 27.06.2018 г. (АО))</t>
    </r>
  </si>
  <si>
    <t>284_18</t>
  </si>
  <si>
    <r>
      <rPr>
        <b/>
      </rPr>
      <t xml:space="preserve">25.06.2018 (В. Пак) </t>
    </r>
    <r>
      <rPr/>
      <t xml:space="preserve">- подготовить ТКП
</t>
    </r>
    <r>
      <rPr>
        <b/>
      </rPr>
      <t>25.06.2018</t>
    </r>
    <r>
      <rPr/>
      <t xml:space="preserve"> - принято в работу
ТКП на согласовании у В.П. Фельдмана
</t>
    </r>
    <r>
      <rPr>
        <b/>
      </rPr>
      <t>26.06.2018</t>
    </r>
    <r>
      <rPr/>
      <t xml:space="preserve"> - ТКП на согласовании у Семина
</t>
    </r>
    <r>
      <rPr>
        <b/>
      </rPr>
      <t>27.06.2018</t>
    </r>
    <r>
      <rPr/>
      <t xml:space="preserve"> - ТКП согласовано. Будет отправлено после уточнения электронного адреса Заказчика.
</t>
    </r>
    <r>
      <rPr>
        <b/>
      </rPr>
      <t>28.06.2018</t>
    </r>
    <r>
      <rPr/>
      <t xml:space="preserve"> - ТКП отправлено Заказчику по электр. почте</t>
    </r>
  </si>
  <si>
    <t>288_18</t>
  </si>
  <si>
    <r>
      <rPr>
        <b/>
      </rPr>
      <t>28.06.2018 (П. Мартынов)</t>
    </r>
    <r>
      <rPr/>
      <t xml:space="preserve"> - запрос по электр. почте на выставление счет
ТКП на согласовании у ПТЦ (срок поставки - 3 мес.)
ТКП на согласовании у В. Пака
</t>
    </r>
    <r>
      <rPr>
        <b/>
      </rPr>
      <t>29.06.2018</t>
    </r>
    <r>
      <rPr/>
      <t xml:space="preserve"> - счет запрошен
Счет (скан) отправлен Заказчику по электр. почте. Оригиналы счета не нужны</t>
    </r>
  </si>
  <si>
    <t>Счет № 162 от 29.06.18</t>
  </si>
  <si>
    <t>06.07.2018 - оплата</t>
  </si>
  <si>
    <t>р2331</t>
  </si>
  <si>
    <r>
      <rPr>
        <b/>
      </rPr>
      <t xml:space="preserve">20.08.2018 (В. Пак) </t>
    </r>
    <r>
      <rPr/>
      <t xml:space="preserve">- запрос расписан через офис
</t>
    </r>
    <r>
      <rPr>
        <b/>
      </rPr>
      <t>20.08.2018</t>
    </r>
    <r>
      <rPr/>
      <t xml:space="preserve"> - принято в работу
Составлен текст ответа на письмо + ТКП v2. На согласовании у В. Пака
</t>
    </r>
    <r>
      <rPr>
        <b/>
      </rPr>
      <t>21.08.2018</t>
    </r>
    <r>
      <rPr/>
      <t xml:space="preserve"> - исправлено ТКП. На согласовании у В. Пака
Отправлено Заказчику по электр. почте. Заказчик письмо и ТКП получил.</t>
    </r>
  </si>
  <si>
    <t>291_18</t>
  </si>
  <si>
    <r>
      <rPr>
        <b/>
      </rPr>
      <t>29.06.2018 (В. Пак)</t>
    </r>
    <r>
      <rPr/>
      <t xml:space="preserve"> - запрос отписан через офис
</t>
    </r>
    <r>
      <rPr>
        <b/>
      </rPr>
      <t>29.06.2018</t>
    </r>
    <r>
      <rPr/>
      <t xml:space="preserve"> - принято в работу
</t>
    </r>
    <r>
      <rPr>
        <b/>
      </rPr>
      <t>02.07.2018</t>
    </r>
    <r>
      <rPr/>
      <t xml:space="preserve"> - ТКП и сопровод. письмо согласовано с А. Андрейко. 
На согласовании у В.Пака
</t>
    </r>
    <r>
      <rPr>
        <b/>
      </rPr>
      <t>04.07.2018</t>
    </r>
    <r>
      <rPr/>
      <t xml:space="preserve"> - на согласовании у А. Сёмина
05.07.2018 - отправлено Заказчику по электр. почте. (Исх. № 739 от 05.07.2018 (АО))</t>
    </r>
  </si>
  <si>
    <t>КПА СИ (РКД)</t>
  </si>
  <si>
    <t>292_18</t>
  </si>
  <si>
    <r>
      <rPr>
        <b/>
      </rPr>
      <t xml:space="preserve">02.07.2018 (В. Пак) </t>
    </r>
    <r>
      <rPr/>
      <t xml:space="preserve">- запрос расписан через офис
</t>
    </r>
    <r>
      <rPr>
        <b/>
      </rPr>
      <t>02.07.2018</t>
    </r>
    <r>
      <rPr/>
      <t xml:space="preserve"> - принято в работу
ТКП согласовано с В. Фельдманом и на согласовании у В. Пака
</t>
    </r>
    <r>
      <rPr>
        <b/>
      </rPr>
      <t>04.07.2018</t>
    </r>
    <r>
      <rPr/>
      <t xml:space="preserve"> - переделывается с учетом новой общей суммы Заказчика
На согласовании у В. Пака
</t>
    </r>
    <r>
      <rPr>
        <b/>
      </rPr>
      <t>06.07.2018</t>
    </r>
    <r>
      <rPr/>
      <t xml:space="preserve"> - переделываю ТКП
</t>
    </r>
    <r>
      <rPr>
        <b/>
      </rPr>
      <t>09.07.2018</t>
    </r>
    <r>
      <rPr/>
      <t xml:space="preserve"> - на повторном согласовании у В. Пака
Отправлено на согласование в ЦР через Remine (задача № 2915)
</t>
    </r>
    <r>
      <rPr>
        <b/>
      </rPr>
      <t>10.07.2018</t>
    </r>
    <r>
      <rPr/>
      <t xml:space="preserve"> - необходимо отправить предварительное ТКП Заказчику
на рассмотрение по электр. почте (без сопровод. письма). 
На согласовании у А. Семина
</t>
    </r>
    <r>
      <rPr>
        <b/>
      </rPr>
      <t>12.07.2018</t>
    </r>
    <r>
      <rPr/>
      <t xml:space="preserve"> - Семин обещал согласовать с Потаповым.
</t>
    </r>
    <r>
      <rPr>
        <b/>
      </rPr>
      <t>17.07.2018</t>
    </r>
    <r>
      <rPr/>
      <t xml:space="preserve"> - необходимы РКМ. 
</t>
    </r>
    <r>
      <rPr>
        <b/>
      </rPr>
      <t>19.07.2018</t>
    </r>
    <r>
      <rPr/>
      <t xml:space="preserve"> - РКМ готовит А. Игошкин
</t>
    </r>
    <r>
      <rPr>
        <b/>
      </rPr>
      <t>24.07.2018</t>
    </r>
    <r>
      <rPr/>
      <t xml:space="preserve"> - РКМ отправлено Заказчику А. Игошкиным (Исх. 810 от 24.07.2018 г. (АО))</t>
    </r>
  </si>
  <si>
    <t>КПА СИ (MIC-224)</t>
  </si>
  <si>
    <t>293_18</t>
  </si>
  <si>
    <r>
      <rPr>
        <b/>
      </rPr>
      <t>02.07.2018</t>
    </r>
    <r>
      <rPr/>
      <t xml:space="preserve"> - принято в работу
</t>
    </r>
    <r>
      <rPr>
        <b/>
      </rPr>
      <t>04.07.2018</t>
    </r>
    <r>
      <rPr/>
      <t xml:space="preserve"> - на согласовании у В. Фельдмана
</t>
    </r>
    <r>
      <rPr>
        <b/>
      </rPr>
      <t>04.07.2018</t>
    </r>
    <r>
      <rPr/>
      <t xml:space="preserve"> - на согласовании у В. Пака
</t>
    </r>
    <r>
      <rPr>
        <b/>
      </rPr>
      <t>06.07.2018</t>
    </r>
    <r>
      <rPr/>
      <t xml:space="preserve"> - переделываю ТКП
</t>
    </r>
    <r>
      <rPr>
        <b/>
      </rPr>
      <t>09.07.2018</t>
    </r>
    <r>
      <rPr/>
      <t xml:space="preserve"> - на повторном согласовании у В. Фельмана
</t>
    </r>
    <r>
      <rPr>
        <b/>
      </rPr>
      <t>10.07.2018</t>
    </r>
    <r>
      <rPr/>
      <t xml:space="preserve"> - необходимо отправить предварительное ТКП Заказчику
на рассмотрение по электр. почте (без сопровод. письма). 
На согласовании у А. Семина
</t>
    </r>
    <r>
      <rPr>
        <b/>
      </rPr>
      <t>12.07.2018</t>
    </r>
    <r>
      <rPr/>
      <t xml:space="preserve"> - Семин обещал согласовать с Потаповым.
</t>
    </r>
    <r>
      <rPr>
        <b/>
      </rPr>
      <t>17.07.2018</t>
    </r>
    <r>
      <rPr/>
      <t xml:space="preserve"> - отправлено Заказчику по электр. почте (Фельдманом) без сопроводительного письма.</t>
    </r>
  </si>
  <si>
    <r>
      <rPr>
        <b/>
      </rPr>
      <t xml:space="preserve">26.10.2018 (В. Пак) </t>
    </r>
    <r>
      <rPr/>
      <t xml:space="preserve">- запрос расписан через офис
</t>
    </r>
    <r>
      <rPr>
        <b/>
      </rPr>
      <t>26.10.2018</t>
    </r>
    <r>
      <rPr/>
      <t xml:space="preserve"> - принято в работу.
ТЗ проработано. Объединил ТКП 292_18 (РКД) и 293_18 (изготовление+АИ) в одно. На согласовании.
</t>
    </r>
    <r>
      <rPr>
        <b/>
      </rPr>
      <t>30.10.2018</t>
    </r>
    <r>
      <rPr/>
      <t xml:space="preserve"> - стоимость работ озвучена Заказчику. Идет согласование стоимости.
ТКП на согласовании.
</t>
    </r>
    <r>
      <rPr>
        <b/>
      </rPr>
      <t>02.11.2018</t>
    </r>
    <r>
      <rPr/>
      <t xml:space="preserve"> - ТКП согласовано. Заявка на договор и РКМ на согласовании.
</t>
    </r>
    <r>
      <rPr>
        <b/>
      </rPr>
      <t>06.11.2018</t>
    </r>
    <r>
      <rPr/>
      <t xml:space="preserve"> - заявка направлена Н. Тюриковой
</t>
    </r>
    <r>
      <rPr>
        <b/>
      </rPr>
      <t>09.11.2018</t>
    </r>
    <r>
      <rPr/>
      <t xml:space="preserve"> - исправлена стоимость, с учетом цен 2019 г. 
</t>
    </r>
    <r>
      <rPr>
        <b/>
      </rPr>
      <t>22.11.2018</t>
    </r>
    <r>
      <rPr/>
      <t xml:space="preserve"> - РКМ и договор на подписи у Потапова
</t>
    </r>
    <r>
      <rPr>
        <b/>
      </rPr>
      <t>23.11.2018</t>
    </r>
    <r>
      <rPr/>
      <t xml:space="preserve"> - РКМ и договор направлены Заказчику (Исх 1344 от 23.11.2018 АО)</t>
    </r>
  </si>
  <si>
    <t>Дог. № 57/18 от 02.11.2018 г.</t>
  </si>
  <si>
    <r>
      <rPr>
        <b/>
      </rPr>
      <t xml:space="preserve">09.07.2018 (В. Пак) </t>
    </r>
    <r>
      <rPr/>
      <t xml:space="preserve">- запрос расписан через офис
</t>
    </r>
    <r>
      <rPr>
        <b/>
      </rPr>
      <t>10.07.2018</t>
    </r>
    <r>
      <rPr/>
      <t xml:space="preserve"> - принято в работу
</t>
    </r>
    <r>
      <rPr>
        <b/>
      </rPr>
      <t>11.07.2018</t>
    </r>
    <r>
      <rPr/>
      <t xml:space="preserve"> - на согласовании у Фельдмана
</t>
    </r>
    <r>
      <rPr>
        <b/>
      </rPr>
      <t>12.07.2018</t>
    </r>
    <r>
      <rPr/>
      <t xml:space="preserve"> - на согласовании у В.Пака. Требуется отправка Заказчику (Быстрову) на личную электр. почту без сопровода.
Необходимо согласование ПТЦ о сроке изготовления ME-009 - 4 мес.
ТКП подписано и отправлено Заказчику по электр. почте (пока не без сопровод. письма)</t>
    </r>
  </si>
  <si>
    <r>
      <rPr>
        <b/>
      </rPr>
      <t>17.07.2018 (П. Мартынов)</t>
    </r>
    <r>
      <rPr/>
      <t xml:space="preserve"> - Заказчик в лице Быстрова попросил ТКП на сумму не менее 2,5 млн. руб.
</t>
    </r>
    <r>
      <rPr>
        <b/>
      </rPr>
      <t>23.07.2018</t>
    </r>
    <r>
      <rPr/>
      <t xml:space="preserve"> - ТКП согласовано. Добавлено 2 модуля и перв. поверка. Отправляем с данной стоимостью.
Будет отправлено вместе с ТКП № 323-18 (дубл. система) на электр. адрес Заказчика
Отправлено Заказчику (Быстрову) по электр. почте вместе с ТКП № 323-18</t>
    </r>
  </si>
  <si>
    <r>
      <rPr>
        <b/>
      </rPr>
      <t>07.08.2018 (П. Мартынов)</t>
    </r>
    <r>
      <rPr/>
      <t xml:space="preserve"> - Заказчик просил доложить в комплект функц. модулей коммутационную плату BR900 и отправить неофициально по электр. почте. 
Официальный ответ на вх. 707 будет дан в конце августа по результатам обсуждения с Заказчиком уточненного состава и принципа построения дублирующей системы (ТКП № 323_18).
</t>
    </r>
    <r>
      <rPr>
        <b/>
      </rPr>
      <t>08.08.2018</t>
    </r>
    <r>
      <rPr/>
      <t xml:space="preserve"> - ТКП согласовано с Фельдманом. На согласовании у В. Пака
</t>
    </r>
    <r>
      <rPr>
        <b/>
      </rPr>
      <t>09.08.2018</t>
    </r>
    <r>
      <rPr/>
      <t xml:space="preserve"> - отправлено Заказчику по электр. почте</t>
    </r>
  </si>
  <si>
    <r>
      <rPr>
        <b/>
      </rPr>
      <t xml:space="preserve">20.08.2018 (П. Мартынов) </t>
    </r>
    <r>
      <rPr/>
      <t>- Заказчик просил сопроводительное письмо на комплект модулей и 2 альтернативных предложения.
Сделаны запросы на альтернативные предложения в L-Card и Прогрессивные технологии.
ТКП отправлено Заказчику (Исх. № 673 от 20.08.2018 ООО).
Отправлено альтернативные комм. предложения от L-Card и Прогрессивных технологий.</t>
    </r>
  </si>
  <si>
    <t>Пульт (2 шт.) + АИИС на базе MIC-236</t>
  </si>
  <si>
    <t>310_18</t>
  </si>
  <si>
    <r>
      <rPr>
        <b/>
      </rPr>
      <t xml:space="preserve">11.07.2018 (В. Пак) </t>
    </r>
    <r>
      <rPr/>
      <t xml:space="preserve">- подготовить ТКП и сопровод
</t>
    </r>
    <r>
      <rPr>
        <b/>
      </rPr>
      <t>11.07.2018</t>
    </r>
    <r>
      <rPr/>
      <t xml:space="preserve"> - принято в работу
На согласовании у Фельдмана
</t>
    </r>
    <r>
      <rPr>
        <b/>
      </rPr>
      <t>12.07.2018</t>
    </r>
    <r>
      <rPr/>
      <t xml:space="preserve"> - ТКП переделано. Необходимо согласование Кокорева
На согласовании у Потапова вместе с сопровод. письмом
Отправлено Заказчику с сопровод. письмом (Исх. № 760 от 12.07.18 г. (АО))</t>
    </r>
  </si>
  <si>
    <r>
      <rPr>
        <b/>
      </rPr>
      <t xml:space="preserve">12.07.2018 (В. Пак) </t>
    </r>
    <r>
      <rPr/>
      <t xml:space="preserve">- обновить ТКП 2015_204
</t>
    </r>
    <r>
      <rPr>
        <b/>
      </rPr>
      <t>12.07.2018</t>
    </r>
    <r>
      <rPr/>
      <t xml:space="preserve"> - принято в работу
</t>
    </r>
    <r>
      <rPr>
        <b/>
      </rPr>
      <t xml:space="preserve">13.07.2018 </t>
    </r>
    <r>
      <rPr/>
      <t>- согласовано с С. Луниным. 
На согласовании у В. Пака
Согласовано с Семиным. ТКП выложено на сервере</t>
    </r>
  </si>
  <si>
    <r>
      <rPr>
        <b/>
      </rPr>
      <t xml:space="preserve">19.09.2018 (В. Пак) - </t>
    </r>
    <r>
      <rPr/>
      <t xml:space="preserve">запрос расписан через офис. Подписать протокол разногласий и отправить Заказчику
</t>
    </r>
    <r>
      <rPr>
        <b/>
      </rPr>
      <t>19.09.2018</t>
    </r>
    <r>
      <rPr/>
      <t xml:space="preserve"> - принято в работу
Направил Н. Тюриковой скан для проверки
Ответ получен. Необходимо проговорить с А. Семиным.
</t>
    </r>
    <r>
      <rPr>
        <b/>
      </rPr>
      <t>01.10.2018</t>
    </r>
    <r>
      <rPr/>
      <t xml:space="preserve"> - подписано Потаповым. Протокол направлен в 1-й отдел 1653 ВП МО (Исх 1102 от 01.10.2018 г. АО)
</t>
    </r>
    <r>
      <rPr>
        <b/>
      </rPr>
      <t>10.10.2018</t>
    </r>
    <r>
      <rPr/>
      <t xml:space="preserve"> - протокол не подписан ВП МО и не возвращен. Есть вопросы.
</t>
    </r>
    <r>
      <rPr>
        <b/>
      </rPr>
      <t xml:space="preserve">19.10.2018 </t>
    </r>
    <r>
      <rPr/>
      <t xml:space="preserve">- протокол разногласий подписан военными и направлен Заказчику вместе со счетом на аванс (Исх 1183 от 19.10.2018г.) </t>
    </r>
  </si>
  <si>
    <t>дог 05/17 (АО) 12.01.2017, счет № 95 от 19.10.2018</t>
  </si>
  <si>
    <t>21.09.2018 - предзапуск</t>
  </si>
  <si>
    <r>
      <rPr>
        <b/>
      </rPr>
      <t xml:space="preserve">13.07.2018 (В. Пак) </t>
    </r>
    <r>
      <rPr/>
      <t xml:space="preserve">- запрос расписан через офис
</t>
    </r>
    <r>
      <rPr>
        <b/>
      </rPr>
      <t>16.07.2018</t>
    </r>
    <r>
      <rPr/>
      <t xml:space="preserve"> - принято в работу
Для оценки стомости работ направлено письмо в ЦР (Панферову) с запросом перечня комплектующих. 
</t>
    </r>
    <r>
      <rPr>
        <b/>
      </rPr>
      <t>18.07.2018</t>
    </r>
    <r>
      <rPr/>
      <t xml:space="preserve"> - по итогам вчерашнего совещания, жду следующих указаний от Фельдмана после переговоров с Дебольским
</t>
    </r>
    <r>
      <rPr>
        <b/>
      </rPr>
      <t>06.08.2018</t>
    </r>
    <r>
      <rPr/>
      <t xml:space="preserve"> - ЦР должен предоставить стоимость ЭКБ и трудозатраты.
</t>
    </r>
    <r>
      <rPr>
        <b/>
      </rPr>
      <t>21.08.2018</t>
    </r>
    <r>
      <rPr/>
      <t xml:space="preserve"> - необходимо совещание с Потаповым для решения данного вопроса
</t>
    </r>
    <r>
      <rPr>
        <b/>
      </rPr>
      <t>27.08.2018</t>
    </r>
    <r>
      <rPr/>
      <t xml:space="preserve"> -  по сообщению Фельдмана идут работы по запросу стоимости ЭБ и сертификации. 
</t>
    </r>
    <r>
      <rPr>
        <b/>
      </rPr>
      <t>05.09.2018</t>
    </r>
    <r>
      <rPr/>
      <t xml:space="preserve"> - Составлено письмо о состоянии дел. На подписи у Потапова.
</t>
    </r>
    <r>
      <rPr>
        <b/>
      </rPr>
      <t>06.09.2018</t>
    </r>
    <r>
      <rPr/>
      <t xml:space="preserve"> - отправлен ответ по электр. почте (Исх. 1000 от 06.09.2018 АО)</t>
    </r>
  </si>
  <si>
    <r>
      <rPr>
        <b/>
      </rPr>
      <t xml:space="preserve">03.09.2018 (В. Пак) </t>
    </r>
    <r>
      <rPr/>
      <t xml:space="preserve">- запрос расписан через офис
</t>
    </r>
    <r>
      <rPr>
        <b/>
      </rPr>
      <t>05.09.2018</t>
    </r>
    <r>
      <rPr/>
      <t xml:space="preserve"> - принято в работу.
Составлено письмо о состоянии дел. На подписи у Потапова.
</t>
    </r>
    <r>
      <rPr>
        <b/>
      </rPr>
      <t>06.09.2018</t>
    </r>
    <r>
      <rPr/>
      <t xml:space="preserve"> - отправлен ответ по электр. почте (Исх. 1000 от 06.09.2018 АО)</t>
    </r>
  </si>
  <si>
    <r>
      <rPr/>
      <t xml:space="preserve">17.07.2018 </t>
    </r>
    <r>
      <rPr/>
      <t>- оплата</t>
    </r>
  </si>
  <si>
    <r>
      <rPr>
        <b/>
      </rPr>
      <t>04.10.2018 (П. Мартынов)</t>
    </r>
    <r>
      <rPr/>
      <t xml:space="preserve"> - состоялось техническое совещание (Фельдман, Кравцов, Мартынов).
Определены сроки и стоимость этапов.  ТКП сформировано. На согласовании у Фельдмана.
</t>
    </r>
    <r>
      <rPr>
        <b/>
      </rPr>
      <t>05.10.2018</t>
    </r>
    <r>
      <rPr/>
      <t xml:space="preserve"> - ТКП исправлено. На согласовании у Фельдмана и Кравцова. 
</t>
    </r>
    <r>
      <rPr>
        <b/>
      </rPr>
      <t>08.10.2018</t>
    </r>
    <r>
      <rPr/>
      <t xml:space="preserve"> - на согласовании у В. Пака. Переделано ТКП. На согласовании у Семина
</t>
    </r>
    <r>
      <rPr>
        <b/>
      </rPr>
      <t>09.10.2018</t>
    </r>
    <r>
      <rPr/>
      <t xml:space="preserve"> - ТКП на согласовании у Потапова
</t>
    </r>
    <r>
      <rPr>
        <b/>
      </rPr>
      <t>11.10.2018</t>
    </r>
    <r>
      <rPr/>
      <t xml:space="preserve"> - ТКП и сопровод. письмо с проектом ведомости исполнения на согласовании у Потапова.
</t>
    </r>
    <r>
      <rPr>
        <b/>
      </rPr>
      <t>15.10.2018</t>
    </r>
    <r>
      <rPr/>
      <t xml:space="preserve"> - на сегодняшний день ТКП по-прежнему не согласовано Потаповым.
</t>
    </r>
    <r>
      <rPr>
        <b/>
      </rPr>
      <t xml:space="preserve">18.10.2018 </t>
    </r>
    <r>
      <rPr/>
      <t xml:space="preserve">- переделан проект ведомости и сопровод. письмо. На согласовании
</t>
    </r>
    <r>
      <rPr>
        <b/>
      </rPr>
      <t>25.10.2018</t>
    </r>
    <r>
      <rPr/>
      <t xml:space="preserve"> - переделано письмо и приложение. По-прежнему на согласовании у Потапова
</t>
    </r>
    <r>
      <rPr>
        <b/>
      </rPr>
      <t>30.10.2018</t>
    </r>
    <r>
      <rPr/>
      <t xml:space="preserve"> - идет перепроверка себестоимости ЭКБ.
</t>
    </r>
    <r>
      <rPr>
        <b/>
      </rPr>
      <t xml:space="preserve">09.11.2018 </t>
    </r>
    <r>
      <rPr/>
      <t xml:space="preserve">- данные получены. На следующей неделе будет перерасчет.
</t>
    </r>
    <r>
      <rPr>
        <b/>
      </rPr>
      <t>12.11.2018</t>
    </r>
    <r>
      <rPr/>
      <t xml:space="preserve"> - данные по себестоимости ЭКБ получены. Требуется произвести расчет себестоимости одного ОО прибора "Аналог-код" к четвергу 15.11.2018 г.
</t>
    </r>
    <r>
      <rPr>
        <b/>
      </rPr>
      <t>15.11.2018</t>
    </r>
    <r>
      <rPr/>
      <t xml:space="preserve"> - сегодня к концу дня ЦР произведет расчет.
</t>
    </r>
    <r>
      <rPr>
        <b/>
      </rPr>
      <t>20.11.2018</t>
    </r>
    <r>
      <rPr/>
      <t xml:space="preserve"> - исходные данные получены от ЦР. Переделываю ТКП. ТКП направлено на согласование Фельдману и Семину.
</t>
    </r>
    <r>
      <rPr>
        <b/>
      </rPr>
      <t>29.11.2018</t>
    </r>
    <r>
      <rPr/>
      <t xml:space="preserve"> - письмо с ТКП и проектом ведомости исполнения повторно направлено директору на подписание
</t>
    </r>
    <r>
      <rPr>
        <b/>
      </rPr>
      <t>05.12.2018</t>
    </r>
    <r>
      <rPr/>
      <t xml:space="preserve"> - письмо отправлено Заказчику по электр. почте (Исх 1415 от 05.12.2018 г. АО)</t>
    </r>
  </si>
  <si>
    <r>
      <rPr>
        <b/>
      </rPr>
      <t>14.12.2018 (В. Пак)</t>
    </r>
    <r>
      <rPr/>
      <t xml:space="preserve"> - запрос расписан через офис
</t>
    </r>
    <r>
      <rPr>
        <b/>
      </rPr>
      <t>15.12.2018</t>
    </r>
    <r>
      <rPr/>
      <t xml:space="preserve"> - принято в работу
</t>
    </r>
    <r>
      <rPr>
        <b/>
      </rPr>
      <t>19.12.2018</t>
    </r>
    <r>
      <rPr/>
      <t xml:space="preserve"> - Заказчик прислал электр. письмо (пока неофициальное) о расторжении договора.
</t>
    </r>
    <r>
      <rPr>
        <b/>
      </rPr>
      <t>28.12.2018</t>
    </r>
    <r>
      <rPr/>
      <t xml:space="preserve"> - ответ будет дан в письмое о направлении доп. соглашения о расторжении договора.</t>
    </r>
  </si>
  <si>
    <r>
      <rPr>
        <b/>
      </rPr>
      <t>07.12.2018 (П. Мартынов)</t>
    </r>
    <r>
      <rPr/>
      <t xml:space="preserve"> - запрос на РКМ.
Формируются таблицы трудоемкости и ПКИ.      
</t>
    </r>
    <r>
      <rPr>
        <b/>
      </rPr>
      <t>17.12.2018</t>
    </r>
    <r>
      <rPr/>
      <t xml:space="preserve"> - ожидается официальный запрос.
</t>
    </r>
    <r>
      <rPr>
        <b/>
      </rPr>
      <t>18.12.2018</t>
    </r>
    <r>
      <rPr/>
      <t xml:space="preserve"> - запрос получен.
</t>
    </r>
    <r>
      <rPr>
        <b/>
      </rPr>
      <t>19.12.2018</t>
    </r>
    <r>
      <rPr/>
      <t xml:space="preserve"> - Заказчик прислал электр. письмо (пока неофициальное) о расторжении договора.
</t>
    </r>
    <r>
      <rPr>
        <b/>
      </rPr>
      <t>28.12.2018</t>
    </r>
    <r>
      <rPr/>
      <t xml:space="preserve"> - ответ будет дан в письмое о направлении доп. соглашения о расторжении договора.</t>
    </r>
  </si>
  <si>
    <r>
      <rPr>
        <b/>
      </rPr>
      <t>26.12.2018 (В. Пак)</t>
    </r>
    <r>
      <rPr/>
      <t xml:space="preserve"> - запрос расписан через офис
</t>
    </r>
    <r>
      <rPr>
        <b/>
      </rPr>
      <t>28.12.2018</t>
    </r>
    <r>
      <rPr/>
      <t xml:space="preserve"> - принято в работу. Подготовлена заявка.На согласовании.
Направлена в договорную группу.</t>
    </r>
  </si>
  <si>
    <t>323_18</t>
  </si>
  <si>
    <r>
      <rPr>
        <b/>
      </rPr>
      <t>17.07.2018 (П. Мартынов)</t>
    </r>
    <r>
      <rPr/>
      <t xml:space="preserve"> - Заказчик в лице Быстрова сообщил, что дублирующая система измерений на стенде СЦП-100-100Б заложена в план. Необходимо подготовить ТКП.
ТКП и структурная схема на согласовании у Фельдмана. Согласовано.
ТКП и структурная схема на согласовании у Пака.
</t>
    </r>
    <r>
      <rPr>
        <b/>
      </rPr>
      <t>19.07.2018</t>
    </r>
    <r>
      <rPr/>
      <t xml:space="preserve"> - исправил ТКП
На согласовании у В. Пака
</t>
    </r>
    <r>
      <rPr>
        <b/>
      </rPr>
      <t>20.07.2018</t>
    </r>
    <r>
      <rPr/>
      <t xml:space="preserve"> - требуется согласование Семина
</t>
    </r>
    <r>
      <rPr>
        <b/>
      </rPr>
      <t>23.07.2018</t>
    </r>
    <r>
      <rPr/>
      <t xml:space="preserve"> - отправлено Заказчику (Быстрову) на электр. почту без сопровод. письма вместе с ТКП № 307-18</t>
    </r>
  </si>
  <si>
    <r>
      <rPr>
        <b/>
      </rPr>
      <t>08.10.2018 (П. Мартынов)</t>
    </r>
    <r>
      <rPr/>
      <t xml:space="preserve"> - состоялось техническое совещание с Заказчиком (Быстров С.Н.). Составлен протокол № 1. 
По результатам совещания переделано ТКП и структурная схема. На согласовании у Фельдмана.
</t>
    </r>
    <r>
      <rPr>
        <b/>
      </rPr>
      <t>09.10.2018</t>
    </r>
    <r>
      <rPr/>
      <t xml:space="preserve"> - переделать ТКП.
На согласовании у Семина.
Отправлено Заказчику по электр. почте. Исх 842 от 09.10.2018 г. ООО</t>
    </r>
  </si>
  <si>
    <t>Комплекс 
информационно-измерительный и управляющий системы ВК 600/300</t>
  </si>
  <si>
    <t>331_18</t>
  </si>
  <si>
    <r>
      <rPr>
        <b/>
      </rPr>
      <t>23.07.2018 (В. Пак)</t>
    </r>
    <r>
      <rPr/>
      <t xml:space="preserve"> - запрос направлен по e-mail, обновить ТКП 2009 года в соответствии с прайсом, удорожание по работам согласовать с А. Семиным
</t>
    </r>
    <r>
      <rPr>
        <b/>
      </rPr>
      <t>23.07.2018</t>
    </r>
    <r>
      <rPr/>
      <t xml:space="preserve"> - принято в работу
</t>
    </r>
    <r>
      <rPr>
        <b/>
      </rPr>
      <t>24.07.2018</t>
    </r>
    <r>
      <rPr/>
      <t xml:space="preserve"> - стоимость комплекса и текст сопроводительного письма (неподписанного) по указанию Сёмина направлены Заказчику (Гостев А.А.) по электр. почте. Заказчик подтвердил получение. На завтра готовлю письмо за подписью Попова.
</t>
    </r>
    <r>
      <rPr>
        <b/>
      </rPr>
      <t xml:space="preserve">25.07.2018 </t>
    </r>
    <r>
      <rPr/>
      <t xml:space="preserve">- Заказчик в лице Гостева пришлет наименование подсистем для того, чтобы заложить средства под будущие работы. Жду информацию от Семина
</t>
    </r>
    <r>
      <rPr>
        <b/>
      </rPr>
      <t>26.07.2018</t>
    </r>
    <r>
      <rPr/>
      <t xml:space="preserve"> - ТКП переделано и отправлено Заказчику по электр. почте (Исх. 619 от 26.07.2018г. (ООО))</t>
    </r>
  </si>
  <si>
    <r>
      <rPr>
        <b/>
      </rPr>
      <t>03.08.2018 (П. Мартынов)</t>
    </r>
    <r>
      <rPr/>
      <t xml:space="preserve"> - Заказчик просил разбить предыдущее ТКП на 2: система управления и система измерений.
Письмо и ТКП на рассмотрении у В. Пака
</t>
    </r>
    <r>
      <rPr>
        <b/>
      </rPr>
      <t>06.08.2018</t>
    </r>
    <r>
      <rPr/>
      <t xml:space="preserve"> - необходимо согласование с Поповым
</t>
    </r>
    <r>
      <rPr>
        <b/>
      </rPr>
      <t>07.08.2018</t>
    </r>
    <r>
      <rPr/>
      <t xml:space="preserve"> - ТКП и сопровод. письмо согласовано и направлено Заказчику по электр. почте (Исх. № 643 от 07.08.2018 г ООО)</t>
    </r>
  </si>
  <si>
    <r>
      <rPr>
        <b/>
      </rPr>
      <t>25.09.2018 (П. Мартынов)</t>
    </r>
    <r>
      <rPr/>
      <t xml:space="preserve"> - Заказчик просил детализировать ТКП
</t>
    </r>
    <r>
      <rPr>
        <b/>
      </rPr>
      <t>26.09.2018</t>
    </r>
    <r>
      <rPr/>
      <t xml:space="preserve"> - направил проект письма (неподписанный) на электр. почту Заказчика (Гостев)
</t>
    </r>
    <r>
      <rPr>
        <b/>
      </rPr>
      <t>27.09.2018</t>
    </r>
    <r>
      <rPr/>
      <t xml:space="preserve"> - Заказчик внес правки. Необходимо показать завтра А. Сёмину.
</t>
    </r>
    <r>
      <rPr>
        <b/>
      </rPr>
      <t>28.09.2018</t>
    </r>
    <r>
      <rPr/>
      <t xml:space="preserve"> - ТКП отправлено Заказчику (Исх 815 от 28.09.2018 ООО)</t>
    </r>
  </si>
  <si>
    <t>Узгожелдорнадзор</t>
  </si>
  <si>
    <t>Тензо статическое и динамическое</t>
  </si>
  <si>
    <t>332_18</t>
  </si>
  <si>
    <r>
      <rPr>
        <b/>
      </rPr>
      <t>23.07.2018 (В. Пак)</t>
    </r>
    <r>
      <rPr/>
      <t xml:space="preserve"> - запрос расписан через офис
</t>
    </r>
    <r>
      <rPr>
        <b/>
      </rPr>
      <t>23.07.2018</t>
    </r>
    <r>
      <rPr/>
      <t xml:space="preserve"> - принято в работу
</t>
    </r>
    <r>
      <rPr>
        <b/>
      </rPr>
      <t>24.07.2018</t>
    </r>
    <r>
      <rPr/>
      <t xml:space="preserve"> - ТКП предварительно рассчитано. Необходимо уточнить у Заказчика: требуется ли синхронизация
</t>
    </r>
    <r>
      <rPr>
        <b/>
      </rPr>
      <t>25.07.2018</t>
    </r>
    <r>
      <rPr/>
      <t xml:space="preserve"> - отправил Заказчику письмо с уточняющими вопросами. Сделал структурную схему
</t>
    </r>
    <r>
      <rPr>
        <b/>
      </rPr>
      <t>26.07.2018</t>
    </r>
    <r>
      <rPr/>
      <t xml:space="preserve"> - Заказчик прислал ответ с уточнениями. Проконсультировался с Е.А. Кузнецовым по поводу кабелей и помех, завизировано им. Исправил ТКП.
На повторном согласовании у В. Пака
</t>
    </r>
    <r>
      <rPr>
        <b/>
      </rPr>
      <t>01.08.2018</t>
    </r>
    <r>
      <rPr/>
      <t xml:space="preserve"> - необходимо переделать ТКП. 
</t>
    </r>
    <r>
      <rPr>
        <b/>
      </rPr>
      <t>02.08.2018</t>
    </r>
    <r>
      <rPr/>
      <t xml:space="preserve"> - ТКП на согласовании у В. Пака
</t>
    </r>
    <r>
      <rPr>
        <b/>
      </rPr>
      <t xml:space="preserve">03.08.2018 </t>
    </r>
    <r>
      <rPr/>
      <t>- ТКП исправлено. Согласовано с Д. Кравцовым и В. Паком.
Отправлено Заказчику по электр. почте</t>
    </r>
  </si>
  <si>
    <t>Другое</t>
  </si>
  <si>
    <t>333_18</t>
  </si>
  <si>
    <r>
      <rPr>
        <b/>
      </rPr>
      <t>10.07.2018 (П. Мартынов)</t>
    </r>
    <r>
      <rPr/>
      <t xml:space="preserve"> - этап № 13 дог. № 17 от 20.04.11 г.
Подразумевается штатная работа по летным испытаниям (командировки - 2 чел.). РКМ делает Линькова Г.Н. На основании РКМ будет создано ТКП
</t>
    </r>
    <r>
      <rPr>
        <b/>
      </rPr>
      <t>25.07.2018</t>
    </r>
    <r>
      <rPr/>
      <t xml:space="preserve"> - ТКП подготовлено. На согласовании у В. Пака
</t>
    </r>
    <r>
      <rPr>
        <b/>
      </rPr>
      <t>02.08.2018</t>
    </r>
    <r>
      <rPr/>
      <t xml:space="preserve"> - ТКП подписано. Лежит на сервере</t>
    </r>
  </si>
  <si>
    <t>р2037</t>
  </si>
  <si>
    <t>D un D (Рига)
АО "ОДК-Авиадвигатель"</t>
  </si>
  <si>
    <r>
      <rPr>
        <b/>
      </rPr>
      <t>25.07.2018 (В. Пак)</t>
    </r>
    <r>
      <rPr/>
      <t xml:space="preserve"> - проработать ТЗ
</t>
    </r>
    <r>
      <rPr>
        <b/>
      </rPr>
      <t>26.07.2018</t>
    </r>
    <r>
      <rPr/>
      <t xml:space="preserve"> - принято в работу
</t>
    </r>
    <r>
      <rPr>
        <b/>
      </rPr>
      <t>27.07.2018</t>
    </r>
    <r>
      <rPr/>
      <t xml:space="preserve"> - состоялся разговор с Заказчиком. Составлено ТКП и направлено А.Н. Попову и В. Паку на согласование по электр. почте
</t>
    </r>
    <r>
      <rPr>
        <b/>
      </rPr>
      <t>31.07.2018</t>
    </r>
    <r>
      <rPr/>
      <t xml:space="preserve"> - ТКП согласовано и направлено Заказчику по электр. почте (Исх. № 622 от 31.07.2018 ООО) </t>
    </r>
  </si>
  <si>
    <r>
      <rPr>
        <b/>
      </rPr>
      <t>02.08.2018 (П. Мартынов)</t>
    </r>
    <r>
      <rPr/>
      <t xml:space="preserve"> - Заказчик прислал запрос по электр. почте на проект ТЗ для договора. Принято в работу
</t>
    </r>
    <r>
      <rPr>
        <b/>
      </rPr>
      <t>06.08.2018</t>
    </r>
    <r>
      <rPr/>
      <t xml:space="preserve"> - черновой проект ТЗ направлен по электр. почте Попову А.Н. для ознакомления
</t>
    </r>
    <r>
      <rPr>
        <b/>
      </rPr>
      <t>08.06.2018</t>
    </r>
    <r>
      <rPr/>
      <t xml:space="preserve"> - По результатам совещаний необходимо исправить замечания Попова. Внести необходимые комментарии в текст в режиме рецензирования. 
Проект ТЗ с правками и комментариями направил Попову (копия: Паку) на рассмотрение перед отправкой Заказчику.
</t>
    </r>
    <r>
      <rPr>
        <b/>
      </rPr>
      <t>09.08.2018</t>
    </r>
    <r>
      <rPr/>
      <t xml:space="preserve"> - проект ТЗ отправлен Заказчику (Халиуллину) по электр. почте на рассмотрение</t>
    </r>
  </si>
  <si>
    <r>
      <rPr>
        <b/>
      </rPr>
      <t>22.08.2018 (П. Мартынов)</t>
    </r>
    <r>
      <rPr/>
      <t xml:space="preserve"> - Заказчик прислал проект ТЗ с замечаниями (в том числе от компании D un D). Необходимо согласовать с Поповым.
</t>
    </r>
    <r>
      <rPr>
        <b/>
      </rPr>
      <t>04.09.2018</t>
    </r>
    <r>
      <rPr/>
      <t xml:space="preserve"> - Попов связался с Заказчиком и обозначил проблему. Заказчик обещал решить ее совместно с компанией D un D</t>
    </r>
  </si>
  <si>
    <r>
      <rPr>
        <b/>
      </rPr>
      <t>06.09.2018 (П. Мартынов</t>
    </r>
    <r>
      <rPr/>
      <t xml:space="preserve">) - Заказчик и D un D согласовали название темы. Необходимо переделать ТЗ, исправить ТКП и направить Заказчику на согласование.
</t>
    </r>
    <r>
      <rPr>
        <b/>
      </rPr>
      <t>11.09.2018</t>
    </r>
    <r>
      <rPr/>
      <t xml:space="preserve"> - направил исправленное ТЗ на согласование Попову, также исправил ТКП (убрал аппаратуную часть и пересчитал с учетом курса евро). ТКП на согласовании у Попова
</t>
    </r>
    <r>
      <rPr>
        <b/>
      </rPr>
      <t>18.09.2018</t>
    </r>
    <r>
      <rPr/>
      <t xml:space="preserve"> - ТЗ в электр. виде направлено Заказчику. ТКП будет подписано после уточнения стоимости командировок сотрудников фирмы D un D
</t>
    </r>
    <r>
      <rPr>
        <b/>
      </rPr>
      <t>19.09.2018</t>
    </r>
    <r>
      <rPr/>
      <t xml:space="preserve"> - направлено электр. письмо в фирму D un D с просьбой подтвердить коммандировочные расходы
Письмо получено.
</t>
    </r>
    <r>
      <rPr>
        <b/>
      </rPr>
      <t>20.09.2018</t>
    </r>
    <r>
      <rPr/>
      <t xml:space="preserve"> - ТКП отправлено Заказчику по электронной почте.</t>
    </r>
  </si>
  <si>
    <r>
      <rPr>
        <b/>
      </rPr>
      <t>20.12.2018 (В. Пак)</t>
    </r>
    <r>
      <rPr/>
      <t xml:space="preserve"> - запрос расписан через офис
</t>
    </r>
    <r>
      <rPr>
        <b/>
      </rPr>
      <t>21.12.2018</t>
    </r>
    <r>
      <rPr/>
      <t xml:space="preserve"> - принято в работу. Проговорить с Н. Тюриковой.
Будет сформирована структура цены по упрощенной форме. Необходимо актуализировать ТКП в соответствии с ценами 2019 г.
Направлен запрос в фирму D un D.
Запрос получен.
</t>
    </r>
    <r>
      <rPr>
        <b/>
      </rPr>
      <t>24.12.2018</t>
    </r>
    <r>
      <rPr/>
      <t xml:space="preserve"> - составлено ТКП. На согласовании.
ТКП согласовано.
</t>
    </r>
    <r>
      <rPr>
        <b/>
      </rPr>
      <t>27.12.2018</t>
    </r>
    <r>
      <rPr/>
      <t xml:space="preserve"> - заявка на согласовании.</t>
    </r>
  </si>
  <si>
    <t>АО "РКЦ "Прогресс"</t>
  </si>
  <si>
    <r>
      <rPr>
        <b/>
      </rPr>
      <t>30.07.2018 (П. Мартынов)</t>
    </r>
    <r>
      <rPr/>
      <t xml:space="preserve"> - запрос расписан через офис. Необходимо направить проект договора Принято в работу
Направлено на согласование В. Паку
</t>
    </r>
    <r>
      <rPr>
        <b/>
      </rPr>
      <t>31.07.2018</t>
    </r>
    <r>
      <rPr/>
      <t xml:space="preserve"> - исправил ТКП и отправил Н. Тюриковой на оформление договора. Оформление поручено А. Игошкину
</t>
    </r>
    <r>
      <rPr>
        <b/>
      </rPr>
      <t>02.08.2018</t>
    </r>
    <r>
      <rPr/>
      <t xml:space="preserve"> - Заказчик попросил остановить оформление договора и РКМ, поскольку будет внесение изменений в поставляемую номенклатуру с их стороны. Ждем от них письмо
</t>
    </r>
    <r>
      <rPr>
        <b/>
      </rPr>
      <t xml:space="preserve">06.08.2018 </t>
    </r>
    <r>
      <rPr/>
      <t xml:space="preserve">- изменили срок поставки - 5 мес. 
</t>
    </r>
    <r>
      <rPr>
        <b/>
      </rPr>
      <t>07.08.2018</t>
    </r>
    <r>
      <rPr/>
      <t xml:space="preserve"> - необходима подпись А. Семина. Направил текст договора по электр. почте Заказчику для ознакомления
</t>
    </r>
    <r>
      <rPr>
        <b/>
      </rPr>
      <t>09.08.2018</t>
    </r>
    <r>
      <rPr/>
      <t xml:space="preserve"> - договорился с Заказчиком о том, что скан договора и РКМ будут отправлены в понедельник (когда выйдут из отпуска Семин и Тюрикова) на электр. почту, следом будут направлены оригиналы
</t>
    </r>
    <r>
      <rPr>
        <b/>
      </rPr>
      <t>15.08.2018</t>
    </r>
    <r>
      <rPr/>
      <t xml:space="preserve"> - договор и РКМ отправлены Заказчику (Исх. № 656 от 15.08.2018 ООО)</t>
    </r>
  </si>
  <si>
    <t>дог 61/18 (ООО)
счет 201 (ООО) 01.08.2018</t>
  </si>
  <si>
    <t>338_18</t>
  </si>
  <si>
    <r>
      <rPr>
        <b/>
      </rPr>
      <t>30.07.2018 (П. Мартынов)</t>
    </r>
    <r>
      <rPr/>
      <t xml:space="preserve"> - запрос направлен через А. Андрейко. Отдал копию в офис для регистрации. Принято в работу
Согласовано с Андрейко. Направлено на согласование В. Паку
</t>
    </r>
    <r>
      <rPr>
        <b/>
      </rPr>
      <t>31.07.2018</t>
    </r>
    <r>
      <rPr/>
      <t xml:space="preserve"> - увеличена стоимость ПНР. Согласовано с А. Андрейко. 
На согласовании у В. Пака
</t>
    </r>
    <r>
      <rPr>
        <b/>
      </rPr>
      <t>01.08.2018</t>
    </r>
    <r>
      <rPr/>
      <t xml:space="preserve"> - ТКП отправлено Заказчику по электр. почте (Исх. 848 от 01.08.2018 АО)</t>
    </r>
  </si>
  <si>
    <t>343_18</t>
  </si>
  <si>
    <r>
      <rPr>
        <b/>
      </rPr>
      <t xml:space="preserve">01.08.2018 (В. Пак) </t>
    </r>
    <r>
      <rPr/>
      <t xml:space="preserve">- запрос расписан через офис
</t>
    </r>
    <r>
      <rPr>
        <b/>
      </rPr>
      <t>01.08.2018</t>
    </r>
    <r>
      <rPr/>
      <t xml:space="preserve"> - принято в работу
ТКП рассчитано. Необходимо связаться с Заказчиком для уточнения некоторых вопросов
</t>
    </r>
    <r>
      <rPr>
        <b/>
      </rPr>
      <t>02.08.2018</t>
    </r>
    <r>
      <rPr/>
      <t xml:space="preserve"> - ТКП на согласовании у В. Пака
Отправлено Заказчику по электр. почте</t>
    </r>
  </si>
  <si>
    <r>
      <rPr>
        <b/>
      </rPr>
      <t>09.08.2018 (П. Мартынов</t>
    </r>
    <r>
      <rPr/>
      <t xml:space="preserve">) - запрос договора по электр. почте.
Отправил заявку Л. Дышкант
</t>
    </r>
    <r>
      <rPr>
        <b/>
      </rPr>
      <t>20.08.2018</t>
    </r>
    <r>
      <rPr/>
      <t xml:space="preserve"> - проект договора отправлен Заказчику по электр. почте на согласование</t>
    </r>
  </si>
  <si>
    <t>Договор № 64/18 от 19.09.2018</t>
  </si>
  <si>
    <r>
      <rPr>
        <b/>
      </rPr>
      <t>18.09.2018 (П. Мартынов)</t>
    </r>
    <r>
      <rPr/>
      <t xml:space="preserve"> - запрос подписанного договора
</t>
    </r>
    <r>
      <rPr>
        <b/>
      </rPr>
      <t>21.09.2018</t>
    </r>
    <r>
      <rPr/>
      <t xml:space="preserve"> - договор отправлен Заказчику по электр. почте (Исх 805 от 21.09.18 ООО)</t>
    </r>
  </si>
  <si>
    <r>
      <rPr>
        <b/>
      </rPr>
      <t>01.10.2018 (П. Мартынов</t>
    </r>
    <r>
      <rPr/>
      <t xml:space="preserve">) - Заказчик просит переделать договор с учетом НДС - 20%.
Договор переделан и подписан.
</t>
    </r>
    <r>
      <rPr>
        <b/>
      </rPr>
      <t>02.10.2018</t>
    </r>
    <r>
      <rPr/>
      <t xml:space="preserve"> - договор (скан) и РКМ отправлены Заказчику по электр. почте (Исх 821 от 01.10.2018 ООО)</t>
    </r>
  </si>
  <si>
    <r>
      <rPr>
        <b/>
      </rPr>
      <t>05.10.2018 (П. Мартынов)</t>
    </r>
    <r>
      <rPr/>
      <t xml:space="preserve"> - Заказчик согласился на предоплату 100%.
Договор переделан и вместо со счетом направлен Заказчику по электр. почте (Исх 836 от 05.10.2018 г. ООО).
Также было отправлено формальное письмо о предоплате (Исх. 837 от 05.10.2018 г.)</t>
    </r>
  </si>
  <si>
    <t>Договор № 64/18 от 19.09.2018,
Счет № 260 от 05.10.2018 г.</t>
  </si>
  <si>
    <r>
      <rPr>
        <b/>
      </rPr>
      <t xml:space="preserve">11.10.2018 (П. Мартынов) </t>
    </r>
    <r>
      <rPr/>
      <t>- звонок от Заказчика. Процедуру закупки у нас как у единого поставщика одобрили с условиями: 100% - аванс, 18% - НДС. Договор и счет переделываются.
Договор и счет (скан) отправлены Заказчику по электр. почте (Исх № 836 от 05.10.2018 ООО). Завтра будут отправлены оригиналы почтой.</t>
    </r>
  </si>
  <si>
    <t>22.11.2018 - оплата</t>
  </si>
  <si>
    <t>р2381</t>
  </si>
  <si>
    <r>
      <rPr>
        <b/>
      </rPr>
      <t>02.11.2018 (В. Пак)</t>
    </r>
    <r>
      <rPr/>
      <t xml:space="preserve"> - запрос расписан через офис
</t>
    </r>
    <r>
      <rPr>
        <b/>
      </rPr>
      <t>06.11.2018</t>
    </r>
    <r>
      <rPr/>
      <t xml:space="preserve"> - принято в работу
Ожидается информация от ЦР относительно сроков.
</t>
    </r>
    <r>
      <rPr>
        <b/>
      </rPr>
      <t>09.11.2018</t>
    </r>
    <r>
      <rPr/>
      <t xml:space="preserve"> - составлен официальный ответ. На согласовании
</t>
    </r>
    <r>
      <rPr>
        <b/>
      </rPr>
      <t xml:space="preserve">13.11.2018 </t>
    </r>
    <r>
      <rPr/>
      <t xml:space="preserve">- необходимо переделать письмо.
</t>
    </r>
    <r>
      <rPr>
        <b/>
      </rPr>
      <t>14.11.2018</t>
    </r>
    <r>
      <rPr/>
      <t xml:space="preserve"> - состоялось тех. совещание с Заказчиком. Выпущен протокол № 2. 
Составлен ПУР. На согласовании у Потапова.
</t>
    </r>
    <r>
      <rPr>
        <b/>
      </rPr>
      <t>15.11.2018</t>
    </r>
    <r>
      <rPr/>
      <t xml:space="preserve"> - ПР и ПУР направлены в ВП МО РФ (Исх 1307 от 15.11.2018 АО)
</t>
    </r>
    <r>
      <rPr>
        <b/>
      </rPr>
      <t>20.11.2018</t>
    </r>
    <r>
      <rPr/>
      <t xml:space="preserve"> - договор не подписан ВП МО. 
</t>
    </r>
    <r>
      <rPr>
        <b/>
      </rPr>
      <t>21.11.2018</t>
    </r>
    <r>
      <rPr/>
      <t xml:space="preserve"> - договор будет направлен повторно в ВП МО за тем же исходящим после согласования с Заказчиком перечня разрабатываемых документов (ориентировочно - понедельник).
</t>
    </r>
    <r>
      <rPr>
        <b/>
      </rPr>
      <t>23.11.2018</t>
    </r>
    <r>
      <rPr/>
      <t xml:space="preserve"> - договор повторно направлен в ВП МО под Исх 1307 от 15.11.2018 АО
</t>
    </r>
    <r>
      <rPr>
        <b/>
      </rPr>
      <t>29.11.2018</t>
    </r>
    <r>
      <rPr/>
      <t xml:space="preserve"> - переделан ПУР с новыми сроками. На согласовании у ВП МО.
</t>
    </r>
    <r>
      <rPr>
        <b/>
      </rPr>
      <t>05.12.2018</t>
    </r>
    <r>
      <rPr/>
      <t xml:space="preserve"> - ПР и ПУР, подписанные 1653 ВП МО РФ, направлены Заказчику (Исх 05.12.2018 АО)</t>
    </r>
  </si>
  <si>
    <t>КАО ТМИ НЭМ ТК</t>
  </si>
  <si>
    <r>
      <rPr>
        <b/>
      </rPr>
      <t xml:space="preserve">07.08.2018 (В. Пак) </t>
    </r>
    <r>
      <rPr/>
      <t xml:space="preserve">- требуется обновить ТКП 136_17 
</t>
    </r>
    <r>
      <rPr>
        <b/>
      </rPr>
      <t>07.08.2018</t>
    </r>
    <r>
      <rPr/>
      <t xml:space="preserve"> - принято в работу. 
ТКП обновлено. Требуется согласование с С. Луниным
Вновь создано ТКП. На согласовании у С. Лунина
На согласовании у В. Пака.
</t>
    </r>
    <r>
      <rPr>
        <b/>
      </rPr>
      <t>09.08.2018</t>
    </r>
    <r>
      <rPr/>
      <t xml:space="preserve"> - ТКП согласовано. Скан и печать лежат на сервере</t>
    </r>
  </si>
  <si>
    <r>
      <rPr>
        <b/>
      </rPr>
      <t>11.10.2018 (П. Мартынов)</t>
    </r>
    <r>
      <rPr/>
      <t xml:space="preserve"> - составлено письмо-ответ о невыполнении сроков договора.
Текст письма направлен Заказчику по электр. почте на рассмотрение.
</t>
    </r>
    <r>
      <rPr>
        <b/>
      </rPr>
      <t>16.10.2018</t>
    </r>
    <r>
      <rPr/>
      <t xml:space="preserve"> - Заказчик не одобрил текст письма. Планирует посетить "Меру".
</t>
    </r>
    <r>
      <rPr>
        <b/>
      </rPr>
      <t>17.10.2018</t>
    </r>
    <r>
      <rPr/>
      <t xml:space="preserve"> - состоялось техн. совещание с Заказчиком (Перевозниковым). Выпущен протокол № 1 (на согласовании у Семина).
</t>
    </r>
    <r>
      <rPr>
        <b/>
      </rPr>
      <t>18.10.2018</t>
    </r>
    <r>
      <rPr/>
      <t xml:space="preserve"> - готовлю офиц. письмо в соответствии с протоколом совещаний. 
</t>
    </r>
    <r>
      <rPr>
        <b/>
      </rPr>
      <t>19.10.2018</t>
    </r>
    <r>
      <rPr/>
      <t xml:space="preserve"> - письмо на согласовании. От Лунина С. необходимо получить перечень РКД, планируемой к передаче Заказчику до 15.11.2018 г.
Письмо на согласовании у директора.
</t>
    </r>
    <r>
      <rPr>
        <b/>
      </rPr>
      <t>22.10.2018</t>
    </r>
    <r>
      <rPr/>
      <t xml:space="preserve"> - ответ направлен Заказчику по электр. почте (Исх 1193 от 22.10.2018 г. АО)</t>
    </r>
  </si>
  <si>
    <t>Автономные испытания и участие в комплексных испытаниях в составе КПО МЛМ 523 ГК</t>
  </si>
  <si>
    <r>
      <rPr>
        <b/>
      </rPr>
      <t xml:space="preserve">03.08.2018 (В. Пак) </t>
    </r>
    <r>
      <rPr/>
      <t xml:space="preserve">- запрос расписан через офис
</t>
    </r>
    <r>
      <rPr>
        <b/>
      </rPr>
      <t>03.08.2018</t>
    </r>
    <r>
      <rPr/>
      <t xml:space="preserve"> - принято в работу
ТКП на согласовании у В. Пака
Согласовано с С. Луниным
</t>
    </r>
    <r>
      <rPr>
        <b/>
      </rPr>
      <t>06.08.2018</t>
    </r>
    <r>
      <rPr/>
      <t xml:space="preserve"> - ТКП согласовано с В. Паком. Необходимо согласование И.А. Потапова
</t>
    </r>
    <r>
      <rPr>
        <b/>
      </rPr>
      <t>21.08.2018</t>
    </r>
    <r>
      <rPr/>
      <t xml:space="preserve"> - согласовано с Потаповым
</t>
    </r>
    <r>
      <rPr>
        <b/>
      </rPr>
      <t>27.08.2018</t>
    </r>
    <r>
      <rPr/>
      <t xml:space="preserve"> - РКМ подготовлены. ТКП исправлено
</t>
    </r>
    <r>
      <rPr>
        <b/>
      </rPr>
      <t>28.08.2018</t>
    </r>
    <r>
      <rPr/>
      <t xml:space="preserve"> - РКМ направлены Заказчику А. Игошкиным по электр. почте (исх 947 от 28.08.2018 г. АО)</t>
    </r>
  </si>
  <si>
    <r>
      <rPr>
        <b/>
      </rPr>
      <t>05.09.2018 (В. Пак)</t>
    </r>
    <r>
      <rPr/>
      <t xml:space="preserve"> - расписан через офис
</t>
    </r>
    <r>
      <rPr>
        <b/>
      </rPr>
      <t>06.09.2018</t>
    </r>
    <r>
      <rPr/>
      <t xml:space="preserve"> - принято в работу. Необходимо подготовить заявку на договор.
</t>
    </r>
    <r>
      <rPr>
        <b/>
      </rPr>
      <t xml:space="preserve">07.09.2018 </t>
    </r>
    <r>
      <rPr/>
      <t xml:space="preserve">- заявка подготовлена. На согласовании у В. Пака. Направлена Тюриковой
</t>
    </r>
    <r>
      <rPr>
        <b/>
      </rPr>
      <t>21.09.2018</t>
    </r>
    <r>
      <rPr/>
      <t xml:space="preserve"> - Проект договора готов. Ожидается дополнение к ТЗ
</t>
    </r>
    <r>
      <rPr>
        <b/>
      </rPr>
      <t>24.09.2018</t>
    </r>
    <r>
      <rPr/>
      <t xml:space="preserve"> - проект договора направлен Заказчику по электр. почте на согласование А. Луниным
</t>
    </r>
    <r>
      <rPr>
        <b/>
      </rPr>
      <t>02.10.2018</t>
    </r>
    <r>
      <rPr/>
      <t xml:space="preserve"> - замечания Заказчика внесены в договор. Для подписания договора нужно дополнение к ТЗ
</t>
    </r>
    <r>
      <rPr>
        <b/>
      </rPr>
      <t>04.10.2018</t>
    </r>
    <r>
      <rPr/>
      <t xml:space="preserve"> - направлено письмо об ускорении подписания доп. к ТЗ (Исх 1125 от 04.10.2018 г.)</t>
    </r>
  </si>
  <si>
    <t>46/18 от 13.09.2018 г.</t>
  </si>
  <si>
    <r>
      <rPr>
        <b/>
      </rPr>
      <t>14.09.2018 (В. Пак)</t>
    </r>
    <r>
      <rPr/>
      <t xml:space="preserve"> - расписан через офис
</t>
    </r>
    <r>
      <rPr>
        <b/>
      </rPr>
      <t>14.09.2018</t>
    </r>
    <r>
      <rPr/>
      <t xml:space="preserve"> - принято в работу
</t>
    </r>
    <r>
      <rPr>
        <b/>
      </rPr>
      <t>24.09.2018</t>
    </r>
    <r>
      <rPr/>
      <t xml:space="preserve"> - проект договора направлен Заказчику по электр. почте на согласование А. Луниным
</t>
    </r>
    <r>
      <rPr>
        <b/>
      </rPr>
      <t>02.10.2018</t>
    </r>
    <r>
      <rPr/>
      <t xml:space="preserve"> - замечания Заказчика внесены в договор. Необходимо подписать договор.Для подписания договора нужно дополнение к ТЗ
</t>
    </r>
    <r>
      <rPr>
        <b/>
      </rPr>
      <t>04.10.2018</t>
    </r>
    <r>
      <rPr/>
      <t xml:space="preserve"> - направлено письмо об ускорении подписания доп. к ТЗ (Исх 1125 от 04.10.2018 г.)</t>
    </r>
  </si>
  <si>
    <t>19.11.2018 - предзапуск</t>
  </si>
  <si>
    <t>Кросс Atlantic</t>
  </si>
  <si>
    <t>356_18</t>
  </si>
  <si>
    <r>
      <rPr>
        <b/>
      </rPr>
      <t>08.08.2018 (В. Пак)</t>
    </r>
    <r>
      <rPr/>
      <t xml:space="preserve"> - запрос расписан через офис
</t>
    </r>
    <r>
      <rPr>
        <b/>
      </rPr>
      <t>09.08.2018</t>
    </r>
    <r>
      <rPr/>
      <t xml:space="preserve"> - принято в работу
Сделал запросы поставщикам относительно сроков поставки
ТКП согласовано с В. Паком
Отправлено Заказчику по электр. почте (Исх 875 от 09.08.2018 г. АО)</t>
    </r>
  </si>
  <si>
    <r>
      <rPr>
        <b/>
      </rPr>
      <t xml:space="preserve">19.07.2018 (В. Пак) </t>
    </r>
    <r>
      <rPr/>
      <t xml:space="preserve">- запрос расписан через офис
</t>
    </r>
    <r>
      <rPr>
        <b/>
      </rPr>
      <t>19.07.2018</t>
    </r>
    <r>
      <rPr/>
      <t xml:space="preserve"> - принято в работу
</t>
    </r>
    <r>
      <rPr>
        <b/>
      </rPr>
      <t>19.07.2018</t>
    </r>
    <r>
      <rPr/>
      <t xml:space="preserve"> - на согласовании у Н. Тюриковой. Подписать у Потапова планирую во вторник
</t>
    </r>
    <r>
      <rPr>
        <b/>
      </rPr>
      <t>23.07.2018</t>
    </r>
    <r>
      <rPr/>
      <t xml:space="preserve"> - согласовано с А. Семиным. Отдал на подпись Потапову.
</t>
    </r>
    <r>
      <rPr>
        <b/>
      </rPr>
      <t>24.07.2018</t>
    </r>
    <r>
      <rPr/>
      <t xml:space="preserve"> - доп. соглашение № 1 подписано. Наш экземпляр отдал Л. Дышкант. Экземпляр Заказчика отправлен Почтой России (Исх. 808 от 24.07.18 г. (АО))</t>
    </r>
  </si>
  <si>
    <r>
      <rPr>
        <b/>
      </rPr>
      <t xml:space="preserve">17.08.2018 (В. Пак) </t>
    </r>
    <r>
      <rPr/>
      <t xml:space="preserve">- запрос расписан через офис
</t>
    </r>
    <r>
      <rPr>
        <b/>
      </rPr>
      <t>20.08.2018</t>
    </r>
    <r>
      <rPr/>
      <t xml:space="preserve"> - принято в работу
На согласовании у В. Пака. Согласовано.
Отправлено Заказчику по электр. почте (Исх 675 от 20.08.2018 ООО)</t>
    </r>
  </si>
  <si>
    <t>Система управления электровозбудителями</t>
  </si>
  <si>
    <t>372_18</t>
  </si>
  <si>
    <r>
      <rPr>
        <b/>
      </rPr>
      <t xml:space="preserve">17.08.2018 (В. Пак) </t>
    </r>
    <r>
      <rPr/>
      <t xml:space="preserve">- запрос расписан через офис
</t>
    </r>
    <r>
      <rPr>
        <b/>
      </rPr>
      <t>20.08.2018</t>
    </r>
    <r>
      <rPr/>
      <t xml:space="preserve"> - принято в работу. Завтра ожидается приезд Заказчика.
</t>
    </r>
    <r>
      <rPr>
        <b/>
      </rPr>
      <t>21.08.2018</t>
    </r>
    <r>
      <rPr/>
      <t xml:space="preserve"> - состоялось тех. совещание с представителями Заказчика. По итогам совещания составлен протокол № 1 (см. в папке с ТКП)
</t>
    </r>
    <r>
      <rPr>
        <b/>
      </rPr>
      <t>28.08.2018</t>
    </r>
    <r>
      <rPr/>
      <t xml:space="preserve"> - планируется поездка Скрипника Ал-ра и Сенокосова к Заказчику в четверг (30.08.2018 г.) для рекогносцировки испытательного стенда.
</t>
    </r>
    <r>
      <rPr>
        <b/>
      </rPr>
      <t>30.08.2018</t>
    </r>
    <r>
      <rPr/>
      <t xml:space="preserve"> - на период коммандировки Стифутина техническим руководителем назначен Скрипник Ал-р. 
Определен перечень работ и оборудования. Необходимо получить данные от Заказчика, сделать структурную схему и ТКП.
</t>
    </r>
    <r>
      <rPr>
        <b/>
      </rPr>
      <t>06.09.2018</t>
    </r>
    <r>
      <rPr/>
      <t xml:space="preserve"> - формирую ТКП и структурную схему
</t>
    </r>
    <r>
      <rPr>
        <b/>
      </rPr>
      <t>10.09.2018</t>
    </r>
    <r>
      <rPr/>
      <t xml:space="preserve"> - ТКП и структурная схема рассчитаны. Направлено на согласование Скрипнику Ал-ру и Стифутину
</t>
    </r>
    <r>
      <rPr>
        <b/>
      </rPr>
      <t>17.09.2018</t>
    </r>
    <r>
      <rPr/>
      <t xml:space="preserve"> - ТКП, структурная схема и сопровод. письмо на согласовании у В. Пака.
</t>
    </r>
    <r>
      <rPr>
        <b/>
      </rPr>
      <t>19.09.2018</t>
    </r>
    <r>
      <rPr/>
      <t xml:space="preserve"> - отвечать будем письмом без ТКП. Необходимо подписать у Кокорева или у Семина.
Письмо направлено Заказчику по электр. почте (Исх 1046 от 19.09.18 АО)</t>
    </r>
  </si>
  <si>
    <r>
      <rPr>
        <b/>
      </rPr>
      <t>26.10.2018 (П. Мартынов)</t>
    </r>
    <r>
      <rPr/>
      <t xml:space="preserve"> - запрос от Заказчика по телефону о детализированном ТКП.
ТКП направлено Заказчику по электр. почте (Исх № 1219 от 26.10.2018 АО)</t>
    </r>
  </si>
  <si>
    <r>
      <rPr>
        <b/>
      </rPr>
      <t>23.08.2018 (В. Пак)</t>
    </r>
    <r>
      <rPr/>
      <t xml:space="preserve"> - запрос расписан через офис
</t>
    </r>
    <r>
      <rPr>
        <b/>
      </rPr>
      <t>27.08.2018</t>
    </r>
    <r>
      <rPr/>
      <t xml:space="preserve"> - принято в работу
За основу взято ТКП № 123_16.
</t>
    </r>
    <r>
      <rPr>
        <b/>
      </rPr>
      <t>30.08.2018</t>
    </r>
    <r>
      <rPr/>
      <t xml:space="preserve"> - составлено письмо-ответ. На согласовании у В. Пака
</t>
    </r>
    <r>
      <rPr>
        <b/>
      </rPr>
      <t>03.09.2018</t>
    </r>
    <r>
      <rPr/>
      <t xml:space="preserve"> - отправлено Заказчику по электр. почте (Исх. № 967 от 03.09.2018 г. АО)
Составлено предварительное ТКП. Ал-р Скрипник делает структурную схему, Антон Васильев делает 3D-модель.
</t>
    </r>
    <r>
      <rPr>
        <b/>
      </rPr>
      <t>12.09.2018</t>
    </r>
    <r>
      <rPr/>
      <t xml:space="preserve"> - презентационные материалы у Стифутина. В 15:30-16:00 планируется совещание у Кокорева по поводу РФЯЦ.
</t>
    </r>
    <r>
      <rPr>
        <b/>
      </rPr>
      <t>18.09.2018</t>
    </r>
    <r>
      <rPr/>
      <t xml:space="preserve"> - создано ТКП на стенд с электроцилиндрами.
</t>
    </r>
    <r>
      <rPr>
        <b/>
      </rPr>
      <t xml:space="preserve">21.09.2018 </t>
    </r>
    <r>
      <rPr/>
      <t xml:space="preserve">- оба варианта ТКП переделаны. На согласовании у Потапова
</t>
    </r>
    <r>
      <rPr>
        <b/>
      </rPr>
      <t>24.09.2018</t>
    </r>
    <r>
      <rPr/>
      <t xml:space="preserve"> - отправка ТКП будет в пятницу (28.09.2018 г.)
</t>
    </r>
    <r>
      <rPr>
        <b/>
      </rPr>
      <t>28.09.2018</t>
    </r>
    <r>
      <rPr/>
      <t xml:space="preserve"> - все материалы для отправки исправлены и отданы Потапову.
</t>
    </r>
    <r>
      <rPr>
        <b/>
      </rPr>
      <t>01.10.2018</t>
    </r>
    <r>
      <rPr/>
      <t xml:space="preserve"> - сопровод. письмо не подписано. Ожидается совещание у Потапова.
Внесены правки в сопровод и ТКП. На подписи у Потапова.
</t>
    </r>
    <r>
      <rPr>
        <b/>
      </rPr>
      <t>02.10.2018</t>
    </r>
    <r>
      <rPr/>
      <t xml:space="preserve"> - внесены правки в сопровод. На подписи у Потапова
ТКП отправлено Заказчику по электр. почте (Исх 1111 от 02.10.2018 г АО)</t>
    </r>
  </si>
  <si>
    <r>
      <rPr>
        <b/>
      </rPr>
      <t>25.10.2018 (В. Пак)</t>
    </r>
    <r>
      <rPr/>
      <t xml:space="preserve"> - запрос расписан через офис
</t>
    </r>
    <r>
      <rPr>
        <b/>
      </rPr>
      <t>25.10.2018</t>
    </r>
    <r>
      <rPr/>
      <t xml:space="preserve"> - принято в работу.
Сделана рассылка ТЗ для рассмотрения и выдачи замечаний и предложений.
</t>
    </r>
    <r>
      <rPr>
        <b/>
      </rPr>
      <t>29.10.2018</t>
    </r>
    <r>
      <rPr/>
      <t xml:space="preserve"> - на 31.10.2018 и 01.11.2018 планируется техническое совещание с представителями Заказчика и ООО "ПТ ГРУПП".
</t>
    </r>
    <r>
      <rPr>
        <b/>
      </rPr>
      <t>30.10.2018</t>
    </r>
    <r>
      <rPr/>
      <t xml:space="preserve"> - сделана рассылка объявления о совещании.
</t>
    </r>
    <r>
      <rPr>
        <b/>
      </rPr>
      <t>01.11.2018</t>
    </r>
    <r>
      <rPr/>
      <t xml:space="preserve"> - проведено 2 тех. совещания (31.10 и 01.11). По результатам совещания Заказчику необходимо представить:
- ТЗ в электронном виде с дополнениями АО "НПЦ "МЕРА" (копия: ООО "ПТ ГРУПП"). Срок - 06.11.2018)
- актуализированное 3D-ТКП (срок до 08.11.2018)
</t>
    </r>
    <r>
      <rPr>
        <b/>
      </rPr>
      <t>02.11.2018</t>
    </r>
    <r>
      <rPr/>
      <t xml:space="preserve"> - проработаны исправления в ТКП.
</t>
    </r>
    <r>
      <rPr>
        <b/>
      </rPr>
      <t>06.11.2018</t>
    </r>
    <r>
      <rPr/>
      <t xml:space="preserve"> - направлено ТЗ в электр. виде в ООО "ПТ ГРУПП" (Жуку В.А.)
</t>
    </r>
    <r>
      <rPr>
        <b/>
      </rPr>
      <t>08.11.2018</t>
    </r>
    <r>
      <rPr/>
      <t xml:space="preserve"> - по результатам совещаний принято решение провести еще одну встречу с ООО "ПТ ГРУПП" (ориентировочная дата - 13.11.2018 г.). Отправка ТКП планируется 14.11.2018 г.
</t>
    </r>
    <r>
      <rPr>
        <b/>
      </rPr>
      <t>09.11.2018</t>
    </r>
    <r>
      <rPr/>
      <t xml:space="preserve"> - получено ТЗ от ПТ "ГРУПП".
</t>
    </r>
    <r>
      <rPr>
        <b/>
      </rPr>
      <t>12.11.2018</t>
    </r>
    <r>
      <rPr/>
      <t xml:space="preserve"> - Письмо о направлении ТЗ и ориентировочной стоимости направлено Заказчику по электронной почте (Исх 1285 от 09.11.2018)</t>
    </r>
  </si>
  <si>
    <r>
      <rPr>
        <b/>
      </rPr>
      <t>21.11.2018 (П. Мартынов</t>
    </r>
    <r>
      <rPr/>
      <t xml:space="preserve">) - пересчитано ТКП. На согласовании у Потапова.
</t>
    </r>
    <r>
      <rPr>
        <b/>
      </rPr>
      <t>26.11.2018</t>
    </r>
    <r>
      <rPr/>
      <t xml:space="preserve"> - ТКП на согласовании у Потапова
</t>
    </r>
    <r>
      <rPr>
        <b/>
      </rPr>
      <t>29.11.2018</t>
    </r>
    <r>
      <rPr/>
      <t xml:space="preserve"> - ТКП на согласовании у Потапова
</t>
    </r>
    <r>
      <rPr>
        <b/>
      </rPr>
      <t>30.11.2018</t>
    </r>
    <r>
      <rPr/>
      <t xml:space="preserve"> - ТКП отправлено Заказчику по электр. почте (Исх 1387 от 30.11.2018 г АО)</t>
    </r>
  </si>
  <si>
    <t>378_18</t>
  </si>
  <si>
    <r>
      <rPr>
        <b/>
      </rPr>
      <t>24.08.2018 (В. Пак)</t>
    </r>
    <r>
      <rPr/>
      <t xml:space="preserve"> - запрос расписан через офис
</t>
    </r>
    <r>
      <rPr>
        <b/>
      </rPr>
      <t>27.08.2018</t>
    </r>
    <r>
      <rPr/>
      <t xml:space="preserve"> - принято в работу
Ожидаются сведения от А. Андрейко.
</t>
    </r>
    <r>
      <rPr>
        <b/>
      </rPr>
      <t>28.08.2018</t>
    </r>
    <r>
      <rPr/>
      <t xml:space="preserve"> - сведения получены. 
ТКП и сопровод. письмо на согласовании у В. Пака.
</t>
    </r>
    <r>
      <rPr>
        <b/>
      </rPr>
      <t>30.08.2018</t>
    </r>
    <r>
      <rPr/>
      <t xml:space="preserve"> - стоимость увеличена на 8%.
</t>
    </r>
    <r>
      <rPr>
        <b/>
      </rPr>
      <t>31.08.2018</t>
    </r>
    <r>
      <rPr/>
      <t xml:space="preserve"> - письмо и ТКП на согласовании у А. Семина. 
</t>
    </r>
    <r>
      <rPr>
        <b/>
      </rPr>
      <t>07.09.2018</t>
    </r>
    <r>
      <rPr/>
      <t xml:space="preserve"> - отправлено Заказчику по электр. почте (№ 1004 от 07.09.2018 г. АО)</t>
    </r>
  </si>
  <si>
    <r>
      <rPr>
        <b/>
      </rPr>
      <t xml:space="preserve">06.06.2018 (В. Пак) </t>
    </r>
    <r>
      <rPr/>
      <t xml:space="preserve">- подготовить ответ на письмо
</t>
    </r>
    <r>
      <rPr>
        <b/>
      </rPr>
      <t>06.06.2018</t>
    </r>
    <r>
      <rPr/>
      <t xml:space="preserve"> - ответ приготовлен, на согласовании у В.Пака
Отправлен Заказчику по электр. почте. Исх. № 629 от 06.06.18 г. (АО)</t>
    </r>
  </si>
  <si>
    <t>Топ Энерго</t>
  </si>
  <si>
    <t>Барьеры взрывозащиты</t>
  </si>
  <si>
    <t>408_18</t>
  </si>
  <si>
    <r>
      <rPr>
        <b/>
      </rPr>
      <t>12.09.2018 (В. Пак)</t>
    </r>
    <r>
      <rPr/>
      <t xml:space="preserve"> - запрос направлен по e-mail
</t>
    </r>
    <r>
      <rPr>
        <b/>
      </rPr>
      <t>13.09.2018</t>
    </r>
    <r>
      <rPr/>
      <t xml:space="preserve"> - принято в работу
</t>
    </r>
    <r>
      <rPr>
        <b/>
      </rPr>
      <t>14.09.2018</t>
    </r>
    <r>
      <rPr/>
      <t xml:space="preserve"> - направлено электр. письмо с просьбой прислать ТЗ</t>
    </r>
  </si>
  <si>
    <t>БМП и ММП НИК-751 для Энергомаша</t>
  </si>
  <si>
    <t>415_18</t>
  </si>
  <si>
    <r>
      <rPr>
        <b/>
      </rPr>
      <t>10.09.2018 (В. Пак)</t>
    </r>
    <r>
      <rPr/>
      <t xml:space="preserve"> - запрос направлен по e-mail, расскажу что делать
</t>
    </r>
    <r>
      <rPr>
        <b/>
      </rPr>
      <t>21.09.2018</t>
    </r>
    <r>
      <rPr/>
      <t xml:space="preserve"> - принято в работу.
</t>
    </r>
    <r>
      <rPr>
        <b/>
      </rPr>
      <t>26.09.2018</t>
    </r>
    <r>
      <rPr/>
      <t xml:space="preserve"> - звонок Заказчику относительно состава оборудования.
Ответственный исполнитель в коммандировке. Был направлен запрос конт. данных сотрудника, который мог бы ответить на вопросы.
</t>
    </r>
    <r>
      <rPr>
        <b/>
      </rPr>
      <t>27.09.2018</t>
    </r>
    <r>
      <rPr/>
      <t xml:space="preserve"> - контактное лицо дало электр. ответ. Он в настоящее время за границей. Договорились созвониться 4 октября. Возможно будет встреча.
</t>
    </r>
    <r>
      <rPr>
        <b/>
      </rPr>
      <t xml:space="preserve">04.10.2018 </t>
    </r>
    <r>
      <rPr/>
      <t xml:space="preserve">- получены актуальные исходные данные (включая ТЗ) от Заказчика.
Формируется ТКП и структурная схема. 
</t>
    </r>
    <r>
      <rPr>
        <b/>
      </rPr>
      <t>05.10.2018</t>
    </r>
    <r>
      <rPr/>
      <t xml:space="preserve"> - перечень вопросов направлен Заказчику по электр. почте
</t>
    </r>
    <r>
      <rPr>
        <b/>
      </rPr>
      <t>09.10.2018</t>
    </r>
    <r>
      <rPr/>
      <t xml:space="preserve"> - состоялся разговор с представителем Энергомаш. Планируется приезд представителя "Компьюлинк". Будет уточнение по поводу ТКП для Станкопресса (стенд № 2).
</t>
    </r>
    <r>
      <rPr>
        <b/>
      </rPr>
      <t>11.10.2018</t>
    </r>
    <r>
      <rPr/>
      <t xml:space="preserve"> - совещания с представителем "Компьюлинк" не было. 
</t>
    </r>
    <r>
      <rPr>
        <b/>
      </rPr>
      <t>15.10.2018</t>
    </r>
    <r>
      <rPr/>
      <t xml:space="preserve"> - вопрос остается открытым до завтрашнего дня. 
</t>
    </r>
    <r>
      <rPr>
        <b/>
      </rPr>
      <t>17.10.2018</t>
    </r>
    <r>
      <rPr/>
      <t xml:space="preserve"> - вопрос не решен. 
</t>
    </r>
    <r>
      <rPr>
        <b/>
      </rPr>
      <t>22.10.2018</t>
    </r>
    <r>
      <rPr/>
      <t xml:space="preserve"> - вопрос не решен. Формирование ТКП временно приостановлено.</t>
    </r>
  </si>
  <si>
    <r>
      <rPr>
        <b/>
      </rPr>
      <t>24.09.2018 (П. Мартынов)</t>
    </r>
    <r>
      <rPr/>
      <t xml:space="preserve"> - сделать ТКП для дог. № 45/17.
Согласовано с Андрейко. Отправлено Паку по электр. почте.
</t>
    </r>
    <r>
      <rPr>
        <b/>
      </rPr>
      <t>01.10.2018</t>
    </r>
    <r>
      <rPr/>
      <t xml:space="preserve"> - ТКП подписано. Скан с печатью выложен на сервер.</t>
    </r>
  </si>
  <si>
    <t>Дог. № 45/2866-17 от 10.04.2017 г.</t>
  </si>
  <si>
    <t>28.09.2018 - предзапуск</t>
  </si>
  <si>
    <t>21.12.2018 - оплата</t>
  </si>
  <si>
    <t>424_17</t>
  </si>
  <si>
    <r>
      <rPr>
        <b/>
      </rPr>
      <t xml:space="preserve">28.05.2018 (В. Пак) </t>
    </r>
    <r>
      <rPr/>
      <t xml:space="preserve">- запрос направлен по e-mail, брать за основу ТКП 424_17, скидку не предоставляем;
</t>
    </r>
    <r>
      <rPr>
        <b/>
      </rPr>
      <t>28.05.2018</t>
    </r>
    <r>
      <rPr/>
      <t xml:space="preserve"> - принято в работу
</t>
    </r>
    <r>
      <rPr>
        <b/>
      </rPr>
      <t>30.05.2018</t>
    </r>
    <r>
      <rPr/>
      <t xml:space="preserve"> - счет (скан) отправлен Заказчику по электр. почте. Оригинал счета не нужен</t>
    </r>
  </si>
  <si>
    <t>счет 133 (ООО) 30.05.18</t>
  </si>
  <si>
    <t>р2320</t>
  </si>
  <si>
    <t>29.10.2018 - окончательная оплата</t>
  </si>
  <si>
    <r>
      <rPr>
        <b/>
      </rPr>
      <t>05.10.2018 (В. Пак)</t>
    </r>
    <r>
      <rPr/>
      <t xml:space="preserve"> - запрос расписан через офис
</t>
    </r>
    <r>
      <rPr>
        <b/>
      </rPr>
      <t>05.10.2018</t>
    </r>
    <r>
      <rPr/>
      <t xml:space="preserve"> - принято в работу. ТКП на согласовании у В. Пака.
Примечание: Заказчик неверно указал в заявке дец. номер 3-й поз.  
</t>
    </r>
    <r>
      <rPr>
        <b/>
      </rPr>
      <t>09.10.2018</t>
    </r>
    <r>
      <rPr/>
      <t xml:space="preserve"> - переделано ТКП. На повторном согласовании.
</t>
    </r>
    <r>
      <rPr>
        <b/>
      </rPr>
      <t>11.10.2018</t>
    </r>
    <r>
      <rPr/>
      <t xml:space="preserve"> - Позиция директора: изготавливать кабели под контролем ВП МО АО "НПЦ "МЕРА" не будет! Уведомил об этом Заказчика по телефону.
</t>
    </r>
    <r>
      <rPr>
        <b/>
      </rPr>
      <t>16.10.2018</t>
    </r>
    <r>
      <rPr/>
      <t xml:space="preserve"> - готовится счет на поставку кабелей (без сдачи ВП).
Отправлено Заказчику по электр. почте (скан). Исх. 1162 от 16.10.2018 г. АО.</t>
    </r>
  </si>
  <si>
    <t>Счет № 267 от 16.10.2018 г. (АО)</t>
  </si>
  <si>
    <r>
      <rPr>
        <b/>
      </rPr>
      <t>24.10.2018 (П. Мартынов)</t>
    </r>
    <r>
      <rPr/>
      <t xml:space="preserve"> - Звонок от Заказчика. Отказ платить по счету. Необходим поставочный договор. Направил заявку Н. Тюриковой. Вид приемки договора - ОТК. Условие: 100% пост-оплата.
</t>
    </r>
    <r>
      <rPr>
        <b/>
      </rPr>
      <t>25.10.2018</t>
    </r>
    <r>
      <rPr/>
      <t xml:space="preserve"> - договор (текст) отправлен Заказчику на рассмотрение по электр. почте.
</t>
    </r>
    <r>
      <rPr>
        <b/>
      </rPr>
      <t>26.10.2018</t>
    </r>
    <r>
      <rPr/>
      <t xml:space="preserve"> - подписанный с нашей стороны договор (скан) направлен Заказчику по электр. почте. (Исх 1224 от 26.10.2018 г. АО)</t>
    </r>
  </si>
  <si>
    <t>11.12.2018 - запуск формуляра</t>
  </si>
  <si>
    <t>ПО для обработки телеметрической информации</t>
  </si>
  <si>
    <t>434_18</t>
  </si>
  <si>
    <r>
      <rPr>
        <b/>
      </rPr>
      <t>11.10.2018 (В. Пак)</t>
    </r>
    <r>
      <rPr/>
      <t xml:space="preserve"> - запрос расписан через офис
</t>
    </r>
    <r>
      <rPr>
        <b/>
      </rPr>
      <t>12.10.2018</t>
    </r>
    <r>
      <rPr/>
      <t xml:space="preserve"> - принято в работу
Составлено письмо-ответ. На согласовании
</t>
    </r>
    <r>
      <rPr>
        <b/>
      </rPr>
      <t>17.10.2018</t>
    </r>
    <r>
      <rPr/>
      <t xml:space="preserve"> - по-прежнему на подписи у Потапова.
</t>
    </r>
    <r>
      <rPr>
        <b/>
      </rPr>
      <t>18.10.2018</t>
    </r>
    <r>
      <rPr/>
      <t xml:space="preserve"> - письмо подписано и направлено Заказчику по электр. почте (Исх 1177 от 18.10.2018 АО)</t>
    </r>
  </si>
  <si>
    <r>
      <rPr>
        <b/>
      </rPr>
      <t>12.11.2018 (В. Пак)</t>
    </r>
    <r>
      <rPr/>
      <t xml:space="preserve"> - запрос расписан через офис
</t>
    </r>
    <r>
      <rPr>
        <b/>
      </rPr>
      <t>13.11.2018</t>
    </r>
    <r>
      <rPr/>
      <t xml:space="preserve"> - принято в работу. Запрос направлен Стржелинскому на проработку.
</t>
    </r>
    <r>
      <rPr>
        <b/>
      </rPr>
      <t>15.11.2018</t>
    </r>
    <r>
      <rPr/>
      <t xml:space="preserve"> - составлена формулировка письма.
</t>
    </r>
    <r>
      <rPr>
        <b/>
      </rPr>
      <t>16.11.2018</t>
    </r>
    <r>
      <rPr/>
      <t xml:space="preserve"> - необходимо сделать скан Описания программы ТМ "Регистратор", стоящей на учете в архиве. Будет сделано в понедельник (отсутствует Елена Николаевна).
</t>
    </r>
    <r>
      <rPr>
        <b/>
      </rPr>
      <t>19.11.2018</t>
    </r>
    <r>
      <rPr/>
      <t xml:space="preserve"> - сделан скан. 
</t>
    </r>
    <r>
      <rPr>
        <b/>
      </rPr>
      <t>20.11.2018</t>
    </r>
    <r>
      <rPr/>
      <t xml:space="preserve"> - отдано на согласование Стржелинскому. Согласовано. На согласовании у Кокорева
</t>
    </r>
    <r>
      <rPr>
        <b/>
      </rPr>
      <t>21.11.2018</t>
    </r>
    <r>
      <rPr/>
      <t xml:space="preserve"> - ответ направлен Заказчику по электр. почте (Исх 1324 от 21.11.2018 г.)</t>
    </r>
  </si>
  <si>
    <r>
      <rPr>
        <b/>
      </rPr>
      <t>14.12.2018 (В. Пак)</t>
    </r>
    <r>
      <rPr/>
      <t xml:space="preserve"> - запрос расписан через офис
</t>
    </r>
    <r>
      <rPr>
        <b/>
      </rPr>
      <t>17.12.2018</t>
    </r>
    <r>
      <rPr/>
      <t xml:space="preserve"> - принято в работу
</t>
    </r>
    <r>
      <rPr>
        <b/>
      </rPr>
      <t>18.12.2018</t>
    </r>
    <r>
      <rPr/>
      <t xml:space="preserve"> - был запрос в НПП "СВК" (организацию, занимающуюся предоставлением СЗИ, а также проведением спецпроверок). Не будут заниматься заявкой на 1 ПЭВМ. Требуется проговорить с Заказчикам.
</t>
    </r>
    <r>
      <rPr>
        <b/>
      </rPr>
      <t>20.12.2018</t>
    </r>
    <r>
      <rPr/>
      <t xml:space="preserve"> - формируется запрос в МИТ на оценку стоимости проведения работ по установке СЗИ и проведения инспекционного контроля ПО и проведения определительных испытаний.
</t>
    </r>
    <r>
      <rPr>
        <b/>
      </rPr>
      <t>21.12.2018</t>
    </r>
    <r>
      <rPr/>
      <t xml:space="preserve"> - письмо сформировано. Будет подписано в пн (24.12.2018)
</t>
    </r>
    <r>
      <rPr>
        <b/>
      </rPr>
      <t>24.12.2018</t>
    </r>
    <r>
      <rPr/>
      <t xml:space="preserve"> - письмо будет направлено в 2 адреса: СВК и МИТ. На согласовании.</t>
    </r>
  </si>
  <si>
    <t>438_18</t>
  </si>
  <si>
    <r>
      <rPr>
        <b/>
      </rPr>
      <t xml:space="preserve">17.10.2018 (В. Пак) </t>
    </r>
    <r>
      <rPr/>
      <t xml:space="preserve">- выяснить что за заказ, при необходимости подготовить ТКП
</t>
    </r>
    <r>
      <rPr>
        <b/>
      </rPr>
      <t>18.10.2018</t>
    </r>
    <r>
      <rPr/>
      <t xml:space="preserve">  - принято в работу. Заказ и договор определен. Фомируется ТКП.
</t>
    </r>
    <r>
      <rPr>
        <b/>
      </rPr>
      <t>25.10.2018</t>
    </r>
    <r>
      <rPr/>
      <t xml:space="preserve"> - ТКП на согласовании у В. Пака.
Согласовано. Выложено на сервер.</t>
    </r>
  </si>
  <si>
    <t>Дог.№ 0015187314351010101000048/17 от 20.04.2011 г., ДС № 15 от 12.07.2018 г. (Этап № 13)</t>
  </si>
  <si>
    <t>р2370</t>
  </si>
  <si>
    <t>439_18</t>
  </si>
  <si>
    <r>
      <rPr>
        <b/>
      </rPr>
      <t xml:space="preserve">19.10.2018 (В. Пак) </t>
    </r>
    <r>
      <rPr/>
      <t xml:space="preserve">- подготовить ТКП на основании договора
</t>
    </r>
    <r>
      <rPr>
        <b/>
      </rPr>
      <t>19.10.2018</t>
    </r>
    <r>
      <rPr/>
      <t xml:space="preserve"> - принято в работу
ТКП сформировано на базе договора, ПР и РКМ. На согласовании у Андрейко
На согласовании у В. Пака
</t>
    </r>
    <r>
      <rPr>
        <b/>
      </rPr>
      <t>22.10.2018</t>
    </r>
    <r>
      <rPr/>
      <t xml:space="preserve"> - ТКП согласовано. Печать выложена на сервер.</t>
    </r>
  </si>
  <si>
    <t>443_17</t>
  </si>
  <si>
    <r>
      <rPr>
        <b/>
      </rPr>
      <t xml:space="preserve">19.07.2018 (В. Пак) </t>
    </r>
    <r>
      <rPr/>
      <t xml:space="preserve">- подготовить ТКП
</t>
    </r>
    <r>
      <rPr>
        <b/>
      </rPr>
      <t>19.07.2018</t>
    </r>
    <r>
      <rPr/>
      <t xml:space="preserve"> - принято в работу
Согласовано с Фельдманом
На согласовании у В. Пака
</t>
    </r>
    <r>
      <rPr>
        <b/>
      </rPr>
      <t>20.07.2018</t>
    </r>
    <r>
      <rPr/>
      <t xml:space="preserve"> - согласовано. ТКП с печатью лежит на сервере</t>
    </r>
  </si>
  <si>
    <t>р2323</t>
  </si>
  <si>
    <t>24.12.2018 - окончательная оплата</t>
  </si>
  <si>
    <t>дог 4770.../130-10/3592-18 (АО) 20.09.2018</t>
  </si>
  <si>
    <r>
      <rPr>
        <b/>
      </rPr>
      <t>02.11.2018 (В. Пак)</t>
    </r>
    <r>
      <rPr/>
      <t xml:space="preserve"> - запрос расписан через офис
</t>
    </r>
    <r>
      <rPr>
        <b/>
      </rPr>
      <t>06.11.2018</t>
    </r>
    <r>
      <rPr/>
      <t xml:space="preserve"> - принято в работу
Отправлено Андрейко по электр. почте на рассмотрение.
</t>
    </r>
    <r>
      <rPr>
        <b/>
      </rPr>
      <t>08.11.2018</t>
    </r>
    <r>
      <rPr/>
      <t xml:space="preserve"> - документы отданы Линьковой на рассмотрение
</t>
    </r>
    <r>
      <rPr>
        <b/>
      </rPr>
      <t>09.11.2018</t>
    </r>
    <r>
      <rPr/>
      <t xml:space="preserve"> - отданы Тюриковой на подписание.
</t>
    </r>
    <r>
      <rPr>
        <b/>
      </rPr>
      <t>13.11.2018</t>
    </r>
    <r>
      <rPr/>
      <t xml:space="preserve"> - доп. соглашение подписано Потаповым.
Отправлено в 1-й отдел 1653 ВП МО РФ (Исх 1296 от 13.11.2018 г. АО)
</t>
    </r>
    <r>
      <rPr>
        <b/>
      </rPr>
      <t>19.11.2018</t>
    </r>
    <r>
      <rPr/>
      <t xml:space="preserve"> - отправлено Заказчику (Исх. 1317 от 19.11.2018 г.)</t>
    </r>
  </si>
  <si>
    <r>
      <rPr>
        <b/>
      </rPr>
      <t>02.11.2018 (В. Пак)</t>
    </r>
    <r>
      <rPr/>
      <t xml:space="preserve"> - запрос расписан через офис
</t>
    </r>
    <r>
      <rPr>
        <b/>
      </rPr>
      <t>06.11.2018</t>
    </r>
    <r>
      <rPr/>
      <t xml:space="preserve"> - принято в работу
Отправлено Андрейко по электр. почте на рассмотрение.
</t>
    </r>
    <r>
      <rPr>
        <b/>
      </rPr>
      <t>08.11.2018</t>
    </r>
    <r>
      <rPr/>
      <t xml:space="preserve"> - документы отданы Линьковой на рассмотрение
</t>
    </r>
    <r>
      <rPr>
        <b/>
      </rPr>
      <t>09.11.2018</t>
    </r>
    <r>
      <rPr/>
      <t xml:space="preserve"> - отданы Тюриковой на подписание.
</t>
    </r>
    <r>
      <rPr>
        <b/>
      </rPr>
      <t>13.11.2018</t>
    </r>
    <r>
      <rPr/>
      <t xml:space="preserve"> - доп. соглашение подписано Потаповым.
Отправлено в 1-й отдел 1653 ВП МО РФ (Исх 1296 от 13.11.2018 г. АО)
</t>
    </r>
    <r>
      <rPr>
        <b/>
      </rPr>
      <t>19.11.2018</t>
    </r>
    <r>
      <rPr/>
      <t xml:space="preserve"> - отправлено Заказчику (Исх. 1318 от 19.11.2018 г.)</t>
    </r>
  </si>
  <si>
    <t>Продление ресурса системы</t>
  </si>
  <si>
    <r>
      <rPr>
        <b/>
      </rPr>
      <t>24.10.2018 (В. Пак)</t>
    </r>
    <r>
      <rPr/>
      <t xml:space="preserve"> - сделать ТКП
</t>
    </r>
    <r>
      <rPr>
        <b/>
      </rPr>
      <t>24.10.2018</t>
    </r>
    <r>
      <rPr/>
      <t xml:space="preserve"> - принято в работу
Исходные данные получены, формируется ТКП.
Сформирована структурная схема.
Отправлен запрос поставщикам.
</t>
    </r>
    <r>
      <rPr>
        <b/>
      </rPr>
      <t>26.10.2018</t>
    </r>
    <r>
      <rPr/>
      <t xml:space="preserve"> - составлено предварительное ТКП. Осталось получить стоимость первичных преобразователей
</t>
    </r>
    <r>
      <rPr>
        <b/>
      </rPr>
      <t>02.11.2018</t>
    </r>
    <r>
      <rPr/>
      <t xml:space="preserve"> - данные по первичным преобразователям по-прежнему не получены от Заказчика.
</t>
    </r>
    <r>
      <rPr>
        <b/>
      </rPr>
      <t>06.11.2018</t>
    </r>
    <r>
      <rPr/>
      <t xml:space="preserve"> - ТКП и структурная схема на согласовании.
</t>
    </r>
    <r>
      <rPr>
        <b/>
      </rPr>
      <t>12.11.2018</t>
    </r>
    <r>
      <rPr/>
      <t xml:space="preserve"> - ТКП отправлена Заказчику (Щурову) на электр. почту на согласование.
</t>
    </r>
    <r>
      <rPr>
        <b/>
      </rPr>
      <t>13.11.2018</t>
    </r>
    <r>
      <rPr/>
      <t xml:space="preserve"> - письмо-ответ готовит В.П. Фельдман.
</t>
    </r>
    <r>
      <rPr>
        <b/>
      </rPr>
      <t>14.11.2018</t>
    </r>
    <r>
      <rPr/>
      <t xml:space="preserve"> - ТКП переделано (v2). 
</t>
    </r>
    <r>
      <rPr>
        <b/>
      </rPr>
      <t>15.11.2018</t>
    </r>
    <r>
      <rPr/>
      <t xml:space="preserve"> - ТКП переделано (v3). Согласовано.
</t>
    </r>
    <r>
      <rPr>
        <b/>
      </rPr>
      <t>16.11.2018</t>
    </r>
    <r>
      <rPr/>
      <t xml:space="preserve"> - письмо-ответ на подписи у Потапова.
</t>
    </r>
    <r>
      <rPr>
        <b/>
      </rPr>
      <t>21.11.2018</t>
    </r>
    <r>
      <rPr/>
      <t xml:space="preserve"> - ответ направлен Заказчику по электронной почте (Исх.1325 от 21.11.2018)</t>
    </r>
  </si>
  <si>
    <t>дог. 07/10</t>
  </si>
  <si>
    <r>
      <rPr>
        <b/>
      </rPr>
      <t>25.12.2018 (В. Пак)</t>
    </r>
    <r>
      <rPr/>
      <t xml:space="preserve"> - запрос расписан через офис
</t>
    </r>
    <r>
      <rPr>
        <b/>
      </rPr>
      <t>27.12.2018</t>
    </r>
    <r>
      <rPr/>
      <t xml:space="preserve"> - принято в работу
Ответ будет дан после НГ.</t>
    </r>
  </si>
  <si>
    <r>
      <rPr>
        <b/>
      </rPr>
      <t xml:space="preserve">26.10.2018 (В. Пак) </t>
    </r>
    <r>
      <rPr/>
      <t xml:space="preserve">- запрос расписан через офис
</t>
    </r>
    <r>
      <rPr>
        <b/>
      </rPr>
      <t>26.10.2018</t>
    </r>
    <r>
      <rPr/>
      <t xml:space="preserve"> - принято в работу
</t>
    </r>
    <r>
      <rPr>
        <b/>
      </rPr>
      <t>30.10.2018</t>
    </r>
    <r>
      <rPr/>
      <t xml:space="preserve"> - формируется ТКП
ТКП на согласовании.
</t>
    </r>
    <r>
      <rPr>
        <b/>
      </rPr>
      <t>02.11.2018</t>
    </r>
    <r>
      <rPr/>
      <t xml:space="preserve"> - ТКП согласовано. 
Заявка на РКМ на согласовании.
</t>
    </r>
    <r>
      <rPr>
        <b/>
      </rPr>
      <t>06.11.2018</t>
    </r>
    <r>
      <rPr/>
      <t xml:space="preserve"> - заявка направлена Н. Тюриковой
</t>
    </r>
    <r>
      <rPr>
        <b/>
      </rPr>
      <t>12.11.2018</t>
    </r>
    <r>
      <rPr/>
      <t xml:space="preserve"> - исправлено ТКП.Подготовлены РКМ. На согласовании.
</t>
    </r>
    <r>
      <rPr>
        <b/>
      </rPr>
      <t>15.11.2018</t>
    </r>
    <r>
      <rPr/>
      <t xml:space="preserve"> - РКМ согласованы. Сопровод на согласовании.
Отправлено Заказчику (Исх. 1309 от 15.11.2018 АО)</t>
    </r>
  </si>
  <si>
    <r>
      <rPr>
        <b/>
      </rPr>
      <t>19.11.2018 (В. Пак)</t>
    </r>
    <r>
      <rPr/>
      <t xml:space="preserve"> - запрос расписан через офис
</t>
    </r>
    <r>
      <rPr>
        <b/>
      </rPr>
      <t>21.11.2018</t>
    </r>
    <r>
      <rPr/>
      <t xml:space="preserve"> - принято в работу. ТЗ согласовано.
Договор формирует Игошкин А. (согласно вх 971). РКМ были уже представлены ранее (Исх 1309 от 15.11.2018).
Договор на подписании у директора.
Договор подписан.
</t>
    </r>
    <r>
      <rPr>
        <b/>
      </rPr>
      <t>22.11.2018</t>
    </r>
    <r>
      <rPr/>
      <t xml:space="preserve"> - договор, РКМ и ТЗ направлены в 1-й отдел 1653 ВП МО РФ (Исх  1337 от 22.11.2018 г.)
</t>
    </r>
    <r>
      <rPr>
        <b/>
      </rPr>
      <t>28.11.2018</t>
    </r>
    <r>
      <rPr/>
      <t xml:space="preserve"> - отправлено Заказчику (Исх 1363 от 28.11.2018 г. АО)</t>
    </r>
  </si>
  <si>
    <t>58/18 от 19.11.2018 г.</t>
  </si>
  <si>
    <r>
      <rPr>
        <b/>
      </rPr>
      <t>14.12.2018 (В. Пак)</t>
    </r>
    <r>
      <rPr/>
      <t xml:space="preserve"> - запрос расписан через офис
</t>
    </r>
    <r>
      <rPr>
        <b/>
      </rPr>
      <t>14.12.2018</t>
    </r>
    <r>
      <rPr/>
      <t xml:space="preserve"> - принято в работу
</t>
    </r>
    <r>
      <rPr>
        <b/>
      </rPr>
      <t>18.12.2018</t>
    </r>
    <r>
      <rPr/>
      <t xml:space="preserve"> - оригиналы пришли. ПР на подписи
</t>
    </r>
    <r>
      <rPr>
        <b/>
      </rPr>
      <t>19.12.2018</t>
    </r>
    <r>
      <rPr/>
      <t xml:space="preserve"> - ПР направлен в 1й отдел 1653 ВП МО РФ (Исх 1493 от 19.12.2018 г.)
</t>
    </r>
    <r>
      <rPr>
        <b/>
      </rPr>
      <t>25.12.2018</t>
    </r>
    <r>
      <rPr/>
      <t xml:space="preserve"> - направлено Заказчику (Исх 1523 от 25.12.2018 АО)</t>
    </r>
  </si>
  <si>
    <t>Система контроля и управления виброиспытаниями</t>
  </si>
  <si>
    <t>465_18</t>
  </si>
  <si>
    <r>
      <rPr>
        <b/>
      </rPr>
      <t xml:space="preserve">31.10.2018 (В. Пак) </t>
    </r>
    <r>
      <rPr/>
      <t xml:space="preserve">- запрос расписан через офис
</t>
    </r>
    <r>
      <rPr>
        <b/>
      </rPr>
      <t>02.11.2018</t>
    </r>
    <r>
      <rPr/>
      <t xml:space="preserve"> - принято в работу. Разослал ТЗ на проработку Скрипнику Ал-ю и Стифутину А. и Попову А.Н.
</t>
    </r>
    <r>
      <rPr>
        <b/>
      </rPr>
      <t>06.11.2018</t>
    </r>
    <r>
      <rPr/>
      <t xml:space="preserve"> - составлено отказное письмо. На подписи у Потапова.
</t>
    </r>
    <r>
      <rPr>
        <b/>
      </rPr>
      <t>13.11.2018</t>
    </r>
    <r>
      <rPr/>
      <t xml:space="preserve"> - необходимо переделать отказное письмо.
Письмо на согласовании.
</t>
    </r>
    <r>
      <rPr>
        <b/>
      </rPr>
      <t>14.11.2018</t>
    </r>
    <r>
      <rPr/>
      <t xml:space="preserve"> - письмо направлено Заказчику по электронной почте (Исх 1302 от 14.11.2018)</t>
    </r>
  </si>
  <si>
    <r>
      <rPr>
        <b/>
      </rPr>
      <t xml:space="preserve">31.10.2018 (В. Пак) </t>
    </r>
    <r>
      <rPr/>
      <t xml:space="preserve">- запрос расписан через офис
</t>
    </r>
    <r>
      <rPr>
        <b/>
      </rPr>
      <t>02.11.2018</t>
    </r>
    <r>
      <rPr/>
      <t xml:space="preserve"> - принято в работу
</t>
    </r>
    <r>
      <rPr>
        <b/>
      </rPr>
      <t>06.11.2018</t>
    </r>
    <r>
      <rPr/>
      <t xml:space="preserve"> - исходные данные направлены Андрейко (удаленно).
</t>
    </r>
    <r>
      <rPr>
        <b/>
      </rPr>
      <t>12.11.2018</t>
    </r>
    <r>
      <rPr/>
      <t xml:space="preserve"> - формируется ТКП.
</t>
    </r>
    <r>
      <rPr>
        <b/>
      </rPr>
      <t>13.11.2018</t>
    </r>
    <r>
      <rPr/>
      <t xml:space="preserve"> - ТКП составлено. Формируется структурная схема.
</t>
    </r>
    <r>
      <rPr>
        <b/>
      </rPr>
      <t>14.11.2018</t>
    </r>
    <r>
      <rPr/>
      <t xml:space="preserve"> - ожидается уточнение исходных данных от РКЦ "Прогресс"
</t>
    </r>
    <r>
      <rPr>
        <b/>
      </rPr>
      <t>16.11.2018</t>
    </r>
    <r>
      <rPr/>
      <t xml:space="preserve"> - исходные данные получены. Корректируется ТКП и структурная схема
</t>
    </r>
    <r>
      <rPr>
        <b/>
      </rPr>
      <t>20.11.2018</t>
    </r>
    <r>
      <rPr/>
      <t xml:space="preserve"> - письмо-ответ на согласовании у Андрейко.
На согласовании у Потапова.
</t>
    </r>
    <r>
      <rPr>
        <b/>
      </rPr>
      <t>22.11.2018</t>
    </r>
    <r>
      <rPr/>
      <t xml:space="preserve"> - ответ направлен Заказчику по электр. почте (Исх. 1333 от 21.11.2018)</t>
    </r>
  </si>
  <si>
    <r>
      <rPr>
        <b/>
      </rPr>
      <t xml:space="preserve">23.11.2018 (В. Пак) </t>
    </r>
    <r>
      <rPr/>
      <t xml:space="preserve">- запрос расписан через офис
</t>
    </r>
    <r>
      <rPr>
        <b/>
      </rPr>
      <t>26.11.2018</t>
    </r>
    <r>
      <rPr/>
      <t xml:space="preserve"> - принято в работу
Письмо информационного характера. Ответ не требуется</t>
    </r>
  </si>
  <si>
    <r>
      <rPr>
        <b/>
      </rPr>
      <t xml:space="preserve">26.12.2018 (В. Пак) </t>
    </r>
    <r>
      <rPr/>
      <t xml:space="preserve">- запрос расписан через офис
</t>
    </r>
    <r>
      <rPr>
        <b/>
      </rPr>
      <t>27.12.2018</t>
    </r>
    <r>
      <rPr/>
      <t xml:space="preserve"> - принято в работу
Формируется таблица трудоемкостей и материалов.</t>
    </r>
  </si>
  <si>
    <t>Источник-М БЛИЖ.401270.001.002</t>
  </si>
  <si>
    <t>483_18</t>
  </si>
  <si>
    <r>
      <rPr>
        <b/>
      </rPr>
      <t>12.11.2018 (В. Пак)</t>
    </r>
    <r>
      <rPr/>
      <t xml:space="preserve"> - запрос расписан через офис
</t>
    </r>
    <r>
      <rPr>
        <b/>
      </rPr>
      <t>14.11.2018</t>
    </r>
    <r>
      <rPr/>
      <t xml:space="preserve"> - принято в работу
</t>
    </r>
    <r>
      <rPr>
        <b/>
      </rPr>
      <t>16.11.2018</t>
    </r>
    <r>
      <rPr/>
      <t xml:space="preserve"> - направлено официальное письмо Заказчику об уточнении состава поставки ТМС (Исх 1311 от 16.11.2018 АО)</t>
    </r>
  </si>
  <si>
    <r>
      <rPr>
        <b/>
      </rPr>
      <t>13.12.2018 (П. Мартынов)</t>
    </r>
    <r>
      <rPr/>
      <t xml:space="preserve"> - принято в работу
Составлено ТКП и структурная схема.
На согласовании.
</t>
    </r>
    <r>
      <rPr>
        <b/>
      </rPr>
      <t>14.12.2018</t>
    </r>
    <r>
      <rPr/>
      <t xml:space="preserve"> - отправлено Заказчику (Исх 1476 от 14.12.2018 г. АО)</t>
    </r>
  </si>
  <si>
    <r>
      <rPr>
        <b/>
      </rPr>
      <t>23.11.2018 (В. Пак)</t>
    </r>
    <r>
      <rPr/>
      <t xml:space="preserve"> - запрос направлен по e-mail
</t>
    </r>
    <r>
      <rPr>
        <b/>
      </rPr>
      <t>26.11.2018</t>
    </r>
    <r>
      <rPr/>
      <t xml:space="preserve"> - принято в работу
ТКП и заявка на договор на согласовании у В. Пака.
Согласовано. Заявка направлена.
</t>
    </r>
    <r>
      <rPr>
        <b/>
      </rPr>
      <t>27.11.2018</t>
    </r>
    <r>
      <rPr/>
      <t xml:space="preserve"> - проект договора направлен Заказчику по электр. почте на рассмотрение
</t>
    </r>
    <r>
      <rPr>
        <b/>
      </rPr>
      <t>25.12.2018</t>
    </r>
    <r>
      <rPr/>
      <t xml:space="preserve"> - договор так и не рассмотрен Головной организацией Заказчика (РКЦ Прогресс). Переносится на следующий год.</t>
    </r>
  </si>
  <si>
    <t>Дог. № 60/18</t>
  </si>
  <si>
    <t>Система управления процессом термовакуумной очистки изделий корпуса 311 НИО-9</t>
  </si>
  <si>
    <t>499_18</t>
  </si>
  <si>
    <r>
      <rPr>
        <b/>
      </rPr>
      <t xml:space="preserve">21.11.2018 (В. Пак) </t>
    </r>
    <r>
      <rPr/>
      <t xml:space="preserve">- запрос расписан через офис
</t>
    </r>
    <r>
      <rPr>
        <b/>
      </rPr>
      <t>26.11.2018</t>
    </r>
    <r>
      <rPr/>
      <t xml:space="preserve"> - принято в работу
Составлена структурная схема и перечень вопрос, которые завтра будут озвучены Заказчику.
</t>
    </r>
    <r>
      <rPr>
        <b/>
      </rPr>
      <t>05.12.2018</t>
    </r>
    <r>
      <rPr/>
      <t xml:space="preserve"> - ожидаются данные от Заказчика в части стоимости покупных блоков.
</t>
    </r>
    <r>
      <rPr>
        <b/>
      </rPr>
      <t>10.12.2018</t>
    </r>
    <r>
      <rPr/>
      <t xml:space="preserve"> - ТКП на согласовании у В. Пака (без стоимости покупных блоков).
</t>
    </r>
    <r>
      <rPr>
        <b/>
      </rPr>
      <t>11.12.2018</t>
    </r>
    <r>
      <rPr/>
      <t xml:space="preserve"> - предварительное ТКП согласовано и направлено Заказчику по электр. почте.</t>
    </r>
  </si>
  <si>
    <t>18.12.2018 - оплата</t>
  </si>
  <si>
    <t>дог 38/17 (АО) 10.05.2018
счет 42 (АО) 17.12.2018</t>
  </si>
  <si>
    <t>р2389</t>
  </si>
  <si>
    <r>
      <rPr>
        <b/>
      </rPr>
      <t>19.12.2018 (П. Мартынов)</t>
    </r>
    <r>
      <rPr/>
      <t xml:space="preserve"> - был приезд представителя КБ Химмаш. Требуется обновление ТКП с учетом стоимости дог. 38/17 (оплачен) и изменению состава. Планируется изменение спецификации к договору.
ТКП составлено. На согласовании. 
</t>
    </r>
    <r>
      <rPr>
        <b/>
      </rPr>
      <t>20.12.2018</t>
    </r>
    <r>
      <rPr/>
      <t xml:space="preserve"> - ТКП отправлено Заказчику по электр. почте</t>
    </r>
  </si>
  <si>
    <t>дог 38/17 (АО) 10.05.2018</t>
  </si>
  <si>
    <t>501_18</t>
  </si>
  <si>
    <r>
      <rPr>
        <b/>
      </rPr>
      <t>26.11.2018 (В. Пак)</t>
    </r>
    <r>
      <rPr/>
      <t xml:space="preserve"> - запрос направлен по e-mail
</t>
    </r>
    <r>
      <rPr>
        <b/>
      </rPr>
      <t>26.11.2018</t>
    </r>
    <r>
      <rPr/>
      <t xml:space="preserve"> - принято в работу
</t>
    </r>
    <r>
      <rPr>
        <b/>
      </rPr>
      <t>28.11.2018</t>
    </r>
    <r>
      <rPr/>
      <t xml:space="preserve"> - составлено ТКП. На согласовании
</t>
    </r>
    <r>
      <rPr>
        <b/>
      </rPr>
      <t>29.11.2018</t>
    </r>
    <r>
      <rPr/>
      <t xml:space="preserve"> - отправлено Заказчику по электронной почте.</t>
    </r>
  </si>
  <si>
    <r>
      <rPr>
        <b/>
      </rPr>
      <t>10.12.2018 (П. Мартынов)</t>
    </r>
    <r>
      <rPr/>
      <t xml:space="preserve"> - Заказчик запросил вместо MIC-TM-1 вместо MIC-TM-3
На согласовании.
</t>
    </r>
    <r>
      <rPr>
        <b/>
      </rPr>
      <t>11.12.2018</t>
    </r>
    <r>
      <rPr/>
      <t xml:space="preserve"> - согласовано. Направлено Заказчику.</t>
    </r>
  </si>
  <si>
    <r>
      <rPr>
        <b/>
      </rPr>
      <t>13.12.2018 (П. Мартынов)</t>
    </r>
    <r>
      <rPr/>
      <t xml:space="preserve"> - Заказчик в рабочем порядке просил увеличить длину кабеля 
</t>
    </r>
    <r>
      <rPr>
        <b/>
      </rPr>
      <t>14.12.2018</t>
    </r>
    <r>
      <rPr/>
      <t xml:space="preserve"> - ТКП отправлено Заказчику по электр. почте. </t>
    </r>
  </si>
  <si>
    <t>НТК СИ для УТК КГЧ
(ОКР "Персей-КВ")</t>
  </si>
  <si>
    <t>507_18</t>
  </si>
  <si>
    <r>
      <rPr>
        <b/>
      </rPr>
      <t>24.10.2018 (В. Пак)</t>
    </r>
    <r>
      <rPr/>
      <t xml:space="preserve"> - запрос расписан через офис
</t>
    </r>
    <r>
      <rPr>
        <b/>
      </rPr>
      <t>25.10.2018</t>
    </r>
    <r>
      <rPr/>
      <t xml:space="preserve"> - принято в работу
</t>
    </r>
    <r>
      <rPr>
        <b/>
      </rPr>
      <t>26.10.2018</t>
    </r>
    <r>
      <rPr/>
      <t xml:space="preserve"> - требуется составить офиц. письмо с просьбой направить в наш адрес ТЗ на СЧ ОКР.
</t>
    </r>
    <r>
      <rPr>
        <b/>
      </rPr>
      <t>31.10.2018</t>
    </r>
    <r>
      <rPr/>
      <t xml:space="preserve"> - письмо о направлении в наш адрес ТЗ направлено Заказчику по электр. почте (Исх 1244 от 31.10.2018 г. АО)</t>
    </r>
  </si>
  <si>
    <r>
      <rPr>
        <b/>
      </rPr>
      <t>28.11.2018 (В. Пак)</t>
    </r>
    <r>
      <rPr/>
      <t xml:space="preserve"> - запрос расписан через офис
</t>
    </r>
    <r>
      <rPr>
        <b/>
      </rPr>
      <t>29.11.2018</t>
    </r>
    <r>
      <rPr/>
      <t xml:space="preserve"> - принято в работу
</t>
    </r>
    <r>
      <rPr>
        <b/>
      </rPr>
      <t>04.12.2018</t>
    </r>
    <r>
      <rPr/>
      <t xml:space="preserve"> - формируются таблицы материалов и ПКИ и трудоемкости
</t>
    </r>
    <r>
      <rPr>
        <b/>
      </rPr>
      <t>06.12.2018</t>
    </r>
    <r>
      <rPr/>
      <t xml:space="preserve"> - сформирована таблица материалов. Согласовано с Фельдманом.
Сформирована таблица трудоемкостей. На согласовании.
</t>
    </r>
    <r>
      <rPr>
        <b/>
      </rPr>
      <t>07.12.2018</t>
    </r>
    <r>
      <rPr/>
      <t xml:space="preserve"> - Таблицы трудоемкости и ПКИ вместе с заявкой направлены в Договорную группу.
</t>
    </r>
    <r>
      <rPr>
        <b/>
      </rPr>
      <t>10.12.2018</t>
    </r>
    <r>
      <rPr/>
      <t xml:space="preserve"> - РКМ рассчитаны. 
</t>
    </r>
    <r>
      <rPr>
        <b/>
      </rPr>
      <t>11.12.2018</t>
    </r>
    <r>
      <rPr/>
      <t xml:space="preserve"> - переделана таблица трудоемкости. На согласовании.
Таблица трудоемкости направлена Игошкину.
</t>
    </r>
    <r>
      <rPr>
        <b/>
      </rPr>
      <t>12.12.2018</t>
    </r>
    <r>
      <rPr/>
      <t xml:space="preserve"> - РКМ на согласовании у Фельдмана.
</t>
    </r>
    <r>
      <rPr>
        <b/>
      </rPr>
      <t>14.12.2018</t>
    </r>
    <r>
      <rPr/>
      <t xml:space="preserve"> - РКМ согласовано. Необходимо согласовать ТКП.
ТКП согласовано. 
РКМ и ТКП на подписи у Потапова.
</t>
    </r>
    <r>
      <rPr>
        <b/>
      </rPr>
      <t>24.12.2018</t>
    </r>
    <r>
      <rPr/>
      <t xml:space="preserve"> - направлено Заказчику (Исх 1516 от 24.12.2018 г. АО)</t>
    </r>
  </si>
  <si>
    <r>
      <rPr>
        <b/>
      </rPr>
      <t>04.12.2018 (П. Мартынов)</t>
    </r>
    <r>
      <rPr/>
      <t xml:space="preserve"> - требуется проект договора на АИ и КИ комплекта 14И741.
РКМ сформирован ранее Г.Н. Линьковой. 
</t>
    </r>
    <r>
      <rPr>
        <b/>
      </rPr>
      <t>06.12.2018</t>
    </r>
    <r>
      <rPr/>
      <t xml:space="preserve"> - договор формирует Г.Н. Линькова
</t>
    </r>
    <r>
      <rPr>
        <b/>
      </rPr>
      <t>13.12.2018</t>
    </r>
    <r>
      <rPr/>
      <t xml:space="preserve"> - ожидается письмо от Заказчика с указанием Госконтракта 
Письмо получено. Передано в работу Г.Н. Линьковой.
</t>
    </r>
    <r>
      <rPr>
        <b/>
      </rPr>
      <t>18.12.2018</t>
    </r>
    <r>
      <rPr/>
      <t xml:space="preserve"> - договор сформирован. На рассмотрении.
ТКП на согласовании.
</t>
    </r>
    <r>
      <rPr>
        <b/>
      </rPr>
      <t>19.12.2018</t>
    </r>
    <r>
      <rPr/>
      <t xml:space="preserve"> - проект договора предварительно направлен Закачику по электр. почте
</t>
    </r>
    <r>
      <rPr>
        <b/>
      </rPr>
      <t>27.12.2018</t>
    </r>
    <r>
      <rPr/>
      <t xml:space="preserve"> - по состоянию на сегодняшний день проект договора рассмотрен в КБ "Салют" и направлен в головную организацию на рассмотрение.</t>
    </r>
  </si>
  <si>
    <t>69/18 от 10.12.2018 г.</t>
  </si>
  <si>
    <r>
      <rPr>
        <b/>
      </rPr>
      <t>12.12.2018 (В. Пак)</t>
    </r>
    <r>
      <rPr/>
      <t xml:space="preserve"> - запрос расписан через офис
</t>
    </r>
    <r>
      <rPr>
        <b/>
      </rPr>
      <t>14.12.2018</t>
    </r>
    <r>
      <rPr/>
      <t xml:space="preserve"> - принято в работу. Письмо информационного характера. Ответа не требуется.</t>
    </r>
  </si>
  <si>
    <t>КСО ТМИ для изделий "Союз-МС" и "Прогресс-МС" на космодроме "Байконур"</t>
  </si>
  <si>
    <t>516_18</t>
  </si>
  <si>
    <r>
      <rPr>
        <b/>
      </rPr>
      <t>12.12.2018 (В. Пак)</t>
    </r>
    <r>
      <rPr/>
      <t xml:space="preserve"> - запрос расписан через офис
</t>
    </r>
    <r>
      <rPr>
        <b/>
      </rPr>
      <t>13.12.2018</t>
    </r>
    <r>
      <rPr/>
      <t xml:space="preserve"> - принято в работу
</t>
    </r>
    <r>
      <rPr>
        <b/>
      </rPr>
      <t>14.12.2018</t>
    </r>
    <r>
      <rPr/>
      <t xml:space="preserve"> - по просьбе Самосадова Р. в рабочем порядке предоставить сперва ТКП.
Получена структурная схема от Заказчика. Формируется ТКП.
Сделан запрос в DEPO. Ответ будет 18.12.2018.
</t>
    </r>
    <r>
      <rPr>
        <b/>
      </rPr>
      <t>18.12.2018</t>
    </r>
    <r>
      <rPr/>
      <t xml:space="preserve"> - ответ от DEPO получен.
Состав поставки (без указания стоимости) в рабочем порядке направлен Заказчику на согласование по электр. почте.
</t>
    </r>
    <r>
      <rPr>
        <b/>
      </rPr>
      <t>19.12.2018</t>
    </r>
    <r>
      <rPr/>
      <t xml:space="preserve"> - получены замечания от Заказчика. Направлено в DEPO.
</t>
    </r>
    <r>
      <rPr>
        <b/>
      </rPr>
      <t>20.12.2018</t>
    </r>
    <r>
      <rPr/>
      <t xml:space="preserve"> - перечень направлен Заказчику.
</t>
    </r>
    <r>
      <rPr>
        <b/>
      </rPr>
      <t>21.12.2018</t>
    </r>
    <r>
      <rPr/>
      <t xml:space="preserve"> - составлено ТКП. На согласовании.
ТКП направлено Заказчику в рабочем порядке. Таблицы трудеомкости и материалов согласованы.
</t>
    </r>
    <r>
      <rPr>
        <b/>
      </rPr>
      <t>24.12.2018</t>
    </r>
    <r>
      <rPr/>
      <t xml:space="preserve"> - заявка направлена в договорную группу
</t>
    </r>
    <r>
      <rPr>
        <b/>
      </rPr>
      <t>25.12.2018</t>
    </r>
    <r>
      <rPr/>
      <t xml:space="preserve"> - таблица трудоемкости переделана.
</t>
    </r>
    <r>
      <rPr>
        <b/>
      </rPr>
      <t>26.12.2018</t>
    </r>
    <r>
      <rPr/>
      <t xml:space="preserve"> - РКМ подготовлены. Обновленное ТКП направлено Заказчику на повторное согласование.
Одобрено. РКМ на согласовании.
</t>
    </r>
    <r>
      <rPr>
        <b/>
      </rPr>
      <t>29.12.2018</t>
    </r>
    <r>
      <rPr/>
      <t xml:space="preserve"> - РКМ согласованы.
Направлены Заказчику по электр. почте (Исх. 1547 от 29.12.2018 г. АО). Оригиналы будут направлены после НГ.</t>
    </r>
  </si>
  <si>
    <r>
      <rPr>
        <b/>
      </rPr>
      <t>17.12.2018 (В. Пак)</t>
    </r>
    <r>
      <rPr/>
      <t xml:space="preserve"> - запрос расписан через офис
</t>
    </r>
    <r>
      <rPr>
        <b/>
      </rPr>
      <t>18.12.2018</t>
    </r>
    <r>
      <rPr/>
      <t xml:space="preserve"> - принято в работу. 
Работы по договору выполнены. РКМ подготовлены.
Ожидаются оригиналы.
</t>
    </r>
    <r>
      <rPr>
        <b/>
      </rPr>
      <t>24.12.2018</t>
    </r>
    <r>
      <rPr/>
      <t xml:space="preserve"> - договор (скан) направлен Заказчику по электр. почте (Исх 1515 от 24.12.2018 г. АО). Оригинал будет направлен позже.</t>
    </r>
  </si>
  <si>
    <t>521_18</t>
  </si>
  <si>
    <r>
      <rPr>
        <b/>
      </rPr>
      <t>17.12.2018 (В. Пак)</t>
    </r>
    <r>
      <rPr/>
      <t xml:space="preserve"> - запрос расписан через офис
</t>
    </r>
    <r>
      <rPr>
        <b/>
      </rPr>
      <t>18.12.2018</t>
    </r>
    <r>
      <rPr/>
      <t xml:space="preserve"> - принято в работу.
ТКП и сопроводительное письмо на согласовании у В. Пака
</t>
    </r>
    <r>
      <rPr>
        <b/>
      </rPr>
      <t>20.12.2018</t>
    </r>
    <r>
      <rPr/>
      <t xml:space="preserve"> - письмо и ТКП согласовано. Отправить не удалось, т.к. в запросе указан неверный электронный адрес. Ответственный исполнитель (Юдина Ю.А.) будет либо в пятницу после обеда, либо в понедельник.
</t>
    </r>
    <r>
      <rPr>
        <b/>
      </rPr>
      <t>24.12.2018</t>
    </r>
    <r>
      <rPr/>
      <t xml:space="preserve"> - отправлено Заказчику по электр. почте (Исх 1039 ООО)</t>
    </r>
  </si>
  <si>
    <r>
      <rPr>
        <b/>
      </rPr>
      <t>27.12.2018 (П. Мартынов)</t>
    </r>
    <r>
      <rPr/>
      <t xml:space="preserve"> - стоит задача подготовить ТКП на основе Доп. соглашения № 1
ТКП сформировано.На согласовании.
</t>
    </r>
    <r>
      <rPr>
        <b/>
      </rPr>
      <t>28.12.2018</t>
    </r>
    <r>
      <rPr/>
      <t xml:space="preserve"> - ТКП согласовано и выложено на сервер.</t>
    </r>
  </si>
  <si>
    <t>Доп. соглашение № 1 от 10.12.2018 г. к договору К 17/18 от 19.02.2018 г.</t>
  </si>
  <si>
    <t>Syssoft</t>
  </si>
  <si>
    <t>Матвеева</t>
  </si>
  <si>
    <r>
      <rPr>
        <b/>
      </rPr>
      <t>16.02.2018 (В. Пак)</t>
    </r>
    <r>
      <rPr/>
      <t xml:space="preserve"> - сделать ТКП, передано в работу по e-mail
19.02.2018 Отвечено письмом по e-mail</t>
    </r>
  </si>
  <si>
    <t>Аэротэк</t>
  </si>
  <si>
    <t>Электропечь с выходным подом</t>
  </si>
  <si>
    <r>
      <rPr>
        <b/>
      </rPr>
      <t xml:space="preserve">27.02.2018 (В. Пак) </t>
    </r>
    <r>
      <rPr/>
      <t>- отписан запрос через офис. Необходимо написать отказное письмо (не наше)
28.02.2018. Ответ отправлен</t>
    </r>
  </si>
  <si>
    <t>Письмо про бортовые системы</t>
  </si>
  <si>
    <t>28.02.2018 - письмо
02.03.2018 - письмо отправлено Смурякову</t>
  </si>
  <si>
    <t>Письмо на тему ОКР БАЗА</t>
  </si>
  <si>
    <r>
      <rPr>
        <b/>
      </rPr>
      <t>12.04.2018 (В. Пак)</t>
    </r>
    <r>
      <rPr/>
      <t xml:space="preserve"> - расписан через офис, подготовить письмо-ответ
17.04.2018. Письмо отправлено (исх.396 от 16.04.18)</t>
    </r>
  </si>
  <si>
    <t>МЕРАТЕСТ</t>
  </si>
  <si>
    <r>
      <rPr>
        <b/>
      </rPr>
      <t>26.04.2018 (В. Пак)</t>
    </r>
    <r>
      <rPr/>
      <t xml:space="preserve"> - расписан через офис
07.05.2018 - отвечено по телефону</t>
    </r>
  </si>
  <si>
    <t>Прайс 2018</t>
  </si>
  <si>
    <t>Сибирский федеральный университет</t>
  </si>
  <si>
    <t>002_18</t>
  </si>
  <si>
    <t>Отправлено ТКП, получен ответ,что информация принята</t>
  </si>
  <si>
    <t>039_18</t>
  </si>
  <si>
    <t>Отправлено ТКП, ответа не последовало</t>
  </si>
  <si>
    <t>КРАС МК</t>
  </si>
  <si>
    <t>MIC-553 (Конечный пользователь - КТРВ)</t>
  </si>
  <si>
    <t>041_17</t>
  </si>
  <si>
    <t>05.03.2018 - оплата</t>
  </si>
  <si>
    <t>дог Mic1017 (ООО) 02.10.2017</t>
  </si>
  <si>
    <t>р2226</t>
  </si>
  <si>
    <t>ГРЦ "Макеева"</t>
  </si>
  <si>
    <t>046_18</t>
  </si>
  <si>
    <t>14.02.2018.Проект договора на подписи у Суровцева.
15.02.2018 Договор отправлен Заказчику</t>
  </si>
  <si>
    <t>дог 08/18 (АО)</t>
  </si>
  <si>
    <r>
      <rPr>
        <b/>
      </rPr>
      <t xml:space="preserve">16.02.2018 (В. Пак) </t>
    </r>
    <r>
      <rPr/>
      <t>- предзапуск</t>
    </r>
  </si>
  <si>
    <t>р2275</t>
  </si>
  <si>
    <t>12.03.2018. Запрос от Заказчика письма о ед.пост.
13.03.2018 Отвечено.( исх.№259)</t>
  </si>
  <si>
    <r>
      <rPr>
        <b/>
      </rPr>
      <t>21.03.2018 (В. Пак)</t>
    </r>
    <r>
      <rPr/>
      <t xml:space="preserve"> - запрос расписан через офис, требуется письмо официальное с уставными документами
02.04.2018. Комлпект документов и протокол экономических нормативов направлены Заказчику (исх. № 333 от 02.04.2018)
03.04.2018 Получено письмо от Заказчика с требованием предоставить расшифровку затрат(отв. Дебольская)
05.04.2018. Ответ направлен заказчику (исх. 359 от 05.04.2018)</t>
    </r>
  </si>
  <si>
    <r>
      <rPr>
        <b/>
      </rPr>
      <t>04.05.2018 (В. Пак)</t>
    </r>
    <r>
      <rPr/>
      <t xml:space="preserve"> - расписан через офис, Заказчик прислал оформленный договор с протоколом разногласий. Требуется подписать и направить оригинал оформленный Заказчику
</t>
    </r>
    <r>
      <rPr>
        <b/>
      </rPr>
      <t xml:space="preserve">16.05.2018 (В. Пак) </t>
    </r>
    <r>
      <rPr/>
      <t>- договор подписан, требуется счет + скан на сервер + отправить официально</t>
    </r>
  </si>
  <si>
    <t>17.05.2018 - оплата
18.05.2018 - Договор отправлен ТК. Наш экземпляр в архиве.</t>
  </si>
  <si>
    <t>20.11.2018 - оплата</t>
  </si>
  <si>
    <r>
      <rPr/>
      <t xml:space="preserve">14.02.2018. Семиным А.А. внесены правки в КП.
16.02.2018. КП на подписи у Семина
</t>
    </r>
    <r>
      <rPr>
        <b/>
      </rPr>
      <t xml:space="preserve">16.02.2018 (В. Пак) </t>
    </r>
    <r>
      <rPr/>
      <t>- убрать из ТКП ПНР и МР, в графе "Автономные испытания" убрать фразу про измерительную систему. В сопроводительном письме указать, что система не внесена в Госреестр СИ РФ + что в ТКП не учтены работы на площадке Заказчика, предлагаем данные работы включить в отдельный договор :)
20.02.2018 ТКП на подписи у Кокорева А.В.
21.02.2018.ТКП отправлено Заказчику (исх. 132)</t>
    </r>
  </si>
  <si>
    <r>
      <rPr>
        <b/>
      </rPr>
      <t>10.04.2018 (В. Пак)</t>
    </r>
    <r>
      <rPr/>
      <t xml:space="preserve"> - расписано через офис, правки в ТКП
17.04.2018. Отправлены уточняющие вопросы О.Б. Коростелеву
03.05.2018 - отправлено, исх. 365</t>
    </r>
  </si>
  <si>
    <t>31.01.2018 Отправлено ТКП</t>
  </si>
  <si>
    <t>ДогМОСКАПСТРОЙ_СУС (АО)</t>
  </si>
  <si>
    <t>дог 12/18 (АО) 15.01.18</t>
  </si>
  <si>
    <t>19.03.2018 - оплата</t>
  </si>
  <si>
    <t>052_17</t>
  </si>
  <si>
    <t>23.01.18 - оплата</t>
  </si>
  <si>
    <t>дог 19/17/072/юр904 (ООО) 24.03.17</t>
  </si>
  <si>
    <t>р2187</t>
  </si>
  <si>
    <t>07.02.2018 ТКП подготовлено</t>
  </si>
  <si>
    <t>Дог.28/17 (АО)</t>
  </si>
  <si>
    <t>НИУ МЭИ (Комаров Иван)</t>
  </si>
  <si>
    <t>МС-227С2,ME-007</t>
  </si>
  <si>
    <t>069_18</t>
  </si>
  <si>
    <t>07.02.2018 ТКП отправлено, счет оплачен от 13.02</t>
  </si>
  <si>
    <t>счет№36 
от 12.02.2018</t>
  </si>
  <si>
    <t>р2269</t>
  </si>
  <si>
    <t>Прогресс</t>
  </si>
  <si>
    <r>
      <rPr>
        <b/>
      </rPr>
      <t xml:space="preserve">21.02.2018 (В. Пак) </t>
    </r>
    <r>
      <rPr/>
      <t>- написать текущую ситуацию
22.02.2018.Требуется согласование стоимостей ТМ оборудования,которое мы предоставляем в РКЦ "Прогресс" с Г.Н. Линьковой и А.А.Семиным
27.02.2018. ТКП отправлено (исх. 204).Ответ о получении от Заказчика пришел.</t>
    </r>
  </si>
  <si>
    <t>14.02.2018 ТКП отправлено</t>
  </si>
  <si>
    <r>
      <rPr>
        <b/>
      </rPr>
      <t xml:space="preserve">22.02.2018 (В. Пак) </t>
    </r>
    <r>
      <rPr/>
      <t>- предзапуск (по условиям договора постоплата, договор рамочный)</t>
    </r>
  </si>
  <si>
    <r>
      <rPr>
        <b/>
      </rPr>
      <t>16.02.2018 (В. Пак)</t>
    </r>
    <r>
      <rPr/>
      <t xml:space="preserve"> - согласовать спецификацию с уточненным сроком поставки. Внести информацию про договор в таблицу
20.02.2018 Внесены правки в ТКП согласно требованию Заказчика
</t>
    </r>
    <r>
      <rPr>
        <b/>
      </rPr>
      <t>21.02.2018 (В. Пак)</t>
    </r>
    <r>
      <rPr/>
      <t xml:space="preserve"> - постоплата, требуется согласовать
</t>
    </r>
    <r>
      <rPr>
        <b/>
      </rPr>
      <t>21.02.2018 (В. Пак)</t>
    </r>
    <r>
      <rPr/>
      <t xml:space="preserve"> - постоплата ОК (согласовано с Семиным), ТКП с сроком подписать у Смирнова
26.02.2018 Спецификация отправлена Заказчику</t>
    </r>
  </si>
  <si>
    <t>28.02.2018 Исправленная спецификация на подписи у Семина
01.03.2018 Спецификация отправлена</t>
  </si>
  <si>
    <t>MIC-ТМ-НТК СИ</t>
  </si>
  <si>
    <t>078_18</t>
  </si>
  <si>
    <t>13.02.2018. РКМ отправлены Линьковой Г.Н. Заказчику</t>
  </si>
  <si>
    <t>Вячеслав Назаренко (НИЦ РКП)</t>
  </si>
  <si>
    <t>ME-402, ME-408</t>
  </si>
  <si>
    <t>084_18</t>
  </si>
  <si>
    <r>
      <rPr>
        <b/>
      </rPr>
      <t>13.02.2018 (В. Пак)</t>
    </r>
    <r>
      <rPr/>
      <t xml:space="preserve"> - подготовить ТКП с ресурсами, выяснить фирму Заказчика. ТЗ и стр. схема не требуются
15.02.2018 -  ТКП отправлено заказчику,ответа не получено</t>
    </r>
  </si>
  <si>
    <t>MB-020 для РТС</t>
  </si>
  <si>
    <t>095_17</t>
  </si>
  <si>
    <t>25.01.18 - оплата</t>
  </si>
  <si>
    <t>счет 112 (ООО) 11.05.2017</t>
  </si>
  <si>
    <t>р2188</t>
  </si>
  <si>
    <r>
      <rPr>
        <b/>
      </rPr>
      <t>16.02.2018 (В. Пак)</t>
    </r>
    <r>
      <rPr/>
      <t xml:space="preserve"> - сделать ТКП на 1 шт. "Модуль цифрового ввода/вывода MR2083 (БЛИЖ. 404250.083.001)". ТКП согласовать с Андрейко, на базе ТКП после подписания сделать счет. (Данный модуль был в заказе р2110)
</t>
    </r>
    <r>
      <rPr>
        <b/>
      </rPr>
      <t xml:space="preserve">22.02.2018 (В. Пак) </t>
    </r>
    <r>
      <rPr/>
      <t>- срок поставки 4 месяца, подписать у ПТЦ (У Русакова)
22.02.2018. Требуется связаться с заказчиком для получения дополнительной исходной информации
02.03.2018. ТКП отправлено заказчику.При выставлении счета еще раз согласовать срок со Смирновым</t>
    </r>
  </si>
  <si>
    <r>
      <rPr>
        <b/>
      </rPr>
      <t>26.04.2018 (В. Пак)</t>
    </r>
    <r>
      <rPr/>
      <t xml:space="preserve"> - расписано через офис
03.05.2018 - отправлено Заказчику</t>
    </r>
  </si>
  <si>
    <r>
      <rPr>
        <b/>
      </rPr>
      <t xml:space="preserve">01.03.2018 (В. Пак) </t>
    </r>
    <r>
      <rPr/>
      <t xml:space="preserve">- необходим предзапуск, договор сделан без ТКП. Задача сделать ТКП по подписанному договору. Прошу оформить до 02.03
02.03.2018 - ТКП оформлено
</t>
    </r>
    <r>
      <rPr>
        <b/>
      </rPr>
      <t>02.03.2018 (В. Пак)</t>
    </r>
    <r>
      <rPr/>
      <t xml:space="preserve"> - предзапуск
05.04.2018. В ТКП внесены правки. С Андрейко не согласовано</t>
    </r>
  </si>
  <si>
    <t>Усовершенствование НПРС-КП</t>
  </si>
  <si>
    <r>
      <rPr>
        <b/>
      </rPr>
      <t xml:space="preserve">02.03.2018 (В. Пак) </t>
    </r>
    <r>
      <rPr/>
      <t xml:space="preserve">- подготовить ТКП, завизировать у Андрейко
</t>
    </r>
    <r>
      <rPr>
        <b/>
      </rPr>
      <t>12.03.2018 (В. Пак)</t>
    </r>
    <r>
      <rPr/>
      <t xml:space="preserve"> - предзапуск</t>
    </r>
  </si>
  <si>
    <r>
      <rPr>
        <b/>
      </rPr>
      <t xml:space="preserve">13.03.2018 (В. Пак) </t>
    </r>
    <r>
      <rPr/>
      <t>- правки в ТКП, исправленную версию подписать у Фельдмана и Андрейко</t>
    </r>
  </si>
  <si>
    <t>дог 69/17 (АО)</t>
  </si>
  <si>
    <t>дог 47702388027160000600/131/2866-16 (АО) 21.11.2016 этап 1.1</t>
  </si>
  <si>
    <t>113_18</t>
  </si>
  <si>
    <r>
      <rPr>
        <b/>
      </rPr>
      <t>21.02.2018 (В. Пак)</t>
    </r>
    <r>
      <rPr/>
      <t xml:space="preserve"> - заполнить текущую ситуацию
22.02.2018 Расчеты под ТКП переданы Кравцовым на рассмотрение Семину 13.02.2018.
07.03.2018 Отвечено исх.№244/18</t>
    </r>
  </si>
  <si>
    <r>
      <rPr>
        <b/>
      </rPr>
      <t xml:space="preserve">05.03.2018 (В. Пак) </t>
    </r>
    <r>
      <rPr/>
      <t xml:space="preserve">- подготовить ТКП на базе дог 17 (ведомость поставки) для старта предзапуска
</t>
    </r>
    <r>
      <rPr>
        <b/>
      </rPr>
      <t xml:space="preserve">05.03.2018 (В. Пак) </t>
    </r>
    <r>
      <rPr/>
      <t>- ТКП подписал + виза Андрейко, запустил в предзапускна основании письма вх. 207 (01.03.2018 №115-50/1138)</t>
    </r>
  </si>
  <si>
    <r>
      <rPr>
        <b/>
      </rPr>
      <t xml:space="preserve">13.04.2018 (В. Пак) </t>
    </r>
    <r>
      <rPr/>
      <t>- официальным письмом (№115-50/1738 от 09.04) пришел оформленный экземпляр договора 17/18 с протоколом разногласий</t>
    </r>
  </si>
  <si>
    <t>15.05.2018 - оплата</t>
  </si>
  <si>
    <t>Рабочие станции</t>
  </si>
  <si>
    <t>118_16</t>
  </si>
  <si>
    <t>29.08.2018 - окончательная оплата</t>
  </si>
  <si>
    <t>дог 57/16 (АО) 18.11.2016</t>
  </si>
  <si>
    <t>р2160</t>
  </si>
  <si>
    <t>Изготовление и поставка малогабаритных антенн БЛИЖ.657740.120.2016</t>
  </si>
  <si>
    <t>125_17</t>
  </si>
  <si>
    <t>07.03.2018 - оплата</t>
  </si>
  <si>
    <t>дог 152018...135/19/17 (АО) 15.03.17</t>
  </si>
  <si>
    <t>р2236</t>
  </si>
  <si>
    <t>Завод Серго (ПОЗИС)</t>
  </si>
  <si>
    <t>Катапульта, этап 2</t>
  </si>
  <si>
    <t>145_18</t>
  </si>
  <si>
    <t>26.03.18.ТКП оформлено и передано А.А. Семину</t>
  </si>
  <si>
    <t>150_17</t>
  </si>
  <si>
    <t>29.01.18 - оплата</t>
  </si>
  <si>
    <t>дог 72608-05/439 (ООО) 31.05.17 спец.1 31.05.17</t>
  </si>
  <si>
    <t>р2201</t>
  </si>
  <si>
    <r>
      <rPr/>
      <t xml:space="preserve">02.04.2018 - сделать ТКП на базе спецификации к договору 16/18
05.04.2018 - ТКП подготовлено,с Андрейко А.Н. не согласовано
</t>
    </r>
    <r>
      <rPr>
        <b/>
      </rPr>
      <t>17.04.2018</t>
    </r>
    <r>
      <rPr/>
      <t xml:space="preserve"> - предзапуск</t>
    </r>
  </si>
  <si>
    <t>532/1</t>
  </si>
  <si>
    <t>24.05.2018. Расписано через офис
24.05.2018. ТКП отправлено заказчику (исх.424 от 24.05.2018)</t>
  </si>
  <si>
    <t>КРАСМК</t>
  </si>
  <si>
    <t>273_17</t>
  </si>
  <si>
    <t>26.01.18 - оплата</t>
  </si>
  <si>
    <t>дог М082017 (ООО) 29.08.17</t>
  </si>
  <si>
    <t>р2213</t>
  </si>
  <si>
    <t>MC-227R</t>
  </si>
  <si>
    <t>279_17</t>
  </si>
  <si>
    <t>02.03.2018 - постоплата</t>
  </si>
  <si>
    <t>дог 47702388027160001160/НППМ-2710/17 (ООО) 09.11.2017</t>
  </si>
  <si>
    <t>р2235</t>
  </si>
  <si>
    <r>
      <rPr>
        <b/>
      </rPr>
      <t xml:space="preserve">11.05.2018 (В. Пак) </t>
    </r>
    <r>
      <rPr/>
      <t xml:space="preserve">- расписано через офис, надо подписать договор
</t>
    </r>
    <r>
      <rPr>
        <b/>
      </rPr>
      <t>17.05.2018</t>
    </r>
    <r>
      <rPr/>
      <t>.Скан договора подписан.Отправлен заказчику.Ожидание получения оригиналов от Заказчика до 18.05.2018</t>
    </r>
  </si>
  <si>
    <t>19.02.2018. Отправлено письма на согласование в ВП о то что,мы поставляем MIC-718 c приемкой ОТК
20.02.2018. Письмо отправлено Заказчику</t>
  </si>
  <si>
    <t>01.03.2018. В наш адрес направлен контракт,
подписанный НИИИС Седакова. Требуется
 оформление протокола разногласий и счета на
аванс
12.03.2018. Инф-ия передана Дышкант Л.А.
Срок до 13.03.2018
16.03.2018 Контракт с протоколом разногласий и счет отправлены
04.04.2018 Получена новая редакция контакта от Заказчика,оформленная, 
чтобы избежать протокол разногласий
16.04.2018. Скан контракта подписан.
Отправлен Заказчику</t>
  </si>
  <si>
    <r>
      <rPr>
        <b/>
      </rPr>
      <t>08.05.2018 (В. Пак)</t>
    </r>
    <r>
      <rPr/>
      <t xml:space="preserve"> - прислали оригинал договора
17.05.2018.Оригинал договора передан Дышкант на подпись Потапову 
18.05.2018 - отправлен оригинал договора подписанный (исх. 535 от 18.05.2018)</t>
    </r>
  </si>
  <si>
    <r>
      <rPr>
        <b/>
      </rPr>
      <t>30.05.2018 (В. Пак)</t>
    </r>
    <r>
      <rPr/>
      <t xml:space="preserve"> - запрос расписан через офис, Заказчик прислал скан ДС к договору, изменили банковские реквизиты</t>
    </r>
  </si>
  <si>
    <t>04.06.2018 - оплата
04.06.2018 - запуск формуляра</t>
  </si>
  <si>
    <t>397_17</t>
  </si>
  <si>
    <t>07.08.2018 - оплата</t>
  </si>
  <si>
    <t>дог 106/544-18 (АО) 26.02.2018</t>
  </si>
  <si>
    <t>р2267</t>
  </si>
  <si>
    <t>ТМ оборудование</t>
  </si>
  <si>
    <t>401_16</t>
  </si>
  <si>
    <t>15.02.2018 - оплата</t>
  </si>
  <si>
    <t>дог 410/544-17 (АО) 07.08.2017</t>
  </si>
  <si>
    <t>р2212</t>
  </si>
  <si>
    <t>22.03.2018 - оплата</t>
  </si>
  <si>
    <t>дог 477...680/127/19-17 (АО) 10.01.2017 2 этап</t>
  </si>
  <si>
    <t>18.10.2018 - оплата</t>
  </si>
  <si>
    <t>дог 477...680/127/19-17 (АО) 10.01.2017 1 этап</t>
  </si>
  <si>
    <t>ME-320F</t>
  </si>
  <si>
    <t>462_16</t>
  </si>
  <si>
    <t>дог 477.../НППМ-1705 (ООО) 17.05.17</t>
  </si>
  <si>
    <t>р2166</t>
  </si>
  <si>
    <t>Измерительная система на базе ИВК MIC-236</t>
  </si>
  <si>
    <t>491_16</t>
  </si>
  <si>
    <t>16.02.2018 - оплата</t>
  </si>
  <si>
    <t>дог 72608-05439 (ООО) спецификация №2 14.11.2017</t>
  </si>
  <si>
    <t>р2169</t>
  </si>
  <si>
    <t xml:space="preserve">Наземный технологический комплекс системы измерений ОКР Персей-КВ аналог з.1888 </t>
  </si>
  <si>
    <t>НЕ ГП</t>
  </si>
  <si>
    <t>04.12.18 - оплата</t>
  </si>
  <si>
    <t>дог 1621.../15/17 (АО) 27.03.17 
1 этап</t>
  </si>
  <si>
    <t>р2152</t>
  </si>
  <si>
    <t>06.04.2018 - оплата</t>
  </si>
  <si>
    <t>дог 21/14 (АО) 08.04.2014</t>
  </si>
  <si>
    <t>Выставочный стенд MIC-1500</t>
  </si>
  <si>
    <t>25.07.2018 - формуляр без ТКП</t>
  </si>
  <si>
    <t>р2338</t>
  </si>
  <si>
    <t>Брежнев</t>
  </si>
  <si>
    <t>01.08.2018 - выяснить что за ТКП</t>
  </si>
  <si>
    <t>Монтаж и ПНР двух комплектов АМКПА в в/ч 30107 г. Мирный. Участие в проверках СИ изделий №1 (этап 10) и №2 (этап 11)</t>
  </si>
  <si>
    <t>16.01.18 - окончательная оплата</t>
  </si>
  <si>
    <t>дог. 17 (АО) 20.04.11 дс №10, этап №11</t>
  </si>
  <si>
    <t>Обеспечение ЛИ изделий 372РН16 и 372РН17 в период с 2016 по 2020 годы для космодрома «Восточный» в части НПРС, НПРС-КП и СПО обработки экспериментальных измерений</t>
  </si>
  <si>
    <t>дог 47702388027160000600/131/2866-16 (АО) 21.11.2016 этап 4.1</t>
  </si>
  <si>
    <t>16.04.2018 - оплата</t>
  </si>
  <si>
    <t>дог 477023...600/131/2866-16 (АО) 21.11.2016 этап 4.2</t>
  </si>
  <si>
    <t>дог 47702388027160000600/131/2866-16 (АО) 21.11.2016 Этап 1.2.</t>
  </si>
  <si>
    <t xml:space="preserve">Модернизация стенда №5 ММПО им.Чернышева для РД33 </t>
  </si>
  <si>
    <t>16.02.18 - оплата</t>
  </si>
  <si>
    <t>дог 303-Д175/1 (ООО) 15.01.2014</t>
  </si>
  <si>
    <t>р1714</t>
  </si>
  <si>
    <t>15.02.18 - оплата</t>
  </si>
  <si>
    <t>ИЖЕВСКИЙ МОТОЗАВОД АКСИОН-ХОЛДИНГ АО</t>
  </si>
  <si>
    <t>Модернизация 19 комплектов УФУС (серия)</t>
  </si>
  <si>
    <t>22.01.18 - оплата</t>
  </si>
  <si>
    <t>дог. 1719187308381442246008994/130-10/2336-17 (АО) 19.06.2017</t>
  </si>
  <si>
    <t>р2154</t>
  </si>
  <si>
    <t>Испытания</t>
  </si>
  <si>
    <t>12.09.2018 - внутренний проект</t>
  </si>
  <si>
    <t>р2358</t>
  </si>
  <si>
    <t>Лещенко</t>
  </si>
  <si>
    <t>03.10.2018 - внутреннее ТКП для МЕРА</t>
  </si>
  <si>
    <t>р2366</t>
  </si>
  <si>
    <t>10.10.2018 - оплата (постоплата)</t>
  </si>
  <si>
    <t>счет 22 (АО) 28.03.2017</t>
  </si>
  <si>
    <t>р2143</t>
  </si>
  <si>
    <t>19.04.2018 - оплата</t>
  </si>
  <si>
    <t>Корпорация «МИТ»</t>
  </si>
  <si>
    <t>Разработка аппаратно-программного комплекса МИК ТИ
приема, регистрации и обработки телеметрической информации
при транспортных испытаниях</t>
  </si>
  <si>
    <t>029_18</t>
  </si>
  <si>
    <r>
      <rPr>
        <b/>
      </rPr>
      <t>13.02.2018 (В. Пак)</t>
    </r>
    <r>
      <rPr/>
      <t xml:space="preserve"> - выяснить что за ТКП</t>
    </r>
  </si>
  <si>
    <t>MIC-185, MIC-036, MIC-236</t>
  </si>
  <si>
    <t>088_15</t>
  </si>
  <si>
    <t>24.09.2018 - окончательная оплата</t>
  </si>
  <si>
    <t>дог 2015.13855/001388 (ООО) 09.09.2015</t>
  </si>
  <si>
    <t>р2048</t>
  </si>
  <si>
    <t>Модернизация ПУЗ12</t>
  </si>
  <si>
    <t>090_18</t>
  </si>
  <si>
    <r>
      <rPr>
        <b/>
      </rPr>
      <t>16.02.2018 (В. Пак)</t>
    </r>
    <r>
      <rPr/>
      <t xml:space="preserve"> - выяснить что за ТКП</t>
    </r>
  </si>
  <si>
    <t>ЛИИ Громова</t>
  </si>
  <si>
    <t>103_18</t>
  </si>
  <si>
    <r>
      <rPr>
        <b/>
      </rPr>
      <t>22.02.2018 (В. Пак)</t>
    </r>
    <r>
      <rPr/>
      <t xml:space="preserve"> - выяснить что за ТКП</t>
    </r>
  </si>
  <si>
    <t>23.08.2018 - оплата</t>
  </si>
  <si>
    <t>УФУС БЛИЖ.401260.004.001</t>
  </si>
  <si>
    <t>21.06.2018 - оплата</t>
  </si>
  <si>
    <t>16.08.2018 - оплата</t>
  </si>
  <si>
    <t>25.10.2018 - оплата</t>
  </si>
  <si>
    <t>09.01.2019 - оплата</t>
  </si>
  <si>
    <t>143_18</t>
  </si>
  <si>
    <r>
      <rPr>
        <b/>
      </rPr>
      <t>26.03.2018 (В. Пак)</t>
    </r>
    <r>
      <rPr/>
      <t xml:space="preserve"> - выяснить что за ТКП</t>
    </r>
  </si>
  <si>
    <t>ТМС ППТК</t>
  </si>
  <si>
    <t>31.05.2018 - оплата</t>
  </si>
  <si>
    <t>Посещение ЦАГИ</t>
  </si>
  <si>
    <t>233_18</t>
  </si>
  <si>
    <t>25.05.2018 - отчет по результатам поездки в ЦАГИ (Мехатроника)</t>
  </si>
  <si>
    <t>ТМС Астра</t>
  </si>
  <si>
    <t>261_17</t>
  </si>
  <si>
    <t>дог 47702388027160001380/41/17 (АО) 27.06.2017</t>
  </si>
  <si>
    <t>р2204</t>
  </si>
  <si>
    <t>310_17</t>
  </si>
  <si>
    <t>дог 83/17 (ООО) 15.11.2017</t>
  </si>
  <si>
    <t>р2241</t>
  </si>
  <si>
    <t>05.10.2018 - окончательная оплата</t>
  </si>
  <si>
    <t>326_16</t>
  </si>
  <si>
    <t>23.04.2018 - оплата</t>
  </si>
  <si>
    <t>дог 57/17 (АО) 29.09.2017</t>
  </si>
  <si>
    <t>р2225</t>
  </si>
  <si>
    <t>MIC-036 (6 комплектов)</t>
  </si>
  <si>
    <t>368_17</t>
  </si>
  <si>
    <t>05.12.2018 - оплата</t>
  </si>
  <si>
    <t>дог 133-1713169 (АО) 20.12.2017</t>
  </si>
  <si>
    <t>23.03.2018 - оплата</t>
  </si>
  <si>
    <t>Устройства коммутации МЕ-427 и МЕ-725</t>
  </si>
  <si>
    <t>383_16</t>
  </si>
  <si>
    <t>дог 21/17 (АО) 28.03.2017</t>
  </si>
  <si>
    <t>р2209</t>
  </si>
  <si>
    <t>НИИТТ</t>
  </si>
  <si>
    <t xml:space="preserve">Работы по проведению измерений
напряжённо-деформированного состояния трубопроводов с установленными колодцами при воздействии испытательных нагрузок </t>
  </si>
  <si>
    <t>420_18</t>
  </si>
  <si>
    <t>28.09.2018 - выяснить что за ТКП</t>
  </si>
  <si>
    <t>27.04.2018 - оплата</t>
  </si>
  <si>
    <t>РОСТЕСТ-МОСКВА</t>
  </si>
  <si>
    <t>010_18</t>
  </si>
  <si>
    <t>Обнизова</t>
  </si>
  <si>
    <t>ГКНПЦ имени М.В.Хруничева</t>
  </si>
  <si>
    <t>024_18</t>
  </si>
  <si>
    <r>
      <rPr>
        <b/>
      </rPr>
      <t xml:space="preserve">16.01.2018 </t>
    </r>
    <r>
      <rPr/>
      <t>- ТКП отправлено с подписью Загребина</t>
    </r>
  </si>
  <si>
    <r>
      <rPr>
        <b/>
      </rPr>
      <t xml:space="preserve">01.02.2018 </t>
    </r>
    <r>
      <rPr/>
      <t xml:space="preserve">- Заказчик попросил обновить ТКП актуальной датой
</t>
    </r>
    <r>
      <rPr>
        <b/>
      </rPr>
      <t xml:space="preserve">01.02.2018 </t>
    </r>
    <r>
      <rPr/>
      <t>- ТКП отправлено</t>
    </r>
  </si>
  <si>
    <r>
      <rPr>
        <b/>
      </rPr>
      <t xml:space="preserve">05.02.2018 </t>
    </r>
    <r>
      <rPr/>
      <t>- Выставлен счет</t>
    </r>
  </si>
  <si>
    <t>счет 30 (ООО) 05.02.2018</t>
  </si>
  <si>
    <t>031_18</t>
  </si>
  <si>
    <t>050_18</t>
  </si>
  <si>
    <r>
      <rPr>
        <b/>
      </rPr>
      <t>02.03.2018 (В. Пак)</t>
    </r>
    <r>
      <rPr/>
      <t xml:space="preserve"> - расписано через офис, требуется альтернативки</t>
    </r>
  </si>
  <si>
    <t>ОКБ им. А. Люльки - филиал ПАО «УМПО»</t>
  </si>
  <si>
    <t>056_18</t>
  </si>
  <si>
    <t>дог. 17/18 (ООО) 05.02.2018</t>
  </si>
  <si>
    <t>057_18</t>
  </si>
  <si>
    <t>дог. 18/18 (ООО) 06.02.2018</t>
  </si>
  <si>
    <t>НИИ прикладной химии (НИИПХ)</t>
  </si>
  <si>
    <t>058_18</t>
  </si>
  <si>
    <t>счет 31 (ООО) 05.02.2018</t>
  </si>
  <si>
    <t>ГосНИИХП</t>
  </si>
  <si>
    <t>071_18</t>
  </si>
  <si>
    <t>141_18</t>
  </si>
  <si>
    <r>
      <rPr>
        <b/>
      </rPr>
      <t>22.03.2018</t>
    </r>
    <r>
      <rPr/>
      <t xml:space="preserve"> - ТКП на поверку</t>
    </r>
  </si>
  <si>
    <t>147_18</t>
  </si>
  <si>
    <r>
      <rPr>
        <b/>
      </rPr>
      <t>28.03.2018</t>
    </r>
    <r>
      <rPr/>
      <t xml:space="preserve"> - ТКП на поверку</t>
    </r>
  </si>
  <si>
    <t>159_18</t>
  </si>
  <si>
    <r>
      <rPr>
        <b/>
      </rPr>
      <t>06.04.2018</t>
    </r>
    <r>
      <rPr/>
      <t xml:space="preserve"> - ТКП на поверку</t>
    </r>
  </si>
  <si>
    <t>КБ Мотор</t>
  </si>
  <si>
    <t>167_18</t>
  </si>
  <si>
    <t>11.04.2018 - ТКП</t>
  </si>
  <si>
    <t>ремонт/поверка</t>
  </si>
  <si>
    <t>181_18</t>
  </si>
  <si>
    <t>18.04.2018 - ТКП</t>
  </si>
  <si>
    <t>182_18</t>
  </si>
  <si>
    <t>202_18</t>
  </si>
  <si>
    <t>28.04.2018 - ТКП</t>
  </si>
  <si>
    <t>237_18</t>
  </si>
  <si>
    <t>28.05.2018 - ТКП</t>
  </si>
  <si>
    <t>24.01.18 - оплата аванса</t>
  </si>
  <si>
    <t>КУЗНЕЦОВ</t>
  </si>
  <si>
    <t xml:space="preserve">Работы </t>
  </si>
  <si>
    <t>281_17</t>
  </si>
  <si>
    <t>09.02.18 - окончательная оплата</t>
  </si>
  <si>
    <t>дог. 53/17 (АО) 04.10.17</t>
  </si>
  <si>
    <t>ТИЭРА-М</t>
  </si>
  <si>
    <t>315_16</t>
  </si>
  <si>
    <t>дог 64/17 (ООО) 28.08.2017</t>
  </si>
  <si>
    <t>р2219</t>
  </si>
  <si>
    <t>320_17</t>
  </si>
  <si>
    <t>дог 118/17 (ООО) 29.12.2017</t>
  </si>
  <si>
    <t>р2288</t>
  </si>
  <si>
    <t>325_17</t>
  </si>
  <si>
    <t>15.06.18 - оплата</t>
  </si>
  <si>
    <t>дог. 1618187304532412209016241/1264 (ООО) 05.12.17</t>
  </si>
  <si>
    <t>р2257</t>
  </si>
  <si>
    <t>18.01.18 - оплата</t>
  </si>
  <si>
    <t>Богучанская ГЭС</t>
  </si>
  <si>
    <t>351_17</t>
  </si>
  <si>
    <t>19.02.2018 - оплата</t>
  </si>
  <si>
    <t>дог 9007-17-ПЭГ (ООО) 26.12.2017</t>
  </si>
  <si>
    <t>р2273</t>
  </si>
  <si>
    <t>22.02.2018 - дооплата до аванса согласно условиям договора</t>
  </si>
  <si>
    <t>25.06.2018 - оплата</t>
  </si>
  <si>
    <r>
      <rPr>
        <b/>
      </rPr>
      <t xml:space="preserve">05.04.2018 (В. Пак) </t>
    </r>
    <r>
      <rPr/>
      <t>- предзапуск</t>
    </r>
  </si>
  <si>
    <t>Датчик виброперемещений ДВП-500-0,7/200-Р</t>
  </si>
  <si>
    <r>
      <rPr>
        <b/>
      </rPr>
      <t>03.12.2018 (В. Пак)</t>
    </r>
    <r>
      <rPr/>
      <t xml:space="preserve"> - запрос расписан через офис
</t>
    </r>
    <r>
      <rPr>
        <b/>
      </rPr>
      <t>04.12.2018</t>
    </r>
    <r>
      <rPr/>
      <t xml:space="preserve"> - отказ, не наше оборудование</t>
    </r>
  </si>
  <si>
    <t>Периодическая поверка измерительных каналов</t>
  </si>
  <si>
    <r>
      <rPr>
        <b/>
      </rPr>
      <t>07.02.2018</t>
    </r>
    <r>
      <rPr/>
      <t xml:space="preserve"> - передан в работу
</t>
    </r>
    <r>
      <rPr>
        <b/>
      </rPr>
      <t>13.02.2018</t>
    </r>
    <r>
      <rPr/>
      <t xml:space="preserve"> - необходимо письмо с отказом (на почту Елене Рассыльновой e.rassylnova@nic-rkp.ru)
</t>
    </r>
    <r>
      <rPr>
        <b/>
      </rPr>
      <t>14.02.2018</t>
    </r>
    <r>
      <rPr/>
      <t xml:space="preserve"> - письмо с отказом отправлено Заказчику</t>
    </r>
  </si>
  <si>
    <t>АЭМ-технологии</t>
  </si>
  <si>
    <t>Работы по тензометрированию на корпусе реактора МБИР</t>
  </si>
  <si>
    <r>
      <rPr>
        <b/>
      </rPr>
      <t>15.02.2018</t>
    </r>
    <r>
      <rPr/>
      <t xml:space="preserve"> - принять решение с Семиным беремся или нет за работы
</t>
    </r>
    <r>
      <rPr>
        <b/>
      </rPr>
      <t xml:space="preserve">16.02.2018 </t>
    </r>
    <r>
      <rPr/>
      <t xml:space="preserve">- передал Стифутину на вычитку ТЗ до 19.02
</t>
    </r>
    <r>
      <rPr>
        <b/>
      </rPr>
      <t>27.02.2018</t>
    </r>
    <r>
      <rPr/>
      <t xml:space="preserve"> - отказное письмо</t>
    </r>
  </si>
  <si>
    <t>КБП им. Шипунова</t>
  </si>
  <si>
    <t>Усилители заряда типа AQ05</t>
  </si>
  <si>
    <r>
      <rPr>
        <b/>
      </rPr>
      <t xml:space="preserve">27.03.2018 </t>
    </r>
    <r>
      <rPr/>
      <t>- понять решение по запросу
30.03.2018 - письмо-отказ</t>
    </r>
  </si>
  <si>
    <t>КБП - ЦКИБ им Шипунова</t>
  </si>
  <si>
    <r>
      <rPr>
        <b/>
      </rPr>
      <t>03.04.2018 (В. Пак)</t>
    </r>
    <r>
      <rPr/>
      <t xml:space="preserve"> - расписан через офис, разобраться делалось ли ранее на данное ТЗ предложение
</t>
    </r>
    <r>
      <rPr>
        <b/>
      </rPr>
      <t>10.04.2018</t>
    </r>
    <r>
      <rPr/>
      <t xml:space="preserve"> - отвечено по телефону</t>
    </r>
  </si>
  <si>
    <t>Войсковая часть 31600</t>
  </si>
  <si>
    <t>ОКР шифр "Нагрузка-21"</t>
  </si>
  <si>
    <r>
      <rPr>
        <b/>
      </rPr>
      <t>18.04.2018</t>
    </r>
    <r>
      <rPr/>
      <t xml:space="preserve"> - разобраться что делать с запросом
</t>
    </r>
    <r>
      <rPr>
        <b/>
      </rPr>
      <t>18.04.2018</t>
    </r>
    <r>
      <rPr/>
      <t xml:space="preserve"> - Олег Стржелинский подготовил ответ</t>
    </r>
  </si>
  <si>
    <t>Airline Support Baltic</t>
  </si>
  <si>
    <t>GE CF34-3</t>
  </si>
  <si>
    <r>
      <rPr>
        <b/>
      </rPr>
      <t>22.06.2018 (В. Пак)</t>
    </r>
    <r>
      <rPr/>
      <t xml:space="preserve"> - запрос расписан через офис
</t>
    </r>
    <r>
      <rPr>
        <b/>
      </rPr>
      <t xml:space="preserve">27.08.2018 </t>
    </r>
    <r>
      <rPr/>
      <t>- письмо с уточнением по нашему проекту</t>
    </r>
  </si>
  <si>
    <t>Мельникова Ольга</t>
  </si>
  <si>
    <r>
      <rPr>
        <b/>
      </rPr>
      <t>09.11.2018 (В. Пак)</t>
    </r>
    <r>
      <rPr/>
      <t xml:space="preserve"> - запрос расписан через офис
12.11.2018 - отвечено по e-mail</t>
    </r>
  </si>
  <si>
    <t>Многоканальные измерительные преобразователи (МИП) Ш-711/2.ТЗ</t>
  </si>
  <si>
    <r>
      <rPr>
        <b/>
      </rPr>
      <t xml:space="preserve">22.11.2018 (В. Пак) </t>
    </r>
    <r>
      <rPr/>
      <t>- запрос расписан через офис
22.11.2018 - отказ</t>
    </r>
  </si>
  <si>
    <t>Энергомир</t>
  </si>
  <si>
    <t>101_16</t>
  </si>
  <si>
    <t>09.01.2019 - окончательная оплата</t>
  </si>
  <si>
    <t>дог 56/17 (ООО) 09.08.2017</t>
  </si>
  <si>
    <t>р2207</t>
  </si>
  <si>
    <t>Динамика на базе MIC-355, MIC-026</t>
  </si>
  <si>
    <t>004_17</t>
  </si>
  <si>
    <t>11.01.18 - окончательная оплата</t>
  </si>
  <si>
    <t>дог. 058-223-171/2017 (АО) 19.09.17</t>
  </si>
  <si>
    <t>р2222</t>
  </si>
  <si>
    <t>Kish Turbo Compressor Energy Solution
(MAPNA Group)</t>
  </si>
  <si>
    <t>Создание испытательного стенда для двигателя CFM-56 (г. Тегеран) 
Стадия Концептуальный проект</t>
  </si>
  <si>
    <r>
      <rPr/>
      <t xml:space="preserve">Ведение заказа </t>
    </r>
    <r>
      <rPr>
        <b/>
      </rPr>
      <t>(p2200 ABC)</t>
    </r>
  </si>
  <si>
    <t>18.01.18 - окончательная оплата</t>
  </si>
  <si>
    <t>контракт 69 (ООО) 07.09.17</t>
  </si>
  <si>
    <t>Kish Turbo Compressor Energy Solution
(MAPNA Group)</t>
  </si>
  <si>
    <t>Создание испытательного стенда для двигателя CFM-56 (г. Тегеран)
Стадия полный контракт</t>
  </si>
  <si>
    <r>
      <rPr>
        <b/>
      </rPr>
      <t>13.02.2018</t>
    </r>
    <r>
      <rPr/>
      <t xml:space="preserve"> - необходимо согласовать матрицу ответственности с FC;
</t>
    </r>
    <r>
      <rPr>
        <b/>
      </rPr>
      <t>13.02.2018</t>
    </r>
    <r>
      <rPr/>
      <t xml:space="preserve"> - необходимо получить SoW (Content) от GAP</t>
    </r>
  </si>
  <si>
    <t>КСТ2.1</t>
  </si>
  <si>
    <t>016_15</t>
  </si>
  <si>
    <t>06.03.18 - оплата</t>
  </si>
  <si>
    <t>дог 51/16/782/юр1035 (ООО) 31.05.16</t>
  </si>
  <si>
    <t>р2140</t>
  </si>
  <si>
    <t>24.01.18 - оплата</t>
  </si>
  <si>
    <t>АВИТЕК</t>
  </si>
  <si>
    <t>040_18</t>
  </si>
  <si>
    <r>
      <rPr>
        <b/>
      </rPr>
      <t xml:space="preserve">22.01.2018 </t>
    </r>
    <r>
      <rPr/>
      <t xml:space="preserve">- передан в работу
</t>
    </r>
    <r>
      <rPr>
        <b/>
      </rPr>
      <t>29.01.2018</t>
    </r>
    <r>
      <rPr/>
      <t xml:space="preserve"> - отвечено </t>
    </r>
    <r>
      <rPr>
        <b/>
      </rPr>
      <t>3D ТКП</t>
    </r>
  </si>
  <si>
    <t>057_15</t>
  </si>
  <si>
    <t>04.06.2018 - оплата</t>
  </si>
  <si>
    <t>дог 2813М/2017 (ООО) 01.03.17</t>
  </si>
  <si>
    <t>р2177</t>
  </si>
  <si>
    <t>16.02.2018 - оплата (крейты, 5 договор)</t>
  </si>
  <si>
    <t>066_15</t>
  </si>
  <si>
    <t>дог 08/16 (АО) 14.03.2016 1 этап</t>
  </si>
  <si>
    <t>р1938</t>
  </si>
  <si>
    <t>дог 08/16 (АО) 14.03.2016 2 этап</t>
  </si>
  <si>
    <t>ВНИИЖТ (Торговый дом РЖД)</t>
  </si>
  <si>
    <t>081_16</t>
  </si>
  <si>
    <t>09.04.2018 - оплата</t>
  </si>
  <si>
    <t>дог ИП0379 (ООО) 15.12.2017</t>
  </si>
  <si>
    <t>р2237</t>
  </si>
  <si>
    <t>082_18</t>
  </si>
  <si>
    <r>
      <rPr>
        <b/>
      </rPr>
      <t xml:space="preserve">14.02.2018 </t>
    </r>
    <r>
      <rPr/>
      <t xml:space="preserve">- передан в работу
</t>
    </r>
    <r>
      <rPr>
        <b/>
      </rPr>
      <t xml:space="preserve">16.02.2018 </t>
    </r>
    <r>
      <rPr/>
      <t xml:space="preserve">- задан уточняющий перечень вопросов по технике, ожидание ответа до 21.02
</t>
    </r>
    <r>
      <rPr>
        <b/>
      </rPr>
      <t>22.02.2018</t>
    </r>
    <r>
      <rPr/>
      <t xml:space="preserve"> - получены ответы на вопросы, необходимо делать ТКП
</t>
    </r>
    <r>
      <rPr>
        <b/>
      </rPr>
      <t>22.02.2018</t>
    </r>
    <r>
      <rPr/>
      <t xml:space="preserve"> - направлена структурная схема Заказчику на согласование
</t>
    </r>
    <r>
      <rPr>
        <b/>
      </rPr>
      <t>28.02.2018</t>
    </r>
    <r>
      <rPr/>
      <t xml:space="preserve"> - направлено ТКП Заказчику без учета разработки программного обеспечения и кабельной продукции
</t>
    </r>
    <r>
      <rPr>
        <b/>
      </rPr>
      <t>28.02.2018</t>
    </r>
    <r>
      <rPr/>
      <t xml:space="preserve"> - Заказчик пишет, что дорого и бюджет не одобрят, подберу альтернативу</t>
    </r>
  </si>
  <si>
    <t>Радиотелеметрическая система MIC-1500 (2 комплекта)</t>
  </si>
  <si>
    <t>091_17</t>
  </si>
  <si>
    <t>27.02.18 - оплата аванса</t>
  </si>
  <si>
    <t>дог 177...060/20-5702/2017 (ООО) 27.11.2017</t>
  </si>
  <si>
    <t>р2238</t>
  </si>
  <si>
    <t>05.09.18 - оплата</t>
  </si>
  <si>
    <t>08.11.18 - окончательная оплата</t>
  </si>
  <si>
    <t>17.07.2018 - аванс</t>
  </si>
  <si>
    <t>Ремонт измерительно-управляющей системы стендов отделения 47</t>
  </si>
  <si>
    <t>099_18</t>
  </si>
  <si>
    <r>
      <rPr>
        <b/>
      </rPr>
      <t>07.02.2018</t>
    </r>
    <r>
      <rPr/>
      <t xml:space="preserve"> - передан в работу (работы выполняются силами Компас Т)
</t>
    </r>
    <r>
      <rPr>
        <b/>
      </rPr>
      <t>07.02.2018</t>
    </r>
    <r>
      <rPr/>
      <t xml:space="preserve"> - необходим звонок Семина Красневскому
</t>
    </r>
    <r>
      <rPr>
        <b/>
      </rPr>
      <t>16.02.2018 (В. Пак)</t>
    </r>
    <r>
      <rPr/>
      <t xml:space="preserve"> - сумма работ 385 000 руб., сделать ТКП и договор до среды (21.02). Передана в работу Вене</t>
    </r>
  </si>
  <si>
    <t>МИС ПД-35 ГГ</t>
  </si>
  <si>
    <t>119_18</t>
  </si>
  <si>
    <r>
      <rPr>
        <b/>
      </rPr>
      <t>06.03.2018</t>
    </r>
    <r>
      <rPr/>
      <t xml:space="preserve"> - 3D ТКП </t>
    </r>
  </si>
  <si>
    <t>МИС ПД-35 закрытый стенд</t>
  </si>
  <si>
    <r>
      <rPr>
        <b/>
      </rPr>
      <t xml:space="preserve">06.03.2018 </t>
    </r>
    <r>
      <rPr/>
      <t xml:space="preserve">- 3D ТКП </t>
    </r>
  </si>
  <si>
    <t>Пред проект ПД-35</t>
  </si>
  <si>
    <r>
      <rPr>
        <b/>
      </rPr>
      <t>05.06.2018</t>
    </r>
    <r>
      <rPr/>
      <t xml:space="preserve"> - ТКП на пред проект</t>
    </r>
  </si>
  <si>
    <t>SPHEREA Test &amp; Services</t>
  </si>
  <si>
    <t>Взаимное сотрудничество в области авионики на рынках в России, Китае, Индии и Ирана</t>
  </si>
  <si>
    <t>120_18</t>
  </si>
  <si>
    <r>
      <rPr>
        <b/>
      </rPr>
      <t xml:space="preserve">01.03.2018 </t>
    </r>
    <r>
      <rPr/>
      <t xml:space="preserve">- совместная встреча на МЕРА
</t>
    </r>
    <r>
      <rPr>
        <b/>
      </rPr>
      <t>05.03.2018</t>
    </r>
    <r>
      <rPr/>
      <t xml:space="preserve"> - направлен протокол встречи в адрес Александра
</t>
    </r>
    <r>
      <rPr>
        <b/>
      </rPr>
      <t>14.03.2018</t>
    </r>
    <r>
      <rPr/>
      <t xml:space="preserve"> - направлены паспорта для оформления пропусков на территорию Шереметьево (22.03 четверг)
</t>
    </r>
    <r>
      <rPr>
        <b/>
      </rPr>
      <t>21.03.2018</t>
    </r>
    <r>
      <rPr/>
      <t xml:space="preserve"> - Spherea перенесли встречу в Шереметьево
</t>
    </r>
    <r>
      <rPr>
        <b/>
      </rPr>
      <t>19.04.2018</t>
    </r>
    <r>
      <rPr/>
      <t xml:space="preserve"> - поездка в Шереметьево на неделю с 23.04 по 27.04</t>
    </r>
  </si>
  <si>
    <r>
      <rPr>
        <b/>
      </rPr>
      <t>20.09.2018 (В. Пак)</t>
    </r>
    <r>
      <rPr/>
      <t xml:space="preserve"> - расписан через офис
</t>
    </r>
    <r>
      <rPr>
        <b/>
      </rPr>
      <t>21.09.2018 (А. Карулина)</t>
    </r>
    <r>
      <rPr/>
      <t xml:space="preserve"> - ТКП отправлено Заказчику</t>
    </r>
  </si>
  <si>
    <r>
      <rPr>
        <b/>
      </rPr>
      <t xml:space="preserve">26.02.2018 (В. Пак) </t>
    </r>
    <r>
      <rPr/>
      <t xml:space="preserve">- согласование д/с с Авиакомплект
</t>
    </r>
    <r>
      <rPr>
        <b/>
      </rPr>
      <t xml:space="preserve">27.02.2018 </t>
    </r>
    <r>
      <rPr/>
      <t>- направлена спецификация к д/с на согласование</t>
    </r>
  </si>
  <si>
    <r>
      <rPr>
        <b/>
      </rPr>
      <t xml:space="preserve">28.12.2018 (В. Пак) </t>
    </r>
    <r>
      <rPr/>
      <t>- запрос расписан через офис</t>
    </r>
  </si>
  <si>
    <t>Ц-2</t>
  </si>
  <si>
    <t>169_17</t>
  </si>
  <si>
    <t>12.01.18 - окончательная оплата</t>
  </si>
  <si>
    <t>дог. 058-223-286/2017 (АО) 30.10.17</t>
  </si>
  <si>
    <t>р2232</t>
  </si>
  <si>
    <t>КСТ2</t>
  </si>
  <si>
    <t>171_16</t>
  </si>
  <si>
    <t>дог 45/16/782/юр1036 (ООО) 23.05.16</t>
  </si>
  <si>
    <t>р2174</t>
  </si>
  <si>
    <t>Реконструкция стенда В2В для наземных испытаний двигательной установки верхних ступеней ракеты-носителя с имитацией штатных условий эксплуатации
Система измерения (СИ)</t>
  </si>
  <si>
    <r>
      <rPr>
        <b/>
      </rPr>
      <t xml:space="preserve">17.04.2018 (В. Пак) </t>
    </r>
    <r>
      <rPr/>
      <t>- принято в работу, необходимо сделать крупноблочное ТКП
23.04.2018 - отправлено в Компьюлинк</t>
    </r>
  </si>
  <si>
    <r>
      <rPr>
        <b/>
      </rPr>
      <t xml:space="preserve">28.04.2018 (В. Пак) - </t>
    </r>
    <r>
      <rPr/>
      <t xml:space="preserve">правки по результатам поездки ИП и АС в  Компьюлинк 
</t>
    </r>
    <r>
      <rPr>
        <b/>
      </rPr>
      <t xml:space="preserve">04.05.2018 (В. Пак) </t>
    </r>
    <r>
      <rPr/>
      <t>- отправлено уточненное ТКП (только на ИИС)</t>
    </r>
  </si>
  <si>
    <r>
      <rPr>
        <b/>
      </rPr>
      <t xml:space="preserve">17.04.2018 (В. Пак) </t>
    </r>
    <r>
      <rPr/>
      <t>- принято в работу, необходимо сделать крупноблочное ТКП
23.04.2018 - отправлено в Компьюлинк</t>
    </r>
  </si>
  <si>
    <t>Kish Turbo Compressor Energy Solution
(Turbotech Company)</t>
  </si>
  <si>
    <t>Remote condition monitoring (RCM)</t>
  </si>
  <si>
    <t>183_18</t>
  </si>
  <si>
    <r>
      <rPr>
        <b/>
      </rPr>
      <t xml:space="preserve">17.04.2018 </t>
    </r>
    <r>
      <rPr/>
      <t xml:space="preserve">- по результатам совещания в Тегеране от 15.04 принять решение по дальнейшим действиям по проекту
</t>
    </r>
    <r>
      <rPr>
        <b/>
      </rPr>
      <t xml:space="preserve">26.04.2018 </t>
    </r>
    <r>
      <rPr/>
      <t>- направлено письмо, планируется совещание во время приезда с 07.05 по 11.05</t>
    </r>
  </si>
  <si>
    <t>Испытания ГТУ IGT-25plus (Siemens SGT-600)</t>
  </si>
  <si>
    <t>184_18</t>
  </si>
  <si>
    <r>
      <rPr>
        <b/>
      </rPr>
      <t>17.04.2018</t>
    </r>
    <r>
      <rPr/>
      <t xml:space="preserve"> - по результатам совещания в Тегеране от 15.04 принять решение по дальнейшим действиям по проекту
</t>
    </r>
    <r>
      <rPr>
        <b/>
      </rPr>
      <t>26.04.2018</t>
    </r>
    <r>
      <rPr/>
      <t xml:space="preserve"> - направлено письмо о возможностях</t>
    </r>
  </si>
  <si>
    <r>
      <rPr>
        <b/>
      </rPr>
      <t xml:space="preserve">14.02.2018 </t>
    </r>
    <r>
      <rPr/>
      <t xml:space="preserve">- новое ТЗ от Заказчика, Дима Петров правит схему и состав оборудования
</t>
    </r>
    <r>
      <rPr>
        <b/>
      </rPr>
      <t>16.02.2018</t>
    </r>
    <r>
      <rPr/>
      <t xml:space="preserve"> - подправил КП, передал Семину
</t>
    </r>
    <r>
      <rPr>
        <b/>
      </rPr>
      <t>27.02.2018</t>
    </r>
    <r>
      <rPr/>
      <t xml:space="preserve"> - передал Семину с сопроводительным письмом (прописаны условия авансирования)
</t>
    </r>
    <r>
      <rPr>
        <b/>
      </rPr>
      <t>02.03.2018</t>
    </r>
    <r>
      <rPr/>
      <t xml:space="preserve"> - увеличил стоимость КП на 1 млн и отправил ТКП</t>
    </r>
  </si>
  <si>
    <r>
      <rPr>
        <b/>
      </rPr>
      <t>06.03.2018</t>
    </r>
    <r>
      <rPr/>
      <t xml:space="preserve"> - необходимо 2 альтернативных предложения (Lcard и Прогрессивные технологии)</t>
    </r>
  </si>
  <si>
    <r>
      <rPr>
        <b/>
      </rPr>
      <t xml:space="preserve">19.03.2018 </t>
    </r>
    <r>
      <rPr/>
      <t xml:space="preserve">- обновить КП, уложиться в сумму 45млн. + 2 альтернативки
</t>
    </r>
    <r>
      <rPr>
        <b/>
      </rPr>
      <t>19.03.2018</t>
    </r>
    <r>
      <rPr/>
      <t xml:space="preserve"> - отправлено </t>
    </r>
    <r>
      <rPr>
        <b/>
      </rPr>
      <t>исх.197</t>
    </r>
  </si>
  <si>
    <r>
      <rPr>
        <b/>
      </rPr>
      <t xml:space="preserve">20.03.2018 </t>
    </r>
    <r>
      <rPr/>
      <t>- предзапуск</t>
    </r>
  </si>
  <si>
    <r>
      <rPr>
        <b/>
      </rPr>
      <t xml:space="preserve">19.03.2018 </t>
    </r>
    <r>
      <rPr/>
      <t xml:space="preserve">- требуется КП на ЗИП
</t>
    </r>
    <r>
      <rPr>
        <b/>
      </rPr>
      <t>21.03.2018</t>
    </r>
    <r>
      <rPr/>
      <t xml:space="preserve"> - отправлено на согласование Васкецову</t>
    </r>
  </si>
  <si>
    <r>
      <rPr>
        <b/>
      </rPr>
      <t>23.03.2018</t>
    </r>
    <r>
      <rPr/>
      <t xml:space="preserve"> - официальный запрос
</t>
    </r>
    <r>
      <rPr>
        <b/>
      </rPr>
      <t xml:space="preserve">27.03.2018 </t>
    </r>
    <r>
      <rPr/>
      <t>- ответ на запрос исх. №245</t>
    </r>
  </si>
  <si>
    <t>Борт, летная лаборотория МС-21, два двигателя</t>
  </si>
  <si>
    <r>
      <rPr>
        <b/>
      </rPr>
      <t>16.05.2018 (В. Пак)</t>
    </r>
    <r>
      <rPr/>
      <t xml:space="preserve"> - расписан через офис</t>
    </r>
  </si>
  <si>
    <t>19.06.2018 - оплата</t>
  </si>
  <si>
    <t>16.05.2018 - оформить ТКП на базе договора
16.05.2018 - оформлено, передано Семину</t>
  </si>
  <si>
    <t>07.06.2018 - предзапуск</t>
  </si>
  <si>
    <t>РТС на базе MIC-1500</t>
  </si>
  <si>
    <t>263_14</t>
  </si>
  <si>
    <t>20.03.18 - оплата</t>
  </si>
  <si>
    <t>дог 201621406 (ООО) 09.06.2016</t>
  </si>
  <si>
    <t>р2044</t>
  </si>
  <si>
    <t>01.02.18 - оплата</t>
  </si>
  <si>
    <t>дог 42/14/00544 (ООО) 12.08.2014</t>
  </si>
  <si>
    <t>26.12.2018 - оплата</t>
  </si>
  <si>
    <t xml:space="preserve">19.03.18 - оплата </t>
  </si>
  <si>
    <t xml:space="preserve">20.03.18 - оплата </t>
  </si>
  <si>
    <t xml:space="preserve">01.02.18 - оплата </t>
  </si>
  <si>
    <t>контракт 483-Д009/1 (АО) 15.03.17</t>
  </si>
  <si>
    <t>KISH TURBO COMPRESSOR (IRIT)
MAPNA TUGA Co.</t>
  </si>
  <si>
    <t>RCM MGT-30 (MD) 
Zorya Mashproekt</t>
  </si>
  <si>
    <t>345_18</t>
  </si>
  <si>
    <t>02.08.2018 - ожидание приезда Заказчика
06.08.2018 - направлен RFP в наш адрес
07.09.2018 - отправлено ТКП</t>
  </si>
  <si>
    <t>дог 80 (ООО)</t>
  </si>
  <si>
    <r>
      <rPr>
        <b/>
      </rPr>
      <t xml:space="preserve">11.05.2018 (В. Пак) </t>
    </r>
    <r>
      <rPr/>
      <t>- подписание оригинала ДС 
16.05.2018 - ДС подписано и оригиналы направлены DHL</t>
    </r>
  </si>
  <si>
    <t>дог 91/17 (ООО) 05.12.2017</t>
  </si>
  <si>
    <t>Стенды 5 и 6 ОП "Винтай"</t>
  </si>
  <si>
    <t>388_18</t>
  </si>
  <si>
    <r>
      <rPr>
        <b/>
      </rPr>
      <t xml:space="preserve">03.09.2018 (В. Пак) </t>
    </r>
    <r>
      <rPr/>
      <t>- протокол по результатам поездки</t>
    </r>
  </si>
  <si>
    <t>Фирма Лекс</t>
  </si>
  <si>
    <t>481_18</t>
  </si>
  <si>
    <r>
      <rPr>
        <b/>
      </rPr>
      <t>12.11.2018 (В. Пак)</t>
    </r>
    <r>
      <rPr/>
      <t xml:space="preserve"> - запрос расписан через офис
14.11.2018 - отвечено по e-mail</t>
    </r>
  </si>
  <si>
    <t>Automotive industry Expo (выставка)</t>
  </si>
  <si>
    <t>Выставка</t>
  </si>
  <si>
    <t>Симонов</t>
  </si>
  <si>
    <r>
      <rPr/>
      <t xml:space="preserve">20.03.18 Принято решение отказаться от участия
</t>
    </r>
    <r>
      <rPr>
        <b/>
      </rPr>
      <t>26.02.2018 (В. Пак)</t>
    </r>
    <r>
      <rPr/>
      <t xml:space="preserve"> - расписано через офис, выставка в Китае, собраться с А. Семиным и принять решение по ответу </t>
    </r>
  </si>
  <si>
    <t>Fluitech Systems</t>
  </si>
  <si>
    <t>Регистратор-анализатор</t>
  </si>
  <si>
    <r>
      <rPr/>
      <t>26.03.18 Отправил запрос Адаменко
19.03.18 Отправил заказчику вопрос касательно выбора модели (либо ТЗ, либо выбор конкретной модели заказчиком)</t>
    </r>
    <r>
      <rPr>
        <b/>
      </rPr>
      <t xml:space="preserve">
19.03.2018 (В. Пак)</t>
    </r>
    <r>
      <rPr/>
      <t xml:space="preserve"> - расписан через офис</t>
    </r>
  </si>
  <si>
    <t>РВСН имени Петра Великого</t>
  </si>
  <si>
    <t>MIC-TM-1, квадрокоптер</t>
  </si>
  <si>
    <r>
      <rPr/>
      <t xml:space="preserve">10.05.18 Звонил заказчику. Не отвечает ни на сотовый, ни на рабочий. Отправил письмо с вопросом о текущей ситуации. Если до Пн не ответит, то закрывать задачу
19.04.18 Заказчик не берет трубку. Отправил письмо с просьбой актуализировать инфу
02.04.18 Звонил заказчику. Ей обещал заказчик скинуть актуальную спецификацию сегодня до конца дня
20.03.18 Отправил вопрос об актуальности состава ТКП (заказчик не берет трубку два дня)
</t>
    </r>
    <r>
      <rPr>
        <b/>
      </rPr>
      <t xml:space="preserve">19.03.2018 (В. Пак) </t>
    </r>
    <r>
      <rPr/>
      <t>- расписан через офис. Обновить ТКП в ценах 18 года на базе tkp2017_224. Создать новую папку с ткп в 18 году.</t>
    </r>
  </si>
  <si>
    <t>КБП-ЦКИБ СОО (филиал Шипунова)</t>
  </si>
  <si>
    <t>31.01.18 Проверил ТЗ для тендера
11.01.18 Отправил обновленное КП заказчику</t>
  </si>
  <si>
    <r>
      <rPr/>
      <t xml:space="preserve">27.03.18 Отправил ТКП от ООО
23.03.18 Заказчик может закупить у единственного поставщика. Семин должен связаться с заказчиком
</t>
    </r>
    <r>
      <rPr>
        <b/>
      </rPr>
      <t>21.02.2018 (В. Пак)</t>
    </r>
    <r>
      <rPr/>
      <t xml:space="preserve"> - запрос направлен на почту, требуется ТКП + официальное письмо
Отправил обновленное ТКП по обновленному ТЗ</t>
    </r>
  </si>
  <si>
    <t>ГК Научное оборудование</t>
  </si>
  <si>
    <r>
      <rPr/>
      <t xml:space="preserve">10.04.18 Добавил по просьбе заказчика кабели в ТКП. Получить от Пака решение по условиям оплаты
</t>
    </r>
    <r>
      <rPr>
        <b/>
      </rPr>
      <t>05.04.2018 (В. Пак)</t>
    </r>
    <r>
      <rPr/>
      <t xml:space="preserve"> - ТКП для перекупов, перед подготовкой дам комментарии. Отправил ТКП заказчику</t>
    </r>
  </si>
  <si>
    <t>01.06.2018 - обновить ТКП</t>
  </si>
  <si>
    <t>ООО Технополис (Украина)</t>
  </si>
  <si>
    <t>007_18</t>
  </si>
  <si>
    <t>11.01.18 Отправил КП Заказчику</t>
  </si>
  <si>
    <t>Бортовая система</t>
  </si>
  <si>
    <t>Фельдман/Андрейко</t>
  </si>
  <si>
    <t>10.05.18 Звонил заказчику. Не берет трубку
26.03.18 Звонил заказчику. ТЗ меняется в части телеметрии. Обещает прислать
16.02.18 Созвонился с Кузиным. Он обещал оптимистично прислать ТЗ на кабельную сеть в течение следующей недели. Если не пришлет, то позвонить 22.02
12.02.18 Звонил Кузину. Он обещал выслать ТЗ на интерфейсы и узнать у руководства, когда могут принять (ориентировочно 20.02.18)
Получить до 15.02.18:
- ТЗ на интерфейсы 
- дату совещания от руководства Кузина
31.01.18 Отправил заказчику письмо с просьбой о совещании</t>
  </si>
  <si>
    <r>
      <rPr/>
      <t xml:space="preserve">30.05.18 Тема приостановлена руководством Сплав на неопределенный срок
</t>
    </r>
    <r>
      <rPr>
        <b/>
      </rPr>
      <t>29.05.2018 (В. Пак)</t>
    </r>
    <r>
      <rPr/>
      <t xml:space="preserve"> - позвонить и узнать состояние</t>
    </r>
  </si>
  <si>
    <t>ООО Евровент-Л</t>
  </si>
  <si>
    <t>011_18</t>
  </si>
  <si>
    <t>12.02.18 Отправил ТКП заказчику</t>
  </si>
  <si>
    <t>MC-114, MC-212</t>
  </si>
  <si>
    <t>012_18</t>
  </si>
  <si>
    <t>31.08.2018 - оплата</t>
  </si>
  <si>
    <t>дог 12/18 ООО</t>
  </si>
  <si>
    <t>р2286</t>
  </si>
  <si>
    <t>07.02.18 Отправил договор заказчику. Передал Наташе требования по документам от заказчика</t>
  </si>
  <si>
    <t>дог 12/18 ООО, счет 37</t>
  </si>
  <si>
    <t>22.02.18 Отправил окончательную версию договора и счет</t>
  </si>
  <si>
    <t xml:space="preserve">15.03.18 Отдал в офис оригиналы договора 2шт. для отправки заказчику. Требуется получить подписанный оригинал от заказчика
28.02.18 Выставить счет на 50% MC-114. Попросил Лиду.
Отправил заказчику счет </t>
  </si>
  <si>
    <t>Химавиаторг</t>
  </si>
  <si>
    <t>021_18</t>
  </si>
  <si>
    <t>16.01.18 Отправил  ТКП заказчику</t>
  </si>
  <si>
    <t>ЕКСIМ-Прилад (Украина)</t>
  </si>
  <si>
    <t>MIC-355M, MIC-026</t>
  </si>
  <si>
    <t>022_18</t>
  </si>
  <si>
    <t>MIC-1150 (MIC-ЦТМИ-01)</t>
  </si>
  <si>
    <t>028_18</t>
  </si>
  <si>
    <t>02.02.18 Отправил ТКП заказчику. Получить от заказчика подтверждение согласовани ТКП</t>
  </si>
  <si>
    <t>24.01.18 Отправил ТКП и письмо о един. поставщике
07.03.18 Отправил обновленное письмо о един. поставщике</t>
  </si>
  <si>
    <t>12.03.18 Отрпавил обновленное кп заказчику
12.03.2018 (В. Пак) - требуется подпись Андрейко</t>
  </si>
  <si>
    <r>
      <rPr/>
      <t xml:space="preserve">13.06.18 Подписал у всех документы. Наташа должна согласовать с Семиным выписку из прайса
08.06.18 Отправил договор на согласование с заказчиком. Оформил выписку из прайса (необходимо подписать у Семина). Скрипник должен оформить ТКП на кабели.
30.05.18 Пришли новые замечания по договору от заказчика
21.05.18 Необходимо устранить замечания от ВП по РКМ
10.05.18 Шарашкина готовит материалы для РКМ
08.05.18 Требуется отправить в ВП ркм и подписанный нами оригинал договора для получения заключения на твердую цену. РКМ делает Тюрикова. 10.05 подойти к Шарашкиной насчет материалов для ркм
07.05.18 Отправил договор на согласование заказчику
19.04.18 Получил офиц. письмо с просьбой подготовить договор. Наташа приняла в работу. 
</t>
    </r>
    <r>
      <rPr>
        <b/>
      </rPr>
      <t>20.04.2018 (В. Пак)</t>
    </r>
    <r>
      <rPr/>
      <t xml:space="preserve"> - запрос расписан через офис, официальный запрос на подготовку договора</t>
    </r>
  </si>
  <si>
    <t>035_18</t>
  </si>
  <si>
    <t>07.02.18 Отправил ТКП заказчику</t>
  </si>
  <si>
    <t>13.02.18 Попросил Наташу сделать договор
30.01.18 Отправил ТКП заказчику.</t>
  </si>
  <si>
    <r>
      <rPr>
        <b/>
      </rPr>
      <t>16.02.18 (В. Пак)</t>
    </r>
    <r>
      <rPr/>
      <t xml:space="preserve"> - предзапуск</t>
    </r>
  </si>
  <si>
    <r>
      <rPr/>
      <t xml:space="preserve">30.05.18 Отдал оригиналы договоров в офис для отправки Заказчику. </t>
    </r>
    <r>
      <rPr>
        <color rgb="FFFF0000"/>
      </rPr>
      <t xml:space="preserve">Получить от заказчика подписанный договор
</t>
    </r>
    <r>
      <rPr>
        <b/>
      </rPr>
      <t xml:space="preserve">19.04.2018 (В. Пак) </t>
    </r>
    <r>
      <rPr/>
      <t>- необходимо сделать РКМ, прокомментирую</t>
    </r>
  </si>
  <si>
    <r>
      <rPr/>
      <t xml:space="preserve">05.06.18 Заказчик сменил приемку с ПЗ на ОТК. Лунин исправил все необходимые документы
</t>
    </r>
    <r>
      <rPr>
        <b/>
      </rPr>
      <t xml:space="preserve">31.05.2018 (В. Пак) </t>
    </r>
    <r>
      <rPr/>
      <t>- запрос расписан через офис</t>
    </r>
  </si>
  <si>
    <t>06.02.18 Отправил проект договора
30.01.18 Отправил ТКП</t>
  </si>
  <si>
    <t>03/18 ООО</t>
  </si>
  <si>
    <r>
      <rPr/>
      <t xml:space="preserve">20.04.18 Отправил сканы паспортов приборов
</t>
    </r>
    <r>
      <rPr>
        <b/>
      </rPr>
      <t>19.04.18 (В. Пак)</t>
    </r>
    <r>
      <rPr/>
      <t xml:space="preserve"> - запрос расписан через офис, направить техническую дкоументацию согласно запроса</t>
    </r>
  </si>
  <si>
    <r>
      <rPr/>
      <t xml:space="preserve">24.04.18 Отправил проект договора, специю и тех.специю заказчику
</t>
    </r>
    <r>
      <rPr>
        <b/>
      </rPr>
      <t>12.04.18 (В. Пак)</t>
    </r>
    <r>
      <rPr/>
      <t xml:space="preserve"> - запрос направлен по почте, необходимо сделать проект договора с договорной службой. Исполнителя по договору определить через Н. Тюрикову</t>
    </r>
  </si>
  <si>
    <r>
      <rPr/>
      <t xml:space="preserve">10.05.18 Заказчик пришлет курьера забрать оригинал. Предварительно позвонит
08.05.18 Отправил скан подписанного нами договора и счет Заказчику
</t>
    </r>
    <r>
      <rPr>
        <b/>
      </rPr>
      <t>07.05.18 (В. Пак)</t>
    </r>
    <r>
      <rPr/>
      <t xml:space="preserve"> - написать текущую ситуацию</t>
    </r>
  </si>
  <si>
    <t>11.05.2018 - предзапуск</t>
  </si>
  <si>
    <t>28.05.18 Получил договор. Отдал в бухгалтерию
23.05.18 Отдал заказчику договоры на подпись, жду подписанный договор
21.05.18 Необходимо подписать у заказчика два оригинала договора</t>
  </si>
  <si>
    <t>16.05.2018 - оплата</t>
  </si>
  <si>
    <t>40, 49</t>
  </si>
  <si>
    <t>31.01.18 Отправил ТКП заказчику</t>
  </si>
  <si>
    <t>ВМЗ Хруничева</t>
  </si>
  <si>
    <t>АИИС цеха 18 на базе MIC-224</t>
  </si>
  <si>
    <t>051_18</t>
  </si>
  <si>
    <t>23.03.18 Звонил заказчик. Сказал, что возможно нужно будет добавить в ТКП 3шт. доп.монитора (чтобы на них отображалось то, что на главном)
26.02.18 Отправил заказчику ТКП
20.02.18 Браварец сказал, что выдаст инфу 21.02. Был занят
16.02.18 Браварец обещал предоставить инфу до Пн19.02.18
13.02.18 Подготовил ТКП. Попросил Браварца рассчитать трудоемкость разработки софта до 16.02.18</t>
  </si>
  <si>
    <t>14.03.18 Требуется отправить офиц. письмо с каточкой и ТКП. Заказчик готовит документы на редукцион (площадка Росэлторг, 30/70 либо постоплата, без ВП). Отправил офиц. письмо и реквизиты ООО</t>
  </si>
  <si>
    <t>02.02.18 Отправил ТКП заказчику и справку о един. поставщике</t>
  </si>
  <si>
    <t>23.04.2018 - предзапуск</t>
  </si>
  <si>
    <r>
      <rPr>
        <b/>
      </rPr>
      <t>02.02.18</t>
    </r>
    <r>
      <rPr/>
      <t xml:space="preserve"> Отправил ТКП Адаменко</t>
    </r>
  </si>
  <si>
    <r>
      <rPr>
        <b/>
      </rPr>
      <t xml:space="preserve">26.04.2018 (В. Пак) </t>
    </r>
    <r>
      <rPr/>
      <t xml:space="preserve">- запрос направлен по e-mail (по запросу это договор1). Требуется оформить ТКП + сделать договор.Отдал договор Паку
</t>
    </r>
    <r>
      <rPr>
        <b/>
      </rPr>
      <t>17.05.2018</t>
    </r>
    <r>
      <rPr/>
      <t xml:space="preserve"> - договор отправлен</t>
    </r>
  </si>
  <si>
    <t>21.05.2018 - предзапуск</t>
  </si>
  <si>
    <t>03.10.2018 - оплата аванса (не по условиям договора)</t>
  </si>
  <si>
    <t>ОАО «Выксунский металлургический завод» (ВМЗ)</t>
  </si>
  <si>
    <t xml:space="preserve">Стенд для комплексных испытаний резьбовых соединений </t>
  </si>
  <si>
    <t>065_18</t>
  </si>
  <si>
    <t>07.02.18 Отправил неофиц. письмо заказчику. Шеф должен собрать совещание</t>
  </si>
  <si>
    <t>- Требуется подать документы на конкурс до 25.04
- 19.04. поланируется рабочая встреча с В.А. Лисейкиным для окончательной технической проработки</t>
  </si>
  <si>
    <t xml:space="preserve">
28.11.18 - оплата</t>
  </si>
  <si>
    <t xml:space="preserve">
06.12.18 - оплата</t>
  </si>
  <si>
    <t>15.03.18 Заказчик должен оплатить на следующей неделе</t>
  </si>
  <si>
    <t>29.03.18 Передал список покупных Лазареву
27.03.18 Подготовить список на основании ТКП с покупными позициями для согласования с Носовым</t>
  </si>
  <si>
    <t xml:space="preserve">
26.03.18 - оплата</t>
  </si>
  <si>
    <t>Система управления пневматическим нагружением</t>
  </si>
  <si>
    <t>072_18</t>
  </si>
  <si>
    <t>21.02.18 Стифутин прорабатывает новые вводные.
20.02.18 Встреча с заказчиком в офисе Мера
14.02.18 Звонил заказчику. Договорились о встрече во вторник во второй половине дня</t>
  </si>
  <si>
    <t>09.02.18 Отправил ТКП Заказчику</t>
  </si>
  <si>
    <t>Рязанское воздушно-десантное училище</t>
  </si>
  <si>
    <t>Система измерения для исследования двигателя внутреннего сгорания</t>
  </si>
  <si>
    <t>077_18</t>
  </si>
  <si>
    <r>
      <rPr/>
      <t xml:space="preserve">22.02.18 Передал ТЗ в Алод. Передал заказчику контакты Алод
09.02.18 Звонил заказчику. Без ВП
</t>
    </r>
    <r>
      <rPr>
        <b/>
      </rPr>
      <t>14.02.18 (В. Пак)</t>
    </r>
    <r>
      <rPr/>
      <t xml:space="preserve"> - позвонить Заказчику, сказать что в связи с загрузкой производства браться за данные работы не готовы. В случае желания Заказчика можем передать их запрос/ТЗ в адрес дружественной нам компании</t>
    </r>
  </si>
  <si>
    <t>РКК энергия</t>
  </si>
  <si>
    <t>Комплекс автоматизированной обработки телеметрической информации</t>
  </si>
  <si>
    <t>07.03.18 Отдал все документы Семину (ТЗ и заявку). Он сказал, что передаст Линьковой для оформления договора
01.03.18 Подписал у Пака. Лунин сказал, что сам отправит КП
28.02.18 Скорректировал ТКП. Отдал Паку на проверку
12.02.18 Подготовил КП. Лунин должен узнать насчет 1Тб жесткого диска у поставщика</t>
  </si>
  <si>
    <t>MC-114, MC-227R3</t>
  </si>
  <si>
    <t>083_18</t>
  </si>
  <si>
    <r>
      <rPr>
        <b/>
      </rPr>
      <t>14.02.2018 (В. Пак)</t>
    </r>
    <r>
      <rPr/>
      <t xml:space="preserve"> - передано в работу по e-mail. ТКП с прайсом для Адаменко, ТКП формальное
15.02.18 Оформил ТКП</t>
    </r>
  </si>
  <si>
    <t>р2271</t>
  </si>
  <si>
    <t>Стенд измерения РЧ помех от электрических ракетных двигателей</t>
  </si>
  <si>
    <t>085_18</t>
  </si>
  <si>
    <r>
      <rPr/>
      <t xml:space="preserve">01.03.18 Отправил в Albatross переведенную методику. Жду ответа
15.02.18 Жду методики измерения коэф.без. и массо-габаритных размеров от МАИ
</t>
    </r>
    <r>
      <rPr>
        <b/>
      </rPr>
      <t xml:space="preserve">14.02.18 (В.Пак) </t>
    </r>
    <r>
      <rPr/>
      <t>- написать текущее состояние и заполнить строку</t>
    </r>
  </si>
  <si>
    <t>087_18</t>
  </si>
  <si>
    <r>
      <rPr/>
      <t xml:space="preserve">27.02.18 Отправил заказчику ТКП
15.02.18 Отправил запрос на цены на термометры сопротивления. Если не пришлют, позвонить 19.02
</t>
    </r>
    <r>
      <rPr>
        <b/>
      </rPr>
      <t>14.02.2018 (В. Пак)</t>
    </r>
    <r>
      <rPr/>
      <t xml:space="preserve"> - передано в работу, ТКП №2016-100 обновить с актуальными ценами. Ценообразование покупных датчиков проверить. Создать новую папку с ТКП2018</t>
    </r>
  </si>
  <si>
    <t>MC-227R3 (Ванина)</t>
  </si>
  <si>
    <t>088_18</t>
  </si>
  <si>
    <r>
      <rPr/>
      <t xml:space="preserve">16.02.18 Поправить ТКП (зеркально отразить ТЗ)
15.02.18 Отправил КП заказчику
</t>
    </r>
    <r>
      <rPr>
        <b/>
      </rPr>
      <t>15.02.2018 (В. Пак)</t>
    </r>
    <r>
      <rPr/>
      <t xml:space="preserve"> - передано в работу по e-mail</t>
    </r>
  </si>
  <si>
    <r>
      <rPr/>
      <t xml:space="preserve">22.03.18 Договор
</t>
    </r>
    <r>
      <rPr>
        <b/>
      </rPr>
      <t xml:space="preserve">22.03.2018 </t>
    </r>
    <r>
      <rPr/>
      <t>- предзапуск (постоплатный договор)</t>
    </r>
  </si>
  <si>
    <t>дог 47702388027160001730/ЕП-43 (ООО)</t>
  </si>
  <si>
    <t>р2287</t>
  </si>
  <si>
    <t>19.09.2018 - оплата</t>
  </si>
  <si>
    <t>Сервер</t>
  </si>
  <si>
    <t>089_18</t>
  </si>
  <si>
    <r>
      <rPr/>
      <t xml:space="preserve">15.02.18 Отправил примерные цены заказчику. Жду тех.требования к комплектации
</t>
    </r>
    <r>
      <rPr>
        <b/>
      </rPr>
      <t xml:space="preserve">14.02.18 (В.Пак) </t>
    </r>
    <r>
      <rPr/>
      <t>- написать текущее состояние и заполнить строку</t>
    </r>
  </si>
  <si>
    <r>
      <rPr>
        <b/>
      </rPr>
      <t>22.03.2018 (В. Пак) -</t>
    </r>
    <r>
      <rPr/>
      <t xml:space="preserve"> отказ, Семин передаст контакты DEPO либо передадим перекупам
21.03.18 Решить с поставщиком до 22.03.18</t>
    </r>
    <r>
      <rPr>
        <b/>
      </rPr>
      <t xml:space="preserve">
</t>
    </r>
    <r>
      <rPr/>
      <t>16.03.18 Семин притормозил до понедельника, до совещания с шефом
15.03.18 Подготовил ТКП. Требуется подпись Пака/Семина
07.03.18 Заказчик прислал ТЗ на сервер. Проработать
28.02.18 Заказчик прислал конфигурацию сервера. Файл не читается. Попросил прислать повторно
20.02.18 Уточнение требований от заказчика</t>
    </r>
  </si>
  <si>
    <t>093_17</t>
  </si>
  <si>
    <t>04.05.2018 - оплата</t>
  </si>
  <si>
    <t>дог 200-П/13-2017 (ООО) 08.11.2017</t>
  </si>
  <si>
    <t>р2248</t>
  </si>
  <si>
    <t>093_17
109_18</t>
  </si>
  <si>
    <t>03.04.18 Петров выслал заказчику конфигурацию системы
20.03.18 Суровцев назначил Петрова тех. РП. Петров подготовит эскиз размещения до Пн.26.03
19.03.18 Требуется консультация Суровцева на предмет назначения РП
06.03.18 Отдал Семину схему. Семин обещал поговорить с Кокоревым на предмет закрепления РП. Необходимо наличие закрепленного за проектом РП. 
01.03.18 Подготовил план-схему. 
21.02.18 Встреча с заказчиком. Обсуждение построения АИИС. Требуется подготовить план-схему расположения основного оборудования. Выслать заказчику описание MIC-850</t>
  </si>
  <si>
    <t xml:space="preserve">03.04.18 Петров выслал заказчику конфигурацию системы
20.03.18 Суровцев назначил Петрова тех. РП. Петров должен подготовить и выслать заказчику эскиз размещения до Пн.26.03
19.03.18 Требуется консультация Суровцева на предмет назначения РП
21.02.18 Встреча с заказчиком. Обсуждение построения АИИС
Требуется подготовить план-схему расположения основного оборудования. Выслать заказчику описание MIC-850
01.03.18 Подготовил план-схему. 
06.03.18 Отдал Семину схему. Семин обещал поговорить с Кокоревым на предмет закрепления РП. Необходимо наличие закрепленного за проектом РП. </t>
  </si>
  <si>
    <r>
      <rPr/>
      <t xml:space="preserve">19.04.18 Звонил заказчику. Договорились, что в договоре срок поставки будет 5 месяцев, реально мы поставим за 3.5месяцев. Заказчик запускает подготовку документов к конкурсу. В договоре заказчик указывает срок поставки оборудования 4 м, работы - 1 м
16.04.18 Петров проверил ТЗ. Я отправил ТЗ заказчику
12.04.18 Написал ТЗ. Отправил на проверку Петрову
09.04.18 Звонил заказчик. Попросил написать ТЗ. Хотел бы закупить в этом месяце.Отправил обновленное ТКП. Заказчик прислал пример ТЗ
05.04.2018 Требуется выставить ТКП на общую сумму 1.4 млн. Включить железо из списка и придумать строчку работ. Отправил ТКП заказчику
</t>
    </r>
    <r>
      <rPr>
        <b/>
      </rPr>
      <t xml:space="preserve">05.04.2018 (В. Пак) </t>
    </r>
    <r>
      <rPr/>
      <t>- внести актуальную информацию</t>
    </r>
  </si>
  <si>
    <t>08.05.18 Отправил заказчику две альтернативки. Он должен информировать о дате выставления торгов
27.04.18 Отправил ТКП заказчику. Требуется выслать заказчику три альтернативки. Получил альтернативку от L-card</t>
  </si>
  <si>
    <t>14.06.18 Закзачик дал добро на участие в торгах. Считаем MIC-800 только названием для оборудования в спецификации
13.06.18 Заказчик выставил торги. Необходимо решить вопрос с несоответствием ТЗ</t>
  </si>
  <si>
    <t>13.07.2018 - оплата</t>
  </si>
  <si>
    <r>
      <rPr/>
      <t xml:space="preserve">20.02.18 Попросил Наташу сделать договор
19.02.18 Отправил КП на согласование Заикину. Получить подтверждение согласования
16.02.18 Кокорев и Скрипник должны определиться по ценообразованию Получить окончательное решение по ценообразованию (для актуализации ТКП 2017)
</t>
    </r>
    <r>
      <rPr>
        <b/>
      </rPr>
      <t xml:space="preserve">16.02.18 (В. Пак) </t>
    </r>
    <r>
      <rPr/>
      <t>- сделать ТКП на 6 приборов ЦТМИ. Техническая часть - А. Скрипник, прошу сделать ТКП в срок до 20.02
ЦТМИ (БЛИЖ.403570.002.007 (6 шт.), направить Заикину</t>
    </r>
  </si>
  <si>
    <t>28.02.18 Отправил на согласование заказчику проект договора, специю и ведомость
27.02.18 Дебольская оформила договор.</t>
  </si>
  <si>
    <t>26.02.2018 Попросил Дебольскую сделать договор</t>
  </si>
  <si>
    <r>
      <rPr/>
      <t xml:space="preserve">04.04.18 Заказчик прислал гарантийное письмо. Семин сказал запускать в производство
14.03.18 Отправил офиц.письмо. Отдал в офис для отправки курьером. </t>
    </r>
    <r>
      <rPr>
        <color rgb="FFFF0000"/>
      </rPr>
      <t>Необходимо получить от заказчика подписанный оригинал договора</t>
    </r>
    <r>
      <rPr/>
      <t xml:space="preserve">
13.03.18 Отправил подписанный скан договора заказчику
07.03.18 Получил скорректированный договор от заказчика. Требуется, чтобы посмотрела Наташа</t>
    </r>
  </si>
  <si>
    <t xml:space="preserve">
дог 47702388027160000600 (АО)
13.03.18</t>
  </si>
  <si>
    <r>
      <rPr>
        <b/>
      </rPr>
      <t xml:space="preserve">05.04.2018 (В. Пак) </t>
    </r>
    <r>
      <rPr/>
      <t>- предзапуск</t>
    </r>
  </si>
  <si>
    <r>
      <rPr/>
      <t>09.04.18 Отправил письмо заказчику</t>
    </r>
    <r>
      <rPr>
        <b/>
      </rPr>
      <t xml:space="preserve">
05.04.2018 (В. Пак) </t>
    </r>
    <r>
      <rPr/>
      <t>- подготовить ответное официальное письмо</t>
    </r>
  </si>
  <si>
    <t>МС-032 (2 шт.), МС-402, МС-451</t>
  </si>
  <si>
    <t>094_18</t>
  </si>
  <si>
    <r>
      <rPr/>
      <t xml:space="preserve">19.02.18 Отдал Лунину ТКП
</t>
    </r>
    <r>
      <rPr>
        <b/>
      </rPr>
      <t xml:space="preserve">16.02.2018 (В. Пак) </t>
    </r>
    <r>
      <rPr/>
      <t>- направлен запрос по e-mail, сделать ТКП, передать Лунину</t>
    </r>
  </si>
  <si>
    <t>р2276</t>
  </si>
  <si>
    <t>16.03.2018 - оплата</t>
  </si>
  <si>
    <t>27.02.18 Отправил проект договора на согласование в Виктест. Получить от Виктест добро
19.02.18 Попросил Наташу подготовить договор</t>
  </si>
  <si>
    <t>дог 4/18 (ООО) 27.02.2018</t>
  </si>
  <si>
    <r>
      <rPr>
        <color rgb="FFFF0000"/>
      </rPr>
      <t xml:space="preserve">15.03.18 Отдал в офис документы для отправки курьером. Требуется получить оригинал договора, подписанный заказчиком
</t>
    </r>
    <r>
      <rPr/>
      <t>14.03.18 Отправил скан подписанного договора и счет заказчику
13.03.18 Наташа согласовала договор. Подписал у Семина. Жду счет от Лиды
06.03.18 Отправил Наташе измененный договор на согласование</t>
    </r>
  </si>
  <si>
    <t xml:space="preserve">24.04.18 Звонил заказчик. Сказал, что вышлет документы почтой России.
11.04.18 Оставил заявку на курьера на пт.13. Отдать счет и счет-ф и забрать оригинал договора. Закрывающие документы готовит Лазарев
03.04.18 Все объяснил Скрипнику
30.03.18 Виктест планирует отгрузить свою систему примерно 13 апреля. Договор Виктест - ЛМЗ аванс и по факту поставки. </t>
  </si>
  <si>
    <t>13.02.2018 (В. Пак) - выяснить что за ТКП
16.02.2018 (В.Пак) - обновить ТКП 374_16 на железо по прайсу и передать ТКП Фельдману
16.02.18 Фельдман обещал прислат ьпо почте номер ТКП
19.02.18 Фельдман прислал КП
20.02.18 Подготовил ТКП. Жду Фельдмана
22.02.18 Отправил Фельдману актуализированное КП</t>
  </si>
  <si>
    <t>дог 65/16 (АО) 12.12.2016</t>
  </si>
  <si>
    <r>
      <rPr/>
      <t xml:space="preserve">22.03.18 Подписал у Фельдмана. Отдал Семину комплект документов
15.03.18 Отправил Фельдману скорректированное кп (сделал кп крупноблочно). Получена стоимость кабелей от Фельдмана. Фельдман сказал, что распишет работы крупноблочно
14.03.18 Внес коррективы Фельдмана в ТКП. Требуется согласование у Пака
</t>
    </r>
    <r>
      <rPr>
        <b/>
      </rPr>
      <t>13.03.2018 (В. Пак)</t>
    </r>
    <r>
      <rPr/>
      <t xml:space="preserve"> - исправить КП с учетом замечаний ИА. Взять у Фельдмана проект Э6 для подсчета кабельных линий, актуализировать счета на датчики и покупные.  
12.03.18 Отдал подписанное Фельдманом КП Паку на дальнейшее согласование
02.03.18 Фельдман прислал уточнения. Необходимо подписать у Семина/Кокорева
06.03.18 Отдал КП на подпись Паку
</t>
    </r>
    <r>
      <rPr>
        <b/>
      </rPr>
      <t>07.03.2018 (В. Пак)</t>
    </r>
    <r>
      <rPr/>
      <t xml:space="preserve"> - пришел официальный запрос, расписан через офис
</t>
    </r>
    <r>
      <rPr>
        <b/>
      </rPr>
      <t>12.03.2018 (В. Пак)</t>
    </r>
    <r>
      <rPr/>
      <t xml:space="preserve"> - подписать КП у Фельдмана за технику + найти КП ранее подписанное Потаповым. </t>
    </r>
  </si>
  <si>
    <r>
      <rPr/>
      <t>04.05.18 Фельдман должен решить, как сгруппировать шкафы, кабели и пр. в одну позицию. Жду указаний от Фельдмана
21.05.18 Необходимо расписать стандартное оборудование и пр. типа блоков питания для РКМ.
07.05.18 Фельдман ждет Линькову из отпуска (14.05) для оформления ркм
04.04.18 РКМ делает Линькова. Фельдман должен выдать внести правки в трудоемкость. Возможно потребуются соотвествующие правки в ТКП</t>
    </r>
    <r>
      <rPr>
        <b/>
      </rPr>
      <t xml:space="preserve">
27.03.2018 (В. Пак)</t>
    </r>
    <r>
      <rPr/>
      <t xml:space="preserve"> - договорной отдел делает РКМ, контроль.
Потапов одобрил ТКП. Необходимо, чтобы Семин подписал ТКП у шефа</t>
    </r>
  </si>
  <si>
    <t>АО КБП</t>
  </si>
  <si>
    <r>
      <rPr>
        <b/>
      </rPr>
      <t>22.03.2018 (В. Пак)</t>
    </r>
    <r>
      <rPr/>
      <t xml:space="preserve"> - расписан через офис, выяснить какое оборудование необходимо Заказчику (перекупы)
Отправил заказчику ТКП 102_18</t>
    </r>
  </si>
  <si>
    <t>Аврора (Уралвагонзавод)</t>
  </si>
  <si>
    <t>Стенд для ресурсных испытаний литых деталей вагонных тележек</t>
  </si>
  <si>
    <t>107_18</t>
  </si>
  <si>
    <r>
      <rPr/>
      <t xml:space="preserve">16.02.18 Передал в работу Стифутину на проработку ТКП. Получить ответ до 21.02.18
</t>
    </r>
    <r>
      <rPr>
        <b/>
      </rPr>
      <t xml:space="preserve">16.02.2018 (В. Пак) </t>
    </r>
    <r>
      <rPr/>
      <t>- запрос передан в работу, по технике Стифутин, необходимо его решение беремся или нет</t>
    </r>
  </si>
  <si>
    <t>27.02.18 Подготовил ТКП. Отправил заказчику
20.02.18 Получил указания от Стифутина и Кокорева для формирования ТКП</t>
  </si>
  <si>
    <r>
      <rPr/>
      <t xml:space="preserve">28.02.18 Звонил заказчику. ТКП получил. Дал контакты Стифутина
</t>
    </r>
    <r>
      <rPr>
        <b/>
      </rPr>
      <t xml:space="preserve">28.02.2018 (В. Пак) </t>
    </r>
    <r>
      <rPr/>
      <t>- расписано через офис, повторно запрашивают, позвонить Заказчику и убедиться, что ТКП от 27.02 получено</t>
    </r>
  </si>
  <si>
    <r>
      <rPr/>
      <t xml:space="preserve">28.03.18 Отправил ТКП заказчику
</t>
    </r>
    <r>
      <rPr>
        <b/>
      </rPr>
      <t xml:space="preserve">20.03.2018 (В. Пак) </t>
    </r>
    <r>
      <rPr/>
      <t>- выдал замечания
19.03.18 Отдал схему и таблицу ТКП на проверку Паку
14.03.18 Оформил ТКП в Excel. Требуется уточнение некоторых деталей у Пака
13.03.18 Получил от Пака вводные. Формирую ТКП
05.03.18 Требуется нарисовать схему. Стифутин должен нарисовать в "карандаше" и отдать мне</t>
    </r>
  </si>
  <si>
    <t>Конвертор ВЧ МЕ-710 БЛИЖ 403.530.010.001</t>
  </si>
  <si>
    <t>110_18</t>
  </si>
  <si>
    <t>дог 47702388027160000600 (АО)</t>
  </si>
  <si>
    <t>р2281</t>
  </si>
  <si>
    <r>
      <rPr/>
      <t xml:space="preserve">06.03.18 Отправил КП заказчику
05.03.18 Смирнов сказал, что не имеет возможности изготовить прибор, т.к. есть только макет (нет КД). Требуется обратиться к ЭП через Браварца
</t>
    </r>
    <r>
      <rPr>
        <b/>
      </rPr>
      <t>01.03.2018 (В. Пак)</t>
    </r>
    <r>
      <rPr/>
      <t xml:space="preserve"> - расписано через офис, завизировать у Андрейко, согласовать с Русаковым (ПТЦ) максимально возможный срок изготовления</t>
    </r>
  </si>
  <si>
    <r>
      <rPr/>
      <t xml:space="preserve">06.03.18 Отправил офиц. описьмо о готовности к запуску
</t>
    </r>
    <r>
      <rPr>
        <b/>
      </rPr>
      <t>12.03.2018 (В. Пак)</t>
    </r>
    <r>
      <rPr/>
      <t xml:space="preserve"> - предзапуск
22.03.18 Заказчик дожен прислать контактые данные ответственного от НПО ИТ для обсуждения тех.вопросов</t>
    </r>
  </si>
  <si>
    <r>
      <rPr/>
      <t xml:space="preserve">23.03.18 Отправил оригиналы договора заказчику (курьером). </t>
    </r>
    <r>
      <rPr>
        <color rgb="FFFF0000"/>
      </rPr>
      <t>Получить подписанный оригинал договора</t>
    </r>
    <r>
      <rPr/>
      <t xml:space="preserve">
21.03.18 Договор на подписи у Семина (смотрит сроки)
</t>
    </r>
    <r>
      <rPr>
        <b/>
      </rPr>
      <t>12.03.2018 (В. Пак)</t>
    </r>
    <r>
      <rPr/>
      <t xml:space="preserve"> - Наташа Тюрикова оформляет проект договора</t>
    </r>
  </si>
  <si>
    <t>ТД ПромМашПрибор</t>
  </si>
  <si>
    <t>121_18</t>
  </si>
  <si>
    <t>11.04.18 - оплата 100%</t>
  </si>
  <si>
    <t>счет №87 от 11.04.18 ООО</t>
  </si>
  <si>
    <t>р2294</t>
  </si>
  <si>
    <r>
      <rPr/>
      <t xml:space="preserve">11.04.18 Отправил заказчику счет
12.03.18 - Отправил КП заказчику
</t>
    </r>
    <r>
      <rPr>
        <b/>
      </rPr>
      <t xml:space="preserve">07.03.2018 (В. Пак) </t>
    </r>
    <r>
      <rPr/>
      <t>- расписан через офис</t>
    </r>
  </si>
  <si>
    <r>
      <rPr/>
      <t xml:space="preserve">23.03.18 Отправил ТКП заказчику
</t>
    </r>
    <r>
      <rPr>
        <b/>
      </rPr>
      <t>20.03.2018 (В. Пак)</t>
    </r>
    <r>
      <rPr/>
      <t xml:space="preserve"> - выяснить необходимость МЕ-005 и МЕ-008, уточнить у Заказчика по кабелям
16.03.18 Сформировал ТКП. отдал на проверку Паку
</t>
    </r>
    <r>
      <rPr>
        <b/>
      </rPr>
      <t xml:space="preserve">15.03.2018 (В. Пак) </t>
    </r>
    <r>
      <rPr/>
      <t>- необходимо сделать новое КП, не на базе tkp105_17
14.03.18 Оформляю ТКП. Требуется консультация Пака, т.к. есть ТКП 105/17</t>
    </r>
    <r>
      <rPr>
        <b/>
      </rPr>
      <t xml:space="preserve">
06.03.2018 (В. Пак) </t>
    </r>
    <r>
      <rPr/>
      <t>- запрос расписан через офис, необходимо ТКП и структурная схема</t>
    </r>
  </si>
  <si>
    <r>
      <rPr/>
      <t xml:space="preserve">04.04.18 Отправил ТКП заказчику. </t>
    </r>
    <r>
      <rPr>
        <b/>
      </rPr>
      <t>Требуется согласование с Андрейко окончательного состава оборудования. Семин: скидка 10%</t>
    </r>
    <r>
      <rPr/>
      <t xml:space="preserve">
03.04.18 ТКП на подписи у Пака
02.04.18 Звонил заказчику. Это двухгодичная устаная проработка. По технике ответственнен Шенцев. Должен был выиграть Диполь. 03.04 Андрейко должен созвониться с Шенцевым и решить по технике
26.03.18 Ни Андрейко, ни я не можем дозвониться до НПО ИТ
23.03.18 Параллакс прислал контакты заказчика. Отдал контакты Андрейко
22.03.18 Конечный пользователь НПО ИТ.  Заказчик должен выслать контакты конечного пользователя
12.03.18 - Отправил вопросы заказчику
</t>
    </r>
    <r>
      <rPr>
        <b/>
      </rPr>
      <t xml:space="preserve">02.03.2018 (В. Пак) </t>
    </r>
    <r>
      <rPr/>
      <t>- расписано через офис, требуется согласование с Андрейко по технике</t>
    </r>
  </si>
  <si>
    <r>
      <rPr/>
      <t xml:space="preserve">10.04.18 Отправил заказчику старое и новое ткп для согласования состава
</t>
    </r>
    <r>
      <rPr>
        <b/>
      </rPr>
      <t>04.04.2018 (В. Пак)</t>
    </r>
    <r>
      <rPr/>
      <t xml:space="preserve"> - требуется обновить КП по составу оборудования, согласовать с Андрейко. Возможность предоставления скидки решать после согласования состава оборудования</t>
    </r>
  </si>
  <si>
    <t>255
388</t>
  </si>
  <si>
    <t>04.05.18 Отправил обновленное ТКП заказчику
18.04.18 ТКП отправлено заказчику
16.04.18 Звонил заказчику. Он сказал, что работаем по старому ТКП. 
13.04.18 Звонил в НПО ИТ. Обещали согласовать.
10.04.18 Требуется согласовать с заказчиком итоговый состав оборудования</t>
  </si>
  <si>
    <r>
      <rPr/>
      <t xml:space="preserve">09.06.18 Заказчик утвердил договор. Отправил почтой оригиналы на подпись. Заказчик должен получить оригиналы 15.06. </t>
    </r>
    <r>
      <rPr>
        <color rgb="FFFF0000"/>
      </rPr>
      <t>Необходимо получить от заказчика подписанные оригиналы договоров</t>
    </r>
    <r>
      <rPr/>
      <t xml:space="preserve">
23.05.18 Заказчик увеличил кол-во оборудования до 3шт. каждого.Необходимо подписать ТКП у Смирнова. Подписать договор у Семина
21.05.18 Правки, внесенные в договор со стороны заказчика, нами согласованы. 
</t>
    </r>
    <r>
      <rPr>
        <b/>
      </rPr>
      <t>18.05.2018 (В. Пак)</t>
    </r>
    <r>
      <rPr/>
      <t xml:space="preserve"> - предзапуск
11.05.18 Отправил заказчику договор на согласование. Нужно прописать в договоре тех.характеристики (Симонов)
08.05.18 Наташа обещала подготвоить договор до 10-11.05
07.05.18 Отправил Наташе проект договора, подготовленного заказчиком, на рассмотрение. Получить от заказчика подтверждение согласования ТКП</t>
    </r>
  </si>
  <si>
    <t>Автоматизированные системы и комплексы</t>
  </si>
  <si>
    <t>136_18</t>
  </si>
  <si>
    <r>
      <rPr/>
      <t xml:space="preserve">22.03.18 На подписи у Пака. Отправил ТКП заказчику
20.03.18 Отправил письмо с просьбой прислать тех.описание датчика
</t>
    </r>
    <r>
      <rPr>
        <b/>
      </rPr>
      <t>19.03.2018 (В. Пак)</t>
    </r>
    <r>
      <rPr/>
      <t xml:space="preserve"> - запрос расписан через офис</t>
    </r>
  </si>
  <si>
    <r>
      <rPr/>
      <t xml:space="preserve">13.04.18 Ответил за запрос заказчика
</t>
    </r>
    <r>
      <rPr>
        <b/>
      </rPr>
      <t>10.04.2018 (В. Пак)</t>
    </r>
    <r>
      <rPr/>
      <t xml:space="preserve"> - запрос расписан через офис</t>
    </r>
  </si>
  <si>
    <t>24.04.18 Отправил обновленное ТКП. Заказчик заложил 10т.р. на каждый (3шт.). Получить от заказчика согласие на выставление счета</t>
  </si>
  <si>
    <t>137_18</t>
  </si>
  <si>
    <r>
      <rPr/>
      <t xml:space="preserve">04.04.18 Отправил счет заказчику
22.03.18 На подписи у Пака. Отправил заказчику ТКП
</t>
    </r>
    <r>
      <rPr>
        <b/>
      </rPr>
      <t>20.03.2018 (В. Пак)</t>
    </r>
    <r>
      <rPr/>
      <t xml:space="preserve"> - расписан через офис, подготовить ТКП на МЕ-401 без ремонта</t>
    </r>
  </si>
  <si>
    <t>счет 80 (ООО) 04.04.18</t>
  </si>
  <si>
    <t>р2322</t>
  </si>
  <si>
    <r>
      <rPr/>
      <t xml:space="preserve">04.04.18 Отправил счет заказчику
22.03.18 На подписи у Пака. Отправил заказчику ТКП
</t>
    </r>
    <r>
      <rPr>
        <b/>
      </rPr>
      <t>20.03.2018 (В. Пак)</t>
    </r>
    <r>
      <rPr/>
      <t xml:space="preserve"> - расписан через офис, подготовить ТКП на МЕ-401 без ремонта</t>
    </r>
  </si>
  <si>
    <t>MIC-036 + 2 рабочих места</t>
  </si>
  <si>
    <r>
      <rPr/>
      <t xml:space="preserve">28.03.18 Отправил ТКП заказчику
26.03.18 Отдал ТКП на подпись Паку
</t>
    </r>
    <r>
      <rPr>
        <b/>
      </rPr>
      <t xml:space="preserve">23.03.2018 (В. Пак) </t>
    </r>
    <r>
      <rPr/>
      <t>- расписан через офис, по договоренности с Заказчиком требуется отправить ТКП в срок до 28.03 (среда)</t>
    </r>
  </si>
  <si>
    <t>149_18</t>
  </si>
  <si>
    <t>29.03.18 Отправил ТКП заказчику</t>
  </si>
  <si>
    <t>Мобильный измерительный стенд</t>
  </si>
  <si>
    <t>153_18</t>
  </si>
  <si>
    <r>
      <rPr/>
      <t xml:space="preserve">04.05.18 Отправил ТКП заказчику
28.04.18 КП на проверке у Пака
19.04.18 Отдал ТКП на проверку Петрову
13.04.18 Петров выдал схему
06.04.18 Заказчик прислал обновленное ТЗ. Переслал Петрову
02.04.2018 - Звонил заказчику. Согласование ТЗ затягивается. Заказчик просил работать по существующему ТЗ. Петров прорабатывает ТЗ
</t>
    </r>
    <r>
      <rPr>
        <b/>
      </rPr>
      <t>26.03.2018 (В. Пак)</t>
    </r>
    <r>
      <rPr/>
      <t xml:space="preserve"> - позвонить Заказчику в четверг 29.03 и напомнить про ТЗ
26.03.18 Звонил заказчику. Он прислал выдержки из ТЗ касательно каналов измерения. Он готовит официальное ТЗ. Обещал в течение недели выслать
19.03.18 Отправил письмо с просьбой прислать тз заказчику
</t>
    </r>
    <r>
      <rPr>
        <b/>
      </rPr>
      <t>19.03.2018 (В. Пак)</t>
    </r>
    <r>
      <rPr/>
      <t xml:space="preserve"> - расписан через офис. Созвониться с Заказчиком и уточнить тех требования</t>
    </r>
  </si>
  <si>
    <t>155_18</t>
  </si>
  <si>
    <t>03.04.18 Отправил заказчику счет
02.04.18 Сделать ТКП на MIC-036 и MC-114 (2шт.), выставить счет</t>
  </si>
  <si>
    <t>счет 76 (ООО) 03.04.18</t>
  </si>
  <si>
    <t>счет 76 (ООО) 03.04.2018</t>
  </si>
  <si>
    <t>р2291</t>
  </si>
  <si>
    <t>300
395</t>
  </si>
  <si>
    <r>
      <rPr/>
      <t xml:space="preserve">23.04.18 Отправил ТКП заказчику (Фролову и Селькову)
</t>
    </r>
    <r>
      <rPr>
        <b/>
      </rPr>
      <t>19.04.2018 (В. Пак)</t>
    </r>
    <r>
      <rPr/>
      <t xml:space="preserve"> - выдал перечень оборудования для КП по результатам поездки Кокорева и Потапова. Необходимо сделать КП до 20.04
16.04.18 Звонил Скрипнику. У него нет времени
13.04.18 Скрипник обещал перерисовать схему сегодня
</t>
    </r>
    <r>
      <rPr>
        <b/>
      </rPr>
      <t>10.04.2018 (В. Пак)</t>
    </r>
    <r>
      <rPr/>
      <t xml:space="preserve"> - пришел официальный запрос, расписан через офис
10.04.18 Скрипник жет информации от заказчика</t>
    </r>
    <r>
      <rPr>
        <b/>
      </rPr>
      <t xml:space="preserve"> 
05.04.2018 (В. Пак) </t>
    </r>
    <r>
      <rPr/>
      <t>- расписано через офис</t>
    </r>
  </si>
  <si>
    <t>461
468</t>
  </si>
  <si>
    <r>
      <rPr>
        <b/>
      </rPr>
      <t xml:space="preserve">26.04.2018 (В. Пак) </t>
    </r>
    <r>
      <rPr/>
      <t>- необходимы правки в КП. Отправил обновленное КП заказчику</t>
    </r>
  </si>
  <si>
    <t>ЛМЗ (ОКБ имени Люльки)</t>
  </si>
  <si>
    <t>157_18</t>
  </si>
  <si>
    <r>
      <rPr/>
      <t xml:space="preserve">04.05.18 Отправил ТКП Заказчику
27.04.18 Скорректированное ТКП на проверке у Пака
19.04.18 ТКП на согласовании у Семина
12.04.18 Звонил Лазареву. Он проработает новое ТЗ по технике
03.04.18 Отправил ТЗ на проработку Скрипнику
27.03.18 Заказчик должен прислать ТЗ на новую закупку. 
</t>
    </r>
    <r>
      <rPr>
        <b/>
      </rPr>
      <t>27.03.2018 (В. Пак)</t>
    </r>
    <r>
      <rPr/>
      <t xml:space="preserve"> - запрос передан в работу</t>
    </r>
  </si>
  <si>
    <t>163_18</t>
  </si>
  <si>
    <t xml:space="preserve">16.04.2018 - оплата </t>
  </si>
  <si>
    <t>счет 85 от 09.04.18 ООО</t>
  </si>
  <si>
    <r>
      <rPr>
        <b/>
      </rPr>
      <t xml:space="preserve">09.04.2018 (В. Пак) </t>
    </r>
    <r>
      <rPr/>
      <t>- запрос расписан через офис. Отправил счет заказчику</t>
    </r>
  </si>
  <si>
    <t>Запчасти</t>
  </si>
  <si>
    <t>164_18</t>
  </si>
  <si>
    <t>09.04.2018 Семин подписал КП. Отправил КП заказчику</t>
  </si>
  <si>
    <t>ВАСТ</t>
  </si>
  <si>
    <t>Переносной комплекс</t>
  </si>
  <si>
    <t>166_18</t>
  </si>
  <si>
    <r>
      <rPr/>
      <t>11.04.18 Отправил заказчику ТКП</t>
    </r>
    <r>
      <rPr>
        <b/>
      </rPr>
      <t xml:space="preserve">
02.04.2018 (В. Пак)</t>
    </r>
    <r>
      <rPr/>
      <t xml:space="preserve"> - расписано через офис</t>
    </r>
  </si>
  <si>
    <t>174_18</t>
  </si>
  <si>
    <r>
      <rPr/>
      <t xml:space="preserve">16.04.18 Отправил ТКП заказчику
13.04.18 Оформил проект КП. Требуется уточнение у Семина/Пака
</t>
    </r>
    <r>
      <rPr>
        <b/>
      </rPr>
      <t>12.04.2018 (В. Пак)</t>
    </r>
    <r>
      <rPr/>
      <t xml:space="preserve"> - запрос направлен по e-mail</t>
    </r>
  </si>
  <si>
    <t>Уралвагонзавод (Нижний Тагил)</t>
  </si>
  <si>
    <t>193_18</t>
  </si>
  <si>
    <t>22.05.18 Заказчик должен согласовать с руководством возможность работы без договора только по счету
24.04.18 Отправил на согласование договор и специю</t>
  </si>
  <si>
    <t>дог 41/18 (ООО) 24.04.2018
счет №105 от 24.04.18</t>
  </si>
  <si>
    <r>
      <rPr/>
      <t xml:space="preserve">30.05.18 Наташа готовит бух.документы для заказчика. Требуется исправить договор на 100% постоплата.
Отправил на согласование договор, бух.документы и свид. о регистрации ПО заказчику. </t>
    </r>
    <r>
      <rPr>
        <color rgb="FFFF0000"/>
      </rPr>
      <t>Получить от Заказчика подтверждение согласования текста договора.</t>
    </r>
  </si>
  <si>
    <t>05.09.2018 - оплата</t>
  </si>
  <si>
    <t>дог 41/18 (ООО) 25.06.2018</t>
  </si>
  <si>
    <t>10.12.2018 - оплата аванса за ПНР</t>
  </si>
  <si>
    <r>
      <rPr>
        <b/>
      </rPr>
      <t>26.04.2018 (В. Пак)</t>
    </r>
    <r>
      <rPr/>
      <t xml:space="preserve"> - запрос направлен по e-mail (по запросу это договор2). Требуется оформить ТКП + сделать договор. Отдал договор Паку
</t>
    </r>
    <r>
      <rPr>
        <b/>
      </rPr>
      <t xml:space="preserve">17.05.2018 </t>
    </r>
    <r>
      <rPr/>
      <t>- договор отправлен</t>
    </r>
  </si>
  <si>
    <r>
      <rPr>
        <b/>
      </rPr>
      <t>21.05.2018</t>
    </r>
    <r>
      <rPr/>
      <t xml:space="preserve"> - предзапуск</t>
    </r>
  </si>
  <si>
    <t>28.09.2018 - оплата аванса (не по условиям договора)</t>
  </si>
  <si>
    <t>27.12.2018 - окончательная оплата за ПНР</t>
  </si>
  <si>
    <t>28.12.2018 - окончательная оплата (переплата)</t>
  </si>
  <si>
    <r>
      <rPr/>
      <t xml:space="preserve">28.04.18  Отправил КП Заказчику
</t>
    </r>
    <r>
      <rPr>
        <b/>
      </rPr>
      <t xml:space="preserve">18.04.2018 (В. Пак) </t>
    </r>
    <r>
      <rPr/>
      <t>- расписано через офис</t>
    </r>
  </si>
  <si>
    <t>08.06.18 Отправил альтернативки заказчику
07.06.18 Необходимо выслать заказчику две альтернативки</t>
  </si>
  <si>
    <t>209_18</t>
  </si>
  <si>
    <t>16.05.18 - оплата</t>
  </si>
  <si>
    <t>счет №112 (ООО) от 08.05.18</t>
  </si>
  <si>
    <t>р2303</t>
  </si>
  <si>
    <r>
      <rPr/>
      <t>08.05.18 Заказчик согласовал ТКП. Отправил счет заказчику</t>
    </r>
    <r>
      <rPr>
        <b/>
      </rPr>
      <t xml:space="preserve"> 
07.05.2018 (В. Пак) </t>
    </r>
    <r>
      <rPr/>
      <t xml:space="preserve">- расписать ситуацию
</t>
    </r>
    <r>
      <rPr>
        <b/>
      </rPr>
      <t>08.05.2018 (В. Пак)</t>
    </r>
    <r>
      <rPr/>
      <t xml:space="preserve"> - расписано через офис</t>
    </r>
  </si>
  <si>
    <t>282
360</t>
  </si>
  <si>
    <r>
      <rPr/>
      <t xml:space="preserve">19.04.18 Выставить счет. Разбить на две позиции. (заказчик должен прислать запрос)
11.04.18 Отправил альтернативки и наше КП заказчику
09.04.18 Отправил проекты альтернативок партнерам 
</t>
    </r>
    <r>
      <rPr>
        <b/>
      </rPr>
      <t>30.03.2018 (В. Пак)</t>
    </r>
    <r>
      <rPr/>
      <t xml:space="preserve"> - расписано через офис, сделать ТКП мера + альтернативные предложения (взять за основу ТКП 063_18 А. Коршунова)</t>
    </r>
  </si>
  <si>
    <t>10.05.18 Новые вводные: размещение заявки 20 июня + 20 дней конкурс, т.е. заключить контракт не раньше 10 августа. Срок поставки в конкурсной документации прописан 5мес. Семин решил: постоплата 100%, цена 1830000р., предзапуск. Заказчик будет согласовывать со своим руководством
08.05.18 Отправил заказчику альтернативку Прог.тех
07.05.18 Семин должен согласовать вопрос цены и срока поставки
03.05.18 Отправил альтернативку от L-card заказчику
27.04.18 Отправил обновленное КП заказчику. Нужно выслать факсом. Необходимо три скорректированные альтернативки
24.04.18 Отправил заказчику обновленное ТКП. Получить от заказчика подтверждение и сделать три альтернативки
19.04.18 Разбить ткп и альтернативки на две позиции. (заказчик должен прислать запрос)</t>
  </si>
  <si>
    <t>Нижегородский государственный технический университет им. Р.Е. Алексеева</t>
  </si>
  <si>
    <t>241_18</t>
  </si>
  <si>
    <r>
      <rPr/>
      <t xml:space="preserve">30.05.18 Отрпавил ТКП заказчику. После подтверждения буду готовить две альтернативки
</t>
    </r>
    <r>
      <rPr>
        <b/>
      </rPr>
      <t>28.05.2018 (В. Пак)</t>
    </r>
    <r>
      <rPr/>
      <t xml:space="preserve"> - запрос расписан через офис, выяснить из какого предприятия Заказчик, подготовить ТКП</t>
    </r>
  </si>
  <si>
    <t>05.06.18 Запросил подтверждение условий оплаты
04.06.18 Выслать заказчику две альтернативки. Выяснить условия поставки</t>
  </si>
  <si>
    <t>Рабочие места (MIC-036 + 2 рабочих места)</t>
  </si>
  <si>
    <t>250_18</t>
  </si>
  <si>
    <t>счет 143 (ООО) от 06.06.18</t>
  </si>
  <si>
    <t>р2318</t>
  </si>
  <si>
    <t>07.06.18 Выставил счет
06.06.18 ТКП на согласовании у заказчика. После согласования оформить счет
04.06.18 Выставить заказчику ТКП на рабочее место</t>
  </si>
  <si>
    <t>Honeywell</t>
  </si>
  <si>
    <t>Система для испытания турбокомпрессора ДВС</t>
  </si>
  <si>
    <t>254_18</t>
  </si>
  <si>
    <t>04.06.18 Kingsly прорабатывает возможность скайп-конференции с заказчиком 
01.06.18 Получил список вопросов от Кузянова для Заказчика. Требуется проработка запроса Кузяновым и общение с заказчиком</t>
  </si>
  <si>
    <t>Альтернативное предложение</t>
  </si>
  <si>
    <t>256_18</t>
  </si>
  <si>
    <t>05.06.2018 - ТКП</t>
  </si>
  <si>
    <t>Стенд для испытаний трансмиссии и несущей системы беспилотного воздушного судна вертолетного типа</t>
  </si>
  <si>
    <r>
      <rPr>
        <b/>
      </rPr>
      <t>20.11.2018 (В. Пак)</t>
    </r>
    <r>
      <rPr/>
      <t xml:space="preserve"> - подготовить ТКП
- ждем ИД от Петрова
- задача потеряла актуальность (03.12.18)</t>
    </r>
  </si>
  <si>
    <r>
      <rPr>
        <b/>
      </rPr>
      <t xml:space="preserve">03.12.2018 (В. Пак) </t>
    </r>
    <r>
      <rPr/>
      <t>- запрос направлен по e-mail
- КП сформировано 04.12.18
- КП передано Паку 04.12.18
- отправлено Заказчику</t>
    </r>
  </si>
  <si>
    <t>Система постоянного мониторинга рабочего состояния лопаток турбокомпрессорного агрегата</t>
  </si>
  <si>
    <r>
      <rPr>
        <b/>
      </rPr>
      <t>04.12.2018 (В. Пак)</t>
    </r>
    <r>
      <rPr/>
      <t xml:space="preserve"> - запрос расписан через офис
- информация отправлена Адаменко</t>
    </r>
  </si>
  <si>
    <r>
      <rPr>
        <b/>
      </rPr>
      <t xml:space="preserve">29.10.2018 (В. Пак) </t>
    </r>
    <r>
      <rPr/>
      <t>- запрос направлен по e-mail
- Заказчику направлен список вопросов для уточнения + предложение реализовать систему на датчиках</t>
    </r>
  </si>
  <si>
    <r>
      <rPr>
        <b/>
      </rPr>
      <t>20.03.2018 (В. Пак)</t>
    </r>
    <r>
      <rPr/>
      <t xml:space="preserve"> - расписан через офис
- принято в работу 21.03.18
- письмо передано курьеру для отправки 21.03.18
- доставлено Заказчику 21.03.18</t>
    </r>
  </si>
  <si>
    <t>Евгений Стукало</t>
  </si>
  <si>
    <r>
      <rPr>
        <b/>
      </rPr>
      <t>21.03.2018 (В. Пак)</t>
    </r>
    <r>
      <rPr/>
      <t xml:space="preserve"> - расписан через офис
- принято в работу 21.03.18
- отправлено Заказчику по e-mail</t>
    </r>
  </si>
  <si>
    <t>Система тензометрирования осевого компрессора</t>
  </si>
  <si>
    <r>
      <rPr>
        <b/>
      </rPr>
      <t xml:space="preserve">21.03.2018 (В. Пак) </t>
    </r>
    <r>
      <rPr/>
      <t>- расписан через офис.
ТКП не требуется, информация получена в ходе телефонного разговора с Заказчиком</t>
    </r>
  </si>
  <si>
    <t>Данфосс</t>
  </si>
  <si>
    <t>Стенд измерения крутящего момента</t>
  </si>
  <si>
    <r>
      <rPr>
        <b/>
      </rPr>
      <t>27.03.2018 (В. Пак)</t>
    </r>
    <r>
      <rPr/>
      <t xml:space="preserve"> - расписано через офис, проработать с Д. Петровым (А. Стифутиным) наше/ не наше
- принято в работу 28.03.17
- рассмотрено Стифутиным 28.03.18 - не интересно ввиду большого объема разработки железа и ПО, не профильное направление в настоящее время
- рассмотрено Петровым 28.03.18 - решение аналогичное
- Заказчику направлено письмо-отказ исх. 250 от 28.03.18</t>
    </r>
  </si>
  <si>
    <t>Уфаводоканал</t>
  </si>
  <si>
    <t>Источники питания</t>
  </si>
  <si>
    <t>28.03.2018 (В. Пак) - расписано через офис
- принято в работу 29.03.18
- отправлено письмо-отказ 29.03.18</t>
  </si>
  <si>
    <t>ОТ-КОНТАКТ</t>
  </si>
  <si>
    <r>
      <rPr>
        <b/>
      </rPr>
      <t>02.04.2018 (В. Пак)</t>
    </r>
    <r>
      <rPr/>
      <t xml:space="preserve"> - расписано через офис, созвониться и получить ТТ
</t>
    </r>
    <r>
      <rPr>
        <b/>
      </rPr>
      <t>Итог звонка:</t>
    </r>
    <r>
      <rPr/>
      <t xml:space="preserve"> Заказчику требуется  устройство измерения временного интервала между кадрами видеозаписи.
- Заказчику направлен запрос технических требований 03.04.18
- получены первичные ТТ, переданы Паку 03.04.18
- отправлено письмо - отказ, 03.04.18.</t>
    </r>
  </si>
  <si>
    <t>ММЗ</t>
  </si>
  <si>
    <t>Стенд проверки щитков методом подаваемых нагрузок</t>
  </si>
  <si>
    <r>
      <rPr>
        <b/>
      </rPr>
      <t xml:space="preserve">05.04.2018 (В. Пак) </t>
    </r>
    <r>
      <rPr/>
      <t>- расписано через офис, проработать ТЗ (наше/не наше)
- принято в работу 05.04.18
- сформировано письмо с ориентировочной стоимостью(фактически отказ) 09.04.18
- передано Паку 09.04.18
- письмо отправлено Заказчику исх. 292</t>
    </r>
  </si>
  <si>
    <r>
      <rPr>
        <b/>
      </rPr>
      <t>10.04.2018 (В. Пак)</t>
    </r>
    <r>
      <rPr/>
      <t xml:space="preserve"> - расписано через офис
- принято в работу 11.04.18
- направлен отказ, запрос о готовом комплексе МИК-2 разработки компании Логотех</t>
    </r>
  </si>
  <si>
    <t>Ганчи Осие</t>
  </si>
  <si>
    <r>
      <rPr>
        <b/>
      </rPr>
      <t>02.04.2018 (В. Пак)</t>
    </r>
    <r>
      <rPr/>
      <t xml:space="preserve"> - расписано через офис, выяснить кто конечный пользователь
- Заказчику направлен запрос исходных данных 04.04.18
- Заказчику повторно направлен запрос исходных данных 09.04.18
- Для Заказчика не актуально 12.04.18</t>
    </r>
  </si>
  <si>
    <r>
      <rPr>
        <b/>
      </rPr>
      <t>02.04.2018 (В. Пак)</t>
    </r>
    <r>
      <rPr/>
      <t xml:space="preserve"> - расписано через офис, выяснить кто конечный пользователь
- Заказчику направлен запрос исходных данных и контактной информации 03.04.18
- Заказчику повторно направлен запрос исходных данных 09.04.18
- Заказчику направлены цены модулей без КП.</t>
    </r>
  </si>
  <si>
    <t>ПАО "Автодизель"</t>
  </si>
  <si>
    <t>MIC-200 / MIC-1150</t>
  </si>
  <si>
    <r>
      <rPr>
        <b/>
      </rPr>
      <t xml:space="preserve">20.04.2018 (В. Пак) </t>
    </r>
    <r>
      <rPr/>
      <t>- расписан через офис
- внятного понимания желаемого комплекса нет
- переговорил по телефону, требуется грубая оценка, сообщил по телефону
- оценивает комплекс MIC-1150
- КП на данном этапе не требуется</t>
    </r>
  </si>
  <si>
    <t>Поставка технологического оборудования стенда Ц1-М</t>
  </si>
  <si>
    <r>
      <rPr>
        <b/>
      </rPr>
      <t xml:space="preserve">19.04.2018 (В. Пак) </t>
    </r>
    <r>
      <rPr/>
      <t>- расписано через офис
- ожидание ИД от Ал. Скрипника 19.04.18
- нет исходных данных на 14.05.18</t>
    </r>
  </si>
  <si>
    <r>
      <rPr>
        <b/>
      </rPr>
      <t>20.04.2018 (В. Пак)</t>
    </r>
    <r>
      <rPr/>
      <t xml:space="preserve"> - необходимо письмо на имя Павлинича
- проект письма сформирован 03.05.18
- проект письма передан Паку 03.05.18
- получены правки от Пака 14.05.18
- письмо исправлено, передано Паку 14.05.18
- получены правки от Пака 15.05.18
- письмо исправлено, передано Паку 15.05.18
- письмо согласовано 15.05.18
- письмо отправлено Заказчику исх. 502</t>
    </r>
  </si>
  <si>
    <t>Испытания валов ГТД</t>
  </si>
  <si>
    <r>
      <rPr>
        <b/>
      </rPr>
      <t>16.05.2018 (В. Пак)</t>
    </r>
    <r>
      <rPr/>
      <t xml:space="preserve"> - расписан через офис, альтернативное предложение для Прогрессивных технологий
- без ответа</t>
    </r>
  </si>
  <si>
    <r>
      <rPr>
        <b/>
      </rPr>
      <t>18.05.2018 (В. Пак)</t>
    </r>
    <r>
      <rPr/>
      <t xml:space="preserve"> - запрос расписан через офис, уточнить у Димы Милосердова про ответ
- необходимо написать отказ
- отправлено письмо-отказ исх. 414</t>
    </r>
  </si>
  <si>
    <r>
      <rPr>
        <b/>
      </rPr>
      <t>14.05.2018 (В. Пак)</t>
    </r>
    <r>
      <rPr/>
      <t xml:space="preserve"> - расписано через офис
- принято в работу 15.05.18
- проект письма сформирован 21.05.18
- проект письма передан Потапову 21.05.18
- получены правки от Потапова 23.05.18
- письмо откорректировано 23.05.18
- письмо передано Паку 23.05.18
- письмо откорректировано 23.05.18
- передано Попову 23.05.18
- согласовано Поповым 25.05.18
- передано Паку 28.05.18
- согласовано Паком 29.05.18
- отправлено Заказчику исх. 585</t>
    </r>
  </si>
  <si>
    <t>Работы по авторскому сопровождению, техническому обслуживанию и ремонту</t>
  </si>
  <si>
    <t>Александр Скрипник</t>
  </si>
  <si>
    <r>
      <rPr>
        <b/>
      </rPr>
      <t xml:space="preserve">07.03.2018 (В. Пак) </t>
    </r>
    <r>
      <rPr/>
      <t>- расписан через офис. Взять за основу договор для Кузнецов по тех обслуживанию. Сашу Скрипника держать в курсе состояния
- принято в работу 12.03.18
- передано Тюриковой для формирования договора 12.03.18
- договор сформирован 20.03.18
- передан на согласование Скрипнику Александру 21.03.18
- составил спецификацию к договору 28.03.18
- договор со спецификацией передан Семину 28.03.18
- задача закрыта, указание Семина 29.05.18.</t>
    </r>
  </si>
  <si>
    <t>Система видеорегистрации</t>
  </si>
  <si>
    <r>
      <rPr>
        <b/>
      </rPr>
      <t>06.06.2018 (В. Пак)</t>
    </r>
    <r>
      <rPr/>
      <t xml:space="preserve"> - запрос расписан через офис
- ждем решение
- направлено письмо-отказ</t>
    </r>
  </si>
  <si>
    <t>ЛЕКС</t>
  </si>
  <si>
    <r>
      <rPr>
        <b/>
      </rPr>
      <t xml:space="preserve">05.06.2018 (В. Пак) </t>
    </r>
    <r>
      <rPr/>
      <t>- запрос расписан через офис
- перекупы, запросил перечень каналов 05.06.18
- не актуально для Заказчика</t>
    </r>
  </si>
  <si>
    <t>Красноярский машиностроительный завод</t>
  </si>
  <si>
    <r>
      <rPr>
        <b/>
      </rPr>
      <t>05.09.2018 (В. Пак)</t>
    </r>
    <r>
      <rPr/>
      <t xml:space="preserve"> - запрос расписан через офис
- информация отправлена Заказчику</t>
    </r>
  </si>
  <si>
    <t>ИВК для аэродинамических труб Т-112 и Т-113</t>
  </si>
  <si>
    <r>
      <rPr>
        <b/>
      </rPr>
      <t>30.08.2018 (В. Пак)</t>
    </r>
    <r>
      <rPr/>
      <t xml:space="preserve"> - запрос направлен по e-mail
- задача закрыта (Семин)</t>
    </r>
  </si>
  <si>
    <t>Измерительный комплекс для стенда асинхронного электропривода</t>
  </si>
  <si>
    <r>
      <rPr>
        <b/>
      </rPr>
      <t>07.09.2018 (В. Пак)</t>
    </r>
    <r>
      <rPr/>
      <t xml:space="preserve"> - запрос расписан через офис
- Заказчику направлен запрос исходных данных 10.09.18
- Заказчику повторно направлен запрос исходных данных 12.09.18</t>
    </r>
  </si>
  <si>
    <t>УНПП Молния</t>
  </si>
  <si>
    <t>Стенд для испытаний генераторов</t>
  </si>
  <si>
    <r>
      <rPr>
        <b/>
      </rPr>
      <t>24.08.2018 (В. Пак)</t>
    </r>
    <r>
      <rPr/>
      <t xml:space="preserve"> - запрос расписан через офис
- Заказчику направлен запрос исходных данных
- ответа от Заказчика нет.</t>
    </r>
  </si>
  <si>
    <t>Система измерения тяги</t>
  </si>
  <si>
    <r>
      <rPr>
        <b/>
      </rPr>
      <t>26.09.2018 (В. Пак)</t>
    </r>
    <r>
      <rPr/>
      <t xml:space="preserve"> - запрос расписан через офис
- для оценки возможности релаизации проекта составлен список вопросов
- запрос информации направлен Заказчику 27.09.18
- задача не актуальна (информация от Заказчика)</t>
    </r>
  </si>
  <si>
    <r>
      <rPr>
        <b/>
      </rPr>
      <t>07.09.2018 (В. Пак)</t>
    </r>
    <r>
      <rPr/>
      <t xml:space="preserve"> - запрос расписан через офис
- направлено Дубинину для оценки трудоемкости 07.09.18
- сформировано письмо и передано Паку 26.10.18
- Заказчику направлен запрос исходных данных исх. 1130</t>
    </r>
  </si>
  <si>
    <r>
      <rPr>
        <b/>
      </rPr>
      <t>30.10.2018 (В. Пак)</t>
    </r>
    <r>
      <rPr/>
      <t xml:space="preserve"> - запрос расписан через офис
- Заказчику сделан уточняющий запрос по электронной почте 06.11.18
- Заказчик рассматривает варианты.</t>
    </r>
  </si>
  <si>
    <t>Мельник</t>
  </si>
  <si>
    <t>Компрессор К 3750-1</t>
  </si>
  <si>
    <r>
      <rPr>
        <b/>
      </rPr>
      <t>31.10.2018 (В. Пак)</t>
    </r>
    <r>
      <rPr/>
      <t xml:space="preserve"> - запрос расписан через офис
- заказчику направлены технические описания по электронной почте и предложение встретиться</t>
    </r>
  </si>
  <si>
    <t xml:space="preserve">Стенд для проведения наземных испытаний авиадвигателей </t>
  </si>
  <si>
    <r>
      <rPr>
        <b/>
      </rPr>
      <t>06.11.2018 (В. Пак)</t>
    </r>
    <r>
      <rPr/>
      <t xml:space="preserve"> - запрос расписан через офис
- предварительно с Заказчиком переговорил Попов 07.11.18
- повторные переговоры по телефону 08.11.18
- проведены переговоры с Заказчиком.
- ждем приезда Заказчика 08.11.18</t>
    </r>
  </si>
  <si>
    <t>Нормализатор сигнала</t>
  </si>
  <si>
    <r>
      <rPr>
        <b/>
      </rPr>
      <t>07.11.2018 (В. Пак)</t>
    </r>
    <r>
      <rPr/>
      <t xml:space="preserve"> - запрос расписан через офис
- ответ направлен Заказчику</t>
    </r>
  </si>
  <si>
    <t>- Заказчик прислал ТЗ (крайне сжатое)
- Заказчику направлен запрос исходных данных + приглашение на обсуждение ТЗ
- Контакт передан Адаменко</t>
  </si>
  <si>
    <t>ОКБ «Дальприбор»</t>
  </si>
  <si>
    <t>001_18</t>
  </si>
  <si>
    <r>
      <rPr>
        <b/>
      </rPr>
      <t>27.12.2017 (В. Пак)</t>
    </r>
    <r>
      <rPr/>
      <t xml:space="preserve"> - передано в работу, требуется структурная схема, ресурсы, подпись Тех. Рук. и ЦР
</t>
    </r>
    <r>
      <rPr>
        <b/>
      </rPr>
      <t>10.01.2018</t>
    </r>
    <r>
      <rPr/>
      <t xml:space="preserve"> - с подписью Тех. Рук. и ЦР (Кравцов) отправлено Заказчику</t>
    </r>
    <r>
      <rPr>
        <b/>
      </rPr>
      <t xml:space="preserve"> (исх. №7)</t>
    </r>
  </si>
  <si>
    <r>
      <rPr/>
      <t xml:space="preserve">- запросить состояние дел
- отправлен запрос 15.03.18
- </t>
    </r>
    <r>
      <rPr>
        <b/>
      </rPr>
      <t>ответ Заказчика:</t>
    </r>
    <r>
      <rPr/>
      <t xml:space="preserve"> КП находится на рассмотрении у главного инженера Матыско Сергея Николаевича
- звонок 21.03.18
- </t>
    </r>
    <r>
      <rPr>
        <b/>
      </rPr>
      <t xml:space="preserve">итог звонка: </t>
    </r>
    <r>
      <rPr/>
      <t xml:space="preserve">КП находится на рассмотрении в конструкторском отделе 21.03.18
- звонок 22.03.18
- </t>
    </r>
    <r>
      <rPr>
        <b/>
      </rPr>
      <t xml:space="preserve">итог звонка: </t>
    </r>
    <r>
      <rPr/>
      <t xml:space="preserve">готовят официальный ответ, ждемс 22.03.18
</t>
    </r>
    <r>
      <rPr>
        <b/>
      </rPr>
      <t>23.03.2018 (В. Пак)</t>
    </r>
    <r>
      <rPr/>
      <t xml:space="preserve"> - официальное письмо о состоянии дел от Заказчика
- ждем письма с ТТ и предложением о закупке 23.03.18</t>
    </r>
  </si>
  <si>
    <t>003_18</t>
  </si>
  <si>
    <t>АО ПЗ "Машиностроитель"</t>
  </si>
  <si>
    <t>004_18</t>
  </si>
  <si>
    <t>- запросить состояние дел
- отправлен запрос 15.03.18
- ответ Заказчика: закупке быть, на данный момент формируется ТЗ.</t>
  </si>
  <si>
    <r>
      <rPr>
        <b/>
      </rPr>
      <t>09.04.2018 (В. Пак)</t>
    </r>
    <r>
      <rPr/>
      <t xml:space="preserve"> - запрос расписан через офис, требуется обновить КП
- КП обновлено 09.04.18
- КП передано Паку 09.04.18
- КП отправлено Заказчику исх. 297</t>
    </r>
  </si>
  <si>
    <t>- требуется обновить КП 11.04.18
- отправлено Заказчику</t>
  </si>
  <si>
    <t>- от Заказчика получен проект договора
- передан на соласование Тюриковой 13.04.18
- получены замечания 16.04.18
- проект договора с правками направлен Заказчику</t>
  </si>
  <si>
    <t>- от Заказчика получен запрос на комплект учредительных документов
- необходимо подготовить сопровод и копии документов
- письмо сформировано 19.04.18
- письмо передано Паку 19.04.18
- письмо отправлено Заказчику исх 410</t>
  </si>
  <si>
    <t>- от Заказчика получена согласованная версия договора
- передана Тюриковой 03.05.18
- согласовано Тюриковой 03.05.18
- направлено Заказчику исх. 367</t>
  </si>
  <si>
    <t>- от Заказчика получен подписанный скан договора
- необходимо отправить оригиналы + счет
- отправлено Заказчику, курьерской службой</t>
  </si>
  <si>
    <t>дог. 541 от 23.05.18
(ООО)</t>
  </si>
  <si>
    <t>05.06.2018 - оплата</t>
  </si>
  <si>
    <t>р2314</t>
  </si>
  <si>
    <t>01.11.2018 - окончательная оплата</t>
  </si>
  <si>
    <t>НАО «КЭБ»</t>
  </si>
  <si>
    <t>005_18</t>
  </si>
  <si>
    <t>СГАУ</t>
  </si>
  <si>
    <t>Автоматизированная система испытаний и поузловой доводки линейки малоразмерных газотурбинных двигателей</t>
  </si>
  <si>
    <t>008_18</t>
  </si>
  <si>
    <t>- отправлено Заказчику (3D ТКП)</t>
  </si>
  <si>
    <r>
      <rPr/>
      <t xml:space="preserve">- звонок 19.02.18 . КП видел ЛПР. Вопросов нет. Головной Заказчик не перевел средства
- звонок 26.02.18, предложить инициировать процесс согласования технического задания и контракта до заключения головного контракта.
- результат звонка: "ЛПР сообщил, что о возможности контракта можно будет говорить после заключения отношений с головным Заказчиком"
- ждем звонок Семина Ермакову 12.03.18
</t>
    </r>
    <r>
      <rPr>
        <b/>
      </rPr>
      <t>- Ответ Заказчика:</t>
    </r>
    <r>
      <rPr/>
      <t>" Увы, пока тишина. Есть подозрения что и в апреле ничего не будет, так как мы бы уже начали суетиться по составлению плана-графика, но никакого указания от Ермакова не было". 26.03.18</t>
    </r>
  </si>
  <si>
    <t>- обновить покупные, обновить КП
- КП откорректировано 11.10.18
- КП передано Паку 11.10.18
- отправлено Заказчику</t>
  </si>
  <si>
    <t>022_17</t>
  </si>
  <si>
    <r>
      <rPr>
        <b/>
      </rPr>
      <t>26.10.2018 (В. Пак)</t>
    </r>
    <r>
      <rPr/>
      <t xml:space="preserve"> - запрос расписан через офис
- заявка передана в ДГ 02.11.18
- отправено Заказчику исх. 925</t>
    </r>
  </si>
  <si>
    <t>Дог
(ООО)
88/18</t>
  </si>
  <si>
    <t>ООО "Атрибут"</t>
  </si>
  <si>
    <t>023_18</t>
  </si>
  <si>
    <t>- от Заказчика получены замечания к КП 28.02.18
- ТКП откорректировано 28.02.18
- ТКП передано Паку 28.02.18
- Отправлено Заказчику</t>
  </si>
  <si>
    <r>
      <rPr/>
      <t xml:space="preserve">- запросить состояние дел
- отправлен запрос 15.03.18
- </t>
    </r>
    <r>
      <rPr>
        <b/>
      </rPr>
      <t>ответ Заказчика:</t>
    </r>
    <r>
      <rPr/>
      <t xml:space="preserve"> КП находится на рассмотрении, головного Заказчика не говорят, не устраивает срок, хотят 1 месяц</t>
    </r>
  </si>
  <si>
    <t>АО "МВЗ им. М.Л. Миля"</t>
  </si>
  <si>
    <t>САУ на базе Beckhoff</t>
  </si>
  <si>
    <t>025_18</t>
  </si>
  <si>
    <r>
      <rPr/>
      <t xml:space="preserve">- запросить состояние дел
- отправлен запрос 15.03.18
- </t>
    </r>
    <r>
      <rPr>
        <b/>
      </rPr>
      <t>ответ Заказчика:</t>
    </r>
    <r>
      <rPr/>
      <t xml:space="preserve"> Документы по данной закупке находятся на рассмотрении в наших службах. По мере готовности и определения способа закупки сообщу дополнительно.</t>
    </r>
  </si>
  <si>
    <t>- получен запрос на обновление КП 07.05.18
- ждем обновленное ТЗ 07.05.18
- получено обновленное ТЗ 16.05.18
- ТЗ передано Стифутину 21.05.18
- КП откорректировано 23.05.18
- КП передано Паку 23.05.18
- КП согласовано Паком 25.05.18
- КП отправлено Заказчику исх. 426</t>
  </si>
  <si>
    <t>ООО «ММП имени В. В. Чернышова»</t>
  </si>
  <si>
    <t>029_17</t>
  </si>
  <si>
    <t>дог 08/17
(ООО) 19.12.2017</t>
  </si>
  <si>
    <t>р2252</t>
  </si>
  <si>
    <t>06.11.2018 - промежуточная оплата</t>
  </si>
  <si>
    <t>26.12.2018 - окончательная оплата</t>
  </si>
  <si>
    <t>032_18</t>
  </si>
  <si>
    <r>
      <rPr/>
      <t xml:space="preserve">- запросить состояние дел
- отправлен запрос 15.03.18
- </t>
    </r>
    <r>
      <rPr>
        <b/>
      </rPr>
      <t>ответ Заказчика:</t>
    </r>
    <r>
      <rPr/>
      <t xml:space="preserve"> Документы по данной закупке находятся на рассмотрении в наших службах. По мере готовности и определения способа закупки сообщу дополнительно.</t>
    </r>
  </si>
  <si>
    <t>036_18</t>
  </si>
  <si>
    <t>счет 49 (ООО) 20.02.2018</t>
  </si>
  <si>
    <t>р2274</t>
  </si>
  <si>
    <t>01.03.2018 - оплата</t>
  </si>
  <si>
    <t>Счет № 50 (ООО) 20.02.18</t>
  </si>
  <si>
    <t>- необходимо сформировать ТКП для запроса счета
- КП передано в ФДО для формирования счета 20.02.18 13.00
- счет отправлен Заказчику исх. 130 от 20.02.18</t>
  </si>
  <si>
    <t>Счет № 49 (ООО) 20.02.18</t>
  </si>
  <si>
    <r>
      <rPr>
        <b/>
      </rPr>
      <t>26.02.2018 (В. Пак)</t>
    </r>
    <r>
      <rPr/>
      <t xml:space="preserve"> - запрос от перекупщиков, ответить обезличенным КП (без печатей)
- отправлено Заказчику.</t>
    </r>
  </si>
  <si>
    <r>
      <rPr>
        <b/>
      </rPr>
      <t>27.02.2018 (В. Пак)</t>
    </r>
    <r>
      <rPr/>
      <t xml:space="preserve"> - запрос от перекупщиков, ответить обезличенным КП (без печатей)
- отправлено Заказчику</t>
    </r>
  </si>
  <si>
    <r>
      <rPr>
        <b/>
      </rPr>
      <t>06.12.2018 (В. Пак)</t>
    </r>
    <r>
      <rPr/>
      <t xml:space="preserve"> - запрос расписан через офис
- ответ напарвлен Заказчику исх. 1446</t>
    </r>
  </si>
  <si>
    <t>дог 72608-05/439 (ООО) 31.05.2017 спец. № 4 от 31.05.2018</t>
  </si>
  <si>
    <r>
      <rPr>
        <b/>
      </rPr>
      <t>09.06.2018 (В. Пак)</t>
    </r>
    <r>
      <rPr/>
      <t xml:space="preserve"> - запрос расписан через офис
- спецификация подписана, необходимо подготовить счет
- отправлено Заказчику исх. 490</t>
    </r>
  </si>
  <si>
    <t>- сформировать счет на аванс и ДС к спецификации к договору
- сформировано, отправлено Заказчику</t>
  </si>
  <si>
    <r>
      <rPr>
        <b/>
      </rPr>
      <t>12.07.2018 (В. Пак)</t>
    </r>
    <r>
      <rPr/>
      <t xml:space="preserve"> - запрос расписан через офис
- подписано у Семина 12.07.18
</t>
    </r>
    <r>
      <rPr>
        <b/>
      </rPr>
      <t xml:space="preserve">- подготовить сопровод
- отправить оригиналы доков
</t>
    </r>
    <r>
      <rPr/>
      <t>- сопровод подготовлен, подписан исх 571</t>
    </r>
    <r>
      <rPr>
        <b/>
      </rPr>
      <t xml:space="preserve">
</t>
    </r>
    <r>
      <rPr/>
      <t>- отправлено почтой 13.07.18</t>
    </r>
  </si>
  <si>
    <t>01.08.2018 - оплата</t>
  </si>
  <si>
    <t>АСУ ТП Ц-1М</t>
  </si>
  <si>
    <t>052_18</t>
  </si>
  <si>
    <t>- ТКП сформировано 01.02.18  
- ТКП передано Стифутину 01.02.18
- ТКП откорректировано 02.02.18
- ТКП передано Семину 02.02.18
- ожидание решения Потапова
- ожидание приезда Заказчика и обсуждения</t>
  </si>
  <si>
    <r>
      <rPr/>
      <t xml:space="preserve">- ожидание приезда Заказчика и обсуждения
</t>
    </r>
    <r>
      <rPr>
        <b/>
      </rPr>
      <t xml:space="preserve">27.02.2018 (В. Пак) </t>
    </r>
    <r>
      <rPr/>
      <t xml:space="preserve">- сопроводительное письмо на имя Скоморохова к ТКП + в письме прописать условия оплаты (70/30), сроки поставки и внедрения (12 мес), фраза что в случае требований по представлению БГ цена может быть увеличена, необходимость согласования ТЗ. Добавить работы в КП
- ТКП откорректировано 27.02.18
- ТКП передано Кокореву 27.02.18
- получены замечания 27.02.18
- ТКП откорректировано 27.02.18
- ТКП передано Кокореву 27.02.18
- ТКП передано Потапову 27.02.18
- замечания от Потапова 27.02.18
- ТКП откорректировано 27.02.18
- ТКП передано Семину 27.02.18
- получены замечания от Потапова 28.02.18
- ТКП откорректировано 28.02.18
- ТКП передано Семину 28.02.18
- отправлено Заказчику исх. 221 от 01.03.18 </t>
    </r>
  </si>
  <si>
    <t>- получены замечания от Заказчика
- КП откорректировано 01.03.18
- КП передано Семину 01.03.18
- КП подписано 01.03.18
- КП отправлено Скоморохову</t>
  </si>
  <si>
    <t>Система динамических измерений DDS TB 26
закрытого испытательного стенда № 26</t>
  </si>
  <si>
    <t>053_18</t>
  </si>
  <si>
    <t>- ожидание решения от Потапова
- необходимо написать письмо отказ 21.02.18
- письмо отказ написано 21.02.18
- передано Паку 21.02.18
- отправлено письмо-отказ исх. 138 от 22.02.18</t>
  </si>
  <si>
    <t>054_18</t>
  </si>
  <si>
    <r>
      <rPr/>
      <t xml:space="preserve">- запросить состояние дел
- отправлен запрос 15.03.18
- </t>
    </r>
    <r>
      <rPr>
        <b/>
      </rPr>
      <t>ответ Заказчика:</t>
    </r>
    <r>
      <rPr/>
      <t xml:space="preserve"> Данная закупка находится на доработке по документации, согласно регламента нашего предпритятия.</t>
    </r>
  </si>
  <si>
    <t>- получен запрос на обновление КП 07.05.18
- получено обновленное ТЗ 07.05.18
- ТЗ передано Стифутину 07.05.18
- в КП внесены правки 08.05.18
- КП согласовано Стифутиным 08.05.18
- КП передано Паку 08.05.18
- КП согласовано ПАком 11.05.18
- сопровод сформирован и передан Паку 11.05.18
- отправлено Заказчику исх. 386</t>
  </si>
  <si>
    <t>- получено обновленное ТЗ (обновления в метрологии)
- передано Стржелинскому 16.05.18
- требования по метрологии согласованы Стржелинским 18.05.18
- подготовлено обновленное КП + сопровод 18.05.18
- передано Паку 18.05.18
- согласовано Паком 18.05.18
- отправлено Заказчику исх. 409</t>
  </si>
  <si>
    <t>- приглашение к участию в торгах
- принято решение (Кокорев) не участвуем</t>
  </si>
  <si>
    <t>Измерительные модули для подсистемы тензоизмерений при испытаниях вертолетного двигателя (MX-340)</t>
  </si>
  <si>
    <t>058_17</t>
  </si>
  <si>
    <t>24.05.2018 - оплата</t>
  </si>
  <si>
    <t>дог 17705596339160002241/14-5702/2017 (ООО) 28.08.2017</t>
  </si>
  <si>
    <t>р2211</t>
  </si>
  <si>
    <t>- требуется корректировка ТКП
- ТКП откорректировано 19.02.18
- ТКП согласовано (дистанционно)
- ТКП отправлено Заказчику 20.02.18</t>
  </si>
  <si>
    <r>
      <rPr/>
      <t xml:space="preserve">- запросить состояние дел
- отправлен запрос 15.03.18
- </t>
    </r>
    <r>
      <rPr>
        <b/>
      </rPr>
      <t xml:space="preserve">ответ Заказчика: </t>
    </r>
    <r>
      <rPr/>
      <t>закупка одобрена, в течении месяца ждем официальное письмо о начале контрактования 20.03.18</t>
    </r>
  </si>
  <si>
    <t>АО "Концерн "МПО-Гидроприбор"</t>
  </si>
  <si>
    <t>061_18</t>
  </si>
  <si>
    <t>062_18</t>
  </si>
  <si>
    <t>АО "НПК"КБМ"</t>
  </si>
  <si>
    <t>064_18</t>
  </si>
  <si>
    <t>- ТКП сформировано 19.02.18
- ТКП отправлено Заказчику</t>
  </si>
  <si>
    <r>
      <rPr/>
      <t xml:space="preserve">- запросить состояние дел
- отправлен запрос 15.03.18
- </t>
    </r>
    <r>
      <rPr>
        <b/>
      </rPr>
      <t>ответ Заказчика:</t>
    </r>
    <r>
      <rPr/>
      <t xml:space="preserve"> КП находится на рассмотрении у руководства.</t>
    </r>
  </si>
  <si>
    <t>- звонил Заказчик, требуется корректировка КП, срок 26.10.18
- КП откорректировано, передано Паку 25.10.18
- КП отправлено Заказчику 26.10.18</t>
  </si>
  <si>
    <t>- требуется сформировать проект договора
- заявка передана в ДГ 26.10.18
- проект договора направлен Заказчику</t>
  </si>
  <si>
    <t xml:space="preserve">- правки от Заказчика, необходимо сформировать 2 версии ТКП
- сформировано, передано Паку 30.10.18
- отправлено Заказчику 2 варианта, исх. 1258 </t>
  </si>
  <si>
    <t>ГкНИПАС</t>
  </si>
  <si>
    <t>- ТКП сформировано 06.02.18
- ТКП передано Паку 06.02.18
- ТКП передано Семину 06.02.18
- ожидание решения Семина
- Семин направил Орлову самостоятельно 06.02.2018</t>
  </si>
  <si>
    <t>- требуется корректировка ТКП
- необходимы ИД от Фельдмана
- сформировано 14.05.18
- передано Скрипнику 14.05.18
- на подписи у Потапова 18.05.18
- подписано Потаповым
- Скрипник отправил Орлову 18.05.18</t>
  </si>
  <si>
    <r>
      <rPr>
        <b/>
      </rPr>
      <t>01.06.2018 (В. Пак)</t>
    </r>
    <r>
      <rPr/>
      <t xml:space="preserve"> - запрос расписан через офис
- не требует ответа, указание Семина </t>
    </r>
  </si>
  <si>
    <t>- необходимо КП от L-card в наш адрес с ценой ниже на 5%
- КП сформировано, направлено в L-card
- КП получено
- КП передано Фарадьяну</t>
  </si>
  <si>
    <t>- требуются правки в КП
- откорректировано 15.08.18
- передано Скрипнику 15.08.18</t>
  </si>
  <si>
    <t>- правки от Скрипника
- сформировано, передано Скрипнику</t>
  </si>
  <si>
    <t xml:space="preserve">- правки от Скрипника
- сформировано, передано Скрипнику 27.08.18 </t>
  </si>
  <si>
    <r>
      <rPr>
        <b/>
      </rPr>
      <t xml:space="preserve">14.09.2018 (В. Пак) </t>
    </r>
    <r>
      <rPr/>
      <t>- запрос расписан через офис
- сметы откорректированы, направлены Заказчику
- необходимо сделать графики 03.10.18
- графики сделаны, переданы в ДГ 03.10.18
- проект договора отправлен в рабочем порядке Заказчику</t>
    </r>
  </si>
  <si>
    <r>
      <rPr>
        <b/>
      </rPr>
      <t xml:space="preserve">25.09.2018 (В. Пак) </t>
    </r>
    <r>
      <rPr/>
      <t>- привести ТКП в соотв. с спецификацией договора
- сделано 30.10.18</t>
    </r>
  </si>
  <si>
    <t>АСУ ТП Ц12/3 ТМКБ СОЮЗ</t>
  </si>
  <si>
    <t>067_18</t>
  </si>
  <si>
    <r>
      <rPr>
        <b/>
      </rPr>
      <t xml:space="preserve">15.02.18 (В. Пак) </t>
    </r>
    <r>
      <rPr/>
      <t>- отправляем Заказчику ТКП + перечень вопросов, структурная схема</t>
    </r>
  </si>
  <si>
    <r>
      <rPr>
        <b/>
      </rPr>
      <t>Совещание на МЕРЕ 19.04.18</t>
    </r>
    <r>
      <rPr/>
      <t>, 10.00, Попов, Мамонов, Иванов
- правки от Заказчика, требуется обновить КП 19.04.18
- КП обновлено 19.04.18
- требуется позвонить Иванову
- ждем указания Семина
- передано Иванову 23.04.18</t>
    </r>
  </si>
  <si>
    <t>АО "УЗГА"</t>
  </si>
  <si>
    <t>MIC-170 + NS-9116</t>
  </si>
  <si>
    <t>070_18</t>
  </si>
  <si>
    <t>- ТКП сформировано 08.02.18
- ТКП передано Попову 08.02.18
- ТКП откорректировано 09.02.18
- ожидание решения от Попова кому направлять
- ожидание ответа от Заказчика о способе закупки</t>
  </si>
  <si>
    <r>
      <rPr/>
      <t xml:space="preserve">- звонок 16.03.18
- </t>
    </r>
    <r>
      <rPr>
        <b/>
      </rPr>
      <t>итог звонка:</t>
    </r>
    <r>
      <rPr/>
      <t xml:space="preserve"> Додонов сказал что закупать будут напрямую, ждем официальное письмо 16.03.18
- звонок 27.03.18
- </t>
    </r>
    <r>
      <rPr>
        <b/>
      </rPr>
      <t xml:space="preserve">итог звонка: </t>
    </r>
    <r>
      <rPr/>
      <t xml:space="preserve">подписали внутренний документ для закупки напрямую, ждем официальное письмо на Попова
27.03.18
</t>
    </r>
    <r>
      <rPr>
        <b/>
      </rPr>
      <t xml:space="preserve">03.04.2018 (В. Пак) </t>
    </r>
    <r>
      <rPr/>
      <t>- требуются ли активные действия?
- на данный момент нет, ждем письмо 03.04.18
- ждут финансирования 03.05.18</t>
    </r>
  </si>
  <si>
    <r>
      <rPr/>
      <t xml:space="preserve">Заказчик прислал ответы на вопросы. Требуется корректировка ТКП
</t>
    </r>
    <r>
      <rPr>
        <b/>
      </rPr>
      <t xml:space="preserve">29.03.2018 (В. Пак) </t>
    </r>
    <r>
      <rPr/>
      <t>- направлено КП</t>
    </r>
  </si>
  <si>
    <t>Заказчик прислал замечания - КП и договор откорректированы - документы направлены Заказчику 30.03.18 - документы согласовал Заевым</t>
  </si>
  <si>
    <t>дог 29/18 (ООО) 29.03.2018</t>
  </si>
  <si>
    <t xml:space="preserve">- Замечания от Заказчика: спрятать покупные в АРМы, 4 сетевых карты intel pci-e, 4 порта, НДС общий одной позицией, ту приложение к договору. Документ на каждую позицию.
- обновленная версия документов направлена Заказчику </t>
  </si>
  <si>
    <t>- от Заказчика получена версия договора
- передано Тюриковой для проверки на адекватность 12.04.18
- получены правки от Тюриковой 12.04.18
- направлено Заказчику на согласование</t>
  </si>
  <si>
    <t>дог 29/18 (АО) 29.03.2018</t>
  </si>
  <si>
    <t>- от Заказчика получена новая версия договора
- Заказчик просит оценить работы по внесению в Гос реестр
- договор передан Тюриковой 25.04.18
- КП передано Дубинину для оценки стоимости внесения в Госреестр 25.04.18
- получены правки от Тюриковой 25.04.18
- договор с правками направлен Заказчику 26.04.18</t>
  </si>
  <si>
    <t>- требуется корректировка КП 28.04.18
- КП откорректировано 28.04.18
- КП передано Паку 28.04.18
- ИД для правок переданы Тюриковой 28.04.18
- договор откорректирован 28.04.18
- договор направлен Заказчику</t>
  </si>
  <si>
    <t>- звонок Заказчику 17.05.18
- договор на внутреннем согласовании, предварительная дата заключения - в течение месяца</t>
  </si>
  <si>
    <t xml:space="preserve">- звонок от Заказчика, требуется сформировать КП и отправить с сопроводом на генерального директора КБХА, будет конкурс
- КП сформировано, согласовано 28.05.18
- КП отправлено Заказчику исх. 579 </t>
  </si>
  <si>
    <t>АВЕ Энерго</t>
  </si>
  <si>
    <t>549
550</t>
  </si>
  <si>
    <r>
      <rPr>
        <b/>
      </rPr>
      <t>25.05.2018 (В. Пак)</t>
    </r>
    <r>
      <rPr/>
      <t xml:space="preserve"> - запрос расписан через офис, выяснить кто конечный пользователь
- конечный пользователь КБХА
- выслан запрос инфомрации</t>
    </r>
  </si>
  <si>
    <r>
      <rPr>
        <b/>
      </rPr>
      <t xml:space="preserve">09.06.2018 (В. Пак) </t>
    </r>
    <r>
      <rPr/>
      <t>- запрос расписан через офис. ТКП для перекупов, компания ИРЗ
- отправлено Заказчику</t>
    </r>
  </si>
  <si>
    <t xml:space="preserve">- новые правки договора от Заказчика
- согласовано Тюриковой
- отправлено Заказчику  </t>
  </si>
  <si>
    <t>20.08.2018 - предзапуск</t>
  </si>
  <si>
    <t>19.10.2018 - оплата</t>
  </si>
  <si>
    <t>АО "ОДК-Пермские моторы"</t>
  </si>
  <si>
    <t>079_18</t>
  </si>
  <si>
    <t>080_17</t>
  </si>
  <si>
    <r>
      <t xml:space="preserve">- Отправлен запрос состояния дел - звонок Заказчику 14.03.18 - </t>
    </r>
    <r>
      <rPr>
        <b/>
      </rPr>
      <t>итог звонка:</t>
    </r>
    <r>
      <rPr/>
      <t xml:space="preserve"> готовится пакет документов для закупки, ориентировочная дата выхода на конкурс март месяц (</t>
    </r>
  </si>
  <si>
    <r>
      <rPr>
        <b/>
      </rPr>
      <t xml:space="preserve">07.06.2018 (В. Пак) </t>
    </r>
    <r>
      <rPr/>
      <t>- запрос расписан через офис
- требуется согласование договора
- передано Тюриковой на согласование 09.06.18
- договор с протоколом разногласий у Семина
- отправлено Заказчику</t>
    </r>
  </si>
  <si>
    <t>- получен подписанный протокол разногласий к договору, треубется выставить счет на аванс
- счет отправлен Заказчику исх 531</t>
  </si>
  <si>
    <t>дог 951-66/2018 
счет №164
(ООО) 07.06.2018</t>
  </si>
  <si>
    <t>30.07.2018 - оплата</t>
  </si>
  <si>
    <t>091_18</t>
  </si>
  <si>
    <t>- ТКП сформировано 16.02.18
- ТКП передано Семину 16.02.18
- ТКП откорректировано 19.02.18
- ТКП согласовано с Кокоревым 19.02.18
- отправлено Головченко, на личную почту исх. 127 от 19.02.18</t>
  </si>
  <si>
    <t>092_18</t>
  </si>
  <si>
    <t>- ТКП сформировано 19.02.18
- ТКП передано Петрову 19.02.18
- ТКП передано Кокореву 20.02.18
- получены замечания 20.02.18
- ТКП откорректировано 20.02.18
- ТКП передано Дубинину 20.02.18
- получены замечания 21.02.18
- ТКП откорректировано 21.02.18
- ожидание Дубинина с 21.02.18
- передано Дубинину 26.02.18
- передано Кокореву 27.02.18
- составлено сопроводительное письмо 27.02.18
- ожидание Семина 28.02.18
- получены замечания 28.02.18
- отправлено Заказчику исх. 212 от 28.02.18</t>
  </si>
  <si>
    <r>
      <rPr>
        <b/>
      </rPr>
      <t>16.02.2018 (В. Пак)</t>
    </r>
    <r>
      <rPr/>
      <t xml:space="preserve"> - запрос передан в работу, по технике Д. Петров
- получена информация от Петрова 20.02.18
- ТКП сформировано 20.02.18
- ТКП передано Петрову 21.02.18
- ТКП передано Паку 21.02.18
- получены замечания 21.02.18
- ТКП откорректировано 21.02.18
- ожидание Дубинина с 21.02.18
- передано Дубинину 26.02.18
- получены замечания 27.02.18
- ТКП откорректировано 27.02.18
- передано Дубинину 27.02.18
- передано Кокореву 27.02.18
- составлено сопроводительное письмо 27.02.18
- ожидание Семина 28.02.18
- получены замечания 28.02.18
- отправлено Заказчику исх. 213 от 28.02.18
- получены замечания от Заказчика 28.02.18
- ТКП откорректировано 28.02.18
- ТКП отправлено Заказчику 28.02.18</t>
    </r>
  </si>
  <si>
    <r>
      <rPr>
        <b/>
      </rPr>
      <t>05.06.2018 (В. Пак)</t>
    </r>
    <r>
      <rPr/>
      <t xml:space="preserve"> - запрос расписан через офис
- получены ИД от Петрова 28.06.18
- передано Кокореву
- правки от Кокорева
- ждем от Петрова расчет по кабелям 09.07.18
- передано Потапову 13.07.18
- подписано Потаповым 17.07.18
- необходимо 3D ТКП
- КП отправлено Заказчику исх. 792</t>
    </r>
  </si>
  <si>
    <r>
      <rPr>
        <b/>
      </rPr>
      <t>14.08.2018 (В. Пак)</t>
    </r>
    <r>
      <rPr/>
      <t xml:space="preserve"> - запрос расписан через офис
- ТТ отправлены Кокореву Браварцу Дубинину Петрову 14.08.18
- замечания к ТЗ направлены Заказчику исх. 1024</t>
    </r>
  </si>
  <si>
    <r>
      <rPr>
        <b/>
      </rPr>
      <t>25.10.2018 (В. Пак)</t>
    </r>
    <r>
      <rPr/>
      <t xml:space="preserve"> - запрос расписан через офис
- заявка на формирование РКМ передана в ДГ 26.10.18
- расчет трудоемкости передан в ДГ 02.11.18
- КП откорректировано 07.11.18
- КП передано Паку 07.11.18
- получены РКМ 13.11.18
- отправлено Заказчику исх. 1294</t>
    </r>
  </si>
  <si>
    <t>- необходимо править КП
- передано Петрову 26.12.18
- передано Кокореву 27.12.18
- получены замечания 27.12.18
- откорректировано 27.12.18
- передано Браварцу 27.12.18</t>
  </si>
  <si>
    <t>12.12.2018 - оплата</t>
  </si>
  <si>
    <t>дог. 30/18
(АО)</t>
  </si>
  <si>
    <t>р2315</t>
  </si>
  <si>
    <t>06.06.2018 - оплата</t>
  </si>
  <si>
    <r>
      <rPr>
        <b/>
      </rPr>
      <t>16.02.2018 (В. Пак)</t>
    </r>
    <r>
      <rPr/>
      <t xml:space="preserve"> - сумма работ 385 000 руб., сделать ТКП и договор до среды (21.02), аналог ИУС-2, ИУС-3. ТЗ скинуть Лисейкину
- тз направлено Лисейкину 20.02.18
- необходимо подобрать аналоги по датчикам давления 20.02.18
- сделаны запросы стоимости поставщикам 21.02.18
- получено КП на датчик WRG-S 26.02.18
- Красневскому отправлен запрос диапазона для датчика ДДИ-21 26.02.18
- получен ответ от Красневского 26.02.18</t>
    </r>
    <r>
      <rPr>
        <b/>
      </rPr>
      <t xml:space="preserve">
</t>
    </r>
    <r>
      <rPr/>
      <t>- отправлен запрос стоимости в теплоприбор-сенсорс 26.02.18
- получен ответ: компания не производит преобразователи НП-02 26.02.18
- отправлен запрос стоимости ДДИ-21 исх. № 168 от 26.02.18</t>
    </r>
    <r>
      <rPr>
        <b/>
      </rPr>
      <t xml:space="preserve">
26.02.2018 (В. Пак) </t>
    </r>
    <r>
      <rPr/>
      <t>- 1. позвонить Лисейкину, узнать что с ТЗ; 2. позвонить Красневскому, рассказать ситуацию про датчики
- итог звонка Лисейкину - согласен на выполнение работ 27.02.18
- требуется проработать тех. решение использовать наши модули 27.02.18
- итог звонка: Красневский на данный момент не подобрал аналог датчика, конечная сумма 385 000.
- информация передана Паку 05.03.18, жду решения
- требуется корректировка ТКП 06.03.18
- КП откорректировано 06.03.18
- Красневский ждет КП, звонок 06.03.18
- КП передано Паку 06.03.18
- КП отправлено Заказчику 06.03.18</t>
    </r>
  </si>
  <si>
    <r>
      <rPr/>
      <t xml:space="preserve">- КП отправлено Заказчику 06.03.18
- звонок 14.03.18
- </t>
    </r>
    <r>
      <rPr>
        <b/>
      </rPr>
      <t xml:space="preserve">итог звонка: </t>
    </r>
    <r>
      <rPr/>
      <t xml:space="preserve">руководство считает что сумма работ завышена, Красневский просит уменьшить сумму работ и добавить один датчик WRG-S </t>
    </r>
  </si>
  <si>
    <t>- требуется корректировка ТКП 14.03.18
- КП откорректировано 14.03.18
- КП отправлено Заказчику</t>
  </si>
  <si>
    <t>- КП отправлено Заказчику 14.03.18
- Заказчик просит добавить оборудование в КП
- информация передана Семину 14.03.18
- Семин позвонил Красневскому 16.03.18
- ждем решения Красневского по поводу ВТК
- ждем итога звонка Семина Ларину 16.03.18
- получена информация от Семина 19.03.18
- КП откорректировано 19.03.18
- КП передано Паку 19.03.18
- КП отправлено Заказчику</t>
  </si>
  <si>
    <t>- КП согласовано Заказчиком 21.03.18
- Требуется формирование комплекта договорных документов
- передать Дебольской 22.03.18
- КП передано Дебольской для формирования договора 22.03.18
- получен комплект документов от Дебольской 27.03.18
- комплект отправлен Заказчику на согласование 27.03.18</t>
  </si>
  <si>
    <t>- звонок состояния дел
- откорректировать договор и направить Заказчику
- договор сформирован 02.04.18
- скан отправлен Заказчику 02.04.18
- оригиналы переданы курьеру 02.04.18</t>
  </si>
  <si>
    <t>16.05.2018 - предзапуск</t>
  </si>
  <si>
    <t>- получен протокол разногласий
- необходимо подписать, сформирвоать счет и сопровод, отправить Заказчику
- протокол разногласий согласован с Тюриковой, подписан Семиным 16.05.18
- передан Дышкант для формирования счета на аванс 16.05.18
- счет сформирован 17.05.18
- комплект документов передан Заказчику исх. 526</t>
  </si>
  <si>
    <r>
      <rPr>
        <b/>
      </rPr>
      <t>08.05.2018 (В. Пак)</t>
    </r>
    <r>
      <rPr/>
      <t xml:space="preserve"> - расписано через офис, подготовить сопровод к ткп
- принято в работу 08.05.18
- сопровод сформирован 08.05.18
- передано Паку 08.05.18
- отправлено Заказчику исх 474</t>
    </r>
  </si>
  <si>
    <t>17.07.2018 - предзапуск</t>
  </si>
  <si>
    <t>105_18</t>
  </si>
  <si>
    <t>- требуется обновить КП
- отправить Заказчику свидетельство СИ
- отправлено Заказчику
- ТКП на рассмотрении в росрыболовстве</t>
  </si>
  <si>
    <t>- требуется обновить КП
- КП обновлено 16.03.18
- КП отправлено Заказчику</t>
  </si>
  <si>
    <t>- требуется обновить КП
- КП обновлено 16.05.18
- КП передано Паку 16.05.18
- КП отправлено Заказчику</t>
  </si>
  <si>
    <t>Сибтеплоприбор</t>
  </si>
  <si>
    <t>106_18</t>
  </si>
  <si>
    <r>
      <rPr>
        <b/>
      </rPr>
      <t>26.02.2018 (В. Пак)</t>
    </r>
    <r>
      <rPr/>
      <t xml:space="preserve"> - расписано через офис
- Заказчику направлен запрос исходных данных 26.02.18
- для Заказчика запрос более не актуален, информация получена в ходе телефонного звонка</t>
    </r>
  </si>
  <si>
    <t>ОАО "Сангтудинская ГЭС-1"</t>
  </si>
  <si>
    <t>108_18</t>
  </si>
  <si>
    <r>
      <rPr>
        <b/>
      </rPr>
      <t xml:space="preserve">28.02.2018 (В. Пак) </t>
    </r>
    <r>
      <rPr/>
      <t>- расписано через офис
- принято в работу 28.02.18
- КП сформировано 28.02.18
- КП передано Паку 28.02.18
- КП отправлено Заказчику</t>
    </r>
  </si>
  <si>
    <r>
      <rPr>
        <b/>
      </rPr>
      <t>05.03.2018 (В. Пак)</t>
    </r>
    <r>
      <rPr/>
      <t xml:space="preserve"> - запрос отписан через офис. Взять за основу ТКП от 2017 года (297_17). Разобраться что за КП, на которое ссылается Заказчик. Обновить КП в ценах 18 года
- принято в работу 05.03.18
- КП сформировано 05.03.18
- КП передано Паку 05.03.18
- получены замечания 05.03.18
- КП откорректировано 05.03.18
- КП передано Паку 05.03.18
- КП отправлено Заказчику исх. 156 от 06.03.18</t>
    </r>
  </si>
  <si>
    <r>
      <rPr/>
      <t xml:space="preserve">- КП получено Заказчиком
- звонок 14.03.18
- </t>
    </r>
    <r>
      <rPr>
        <b/>
      </rPr>
      <t>итог звонка:</t>
    </r>
    <r>
      <rPr/>
      <t xml:space="preserve"> КП рассмотрено, вопросов нет, формируются документы для проведения закупки</t>
    </r>
  </si>
  <si>
    <t>- звонок состояния дел 23.03.18
- итог звонка: готовят документацию для проведения закупки как единственный поставщик (процедура длительная) 26.03.18
- подготовить письмо о единственном поставщике 26.03.18
- письмо отправлено 26.03.18</t>
  </si>
  <si>
    <t xml:space="preserve">- от Заказчика получен проект договора
- передано на согласование Тюриковой 21.05.18
- согласовано Тюриковой 21.05.18
- отправлено Заказчику на согласование </t>
  </si>
  <si>
    <t>- от Заказчика получено ТЗ, требуется согласовать
- ТЗ согласовано 05.06.18
- отправлено Заказчику.</t>
  </si>
  <si>
    <r>
      <rPr>
        <b/>
      </rPr>
      <t>20.07.2018 (В. Пак)</t>
    </r>
    <r>
      <rPr/>
      <t xml:space="preserve"> - запрос расписан через офис
- подписать договор (оригинал), отправить Заказчику 
- счет сформирован 20.07.18
- сопровод сформирован 20.07.18
23.07.2018 - договор оригинал и счет оптравлен Заказчику исх. 593</t>
    </r>
  </si>
  <si>
    <t>13.09.2018 - оплата аванса</t>
  </si>
  <si>
    <t>НТЦ Привод-Н</t>
  </si>
  <si>
    <t>118_18</t>
  </si>
  <si>
    <r>
      <rPr>
        <b/>
      </rPr>
      <t xml:space="preserve">06.03.2018 (В. Пак) </t>
    </r>
    <r>
      <rPr/>
      <t>- запрос расписан через офис
- принято в работу 06.03.18
- КП сформировано 06.03.18
- КП передано Паку 06.03.18
- КП отправлено Заказчику 06.03.18</t>
    </r>
  </si>
  <si>
    <r>
      <rPr/>
      <t xml:space="preserve">- КП получено Заказчиком
- звонок 14.03.18
- </t>
    </r>
    <r>
      <rPr>
        <b/>
      </rPr>
      <t>итог звонка:</t>
    </r>
    <r>
      <rPr/>
      <t xml:space="preserve"> запрос был оценочный (оценить изменение цен с 14 по 18г), средств на закупку на данный момент нет, используют в работе 2 ранее поставленных комплекса. </t>
    </r>
  </si>
  <si>
    <t>ИЦ Газотурбинные технологии</t>
  </si>
  <si>
    <t>Работы по настройке шкафа измерения пульсаций</t>
  </si>
  <si>
    <t>122_18</t>
  </si>
  <si>
    <t>30.03.2018 - оплата</t>
  </si>
  <si>
    <t>дог 59/17 от 11.09.17 (ООО)</t>
  </si>
  <si>
    <t>р2223</t>
  </si>
  <si>
    <r>
      <rPr>
        <b/>
      </rPr>
      <t xml:space="preserve">12.03.2018 (В. Пак) </t>
    </r>
    <r>
      <rPr/>
      <t xml:space="preserve">- сделать ТКП, распечатку с трудозатратами передам на бумаге, на базе ТКП сделать ДС к дог. 59/17 от 11.09.2017 (заказ 2223)
- КП сформировано 12.03.18
- КП передано Паку 12.03.18
- получены замечания 13.03.18
- КП откорректировано 13.03.18
- КП передано Паку 13.03.18
- </t>
    </r>
    <r>
      <rPr>
        <b/>
      </rPr>
      <t>с Шестаковым обсудить доставку!</t>
    </r>
    <r>
      <rPr/>
      <t xml:space="preserve">
- КП передано Тюриковой для формирования ДС 13.03.18
- ДС сформировано 15.03.18
- проект ДС отправлен Заказчику</t>
    </r>
  </si>
  <si>
    <r>
      <rPr>
        <b/>
      </rPr>
      <t>- получены замечания от Заказчика(по телефону)</t>
    </r>
    <r>
      <rPr/>
      <t>: он считает что эти работы и так должны были быть заложены в ПНР
- информация передана Лазареву 16.03.18
- жду информацию от Семина 19.03.18
- требуется обновление КП 20.03.18
- КП обновлено 20.03.18
- передано Тюриковой для корректировки ДС 20.03.18
- ДС исправлено 20.03.18
- проект ДС отправлено Заказчику</t>
    </r>
  </si>
  <si>
    <r>
      <rPr>
        <b/>
      </rPr>
      <t xml:space="preserve">- получено ДС от Заказчика, с правками
</t>
    </r>
    <r>
      <rPr/>
      <t>- правки согласованы с Тюриковой 22.03.18
- сформирован комплект документов 22.03.18
- скан отправлен Заказчику, исх. 210
- оригиналы переданы в службу доставки</t>
    </r>
  </si>
  <si>
    <t>Стат зал</t>
  </si>
  <si>
    <t>123_16</t>
  </si>
  <si>
    <r>
      <rPr>
        <b/>
      </rPr>
      <t xml:space="preserve">20.04.2018 (В. Пак) </t>
    </r>
    <r>
      <rPr/>
      <t>- подготовить письмо с таблицей крупноблочной из ТКП, срок до понедельника
- принято в работу 20.04.18
- письмо сформировано 20.04.18
- письмо передано Паку 20.04.18 
- получены замечания 23.04.18
- письмо откорректировано 23.04.18
- письмо передано Паку 23.04.18
- отправлено Заказчику исх 432
- отправлены 2 альтернативных предложения 24.04.18</t>
    </r>
  </si>
  <si>
    <t>Статзал</t>
  </si>
  <si>
    <t>123_16
373_18</t>
  </si>
  <si>
    <t>- откорректировать КП
- КП откорректировано 21.08.18
- КП передано Кокореву 21.08.18
- КП отправлено Заказчику исх 912</t>
  </si>
  <si>
    <t>- откорректировать КП
- откорректировано
- подписано Потаповым
- КП отправлено Заказчику исх 925</t>
  </si>
  <si>
    <t>- подготовить альтернативное КП
- КП сформировано 27.08.18
- КП отправлено поставщику 27.08.18
- КП получено от поставщика 29.08.18
- КП отправлено Заказчику</t>
  </si>
  <si>
    <t>125_18</t>
  </si>
  <si>
    <t>- сделать ТКП, задачу поставил Семин
- ТКП сформировано 16.03.18
- ТКП передано Семину 16.03.18
- Отправлено Заказчику исх. 195 от16.03.18</t>
  </si>
  <si>
    <t>126_18</t>
  </si>
  <si>
    <t>- составить письмо о стоимости и 2 альтернативки для НИЦ РКП, ИС-102
- альтернативки направлены 15.03.18
- получены альтернативные КП 16.03.18
- письмо сформировано 15.03.18
- письмо передано Кокореву 16.03.18
- письма отправлены Заказчику исх. 194 от 16.03.18</t>
  </si>
  <si>
    <r>
      <rPr>
        <b/>
      </rPr>
      <t>19.03.2018 (В. Пак)</t>
    </r>
    <r>
      <rPr/>
      <t xml:space="preserve"> - расписан через офис. По технике ТЗ проработать с Коростелевым, за основу взять tkp2018_047. ТЗ и крайнюю версию КП 047 передать Коростелеву для правок
- принято в работу 19.03.18
- Коростелев будет на МЕРЕ 20.03.18
- передано Коростелеву, 20.03.18
- Коростелев сообщил что ТЗ не актуально 20.03.18
- ждем актуальное ТЗ от Заказчика 20.03.18
- получено актуальное ТЗ 21.03.18
- ТЗ передано Коростелеву 21.03.18
- получено обновленное ТЗ 21.03.18
- ТЗ передано Коростелеву 21.03.18
- от Коростелева получены данные 21.03.18
- КП сформировано 21.03.18;
- КП передано Паку 21.03.18
- получены замечания 22.03.18
- КП откорректировано 22.03.18
- КП передано Паку 22.03.18
- КП передано Семину 23.03.18
- получены замечания по сопроводу 26.03.18
- откорректировано 26.03.18
- передано Семину 26.03.18
- отправлено Заказчику исх. 242 от 27.03.18</t>
    </r>
  </si>
  <si>
    <r>
      <rPr/>
      <t xml:space="preserve">- звонок состояния дел
- </t>
    </r>
    <r>
      <rPr>
        <b/>
      </rPr>
      <t>итог звонка:</t>
    </r>
    <r>
      <rPr/>
      <t xml:space="preserve"> поставка нашей системы предполагается частью большой поставки Силовых машин, договора с Заказчиком (Калининская АЭС) на данный момент нет. КП доведено до руководителя проекта. Ждемс.</t>
    </r>
  </si>
  <si>
    <r>
      <rPr>
        <b/>
      </rPr>
      <t xml:space="preserve">10.04.2018 (В. Пак) </t>
    </r>
    <r>
      <rPr/>
      <t>- расписан через офис, запрос ТУ на комплекс
ответ подготовлен и отправлен Матвеевой 10.04.18</t>
    </r>
  </si>
  <si>
    <t>- от Заказчика получена новая редакция ТЗ
- ТЗ передано Коростелеву 25.04.18
- Коростелевым составлен список вопросов необходимый для корректировки КП и направлен Силовым машинам (Григорьеву) и Калининской АЭС (Новожилову) 
- ждем ответов.</t>
  </si>
  <si>
    <t>916
923/1</t>
  </si>
  <si>
    <t>- совещание на МЕРЕ (Попов, Спиридонский, Коростелев) 06-07.09
- предупредить Коростелева 03.09 (предупредил)
- совещание на мере 06.09.18, на совещании откорректировано ТЗ на систему 
- необходимо откорректировать КП
- ждем обновленное ТЗ от силовых машин
- КП обновлено
- отправлено Заказчику</t>
  </si>
  <si>
    <t>- получена очередная итерация ТЗ (неофициально)
- ТЗ передано на согласование Коростелеву 27.12.18
- ждем официально направленное ТЗ</t>
  </si>
  <si>
    <t>ИЭМЭТ</t>
  </si>
  <si>
    <t>128_18</t>
  </si>
  <si>
    <r>
      <rPr>
        <b/>
      </rPr>
      <t>19.03.2018 (В. Пак)</t>
    </r>
    <r>
      <rPr/>
      <t xml:space="preserve"> - обновить КП по прайсу 18 года (tkp2016_351). Создать папку в 18 году, прописать в ТКП что срок действия КП 6 месяцев
- принято в работу 19.03.18
- КП сформировано 19.03.18
- КП передано Паку 19.03.18
</t>
    </r>
    <r>
      <rPr>
        <b/>
      </rPr>
      <t>20.03.2018 (В. Пак)</t>
    </r>
    <r>
      <rPr/>
      <t xml:space="preserve"> - официальное письмо с запросом от Заказчика, прояснить ситуацию
- переговорил с Заказчиком, запрос был направлен ошибочно, данная система вопрос далекого будущего 20.03.18
- направить обновленное КП
- КП передано Паку 20.03.18
- КП подписано 21.03.18
- КП направлено Заказчику исх. 207 от 21.03.18</t>
    </r>
  </si>
  <si>
    <r>
      <rPr>
        <b/>
      </rPr>
      <t>18.06.2018 (В. Пак)</t>
    </r>
    <r>
      <rPr/>
      <t xml:space="preserve"> - запрос направлен по e-mail
- отправлено Заказчику</t>
    </r>
  </si>
  <si>
    <t>модуль МХ-132</t>
  </si>
  <si>
    <t>130_18</t>
  </si>
  <si>
    <r>
      <rPr/>
      <t xml:space="preserve">- </t>
    </r>
    <r>
      <rPr>
        <b/>
      </rPr>
      <t xml:space="preserve">модуль не успели внести в закупку на этот год, вносят на следующий, цена 2019!
</t>
    </r>
    <r>
      <rPr/>
      <t>- КП обновлено 20.03.18
- КП передано Паку 20.03.18</t>
    </r>
  </si>
  <si>
    <t>131_18</t>
  </si>
  <si>
    <r>
      <rPr/>
      <t xml:space="preserve">- </t>
    </r>
    <r>
      <rPr>
        <b/>
      </rPr>
      <t>требуется обновить КП (425_17) в ценах 2019</t>
    </r>
    <r>
      <rPr/>
      <t xml:space="preserve">
- КП обновлено 20.03.18
- КП передано Паку 20.03.18
- КП отправлено Заказчику</t>
    </r>
  </si>
  <si>
    <t>- обновить КП в ценах 2019 г
- отправить коды ОКВЭД, ОКДП
- отправлено Заказчику</t>
  </si>
  <si>
    <t>132_18</t>
  </si>
  <si>
    <r>
      <rPr/>
      <t xml:space="preserve">- </t>
    </r>
    <r>
      <rPr>
        <b/>
      </rPr>
      <t>требуется обновить КП (428_17) в ценах 2019</t>
    </r>
    <r>
      <rPr/>
      <t xml:space="preserve">
- КП обновлено 20.03.18
- КП передано Паку 20.03.18
- КП отправлено Заказчику</t>
    </r>
  </si>
  <si>
    <r>
      <rPr/>
      <t xml:space="preserve">- </t>
    </r>
    <r>
      <rPr>
        <b/>
      </rPr>
      <t xml:space="preserve">замечания от Заказчика 21.03.18
</t>
    </r>
    <r>
      <rPr/>
      <t>- требуется правка КП
- КП обновлено 21.03.18
- КП передано Паку 21.03.18
- КП отправлено Заказчику</t>
    </r>
  </si>
  <si>
    <t>- обновить КП в ценах 2019 г
- отправить коды ОКВЭД, ОКДП
- отправлено Заказчику</t>
  </si>
  <si>
    <t>ЭлектроПрогресс</t>
  </si>
  <si>
    <t>133_18</t>
  </si>
  <si>
    <r>
      <rPr>
        <b/>
      </rPr>
      <t>20.03.2018 (В. Пак)</t>
    </r>
    <r>
      <rPr/>
      <t xml:space="preserve"> - расписан через офис (перекупы, см. запрос от НИЦ РКП)
- отправлено Заказчику</t>
    </r>
  </si>
  <si>
    <t>ЭСКАП</t>
  </si>
  <si>
    <r>
      <rPr>
        <b/>
      </rPr>
      <t>21.03.2018 (В. Пак)</t>
    </r>
    <r>
      <rPr/>
      <t xml:space="preserve"> - отправлен по e-mail (перекупы, см. запрос от НИЦ РКП)
- отправлено Заказчику</t>
    </r>
  </si>
  <si>
    <r>
      <rPr>
        <b/>
      </rPr>
      <t>20.03.2018 (В. Пак)</t>
    </r>
    <r>
      <rPr/>
      <t xml:space="preserve"> - отправлено по e-mail
- принято в работу 21.03.18
- КП сформировано 21.03.18
- КП передано Паку 21.03.18
- КП отправлено Заказчику</t>
    </r>
  </si>
  <si>
    <t>- необходимо отправить КП с сопроводом
- отправлено Заказчику исх. 420</t>
  </si>
  <si>
    <r>
      <rPr>
        <b/>
      </rPr>
      <t>20.03.2018 (В. Пак)</t>
    </r>
    <r>
      <rPr/>
      <t xml:space="preserve"> - отправлено по e-mail
- принято в работу 21.03.18
- КП сфрмировано 21.03.18
- КП передано Паку 21.03.18
- получены замечания 22.03.18
- КП откорректировано 22.03.18
- КП направлено Заказчику</t>
    </r>
  </si>
  <si>
    <t>- отправить Заказчику официальное письмо
- отправлено Заказчику исх. 240 от 27.03.18
- отправлено Заказчику исх. 241 от 27.03.18</t>
  </si>
  <si>
    <t>- звонок состояния дел
- итог звонка: техника согласована, передано в отдел закупок, закупка либо конкурс/либо единственный поставщик, ориентировочно в течении месяца, 02.04.18</t>
  </si>
  <si>
    <t>- звонок от Заказчика, необходимо убрать 1 модуль, разбить на 2 КП со стоимостью до 400к
- КП сформированы, согласованы Паком
- передано Тюриковой для формирования договора 02.07.18
- отправлено Заказчику</t>
  </si>
  <si>
    <t>24.09.2018 - оплата аванса</t>
  </si>
  <si>
    <t>25.09.2018 - оплата аванса</t>
  </si>
  <si>
    <t>СПЕЦМОНТАЖАВТОМАТИКА</t>
  </si>
  <si>
    <t>АСУ ТП стенда "Поток"</t>
  </si>
  <si>
    <t>137_17</t>
  </si>
  <si>
    <t>дог 60/17 (АО) 27.06.17</t>
  </si>
  <si>
    <t>р2142</t>
  </si>
  <si>
    <t>138_18</t>
  </si>
  <si>
    <r>
      <rPr>
        <b/>
      </rPr>
      <t>22.03.2018 (В. Пак)</t>
    </r>
    <r>
      <rPr/>
      <t xml:space="preserve"> - направлен по e-mail
- принято в работу 22.03.18
- КП сформировано 22.03.18
- КП передано Паку 22.03.18
- КП подписано, ждем формирования КП 139, 140 22.03.18
</t>
    </r>
    <r>
      <rPr>
        <b/>
      </rPr>
      <t>23.03.2018 (В. Пак)</t>
    </r>
    <r>
      <rPr/>
      <t xml:space="preserve"> - расписан через офис
- отправлено Заказчику</t>
    </r>
  </si>
  <si>
    <t>MIC-1200 (ДФМ) (16 каналов)</t>
  </si>
  <si>
    <t>139_18</t>
  </si>
  <si>
    <r>
      <rPr>
        <b/>
      </rPr>
      <t>22.03.2018 (В. Пак)</t>
    </r>
    <r>
      <rPr/>
      <t xml:space="preserve"> - направлен по e-mail
- принято в работу 22.03.18
</t>
    </r>
    <r>
      <rPr>
        <b/>
      </rPr>
      <t xml:space="preserve">23.03.2018 (В. Пак) </t>
    </r>
    <r>
      <rPr/>
      <t>- расписан через офис
- Заказчику направлен запрос ТЗ 23.03.18</t>
    </r>
  </si>
  <si>
    <t>MIC-1200 (ДФМ) (24 канала)</t>
  </si>
  <si>
    <t>140_18</t>
  </si>
  <si>
    <r>
      <rPr>
        <b/>
      </rPr>
      <t>22.03.2018 (В. Пак)</t>
    </r>
    <r>
      <rPr/>
      <t xml:space="preserve"> - направлен по e-mail
- принято в работу 22.03.18
</t>
    </r>
    <r>
      <rPr>
        <b/>
      </rPr>
      <t>23.03.2018 (В. Пак)</t>
    </r>
    <r>
      <rPr/>
      <t xml:space="preserve"> - расписан через офис
- Заказчику направлен запрос ТЗ 23.03.18</t>
    </r>
  </si>
  <si>
    <t>ИЦ ТПС ЖТ</t>
  </si>
  <si>
    <t>142_18</t>
  </si>
  <si>
    <r>
      <rPr>
        <b/>
      </rPr>
      <t xml:space="preserve">23.03.2018 (В. Пак) </t>
    </r>
    <r>
      <rPr/>
      <t>- расписан через офис
- принят в работу 23.03.18
- КП сформировано 23.03.18
- КП передано Паку 23.03.18
- получены замечания 26.03.18
- КП откорректировано 26.03.18
- КП передано Паку 26.03.18
- отправлено Заказчику</t>
    </r>
  </si>
  <si>
    <t>- звонок состояния дел
- итог звонка: ЛПР по технике в командировке, займется изучением КП в середине апреля, ждемс. 02.04.18</t>
  </si>
  <si>
    <t>- новые требования от Заказчика
- Заказчику по телефону сообщена информация касаемо обновления КП
- ждем решения Заказчика 13.04.18
- получены ИД от Заказчика 18.04.18
- КП сформировано 18.04.18
- КП передано Паку 18.04.18
- отправлено Заказчику (2 варианта)</t>
  </si>
  <si>
    <t>Мобильный комплекс для транспортных испытаний</t>
  </si>
  <si>
    <t>276
334</t>
  </si>
  <si>
    <t>146_18</t>
  </si>
  <si>
    <r>
      <rPr>
        <b/>
      </rPr>
      <t>Вх. 26.03.18
27.03.2018 (В. Пак)</t>
    </r>
    <r>
      <rPr/>
      <t xml:space="preserve"> - встреча на МЕРА, передача первичных ТТ
- составить протокол встречи
- организовать экскурсию по фирме + демонстрацию работы оборудования и софта
- проведена экскурсия по фирме + демонтсрация работы оборудования, составлен и подписан протокол 30.03.18
- требуется составить схему + ТКП
- КП сформировано 06.04.18
- КП согласовано Петров Пак Семин 06.04.18
- КП отправлено Заказчику исх. 368 </t>
    </r>
  </si>
  <si>
    <t>ГК ИМПЭКС</t>
  </si>
  <si>
    <t>150_18</t>
  </si>
  <si>
    <r>
      <rPr/>
      <t xml:space="preserve">- обновить ТКП для Заказчика (436_17)
- Заказчику направлен список вопросов 29.03.18
- </t>
    </r>
    <r>
      <rPr>
        <b/>
      </rPr>
      <t>итог звонка:</t>
    </r>
    <r>
      <rPr/>
      <t xml:space="preserve"> вопросы перенаправлены головному Заказчику 30.03.18, ждем ответы, закупка планируется сразу же после согласования техники 02.04.18 
- получены частичные ответы на вопросы 03.04.18
- КП сформировано 03.04.18
- КП передано Паку 03.04.18
- КП отправлено Заказчику исх. 275 от 03.04.18</t>
    </r>
  </si>
  <si>
    <t>- перекупы. отправить КП
- отправлено Заказчику</t>
  </si>
  <si>
    <t>Инфосис</t>
  </si>
  <si>
    <t>Контракт Комплект XXI</t>
  </si>
  <si>
    <t>375/1</t>
  </si>
  <si>
    <r>
      <rPr>
        <b/>
      </rPr>
      <t xml:space="preserve">19.04.2018 (В. Пак) </t>
    </r>
    <r>
      <rPr/>
      <t>- расписано через офис (перекупы Импэкс)
- принято в работу 19.04.18
- отправлено Заказчику</t>
    </r>
  </si>
  <si>
    <t>Bentfort Management Ltd.</t>
  </si>
  <si>
    <t>MIC-026 (для Сангутдинской ГЭС)</t>
  </si>
  <si>
    <r>
      <rPr>
        <b/>
      </rPr>
      <t>26.04.2018 (В. Пак)</t>
    </r>
    <r>
      <rPr/>
      <t xml:space="preserve"> - расписан через офис
- сформировано, согласовано Семиным 27.04.18
- отправлено Заказчику исх. 360</t>
    </r>
  </si>
  <si>
    <r>
      <rPr>
        <b/>
      </rPr>
      <t xml:space="preserve">27.04.2018 (В. Пак) </t>
    </r>
    <r>
      <rPr/>
      <t>- расписан через офис
- ответ направлен Заказчику</t>
    </r>
  </si>
  <si>
    <t>"РКЦ "Прогресс"</t>
  </si>
  <si>
    <t>Пиротехника</t>
  </si>
  <si>
    <t>151_18</t>
  </si>
  <si>
    <t>- требуется обновить КП (267_17) 02.04.18
- КП обновлено 02.04.18
- КП передано Паку 02.04.18
- КП передано Фельдману 03.04.18
- КП согласовано Фельдманом 04.04.18
- КП передано Паку 04.04.18
- переговорить с Фельдманом и Семиным 23.04.18
- от Семина получена вводная информация 28.04.18
- необходимо написать сопровод 28.04.18
- отправлено Заказчику Исх 457</t>
  </si>
  <si>
    <t>154_18</t>
  </si>
  <si>
    <t>Встреча на МЕРЕ 02.04.18
- требуется сформировать ТКП 02.04.18
- КП сформировано 02.04.18
- КП передано Паку 02.04.18
- получены замечания 03.04.18
- КП откорректировано 04.04.18
- КП передано Паку 04.04.18
- КП согласовано 05.04.18
- КП отправлено Заказчику исх 286</t>
  </si>
  <si>
    <t>- от Заказчика получен проект договора 08.02.18
- договор нас не устраивает
- требуется сформировать проект договора
- требуется сформировать ТЗ
- заказчику отправлены проекты договора и ТЗ 05.03.18
- позвонить Пышкину 12.03.18
- договор находится на внутреннем согласовании 12.03.18
- Требуется корректировка ТЗ для исключения возможных конкурентов на конкурсе 15.03.18
- ТЗ на корректировке у Петрова 15.03.18
- ТЗ и проект договора отправлены Заказчику 20.03.18
- договор согласован Заказчиком 20.03.18 (со слов Пышкина)
- ждем выход на конкурс до конца марта.</t>
  </si>
  <si>
    <t>дог 47702388027160001410
от 25.05.18
(АО)</t>
  </si>
  <si>
    <r>
      <rPr>
        <b/>
      </rPr>
      <t xml:space="preserve">04.05.2018 (В. Пак) </t>
    </r>
    <r>
      <rPr/>
      <t>- предзапуск</t>
    </r>
  </si>
  <si>
    <t>19.04.2018 - выход на конкурс
- сформировать РКМ до 03.05.18
- материалы сформированы, переданы Тюриковой 03.05.18
- заявка направлена на площадку</t>
  </si>
  <si>
    <r>
      <rPr>
        <b/>
      </rPr>
      <t>16.05.2018 (В. Пак)</t>
    </r>
    <r>
      <rPr/>
      <t xml:space="preserve"> - выигран конкурс, подготовка договора и РКМ
- отправлено Заказчику</t>
    </r>
  </si>
  <si>
    <t>20.07.2018 - оплата</t>
  </si>
  <si>
    <t>- подготовить расчет трудоемкости
- подготовлено 15.08.18
- передано Игошкину 15.08.18</t>
  </si>
  <si>
    <t>09.11.2018 - оплата</t>
  </si>
  <si>
    <t>158_18</t>
  </si>
  <si>
    <r>
      <rPr>
        <b/>
      </rPr>
      <t>03.04.2018 (В. Пак)</t>
    </r>
    <r>
      <rPr/>
      <t xml:space="preserve"> - расписан через офис
- принят в работу 04.04.18
- КП сформировано 04.04.18
- КП передано Паку 04.04.18
- КП согласовано 05.04.18
- КП отправлено Заказчику 05.04.18</t>
    </r>
  </si>
  <si>
    <r>
      <rPr>
        <rFont val="Arial"/>
        <b/>
      </rPr>
      <t xml:space="preserve">17.09.2018 (В. Пак) </t>
    </r>
    <r>
      <rPr>
        <rFont val="Arial"/>
      </rPr>
      <t>- расписать текущую ситуацию
- в КП необходимо добавить стоимость системы пожаротушения
- отправить Заказчику, срок 20.09.18
- отправлено Заказчику</t>
    </r>
  </si>
  <si>
    <t>362
466</t>
  </si>
  <si>
    <r>
      <rPr>
        <b/>
      </rPr>
      <t>02.04.2018 (В. Пак)</t>
    </r>
    <r>
      <rPr/>
      <t xml:space="preserve"> - расписано через офис, подготовить ТКП + схему, согласовать с Яковлевым и Поповым
- </t>
    </r>
    <r>
      <rPr>
        <b/>
      </rPr>
      <t>итог звонка:</t>
    </r>
    <r>
      <rPr/>
      <t xml:space="preserve"> Заказчик ждет на осмотр объекта и переговоры (УФА) 5-6.04.18.
- ТЗ передано Мамонову 03.04.18
- ждем встречу с ЦИАМом, ориентировочно 06.04.18
- звонок Заказчику 10.04.18
- Совещание с ЦИАМ 06.04.18
- подготовить протокол 06.04.18
- подготовить письмо Заказчику 06.04.18
- протокол сформирвоан и подписан Кокоревым 06.04.18
- проект письма сформирован и направлен Попову 06.04.18
- письмо о необходимости совещания согласовано и направлено Заказчику 09.04.18
- ждем результатов командировки 18.04.18
</t>
    </r>
    <r>
      <rPr>
        <b/>
      </rPr>
      <t>23.04.2018 (В. Пак)</t>
    </r>
    <r>
      <rPr/>
      <t xml:space="preserve"> - подготовить крупноблочное КП к приезду Заказчика (до 25.04)
- встреча с Заказчиком 25.04.18 10.00
- необходимо сформировать матрицу ответственности (Пак)
- необходимо сформировать ТКП 25.04.18
- КП отправлено исх №453 от 27.04.18</t>
    </r>
  </si>
  <si>
    <t>Попов, Яковлев</t>
  </si>
  <si>
    <t>- Заказчик запросил ТКП на АИИС 10.05.18
- получено обновленное ТЗ 10.05.18
- ТЗ направлено Попову 10.05.18
- ТЗ направлено Яковлеву 10.05.18
- КП сформировано 16.05.18
- КП направлено на согласование Попову 16.05.18
- КП отправлено Заказчику исх. 520</t>
  </si>
  <si>
    <t>- Заказчик просит КП на АИИС+АСУ, пожарку, видео, электрическую, топливную
- КП до 14.00
- согласовано Попов, Кокорев
- отправлено Заказчику исх. 550</t>
  </si>
  <si>
    <t>- замечания от Заказчика
- сопровод сформирован 24.05.18
- сопровод передан на согласование Попову 24.05.18
- составлена хронология по проекту 29.05.18
- запрос оф. письма об отказе от услуг ЦИАМа
- составлено 2 варианта ответа 29.05.18
- передано Паку 29.05.18
- письмо согласовано Паком 30.05.18
- отправлено Заказчику исх. 597</t>
  </si>
  <si>
    <r>
      <rPr>
        <rFont val="Arial"/>
      </rPr>
      <t xml:space="preserve">- </t>
    </r>
    <r>
      <rPr>
        <rFont val="Arial"/>
        <b/>
      </rPr>
      <t>правки от Заказчика к сопроводу</t>
    </r>
    <r>
      <rPr>
        <rFont val="Arial"/>
      </rPr>
      <t xml:space="preserve">
- откорректировано, отправлено Заказчику исх. 759</t>
    </r>
  </si>
  <si>
    <t>- требуется добавить стоимость самолетных блоков
- сделаны запросы поставщикам, собирается информация
- Заказчик ждет!
- передано на согласование Попову 03.08.18
- отправлено Заказчику исх. 856</t>
  </si>
  <si>
    <t>- Заказчик прислал обновленное ТЗ
- ТЗ передано Попову 21.08.18
- Заказчику направлен перечень вопросов
- Заказчику направлено ТКП исх 960</t>
  </si>
  <si>
    <r>
      <rPr>
        <b/>
      </rPr>
      <t>06.11.2018 (В. Пак)</t>
    </r>
    <r>
      <rPr/>
      <t xml:space="preserve"> - запрос расписан через офис
- отправлено на рассмотрение Попову 07.11.18
- отправлено Заказчику исх. 1283</t>
    </r>
  </si>
  <si>
    <t>- корректировка КП в части аттестации
- КП откорректировано 16.11.18
- КП передано Попову 16.11.18
- отправлено Заказчику 19.11.18</t>
  </si>
  <si>
    <t>161_18</t>
  </si>
  <si>
    <r>
      <rPr>
        <b/>
      </rPr>
      <t>06.04.2018 (В. Пак)</t>
    </r>
    <r>
      <rPr/>
      <t xml:space="preserve"> - расписан через офис
- принято в работу 06.04.18
- сформировано, согласовано Петров, Пак, Семин 06.04.18
- отправлено Заказчику</t>
    </r>
  </si>
  <si>
    <t>ВЕЗА-Брянск</t>
  </si>
  <si>
    <t>162_18</t>
  </si>
  <si>
    <t>06.12.2018 - оплата</t>
  </si>
  <si>
    <t>дог
28/18
(ООО) 11.04.18</t>
  </si>
  <si>
    <t>р2321</t>
  </si>
  <si>
    <t>13.06.2018 - оплата</t>
  </si>
  <si>
    <r>
      <rPr>
        <b/>
      </rPr>
      <t xml:space="preserve">09.04.2018 (В. Пак) </t>
    </r>
    <r>
      <rPr/>
      <t>- запрос направлен по e-mail
- принято в работу 09.04.18
- КП сформировано 09.04.18
- КП передано Паку 09.04.18
- КП отправлено Заказчику</t>
    </r>
  </si>
  <si>
    <t>Правки от Заказчика, убираем ССД, ждет счет и договор
- КП обновлено, согласовано Паком 0.04.18
- ИД переданы Тюриковой для формирования договора 10.04.18
- получен проект договора 10.04.18
- Заказчику направлен проект договора на согласование</t>
  </si>
  <si>
    <t>- от Заказчика получен запрос на комплект учредительных документов
- необходимо подготовить сопровод и копии документов
- отправлено Заказчику</t>
  </si>
  <si>
    <t>- отправить Заказчику подписанный с нашей стороны договор и счет на аванс
- подписанный скан договора направлен Заказчику исх 335
- оригиналы направлены почтой</t>
  </si>
  <si>
    <t>ЯМЗ</t>
  </si>
  <si>
    <t>СИАМ</t>
  </si>
  <si>
    <r>
      <rPr>
        <b/>
      </rPr>
      <t xml:space="preserve">09.04.2018 (В. Пак) </t>
    </r>
    <r>
      <rPr/>
      <t>- запрос расписан через офис. На базе ткп 2014-181 подготовить новое КП (папка 18 года). По составу оборудования прокомментирую
- принято в работу 09.04.18
- сделаны запросы поставщикам 09.04.18
- КП сформировано 10.04.18
- КП передано Скрипнику 12.04.18
- КП согласовано Скрипником 12.04.18
- необходио сформировать оф. письмо
- письмо сформировано, согласовано Кокоревым, передано на подпись Потапову 12.04.18
- Попов против отправлять письмо 19.04.18
- КП передано Попову на согласование 19.04.18
- получены правки от Попова 20.04.18
- обновлено 20.04.18
- передано Попову 20.04.18
- Попов направит в рабочем порядке лично Гуськову 24.04.18</t>
    </r>
  </si>
  <si>
    <t>165_18</t>
  </si>
  <si>
    <t>- обновить ТКП 333_17
- обновлено, согласовано Паком, Семиным 10.04.18
- отправлено Заказчику 11.04.18</t>
  </si>
  <si>
    <t>- необходимо направить 2 альтернативных КП
- КП сформированы, направлены на подпись12.04.18
- получено КП от L-card, перенаправено Заказчику 13.04.18
- КП металлик отправлено Заказчику</t>
  </si>
  <si>
    <t>169_18</t>
  </si>
  <si>
    <t>- запрос получен по e-mail 11.04.18
- сформировать КП
- КП сформировано, согласовано Семиным 11.04.18
- отправлено Заказчику</t>
  </si>
  <si>
    <t>ТМКБ "Союз"</t>
  </si>
  <si>
    <t>АСУ ТПИ и АИИС</t>
  </si>
  <si>
    <t>170_18</t>
  </si>
  <si>
    <r>
      <rPr>
        <b/>
      </rPr>
      <t xml:space="preserve">10.04.2018 (В. Пак) </t>
    </r>
    <r>
      <rPr/>
      <t>- расписано через офис, проработать технически
- принято в работу 11.04.18
- данное КП уже прорабатывалось для ГАПа №067_18
- ждем распоряжения Попова 11.04.18
- необходимо сформировать ТКП
- КП сформировано 12.04.18
- КП согласовано Яковлевым 13.04.18
- КП передано Попову 13.04.18
- получены замечания 16.04.18
- КП откорректировано 16.04.18
- КП передано Семину 16.04.18
- КП отправлено Заказчику исх. 426</t>
    </r>
  </si>
  <si>
    <t>Энергомир (УМПО)</t>
  </si>
  <si>
    <t>171_18</t>
  </si>
  <si>
    <r>
      <rPr>
        <b/>
      </rPr>
      <t>12.04.2018 (В. Пак)</t>
    </r>
    <r>
      <rPr/>
      <t xml:space="preserve"> - запрос отправлен по e-mail, на базе ткп 2016_126, подготовить 2 КП с учетом прайса 18 года, состав поставки не менять
- принято в работу 12.04.18
- КП сформировано 12.04.18
- КП передано Паку 12.04.18
- КП согласовано
- КП отправлено Заказчику</t>
    </r>
  </si>
  <si>
    <r>
      <rPr>
        <b/>
      </rPr>
      <t xml:space="preserve">02.08.2018 (В. Пак) </t>
    </r>
    <r>
      <rPr/>
      <t>- запрос направлен по e-mail, обновить ТКП 2016-126-3 от 06.03.2017 (по прайсу МЕРА, без наценки 50%)
- отправлено Заказчику исх. 629</t>
    </r>
  </si>
  <si>
    <t>- сформировать проект договора, направить Заказчику
- передано Тюриковой для формирования договора 03.08.18
- проект договора получен 06.08.18
- Заказчику направлен запрос необходимости реализации связи со стендовой АСУТП 06.08.18
- проект договора направлен Заказчику 07.08.18</t>
  </si>
  <si>
    <r>
      <rPr>
        <b/>
      </rPr>
      <t xml:space="preserve">27.08.2018 (В. Пак) </t>
    </r>
    <r>
      <rPr/>
      <t>- написать ситуацию
- письмо от Заказчика, необходимо реализовать передачу параметров в АСУТП
- есть готовый плагин передачи параметров по протоколу modbus TCP
- настройка увеличит трудоемкость ПНР на 0.25
- КП откорректировано, передано Паку 27.08.18
- КП откорректировано, передано Паку 30.08.18
- отправлено Заказчику исх. 749</t>
    </r>
  </si>
  <si>
    <t>- обновить КП
- КП обновлено 17.10.18
- КП передано Паку 17.10.18
- отправлено Заказчику исх. 860</t>
  </si>
  <si>
    <t>172_18</t>
  </si>
  <si>
    <r>
      <rPr>
        <b/>
      </rPr>
      <t>12.04.2018 (В. Пак)</t>
    </r>
    <r>
      <rPr/>
      <t xml:space="preserve"> - отправлено по e-mail
- сформировано, согласовано, отправлено Заказчику 12.04.18</t>
    </r>
  </si>
  <si>
    <t>- подготовить проект договора
- заявка на договор сформирована, передана Паку 01.10.18
- заявка передана в договорную группу 01.10.18
- получен проект договора 03.10.18
- проект договора направлен Заказчику</t>
  </si>
  <si>
    <t>- получены замечания от Заказчика
- замечания согласованы
- подписанный договор направлен Заказчику</t>
  </si>
  <si>
    <t>- объединить с КП № 440_18
- согласовать срок с ПТЦ 01.03.19
- откорректировать договор
- КП объединено 22.10.18
- КП направлено в ПТЦ для согласования срока изготовления 23.10.18
- с ПТЦ не согласован срок, оставляем исходные условия
- заявка на корректировку договора передана в ДГ 24.10.18
- проект договора направлен Заказчику 26.10.18</t>
  </si>
  <si>
    <r>
      <rPr>
        <b/>
      </rPr>
      <t xml:space="preserve">03.12.2018 (В. Пак) </t>
    </r>
    <r>
      <rPr/>
      <t>- запрос расписан через офис. Пришел оригинал договора, контроль подписания и отправка Заказчику
- договор подписан с нашей стороны
- ждем открытие Казны (ориентировочно 11.02.18)
- оригиналы отправлены Заказчику исх. 1488</t>
    </r>
  </si>
  <si>
    <t>дог 17705596339170002221/001921 (АО) 09.11.2018</t>
  </si>
  <si>
    <r>
      <rPr>
        <b/>
      </rPr>
      <t xml:space="preserve">12.04.2018 (В. Пак) </t>
    </r>
    <r>
      <rPr/>
      <t xml:space="preserve">- расписан через офис
- принято в работу 13.04.18
- КП сформировано 13.04.18
- согласовано Семиным
- отправлено Заказчику </t>
    </r>
  </si>
  <si>
    <r>
      <rPr/>
      <t xml:space="preserve">- </t>
    </r>
    <r>
      <rPr>
        <b/>
      </rPr>
      <t xml:space="preserve">правки от Заказчика, откорректировать КП, выставить счет
</t>
    </r>
    <r>
      <rPr/>
      <t>- КП откорректировано 19.07.18
- КП передано Паку 19.07.18
- КП согласовано Паком 19.07.18
- подготовлена СЗ для формирования счета, передана Паку 19.07.18
- передано Воробьевой для формирования счета 19.07.18
- отправлено Заказчику исх. 585</t>
    </r>
  </si>
  <si>
    <r>
      <rPr>
        <b/>
      </rPr>
      <t xml:space="preserve">27.07.2018 (В. Пак) </t>
    </r>
    <r>
      <rPr/>
      <t>- запрос направлен по e-mail, требуются правки в счет и ТКП
- КП откорректировано 01.08.18
- КП передано в бухгалтерию для формирования счета
- отправлено Заказчику исх 628</t>
    </r>
  </si>
  <si>
    <t>счет 205 (ООО) 02.08.2018</t>
  </si>
  <si>
    <t>- правки от Заказчика 06.08.18
- КП откорректировано, согласовано 06.08.18
- КП отправлено Заказчику 06.08.18
- Счет отправлен Заказчику исх. 646</t>
  </si>
  <si>
    <t>- разбить на 2 КП, 2 альтернативки
- КП согласованы Паком 10.08.18
- альтернативные КП отправлены Заказчику</t>
  </si>
  <si>
    <t>- подготовит выписку из прайса, отправить Заказчику
- отправлено Заказчику</t>
  </si>
  <si>
    <t>- подготовить альтернативные предложения по 2й части таким образом чтобы НМЦ не превышала 10кк
- предложения подготовлены 08.10.18
- предложения направлены партнерам 08.10.18
- получен ответ от L-card 09.10.18
- получен ответ ANV 09.10.18
- направлено Заказчику</t>
  </si>
  <si>
    <t xml:space="preserve">- подготовить письмо о цене
- подготовлено, передано Паку 26.10.18
- отправлено Заказчику исх. 904 </t>
  </si>
  <si>
    <t>09.11.2018 - формуляр запущен</t>
  </si>
  <si>
    <r>
      <rPr>
        <b/>
      </rPr>
      <t>02.07.2018 (В. Пак) -</t>
    </r>
    <r>
      <rPr/>
      <t xml:space="preserve"> подготовить спецификацию к договору
- спеки подготовлены 06.07.18</t>
    </r>
  </si>
  <si>
    <t>27.08.2018 - оплата аванса</t>
  </si>
  <si>
    <r>
      <rPr>
        <b/>
      </rPr>
      <t>28.08.2018 (В. Пак)</t>
    </r>
    <r>
      <rPr/>
      <t xml:space="preserve"> - объединить два ТКП в одно
- объединено 29.08.18
- выполнено сравнение с ПД 29.08.18
- передано Паку 29.08.18</t>
    </r>
  </si>
  <si>
    <t>- составить расширенные спецификации
- сформированы 02.10.18
- согласованы Семиным 02.10.18
- отправлены Заказчику в рабочем порядке</t>
  </si>
  <si>
    <t>- необходимо править КП
- пауза (Семин) 10.12.18</t>
  </si>
  <si>
    <r>
      <rPr>
        <b/>
      </rPr>
      <t xml:space="preserve">23.04.2018 (В. Пак) </t>
    </r>
    <r>
      <rPr/>
      <t xml:space="preserve">- запрос расписан через офис
</t>
    </r>
    <r>
      <rPr>
        <b/>
      </rPr>
      <t xml:space="preserve">28.05.2018 (В. Пак) </t>
    </r>
    <r>
      <rPr/>
      <t xml:space="preserve">- подготовить 3 ТКП на ИУС на базе 3 ТЗ
- подготовлено 3 КП
- передано Паку 28.05.18
</t>
    </r>
    <r>
      <rPr>
        <b/>
      </rPr>
      <t xml:space="preserve">31.05.2018 (В. Пак) </t>
    </r>
    <r>
      <rPr/>
      <t>- отправлено в Компьюлинк</t>
    </r>
  </si>
  <si>
    <r>
      <rPr>
        <b/>
      </rPr>
      <t xml:space="preserve">02.07.2018 (В. Пак) </t>
    </r>
    <r>
      <rPr/>
      <t>- подготовить спецификацию к договору
- спеки подготовлены 06.07.18</t>
    </r>
  </si>
  <si>
    <t>12.04.2018 - ТКП</t>
  </si>
  <si>
    <t>Требуется корректировка КП (после командировки Стифутина)
- КП откорректировано 03.05.18
- КП передано Стифутину 03.05.18
- КП согласовано Стифутиным 03.05.18
- КП передано Паку 03.05.18
- КП согласовано 04.05.18
- КП отправлено Заказчику</t>
  </si>
  <si>
    <t>Требуется корректировка КП
- КП откорректировано 08.05.18
- КП согласовано Стифутиным 08.05.18
- КП передано Паку 08.05.18
- КП согласовано Паком 10.05.18
- КП согласовано Семиным 10.05.18
- КП направлено Заказчику</t>
  </si>
  <si>
    <t>- ТЗ направлено Заказчику на согласование 11.05.18
- требуется в КП добавить плагин расчетных параметров
- выслать Заказчику проект договора
- Заказчикуна согласование отправлено ТКП, договор, ТЗ</t>
  </si>
  <si>
    <t>18/18
(АО)
26.06.18</t>
  </si>
  <si>
    <t>- получены правки от Заказчика 31.05.18
- Заказчику отправлен перечень вопросов(Стифутин) 31.05.18
- получены ответы
- КП откорректировано 05.06.18
- КП согласовано Стифутиным 05.06.18
- КП передано Паку 05.06.18
- отправлено Заказчику 06.06.18</t>
  </si>
  <si>
    <t>18/18
(АО)
26.06.18</t>
  </si>
  <si>
    <t>- необходимо подготовить и отправить комплект документов (баланс, устав и пр)
- отправлено Заказчику 20.06.18</t>
  </si>
  <si>
    <t>20.06.2018 - предзапуск</t>
  </si>
  <si>
    <t>- замечания к договору от Заказчика
- замечания исправлены
- комплект договорных документов, включая счет на авансовый платеж направлен Заказчику исх. 705</t>
  </si>
  <si>
    <r>
      <rPr>
        <b/>
      </rPr>
      <t xml:space="preserve">23.08.2018 (В. Пак) </t>
    </r>
    <r>
      <rPr/>
      <t>- запрос расписан через офис
- передано Чикиной для формирования сопровода 24.08.18
- отправлено Заказчику почтой</t>
    </r>
  </si>
  <si>
    <t>10.10.2018 - оплата</t>
  </si>
  <si>
    <t>177_18
366_18</t>
  </si>
  <si>
    <t xml:space="preserve">Дооснащение для ТКП 177_18
- КП сформировано 15.08.18
- КП передано Стифутину 15.08.18
- передано Тюриковой для формирования договора 16.08.18
- отправлено на согласование Заказчику </t>
  </si>
  <si>
    <t>45/18
(АО)</t>
  </si>
  <si>
    <t>- от Заказчика получен проект ДС
- ДС передано Тюриковой 03.09.18
- ДС не подходит, требуется договор (решение Тюриковой)
- Заказчику отправлено предложение о согласовании договора</t>
  </si>
  <si>
    <t>- Правки к договору от Заказчика
- передано на согласование Тюриковой 12.09.18
- отправлено Заказчику исх. 1021</t>
  </si>
  <si>
    <t>45/18
(АО)
12.09.18</t>
  </si>
  <si>
    <t>р2364</t>
  </si>
  <si>
    <t>29.12.2018 - окончательная оплата</t>
  </si>
  <si>
    <t>- Требуется обновить КП (215_16, v7) 16.04.18
- КП сформировано, согласовано Семиным 16.04.18
- КП отправлено Заказчику</t>
  </si>
  <si>
    <t>НИЦ ЦИАМ</t>
  </si>
  <si>
    <t>179_18</t>
  </si>
  <si>
    <r>
      <rPr>
        <b/>
      </rPr>
      <t xml:space="preserve">17.04.2018 (В. Пак) </t>
    </r>
    <r>
      <rPr/>
      <t>- передано в работу по e-mail
- принято в работу 17.04.18
- сформировано, согласовано Паком 17.04.18
- отправлено Заказчику</t>
    </r>
  </si>
  <si>
    <r>
      <rPr>
        <b/>
      </rPr>
      <t xml:space="preserve">01.06.2018 (В. Пак) </t>
    </r>
    <r>
      <rPr/>
      <t>- запрос расписан через офис
- отправлено Заказчику исх. 443</t>
    </r>
  </si>
  <si>
    <r>
      <rPr>
        <b/>
      </rPr>
      <t xml:space="preserve">05.06.2018 (В. Пак) </t>
    </r>
    <r>
      <rPr/>
      <t xml:space="preserve">- запрос расписан через офис
- требуется формирование договора и письма о ед. поставщике
- проект договора передан Тюриковой 05.06.18
- получен проект договора 06.06.18
- отправлен Заказчику </t>
    </r>
  </si>
  <si>
    <t>48/18
(ООО)</t>
  </si>
  <si>
    <t>- требуется обновить КП и отправить Заказчику для формирования закупки
- отправлено Заказчику исх. 506</t>
  </si>
  <si>
    <t>р2339</t>
  </si>
  <si>
    <t>28.12.2018 - оплата</t>
  </si>
  <si>
    <t>дог 90 (ООО) 13.07.2018 (48)</t>
  </si>
  <si>
    <t>ПАО "ОДК-УМПО" (НПП Мотор)</t>
  </si>
  <si>
    <t>180_18</t>
  </si>
  <si>
    <t>- общение с Заказчиком по телефону 18.04.18
- вводная информация от Попова 18.04.18
- необходимо сформировать ТКП
- КП сформировано 18.04.18
- КП передано на согласование Попову 18.04.18
- замечания от Попова 20.04.18
- КП обновлено 20.04.18
- КП передано на согласование Попову 20.04.18
- КП передано Паку 24.04.18
- КП согласовано Паком 25.04.18
- КП с сопроводом передано Семину 25.04.18
- КП отправлено Заказчику 25.04.18</t>
  </si>
  <si>
    <t>- получены правки от Заказчика
- КП откорректировано 07.05.18
- КП передано Паку 07.05.18
- КП согласовано Паком 11.05.18
- КП отправлено Заказчику исх. 482</t>
  </si>
  <si>
    <t>- отправить коды ТН ВЭД и ОКПД2
- отправлено Заказчику</t>
  </si>
  <si>
    <r>
      <rPr>
        <b/>
      </rPr>
      <t>27.08.2018 (В. Пак)</t>
    </r>
    <r>
      <rPr/>
      <t xml:space="preserve"> - запрос расписан через офис
- ждем информацию от Заказчика 28.08.18
- КП передано Паку 30.08.18
- отправлено Заказчику исх. 974</t>
    </r>
  </si>
  <si>
    <t>- правки от Заказчика
- КП обновлено 15.11.18
- КП передано Паку 15.11.18
- отправлено Заказчику исх. 1314</t>
  </si>
  <si>
    <t>- правки от Заказчика
- отправлено Заказчику</t>
  </si>
  <si>
    <t>185_18</t>
  </si>
  <si>
    <r>
      <rPr>
        <b/>
      </rPr>
      <t xml:space="preserve">18.04.2018 (В. Пак) </t>
    </r>
    <r>
      <rPr/>
      <t>- расписано через офис
- принято в работу 19.04.18
- КП сформировано 20.04.18
- КП передано Паку 20.04.18
- КП передано Паку 23.04.18
- отправлено Заказчику</t>
    </r>
  </si>
  <si>
    <t>187_18</t>
  </si>
  <si>
    <r>
      <rPr>
        <b/>
      </rPr>
      <t xml:space="preserve">20.04.2018 (В. Пак) </t>
    </r>
    <r>
      <rPr/>
      <t>- подготовить крупноблочное ТКП, по технике ВПФ
- принято в работу 20.04.18
- получены ИД от Фельдмана 20.04.18
- КП сформировано 20.04.18
- КП передано Паку 20.04.18
- солгласовать с Кокоревым 23.04.18
- требуется добавть в КП измериловку 23.04.18
- КП согласовано Петровым и Фельдманом 23.04.18
- передано Потапову 23.04.18
- отправлено Заказчику исх 437</t>
    </r>
  </si>
  <si>
    <t>- откорректировать КП
- КП откорректировано 21.08.18
- КП передано Кокореву 21.08.18
- КП отправлено Заказчику исх 913</t>
  </si>
  <si>
    <t>- откорректировать КП
- откорректировано
- подписано Потаповым
- КП отправлено Заказчику исх 928</t>
  </si>
  <si>
    <t>- подготовить альтернативное КП
- КП сформировано 27.08.18
- КП отправлено поставщику 27.08.18
- КП получено от поставщика 29.08.18
- КП отправлено Заказчику</t>
  </si>
  <si>
    <t>188_17</t>
  </si>
  <si>
    <t>14.07.2017 - оплата аванса (180 000 р.)</t>
  </si>
  <si>
    <t>дог 32/17/1142/17 (ООО) 15.06.17</t>
  </si>
  <si>
    <t>р2203</t>
  </si>
  <si>
    <r>
      <rPr>
        <b/>
      </rPr>
      <t>26.02.2018 (В. Пак)</t>
    </r>
    <r>
      <rPr/>
      <t xml:space="preserve"> - передано в работу по e-mail доп соглашение от Заказчика
ДС отправлено Заказчику исх. 165 от 26.02.18 по e-mail для согласования</t>
    </r>
  </si>
  <si>
    <r>
      <rPr>
        <b/>
      </rPr>
      <t xml:space="preserve">- </t>
    </r>
    <r>
      <rPr/>
      <t>от Заказчика получены замечания по ДС 12.03.18
- ДС сформировано и подписано
- ДС передано Силаеву для отправки Заказчику</t>
    </r>
  </si>
  <si>
    <t>28.12.2018 - окончательная оплата</t>
  </si>
  <si>
    <t>Стенд ИС-102А</t>
  </si>
  <si>
    <t>188_18</t>
  </si>
  <si>
    <r>
      <rPr>
        <b/>
      </rPr>
      <t xml:space="preserve">23.04.2018 (В. Пак) </t>
    </r>
    <r>
      <rPr/>
      <t>- передано в работу
- необходимо сформировать сопровод 25.04.18
- сопровод сформирован, передан на подписание Семину 25.04.18
- письмо отправлено Заказчику Исх 444</t>
    </r>
  </si>
  <si>
    <t>- вводная от Семина, откорректировать сумму до 78 102 000 11.05.18
- письмо сформировано, передано Семину 11.05.18
- письмо согласовано Семиным 11.05.18
- письмо отправлено Заказчику</t>
  </si>
  <si>
    <r>
      <rPr>
        <b/>
      </rPr>
      <t xml:space="preserve">09.08.2018 (В. Пак) </t>
    </r>
    <r>
      <rPr/>
      <t>- обновить письмо, подпись Попова (распишусь я), расписать первую строчку таблицы (АИИС ММП)
- сформировано, передано Семину 09.08.18
- отправлено Заказчику исх. 872</t>
    </r>
  </si>
  <si>
    <t>- правки от Заказчика
- передано Семину 22.08.18
- отправлено Заказчику исх 490</t>
  </si>
  <si>
    <t>- правки от Заказчика
- передано Семину 04.09.18
- отправлено Заказчику исх 490</t>
  </si>
  <si>
    <t>189_18</t>
  </si>
  <si>
    <r>
      <rPr>
        <b/>
      </rPr>
      <t xml:space="preserve">20.04.2018 (В. Пак) </t>
    </r>
    <r>
      <rPr/>
      <t>- расписан через офис, ТКП + схема, по технике Петров
- ждем ИД от Петрова 23.04.18
- ИД получены 24.04.18
- КП сформировано 25.04.18
- КП передано Петрову для согласования срока изготовления и поставки 4 месяца
- ждем согласование срока Русаковым 26.04.18
- Смирнов согласовал срок изготовления 28.04.18
- КП передано Паку 28.04.18
- получены правки 03.05.18
- КП откорректировано 03.05.18
- КП передано Паку 03.05.18
- КП передано Семину 03.05.18
- вводная от Кокорева: необходимо увеличение цены до 10 млн 04.05.18
- сформировано 2е КП, оба КП переданы Семину 07.05.18
- Ждем приезда Корюкова.</t>
    </r>
  </si>
  <si>
    <t>- правки в КП, с спороводом передать Дубинину
- КП откорректировано 09.07.18
- передано Дубинину</t>
  </si>
  <si>
    <t>Центрифуга</t>
  </si>
  <si>
    <t>190_18</t>
  </si>
  <si>
    <r>
      <rPr>
        <b/>
      </rPr>
      <t xml:space="preserve">20.04.2018 (В. Пак) </t>
    </r>
    <r>
      <rPr/>
      <t>- подготовить крупноблочное ТКП, по технике Стифутин
- от Стифутина получены ИД 23.04.18
- требуется сформировать КП 23.04.18
- КП сформировано, ждем результатов командировки Сенокосова 23.04.18
- КП сформировано, передано Семину 25.04.18
- отправлено Заказчику исх. 443</t>
    </r>
  </si>
  <si>
    <t>- откорректировать КП
- КП откорректировано 21.08.18
- КП передано Кокореву 21.08.18
- КП отправлено Заказчику исх 914</t>
  </si>
  <si>
    <t>- откорректировать КП
- откорректировано
- подписано Потаповым
- КП отправлено Заказчику исх 927</t>
  </si>
  <si>
    <t>191_18</t>
  </si>
  <si>
    <r>
      <rPr>
        <b/>
      </rPr>
      <t>23.04.2018 (В. Пак)</t>
    </r>
    <r>
      <rPr/>
      <t xml:space="preserve"> - запрос раписан через офис
- принято в работу 23.04.18
- КП сформировано, передано Паку 23.04.18
- согласовано Паком 25.04.18</t>
    </r>
  </si>
  <si>
    <t>ГКНПЦ имени М.В.Хруничева (КБ "Салют")</t>
  </si>
  <si>
    <t>БЛИЖ.427716.100.001</t>
  </si>
  <si>
    <t>192_18</t>
  </si>
  <si>
    <r>
      <rPr>
        <b/>
      </rPr>
      <t>10.04.2018 (В. Пак)</t>
    </r>
    <r>
      <rPr/>
      <t xml:space="preserve"> - расписано через офис, уточнить что за оборудование под этим БЛИЖ + расписать исполнителю
</t>
    </r>
    <r>
      <rPr>
        <b/>
      </rPr>
      <t xml:space="preserve">23.04.2018 (В. Пак) </t>
    </r>
    <r>
      <rPr/>
      <t>- расписано в работу, заказ 1150
- КП сформировано 24.04.18
- КП передано Паку 24.04.18
- КП отправлено Заказчику исх. 442</t>
    </r>
  </si>
  <si>
    <t>194_18</t>
  </si>
  <si>
    <r>
      <rPr>
        <b/>
      </rPr>
      <t xml:space="preserve">24.04.2018 (В. Пак) </t>
    </r>
    <r>
      <rPr/>
      <t>- запрос направлен через Spark :)
- отправлено Заказчику</t>
    </r>
  </si>
  <si>
    <t>195_18</t>
  </si>
  <si>
    <r>
      <rPr>
        <b/>
      </rPr>
      <t xml:space="preserve">25.04.2018 (В. Пак) </t>
    </r>
    <r>
      <rPr/>
      <t>- расписан через офис
- КП сформировано и согласовано 25.04.18
- передано Дебольской для формирования счета
- направлено Заказчику исх 352</t>
    </r>
  </si>
  <si>
    <t>счет 106
(ООО)
26.04.18</t>
  </si>
  <si>
    <t>197_18</t>
  </si>
  <si>
    <r>
      <rPr>
        <b/>
      </rPr>
      <t>26.04.2018 (В. Пак)</t>
    </r>
    <r>
      <rPr/>
      <t xml:space="preserve"> - расписан через офис
- КП сформировано и подписано 26.04.18
- счет сформирован 27.04.18
- отправлено Заказчику исх. 361</t>
    </r>
  </si>
  <si>
    <t>счет 108
(ООО)
27.04.18</t>
  </si>
  <si>
    <t>MIC-553 с модулями MX-240</t>
  </si>
  <si>
    <t>198_18</t>
  </si>
  <si>
    <r>
      <rPr>
        <b/>
      </rPr>
      <t>26.04.2018 (В. Пак)</t>
    </r>
    <r>
      <rPr/>
      <t xml:space="preserve"> - расписан через офис
- сформировано 27.04.18
- согласовано Стифутин, Кокорев 28.04.18
- отправлено Заказчику исх. 455</t>
    </r>
  </si>
  <si>
    <t>- откорректировать КП
- КП откорректировано 21.08.18
- КП передано Кокореву 21.08.18
- КП отправлено Заказчику исх 915</t>
  </si>
  <si>
    <t>- откорректировать КП
- откорректировано
- подписано Потаповым
- КП отправлено Заказчику исх 926</t>
  </si>
  <si>
    <t>НПО Лавочкина (Максима-НН)</t>
  </si>
  <si>
    <r>
      <rPr>
        <b/>
      </rPr>
      <t xml:space="preserve">23.08.2018 (В. Пак) </t>
    </r>
    <r>
      <rPr/>
      <t>- запрос расписан через офис, перекупы
- отправлено Заказчику</t>
    </r>
  </si>
  <si>
    <t>НПО Лавочкина (УПТК)</t>
  </si>
  <si>
    <r>
      <rPr>
        <b/>
      </rPr>
      <t xml:space="preserve">23.08.2018 (В. Пак) </t>
    </r>
    <r>
      <rPr/>
      <t>- запрос расписан через офис, перекупы
- отправлено Заказчику</t>
    </r>
  </si>
  <si>
    <t>Ремонт системы измерения ИУС-1 вертикального стенда (Касимов)</t>
  </si>
  <si>
    <t>200_18</t>
  </si>
  <si>
    <t>дог 32/18
(АО)
10.05.18
сч. 52
31.05.18</t>
  </si>
  <si>
    <t>р2337</t>
  </si>
  <si>
    <r>
      <rPr>
        <b/>
      </rPr>
      <t>26.04.2018 (В. Пак)</t>
    </r>
    <r>
      <rPr/>
      <t xml:space="preserve"> - расписан через офис
- КП сформировано, согласовано Семиным 28.04.18
- ТЗ направлено Лисейкину для оценки 28.04.18
- КП передано Тюриковой для формирования договора 28.04.18
- договор сформирован 08.05.18
- сформирован сопровод 10.05.18
- договор передан Касимову исх. 476</t>
    </r>
  </si>
  <si>
    <t xml:space="preserve">- Заказчик прислал замечания к договору
- передано на согласование Тюриковой 21.05.18
- договор согласован Тюриковой 21.05.18
- договор подписан Семиным 22.05.18
- договор передан Касимову 22.05.18 </t>
  </si>
  <si>
    <t>201_18</t>
  </si>
  <si>
    <t>- необходимо сформировать КП и договор
- КП сформировано 28.04.18
- КП передано Паку 28.04.18
- КП согласовано Паком 28.04.18
- передано Тюриковой для формирования договора 03.05.18
- проект отправлен Заказчику 03.05.18
- договор отправлен Заказчику 08.05.18</t>
  </si>
  <si>
    <t>дог 30/18
(АО) 01.03.2018</t>
  </si>
  <si>
    <t>14.05.2018 - оплата</t>
  </si>
  <si>
    <r>
      <rPr>
        <b/>
      </rPr>
      <t>26.04.2018 (В. Пак)</t>
    </r>
    <r>
      <rPr/>
      <t xml:space="preserve"> - расписан через офис
</t>
    </r>
    <r>
      <rPr>
        <b/>
      </rPr>
      <t xml:space="preserve">28.04.2018 </t>
    </r>
    <r>
      <rPr/>
      <t>- подправить письмо + согласовать с Поповым
- принято в работу 28.04.18
- КП сформировано 28.04.18
- КП передано Паку 28.0418
- КП согласовано Паком 28.04.18
- отправлено Заказчику исх 363</t>
    </r>
  </si>
  <si>
    <t>МиниСИС на 100 кг</t>
  </si>
  <si>
    <t>204_18</t>
  </si>
  <si>
    <r>
      <rPr>
        <b/>
      </rPr>
      <t xml:space="preserve">03.05.2018 (В. Пак) </t>
    </r>
    <r>
      <rPr/>
      <t>- расписан через офис, определить план действий
- требуется организовать выезд на объект для сбора исходных данных для формирования ТКП.
- состав специалистов Васильев, Коленько, Аюпов.
- созвониться с представителем Заказчика 07.05.18 для организации выезда
- ТЗ направлено Браварцу 04.05.18
- необходимо отправить список командируемых сотрудников 14.05.18
- предварительные даты командировки 14-15.05.18
- ввиду отсутствия специалистов (Коленько, Аюпов), командировка перенесена на 22-23.05
- звонок Заказчику 21.05
- заказаны пропуски, командировка 23.05 (Коленько, Васильев, Скрипник, Силаев)
- командировка свершилась, но цель не выполнена.
- командировка в Фаустово 28.05.18 (Коленько, Васильев, Скрипник)
- получены ИД от Попова, необходимо сформироватьТКП 30.05.18
- сформировано первичные, внутренние расчеты</t>
    </r>
  </si>
  <si>
    <t>- необходим НТС, ждем Коленько
- предварительные даты НТС 13-15.06
- предварительная цена 11 500 000
- информация передана Заказчику</t>
  </si>
  <si>
    <t>205_18</t>
  </si>
  <si>
    <r>
      <rPr>
        <b/>
      </rPr>
      <t xml:space="preserve">04.05.2018 (В. Пак) </t>
    </r>
    <r>
      <rPr/>
      <t>- запрос направлен по e-mail, подготовить ТКП (по составу оборудования и работ - аналог заказа р2207)
- принято в работу 04.05.18
- КП сформировано 04.05.18
- КП передано Паку 04.05.18
- КП согласовано Паком 11.05.18
- КП согласовано Демочкиным 11.05.18
- КП отправлено Заказчику</t>
    </r>
  </si>
  <si>
    <t>ANV Group</t>
  </si>
  <si>
    <t>210_18</t>
  </si>
  <si>
    <r>
      <rPr>
        <b/>
      </rPr>
      <t>08.05.2018 (В. Пак)</t>
    </r>
    <r>
      <rPr/>
      <t xml:space="preserve"> - расписано через офис
- принято в работу 08.05.18
- отправлено Заказчику 08.05.18</t>
    </r>
  </si>
  <si>
    <t>- Сформировать проект договора
- заявка передана Паку 06.09.18
- отправлено Заказчику</t>
  </si>
  <si>
    <t>дог 71/18 (ООО)</t>
  </si>
  <si>
    <t>- получены правки к договору 27.09.18
- передано Тюриковой на согласование 27.09.18
- договор согласован 27.09.18
- договор направлен Заказчику исх. 814</t>
  </si>
  <si>
    <t>Система измерения (СИ) стенда В1 КСВИ-106</t>
  </si>
  <si>
    <t>213_18</t>
  </si>
  <si>
    <r>
      <rPr>
        <b/>
      </rPr>
      <t xml:space="preserve">04.05.2018 (В. Пак) </t>
    </r>
    <r>
      <rPr/>
      <t xml:space="preserve">- запрос расписан через офис, уточнить какой ответ готовить
</t>
    </r>
    <r>
      <rPr>
        <b/>
      </rPr>
      <t xml:space="preserve">10.05.2018 (В. Пак) </t>
    </r>
    <r>
      <rPr/>
      <t>- подготовить стандартное ТКП
- принято в работу 11.05.18
- ИД переданы Скрипнику для формирования тех. решений 11.05.18
- от Скрипника получены ИД 11.05.18
- необходимо выяснить ИД, Заказчик не берет трубку
- получены ИД отЗаказчика 24.05.18
- КП сформировано 28.05.18
- правки от Скрипника 29.05.18
- КП откорректировано 30.05.18
- КП передано Паку 30.05.18
- КП передано Скрипнику 31.05.18
- КП передано Паку 04.06.18
- ожидание указаний Семина
- задача закрыта (указание Семина)
- сформировать крупноблочное КП
- сформировано, передано Паку
- отправлено Заказчику исх. 707</t>
    </r>
  </si>
  <si>
    <t>216_18</t>
  </si>
  <si>
    <r>
      <rPr>
        <b/>
      </rPr>
      <t>11.05.2018 (В. Пак)</t>
    </r>
    <r>
      <rPr/>
      <t xml:space="preserve"> - расписано через офис
- принято в работу 14.05.18
- КП сформировано 14.05.18
- КП передано Паку 14.05.18
- получены правки от Пака 15.05.18
- КП откорректировано 16.05.18
- КП передано Паку 16.05.18
- отправлено Заказчику</t>
    </r>
  </si>
  <si>
    <t>217_18</t>
  </si>
  <si>
    <r>
      <rPr>
        <b/>
      </rPr>
      <t>14.05.2018 (В. Пак)</t>
    </r>
    <r>
      <rPr/>
      <t xml:space="preserve"> - запрос направлен по e-mail
- принято в работу 14.05.18
- КП сформировано, согласовано Паком 14.05.18
- Кп отправлено Заказчику исх. 395</t>
    </r>
  </si>
  <si>
    <t>Itc - electronics</t>
  </si>
  <si>
    <t>Аналог LMS (320 каналов)</t>
  </si>
  <si>
    <t>218_18</t>
  </si>
  <si>
    <r>
      <rPr>
        <b/>
      </rPr>
      <t xml:space="preserve">14.05.2018 (В. Пак) </t>
    </r>
    <r>
      <rPr/>
      <t>- запрос направлен по e-mail
- предварительное КП сформировано 14.05.18
- КП согласовано Скрипником 14.05.18
- КП передано Паку 14.05.18
- Заказчику отправлена ориентировочная стоимость</t>
    </r>
  </si>
  <si>
    <t>ITC - electronics</t>
  </si>
  <si>
    <t>- требуется сформировать ТКП
- согласовать с Браварцом трудоемкость
- Браварец выдаст трудоемкость не позднее 24.05.18 первой половины дня
- необходимо написать письмо в ИСС Решетнева (инфа у Семина)
- письмо в ИС решетнева
- необходима организация skype-совещания 25.05.18
- Каринский подготовит список вопросов 30.05.18 вторая половина дня
- КП передано Паку 31.05.18 
- согласовано Паком 31.05.18
- отправлено Заказчику исх. 610</t>
  </si>
  <si>
    <r>
      <rPr>
        <b/>
      </rPr>
      <t xml:space="preserve">05.06.2018 (В. Пак) </t>
    </r>
    <r>
      <rPr/>
      <t>- запрос расписан через офис, подготовить ответ
- подготовлен сопровод, передан Паку 18.06
- отправлено Заказчику</t>
    </r>
  </si>
  <si>
    <t>589
571</t>
  </si>
  <si>
    <t>- отправить тех. документацию на систему, составить сравнительную таблицу, тех. решение о замене
- документы сформированы, отправлены Заказчику 04.07.18
- ждем приглашение на встречу
- получен официальный запрос, необходимо отправить паспортные данные того кто поедет
- done 06.07.18
- командировка 10.07.18-12.07.18 (Спиридонский, Скрипник, Каринский)
- итоги командировки:
  - Заказчик (Решетнев) видит только ЛМС
  - не проходим по срокам (конец августа)
  - не проходим по деньгам (45 000 000)
- отказываемся от выполнения проекта</t>
  </si>
  <si>
    <t>222_18</t>
  </si>
  <si>
    <r>
      <rPr>
        <b/>
      </rPr>
      <t xml:space="preserve">16.05.2018 (В. Пак) </t>
    </r>
    <r>
      <rPr/>
      <t xml:space="preserve">- расписан через офис
- принято в работу 16.05.18
- КП сформировано 16.05.18
- КП передано Паку 16.05.18
</t>
    </r>
    <r>
      <rPr>
        <b/>
      </rPr>
      <t xml:space="preserve">16.05.2018 (В. Пак) </t>
    </r>
    <r>
      <rPr/>
      <t>- предзапуск
- КП отправлено Заказчику.</t>
    </r>
  </si>
  <si>
    <t>р2304</t>
  </si>
  <si>
    <t>АСУ ТП ПД-12В</t>
  </si>
  <si>
    <t>223_18</t>
  </si>
  <si>
    <r>
      <rPr>
        <b/>
      </rPr>
      <t>17.05.2018 (В. Пак)</t>
    </r>
    <r>
      <rPr/>
      <t xml:space="preserve"> - запрос направлен по e-mail, перед подготовкой ТКП посмотреть на ранее сделанные КП для ПД-12
- КП сформировано 18.05.18
- КП согласовано Петровым 18.05.18
- КП передано Попову 18.05.18
- КП отправлено Попову 18.05.18</t>
    </r>
  </si>
  <si>
    <t>- от Заказчика получена новая вводная, смена тех.решения, добавить ЗИП, требуется корректировка ТКП, срок до 23.05.18
- ждем ИД от Петрова
- получены ИД от Петрова 22.05.18
- КП сформировано 23.05.18
- КП согласовано Петровым 23.05.18
- требуется добавить ЗИП
- КП откорректировано 23.05.18
- КП передано Потапову 23.05.18
- КП откорректировано 24.05.18
- КП передано Паку 24.05.18
- ждем ИД от Петрова 31.05.18 
- КП сформировано 19.06.18
- КП передано Попову 19.06.18
- КП согласовано Поповым
- КП передано Паку 21.06.18
- внесены правки 05.07.18
- передано Паку 05.07.18
- внесены правки 13.07.18
- передано Паку 13.07.18
- согласовано Потаповым 17.07.18
- отправлено Фатыхову</t>
  </si>
  <si>
    <r>
      <rPr>
        <b val="0"/>
      </rPr>
      <t xml:space="preserve">- </t>
    </r>
    <r>
      <rPr>
        <b/>
      </rPr>
      <t>подготовить 3D ТКП</t>
    </r>
  </si>
  <si>
    <t>MIC355M + MIC200F</t>
  </si>
  <si>
    <t>227_17</t>
  </si>
  <si>
    <t>дог 287/014
(ООО) 13.09.17</t>
  </si>
  <si>
    <t>р2217</t>
  </si>
  <si>
    <t>13.04.2018 - оплата</t>
  </si>
  <si>
    <t>дог 287/014-17
(ООО) 13.09.17</t>
  </si>
  <si>
    <t>230_18</t>
  </si>
  <si>
    <r>
      <rPr>
        <b/>
      </rPr>
      <t xml:space="preserve">23.05.2018 (В. Пак) </t>
    </r>
    <r>
      <rPr/>
      <t>- запрос расписан через офис
- принято в работу 23.05.18
- КП сформировано 23.05.18
- КП передано Паку 23.05.18
- КП согласовано 23.05.18
- КП отправлено</t>
    </r>
  </si>
  <si>
    <r>
      <rPr>
        <b/>
      </rPr>
      <t xml:space="preserve">- </t>
    </r>
    <r>
      <rPr/>
      <t>Замечания от Заказчика
- КП откорректировано 24.05.18
- КП согласовано Семиным 24.05.18
- КП отправлено Заказчику</t>
    </r>
  </si>
  <si>
    <r>
      <rPr>
        <b/>
      </rPr>
      <t xml:space="preserve">23.05.2018 (В. Пак) </t>
    </r>
    <r>
      <rPr/>
      <t>- необходимо 2 альтернативных предложения
- направлено КП в L-card
- альтернативки отправлены Заказчику</t>
    </r>
  </si>
  <si>
    <t>- необходимо сформировать и отправить проект договора и ТЗ
- прибор нужен в ноябре 2018
- передано Тюриковой для формирования договора 19.06.18
- проект договора отправлен Заказчику 25.06.18
- исправленое альтернативное КП направлено Заказчику 26.06.18
- проект ТЗ направлен Заказчику</t>
  </si>
  <si>
    <t>Система измерения перепада давления на основе сканеров</t>
  </si>
  <si>
    <t>231_18</t>
  </si>
  <si>
    <r>
      <rPr>
        <b/>
      </rPr>
      <t>21.05.2018 (В. Пак)</t>
    </r>
    <r>
      <rPr/>
      <t xml:space="preserve"> - запрос направлен по e-mail
- принято в работу 21.05.18
- ТЗ отправлено Петрову 21.05.18
- ТЗ отправлено Попову 21.05.18
- Кп предварительно сформировано 
- в Эл-скаде запрошено КП на комплектующие
- получено КП от Эл-скады 25.08.18
- КП передано Паку 28.05.18
- КП согласовано Паком, Семиным 28.05.18
- КП отправлено Заказчику исх. 587</t>
    </r>
  </si>
  <si>
    <t>АО «НПЦ газотурбостроения «Салют»</t>
  </si>
  <si>
    <t>239_18</t>
  </si>
  <si>
    <t>Ал. Скрипник</t>
  </si>
  <si>
    <t xml:space="preserve">- подготовить проект договора
- сформирована заявка в ДГ 04.12.18
- заявка передана Паку 04.12.18
- заявка передана в ДГ 05.12.18
- проект договора направлен Заказчику </t>
  </si>
  <si>
    <t>дог.
62/18
(АО)</t>
  </si>
  <si>
    <r>
      <rPr>
        <b/>
      </rPr>
      <t xml:space="preserve">25.05.2018 (В. Пак) </t>
    </r>
    <r>
      <rPr/>
      <t>- запрос расписан через офис
- исходные данные не полные, требуется ТЗ на разработку софта
- КП сформировано, передано Паку 29.05.18
- предварительная версия передана Ал. Скрипнику 30.05.18</t>
    </r>
  </si>
  <si>
    <r>
      <rPr>
        <b/>
      </rPr>
      <t xml:space="preserve">15.06.2018 (В. Пак) </t>
    </r>
    <r>
      <rPr/>
      <t>- запрос расписан через офис
- получены ИД от Скрипника Александра 18.06.18
- требуется подпись Браварца
- КП передано Скрипнику 19.06.18
- убрать МОРИ, готовить сопровод
- подготовлен сопровод, виза Скрипника Ал.
- согласовать с Кокоревым.
- согласовано Кокоревым 22.06.18
- отправлено Заказчику исх 696</t>
    </r>
  </si>
  <si>
    <t>29.11.2018 - предзапуск</t>
  </si>
  <si>
    <t>- согласовать срок 3.5 месяца, откорректировать КП
- срок согласован с ПТЦ
- КП согласовано с Паком
- отправлено Заказчику исх.1386</t>
  </si>
  <si>
    <t>240_18</t>
  </si>
  <si>
    <r>
      <rPr>
        <b/>
      </rPr>
      <t xml:space="preserve">25.05.2018 (В. Пак) </t>
    </r>
    <r>
      <rPr/>
      <t>- запрос расписан через офис
- MIC-170 не умеют работать в диапазоне 30 атм
- КП сформировано, передано Паку 29.05.18
- предварительная версия передана Ал. Скрипнику 30.05.18</t>
    </r>
  </si>
  <si>
    <t>- правки от Заказчика
- КП сформировано 19.06.18
- КП передано Скрипнику 19.06.18
- готовить сопровод, срок изготовления 8 месяцев
- сопровод подготовлен, передан Паку 21.06.18
- задача закрыта (указание Кокорева)</t>
  </si>
  <si>
    <t>04.12.2018 - предзапуск</t>
  </si>
  <si>
    <r>
      <rPr>
        <b/>
      </rPr>
      <t>29.05.2018 (В. Пак)</t>
    </r>
    <r>
      <rPr/>
      <t xml:space="preserve"> - запрос направлен по e-mail, посмотреть ТКП 433_16, подготовить обновленное ТКП +2 альтернативки
- принято в работу 30.05.18
- Заказчику направлен список вопросов 30.05.18
- КП сформировано 30.05.18
- КП передано Паку 30.05.18
- согласовано Паком 31.05.18
- отправлено Заказчику исх 441</t>
    </r>
  </si>
  <si>
    <t>- подготовить счет Заказчику
- отправлено Заказчику исх 544</t>
  </si>
  <si>
    <t>№ 169
(ООО)
05.07.2018</t>
  </si>
  <si>
    <t>- согласовать срок изготовления 3 месяца;
- КП отправлено на согласование в ПТЦ 27.11.18;
- ответ направлен Заказчику 28.11.18</t>
  </si>
  <si>
    <t>243_18</t>
  </si>
  <si>
    <r>
      <rPr>
        <b/>
      </rPr>
      <t>30.05.2018 (В. Пак)</t>
    </r>
    <r>
      <rPr/>
      <t xml:space="preserve"> - обновить ТКП
- КП обновлено 30.05.18
- КП передано Паку 04.06.18
- КП отправлено Заказчику</t>
    </r>
  </si>
  <si>
    <t>244_18</t>
  </si>
  <si>
    <r>
      <rPr>
        <b/>
      </rPr>
      <t>30.05.2018 (В. Пак)</t>
    </r>
    <r>
      <rPr/>
      <t xml:space="preserve"> - обновить ТКП
- КП обновлено 30.05.18
- КП отправлено Заказчику</t>
    </r>
  </si>
  <si>
    <t>АСУ ТПИ стенд К1</t>
  </si>
  <si>
    <t>245_18</t>
  </si>
  <si>
    <r>
      <rPr>
        <b/>
      </rPr>
      <t>30.05.2018 (В. Пак)</t>
    </r>
    <r>
      <rPr/>
      <t xml:space="preserve"> - обновить ТКП
- КП обновлено 30.05.18
- КП передано Паку 04.06.18
- КП отправлено Заказчику</t>
    </r>
  </si>
  <si>
    <t>АСУ ТПИ стенд К2</t>
  </si>
  <si>
    <t>246_18</t>
  </si>
  <si>
    <r>
      <rPr>
        <b/>
      </rPr>
      <t>30.05.2018 (В. Пак)</t>
    </r>
    <r>
      <rPr/>
      <t xml:space="preserve"> - обновить ТКП
- КП обновлено 30.05.18
- КП передано Паку 04.06.18
- КП отправлено Заказчику</t>
    </r>
  </si>
  <si>
    <t>АСУ ТПИ стенд ГГ ПД-35</t>
  </si>
  <si>
    <t>247_18</t>
  </si>
  <si>
    <r>
      <rPr>
        <b/>
      </rPr>
      <t>30.05.2018 (В. Пак)</t>
    </r>
    <r>
      <rPr/>
      <t xml:space="preserve"> - обновить ТКП
- КП обновлено 30.05.18
- КП передано Паку 04.06.18
- КП отправлено Заказчику</t>
    </r>
  </si>
  <si>
    <t>ИРКУТ</t>
  </si>
  <si>
    <t>249_17</t>
  </si>
  <si>
    <t>дог 55/17 (ООО) 14.11.2017</t>
  </si>
  <si>
    <t>р2249</t>
  </si>
  <si>
    <r>
      <rPr>
        <b/>
      </rPr>
      <t>31.05.2018 (В. Пак)</t>
    </r>
    <r>
      <rPr/>
      <t xml:space="preserve"> - запрос расписан через офис, обновить ткп №2017-358
- КП сформировано, передано Паку 04.06.18
- отправлено Заказчику</t>
    </r>
  </si>
  <si>
    <t>- необходимо выставить счет
- сформирована СЗ, передана Паку 19.06.18
- ждем изменения от Заказчика
- отправлено Заказчику</t>
  </si>
  <si>
    <t>счет 155
(ООО)
20.06.18</t>
  </si>
  <si>
    <t>- правки от Заказчика, исправить КП и счет
- КП отправлено Заказчику</t>
  </si>
  <si>
    <r>
      <rPr/>
      <t xml:space="preserve">- Заказчик прислал свою версию договора-счета
- передано на согласование Тюриковой 03.07.18
- получен проект договора и счет
- подготовлен сопровод, необходимо подписать у Воробьевой и отправить
</t>
    </r>
    <r>
      <rPr>
        <b/>
      </rPr>
      <t xml:space="preserve">- правки от Заказчика
- править счет
</t>
    </r>
    <r>
      <rPr/>
      <t xml:space="preserve">- </t>
    </r>
    <r>
      <rPr>
        <b/>
      </rPr>
      <t xml:space="preserve">отправлять
</t>
    </r>
    <r>
      <rPr/>
      <t>- передано Воробьевой для корректировки счета 13.07.18
-отправлено Заказчику исх 572</t>
    </r>
  </si>
  <si>
    <t>НИИЦ БТ 3 ЦНИИ</t>
  </si>
  <si>
    <t>580
700</t>
  </si>
  <si>
    <r>
      <rPr>
        <b/>
      </rPr>
      <t>01.06.2018 (В. Пак)</t>
    </r>
    <r>
      <rPr/>
      <t xml:space="preserve"> - запрос расписан через офис
- принято в работу 04.06.18
- ТЗ передано Стифутину 04.06.18
- ТЗ передано Баринову 05.06.18
- Командировка 08.06 (Спиридонский, Баринов)
- необходимо формировать КП по итогам командировки
- КП сформировано, передано Паку 26.06.18
- правки от Семина 04.07.18
- согласовано Семиным 06.07.18
- отправлено Заказчику исх. 745 </t>
    </r>
  </si>
  <si>
    <r>
      <rPr>
        <b/>
      </rPr>
      <t xml:space="preserve">- Заказчик просит обновить КП новой датой
- </t>
    </r>
    <r>
      <rPr>
        <b val="0"/>
      </rPr>
      <t>КП обновлено 19.07.18
- КП передано Паку 19.07.18</t>
    </r>
    <r>
      <rPr>
        <b/>
      </rPr>
      <t xml:space="preserve"> 
- </t>
    </r>
    <r>
      <rPr>
        <b val="0"/>
      </rPr>
      <t>отправлено Заказчику исх. 783</t>
    </r>
  </si>
  <si>
    <r>
      <rPr>
        <b/>
      </rPr>
      <t xml:space="preserve">- заказчик не готов авансировать, просит убрать монтажные работы
- </t>
    </r>
    <r>
      <rPr>
        <b val="0"/>
      </rPr>
      <t xml:space="preserve">требуется согласование Пак/Семин
- отправлено на согласование Попову 06.08.18
- отправлено на согласование Дубинину 06.08.18
- сформировано КП на базе MIC-1150 07.08.18
- сформирован сопровод 07.08.18
- КП + сопровод переданы Паку 07.08.18
</t>
    </r>
    <r>
      <rPr>
        <b/>
      </rPr>
      <t xml:space="preserve">- </t>
    </r>
    <r>
      <rPr>
        <b val="0"/>
      </rPr>
      <t>отправлено Заказчику исх. 863</t>
    </r>
  </si>
  <si>
    <r>
      <rPr>
        <b/>
      </rPr>
      <t xml:space="preserve">- Заказчик готов на повышение прайса
- откорректировать КП
- направить Заказчику
</t>
    </r>
    <r>
      <rPr>
        <b val="0"/>
      </rPr>
      <t>- сформировано, согласовано Паком 17.08.18
- отправлено Заказчику исх. 898</t>
    </r>
  </si>
  <si>
    <r>
      <rPr>
        <b/>
      </rPr>
      <t xml:space="preserve">29.08.2018 (В. Пак) </t>
    </r>
    <r>
      <rPr>
        <b val="0"/>
      </rPr>
      <t>- запрос расписан через офис
- отправлено Заказчику исх 977</t>
    </r>
  </si>
  <si>
    <t>АО «810 Авиационный ремонтный завод»</t>
  </si>
  <si>
    <t>257_17</t>
  </si>
  <si>
    <t>- позвонил Заказчик, сообщил что увеличилось финансирование по инвест программе, появились новые хотелки, обещал прислать новые ТТ
03.04.2018 (В. Пак) - написать актуальную ситуацию, ждем ли ТТ, требуются ли активные действия?
- инвест программа перенесена на 2019 год, выяснено в результате звонка 03.04.18</t>
  </si>
  <si>
    <t>ООО "ГЕСЛА"</t>
  </si>
  <si>
    <t>257_18</t>
  </si>
  <si>
    <r>
      <rPr>
        <b/>
      </rPr>
      <t xml:space="preserve">05.06.2018 (В. Пак) </t>
    </r>
    <r>
      <rPr/>
      <t>- запрос расписан через офис
- отправлен запрос исходных данных 05.06.18
- получен ответ 05.06.18
- КП сформировано 05.06.18
- КП передано Паку 05.06.18
- отправлено Заказчику</t>
    </r>
  </si>
  <si>
    <t>260_17</t>
  </si>
  <si>
    <t>дог О-056/17
(ООО) 12.09.17</t>
  </si>
  <si>
    <t>р2216</t>
  </si>
  <si>
    <t>261_18
262_18</t>
  </si>
  <si>
    <r>
      <rPr>
        <b/>
      </rPr>
      <t>06.06.2018 (В. Пак)</t>
    </r>
    <r>
      <rPr/>
      <t xml:space="preserve"> - запрос расписан через офис
- совещание 20.06.18 12.00 (Попов, Браварец, Кузнецов, Кузянов, Спиридонский)
- перевести ТЗ в ворд, от Кузянова правки к ТЗ, предварительное ТКП для переговоров с Потаповым
- Кузянову передано ТЗ в word 22.06.18
- получено ТЗ от Кузянова 26.06.18
- Заказчику отправлен проект ТЗ с примечаниями Кузянова, исх 749</t>
    </r>
  </si>
  <si>
    <r>
      <rPr>
        <b/>
      </rPr>
      <t>06.06.2018 (В. Пак)</t>
    </r>
    <r>
      <rPr/>
      <t xml:space="preserve"> - запрос расписан через офис
- совещание 20.06.18 12.00 (Попов, Браварец, Кузнецов, Кузянов, Спиридонский)
- перевести ТЗ в ворд, от Кузянова правки к ТЗ, предварительное ТКП для переговоров с Потаповым
- Кузянову передано ТЗ в word 22.06.18
- получено ТЗ от Кузянова 26.06.18
- Заказчику отправлен проект ТЗ с примечаниями Кузянова, исх 749</t>
    </r>
  </si>
  <si>
    <t>- Заказчик согласен с правками к ТЗ, ждет КП для включения в бюджет на 2019 год
- ждем возвращение Кузянова
- совещание 07.08.18
- звонок Григорьеву (Попов)
- Григорьев не отвечает, контрольный срок 21.08.18
- ждем встречи с Григорьевым</t>
  </si>
  <si>
    <t>265_18</t>
  </si>
  <si>
    <r>
      <rPr>
        <b/>
      </rPr>
      <t>08.06.2018 (В. Пак)</t>
    </r>
    <r>
      <rPr/>
      <t xml:space="preserve"> - запрос направлен по e-mail
</t>
    </r>
    <r>
      <rPr>
        <b/>
      </rPr>
      <t>09.06.2018</t>
    </r>
    <r>
      <rPr/>
      <t xml:space="preserve"> - предзапуск</t>
    </r>
  </si>
  <si>
    <t>р2316</t>
  </si>
  <si>
    <t>СибИАЦ</t>
  </si>
  <si>
    <t>266_18</t>
  </si>
  <si>
    <r>
      <rPr>
        <b/>
      </rPr>
      <t xml:space="preserve">09.06.2018 (В. Пак) </t>
    </r>
    <r>
      <rPr/>
      <t>- запрос расписан через офис
- принято в работу 09.06.18
- КП сформировано 09.06.18
- КП передано Паку 09.06.18
- КП отправлено Заказчику</t>
    </r>
  </si>
  <si>
    <t>Стенд испытания дизельных двигателей</t>
  </si>
  <si>
    <t>274_18</t>
  </si>
  <si>
    <r>
      <rPr>
        <b/>
      </rPr>
      <t>08.06.2018 (В. Пак)</t>
    </r>
    <r>
      <rPr/>
      <t xml:space="preserve"> - запрос направлен по e-mail, узнать контракты Заказчика у Милосердова
- отправлен запрос контактных данных 09.06.18
- требуется сформировать список вопросов
- Заказчику отправлен список вопросов 18.06.18
- Заказчик в командировке до 24.06.18
- ждем ТЗ от Заказчика</t>
    </r>
  </si>
  <si>
    <t>Завод Знамя</t>
  </si>
  <si>
    <t>275_18</t>
  </si>
  <si>
    <r>
      <rPr>
        <b/>
      </rPr>
      <t xml:space="preserve">09.06.2018 (В. Пак) </t>
    </r>
    <r>
      <rPr/>
      <t xml:space="preserve">- запрос направлен по e-mail, подготовить ТКП
- получены ИД от Стифутина 18.06.18
- КП отправлено Попову 19.06.18
- КП согласовано Поповым 20.06.18
- КП передано Паку 20.06.18
- КП согласовано Паком 21.06.18
- отправлено Заказчику исх. 690 </t>
    </r>
  </si>
  <si>
    <t>- необходимо править КП, писать сопровод
- КП откорректировано 09.07.18
- сопровод сформирован 09.07.18
- сопровод согласован Поповым 09.07.18
- сопровод подписан 09.07.18
- КП подписано Стифутиным 09.07.18
- КП передано Паку 09.07.18
- КП подписано Паком 09.07.18
- отправлено Заказчику исх 751</t>
  </si>
  <si>
    <t>282_18</t>
  </si>
  <si>
    <t>- правки от Заказчика
- откорректировано 14.12.18
- согласовано Поповым 14.12.18
- отправлено Заказчику исх. 1477</t>
  </si>
  <si>
    <r>
      <rPr>
        <b/>
      </rPr>
      <t>18.06.2018 (В. Пак)</t>
    </r>
    <r>
      <rPr/>
      <t xml:space="preserve"> - запрос направлен по e-mail
- отправлено Заказчику исх. 716</t>
    </r>
  </si>
  <si>
    <r>
      <rPr>
        <b/>
      </rPr>
      <t>13.07.2018 (В. Пак)</t>
    </r>
    <r>
      <rPr/>
      <t xml:space="preserve"> - запрос расписан через офис
- командировка 18.07.18 (предварительно Спиридонский, Кузянов, кто-то от Загребина)
</t>
    </r>
    <r>
      <rPr>
        <b/>
      </rPr>
      <t xml:space="preserve">- организовать кмндр
- </t>
    </r>
    <r>
      <rPr/>
      <t>совещание 18.07.18 (Спиридонский, Кузянов, Баринов)</t>
    </r>
    <r>
      <rPr>
        <b/>
      </rPr>
      <t xml:space="preserve">
</t>
    </r>
    <r>
      <rPr/>
      <t>- отправлено письмо о допуске на объект исх. 766
- проведено совещание, ждем протокол и проект ТЗ</t>
    </r>
  </si>
  <si>
    <t>- получен официальный протокол совещания
- ждем ТЗ с эскизом, срок 03.08.18
- отправлен протокол, ждем эскиз 06.08.18
- ждем компоновку, срок 13.08.18
- новый срок 16.08.18
- Заказчику отправлены базовые чертежи, ждем компоновку 17.08.18
- получена компоновка 22.08.18</t>
  </si>
  <si>
    <t>- компоновка передана Кузянову 22.08.18
- требуется прочностной расчет (Говорухин) срок 24.08.18
- прочностной расчет сделан, передано в КО (через Кузянова) для разработки эскиза срок 27.08.18 
- Заказчику направлены чертежи предварительного технического решения.</t>
  </si>
  <si>
    <r>
      <rPr>
        <b/>
      </rPr>
      <t>14.09.2018 (В. Пак)</t>
    </r>
    <r>
      <rPr/>
      <t xml:space="preserve"> - запрос расписан через офис
- организовано совещание в Сатурне 17.09.18, исх. 1027</t>
    </r>
  </si>
  <si>
    <t>- Заказчик прислал ТЗ
- ТЗ передано на согласование Попову, Кузянову, Коленько 01.10.18
- получены правки по ТЗ
- ответ направлен Заказчику исх. 1174</t>
  </si>
  <si>
    <t>- Заказчик прислал согласованное ТЗ и новый эскиз, необходимо согласовать
- ТЗ передано на согласование Кузянову 24.10.18
- согласованное ТЗ направлено Заказчику исх. 1249</t>
  </si>
  <si>
    <t>- замечания к ТЗ от Заказчика
- ждем письмо о требуемом объеме ВП
- Заказчику направлен на согласование чертеж компоновки</t>
  </si>
  <si>
    <t>РСК "МиГ"</t>
  </si>
  <si>
    <t>288_17</t>
  </si>
  <si>
    <t>- получен проект договора от Заказчика
- проект договора с правками направлен на согласование Заказчику</t>
  </si>
  <si>
    <t>- получен проект договора с правками 13.03.18
- передан Тюриковой для согласования 13.03.18
- получены правки от Тюриковой 13.03.18
- проект договора с правками отправлен Заказчику</t>
  </si>
  <si>
    <t>288_17
224_18</t>
  </si>
  <si>
    <t>- получены правки к договору
- договор с правками направлен Заказчику</t>
  </si>
  <si>
    <t>- получен проект договора с правками 16.05.18
- передан Тюриковой для согласования 16.05.18
- сформировано обновленное КП 17.05.18
- передано Паку 17.05.18
- КП согласовано Паком 18.05.18
- необходимо править договор
- получен откорректированный договор 24.05.18
- договор направлен Заказчику</t>
  </si>
  <si>
    <t>302_18</t>
  </si>
  <si>
    <t>- ИД получены по телефону, требуется сформировать КП, срок до 10.07.18
- КП сформировано 09.07.18
- КП передано Паку 09.07.18
- отправлено Заказчику</t>
  </si>
  <si>
    <t>316_18</t>
  </si>
  <si>
    <t>18.07.2018 - написать текущее состояние
- сформировать КП
- КП сформировано 20.07.18
- КП передано Паку 20.07.18
- требуются правки
- КП откорректировано 30.07.18
- КП передано Паку 30.07.18
- отправлено Заказчику</t>
  </si>
  <si>
    <t xml:space="preserve">- уменьшить сумму до 500к
- сформировано, согласовано Паком 09.08.18
- отправлено Заказчику 10.08.18 </t>
  </si>
  <si>
    <t>дог 38 (ООО)
рамочный, спец
151/18</t>
  </si>
  <si>
    <t>р2352</t>
  </si>
  <si>
    <t>Модернизация БМП стенда №26 ЗИС для двигателя SAM-146</t>
  </si>
  <si>
    <t>317_18</t>
  </si>
  <si>
    <r>
      <rPr>
        <b/>
      </rPr>
      <t xml:space="preserve">11.07.2018 (В. Пак) </t>
    </r>
    <r>
      <rPr/>
      <t>- запрос расписан через офис
- Позвонить Кальнету
- Кальнет в отпуске, Любимов не берет трубки
- направлен отказ исх 584</t>
    </r>
  </si>
  <si>
    <t>АО "ОКБМ Африкантов"</t>
  </si>
  <si>
    <t>320_18</t>
  </si>
  <si>
    <t>- правки от Заказчика (желательный срок 19.12)
- КП сформировано 18.12.18
- КП согласовано Петровым 19.12.18
- КП согласовано Семиным 19.12.18
- КП отправлено Заказчику</t>
  </si>
  <si>
    <r>
      <rPr>
        <b/>
      </rPr>
      <t>29.06.2018 (В. Пак)</t>
    </r>
    <r>
      <rPr/>
      <t xml:space="preserve"> - запрос направлен по e-mail
- КП сформировано 16.07.18
- КП передано Паку 16.07.18
- требуется согласование Семина 20.07.18
- отправлено Заказчику</t>
    </r>
  </si>
  <si>
    <t>- правки от Заказчика
- КП откорректировано 27.08.18
- КП передано Петрову 27.08.18
- КП передано Паку 28.08.18
- откорректировано, передано Паку 04.09.18
- отправлено Заказчику</t>
  </si>
  <si>
    <t>321_18</t>
  </si>
  <si>
    <r>
      <rPr>
        <b/>
      </rPr>
      <t xml:space="preserve">13.07.2018 (В. Пак) </t>
    </r>
    <r>
      <rPr/>
      <t>- запрос расписан через офис
- аналог КП 251_18 (без скидки)
- КП сформировано 16.07.18
- КП передано Паку 16.07.18
- КП отправлено Заказчику</t>
    </r>
  </si>
  <si>
    <t>СКИ для тензометрирования и термометрирования</t>
  </si>
  <si>
    <t>322_18</t>
  </si>
  <si>
    <r>
      <rPr>
        <b/>
      </rPr>
      <t xml:space="preserve">11.07.2018 (В. Пак) </t>
    </r>
    <r>
      <rPr/>
      <t>- запрос расписан через офис
- направлено Попову и Кузянову 13.07.18
- получено ТЗ с замечаниями от Кузянова 16.07.18
- отправлено приглашение на совещание исх. 769</t>
    </r>
  </si>
  <si>
    <t>- совещание 31.07.18 10.00
- необходимо сформировать предварительное КП
- сформировано предварительное КП 01.08.18
- передано Паку 01.08.18 
- передано на согласование Попову 02.08.18
- совещание 07.08.18 (Попов Кузянов Браварец)
- сформирован сопровод 07.08.18
- сопровод + КП переданы Попову/Паку 07.08.18
- отправлено Заказчику Исх. 864</t>
  </si>
  <si>
    <t>- откорректирвоать счет, отправить Заказчику
- счет откорректирован, подписан 22.08.18
- отправлено Заказчику</t>
  </si>
  <si>
    <t>326_18</t>
  </si>
  <si>
    <r>
      <rPr>
        <b/>
      </rPr>
      <t xml:space="preserve">19.07.2018 (В. Пак) </t>
    </r>
    <r>
      <rPr/>
      <t>- запрос направлен по e-mail
- отправлено Заказчику исх. 586</t>
    </r>
  </si>
  <si>
    <r>
      <rPr>
        <b/>
      </rPr>
      <t xml:space="preserve">03.09.2018 (В. Пак) </t>
    </r>
    <r>
      <rPr/>
      <t>- запрос расписан через офис
- Заказчику направлен запрос исходных данных
- Заказчику повторно направлен запрос исходных данных 12.09.18</t>
    </r>
  </si>
  <si>
    <t>ГОСНИИХП</t>
  </si>
  <si>
    <t>330_17</t>
  </si>
  <si>
    <t>18.07.2018 - оплата</t>
  </si>
  <si>
    <t>дог 113/717-2017 (ООО)</t>
  </si>
  <si>
    <t>р2259</t>
  </si>
  <si>
    <t>- получен проект договора с правками 16.05.18
- передан Тюриковой для согласования 16.05.18
- сформировано обновленное КП 17.05.18
- передано Паку 17.05.18
- КП согласовано Паком 18.05.18
- необходимо править договор
- получен откорректированный договор 24.05.18
- договор отправлен Заказчику</t>
  </si>
  <si>
    <t>331_17</t>
  </si>
  <si>
    <t>26.04.2018 - оплата</t>
  </si>
  <si>
    <t>дог 058-223-366/2017 (ООО) 15.12.17</t>
  </si>
  <si>
    <t>р2239</t>
  </si>
  <si>
    <t>Термометрирования воздушного винта на базе MIC-1500</t>
  </si>
  <si>
    <t>340_18</t>
  </si>
  <si>
    <r>
      <rPr>
        <b/>
      </rPr>
      <t xml:space="preserve">24.07.2018 (В. Пак) </t>
    </r>
    <r>
      <rPr/>
      <t xml:space="preserve">- запрос расписан через офис
- принято в работу 30.07.18
- ИД переданы на рассмотрение Кузянову 30.07.18
- </t>
    </r>
    <r>
      <rPr>
        <b/>
      </rPr>
      <t xml:space="preserve">необходимо переговорить, позвать на встречу
</t>
    </r>
    <r>
      <rPr/>
      <t>- Заказчику необходимы разовые испытания, отказ</t>
    </r>
  </si>
  <si>
    <t>341_18</t>
  </si>
  <si>
    <t>- запрос расписан через офис 26.07.18
- принято в работу 30.07.18
- КП сформировано 31.07.18
- КП передано Паку 31.07.18
- отправлено Заказчику</t>
  </si>
  <si>
    <t>КУМО</t>
  </si>
  <si>
    <t>342_18</t>
  </si>
  <si>
    <r>
      <rPr>
        <b/>
      </rPr>
      <t>16.07.2018 (В. Пак)</t>
    </r>
    <r>
      <rPr/>
      <t xml:space="preserve"> - запрос направлен по e-mail
- ждем Скрипника из отпуска (30.07.18)
- Скрипник занят до 01.08.18
- в работе у Скрипника 01.08.18
- подписано Скрипником 15.08.18
- передано Браварцу 15.08.18
- передано Паку 20.08.18
- напарвлен отказ исх. 957</t>
    </r>
  </si>
  <si>
    <t>ЧЭАЗ (ЦНИИМАШ)</t>
  </si>
  <si>
    <t>АИИС У-3М, У-4М, У-21, У-306-3 и тд
Правки в проектной документации</t>
  </si>
  <si>
    <t>344_18</t>
  </si>
  <si>
    <r>
      <rPr>
        <b/>
      </rPr>
      <t xml:space="preserve">01.08.2018 (В. Пак) </t>
    </r>
    <r>
      <rPr/>
      <t>- запрос направлен по e-mail
- спим 02.08.18
- необходимо сформировать отказ 06.08.18
- стратегия поменялась, пишем письмо о приглашении на встречу 09.08.18
- письмо передано Паку 09.08.18
- задача снята (Семиным)</t>
    </r>
  </si>
  <si>
    <t>352_18</t>
  </si>
  <si>
    <r>
      <rPr>
        <rFont val="arial,sans,sans-serif"/>
        <b/>
      </rPr>
      <t>03.08.2018 (В. Пак)</t>
    </r>
    <r>
      <rPr>
        <rFont val="arial,sans,sans-serif"/>
      </rPr>
      <t xml:space="preserve"> - запрос направлен по e-mail
- КП сформировано 06.08.18
- КП отправлено на согласование Попову 06.08.18
- КП передано Паку 06.08.18
- отправлено Заказчику (Кальнету) 08.08.18</t>
    </r>
  </si>
  <si>
    <t>Телеметрия СБИ на опытные самолеты</t>
  </si>
  <si>
    <t>353_18</t>
  </si>
  <si>
    <r>
      <rPr>
        <b/>
      </rPr>
      <t xml:space="preserve">19.06.2018 (В. Пак) </t>
    </r>
    <r>
      <rPr/>
      <t>- запрос расписан через офис
- направлен запрос Браварцу и Панферову 09.07.18
- необходимо совместное обсуждение Браварца и Петрова
- передано на рассмотрение Андрейко 08.08.18
- ответ направлен Заказчику</t>
    </r>
  </si>
  <si>
    <t>354_17</t>
  </si>
  <si>
    <r>
      <rPr/>
      <t xml:space="preserve">- отправлен запрос состояния дел
- </t>
    </r>
    <r>
      <rPr>
        <b/>
      </rPr>
      <t>ответ Заказчика</t>
    </r>
    <r>
      <rPr/>
      <t>: На данный момент Ваше коммерческое предложение рассмотрено.Со стороны нашего руководства получен отказ в приобретении оборудования. Если произойдут какие либо
изменения я с Вами свяжусь</t>
    </r>
  </si>
  <si>
    <t>354_18</t>
  </si>
  <si>
    <r>
      <rPr>
        <b/>
      </rPr>
      <t>06.08.2018 (В. Пак)</t>
    </r>
    <r>
      <rPr/>
      <t xml:space="preserve"> - запрос направлен по e-mail
- сформировано, согласовано Поповым
- отправлено Заказчику исх. 650</t>
    </r>
  </si>
  <si>
    <t>Испытательный стенд двигателя ВК-800С</t>
  </si>
  <si>
    <t>355_18</t>
  </si>
  <si>
    <r>
      <rPr>
        <b/>
      </rPr>
      <t xml:space="preserve">07.08.2018 (В. Пак) </t>
    </r>
    <r>
      <rPr/>
      <t xml:space="preserve">- ТЗ направлено по e-mail, требуется проработать ТЗ и пригласить Заказчика на МЕРА. Согласовать дату с Поповым А.Н.
</t>
    </r>
    <r>
      <rPr>
        <b/>
      </rPr>
      <t xml:space="preserve">- встреча 14.08.18 11.30 МЕРА
</t>
    </r>
    <r>
      <rPr/>
      <t>- в данный момент реализация задачи (аттестация измерительного канала сила от тяги) не интересна</t>
    </r>
  </si>
  <si>
    <t>СУ стенда В1</t>
  </si>
  <si>
    <t>358_18</t>
  </si>
  <si>
    <r>
      <rPr>
        <b/>
      </rPr>
      <t xml:space="preserve">09.08.2018 (В. Пак) </t>
    </r>
    <r>
      <rPr/>
      <t>- подготовить ТКП
- отправлено Бережному исх. 886</t>
    </r>
  </si>
  <si>
    <t>- получены замечания по технике
- замечания переданы на рассмотрение Кузянову 10.12.18
- получены ответы от Кузянова 10.12.18
- организация совещания на Мере 21.12.18
- совещание 21.12.18 (МЕРА)
- совещание проведено 21.12.18</t>
  </si>
  <si>
    <t>- получено ТЗ
- ТЗ передано на согласование Кузянову 08.11.18
- необходимо организовать совещание
- совещание 12.11.18 (Спиридонский, Кузянов, Коленько)
- ждем чертежи от Заказчика</t>
  </si>
  <si>
    <r>
      <rPr>
        <b/>
      </rPr>
      <t>13.11.2018 (В. Пак)</t>
    </r>
    <r>
      <rPr/>
      <t xml:space="preserve"> - запрос расписан через офис
- ИД переданы Коленько 13.11.18
- ИД переданы Кузянову 13.11.18
- отправлено Заказчику исх. 1348</t>
    </r>
  </si>
  <si>
    <r>
      <rPr>
        <b/>
      </rPr>
      <t>23.11.2018 (В. Пак)</t>
    </r>
    <r>
      <rPr/>
      <t xml:space="preserve"> - запрос расписан через офис
- передано на рассмотрение Кузянову 26.11.18
- необходимо совещание на территории Заказчика</t>
    </r>
  </si>
  <si>
    <t>- необходимо откорректировать ТКП
- КП откорректировано 25.12.18
- КП передано Паку 25.12.18
- отправлено Заказчику исх. 1524</t>
  </si>
  <si>
    <t>Система измерения и управления для проливочного стенда</t>
  </si>
  <si>
    <t>360_18</t>
  </si>
  <si>
    <r>
      <rPr>
        <b/>
      </rPr>
      <t>13.08.2018 (В. Пак)</t>
    </r>
    <r>
      <rPr/>
      <t xml:space="preserve"> - запрос направлен по e-mail
- Заказчику направлен список вопросов 15.08.18
- передано на согласование Скрипнику 03.09.18
- замечания от Скрипника 05.09.18
- КП откорректировано 05.09.18
- КП согласовано Скрипником 05.09.18
- КП передано Паку 05.09.18
- согласовано, подписано Кокоревым
- отправлено Заказчику исх.1028</t>
    </r>
  </si>
  <si>
    <t>АСУ ТПИ стенда испытаний АД АЛ-31Ф</t>
  </si>
  <si>
    <t>361_18</t>
  </si>
  <si>
    <r>
      <rPr>
        <b/>
      </rPr>
      <t xml:space="preserve">10.08.2018 (В. Пак) </t>
    </r>
    <r>
      <rPr/>
      <t>- запрос расписан через офис
- отправлено на рассмотрение Стржелинскому для оценки трудоемкости
- сформировано письмо 21.08.18
- передано Паку 21.08.18
- отправлено Заказчику исх. 904</t>
    </r>
  </si>
  <si>
    <t>364_18</t>
  </si>
  <si>
    <r>
      <rPr>
        <b/>
      </rPr>
      <t>14.08.2018 (В. Пак)</t>
    </r>
    <r>
      <rPr/>
      <t xml:space="preserve"> - запрос расписан через офис
- сформировано 23.08.18
- передано Паку 23.08.18
- согласовано Паком 27.08.18
- отправлено Заказчику 28.08.18</t>
    </r>
  </si>
  <si>
    <t>ПАО "РусГидро"</t>
  </si>
  <si>
    <t>365_17</t>
  </si>
  <si>
    <r>
      <rPr/>
      <t xml:space="preserve">- отправлен запрос состояния дел
</t>
    </r>
    <r>
      <rPr>
        <b/>
      </rPr>
      <t>- ответ Заказчика</t>
    </r>
    <r>
      <rPr/>
      <t xml:space="preserve">: КП актуально, закупка планируется на этот год, но есть проблема, согласование договорных бумаг в компании занимает длительное время, ориентировочная дата выхода на конкурс 09.18, срок изготовления и поставки в этом случае - 4 месяца.
- необходимо определиться с ценой, фиксируем или повышаем в соответствии с прайсом </t>
    </r>
  </si>
  <si>
    <t>365_17
114_18</t>
  </si>
  <si>
    <t>- обновить КП
- КП обновлено 05.03.18
- КП передано Паку 05.03.18
- получены замечания 06.03.18
- КП откорректировано 06.03.18
- КП передано Паку 06.03.18
- КП отправлено Заказчику</t>
  </si>
  <si>
    <t>- требуется обновить ТКП, получены новые ТТ
- ТТ переданы Петрову для изучения 11.04.18
- получены ИД от Петрова 17.04.18
- КП сформировано 17.04.18
- КП передано Паку 17.04.18
- КП согласовано 18.04.18
- КП отправлено Заказчику исх 329</t>
  </si>
  <si>
    <t>- требуется подготовить сопровод с общей стоимостью, т к планируется ОНМ закупка
- письмо подготовлено, согласовано, направлено Заказчику исх 334</t>
  </si>
  <si>
    <t>- требуется подготовить сопровод с общей стоимостью, без упоминания работ
- подготовлено передано Паку 23.04.18
- согласовано Паком 25.04.18
- отправлено Заказчику</t>
  </si>
  <si>
    <t>MB-023</t>
  </si>
  <si>
    <t>365_18</t>
  </si>
  <si>
    <t>Фельдман
Ливенцев</t>
  </si>
  <si>
    <r>
      <rPr>
        <b/>
      </rPr>
      <t>14.08.2018 (В. Пак)</t>
    </r>
    <r>
      <rPr/>
      <t xml:space="preserve"> - запрос расписан через офис
- передано Ливенцеву для подготовки перечня оборудования и краткого описания (срок 20.08)
- ответ направлен Заказчику</t>
    </r>
  </si>
  <si>
    <t>КЛИМОВ</t>
  </si>
  <si>
    <t>367_18</t>
  </si>
  <si>
    <r>
      <rPr>
        <b/>
      </rPr>
      <t xml:space="preserve">17.08.2018 (В. Пак) </t>
    </r>
    <r>
      <rPr/>
      <t>- запрос расписан через офис
- ТТ направлены на рассмотрение Попову 17.08.18
- КП передано Паку 24.08.18
- пауза (Пак 28.08.18)
- ответ направлен Заказчику</t>
    </r>
  </si>
  <si>
    <t>Система управления РУД и РОД</t>
  </si>
  <si>
    <r>
      <rPr>
        <b/>
      </rPr>
      <t>10.09.2018 (В. Пак)</t>
    </r>
    <r>
      <rPr/>
      <t xml:space="preserve"> - запрос расписан через офис
- ответ направлен Заказчику</t>
    </r>
  </si>
  <si>
    <r>
      <rPr>
        <b/>
      </rPr>
      <t>14.09.2018 (В. Пак)</t>
    </r>
    <r>
      <rPr/>
      <t xml:space="preserve"> - запрос расписан через офис
- ответ сформирован, передан Семину 17.09.18</t>
    </r>
  </si>
  <si>
    <r>
      <rPr>
        <b/>
      </rPr>
      <t xml:space="preserve">17.08.2018 (В. Пак) </t>
    </r>
    <r>
      <rPr/>
      <t>- запрос расписан через офис
- передано Паку 17.08.18
- отправлено Заказчику</t>
    </r>
  </si>
  <si>
    <t>- лимит 1,2, откорректирвоать КП, подготовить сопровод
- откорректировано, передано Паку 21.08.18
- отправлено Заказчику</t>
  </si>
  <si>
    <t>- заказчик прислал проект договора с условиями (30/70, срок 130 дней)
- информация передана на согласование Паку 01.10.18
- в ПТЦ направлен запрос сроков
- срок согласован 02.10.18
- заявка передана в договорную группу 02.10.18
- ждем объявления протокола конкурса
- проек договора передан в ДГ 10.10.18
- заказчику направлен проект протокола</t>
  </si>
  <si>
    <t>- от Заказчика получен согласованный вариант договора, необходимо отправить оригиналы и БГ
- протокол для оформления БГ будет предоставлен 19.10.18
- информация передана в ДГ 16.10.18
- получен протокол закупки у единственного поставщика 23.10.18
- ждем оригинал БГ
- оригиналы отправлены Заказчику исх.917</t>
  </si>
  <si>
    <t>- получен подписанный скан
- требуется счет на аванс
- направлено Заказчику исх. 935</t>
  </si>
  <si>
    <t>ООО "Миконт"</t>
  </si>
  <si>
    <t>370_17
503_18</t>
  </si>
  <si>
    <t>- обновить КП
- отправлено Заказчику</t>
  </si>
  <si>
    <r>
      <rPr>
        <b/>
      </rPr>
      <t xml:space="preserve">20.08.2018 (В. Пак) </t>
    </r>
    <r>
      <rPr/>
      <t>- запрос расписан через офис
- сформировано, согласовано Паком 20.08.18
- отправлено Заказчику</t>
    </r>
  </si>
  <si>
    <t>- договор сформирован (Чикина) 21.08.18
- проект договора направлен Заказчику</t>
  </si>
  <si>
    <t>Камов</t>
  </si>
  <si>
    <t>374_18</t>
  </si>
  <si>
    <r>
      <rPr>
        <b/>
      </rPr>
      <t xml:space="preserve">20.08.2018 (В. Пак) </t>
    </r>
    <r>
      <rPr/>
      <t>- запрос расписан через офис
- отправить КП и приглашение на встречу
- сформировано письмо 22.08.18
- передано на согласование Попову 22.08.18
- отправлено Заказчику исх 923</t>
    </r>
  </si>
  <si>
    <t>МЕТРОНОМ</t>
  </si>
  <si>
    <t>375_18</t>
  </si>
  <si>
    <r>
      <rPr>
        <b/>
      </rPr>
      <t xml:space="preserve">23.08.2018 (В. Пак) </t>
    </r>
    <r>
      <rPr/>
      <t>- запрос направлен по e-mail
- сформировано 24.08.18
- согласовано Паком 24.08.18
- заявка отправлена в ДГ 24.08.18
- получны доки 24.08.18
- отправлено Заказчику исх 687</t>
    </r>
  </si>
  <si>
    <t>дог 38 (ООО)
рамочный, спец
152/18</t>
  </si>
  <si>
    <t>03.09.2018 - предзапуск</t>
  </si>
  <si>
    <t>р2356</t>
  </si>
  <si>
    <t>377_17</t>
  </si>
  <si>
    <t>01.02.18 - оплата 2</t>
  </si>
  <si>
    <t>дог 01/18 (ООО) 19.01.18</t>
  </si>
  <si>
    <t>р2263</t>
  </si>
  <si>
    <t>30.01.18 - оплата 1</t>
  </si>
  <si>
    <t>02.07.18 - оплата</t>
  </si>
  <si>
    <t>Датчики перемещения</t>
  </si>
  <si>
    <t>378_17</t>
  </si>
  <si>
    <t>счет 294 (ООО) 09.11.17</t>
  </si>
  <si>
    <t>р2258</t>
  </si>
  <si>
    <t>02.08.18 - оплата</t>
  </si>
  <si>
    <t>382_17</t>
  </si>
  <si>
    <r>
      <rPr/>
      <t xml:space="preserve">- отправлен запрос состояния дел
- </t>
    </r>
    <r>
      <rPr>
        <b/>
      </rPr>
      <t>ответ Заказчика</t>
    </r>
    <r>
      <rPr/>
      <t xml:space="preserve">: "Я включил ваше предложение в состав расчетно-калькуляционных материалов (РКМ) на ориентировочную стоимость по проекту. РКМ переданы заказчику. 
</t>
    </r>
    <r>
      <rPr>
        <b/>
      </rPr>
      <t>В начале марта</t>
    </r>
    <r>
      <rPr/>
      <t xml:space="preserve"> должен поступить ответ и, при положительных результатах, должен быть заключен договор на разработку. После этого, наши конструкторы свяжутся с вами для уточнения комплектации"</t>
    </r>
  </si>
  <si>
    <t>737
736</t>
  </si>
  <si>
    <t>382_17
314_18</t>
  </si>
  <si>
    <r>
      <rPr>
        <b/>
      </rPr>
      <t xml:space="preserve">13.07.2018 (В. Пак) </t>
    </r>
    <r>
      <rPr/>
      <t>- запрос направлен по e-mail, обновить ТКП
- КП обновлено 13.07.18
- КП передано Паку 13.07.18
- отправлено Заказчику</t>
    </r>
  </si>
  <si>
    <t>- обновить КП
- согласовано Паком
- отправлено Заказчику</t>
  </si>
  <si>
    <t>АИИС и датчики</t>
  </si>
  <si>
    <t>382_18</t>
  </si>
  <si>
    <r>
      <rPr>
        <b/>
      </rPr>
      <t>30.08.2018 (В. Пак)</t>
    </r>
    <r>
      <rPr/>
      <t xml:space="preserve"> - запрос направлен по e-mail
- ИД переданы на рассмотрение Петрову 31.08.18 
- от Петрова получена информация по датчикам 07.09.18
- сделан запрос стоимости датчиков 07.09.18
- сделан запрос стоимости расходомера 10.09.18
- КП передано на согласование Петрову 10.09.18
- КП передано Дубинину для оценки трудоемкости внесения в ГРСИ 10.09.18
- получена стоимость расходомера 11.09.18
- получена стоимость датчиков 14.09.18
- КП передано Паку 14.09.18
- КП передано Попову 28.09.18
- правки от Попова 02.10.18
- сделан запрос стоимости датчиков 02.10.18
- КП откорректировано 08.10.18
- КП откорректировано 10.10.18
- КП передано Паку 10.10.18
- отправлено Заказчику</t>
    </r>
  </si>
  <si>
    <t>391_18</t>
  </si>
  <si>
    <r>
      <rPr>
        <b/>
      </rPr>
      <t xml:space="preserve">31.08.2018 (В. Пак) </t>
    </r>
    <r>
      <rPr/>
      <t>- запрос расписан через офис
- КП передано Паку 04.09.18
- КП откорректировано, передано Паку 05.09.18
- отправлено Заказчику исх. 754</t>
    </r>
  </si>
  <si>
    <t>- требуется корректировка КП 
- КП откорректировано 14.11.18
- КП передано Паку 15.11.18
- отправлено Заказчику исх. 957</t>
  </si>
  <si>
    <t>СИБПРОЕКТНИИАВИАПРОМ (ОМКБ)</t>
  </si>
  <si>
    <t>393_18</t>
  </si>
  <si>
    <r>
      <rPr>
        <b/>
      </rPr>
      <t>05.09.2018 (В. Пак)</t>
    </r>
    <r>
      <rPr/>
      <t xml:space="preserve"> - запрос направлен по e-mail
- ИД направлены Попову 05.09.18
- отправлено Заказчику исх. 1017</t>
    </r>
  </si>
  <si>
    <t>Разработка стенда для испытания ВСУ "Сапфир-5"</t>
  </si>
  <si>
    <t>926
936</t>
  </si>
  <si>
    <r>
      <rPr>
        <b/>
      </rPr>
      <t>05.09.2018 (В. Пак)</t>
    </r>
    <r>
      <rPr/>
      <t xml:space="preserve"> - запрос расписан через офис
- ТЗ передано Попову и Петрову 05.09.18
- ответ направлен Заказчику исх. 787</t>
    </r>
  </si>
  <si>
    <r>
      <rPr>
        <b/>
      </rPr>
      <t>10.09.2018 (В. Пак)</t>
    </r>
    <r>
      <rPr/>
      <t xml:space="preserve"> - запрос расписан через офис
- ожидание указаний 10.09.18
- отправлено исх. 1018</t>
    </r>
  </si>
  <si>
    <r>
      <rPr>
        <b/>
      </rPr>
      <t xml:space="preserve">01.10.2018 (В. Пак) </t>
    </r>
    <r>
      <rPr/>
      <t>- запрос расписан через офис
- информация передана Попову, ждем
- подготовлен ответ 10.10.18
- ответ передан Паку 10.10.18
- отправлено Заказчику исх. 847</t>
    </r>
  </si>
  <si>
    <r>
      <rPr>
        <b/>
      </rPr>
      <t>28.12.2018 (В. Пак)</t>
    </r>
    <r>
      <rPr/>
      <t xml:space="preserve"> - запрос расписан через офис</t>
    </r>
  </si>
  <si>
    <r>
      <rPr>
        <b/>
      </rPr>
      <t>06.12.2018 (В. Пак)</t>
    </r>
    <r>
      <rPr/>
      <t xml:space="preserve"> - запрос расписан через офис
- ТЗ передано на рассмотрение Яковлеву 07.12.18
- ждем информацию от Яковлева
- получена информация от Мамонова 11.12.18
- КП сформировано 14.12.18
- КП направлено Попову 14.12.18
- внесены правки 19.12.18
- КП согласовано Яковлевым 19.12.18
- КП согласовано Семиным 19.12.18
- КП передано Потапову 19.12.18
- КП откорректировано 24.12.18
- КП передано Потапову 25.12.18
- отправлено Заказчику исх. 1526</t>
    </r>
  </si>
  <si>
    <t>400_18</t>
  </si>
  <si>
    <r>
      <rPr>
        <b/>
      </rPr>
      <t>07.09.2018 (В. Пак)</t>
    </r>
    <r>
      <rPr/>
      <t xml:space="preserve"> - запрос расписан через офис
- необходимо определить специалиста от ОУП, информация передана Паку 10.09.18
- письмо согласовано, подписано 04.10.18
- отправлено Заказчику исх. 1124</t>
    </r>
  </si>
  <si>
    <t>Датчики Рифтек</t>
  </si>
  <si>
    <t>402_17</t>
  </si>
  <si>
    <t>счет 293 (ООО) 09.11.2017 спец 148/17 09.11.2017</t>
  </si>
  <si>
    <t>р2255</t>
  </si>
  <si>
    <t>408_17
186_18</t>
  </si>
  <si>
    <r>
      <rPr>
        <b/>
      </rPr>
      <t xml:space="preserve">20.04.2018 (В. Пак) </t>
    </r>
    <r>
      <rPr/>
      <t>- обновить ТКП новой датой, сумму не менять. Подготовить 2 альтерн ТКП и запросить у партнеров
принято в работу 20.04.18
- КП обновлено 20.04.18
- передано Паку 20.04.18
- КП согласовано 23.04.18
- составить 2 альтернативки 23.04.18
- альтернативки направлены на подпись 23.04.18
- альтернативки получены 23.04.18
- альтернативки направлены Заказчику 23.04.18</t>
    </r>
  </si>
  <si>
    <t>дог 20/18 (ООО) от 08.02.2018</t>
  </si>
  <si>
    <t>Миконт</t>
  </si>
  <si>
    <t>417_17</t>
  </si>
  <si>
    <r>
      <rPr/>
      <t xml:space="preserve">- отправлен запрос состояния дел
- </t>
    </r>
    <r>
      <rPr>
        <b/>
      </rPr>
      <t>ответ Заказчика</t>
    </r>
    <r>
      <rPr/>
      <t>: все документы от вас получены, надеялись в конце года проскочить по финансированию, но, к сожалению, не получилось. Пока могу сообшить только, что предварительно финансирование закупки планируется на конец 2 квартала 2018г. Могу только сказать, что эта тема для нас имеет большое значение, надеюсь на ваше понимание ситуации.</t>
    </r>
  </si>
  <si>
    <t>417_17
511_18</t>
  </si>
  <si>
    <t xml:space="preserve">- необходимо обновить КП
- КП откорректировано 07.12.18
- КП передано Паку 07.12.18
- отправлено Заказчику </t>
  </si>
  <si>
    <t>419_17</t>
  </si>
  <si>
    <t>- отправлен запрос состояния дел
- ответ Заказчика: "Закупка планируется в этом году, точная дата не известна"</t>
  </si>
  <si>
    <t>419_17
116_18</t>
  </si>
  <si>
    <t>- обновить КП
- КП обновлено 05.03.18
- КП передано Паку 05.03.18
- получены замечания 05.03.18
- КП откорректировано 05.03.18
- КП отправлено Заказчику</t>
  </si>
  <si>
    <t>Виброиспытания изделия РБФ 110/8</t>
  </si>
  <si>
    <t>419_18</t>
  </si>
  <si>
    <r>
      <rPr>
        <b/>
      </rPr>
      <t xml:space="preserve">09.06.2018 (В. Пак) </t>
    </r>
    <r>
      <rPr/>
      <t xml:space="preserve">- запрос расписан через офис
- сформировано письмо 18.06.18
- письмо передано Паку 18.06.18
- получены замечания 19.06.18
- письмо откорректировано 19.06.18
- письмо передано Паку 19.06.18
- отправлено Заказчику </t>
    </r>
  </si>
  <si>
    <t>- подготовить 2 альтернативных КП
- КП направлены партнерам 27.09.18
- получен ответ L-card
- КП от L-card направлено Заказчику 28.09.18
- КП от AVN напарвлено Заказчику</t>
  </si>
  <si>
    <t>ПАО "НПП "Аэросила"</t>
  </si>
  <si>
    <t>420_17</t>
  </si>
  <si>
    <r>
      <rPr/>
      <t xml:space="preserve">- отправлен запрос состояния дел
- </t>
    </r>
    <r>
      <rPr>
        <b/>
      </rPr>
      <t xml:space="preserve">ответ Заказчика: </t>
    </r>
    <r>
      <rPr/>
      <t xml:space="preserve">КП находится у руководства совместно с КП от NI. Идет оценка и выбор поставщика. </t>
    </r>
  </si>
  <si>
    <t>Железная птица</t>
  </si>
  <si>
    <t>421_18</t>
  </si>
  <si>
    <r>
      <rPr>
        <b/>
      </rPr>
      <t>28.09.2018 (В. Пак)</t>
    </r>
    <r>
      <rPr/>
      <t xml:space="preserve"> - оформить ТКП
- КП сформированы 01.10.18
- КП переданы Кокореву 01.10.18
- КП передано Браварцу 04.10.18
- совещание 09.10.18
- требуется корректировка КП 09.10.18
- откорректировано 10.10.18
- передано Кокореву 10.10.18
- отправлено Заказчику исх. 1146</t>
    </r>
  </si>
  <si>
    <t>- необходимо внести правки в КП
- отправлено Заказчику исх. 1210</t>
  </si>
  <si>
    <r>
      <rPr>
        <b/>
      </rPr>
      <t xml:space="preserve">02.11.2018 (В. Пак) </t>
    </r>
    <r>
      <rPr/>
      <t>- подготовить проект договора
- заявка в ДГ сформирована 
- проект договора направлен Заказчику исх. 1288</t>
    </r>
  </si>
  <si>
    <t>56/18
(АО)</t>
  </si>
  <si>
    <r>
      <rPr>
        <b/>
      </rPr>
      <t>02.10.2018 (В. Пак)</t>
    </r>
    <r>
      <rPr/>
      <t xml:space="preserve"> - запрос направлен по e-mail
- КП сформировано 03.10.18
- КП передано Паку 03.10.18
- правки от Пака 08.10.18
- исправлено, передано Паку 08.10.18
- отправлено Заказчику 09.10.18</t>
    </r>
  </si>
  <si>
    <t>Правки от Заказчика
- КП откорректировано 10.10.18
- КП передано Паку 10.10.18
- отправлено Заказчику исх. 1141</t>
  </si>
  <si>
    <t>17.10.2018 - предзапуск</t>
  </si>
  <si>
    <t>дог. 55/18
(АО)</t>
  </si>
  <si>
    <r>
      <rPr>
        <b/>
      </rPr>
      <t>29.10.2018 (В. Пак)</t>
    </r>
    <r>
      <rPr/>
      <t xml:space="preserve"> - запрос расписан через офис
- проект договора отправлен Заказчику исх. 1246
- структура цены направлена Заказчику исх. 1262 от 06.11.18</t>
    </r>
  </si>
  <si>
    <t>дог. 55/18
(АО)</t>
  </si>
  <si>
    <t>- получен проект договора от Заказчика
- передан на согласование в ДГ 23.11.18
- получены правки 23.11.18
- договор с правками направлен Заказчику</t>
  </si>
  <si>
    <r>
      <rPr>
        <b/>
      </rPr>
      <t>03.10.2018 (В. Пак)</t>
    </r>
    <r>
      <rPr/>
      <t xml:space="preserve"> - запрос расписан через офис
- проект КП сформирован 05.10.18
- передано на согласование Попову 05.10.18
- отправлено Фатыхову на личную почту</t>
    </r>
  </si>
  <si>
    <r>
      <rPr/>
      <t xml:space="preserve">- </t>
    </r>
    <r>
      <rPr>
        <b/>
      </rPr>
      <t xml:space="preserve">Правки от Фатыхова
</t>
    </r>
    <r>
      <rPr/>
      <t>- КП откорректировано, передано Попову 12.10.18
- передано Паку 15.10.18
- внесены правки 18.10.18
- передано Паку 18.10.18
- отправлено Заказчику исх. 863</t>
    </r>
  </si>
  <si>
    <r>
      <rPr/>
      <t xml:space="preserve">- </t>
    </r>
    <r>
      <rPr>
        <b/>
      </rPr>
      <t xml:space="preserve">Правки от Фатыхова
</t>
    </r>
    <r>
      <rPr/>
      <t>- КП откорректировано, передано Попову 19.10.18
- отправлено Фатыхову исх 874</t>
    </r>
  </si>
  <si>
    <r>
      <rPr/>
      <t xml:space="preserve">- </t>
    </r>
    <r>
      <rPr>
        <b/>
      </rPr>
      <t xml:space="preserve">Правки от Васкецова
</t>
    </r>
    <r>
      <rPr/>
      <t>- КП откорректировано 22.10.18
- КП передано Паку 22.10.18
- отправлено Заказчику исх. 877</t>
    </r>
  </si>
  <si>
    <t>Казанькомпрессормаш</t>
  </si>
  <si>
    <t>428_18</t>
  </si>
  <si>
    <t>- подготовить альтернативный вариант реализации системы
- КП сформировано 28.11.18
- КП передано Скрипнику 28.11.18
- КП передано Паку 29.11.18
- отправлено Заказчику</t>
  </si>
  <si>
    <r>
      <rPr>
        <b/>
      </rPr>
      <t>04.10.2018 (В. Пак)</t>
    </r>
    <r>
      <rPr/>
      <t xml:space="preserve"> - запрос расписан через офис
- заказчику направлен запрос исходных данных 05.10.2018
- согласовано Скрипником 25.10.18
- передано Паку 25.10.18
- отправлено Заказчику</t>
    </r>
  </si>
  <si>
    <t>Казанский Гипронииавиапром</t>
  </si>
  <si>
    <t>ВГТД ТА 6</t>
  </si>
  <si>
    <t>429_18</t>
  </si>
  <si>
    <r>
      <rPr>
        <b/>
      </rPr>
      <t>04.10.2018 (В. Пак)</t>
    </r>
    <r>
      <rPr/>
      <t xml:space="preserve"> - запрос расписан через офис
- КП сформировано 08.10.18
- КП перадано Паку 08.10.18
- получены замечания от Пака 10.10.18
- откорректировано, передано Паку 11.10.18
- сформирован сопровод, передан Паку 15.10.18
- КП скорректировано, передано Паку 25.10.18
- получено согласование 13.11.18
- отправлено Заказчику исх. 1293</t>
    </r>
  </si>
  <si>
    <t>431_18</t>
  </si>
  <si>
    <t>- сформировать КП
- КП сформировано 12.10.18
- КП передано Паку 12.10.18 
- подготовлен сопровод 16.10.18
- отправлено Заказчику исх. 1171</t>
  </si>
  <si>
    <t>433_18</t>
  </si>
  <si>
    <r>
      <rPr>
        <b/>
      </rPr>
      <t xml:space="preserve">12.10.2018 (В. Пак) </t>
    </r>
    <r>
      <rPr/>
      <t>- запрос направлен по e-mail
- ТЗ передано на рассмотрение Петрову 12.10.18
- ТЗ передано на рассмотрение Браварцу 12.10.18
- получены вопросы по софту 17.10.18
- вопросы переданы Симонову для перевода и отправки Заказчику 17.10.18
- вопросы по софту отправлены Заказчику 18.10.18
- на основании проработки технического задания  Поповым принято решение написать вежливый отказ 18.10.18
- текст передан Симонову для перевода и отправки Заказчику 18.10.18
- ответ направлен Заказчику</t>
    </r>
  </si>
  <si>
    <r>
      <rPr>
        <b/>
      </rPr>
      <t xml:space="preserve">17.10.2018 (В. Пак) </t>
    </r>
    <r>
      <rPr/>
      <t>- оформить ТКП до 500 тыс. руб.
- КП сформировано 17.10.18
- КП передано Паку 17.10.18
- отправлено Заказчику исх. 859</t>
    </r>
  </si>
  <si>
    <t>- правки от Заказчика
- КП откорректировано 22.10.18
- КП передано Паку 22.10.18
- отправлено Заказчику исх 878</t>
  </si>
  <si>
    <t>439_16</t>
  </si>
  <si>
    <t>08.02.18 - оплата</t>
  </si>
  <si>
    <t>дог 8-5702/2017 (ООО) 26.05.17</t>
  </si>
  <si>
    <t>р2176</t>
  </si>
  <si>
    <r>
      <rPr>
        <b/>
      </rPr>
      <t>18.10.2018 (В. Пак)</t>
    </r>
    <r>
      <rPr/>
      <t xml:space="preserve"> - запрос расписан через офис
- принято в работу 22.10.18
- КП сформировано 22.10.18
- КП передано Паку 22.10.18
- отправлено Заказчику исх. 875</t>
    </r>
  </si>
  <si>
    <t>- увеличить НДС
- подготовить 2 альтернативных КП
- передано Паку 12.11.18
- отправлено Заказчику исх. 939</t>
  </si>
  <si>
    <t>НФМЗ ОДК</t>
  </si>
  <si>
    <t>Оборудование для определения статического момента рабочих лопаток КНД изд. РД-33</t>
  </si>
  <si>
    <t>447_18</t>
  </si>
  <si>
    <r>
      <rPr>
        <b/>
      </rPr>
      <t>22.10.2018 (В. Пак)</t>
    </r>
    <r>
      <rPr/>
      <t xml:space="preserve"> - запрос расписан через офис
- принято в работу 23.10.18
- ТЗ направлено на рассмотрение Попову 23.10.18
- Заказчику направлено приглашение на участие в совещании 30.10.18 (в рабочем порядке)</t>
    </r>
  </si>
  <si>
    <t>ME-408-A</t>
  </si>
  <si>
    <t>451_18</t>
  </si>
  <si>
    <t>- необходимо сформировать КП
- отправлено Заказчику исх. 1217</t>
  </si>
  <si>
    <t>452_18</t>
  </si>
  <si>
    <t>- сформировать КП, отправить Заказчику
- КП сформировано 26.10.18
- КП передано Паку 26.10.18
- отправлено Заказчику</t>
  </si>
  <si>
    <r>
      <rPr>
        <b/>
      </rPr>
      <t>24.10.2018 (В. Пак)</t>
    </r>
    <r>
      <rPr/>
      <t xml:space="preserve"> - запрос расписан через офис
- А.Н. Попов согласовал возможность изготовления модулей (Браварец, Кузнецов), направил ответ Фатыхову</t>
    </r>
  </si>
  <si>
    <t>- Заказчик определился с кол-вом модулей, необходимо подготовить КП
- КП сформировано 29.10.18
- КП передано Паку 29.10.18
- отправлено Заказчику</t>
  </si>
  <si>
    <t>- добавить НДС 20%, убрать работы
- КП откорректировано 29.11.18
- КП передано Паку 29.11.18
- отправлено Заказчику исх. 994</t>
  </si>
  <si>
    <t>- получен скан договора подписанный со стороны Заказчика
- передано в ДГ 20.12.18
- получена виза ДГ 26.12.18
- передано Паку 26.12.18</t>
  </si>
  <si>
    <t>26.12.2018 - запуск формуляра (постоплата)</t>
  </si>
  <si>
    <t>Крейт-контроллер для MIC-400</t>
  </si>
  <si>
    <t>454_17
392_18</t>
  </si>
  <si>
    <r>
      <rPr>
        <b/>
      </rPr>
      <t xml:space="preserve">31.08.2018 (В. Пак) </t>
    </r>
    <r>
      <rPr/>
      <t>- запрос расписан через офис
- КП передано Паку 04.09.18
- договор передан на согласование Тюриковой 04.09.18
- договор сформирован, счет сформирован, необходимо подготовить торг-12
- ИД для формирования ТОРГ-12 и сч/ф переданы в ФБО 10.09.18
- отправлено Заказчику исх. 779</t>
    </r>
  </si>
  <si>
    <t>дог 17705596339180001400/24-5702/2018 (ООО) от 23.08.18</t>
  </si>
  <si>
    <t>08.11.2018 - оплата</t>
  </si>
  <si>
    <t>р2379</t>
  </si>
  <si>
    <t>Модернизация закрытого испытательного стенда №26</t>
  </si>
  <si>
    <t>457_17</t>
  </si>
  <si>
    <r>
      <rPr>
        <b/>
      </rPr>
      <t>21.11.2018 (В. Пак)</t>
    </r>
    <r>
      <rPr/>
      <t xml:space="preserve"> - запрос расписан через офис
- ТЗ передано на рассмотрение Попову 23.11.18
- требуется звонок Кальнету
- подготовлен ответ 27.11.18
- сопровод передан Паку 27.11.18
- Заказчику отправлен отказ исх. 986</t>
    </r>
  </si>
  <si>
    <t>СИУИ-4</t>
  </si>
  <si>
    <t>460_18</t>
  </si>
  <si>
    <r>
      <rPr>
        <b/>
      </rPr>
      <t>30.10.2018 (В. Пак)</t>
    </r>
    <r>
      <rPr/>
      <t xml:space="preserve"> - запрос расписан через офис
- ожидание Попова
- подготовлено письмо о сроке ответа Заказчику 03.12.18
- письмо передано Паку 03.12.18
- зависло у Кокорева
- ожидание Семина
- направлен отказ исх. 1479</t>
    </r>
  </si>
  <si>
    <t>MIC-017-T</t>
  </si>
  <si>
    <t>462_18</t>
  </si>
  <si>
    <r>
      <rPr>
        <b/>
      </rPr>
      <t xml:space="preserve">29.10.2018 (В. Пак) </t>
    </r>
    <r>
      <rPr/>
      <t>- запрос направлен по e-mail
- КП сформировано, передано Паку 31.10.18
- согласовано 02.11.18
- отправлено Заказчику</t>
    </r>
  </si>
  <si>
    <t>MIC-140-96, MIC-170</t>
  </si>
  <si>
    <t>468_18</t>
  </si>
  <si>
    <r>
      <rPr>
        <b/>
      </rPr>
      <t>02.11.2018 (В. Пак)</t>
    </r>
    <r>
      <rPr/>
      <t xml:space="preserve"> - запрос расписан через офис
- принято в работу 06.11.18
- КП сформировано 06.11.18
- КП передано Паку 06.11.18
- получены замечания 13.11.18
- КП откорректировано 15.11.18
- КП передано Паку 15.11.18
- получены замечания 19.11.18
- КП откорректировано 19.11.18
- КП передано Паку 19.11.18
- получены замечания от Пака 27.11.18
- КП откорректировано 27.11.18
- КП передано Паку 27.11.18
- отправлено Заказчику исх. 1378</t>
    </r>
  </si>
  <si>
    <t>469_17</t>
  </si>
  <si>
    <r>
      <rPr>
        <b/>
      </rPr>
      <t>19.03.2018 (В. Пак)</t>
    </r>
    <r>
      <rPr/>
      <t xml:space="preserve"> - расписан через офис.
- принято в работу 19.03.18
- КП обновлено 19.03.18
- КП передано Паку 19.03.18
- получены замечания 20.03.18
- КП исправлено 20.03.18
- КП направлено Заказчику 20.03.18</t>
    </r>
  </si>
  <si>
    <r>
      <rPr>
        <b/>
      </rPr>
      <t xml:space="preserve">- письмо от Заказчика, </t>
    </r>
    <r>
      <rPr>
        <b val="0"/>
      </rPr>
      <t xml:space="preserve">требуется обновить КП, уменьшить сумму до 500к, чтобы не играть конкурс
- КП обновлено 29.03.18
- КП отправлено Заказчику </t>
    </r>
  </si>
  <si>
    <r>
      <rPr>
        <b/>
      </rPr>
      <t xml:space="preserve">- Заказчик прислал проект договора
- </t>
    </r>
    <r>
      <rPr>
        <b val="0"/>
      </rPr>
      <t xml:space="preserve">передано на согласование Тюриковой 24.04.18
</t>
    </r>
    <r>
      <rPr>
        <b/>
      </rPr>
      <t xml:space="preserve">- </t>
    </r>
    <r>
      <rPr>
        <b val="0"/>
      </rPr>
      <t xml:space="preserve">получены правки от Тюриковой 25.04.18
</t>
    </r>
    <r>
      <rPr>
        <b/>
      </rPr>
      <t xml:space="preserve">- </t>
    </r>
    <r>
      <rPr>
        <b val="0"/>
      </rPr>
      <t xml:space="preserve">проект договора отправлен на согласование Заказчику
</t>
    </r>
    <r>
      <rPr>
        <b/>
      </rPr>
      <t>07.06.2018</t>
    </r>
    <r>
      <rPr>
        <b val="0"/>
      </rPr>
      <t xml:space="preserve"> - предзапуск</t>
    </r>
  </si>
  <si>
    <t>дог 40/18
(ООО)</t>
  </si>
  <si>
    <t>р2313</t>
  </si>
  <si>
    <t>06.11.2018 - оплата</t>
  </si>
  <si>
    <t>469_18</t>
  </si>
  <si>
    <r>
      <rPr>
        <b/>
      </rPr>
      <t>02.11.2018 (В. Пак)</t>
    </r>
    <r>
      <rPr/>
      <t xml:space="preserve"> - запрос расписан через офис
- принято в работу 06.11.18
- КП сформировано 06.11.18
- КП передано Паку 06.11.18
- отправлено Заказчику</t>
    </r>
  </si>
  <si>
    <t>471_18</t>
  </si>
  <si>
    <t>- получена информация от Заказчика, требуется КП
- КП сформировано 06.11.18
- КП передано на согласование Паку 06.11.18
- отправлено Заказчику</t>
  </si>
  <si>
    <t>Динамометр</t>
  </si>
  <si>
    <t>473_17</t>
  </si>
  <si>
    <t>- проект договора направлен Заказчику 29.01.18</t>
  </si>
  <si>
    <t>дог  02/18
(ООО)</t>
  </si>
  <si>
    <t>ИП Акрамова Наталья Сергеевна</t>
  </si>
  <si>
    <t>Станция тензометрическая многоканальная</t>
  </si>
  <si>
    <t>476_18</t>
  </si>
  <si>
    <r>
      <rPr>
        <b/>
      </rPr>
      <t>08.11.2018 (В. Пак)</t>
    </r>
    <r>
      <rPr/>
      <t xml:space="preserve"> - запрос расписан через офис
- КП сформировано 12.11.18
- КП передано Паку 12.11.18
- отправлено Заказчику</t>
    </r>
  </si>
  <si>
    <t>478_18</t>
  </si>
  <si>
    <t>- сформировать КП
- КП сформировано 13.11.18
- КП передано Паку 13.11.18 
- КП откорректировано 14.11.18
- КП передано Паку 14.11.18
- отправлено Заказчику 16.11.18</t>
  </si>
  <si>
    <t>- получены правки от Заказчика
- ожидание решения Семина о типе договора (рамочный или нет) 13.03.18 
- договор не рамочный
- необходимо написать ТЗ 15.03.18
- ТЗ сформировано 16.03.18
- ТЗ передано Яковлеву 16.03.18
- получены замечания 16.03.18
- ТЗ откорректировано 16.03.18
- передано Тюриковой для внесения правок в договор 19.03.18
- жду информацию от Семина 19.03.18
- согласование Семина получено 20.03.18
- договор + ТЗ направлены на согласование Заказчику</t>
  </si>
  <si>
    <t>"Бурейская ГЭС"</t>
  </si>
  <si>
    <t>480_17</t>
  </si>
  <si>
    <t>Нижнебурейская ГЭС</t>
  </si>
  <si>
    <t>480_17
339_18</t>
  </si>
  <si>
    <t xml:space="preserve">- требуется обновить КП, добавить датчики
- КП обновлено 03.08.18
- КП передано Паку 03.08.18
- отправлено Заказчику </t>
  </si>
  <si>
    <t>Тензоизмерения</t>
  </si>
  <si>
    <t>482_18</t>
  </si>
  <si>
    <r>
      <rPr>
        <b/>
      </rPr>
      <t xml:space="preserve">12.11.2018 (В. Пак) </t>
    </r>
    <r>
      <rPr/>
      <t xml:space="preserve">- запрос направлен по e-mail
- КП передано на согласование Паку 15.11.18
- получены замечания 19.11.18
- КП передано Попову 19.11.18
- правки от Попова 22.11.18
- КП откорректировано 22.11.18
- КП передано Паку 22.11.18
- отправлено Заказчику </t>
    </r>
  </si>
  <si>
    <t>Динамическое тензометрирование MIC-1500</t>
  </si>
  <si>
    <t>484_18</t>
  </si>
  <si>
    <r>
      <rPr>
        <b/>
      </rPr>
      <t>14.11.2018 (В. Пак)</t>
    </r>
    <r>
      <rPr/>
      <t xml:space="preserve"> - запрос расписан через офис
- КП сформировано 14.11.18
- КП передано Паку 16.11.18
- получены замечания 19.11.18
- КП передано Паку 19.11.18
- отправлено Заказчику исх. 960</t>
    </r>
  </si>
  <si>
    <t>- откорректировать КП
- откорректировано 20.11.18
- передано Паку 20.11.18
- проект письма отправлен на согласование Гилеву 20.11.18
- отправлено Заказчику 21.11.18</t>
  </si>
  <si>
    <t>- необходимо подготовить 2 альтернативных предложения
- отправлено партнерам 21.11.18
- отправлено Заказчику</t>
  </si>
  <si>
    <t>485_18</t>
  </si>
  <si>
    <r>
      <rPr>
        <b/>
      </rPr>
      <t xml:space="preserve">09.11.2018 (В. Пак) </t>
    </r>
    <r>
      <rPr/>
      <t xml:space="preserve">- подготовить ТКП
- КП сформировано 15.11.18
- КП передано Паку 15.11.18
- получены указания от Семина 27.11.18
- сопровод + КП переданы Паку 28.11.18
- отправлено Заказчику исх. 1377 </t>
    </r>
  </si>
  <si>
    <r>
      <rPr>
        <b/>
      </rPr>
      <t xml:space="preserve">12.11.2018 (В. Пак) </t>
    </r>
    <r>
      <rPr/>
      <t>- запрос направлен по e-mail
- направлено на согласование (Кокорев, Браварец, Скрипник)
- необходимо править КП
- информация передана Паку 16.11.18
- получены указания от Пака 27.11.18
- материалы переданы на согласование (Кокорев, Браварец, Стржелинский) 28.11.18
- получено согласование Стржелинского 30.12.18  
- пауза (Семин) 10.12.18
- сформировано новое КП 19.12.18
- согласовано Стифутиным 19.12.18
- отклонено Кокоревым 19.12.18
- Стифутин вносит правки по технике 19.12.18
- передано Кокореву 20.12.18</t>
    </r>
  </si>
  <si>
    <t>дог. №1623187308641452246000340/94/ДЯ-570-2017
(АО)</t>
  </si>
  <si>
    <t>НПО "ЭРГА"</t>
  </si>
  <si>
    <t>Система виброанализа</t>
  </si>
  <si>
    <t>489_18</t>
  </si>
  <si>
    <r>
      <rPr>
        <b/>
      </rPr>
      <t xml:space="preserve">19.11.2018 (В. Пак) </t>
    </r>
    <r>
      <rPr/>
      <t>- запрос направлен по e-mail
- КП сформировано 20.11.18
- КП передано Паку 20.11.18
- замечания от Пака21.11.18
- КП откорректировано 21.11.18
- КП передано Паку 21.11.18
- отправлено Заказчику</t>
    </r>
  </si>
  <si>
    <t>Стенд для испытаний ДВС БПЛА</t>
  </si>
  <si>
    <t>491_18</t>
  </si>
  <si>
    <r>
      <rPr>
        <b/>
      </rPr>
      <t>20.11.2018 (В. Пак)</t>
    </r>
    <r>
      <rPr/>
      <t xml:space="preserve"> - подготовить ТКП
- ждем ИД от Петрова
- подготовлена схема 30.11.18</t>
    </r>
  </si>
  <si>
    <r>
      <rPr>
        <b/>
      </rPr>
      <t>21.11.2018 (В. Пак)</t>
    </r>
    <r>
      <rPr/>
      <t xml:space="preserve"> - запрос расписан через офис
- КП передано Скрипнику 21.11.18
- необходимо организовать командировку к Заказчику
- подготовлено письмо об организации совещания 03.12.18
- письмо передано Паку 03.12.18
- письмо об организации командировки направлено Заказчику исх. 1409, 03.12.18
- Заказчику направлены данные о сотрудниках.
- организована поездка (Стифутин, Скрипник) 06.12.18</t>
    </r>
  </si>
  <si>
    <t>- получены итоги командировки, необходимо формировать КП
- КП сформировано 19.12.18
- КП передано Стифутину 20.12.18
- подготовлен сопровод 24.12.18
- передано Паку 24.12.18
- отправлено Заказчику</t>
  </si>
  <si>
    <t>- получено письмо о снижении стоимости и предоставлении РКМ
- откорректировано КП 26.12.18
- КП передано Кокореву 26.12.18
- отправлено Заказчику исх. 1533</t>
  </si>
  <si>
    <t>518_18</t>
  </si>
  <si>
    <t>- сформировать КП
- отправлено Заказчику</t>
  </si>
  <si>
    <r>
      <rPr>
        <b/>
      </rPr>
      <t>17.12.2018 (В. Пак)</t>
    </r>
    <r>
      <rPr/>
      <t xml:space="preserve"> - запрос расписан через офис
- принято в работу 18.12.18
- сформировано 18.12.18
- согласовано Семиным 18.12.18
- передано Симонову</t>
    </r>
  </si>
  <si>
    <t>19.12.2018 - предзапуск</t>
  </si>
  <si>
    <t>Интеркор Рус</t>
  </si>
  <si>
    <t>524_18</t>
  </si>
  <si>
    <r>
      <rPr>
        <b/>
      </rPr>
      <t>18.12.2018 (В. Пак)</t>
    </r>
    <r>
      <rPr/>
      <t xml:space="preserve"> - запрос расписан через офис
- принято в работу 19.12.18
- КП сформировано 20.12.18
- КП передано Паку 20.12.18
- отправлено Заказчику</t>
    </r>
  </si>
  <si>
    <t>Стенд испытаний статистических преобразователей и преобразователей частоты</t>
  </si>
  <si>
    <r>
      <rPr>
        <b/>
      </rPr>
      <t>06.12.2018 (В. Пак)</t>
    </r>
    <r>
      <rPr/>
      <t xml:space="preserve"> - запрос расписан через офис
- приянто в работу 07.12.18
- Заказчику напарвлен Запрос ИД 07.12.18
- получены недостающие в ТЗ данные 07.12.18
- передано на оценку Скрипнику Ал. 10.12.18
- получена оценка Скрипника 10.12.18
- ждем указаний Пака 24.12.18</t>
    </r>
  </si>
  <si>
    <r>
      <rPr>
        <b/>
      </rPr>
      <t>18.12.2018 (В. Пак)</t>
    </r>
    <r>
      <rPr/>
      <t xml:space="preserve"> - запрос расписан через офис
- ждем новое ТЗ, ориентировочно должны направить 21.12.18
- получено новое ТЗ 24.12.18</t>
    </r>
  </si>
  <si>
    <r>
      <rPr>
        <b/>
      </rPr>
      <t xml:space="preserve">25.12.2018 (В. Пак) </t>
    </r>
    <r>
      <rPr/>
      <t>- запрос расписан через офис</t>
    </r>
  </si>
  <si>
    <r>
      <rPr>
        <b/>
      </rPr>
      <t xml:space="preserve">25.12.2018 (В. Пак) </t>
    </r>
    <r>
      <rPr/>
      <t>- запрос расписан через офис</t>
    </r>
  </si>
  <si>
    <r>
      <rPr>
        <b/>
      </rPr>
      <t>27.12.2018 (В. Пак)</t>
    </r>
    <r>
      <rPr/>
      <t xml:space="preserve"> - запрос расписан через офис</t>
    </r>
  </si>
  <si>
    <r>
      <rPr>
        <b/>
      </rPr>
      <t>29.12.2018 (В. Пак)</t>
    </r>
    <r>
      <rPr/>
      <t xml:space="preserve"> - запрос расписан через офис</t>
    </r>
  </si>
  <si>
    <t>дог 77/18 (ООО) 08.10.2018
счет 282 (ООО) 12.11.2018</t>
  </si>
  <si>
    <t>Тиэра-М</t>
  </si>
  <si>
    <t>счет 299 (ООО) 29.11.2018</t>
  </si>
  <si>
    <t>Электросервис-НТЦГ</t>
  </si>
  <si>
    <t>счет 303 (ООО) 03.12.2018</t>
  </si>
  <si>
    <t>11.12.2018 - оплата</t>
  </si>
  <si>
    <t>счет 295 (ООО) 22.11.2018</t>
  </si>
  <si>
    <t>счет 286 (ООО) 14.11.2018</t>
  </si>
  <si>
    <t>счет 294 (ООО) 22.11.2018</t>
  </si>
  <si>
    <t>КБ Арматура филиал Хруничева</t>
  </si>
  <si>
    <t>14.12.2018 - оплата</t>
  </si>
  <si>
    <t>дог 30/18 (ООО) 12.04.2018</t>
  </si>
  <si>
    <t>счет 310 (ООО) 12.12.2018</t>
  </si>
  <si>
    <t>24.12.2018 - оплата</t>
  </si>
  <si>
    <t>счет 289 (ООО) 16.11.2018</t>
  </si>
  <si>
    <t>счет 246 (ООО) 10.09.2018</t>
  </si>
  <si>
    <t>поверка/ремонт</t>
  </si>
  <si>
    <t>31.01.18 - оплата</t>
  </si>
  <si>
    <t>дог 287/014-17 (ООО) 13.09.17</t>
  </si>
  <si>
    <t>12.07.2018 - оплата</t>
  </si>
  <si>
    <t>счет 172 (ООО) 06.07.2018</t>
  </si>
  <si>
    <t>счет 42 (ООО) 14.02.2018 дог 23/18/297.6540.К18</t>
  </si>
  <si>
    <t>28.05.2018 - оплата</t>
  </si>
  <si>
    <t>дог 92/17 (ООО) 15.01.2018</t>
  </si>
  <si>
    <t>Тепловые агрегаты и системы (ТАИС)</t>
  </si>
  <si>
    <t>12.01.18 - оплата</t>
  </si>
  <si>
    <t>счет 289 (ООО) 02.11.17 дог. 79/17 02.11.17</t>
  </si>
  <si>
    <t xml:space="preserve">РИТМ ТПТА </t>
  </si>
  <si>
    <t>дог 97/17 (ООО) 18.12.2017</t>
  </si>
  <si>
    <t>02.08.2018 - оплата</t>
  </si>
  <si>
    <t>счет 201 (ООО) 25.07.2018</t>
  </si>
  <si>
    <t>10.01.18 - оплата</t>
  </si>
  <si>
    <t>счет 340 (ООО) 22.12.17</t>
  </si>
  <si>
    <t>17.05.2018 - оплата</t>
  </si>
  <si>
    <t>счет 111 (ООО) 04.05.2018</t>
  </si>
  <si>
    <t>11.07.2018 - оплата</t>
  </si>
  <si>
    <t>счет 86 (ООО) 13.06.2018</t>
  </si>
  <si>
    <t>счет 3 (ООО) 11.01.18</t>
  </si>
  <si>
    <t>счет 48 (ООО) 20.02.2018</t>
  </si>
  <si>
    <t>УКВЗ филиал Хруничева</t>
  </si>
  <si>
    <t>12.02.18 - оплата</t>
  </si>
  <si>
    <t>дог 61/17 (ООО) 10.08.2017</t>
  </si>
  <si>
    <t>24.07.2018 - оплата</t>
  </si>
  <si>
    <t>счет 167 (ООО) 04.07.2018</t>
  </si>
  <si>
    <t>15.06.2018 - оплата</t>
  </si>
  <si>
    <t>дог 47/18/297.6856.К18 (ООО) 22.05.2018</t>
  </si>
  <si>
    <t>счет 40 (ООО) 13.02.2018</t>
  </si>
  <si>
    <t>НПО САТУРН</t>
  </si>
  <si>
    <t>02.04.2018 - оплата</t>
  </si>
  <si>
    <t>счет 27 (ООО) 01.02.2018</t>
  </si>
  <si>
    <t>06.02.18 - оплата</t>
  </si>
  <si>
    <t>дог 17/48/688 (ООО) 19.12.17</t>
  </si>
  <si>
    <t>МОС СЕРТИУМ ФОНД</t>
  </si>
  <si>
    <t>07.06.2018 - оплата</t>
  </si>
  <si>
    <t>счет 142 (ООО) 06.06.2018</t>
  </si>
  <si>
    <t>25.04.2018 - оплата</t>
  </si>
  <si>
    <t>счет 17 (ООО) 22.01.2018 дог 73307-22/15 22.01.2018</t>
  </si>
  <si>
    <t>дог 75/17 (ООО) 09.01.18</t>
  </si>
  <si>
    <t>09.02.18 - оплата</t>
  </si>
  <si>
    <t>дог 6/18/297.6436.К18 (ООО) 19.01.18</t>
  </si>
  <si>
    <t>счет 39 (ООО) 13.02.18</t>
  </si>
  <si>
    <t>дог 34/18 (ООО) 05.04.2018</t>
  </si>
  <si>
    <t>06.03.2018 - оплата</t>
  </si>
  <si>
    <t>дог 21/18 (ООО) 08.02.2018</t>
  </si>
  <si>
    <t>счет 20 (ООО) 23.01.18</t>
  </si>
  <si>
    <t>счет 147 (ООО) 19.06.2018</t>
  </si>
  <si>
    <t>12.04.2018 - оплата</t>
  </si>
  <si>
    <t>счет 43 (ООО) 15.02.2018</t>
  </si>
  <si>
    <t>счет 221 (ООО) 15.08.2018</t>
  </si>
  <si>
    <t>счет 146 (ООО) 19.06.2018</t>
  </si>
  <si>
    <t>счет 6 (ООО) 15.01.18</t>
  </si>
  <si>
    <t>21.03.2018 - оплата</t>
  </si>
  <si>
    <t>дог 26/18/297.6626.К18 (ООО) 13.03.2018</t>
  </si>
  <si>
    <t>30.03.18 - оплата</t>
  </si>
  <si>
    <t>дог 75/17/4706 (ООО) 09.01.18 спец 2</t>
  </si>
  <si>
    <t>13.02.18 - оплата</t>
  </si>
  <si>
    <t>20.04.2018 - оплата</t>
  </si>
  <si>
    <t>счет 51 (ООО) 15.03.2018</t>
  </si>
  <si>
    <t>дог 75/17/4706 (ООО) 09.01.18 спец 3</t>
  </si>
  <si>
    <t>счет 22 (ООО) 25.01.2018 дог 73307-22/15 22.01.2018</t>
  </si>
  <si>
    <t>счет 110 (ООО) 03.05.2018</t>
  </si>
  <si>
    <t>02.03.2018 - оплата</t>
  </si>
  <si>
    <t>счет 4 (ООО) 11.01.2018</t>
  </si>
  <si>
    <t>дог 38/18 (ООО) 19.04.2018
счет 94 от 19.04.2018</t>
  </si>
  <si>
    <t>31.07.2018 - оплата</t>
  </si>
  <si>
    <t>счет 185 (ООО) 16.07.2018</t>
  </si>
  <si>
    <t>ФНПЦ НИИ Прикладной Химии</t>
  </si>
  <si>
    <t>счет 214 (ООО) 08.08.2018</t>
  </si>
  <si>
    <t>26.06.2018 - оплата</t>
  </si>
  <si>
    <t>счет 152 (ООО) 18.06.2018</t>
  </si>
  <si>
    <t>счет 63 (ООО) 25.04.2018</t>
  </si>
  <si>
    <t>дог 76-2018 (ООО) 19.02.2018 счет 13 21.02.2018</t>
  </si>
  <si>
    <t>счет 151 (ООО) 18.06.2018</t>
  </si>
  <si>
    <t>20.02.2018 - оплата</t>
  </si>
  <si>
    <t>счет 7 (ООО) 15.01.18 дог 132 15.12.16</t>
  </si>
  <si>
    <t>27.03.2018 - оплата</t>
  </si>
  <si>
    <t>дог 140/ЕК-440-2018 (ООО) 16.03.2018</t>
  </si>
  <si>
    <t>счет 344 (ООО) 29.12.17 дог 132 15.12.16</t>
  </si>
  <si>
    <t>поверка + новый модуль МС-201</t>
  </si>
  <si>
    <t>счет 22 (ООО)</t>
  </si>
  <si>
    <t>р2343</t>
  </si>
  <si>
    <t>УКБТМ АО</t>
  </si>
  <si>
    <t>20.08.2018 - оплата</t>
  </si>
  <si>
    <t>дог 75/17/4706 (ООО) спец 4 09.01.2018</t>
  </si>
  <si>
    <t>дог 75/17/4706 (ООО) спец 5 09.01.2018</t>
  </si>
  <si>
    <t>22.08.2018 - оплата</t>
  </si>
  <si>
    <t>счет 211 (ООО) 14.08.2018</t>
  </si>
  <si>
    <t>ОДК-САТУРН ПАО</t>
  </si>
  <si>
    <t>27.08.2018 - оплата</t>
  </si>
  <si>
    <t>счет 198 (ООО) 24.07.2018</t>
  </si>
  <si>
    <t>счет 199 (ООО) 24.07.2018</t>
  </si>
  <si>
    <t>29.08.2018 - оплата</t>
  </si>
  <si>
    <t>счет 196 (ООО) 24.07.2018</t>
  </si>
  <si>
    <t>счет 197 (ООО) 24.07.2018</t>
  </si>
  <si>
    <t>29.08.18 - оплата</t>
  </si>
  <si>
    <t>счет 212 (ООО) 06.08.18</t>
  </si>
  <si>
    <t>счет 213 (ООО) 06.08.18</t>
  </si>
  <si>
    <t>счет 204 (ООО) 01.08.2018</t>
  </si>
  <si>
    <t>НПО Аэросила</t>
  </si>
  <si>
    <t>счет 219 (ООО) 14.08.18</t>
  </si>
  <si>
    <t>СКТБ ТЕХНОЛОГ ФГУП</t>
  </si>
  <si>
    <t>11.09.2018 - оплата</t>
  </si>
  <si>
    <t>счет 224 (ООО) 20.08.2018</t>
  </si>
  <si>
    <t>17.09.2018 - оплата</t>
  </si>
  <si>
    <t>дог 128/16 (ООО) 15.12.2016
спец 3
счет 180 (ООО) 10.07.2018</t>
  </si>
  <si>
    <t>дог 214-058-11-944/2018 (ООО) 28.08.2018</t>
  </si>
  <si>
    <t>21.09.2018 - оплата</t>
  </si>
  <si>
    <t>дог 700011592  (ООО) 12.09.2011
счет 229 (ООО) 22.09.2018</t>
  </si>
  <si>
    <t>счет 230 (ООО) 22.08.2018</t>
  </si>
  <si>
    <t>16.10.2018 - оплата</t>
  </si>
  <si>
    <t>счет 238 (ООО) 07.09.2018</t>
  </si>
  <si>
    <t>счет 239 (ООО) 07.09.2018</t>
  </si>
  <si>
    <t>22.10.2018 - оплата</t>
  </si>
  <si>
    <t>счет 257 (ООО) 04.10.2018</t>
  </si>
  <si>
    <t>РКС МИГ</t>
  </si>
  <si>
    <t>счет 265 (ООО) 10.10.2018</t>
  </si>
  <si>
    <t>счет 127 (ООО) 25.05.2018</t>
  </si>
  <si>
    <t>счет 276 (ООО) 30.10.2018</t>
  </si>
  <si>
    <t>счет 240 (ООО) 07.09.2018</t>
  </si>
  <si>
    <t>15.11.2018 - оплата</t>
  </si>
  <si>
    <t>счет 186 (ООО) 17.07.2018</t>
  </si>
  <si>
    <t>счет 177 (ООО) 24.07.2018</t>
  </si>
  <si>
    <t>счет 192 (ООО) 20.07.2018</t>
  </si>
  <si>
    <t>счет 285 (ООО) 14.11.2018</t>
  </si>
  <si>
    <t>счет 293 (ООО) 21.11.2018</t>
  </si>
  <si>
    <t>Корпорация Тактическое Ракетное Вооружение</t>
  </si>
  <si>
    <t>счет 297 (ООО) 28.11.2018</t>
  </si>
  <si>
    <t>29.12.2018 - оплата</t>
  </si>
  <si>
    <t>счет 326 (ООО) 27.12.2018</t>
  </si>
  <si>
    <t>НИЦ РКП ФКП</t>
  </si>
  <si>
    <t>19.12.2018 - оплата</t>
  </si>
  <si>
    <t>дог 457-18-44-ЭА-0030  (ООО) 14.05.2018
счет 140 (ООО) 05.06.2018</t>
  </si>
  <si>
    <t>13.08.2018 - оплата</t>
  </si>
  <si>
    <t>270_18</t>
  </si>
  <si>
    <t>14.06.2018 - ТКП</t>
  </si>
  <si>
    <t>287_18</t>
  </si>
  <si>
    <t>28.06.2018 - ТКП</t>
  </si>
  <si>
    <t>306_18</t>
  </si>
  <si>
    <t>10.07.2018 - ТКП</t>
  </si>
  <si>
    <t>362_18</t>
  </si>
  <si>
    <t>15.08.2018 - ТКП</t>
  </si>
  <si>
    <t>418_18</t>
  </si>
  <si>
    <t>счет 253 (ООО) 27.09.2018</t>
  </si>
  <si>
    <t>27.09.2018 - ТКП</t>
  </si>
  <si>
    <t>430_18</t>
  </si>
  <si>
    <t>15.10.2018 - ТКП</t>
  </si>
  <si>
    <t>446_18</t>
  </si>
  <si>
    <t>22.10.2018 - ТКП</t>
  </si>
  <si>
    <t>449_18</t>
  </si>
  <si>
    <t>24.10.2018 - ТКП</t>
  </si>
  <si>
    <t xml:space="preserve"> </t>
  </si>
  <si>
    <t>1. Цель таблицы Группы продаж</t>
  </si>
  <si>
    <t>2. Для кого/чего данная таблица</t>
  </si>
  <si>
    <t>- Отображение загруженности сотрудника Группы продаж</t>
  </si>
  <si>
    <t>- для сотрудников Группы продаж</t>
  </si>
  <si>
    <t>- Соблюдение хронологии по ведению ТКП/договора/счета</t>
  </si>
  <si>
    <t>- для расчета заработной платы руководителя и сотрудника Группы продаж</t>
  </si>
  <si>
    <t>- Отказ от доски в комнате, таблицы по ТКП (Excel)</t>
  </si>
  <si>
    <t>- Отказ от ежемесячного отчета. Таблица Группы продаж = отчет за месяц</t>
  </si>
  <si>
    <r>
      <rPr>
        <i/>
      </rPr>
      <t xml:space="preserve">Заполнение таблицы по ТКП сотрудником Группы продаж </t>
    </r>
    <r>
      <rPr>
        <b/>
        <i/>
      </rPr>
      <t>ОБЯЗАТЕЛЬНА!</t>
    </r>
  </si>
  <si>
    <t>- Таблица Группы продаж влияет на зарплату сотрудника группы продаж</t>
  </si>
  <si>
    <t>- Формирование отчета по Группе</t>
  </si>
  <si>
    <t>3. Принцип заполнения таблицы Группы продаж</t>
  </si>
  <si>
    <t>Запрос на оформление ТКП</t>
  </si>
  <si>
    <r>
      <rPr>
        <b/>
        <i/>
      </rPr>
      <t xml:space="preserve">Шаг 1. </t>
    </r>
    <r>
      <rPr/>
      <t xml:space="preserve">Запрос приходит на </t>
    </r>
    <r>
      <rPr>
        <b/>
      </rPr>
      <t>sales@nppmera.ru (info@nppmera.ru)</t>
    </r>
    <r>
      <rPr/>
      <t xml:space="preserve"> либо Сотруднику ГП, УП, который пересылает запрос на </t>
    </r>
    <r>
      <rPr>
        <b/>
      </rPr>
      <t xml:space="preserve">sales@nppmera.ru </t>
    </r>
  </si>
  <si>
    <r>
      <rPr>
        <b/>
        <i/>
      </rPr>
      <t>Шаг 2.</t>
    </r>
    <r>
      <rPr/>
      <t xml:space="preserve"> Руководитель Группы продаж перенаправляет запрос по e-mail Сотруднику ГП и заполняет в Таблице по ТКП столбцы "1", "2", "6", "7", "8", "10".
В столбце "10" пишется задание к выполнению, например, "ХХ.ХХ.2018 (В.Пак) - передано в работу по e-mail, требуется структурная схема и подпись А.Семина". Руководитель уведомляет Сотрудника ГП о новой строке в Таблице</t>
    </r>
  </si>
  <si>
    <r>
      <rPr>
        <b/>
        <i/>
      </rPr>
      <t>Шаг 3.</t>
    </r>
    <r>
      <rPr/>
      <t xml:space="preserve"> Сотрудник ГП заполняет оставшиеся ячейки ("3", "4", "5", "11"). Во время исполнения задания необходимо писать хронологию в ячейке "10". По результатам выполнения задания необходимо отразить это в ячейке "10" и "9", и выделить цветом согласно </t>
    </r>
    <r>
      <rPr>
        <b/>
      </rPr>
      <t>п.4 (Цвета ячеек)</t>
    </r>
  </si>
  <si>
    <t>Запрос на обновление ТКП/оформление счета или договора/оплата заказа</t>
  </si>
  <si>
    <r>
      <rPr>
        <b/>
        <i/>
      </rPr>
      <t xml:space="preserve">Шаг 1. </t>
    </r>
    <r>
      <rPr/>
      <t xml:space="preserve">Запрос приходит на почту Сотруднику ГП либо </t>
    </r>
    <r>
      <rPr>
        <b/>
      </rPr>
      <t>sales@nppmera.ru (info@nppmera.ru)</t>
    </r>
  </si>
  <si>
    <r>
      <rPr>
        <b/>
      </rPr>
      <t>Шаг 2.</t>
    </r>
    <r>
      <rPr/>
      <t xml:space="preserve"> Сотрудник ГП самостоятельно создает новую строку с ТКП (необходимо сохранение номера ТКП в ячейке "5", для соблюдения хронологии) и заполняет все ячейки самостоятельно и в ячейке "10" комментарий к исполнению с датой (например, "ХХ.ХХ.2018 - Заказчик просит обновить КП, направлено новое ТЗ". Цвет ячейки согласно</t>
    </r>
    <r>
      <rPr>
        <b/>
      </rPr>
      <t xml:space="preserve"> п.4 (Цвета ячеек)</t>
    </r>
  </si>
  <si>
    <r>
      <rPr>
        <b/>
        <i/>
      </rPr>
      <t>Шаг 3.</t>
    </r>
    <r>
      <rPr/>
      <t xml:space="preserve"> Во время исполнения задания необходимо писать хронологию в ячейке "10". По результатам выполнения задания небходимо отразить это в ячейке "10" и "9", и выделить цветом согласно</t>
    </r>
    <r>
      <rPr>
        <b/>
      </rPr>
      <t xml:space="preserve"> п.4 (Цвета ячеек)</t>
    </r>
  </si>
  <si>
    <t>* Ячейки "12", "13" и "14" заполняются Сотрудником ГП. "13" и "14" ячейки должна соответствовать 51 счету</t>
  </si>
  <si>
    <t>Задание, не связанные с оформлением ТКП</t>
  </si>
  <si>
    <r>
      <rPr>
        <b/>
        <i/>
      </rPr>
      <t xml:space="preserve">В случае ведения заказа. </t>
    </r>
    <r>
      <rPr/>
      <t xml:space="preserve">Сотрудник ГП заполняет ячейки "6", "8" и "10". В ячейке "10" краткое описание работы. Остальные ячейки не заполняются. По результатам выполнения задания небходимо отразить это в ячейке "10" и "9", и выделить цветом согласно </t>
    </r>
    <r>
      <rPr>
        <b/>
      </rPr>
      <t>п.4 (Цвета ячеек)</t>
    </r>
  </si>
  <si>
    <r>
      <rPr>
        <b/>
        <i/>
      </rPr>
      <t>В случае поступления задач, не связанных с ТКП, ведением заказа.</t>
    </r>
    <r>
      <rPr/>
      <t xml:space="preserve"> Сотрудник ГП заполняет ячейки "6", "8" и "10". В ячейке "10" краткое описание работы. Остальные ячейки не заполняются. По результатам выполнения задания небходимо отразить это в ячейке "10" и "9", и выделить цветом согласно </t>
    </r>
    <r>
      <rPr>
        <b/>
      </rPr>
      <t>п.4 (Цвета ячеек)</t>
    </r>
  </si>
  <si>
    <t>** Задачи, связанные с быстрым действием, например, распечатать ТКП по просьбе Руководства в Таблицу не вносятся!</t>
  </si>
  <si>
    <t>4. Цвета ячеек</t>
  </si>
  <si>
    <t>Выполненное задание</t>
  </si>
  <si>
    <t>DONE</t>
  </si>
  <si>
    <t>Новая задача</t>
  </si>
  <si>
    <t>Задание в работе</t>
  </si>
  <si>
    <t>До 1 недели в работе</t>
  </si>
  <si>
    <t>Задание, требующее вмешательства со стороны руководства</t>
  </si>
  <si>
    <t>Больше 2 недель в работе, либо Заказчик/Руководитель просит срочно</t>
  </si>
  <si>
    <t>5. Заполнение ячейки "1" - Направление / Уровень сложности</t>
  </si>
  <si>
    <t>Направление</t>
  </si>
  <si>
    <t>Тип запроса</t>
  </si>
  <si>
    <t>Уровень сложности</t>
  </si>
  <si>
    <t>Время на ответ</t>
  </si>
  <si>
    <t>Модуль, прибор</t>
  </si>
  <si>
    <t>Система</t>
  </si>
  <si>
    <t>Стенд, АСУ ТП (АИИС, САУ)</t>
  </si>
  <si>
    <t>БСИ (АСУ ТП + Генподряд + Мехатроника)</t>
  </si>
  <si>
    <t>Стенд "под ключ"</t>
  </si>
  <si>
    <t>Телеметрия / РКМ</t>
  </si>
  <si>
    <t>Мехатроника</t>
  </si>
  <si>
    <t>Гидравлика</t>
  </si>
  <si>
    <t>Поверка комплексов</t>
  </si>
  <si>
    <t>- для руководителя и сотрудников Группы продаж</t>
  </si>
  <si>
    <t>- Отказ от ежемесячного отчета. Таблица Группы продаж = отчет</t>
  </si>
  <si>
    <r>
      <rPr>
        <i/>
      </rPr>
      <t xml:space="preserve">Заполнение таблицы по ТКП сотрудником Группы продаж </t>
    </r>
    <r>
      <rPr>
        <b/>
        <i/>
      </rPr>
      <t>ОБЯЗАТЕЛЬНА!</t>
    </r>
  </si>
  <si>
    <t>- Таблица Группы продаж влияет на зарплату сотрудника группы продаж и на премию</t>
  </si>
  <si>
    <t>- Формирование отчета для Генерального Директора</t>
  </si>
  <si>
    <r>
      <rPr>
        <b/>
        <i/>
      </rPr>
      <t xml:space="preserve">Шаг 1. </t>
    </r>
    <r>
      <rPr/>
      <t xml:space="preserve">Запрос приходит на </t>
    </r>
    <r>
      <rPr>
        <b/>
      </rPr>
      <t>sales@nppmera.ru (info@nppmera.ru)</t>
    </r>
    <r>
      <rPr/>
      <t xml:space="preserve"> либо Сотруднику ГП, УП, который пересылает запрос на </t>
    </r>
    <r>
      <rPr>
        <b/>
      </rPr>
      <t xml:space="preserve">sales@nppmera.ru </t>
    </r>
  </si>
  <si>
    <r>
      <rPr>
        <b/>
        <i/>
      </rPr>
      <t>Шаг 2.</t>
    </r>
    <r>
      <rPr/>
      <t xml:space="preserve"> Руководитель Группы продаж перенаправляет запрос по e-mail Сотруднику ГП и заполняет в Таблице по ТКП столбцы "1", "2", "6", "7", "8", "10".
В столбце "10" пишется задание к выполнению, например, "ХХ.ХХ.2018 - передано в работу по e-mail, требуется структурная схема и подпись А.Семина (В.Пак)". Руководитель уведомляет Сотрудника ГП о новой строке в Таблице</t>
    </r>
  </si>
  <si>
    <r>
      <rPr>
        <b/>
        <i/>
      </rPr>
      <t>Шаг 3.</t>
    </r>
    <r>
      <rPr/>
      <t xml:space="preserve"> Сотрудник ГП заполняет оставшиеся ячейки ("3", "4", "5", "11"). Во время исполнения задания необходимо писать хронологию в ячейке "10". По результатам выполнения задания небходимо отразить это в ячейке "10" и "9", и выделить цветом согласно </t>
    </r>
    <r>
      <rPr>
        <b/>
      </rPr>
      <t>п.4 (Цвета ячеек)</t>
    </r>
  </si>
  <si>
    <r>
      <rPr>
        <b/>
        <i/>
      </rPr>
      <t xml:space="preserve">Шаг 1. </t>
    </r>
    <r>
      <rPr/>
      <t xml:space="preserve">Запрос приходит на почту Сотруднику ГП, УП либо </t>
    </r>
    <r>
      <rPr>
        <b/>
      </rPr>
      <t>sales@nppmera.ru (info@nppmera.ru)</t>
    </r>
  </si>
  <si>
    <r>
      <rPr>
        <b/>
      </rPr>
      <t>Шаг 2.</t>
    </r>
    <r>
      <rPr/>
      <t xml:space="preserve"> Сотрудник ГП самостоятельно создает новую строку с ТКП (необходимо сохранение номера ТКП в ячейке "5", для соблюдения хронологии) и заполняет все ячейки самостоятельно и в ячейке "10" комментарий к исполнению с датой (например, "ХХ.ХХ.2018 - Заказчик просит обновить КП, направлено новое ТЗ". Цвет ячейки согласно</t>
    </r>
    <r>
      <rPr>
        <b/>
      </rPr>
      <t xml:space="preserve"> п.4 (Цвета ячеек)</t>
    </r>
  </si>
  <si>
    <r>
      <rPr>
        <b/>
        <i/>
      </rPr>
      <t>Шаг 3.</t>
    </r>
    <r>
      <rPr/>
      <t xml:space="preserve"> Во время исполнения задания необходимо писать хронологию в ячейке "10". По результатам выполнения задания небходимо отразить это в ячейке "10" и "9", и выделить цветом согласно</t>
    </r>
    <r>
      <rPr>
        <b/>
      </rPr>
      <t xml:space="preserve"> п.4 (Цвета ячеек)</t>
    </r>
  </si>
  <si>
    <t>* Ячейки "12" и "13" заполняются Сотрудником ГП. "13" ячейка должна соответствовать 51 счету</t>
  </si>
  <si>
    <r>
      <rPr>
        <b/>
        <i/>
      </rPr>
      <t xml:space="preserve">В случае ведения заказа. </t>
    </r>
    <r>
      <rPr/>
      <t xml:space="preserve">Сотрудник ГП заполняет ячейки "6", "8" и "10". В ячейке "10" краткое описание работы. Остальные ячейки не заполняются. По результатам выполнения задания небходимо отразить это в ячейке "10" и "9", и выделить цветом согласно </t>
    </r>
    <r>
      <rPr>
        <b/>
      </rPr>
      <t>п.4 (Цвета ячеек)</t>
    </r>
  </si>
  <si>
    <r>
      <rPr>
        <b/>
        <i/>
      </rPr>
      <t>В случае поступления задач, не связанных с ТКП, ведением заказа.</t>
    </r>
    <r>
      <rPr/>
      <t xml:space="preserve"> Сотрудник ГП заполняет ячейки "6", "8" и "10". В ячейке "10" краткое описание работы. Остальные ячейки не заполняются. По результатам выполнения задания небходимо отразить это в ячейке "10" и "9", и выделить цветом согласно </t>
    </r>
    <r>
      <rPr>
        <b/>
      </rPr>
      <t>п.4 (Цвета ячеек)</t>
    </r>
  </si>
  <si>
    <t>** Задачи, связанные с быстрым действием, например, распечатать ТКП про просьбе Руководства в Таблицу не вносятся!</t>
  </si>
</sst>
</file>

<file path=xl/styles.xml><?xml version="1.0" encoding="utf-8"?>
<styleSheet xmlns="http://schemas.openxmlformats.org/spreadsheetml/2006/main" xmlns:x14ac="http://schemas.microsoft.com/office/spreadsheetml/2009/9/ac" xmlns:mc="http://schemas.openxmlformats.org/markup-compatibility/2006">
  <numFmts count="16">
    <numFmt numFmtId="164" formatCode="d.m.yy"/>
    <numFmt numFmtId="165" formatCode="dd.mm.yyyy"/>
    <numFmt numFmtId="166" formatCode="[$р.-419]#,##0"/>
    <numFmt numFmtId="167" formatCode="dd.MM.yyyy"/>
    <numFmt numFmtId="168" formatCode="[$р.-419]#,##0.00"/>
    <numFmt numFmtId="169" formatCode="dd.mm.yy"/>
    <numFmt numFmtId="170" formatCode="[$$]#,##0.00"/>
    <numFmt numFmtId="171" formatCode="dd.mm.yy."/>
    <numFmt numFmtId="172" formatCode="[$€]#,##0.00"/>
    <numFmt numFmtId="173" formatCode="d.m.yyyy"/>
    <numFmt numFmtId="174" formatCode="dd.mm"/>
    <numFmt numFmtId="175" formatCode="dd/mm/yy"/>
    <numFmt numFmtId="176" formatCode="yyyy/m"/>
    <numFmt numFmtId="177" formatCode="dd,mm,yy"/>
    <numFmt numFmtId="178" formatCode="d/m"/>
    <numFmt numFmtId="179" formatCode="_-[$р.-419]* #,##0.00_-;_-[$р.-419]* \-#,##0.00_-;_-[$р.-419]* &quot;-&quot;??_-;_-@"/>
  </numFmts>
  <fonts count="52">
    <font>
      <sz val="10.0"/>
      <color rgb="FF000000"/>
      <name val="Arial"/>
    </font>
    <font/>
    <font>
      <b/>
      <sz val="24.0"/>
      <color rgb="FF0B5394"/>
      <name val="Times New Roman"/>
    </font>
    <font>
      <b/>
      <sz val="14.0"/>
      <name val="Times New Roman"/>
    </font>
    <font>
      <b/>
      <i/>
      <sz val="12.0"/>
      <name val="Times New Roman"/>
    </font>
    <font>
      <sz val="12.0"/>
      <name val="Times New Roman"/>
    </font>
    <font>
      <b/>
      <sz val="12.0"/>
      <name val="Times New Roman"/>
    </font>
    <font>
      <name val="Times New Roman"/>
    </font>
    <font>
      <b/>
      <sz val="18.0"/>
      <color rgb="FF9900FF"/>
      <name val="Times New Roman"/>
    </font>
    <font>
      <b/>
      <sz val="16.0"/>
      <color rgb="FF980000"/>
      <name val="Times New Roman"/>
    </font>
    <font>
      <b/>
      <sz val="11.0"/>
      <color rgb="FFFFFFFF"/>
      <name val="Times New Roman"/>
    </font>
    <font>
      <b/>
      <sz val="14.0"/>
      <color rgb="FFFFFFFF"/>
      <name val="Times New Roman"/>
    </font>
    <font>
      <b/>
      <sz val="12.0"/>
      <color rgb="FFFFFFFF"/>
      <name val="Times New Roman"/>
    </font>
    <font>
      <b/>
      <sz val="10.0"/>
      <color rgb="FF000000"/>
      <name val="Arial"/>
    </font>
    <font>
      <sz val="10.0"/>
    </font>
    <font>
      <b/>
      <sz val="10.0"/>
    </font>
    <font>
      <b/>
    </font>
    <font>
      <name val="Arial"/>
    </font>
    <font>
      <sz val="10.0"/>
      <name val="Arial"/>
    </font>
    <font>
      <b/>
      <name val="Arial"/>
    </font>
    <font>
      <color rgb="FF000000"/>
    </font>
    <font>
      <b/>
      <sz val="10.0"/>
      <name val="Arial"/>
    </font>
    <font>
      <color rgb="FF000000"/>
      <name val="Arial"/>
    </font>
    <font>
      <color rgb="FF000000"/>
      <name val="&quot;Arial&quot;"/>
    </font>
    <font>
      <b/>
      <sz val="18.0"/>
      <color rgb="FFF6B26B"/>
      <name val="Times New Roman"/>
    </font>
    <font>
      <sz val="11.0"/>
    </font>
    <font>
      <sz val="12.0"/>
      <name val="&quot;Times New Roman&quot;"/>
    </font>
    <font>
      <sz val="11.0"/>
      <name val="&quot;Times New Roman&quot;"/>
    </font>
    <font>
      <u/>
    </font>
    <font>
      <b/>
      <sz val="18.0"/>
      <color rgb="FF38761D"/>
      <name val="Times New Roman"/>
    </font>
    <font>
      <b/>
      <sz val="16.0"/>
      <color rgb="FF1155CC"/>
      <name val="Times New Roman"/>
    </font>
    <font>
      <b/>
      <sz val="12.0"/>
      <color rgb="FF000000"/>
      <name val="Times New Roman"/>
    </font>
    <font>
      <b/>
      <sz val="14.0"/>
      <color rgb="FF000000"/>
      <name val="Times New Roman"/>
    </font>
    <font>
      <color rgb="FF000000"/>
      <name val="'Arial'"/>
    </font>
    <font>
      <b/>
      <color rgb="FF000000"/>
    </font>
    <font>
      <sz val="11.0"/>
      <name val="Arial"/>
    </font>
    <font>
      <b/>
      <sz val="18.0"/>
      <color rgb="FF726D3C"/>
      <name val="Times New Roman"/>
    </font>
    <font>
      <b/>
      <sz val="16.0"/>
      <color rgb="FFA64D79"/>
      <name val="Times New Roman"/>
    </font>
    <font>
      <sz val="10.0"/>
      <color rgb="FF000000"/>
    </font>
    <font>
      <b/>
      <sz val="10.0"/>
      <color rgb="FF000000"/>
    </font>
    <font>
      <sz val="10.0"/>
      <color rgb="FF000000"/>
      <name val="'Arial'"/>
    </font>
    <font>
      <sz val="10.0"/>
      <name val="Sans-serif"/>
    </font>
    <font>
      <b/>
      <sz val="11.0"/>
    </font>
    <font>
      <b/>
      <sz val="18.0"/>
      <color rgb="FF000000"/>
      <name val="Times New Roman"/>
    </font>
    <font>
      <b/>
      <sz val="16.0"/>
      <color rgb="FF38761D"/>
      <name val="Times New Roman"/>
    </font>
    <font>
      <b/>
      <sz val="10.0"/>
      <color rgb="FF000000"/>
      <name val="Times New Roman"/>
    </font>
    <font>
      <b/>
      <color rgb="FF000000"/>
      <name val="Arial"/>
    </font>
    <font>
      <sz val="9.0"/>
    </font>
    <font>
      <sz val="10.0"/>
      <name val="Inconsolata"/>
    </font>
    <font>
      <b/>
      <sz val="12.0"/>
    </font>
    <font>
      <i/>
    </font>
    <font>
      <b/>
      <i/>
    </font>
  </fonts>
  <fills count="20">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CCCCCC"/>
        <bgColor rgb="FFCCCCCC"/>
      </patternFill>
    </fill>
    <fill>
      <patternFill patternType="solid">
        <fgColor rgb="FFFFFFFF"/>
        <bgColor rgb="FFFFFFFF"/>
      </patternFill>
    </fill>
    <fill>
      <patternFill patternType="solid">
        <fgColor rgb="FF6AA84F"/>
        <bgColor rgb="FF6AA84F"/>
      </patternFill>
    </fill>
    <fill>
      <patternFill patternType="solid">
        <fgColor rgb="FFB7E1CD"/>
        <bgColor rgb="FFB7E1CD"/>
      </patternFill>
    </fill>
    <fill>
      <patternFill patternType="solid">
        <fgColor rgb="FF9FC5E8"/>
        <bgColor rgb="FF9FC5E8"/>
      </patternFill>
    </fill>
    <fill>
      <patternFill patternType="solid">
        <fgColor rgb="FFEFEFEF"/>
        <bgColor rgb="FFEFEFEF"/>
      </patternFill>
    </fill>
    <fill>
      <patternFill patternType="solid">
        <fgColor rgb="FFF4CCCC"/>
        <bgColor rgb="FFF4CCCC"/>
      </patternFill>
    </fill>
    <fill>
      <patternFill patternType="solid">
        <fgColor rgb="FF2664DA"/>
        <bgColor rgb="FF2664DA"/>
      </patternFill>
    </fill>
    <fill>
      <patternFill patternType="solid">
        <fgColor rgb="FF76FF4A"/>
        <bgColor rgb="FF76FF4A"/>
      </patternFill>
    </fill>
    <fill>
      <patternFill patternType="solid">
        <fgColor rgb="FFD9D9D9"/>
        <bgColor rgb="FFD9D9D9"/>
      </patternFill>
    </fill>
    <fill>
      <patternFill patternType="solid">
        <fgColor rgb="FFD9D2E9"/>
        <bgColor rgb="FFD9D2E9"/>
      </patternFill>
    </fill>
    <fill>
      <patternFill patternType="solid">
        <fgColor rgb="FFF3F3F3"/>
        <bgColor rgb="FFF3F3F3"/>
      </patternFill>
    </fill>
    <fill>
      <patternFill patternType="solid">
        <fgColor rgb="FF80FCF2"/>
        <bgColor rgb="FF80FCF2"/>
      </patternFill>
    </fill>
    <fill>
      <patternFill patternType="solid">
        <fgColor rgb="FFCFE2F3"/>
        <bgColor rgb="FFCFE2F3"/>
      </patternFill>
    </fill>
    <fill>
      <patternFill patternType="solid">
        <fgColor rgb="FF15FFF4"/>
        <bgColor rgb="FF15FFF4"/>
      </patternFill>
    </fill>
    <fill>
      <patternFill patternType="solid">
        <fgColor rgb="FFFF00FF"/>
        <bgColor rgb="FFFF00FF"/>
      </patternFill>
    </fill>
  </fills>
  <borders count="15">
    <border/>
    <border>
      <left style="thin">
        <color rgb="FF000000"/>
      </left>
      <right style="thin">
        <color rgb="FF000000"/>
      </right>
      <top style="thin">
        <color rgb="FF000000"/>
      </top>
      <bottom style="thin">
        <color rgb="FF000000"/>
      </bottom>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left style="thin">
        <color rgb="FF000000"/>
      </left>
      <right style="thin">
        <color rgb="FF000000"/>
      </right>
    </border>
  </borders>
  <cellStyleXfs count="1">
    <xf borderId="0" fillId="0" fontId="0" numFmtId="0" applyAlignment="1" applyFont="1"/>
  </cellStyleXfs>
  <cellXfs count="64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vertical="center"/>
    </xf>
    <xf borderId="1" fillId="2" fontId="3" numFmtId="0" xfId="0" applyAlignment="1" applyBorder="1" applyFill="1" applyFont="1">
      <alignment horizontal="center" readingOrder="0" vertical="center"/>
    </xf>
    <xf borderId="1" fillId="2" fontId="3" numFmtId="0" xfId="0" applyAlignment="1" applyBorder="1" applyFont="1">
      <alignment horizontal="center" readingOrder="0" shrinkToFit="0" vertical="center" wrapText="1"/>
    </xf>
    <xf borderId="1" fillId="3" fontId="4" numFmtId="0" xfId="0" applyAlignment="1" applyBorder="1" applyFill="1" applyFont="1">
      <alignment horizontal="center" readingOrder="0"/>
    </xf>
    <xf borderId="1" fillId="4" fontId="5" numFmtId="0" xfId="0" applyAlignment="1" applyBorder="1" applyFill="1" applyFont="1">
      <alignment horizontal="center" readingOrder="0"/>
    </xf>
    <xf borderId="1" fillId="4" fontId="6" numFmtId="0" xfId="0" applyAlignment="1" applyBorder="1" applyFont="1">
      <alignment horizontal="center" readingOrder="0"/>
    </xf>
    <xf borderId="1" fillId="0" fontId="5" numFmtId="0" xfId="0" applyAlignment="1" applyBorder="1" applyFont="1">
      <alignment readingOrder="0" shrinkToFit="0" wrapText="1"/>
    </xf>
    <xf borderId="1" fillId="0" fontId="5" numFmtId="164" xfId="0" applyAlignment="1" applyBorder="1" applyFont="1" applyNumberFormat="1">
      <alignment horizontal="center" readingOrder="0" shrinkToFit="0" wrapText="1"/>
    </xf>
    <xf borderId="1" fillId="0" fontId="5" numFmtId="165" xfId="0" applyAlignment="1" applyBorder="1" applyFont="1" applyNumberFormat="1">
      <alignment horizontal="center" readingOrder="0" shrinkToFit="0" wrapText="1"/>
    </xf>
    <xf borderId="1" fillId="0" fontId="7" numFmtId="0" xfId="0" applyAlignment="1" applyBorder="1" applyFont="1">
      <alignment horizontal="center" readingOrder="0" shrinkToFit="0" wrapText="1"/>
    </xf>
    <xf borderId="1" fillId="0" fontId="5" numFmtId="164" xfId="0" applyAlignment="1" applyBorder="1" applyFont="1" applyNumberFormat="1">
      <alignment horizontal="center" readingOrder="0"/>
    </xf>
    <xf borderId="1" fillId="5" fontId="5" numFmtId="0" xfId="0" applyAlignment="1" applyBorder="1" applyFill="1" applyFont="1">
      <alignment readingOrder="0" shrinkToFit="0" wrapText="1"/>
    </xf>
    <xf borderId="1" fillId="0" fontId="7" numFmtId="0" xfId="0" applyAlignment="1" applyBorder="1" applyFont="1">
      <alignment horizontal="center" readingOrder="0"/>
    </xf>
    <xf borderId="2" fillId="0" fontId="5" numFmtId="0" xfId="0" applyAlignment="1" applyBorder="1" applyFont="1">
      <alignment readingOrder="0"/>
    </xf>
    <xf borderId="0" fillId="0" fontId="5" numFmtId="0" xfId="0" applyAlignment="1" applyFont="1">
      <alignment readingOrder="0" shrinkToFit="0" wrapText="1"/>
    </xf>
    <xf borderId="1" fillId="0" fontId="5" numFmtId="0" xfId="0" applyAlignment="1" applyBorder="1" applyFont="1">
      <alignment horizontal="center" readingOrder="0" shrinkToFit="0" wrapText="1"/>
    </xf>
    <xf borderId="1" fillId="0" fontId="6" numFmtId="0" xfId="0" applyAlignment="1" applyBorder="1" applyFont="1">
      <alignment readingOrder="0" shrinkToFit="0" wrapText="1"/>
    </xf>
    <xf borderId="1" fillId="0" fontId="5" numFmtId="0" xfId="0" applyAlignment="1" applyBorder="1" applyFont="1">
      <alignment horizontal="left" readingOrder="0" shrinkToFit="0" wrapText="1"/>
    </xf>
    <xf borderId="1" fillId="0" fontId="5" numFmtId="0" xfId="0" applyAlignment="1" applyBorder="1" applyFont="1">
      <alignment shrinkToFit="0" wrapText="1"/>
    </xf>
    <xf borderId="1" fillId="0" fontId="5" numFmtId="0" xfId="0" applyAlignment="1" applyBorder="1" applyFont="1">
      <alignment horizontal="center" shrinkToFit="0" wrapText="1"/>
    </xf>
    <xf borderId="1" fillId="0" fontId="7" numFmtId="0" xfId="0" applyAlignment="1" applyBorder="1" applyFont="1">
      <alignment horizontal="center" shrinkToFit="0" wrapText="1"/>
    </xf>
    <xf borderId="0" fillId="0" fontId="1" numFmtId="0" xfId="0" applyAlignment="1" applyFont="1">
      <alignment shrinkToFit="0" wrapText="1"/>
    </xf>
    <xf borderId="0" fillId="0" fontId="1" numFmtId="0" xfId="0" applyAlignment="1" applyFont="1">
      <alignment horizontal="center" shrinkToFit="0" wrapText="1"/>
    </xf>
    <xf borderId="0" fillId="0" fontId="7" numFmtId="0" xfId="0" applyAlignment="1" applyFont="1">
      <alignment horizontal="center" shrinkToFit="0" wrapText="1"/>
    </xf>
    <xf borderId="0" fillId="0" fontId="1" numFmtId="0" xfId="0" applyAlignment="1" applyFont="1">
      <alignment horizontal="center"/>
    </xf>
    <xf borderId="0" fillId="0" fontId="7" numFmtId="0" xfId="0" applyAlignment="1" applyFont="1">
      <alignment horizontal="center"/>
    </xf>
    <xf borderId="3" fillId="5" fontId="8" numFmtId="0" xfId="0" applyAlignment="1" applyBorder="1" applyFont="1">
      <alignment horizontal="center" readingOrder="0" shrinkToFit="0" vertical="center" wrapText="0"/>
    </xf>
    <xf borderId="4" fillId="0" fontId="1" numFmtId="0" xfId="0" applyBorder="1" applyFont="1"/>
    <xf borderId="5" fillId="0" fontId="1" numFmtId="0" xfId="0" applyBorder="1" applyFont="1"/>
    <xf borderId="1" fillId="5" fontId="9" numFmtId="0" xfId="0" applyAlignment="1" applyBorder="1" applyFont="1">
      <alignment horizontal="center" readingOrder="0" shrinkToFit="0" vertical="center" wrapText="1"/>
    </xf>
    <xf borderId="3" fillId="5" fontId="9" numFmtId="166" xfId="0" applyAlignment="1" applyBorder="1" applyFont="1" applyNumberFormat="1">
      <alignment horizontal="center" readingOrder="0" shrinkToFit="0" vertical="center" wrapText="1"/>
    </xf>
    <xf borderId="1" fillId="0" fontId="1" numFmtId="0" xfId="0" applyAlignment="1" applyBorder="1" applyFont="1">
      <alignment horizontal="center"/>
    </xf>
    <xf borderId="1" fillId="0" fontId="1" numFmtId="0" xfId="0" applyBorder="1" applyFont="1"/>
    <xf borderId="1" fillId="6" fontId="10" numFmtId="0" xfId="0" applyAlignment="1" applyBorder="1" applyFill="1" applyFont="1">
      <alignment horizontal="center" readingOrder="0" shrinkToFit="0" vertical="bottom" wrapText="1"/>
    </xf>
    <xf borderId="1" fillId="6" fontId="11" numFmtId="0" xfId="0" applyAlignment="1" applyBorder="1" applyFont="1">
      <alignment horizontal="center" readingOrder="0" shrinkToFit="0" vertical="bottom" wrapText="1"/>
    </xf>
    <xf borderId="1" fillId="6" fontId="12" numFmtId="0" xfId="0" applyAlignment="1" applyBorder="1" applyFont="1">
      <alignment horizontal="center" readingOrder="0" shrinkToFit="0" vertical="bottom" wrapText="1"/>
    </xf>
    <xf borderId="1" fillId="6" fontId="11" numFmtId="167" xfId="0" applyAlignment="1" applyBorder="1" applyFont="1" applyNumberFormat="1">
      <alignment horizontal="center" readingOrder="0" shrinkToFit="0" vertical="bottom" wrapText="1"/>
    </xf>
    <xf borderId="1" fillId="6" fontId="11" numFmtId="0" xfId="0" applyAlignment="1" applyBorder="1" applyFont="1">
      <alignment horizontal="left" readingOrder="0" shrinkToFit="0" vertical="bottom" wrapText="1"/>
    </xf>
    <xf borderId="1" fillId="6" fontId="11" numFmtId="166" xfId="0" applyAlignment="1" applyBorder="1" applyFont="1" applyNumberFormat="1">
      <alignment horizontal="center" readingOrder="0" shrinkToFit="0" vertical="bottom" wrapText="1"/>
    </xf>
    <xf borderId="1" fillId="6" fontId="11" numFmtId="168" xfId="0" applyAlignment="1" applyBorder="1" applyFont="1" applyNumberFormat="1">
      <alignment horizontal="center" readingOrder="0" shrinkToFit="0" vertical="bottom" wrapText="1"/>
    </xf>
    <xf borderId="0" fillId="0" fontId="1" numFmtId="0" xfId="0" applyAlignment="1" applyFont="1">
      <alignment vertical="bottom"/>
    </xf>
    <xf borderId="1" fillId="7" fontId="13" numFmtId="0" xfId="0" applyAlignment="1" applyBorder="1" applyFill="1" applyFont="1">
      <alignment horizontal="center" shrinkToFit="0" vertical="center" wrapText="1"/>
    </xf>
    <xf borderId="1" fillId="7" fontId="13" numFmtId="0" xfId="0" applyAlignment="1" applyBorder="1" applyFont="1">
      <alignment horizontal="center" readingOrder="0" shrinkToFit="0" vertical="center" wrapText="1"/>
    </xf>
    <xf borderId="1" fillId="7" fontId="13" numFmtId="3" xfId="0" applyAlignment="1" applyBorder="1" applyFont="1" applyNumberFormat="1">
      <alignment horizontal="center" readingOrder="0" shrinkToFit="0" vertical="center" wrapText="1"/>
    </xf>
    <xf borderId="1" fillId="7" fontId="13" numFmtId="0" xfId="0" applyAlignment="1" applyBorder="1" applyFont="1">
      <alignment horizontal="center" readingOrder="0" shrinkToFit="0" vertical="center" wrapText="1"/>
    </xf>
    <xf borderId="1" fillId="7" fontId="13" numFmtId="49" xfId="0" applyAlignment="1" applyBorder="1" applyFont="1" applyNumberFormat="1">
      <alignment horizontal="center" readingOrder="0" shrinkToFit="0" vertical="center" wrapText="1"/>
    </xf>
    <xf borderId="1" fillId="8" fontId="13" numFmtId="49" xfId="0" applyAlignment="1" applyBorder="1" applyFill="1" applyFont="1" applyNumberFormat="1">
      <alignment horizontal="center" readingOrder="0" shrinkToFit="0" vertical="center" wrapText="1"/>
    </xf>
    <xf borderId="1" fillId="3" fontId="14" numFmtId="0" xfId="0" applyAlignment="1" applyBorder="1" applyFont="1">
      <alignment horizontal="center" readingOrder="0"/>
    </xf>
    <xf borderId="1" fillId="3" fontId="0" numFmtId="0" xfId="0" applyAlignment="1" applyBorder="1" applyFont="1">
      <alignment horizontal="center" readingOrder="0" shrinkToFit="0" wrapText="1"/>
    </xf>
    <xf borderId="1" fillId="3" fontId="14" numFmtId="0" xfId="0" applyAlignment="1" applyBorder="1" applyFont="1">
      <alignment horizontal="center" readingOrder="0" shrinkToFit="0" wrapText="1"/>
    </xf>
    <xf borderId="1" fillId="3" fontId="14" numFmtId="165" xfId="0" applyAlignment="1" applyBorder="1" applyFont="1" applyNumberFormat="1">
      <alignment horizontal="center" readingOrder="0" shrinkToFit="0" wrapText="1"/>
    </xf>
    <xf borderId="1" fillId="3" fontId="14" numFmtId="0" xfId="0" applyAlignment="1" applyBorder="1" applyFont="1">
      <alignment horizontal="left" readingOrder="0" shrinkToFit="0" vertical="bottom" wrapText="1"/>
    </xf>
    <xf borderId="1" fillId="3" fontId="14" numFmtId="166" xfId="0" applyAlignment="1" applyBorder="1" applyFont="1" applyNumberFormat="1">
      <alignment horizontal="center" readingOrder="0"/>
    </xf>
    <xf borderId="1" fillId="3" fontId="15" numFmtId="0" xfId="0" applyAlignment="1" applyBorder="1" applyFont="1">
      <alignment horizontal="center" readingOrder="0"/>
    </xf>
    <xf borderId="1" fillId="3" fontId="15" numFmtId="168" xfId="0" applyAlignment="1" applyBorder="1" applyFont="1" applyNumberFormat="1">
      <alignment horizontal="center" readingOrder="0"/>
    </xf>
    <xf borderId="1" fillId="9" fontId="1" numFmtId="0" xfId="0" applyAlignment="1" applyBorder="1" applyFill="1" applyFont="1">
      <alignment horizontal="center"/>
    </xf>
    <xf borderId="1" fillId="5" fontId="1" numFmtId="0" xfId="0" applyAlignment="1" applyBorder="1" applyFont="1">
      <alignment horizontal="center"/>
    </xf>
    <xf borderId="1" fillId="3" fontId="1" numFmtId="168" xfId="0" applyAlignment="1" applyBorder="1" applyFont="1" applyNumberFormat="1">
      <alignment horizontal="center" readingOrder="0"/>
    </xf>
    <xf borderId="1" fillId="3" fontId="1" numFmtId="0" xfId="0" applyAlignment="1" applyBorder="1" applyFont="1">
      <alignment horizontal="center" readingOrder="0" shrinkToFit="0" wrapText="1"/>
    </xf>
    <xf borderId="1" fillId="3" fontId="16" numFmtId="0" xfId="0" applyAlignment="1" applyBorder="1" applyFont="1">
      <alignment horizontal="center" readingOrder="0"/>
    </xf>
    <xf borderId="1" fillId="9" fontId="1" numFmtId="0" xfId="0" applyAlignment="1" applyBorder="1" applyFont="1">
      <alignment horizontal="center" readingOrder="0"/>
    </xf>
    <xf borderId="1" fillId="3" fontId="1" numFmtId="0" xfId="0" applyAlignment="1" applyBorder="1" applyFont="1">
      <alignment horizontal="center" readingOrder="0"/>
    </xf>
    <xf borderId="1" fillId="3" fontId="1" numFmtId="165" xfId="0" applyAlignment="1" applyBorder="1" applyFont="1" applyNumberFormat="1">
      <alignment horizontal="center" readingOrder="0"/>
    </xf>
    <xf borderId="1" fillId="3" fontId="1" numFmtId="0" xfId="0" applyAlignment="1" applyBorder="1" applyFont="1">
      <alignment horizontal="left" readingOrder="0"/>
    </xf>
    <xf borderId="1" fillId="3" fontId="16" numFmtId="168" xfId="0" applyAlignment="1" applyBorder="1" applyFont="1" applyNumberFormat="1">
      <alignment horizontal="center" readingOrder="0"/>
    </xf>
    <xf borderId="1" fillId="3" fontId="14" numFmtId="168" xfId="0" applyAlignment="1" applyBorder="1" applyFont="1" applyNumberFormat="1">
      <alignment horizontal="center" readingOrder="0"/>
    </xf>
    <xf borderId="5" fillId="3" fontId="0" numFmtId="0" xfId="0" applyAlignment="1" applyBorder="1" applyFont="1">
      <alignment horizontal="center" readingOrder="0" shrinkToFit="0" wrapText="1"/>
    </xf>
    <xf borderId="5" fillId="3" fontId="14" numFmtId="0" xfId="0" applyAlignment="1" applyBorder="1" applyFont="1">
      <alignment horizontal="center" readingOrder="0" shrinkToFit="0" wrapText="1"/>
    </xf>
    <xf borderId="5" fillId="3" fontId="14" numFmtId="0" xfId="0" applyAlignment="1" applyBorder="1" applyFont="1">
      <alignment horizontal="center" readingOrder="0"/>
    </xf>
    <xf borderId="5" fillId="3" fontId="14" numFmtId="165" xfId="0" applyAlignment="1" applyBorder="1" applyFont="1" applyNumberFormat="1">
      <alignment horizontal="center" readingOrder="0" shrinkToFit="0" wrapText="1"/>
    </xf>
    <xf borderId="5" fillId="3" fontId="14" numFmtId="0" xfId="0" applyAlignment="1" applyBorder="1" applyFont="1">
      <alignment horizontal="left" readingOrder="0" shrinkToFit="0" vertical="bottom" wrapText="1"/>
    </xf>
    <xf borderId="5" fillId="3" fontId="15" numFmtId="0" xfId="0" applyAlignment="1" applyBorder="1" applyFont="1">
      <alignment horizontal="center" readingOrder="0"/>
    </xf>
    <xf borderId="5" fillId="3" fontId="15" numFmtId="168" xfId="0" applyAlignment="1" applyBorder="1" applyFont="1" applyNumberFormat="1">
      <alignment horizontal="center" readingOrder="0"/>
    </xf>
    <xf borderId="5" fillId="5" fontId="17" numFmtId="0" xfId="0" applyAlignment="1" applyBorder="1" applyFont="1">
      <alignment vertical="bottom"/>
    </xf>
    <xf borderId="1" fillId="3" fontId="1" numFmtId="169" xfId="0" applyAlignment="1" applyBorder="1" applyFont="1" applyNumberFormat="1">
      <alignment horizontal="center" readingOrder="0"/>
    </xf>
    <xf borderId="1" fillId="3" fontId="1" numFmtId="0" xfId="0" applyAlignment="1" applyBorder="1" applyFont="1">
      <alignment readingOrder="0" shrinkToFit="0" wrapText="1"/>
    </xf>
    <xf borderId="1" fillId="3" fontId="16" numFmtId="0" xfId="0" applyAlignment="1" applyBorder="1" applyFont="1">
      <alignment horizontal="center" readingOrder="0" shrinkToFit="0" wrapText="1"/>
    </xf>
    <xf borderId="1" fillId="3" fontId="1" numFmtId="164" xfId="0" applyAlignment="1" applyBorder="1" applyFont="1" applyNumberFormat="1">
      <alignment horizontal="center" readingOrder="0"/>
    </xf>
    <xf borderId="0" fillId="3" fontId="14" numFmtId="0" xfId="0" applyAlignment="1" applyFont="1">
      <alignment horizontal="left" readingOrder="0" shrinkToFit="0" vertical="bottom" wrapText="1"/>
    </xf>
    <xf borderId="1" fillId="3" fontId="14" numFmtId="0" xfId="0" applyAlignment="1" applyBorder="1" applyFont="1">
      <alignment horizontal="left" readingOrder="0" shrinkToFit="0" wrapText="1"/>
    </xf>
    <xf borderId="1" fillId="3" fontId="14" numFmtId="170" xfId="0" applyAlignment="1" applyBorder="1" applyFont="1" applyNumberFormat="1">
      <alignment horizontal="center" readingOrder="0"/>
    </xf>
    <xf borderId="0" fillId="5" fontId="1" numFmtId="0" xfId="0" applyAlignment="1" applyFont="1">
      <alignment horizontal="center" readingOrder="0"/>
    </xf>
    <xf borderId="0" fillId="3" fontId="14" numFmtId="165" xfId="0" applyAlignment="1" applyFont="1" applyNumberFormat="1">
      <alignment horizontal="center" readingOrder="0" shrinkToFit="0" wrapText="1"/>
    </xf>
    <xf borderId="0" fillId="3" fontId="14" numFmtId="0" xfId="0" applyAlignment="1" applyFont="1">
      <alignment horizontal="center" readingOrder="0" shrinkToFit="0" wrapText="1"/>
    </xf>
    <xf borderId="0" fillId="5" fontId="1" numFmtId="0" xfId="0" applyAlignment="1" applyFont="1">
      <alignment horizontal="center"/>
    </xf>
    <xf borderId="1" fillId="3" fontId="1" numFmtId="0" xfId="0" applyAlignment="1" applyBorder="1" applyFont="1">
      <alignment readingOrder="0"/>
    </xf>
    <xf borderId="1" fillId="5" fontId="14" numFmtId="0" xfId="0" applyAlignment="1" applyBorder="1" applyFont="1">
      <alignment horizontal="center" readingOrder="0"/>
    </xf>
    <xf borderId="1" fillId="5" fontId="0" numFmtId="0" xfId="0" applyAlignment="1" applyBorder="1" applyFont="1">
      <alignment horizontal="center" readingOrder="0" shrinkToFit="0" wrapText="1"/>
    </xf>
    <xf borderId="1" fillId="5" fontId="14" numFmtId="0" xfId="0" applyAlignment="1" applyBorder="1" applyFont="1">
      <alignment horizontal="center" readingOrder="0" shrinkToFit="0" wrapText="1"/>
    </xf>
    <xf borderId="1" fillId="5" fontId="14" numFmtId="165" xfId="0" applyAlignment="1" applyBorder="1" applyFont="1" applyNumberFormat="1">
      <alignment horizontal="center" readingOrder="0" shrinkToFit="0" wrapText="1"/>
    </xf>
    <xf borderId="1" fillId="5" fontId="14" numFmtId="0" xfId="0" applyAlignment="1" applyBorder="1" applyFont="1">
      <alignment horizontal="left" readingOrder="0" shrinkToFit="0" vertical="bottom" wrapText="1"/>
    </xf>
    <xf borderId="1" fillId="5" fontId="14" numFmtId="166" xfId="0" applyAlignment="1" applyBorder="1" applyFont="1" applyNumberFormat="1">
      <alignment horizontal="center" readingOrder="0"/>
    </xf>
    <xf borderId="1" fillId="5" fontId="15" numFmtId="0" xfId="0" applyAlignment="1" applyBorder="1" applyFont="1">
      <alignment horizontal="center" readingOrder="0"/>
    </xf>
    <xf borderId="1" fillId="5" fontId="15" numFmtId="168" xfId="0" applyAlignment="1" applyBorder="1" applyFont="1" applyNumberFormat="1">
      <alignment horizontal="center" readingOrder="0"/>
    </xf>
    <xf borderId="1" fillId="3" fontId="14" numFmtId="167" xfId="0" applyAlignment="1" applyBorder="1" applyFont="1" applyNumberFormat="1">
      <alignment horizontal="center" readingOrder="0"/>
    </xf>
    <xf borderId="1" fillId="3" fontId="0" numFmtId="166" xfId="0" applyAlignment="1" applyBorder="1" applyFont="1" applyNumberFormat="1">
      <alignment horizontal="center" readingOrder="0"/>
    </xf>
    <xf borderId="1" fillId="3" fontId="18" numFmtId="0" xfId="0" applyAlignment="1" applyBorder="1" applyFont="1">
      <alignment horizontal="center" readingOrder="0" shrinkToFit="0" wrapText="1"/>
    </xf>
    <xf borderId="6" fillId="3" fontId="0" numFmtId="0" xfId="0" applyAlignment="1" applyBorder="1" applyFont="1">
      <alignment horizontal="center" readingOrder="0" shrinkToFit="0" wrapText="1"/>
    </xf>
    <xf borderId="1" fillId="10" fontId="14" numFmtId="0" xfId="0" applyAlignment="1" applyBorder="1" applyFill="1" applyFont="1">
      <alignment horizontal="center" readingOrder="0"/>
    </xf>
    <xf borderId="1" fillId="10" fontId="0" numFmtId="0" xfId="0" applyAlignment="1" applyBorder="1" applyFont="1">
      <alignment horizontal="center" readingOrder="0" shrinkToFit="0" wrapText="1"/>
    </xf>
    <xf borderId="1" fillId="10" fontId="14" numFmtId="0" xfId="0" applyAlignment="1" applyBorder="1" applyFont="1">
      <alignment horizontal="center" readingOrder="0" shrinkToFit="0" wrapText="1"/>
    </xf>
    <xf borderId="1" fillId="10" fontId="14" numFmtId="165" xfId="0" applyAlignment="1" applyBorder="1" applyFont="1" applyNumberFormat="1">
      <alignment horizontal="center" readingOrder="0" shrinkToFit="0" wrapText="1"/>
    </xf>
    <xf borderId="1" fillId="10" fontId="14" numFmtId="0" xfId="0" applyAlignment="1" applyBorder="1" applyFont="1">
      <alignment horizontal="left" readingOrder="0" shrinkToFit="0" vertical="bottom" wrapText="1"/>
    </xf>
    <xf borderId="1" fillId="10" fontId="14" numFmtId="166" xfId="0" applyAlignment="1" applyBorder="1" applyFont="1" applyNumberFormat="1">
      <alignment horizontal="center" readingOrder="0"/>
    </xf>
    <xf borderId="1" fillId="10" fontId="15" numFmtId="0" xfId="0" applyAlignment="1" applyBorder="1" applyFont="1">
      <alignment horizontal="center" readingOrder="0"/>
    </xf>
    <xf borderId="1" fillId="10" fontId="15" numFmtId="168" xfId="0" applyAlignment="1" applyBorder="1" applyFont="1" applyNumberFormat="1">
      <alignment horizontal="center" readingOrder="0"/>
    </xf>
    <xf borderId="1" fillId="3" fontId="1" numFmtId="171" xfId="0" applyAlignment="1" applyBorder="1" applyFont="1" applyNumberFormat="1">
      <alignment horizontal="center" readingOrder="0"/>
    </xf>
    <xf borderId="1" fillId="3" fontId="19" numFmtId="0" xfId="0" applyAlignment="1" applyBorder="1" applyFont="1">
      <alignment horizontal="center" readingOrder="0" vertical="bottom"/>
    </xf>
    <xf borderId="1" fillId="3" fontId="1" numFmtId="168" xfId="0" applyAlignment="1" applyBorder="1" applyFont="1" applyNumberFormat="1">
      <alignment horizontal="center" readingOrder="0" vertical="bottom"/>
    </xf>
    <xf borderId="1" fillId="3" fontId="1" numFmtId="0" xfId="0" applyAlignment="1" applyBorder="1" applyFont="1">
      <alignment horizontal="center" readingOrder="0" shrinkToFit="0" wrapText="1"/>
    </xf>
    <xf borderId="1" fillId="3" fontId="17" numFmtId="0" xfId="0" applyAlignment="1" applyBorder="1" applyFont="1">
      <alignment horizontal="center" vertical="bottom"/>
    </xf>
    <xf borderId="1" fillId="3" fontId="17" numFmtId="0" xfId="0" applyAlignment="1" applyBorder="1" applyFont="1">
      <alignment horizontal="center" shrinkToFit="0" vertical="bottom" wrapText="1"/>
    </xf>
    <xf borderId="1" fillId="3" fontId="17" numFmtId="0" xfId="0" applyAlignment="1" applyBorder="1" applyFont="1">
      <alignment horizontal="center" readingOrder="0" vertical="bottom"/>
    </xf>
    <xf borderId="1" fillId="3" fontId="17" numFmtId="169" xfId="0" applyAlignment="1" applyBorder="1" applyFont="1" applyNumberFormat="1">
      <alignment horizontal="center" vertical="bottom"/>
    </xf>
    <xf borderId="1" fillId="3" fontId="17" numFmtId="169" xfId="0" applyAlignment="1" applyBorder="1" applyFont="1" applyNumberFormat="1">
      <alignment horizontal="center" readingOrder="0" vertical="bottom"/>
    </xf>
    <xf borderId="1" fillId="3" fontId="17" numFmtId="0" xfId="0" applyAlignment="1" applyBorder="1" applyFont="1">
      <alignment readingOrder="0" vertical="bottom"/>
    </xf>
    <xf borderId="1" fillId="3" fontId="17" numFmtId="168" xfId="0" applyAlignment="1" applyBorder="1" applyFont="1" applyNumberFormat="1">
      <alignment horizontal="center" readingOrder="0" vertical="bottom"/>
    </xf>
    <xf borderId="1" fillId="3" fontId="19" numFmtId="0" xfId="0" applyAlignment="1" applyBorder="1" applyFont="1">
      <alignment horizontal="center" shrinkToFit="0" vertical="bottom" wrapText="1"/>
    </xf>
    <xf borderId="1" fillId="3" fontId="19" numFmtId="0" xfId="0" applyAlignment="1" applyBorder="1" applyFont="1">
      <alignment horizontal="center" vertical="bottom"/>
    </xf>
    <xf borderId="1" fillId="3" fontId="1" numFmtId="0" xfId="0" applyAlignment="1" applyBorder="1" applyFont="1">
      <alignment horizontal="left" readingOrder="0" shrinkToFit="0" wrapText="1"/>
    </xf>
    <xf borderId="0" fillId="3" fontId="14" numFmtId="166" xfId="0" applyAlignment="1" applyFont="1" applyNumberFormat="1">
      <alignment horizontal="center" readingOrder="0"/>
    </xf>
    <xf borderId="1" fillId="3" fontId="20" numFmtId="168" xfId="0" applyAlignment="1" applyBorder="1" applyFont="1" applyNumberFormat="1">
      <alignment horizontal="center" readingOrder="0"/>
    </xf>
    <xf borderId="1" fillId="3" fontId="18" numFmtId="0" xfId="0" applyAlignment="1" applyBorder="1" applyFont="1">
      <alignment horizontal="center" readingOrder="0" shrinkToFit="0" vertical="bottom" wrapText="1"/>
    </xf>
    <xf borderId="1" fillId="3" fontId="1" numFmtId="168" xfId="0" applyAlignment="1" applyBorder="1" applyFont="1" applyNumberFormat="1">
      <alignment horizontal="center" readingOrder="0" shrinkToFit="0" wrapText="1"/>
    </xf>
    <xf borderId="1" fillId="3" fontId="1" numFmtId="167" xfId="0" applyAlignment="1" applyBorder="1" applyFont="1" applyNumberFormat="1">
      <alignment horizontal="center" readingOrder="0"/>
    </xf>
    <xf borderId="1" fillId="3" fontId="1" numFmtId="0" xfId="0" applyAlignment="1" applyBorder="1" applyFont="1">
      <alignment horizontal="left" readingOrder="0" shrinkToFit="0" vertical="bottom" wrapText="1"/>
    </xf>
    <xf borderId="1" fillId="3" fontId="14" numFmtId="0" xfId="0" applyAlignment="1" applyBorder="1" applyFont="1">
      <alignment horizontal="center" readingOrder="0" shrinkToFit="0" vertical="bottom" wrapText="1"/>
    </xf>
    <xf borderId="1" fillId="3" fontId="14" numFmtId="169" xfId="0" applyAlignment="1" applyBorder="1" applyFont="1" applyNumberFormat="1">
      <alignment horizontal="center" readingOrder="0" shrinkToFit="0" vertical="bottom" wrapText="1"/>
    </xf>
    <xf borderId="1" fillId="3" fontId="14" numFmtId="168" xfId="0" applyAlignment="1" applyBorder="1" applyFont="1" applyNumberFormat="1">
      <alignment horizontal="center" readingOrder="0" shrinkToFit="0" wrapText="1"/>
    </xf>
    <xf borderId="1" fillId="3" fontId="21" numFmtId="0" xfId="0" applyAlignment="1" applyBorder="1" applyFont="1">
      <alignment horizontal="center" readingOrder="0" shrinkToFit="0" wrapText="1"/>
    </xf>
    <xf borderId="1" fillId="3" fontId="14" numFmtId="166" xfId="0" applyAlignment="1" applyBorder="1" applyFont="1" applyNumberFormat="1">
      <alignment horizontal="center" readingOrder="0" vertical="bottom"/>
    </xf>
    <xf borderId="1" fillId="3" fontId="18" numFmtId="0" xfId="0" applyAlignment="1" applyBorder="1" applyFont="1">
      <alignment horizontal="center" readingOrder="0" shrinkToFit="0" vertical="bottom" wrapText="1"/>
    </xf>
    <xf borderId="1" fillId="3" fontId="15" numFmtId="0" xfId="0" applyAlignment="1" applyBorder="1" applyFont="1">
      <alignment horizontal="center" readingOrder="0" vertical="bottom"/>
    </xf>
    <xf borderId="1" fillId="3" fontId="14" numFmtId="172" xfId="0" applyAlignment="1" applyBorder="1" applyFont="1" applyNumberFormat="1">
      <alignment horizontal="center" readingOrder="0"/>
    </xf>
    <xf borderId="1" fillId="3" fontId="15" numFmtId="168" xfId="0" applyAlignment="1" applyBorder="1" applyFont="1" applyNumberFormat="1">
      <alignment horizontal="center" readingOrder="0" textRotation="0"/>
    </xf>
    <xf borderId="1" fillId="3" fontId="1" numFmtId="0" xfId="0" applyAlignment="1" applyBorder="1" applyFont="1">
      <alignment horizontal="center" readingOrder="0" shrinkToFit="0" vertical="bottom" wrapText="1"/>
    </xf>
    <xf borderId="0" fillId="3" fontId="1" numFmtId="168" xfId="0" applyAlignment="1" applyFont="1" applyNumberFormat="1">
      <alignment horizontal="center" readingOrder="0"/>
    </xf>
    <xf borderId="1" fillId="3" fontId="1" numFmtId="0" xfId="0" applyAlignment="1" applyBorder="1" applyFont="1">
      <alignment horizontal="left" readingOrder="0" shrinkToFit="0" vertical="center" wrapText="1"/>
    </xf>
    <xf borderId="1" fillId="10" fontId="1" numFmtId="0" xfId="0" applyAlignment="1" applyBorder="1" applyFont="1">
      <alignment horizontal="center" readingOrder="0"/>
    </xf>
    <xf borderId="1" fillId="10" fontId="1" numFmtId="0" xfId="0" applyAlignment="1" applyBorder="1" applyFont="1">
      <alignment horizontal="center" readingOrder="0" shrinkToFit="0" wrapText="1"/>
    </xf>
    <xf borderId="1" fillId="10" fontId="1" numFmtId="169" xfId="0" applyAlignment="1" applyBorder="1" applyFont="1" applyNumberFormat="1">
      <alignment horizontal="center" readingOrder="0"/>
    </xf>
    <xf borderId="1" fillId="10" fontId="1" numFmtId="0" xfId="0" applyAlignment="1" applyBorder="1" applyFont="1">
      <alignment horizontal="left" readingOrder="0" shrinkToFit="0" wrapText="1"/>
    </xf>
    <xf borderId="1" fillId="10" fontId="1" numFmtId="168" xfId="0" applyAlignment="1" applyBorder="1" applyFont="1" applyNumberFormat="1">
      <alignment horizontal="center"/>
    </xf>
    <xf borderId="1" fillId="10" fontId="16" numFmtId="0" xfId="0" applyAlignment="1" applyBorder="1" applyFont="1">
      <alignment horizontal="center" shrinkToFit="0" wrapText="1"/>
    </xf>
    <xf borderId="1" fillId="10" fontId="16" numFmtId="0" xfId="0" applyAlignment="1" applyBorder="1" applyFont="1">
      <alignment horizontal="center"/>
    </xf>
    <xf borderId="1" fillId="10" fontId="1" numFmtId="165" xfId="0" applyAlignment="1" applyBorder="1" applyFont="1" applyNumberFormat="1">
      <alignment horizontal="center" readingOrder="0"/>
    </xf>
    <xf borderId="1" fillId="10" fontId="1" numFmtId="0" xfId="0" applyAlignment="1" applyBorder="1" applyFont="1">
      <alignment horizontal="center"/>
    </xf>
    <xf borderId="1" fillId="5" fontId="14" numFmtId="166" xfId="0" applyAlignment="1" applyBorder="1" applyFont="1" applyNumberFormat="1">
      <alignment horizontal="center" readingOrder="0" vertical="bottom"/>
    </xf>
    <xf borderId="1" fillId="5" fontId="18" numFmtId="0" xfId="0" applyAlignment="1" applyBorder="1" applyFont="1">
      <alignment horizontal="center" readingOrder="0" shrinkToFit="0" vertical="bottom" wrapText="1"/>
    </xf>
    <xf borderId="1" fillId="5" fontId="15" numFmtId="0" xfId="0" applyAlignment="1" applyBorder="1" applyFont="1">
      <alignment horizontal="center" readingOrder="0" vertical="bottom"/>
    </xf>
    <xf borderId="0" fillId="5" fontId="1" numFmtId="0" xfId="0" applyFont="1"/>
    <xf borderId="1" fillId="5" fontId="18" numFmtId="0" xfId="0" applyAlignment="1" applyBorder="1" applyFont="1">
      <alignment horizontal="center" readingOrder="0" shrinkToFit="0" wrapText="1"/>
    </xf>
    <xf borderId="1" fillId="5" fontId="1" numFmtId="0" xfId="0" applyAlignment="1" applyBorder="1" applyFont="1">
      <alignment horizontal="center" readingOrder="0"/>
    </xf>
    <xf borderId="1" fillId="5" fontId="1" numFmtId="0" xfId="0" applyAlignment="1" applyBorder="1" applyFont="1">
      <alignment horizontal="center" readingOrder="0" shrinkToFit="0" wrapText="1"/>
    </xf>
    <xf borderId="1" fillId="3" fontId="1" numFmtId="0" xfId="0" applyAlignment="1" applyBorder="1" applyFont="1">
      <alignment horizontal="center"/>
    </xf>
    <xf borderId="0" fillId="3" fontId="1" numFmtId="0" xfId="0" applyFont="1"/>
    <xf borderId="1" fillId="3" fontId="22" numFmtId="0" xfId="0" applyAlignment="1" applyBorder="1" applyFont="1">
      <alignment horizontal="center" readingOrder="0"/>
    </xf>
    <xf borderId="1" fillId="3" fontId="0" numFmtId="0" xfId="0" applyAlignment="1" applyBorder="1" applyFont="1">
      <alignment horizontal="center" readingOrder="0"/>
    </xf>
    <xf borderId="1" fillId="3" fontId="23" numFmtId="0" xfId="0" applyAlignment="1" applyBorder="1" applyFont="1">
      <alignment readingOrder="0"/>
    </xf>
    <xf borderId="0" fillId="3" fontId="14" numFmtId="0" xfId="0" applyAlignment="1" applyFont="1">
      <alignment horizontal="center" readingOrder="0"/>
    </xf>
    <xf borderId="1" fillId="3" fontId="1" numFmtId="0" xfId="0" applyAlignment="1" applyBorder="1" applyFont="1">
      <alignment horizontal="center" readingOrder="0" shrinkToFit="0" wrapText="1"/>
    </xf>
    <xf borderId="1" fillId="3" fontId="21" numFmtId="0" xfId="0" applyAlignment="1" applyBorder="1" applyFont="1">
      <alignment horizontal="center" readingOrder="0" vertical="bottom"/>
    </xf>
    <xf borderId="1" fillId="0" fontId="14" numFmtId="0" xfId="0" applyAlignment="1" applyBorder="1" applyFont="1">
      <alignment horizontal="center" readingOrder="0"/>
    </xf>
    <xf borderId="1" fillId="0" fontId="0" numFmtId="0" xfId="0" applyAlignment="1" applyBorder="1" applyFont="1">
      <alignment horizontal="center" readingOrder="0" shrinkToFit="0" wrapText="1"/>
    </xf>
    <xf borderId="1" fillId="0" fontId="14" numFmtId="0" xfId="0" applyAlignment="1" applyBorder="1" applyFont="1">
      <alignment horizontal="center" readingOrder="0" shrinkToFit="0" wrapText="1"/>
    </xf>
    <xf borderId="1" fillId="0" fontId="14" numFmtId="165" xfId="0" applyAlignment="1" applyBorder="1" applyFont="1" applyNumberFormat="1">
      <alignment horizontal="center" readingOrder="0" shrinkToFit="0" wrapText="1"/>
    </xf>
    <xf borderId="1" fillId="0" fontId="14" numFmtId="0" xfId="0" applyAlignment="1" applyBorder="1" applyFont="1">
      <alignment horizontal="left" readingOrder="0" shrinkToFit="0" vertical="bottom" wrapText="1"/>
    </xf>
    <xf borderId="1" fillId="0" fontId="14" numFmtId="166" xfId="0" applyAlignment="1" applyBorder="1" applyFont="1" applyNumberFormat="1">
      <alignment horizontal="center" readingOrder="0"/>
    </xf>
    <xf borderId="1" fillId="0" fontId="15" numFmtId="0" xfId="0" applyAlignment="1" applyBorder="1" applyFont="1">
      <alignment horizontal="center" readingOrder="0"/>
    </xf>
    <xf borderId="1" fillId="0" fontId="15" numFmtId="168" xfId="0" applyAlignment="1" applyBorder="1" applyFont="1" applyNumberFormat="1">
      <alignment horizontal="center" readingOrder="0"/>
    </xf>
    <xf borderId="0" fillId="3" fontId="0" numFmtId="0" xfId="0" applyAlignment="1" applyFont="1">
      <alignment horizontal="center" readingOrder="0" shrinkToFit="0" wrapText="1"/>
    </xf>
    <xf borderId="1" fillId="3" fontId="15" numFmtId="166" xfId="0" applyAlignment="1" applyBorder="1" applyFont="1" applyNumberFormat="1">
      <alignment horizontal="center" readingOrder="0"/>
    </xf>
    <xf borderId="1" fillId="2" fontId="14" numFmtId="0" xfId="0" applyAlignment="1" applyBorder="1" applyFont="1">
      <alignment horizontal="center" readingOrder="0"/>
    </xf>
    <xf borderId="1" fillId="2" fontId="0" numFmtId="0" xfId="0" applyAlignment="1" applyBorder="1" applyFont="1">
      <alignment horizontal="center" readingOrder="0" shrinkToFit="0" wrapText="1"/>
    </xf>
    <xf borderId="1" fillId="2" fontId="14" numFmtId="0" xfId="0" applyAlignment="1" applyBorder="1" applyFont="1">
      <alignment horizontal="center" readingOrder="0" shrinkToFit="0" wrapText="1"/>
    </xf>
    <xf borderId="1" fillId="2" fontId="14" numFmtId="165" xfId="0" applyAlignment="1" applyBorder="1" applyFont="1" applyNumberFormat="1">
      <alignment horizontal="center" readingOrder="0" shrinkToFit="0" wrapText="1"/>
    </xf>
    <xf borderId="1" fillId="2" fontId="14" numFmtId="0" xfId="0" applyAlignment="1" applyBorder="1" applyFont="1">
      <alignment horizontal="left" readingOrder="0" shrinkToFit="0" vertical="bottom" wrapText="1"/>
    </xf>
    <xf borderId="1" fillId="2" fontId="14" numFmtId="166" xfId="0" applyAlignment="1" applyBorder="1" applyFont="1" applyNumberFormat="1">
      <alignment horizontal="center" readingOrder="0"/>
    </xf>
    <xf borderId="1" fillId="2" fontId="15" numFmtId="0" xfId="0" applyAlignment="1" applyBorder="1" applyFont="1">
      <alignment horizontal="center" readingOrder="0"/>
    </xf>
    <xf borderId="1" fillId="2" fontId="15" numFmtId="168" xfId="0" applyAlignment="1" applyBorder="1" applyFont="1" applyNumberFormat="1">
      <alignment horizontal="center" readingOrder="0"/>
    </xf>
    <xf borderId="1" fillId="3" fontId="14" numFmtId="169" xfId="0" applyAlignment="1" applyBorder="1" applyFont="1" applyNumberFormat="1">
      <alignment horizontal="center" readingOrder="0" shrinkToFit="0" wrapText="1"/>
    </xf>
    <xf borderId="1" fillId="2" fontId="14" numFmtId="169" xfId="0" applyAlignment="1" applyBorder="1" applyFont="1" applyNumberFormat="1">
      <alignment horizontal="center" readingOrder="0" shrinkToFit="0" wrapText="1"/>
    </xf>
    <xf borderId="1" fillId="5" fontId="14" numFmtId="169" xfId="0" applyAlignment="1" applyBorder="1" applyFont="1" applyNumberFormat="1">
      <alignment horizontal="center" readingOrder="0" shrinkToFit="0" wrapText="1"/>
    </xf>
    <xf borderId="1" fillId="5" fontId="14" numFmtId="165" xfId="0" applyAlignment="1" applyBorder="1" applyFont="1" applyNumberFormat="1">
      <alignment horizontal="center" readingOrder="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left"/>
    </xf>
    <xf borderId="3" fillId="5" fontId="24" numFmtId="0" xfId="0" applyAlignment="1" applyBorder="1" applyFont="1">
      <alignment horizontal="center" readingOrder="0" shrinkToFit="0" vertical="center" wrapText="0"/>
    </xf>
    <xf borderId="1" fillId="11" fontId="12" numFmtId="0" xfId="0" applyAlignment="1" applyBorder="1" applyFill="1" applyFont="1">
      <alignment horizontal="center" readingOrder="0" shrinkToFit="0" vertical="bottom" wrapText="1"/>
    </xf>
    <xf borderId="1" fillId="11" fontId="11" numFmtId="0" xfId="0" applyAlignment="1" applyBorder="1" applyFont="1">
      <alignment horizontal="center" readingOrder="0" shrinkToFit="0" vertical="bottom" wrapText="1"/>
    </xf>
    <xf borderId="1" fillId="11" fontId="11" numFmtId="167" xfId="0" applyAlignment="1" applyBorder="1" applyFont="1" applyNumberFormat="1">
      <alignment horizontal="center" readingOrder="0" shrinkToFit="0" vertical="bottom" wrapText="1"/>
    </xf>
    <xf borderId="1" fillId="11" fontId="11" numFmtId="166" xfId="0" applyAlignment="1" applyBorder="1" applyFont="1" applyNumberFormat="1">
      <alignment horizontal="center" readingOrder="0" shrinkToFit="0" vertical="bottom" wrapText="1"/>
    </xf>
    <xf borderId="1" fillId="11" fontId="11" numFmtId="168" xfId="0" applyAlignment="1" applyBorder="1" applyFont="1" applyNumberFormat="1">
      <alignment horizontal="center" readingOrder="0" shrinkToFit="0" vertical="bottom" wrapText="1"/>
    </xf>
    <xf borderId="1" fillId="4" fontId="13" numFmtId="0" xfId="0" applyAlignment="1" applyBorder="1" applyFont="1">
      <alignment horizontal="center" shrinkToFit="0" vertical="center" wrapText="1"/>
    </xf>
    <xf borderId="1" fillId="4" fontId="13" numFmtId="0" xfId="0" applyAlignment="1" applyBorder="1" applyFont="1">
      <alignment horizontal="center" readingOrder="0" shrinkToFit="0" vertical="center" wrapText="1"/>
    </xf>
    <xf borderId="1" fillId="4" fontId="13" numFmtId="3" xfId="0" applyAlignment="1" applyBorder="1" applyFont="1" applyNumberFormat="1">
      <alignment horizontal="center" readingOrder="0" shrinkToFit="0" vertical="center" wrapText="1"/>
    </xf>
    <xf borderId="1" fillId="4" fontId="13" numFmtId="0" xfId="0" applyAlignment="1" applyBorder="1" applyFont="1">
      <alignment horizontal="center" readingOrder="0" shrinkToFit="0" vertical="center" wrapText="1"/>
    </xf>
    <xf borderId="1" fillId="4" fontId="13" numFmtId="49" xfId="0" applyAlignment="1" applyBorder="1" applyFont="1" applyNumberFormat="1">
      <alignment horizontal="center" readingOrder="0" shrinkToFit="0" vertical="center" wrapText="1"/>
    </xf>
    <xf borderId="1" fillId="3" fontId="14" numFmtId="165" xfId="0" applyAlignment="1" applyBorder="1" applyFont="1" applyNumberFormat="1">
      <alignment horizontal="center" readingOrder="0"/>
    </xf>
    <xf borderId="1" fillId="9" fontId="14" numFmtId="0" xfId="0" applyAlignment="1" applyBorder="1" applyFont="1">
      <alignment horizontal="center" readingOrder="0"/>
    </xf>
    <xf borderId="6" fillId="3" fontId="0" numFmtId="0" xfId="0" applyAlignment="1" applyBorder="1" applyFont="1">
      <alignment horizontal="center" readingOrder="0"/>
    </xf>
    <xf borderId="6" fillId="3" fontId="1" numFmtId="0" xfId="0" applyAlignment="1" applyBorder="1" applyFont="1">
      <alignment horizontal="center" readingOrder="0" shrinkToFit="0" wrapText="1"/>
    </xf>
    <xf borderId="6" fillId="3" fontId="1" numFmtId="0" xfId="0" applyAlignment="1" applyBorder="1" applyFont="1">
      <alignment horizontal="center" readingOrder="0"/>
    </xf>
    <xf borderId="1" fillId="3" fontId="1" numFmtId="173" xfId="0" applyAlignment="1" applyBorder="1" applyFont="1" applyNumberFormat="1">
      <alignment horizontal="center" readingOrder="0"/>
    </xf>
    <xf borderId="6" fillId="3" fontId="14" numFmtId="0" xfId="0" applyAlignment="1" applyBorder="1" applyFont="1">
      <alignment horizontal="center" readingOrder="0" shrinkToFit="0" wrapText="1"/>
    </xf>
    <xf borderId="1" fillId="3" fontId="22" numFmtId="0" xfId="0" applyAlignment="1" applyBorder="1" applyFont="1">
      <alignment horizontal="center" readingOrder="0" shrinkToFit="0" wrapText="1"/>
    </xf>
    <xf borderId="0" fillId="3" fontId="1" numFmtId="0" xfId="0" applyAlignment="1" applyFont="1">
      <alignment horizontal="center" readingOrder="0"/>
    </xf>
    <xf borderId="1" fillId="3" fontId="14" numFmtId="0" xfId="0" applyAlignment="1" applyBorder="1" applyFont="1">
      <alignment horizontal="center" readingOrder="0" shrinkToFit="0" vertical="center" wrapText="1"/>
    </xf>
    <xf borderId="1" fillId="3" fontId="14" numFmtId="0" xfId="0" applyAlignment="1" applyBorder="1" applyFont="1">
      <alignment horizontal="center" readingOrder="0" vertical="bottom"/>
    </xf>
    <xf borderId="1" fillId="3" fontId="14" numFmtId="165" xfId="0" applyAlignment="1" applyBorder="1" applyFont="1" applyNumberFormat="1">
      <alignment horizontal="center" readingOrder="0" vertical="bottom"/>
    </xf>
    <xf borderId="1" fillId="3" fontId="14" numFmtId="167" xfId="0" applyAlignment="1" applyBorder="1" applyFont="1" applyNumberFormat="1">
      <alignment horizontal="center" readingOrder="0" vertical="bottom"/>
    </xf>
    <xf borderId="1" fillId="3" fontId="15" numFmtId="168" xfId="0" applyAlignment="1" applyBorder="1" applyFont="1" applyNumberFormat="1">
      <alignment horizontal="center" readingOrder="0" vertical="bottom"/>
    </xf>
    <xf borderId="1" fillId="3" fontId="14" numFmtId="168" xfId="0" applyAlignment="1" applyBorder="1" applyFont="1" applyNumberFormat="1">
      <alignment horizontal="center" readingOrder="0" vertical="bottom"/>
    </xf>
    <xf borderId="0" fillId="3" fontId="18" numFmtId="0" xfId="0" applyAlignment="1" applyFont="1">
      <alignment horizontal="center" readingOrder="0" shrinkToFit="0" wrapText="1"/>
    </xf>
    <xf borderId="1" fillId="3" fontId="15" numFmtId="0" xfId="0" applyAlignment="1" applyBorder="1" applyFont="1">
      <alignment horizontal="center" readingOrder="0" shrinkToFit="0" wrapText="1"/>
    </xf>
    <xf borderId="5" fillId="3" fontId="1" numFmtId="0" xfId="0" applyAlignment="1" applyBorder="1" applyFont="1">
      <alignment horizontal="center" readingOrder="0"/>
    </xf>
    <xf borderId="5" fillId="3" fontId="14" numFmtId="167" xfId="0" applyAlignment="1" applyBorder="1" applyFont="1" applyNumberFormat="1">
      <alignment horizontal="center" readingOrder="0"/>
    </xf>
    <xf borderId="5" fillId="3" fontId="1" numFmtId="165" xfId="0" applyAlignment="1" applyBorder="1" applyFont="1" applyNumberFormat="1">
      <alignment horizontal="center" readingOrder="0"/>
    </xf>
    <xf borderId="5" fillId="3" fontId="14" numFmtId="0" xfId="0" applyAlignment="1" applyBorder="1" applyFont="1">
      <alignment horizontal="left" readingOrder="0" shrinkToFit="0" wrapText="1"/>
    </xf>
    <xf borderId="5" fillId="3" fontId="1" numFmtId="168" xfId="0" applyAlignment="1" applyBorder="1" applyFont="1" applyNumberFormat="1">
      <alignment horizontal="center" readingOrder="0"/>
    </xf>
    <xf borderId="5" fillId="3" fontId="1" numFmtId="0" xfId="0" applyAlignment="1" applyBorder="1" applyFont="1">
      <alignment horizontal="center" readingOrder="0" shrinkToFit="0" wrapText="1"/>
    </xf>
    <xf borderId="5" fillId="3" fontId="16" numFmtId="0" xfId="0" applyAlignment="1" applyBorder="1" applyFont="1">
      <alignment horizontal="center" readingOrder="0"/>
    </xf>
    <xf borderId="1" fillId="3" fontId="1" numFmtId="0" xfId="0" applyAlignment="1" applyBorder="1" applyFont="1">
      <alignment readingOrder="0" shrinkToFit="0" wrapText="0"/>
    </xf>
    <xf borderId="1" fillId="3" fontId="1" numFmtId="168" xfId="0" applyAlignment="1" applyBorder="1" applyFont="1" applyNumberFormat="1">
      <alignment horizontal="center" readingOrder="0" shrinkToFit="0" wrapText="0"/>
    </xf>
    <xf borderId="0" fillId="3" fontId="1" numFmtId="0" xfId="0" applyAlignment="1" applyFont="1">
      <alignment horizontal="center" readingOrder="0" shrinkToFit="0" wrapText="1"/>
    </xf>
    <xf borderId="1" fillId="3" fontId="18" numFmtId="166" xfId="0" applyAlignment="1" applyBorder="1" applyFont="1" applyNumberFormat="1">
      <alignment horizontal="center" readingOrder="0" vertical="bottom"/>
    </xf>
    <xf borderId="1" fillId="3" fontId="17" numFmtId="0" xfId="0" applyAlignment="1" applyBorder="1" applyFont="1">
      <alignment horizontal="center" vertical="bottom"/>
    </xf>
    <xf borderId="1" fillId="3" fontId="17" numFmtId="0" xfId="0" applyAlignment="1" applyBorder="1" applyFont="1">
      <alignment horizontal="center" shrinkToFit="0" vertical="bottom" wrapText="1"/>
    </xf>
    <xf borderId="1" fillId="3" fontId="17" numFmtId="165" xfId="0" applyAlignment="1" applyBorder="1" applyFont="1" applyNumberFormat="1">
      <alignment horizontal="center" readingOrder="0" vertical="bottom"/>
    </xf>
    <xf borderId="1" fillId="3" fontId="17" numFmtId="167" xfId="0" applyAlignment="1" applyBorder="1" applyFont="1" applyNumberFormat="1">
      <alignment horizontal="center" readingOrder="0" vertical="bottom"/>
    </xf>
    <xf borderId="1" fillId="3" fontId="17" numFmtId="0" xfId="0" applyAlignment="1" applyBorder="1" applyFont="1">
      <alignment readingOrder="0" shrinkToFit="0" vertical="bottom" wrapText="1"/>
    </xf>
    <xf borderId="1" fillId="3" fontId="17" numFmtId="166" xfId="0" applyAlignment="1" applyBorder="1" applyFont="1" applyNumberFormat="1">
      <alignment horizontal="center" vertical="bottom"/>
    </xf>
    <xf borderId="1" fillId="3" fontId="17" numFmtId="0" xfId="0" applyAlignment="1" applyBorder="1" applyFont="1">
      <alignment horizontal="center" shrinkToFit="0" vertical="bottom" wrapText="1"/>
    </xf>
    <xf borderId="1" fillId="3" fontId="19" numFmtId="0" xfId="0" applyAlignment="1" applyBorder="1" applyFont="1">
      <alignment horizontal="center" vertical="bottom"/>
    </xf>
    <xf borderId="1" fillId="3" fontId="19" numFmtId="168" xfId="0" applyAlignment="1" applyBorder="1" applyFont="1" applyNumberFormat="1">
      <alignment horizontal="center" readingOrder="0" vertical="bottom"/>
    </xf>
    <xf borderId="1" fillId="9" fontId="17" numFmtId="0" xfId="0" applyAlignment="1" applyBorder="1" applyFont="1">
      <alignment horizontal="center" vertical="bottom"/>
    </xf>
    <xf borderId="1" fillId="3" fontId="14" numFmtId="167" xfId="0" applyAlignment="1" applyBorder="1" applyFont="1" applyNumberFormat="1">
      <alignment horizontal="center" readingOrder="0" shrinkToFit="0" vertical="bottom" wrapText="1"/>
    </xf>
    <xf borderId="1" fillId="3" fontId="14" numFmtId="166" xfId="0" applyAlignment="1" applyBorder="1" applyFont="1" applyNumberFormat="1">
      <alignment horizontal="center" readingOrder="0" shrinkToFit="0" vertical="bottom" wrapText="1"/>
    </xf>
    <xf borderId="1" fillId="3" fontId="15" numFmtId="0" xfId="0" applyAlignment="1" applyBorder="1" applyFont="1">
      <alignment horizontal="center" readingOrder="0" shrinkToFit="0" vertical="bottom" wrapText="1"/>
    </xf>
    <xf borderId="1" fillId="3" fontId="15" numFmtId="168" xfId="0" applyAlignment="1" applyBorder="1" applyFont="1" applyNumberFormat="1">
      <alignment horizontal="center" readingOrder="0" shrinkToFit="0" vertical="bottom" wrapText="1"/>
    </xf>
    <xf borderId="1" fillId="3" fontId="17" numFmtId="0" xfId="0" applyAlignment="1" applyBorder="1" applyFont="1">
      <alignment horizontal="center" readingOrder="0" shrinkToFit="0" vertical="bottom" wrapText="1"/>
    </xf>
    <xf borderId="1" fillId="3" fontId="15" numFmtId="166" xfId="0" applyAlignment="1" applyBorder="1" applyFont="1" applyNumberFormat="1">
      <alignment horizontal="center" readingOrder="0" vertical="bottom"/>
    </xf>
    <xf borderId="1" fillId="3" fontId="1" numFmtId="168" xfId="0" applyAlignment="1" applyBorder="1" applyFont="1" applyNumberFormat="1">
      <alignment horizontal="center"/>
    </xf>
    <xf borderId="1" fillId="3" fontId="17" numFmtId="168" xfId="0" applyAlignment="1" applyBorder="1" applyFont="1" applyNumberFormat="1">
      <alignment vertical="bottom"/>
    </xf>
    <xf borderId="1" fillId="9" fontId="17" numFmtId="0" xfId="0" applyAlignment="1" applyBorder="1" applyFont="1">
      <alignment vertical="bottom"/>
    </xf>
    <xf borderId="1" fillId="3" fontId="17" numFmtId="164" xfId="0" applyAlignment="1" applyBorder="1" applyFont="1" applyNumberFormat="1">
      <alignment horizontal="center" readingOrder="0" vertical="bottom"/>
    </xf>
    <xf borderId="1" fillId="3" fontId="1" numFmtId="0" xfId="0" applyAlignment="1" applyBorder="1" applyFont="1">
      <alignment horizontal="center" shrinkToFit="0" wrapText="1"/>
    </xf>
    <xf borderId="1" fillId="3" fontId="1" numFmtId="0" xfId="0" applyBorder="1" applyFont="1"/>
    <xf borderId="5" fillId="3" fontId="18" numFmtId="0" xfId="0" applyAlignment="1" applyBorder="1" applyFont="1">
      <alignment horizontal="center" readingOrder="0" shrinkToFit="0" wrapText="1"/>
    </xf>
    <xf borderId="1" fillId="3" fontId="20" numFmtId="0" xfId="0" applyAlignment="1" applyBorder="1" applyFont="1">
      <alignment horizontal="center" readingOrder="0"/>
    </xf>
    <xf borderId="1" fillId="3" fontId="20" numFmtId="169" xfId="0" applyAlignment="1" applyBorder="1" applyFont="1" applyNumberFormat="1">
      <alignment horizontal="center" readingOrder="0"/>
    </xf>
    <xf borderId="1" fillId="3" fontId="20" numFmtId="0" xfId="0" applyAlignment="1" applyBorder="1" applyFont="1">
      <alignment readingOrder="0"/>
    </xf>
    <xf borderId="1" fillId="3" fontId="20" numFmtId="0" xfId="0" applyAlignment="1" applyBorder="1" applyFont="1">
      <alignment horizontal="center" readingOrder="0" shrinkToFit="0" wrapText="1"/>
    </xf>
    <xf borderId="1" fillId="3" fontId="22" numFmtId="0" xfId="0" applyAlignment="1" applyBorder="1" applyFont="1">
      <alignment horizontal="left" readingOrder="0"/>
    </xf>
    <xf borderId="1" fillId="3" fontId="17" numFmtId="168" xfId="0" applyAlignment="1" applyBorder="1" applyFont="1" applyNumberFormat="1">
      <alignment horizontal="center" vertical="bottom"/>
    </xf>
    <xf borderId="0" fillId="3" fontId="14" numFmtId="0" xfId="0" applyAlignment="1" applyFont="1">
      <alignment horizontal="left" readingOrder="0" shrinkToFit="0" wrapText="1"/>
    </xf>
    <xf borderId="1" fillId="3" fontId="18" numFmtId="0" xfId="0" applyAlignment="1" applyBorder="1" applyFont="1">
      <alignment horizontal="center" readingOrder="0" vertical="bottom"/>
    </xf>
    <xf borderId="0" fillId="3" fontId="14" numFmtId="0" xfId="0" applyAlignment="1" applyFont="1">
      <alignment horizontal="center" readingOrder="0" shrinkToFit="0" vertical="bottom" wrapText="1"/>
    </xf>
    <xf borderId="1" fillId="3" fontId="17" numFmtId="0" xfId="0" applyAlignment="1" applyBorder="1" applyFont="1">
      <alignment horizontal="left" readingOrder="0" shrinkToFit="0" vertical="bottom" wrapText="1"/>
    </xf>
    <xf borderId="1" fillId="3" fontId="16" numFmtId="168" xfId="0" applyAlignment="1" applyBorder="1" applyFont="1" applyNumberFormat="1">
      <alignment horizontal="center" readingOrder="0" textRotation="0"/>
    </xf>
    <xf borderId="1" fillId="3" fontId="22" numFmtId="0" xfId="0" applyAlignment="1" applyBorder="1" applyFont="1">
      <alignment horizontal="left" readingOrder="0" shrinkToFit="0" wrapText="1"/>
    </xf>
    <xf borderId="1" fillId="3" fontId="1" numFmtId="0" xfId="0" applyAlignment="1" applyBorder="1" applyFont="1">
      <alignment horizontal="center" readingOrder="0"/>
    </xf>
    <xf borderId="1" fillId="3" fontId="23" numFmtId="168" xfId="0" applyAlignment="1" applyBorder="1" applyFont="1" applyNumberFormat="1">
      <alignment horizontal="center" readingOrder="0"/>
    </xf>
    <xf borderId="1" fillId="3" fontId="1" numFmtId="0" xfId="0" applyAlignment="1" applyBorder="1" applyFont="1">
      <alignment readingOrder="0" shrinkToFit="0" vertical="bottom" wrapText="1"/>
    </xf>
    <xf borderId="1" fillId="3" fontId="25" numFmtId="167" xfId="0" applyAlignment="1" applyBorder="1" applyFont="1" applyNumberFormat="1">
      <alignment horizontal="center" readingOrder="0" vertical="bottom"/>
    </xf>
    <xf borderId="1" fillId="3" fontId="14" numFmtId="165" xfId="0" applyAlignment="1" applyBorder="1" applyFont="1" applyNumberFormat="1">
      <alignment horizontal="center" readingOrder="0" shrinkToFit="0" vertical="bottom" wrapText="1"/>
    </xf>
    <xf borderId="1" fillId="3" fontId="1" numFmtId="0" xfId="0" applyAlignment="1" applyBorder="1" applyFont="1">
      <alignment readingOrder="0" shrinkToFit="0" vertical="center" wrapText="1"/>
    </xf>
    <xf borderId="1" fillId="3" fontId="14" numFmtId="0" xfId="0" applyAlignment="1" applyBorder="1" applyFont="1">
      <alignment horizontal="center" readingOrder="0" shrinkToFit="0" vertical="bottom" wrapText="0"/>
    </xf>
    <xf borderId="1" fillId="3" fontId="14" numFmtId="167" xfId="0" applyAlignment="1" applyBorder="1" applyFont="1" applyNumberFormat="1">
      <alignment horizontal="center" readingOrder="0" shrinkToFit="0" vertical="bottom" wrapText="0"/>
    </xf>
    <xf borderId="1" fillId="3" fontId="14" numFmtId="0" xfId="0" applyAlignment="1" applyBorder="1" applyFont="1">
      <alignment horizontal="left" readingOrder="0" shrinkToFit="0" vertical="bottom" wrapText="0"/>
    </xf>
    <xf borderId="1" fillId="3" fontId="14" numFmtId="166" xfId="0" applyAlignment="1" applyBorder="1" applyFont="1" applyNumberFormat="1">
      <alignment horizontal="center" readingOrder="0" shrinkToFit="0" vertical="bottom" wrapText="0"/>
    </xf>
    <xf borderId="1" fillId="3" fontId="15" numFmtId="0" xfId="0" applyAlignment="1" applyBorder="1" applyFont="1">
      <alignment horizontal="center" readingOrder="0" shrinkToFit="0" vertical="bottom" wrapText="0"/>
    </xf>
    <xf borderId="1" fillId="3" fontId="15" numFmtId="168" xfId="0" applyAlignment="1" applyBorder="1" applyFont="1" applyNumberFormat="1">
      <alignment horizontal="center" readingOrder="0" shrinkToFit="0" vertical="bottom" wrapText="0"/>
    </xf>
    <xf borderId="1" fillId="3" fontId="14" numFmtId="168" xfId="0" applyAlignment="1" applyBorder="1" applyFont="1" applyNumberFormat="1">
      <alignment horizontal="center" readingOrder="0" shrinkToFit="0" vertical="bottom" wrapText="1"/>
    </xf>
    <xf borderId="1" fillId="3" fontId="14" numFmtId="169" xfId="0" applyAlignment="1" applyBorder="1" applyFont="1" applyNumberFormat="1">
      <alignment horizontal="center" readingOrder="0"/>
    </xf>
    <xf borderId="1" fillId="3" fontId="26" numFmtId="0" xfId="0" applyBorder="1" applyFont="1"/>
    <xf borderId="5" fillId="3" fontId="1" numFmtId="169" xfId="0" applyAlignment="1" applyBorder="1" applyFont="1" applyNumberFormat="1">
      <alignment horizontal="center" readingOrder="0"/>
    </xf>
    <xf borderId="5" fillId="3" fontId="1" numFmtId="0" xfId="0" applyAlignment="1" applyBorder="1" applyFont="1">
      <alignment readingOrder="0"/>
    </xf>
    <xf borderId="5" fillId="9" fontId="1" numFmtId="0" xfId="0" applyAlignment="1" applyBorder="1" applyFont="1">
      <alignment horizontal="center"/>
    </xf>
    <xf borderId="1" fillId="3" fontId="14" numFmtId="173" xfId="0" applyAlignment="1" applyBorder="1" applyFont="1" applyNumberFormat="1">
      <alignment horizontal="center" readingOrder="0"/>
    </xf>
    <xf borderId="1" fillId="3" fontId="17" numFmtId="0" xfId="0" applyAlignment="1" applyBorder="1" applyFont="1">
      <alignment horizontal="center" shrinkToFit="0" vertical="bottom" wrapText="1"/>
    </xf>
    <xf borderId="1" fillId="3" fontId="18" numFmtId="167" xfId="0" applyAlignment="1" applyBorder="1" applyFont="1" applyNumberFormat="1">
      <alignment horizontal="center" readingOrder="0" vertical="bottom"/>
    </xf>
    <xf borderId="1" fillId="3" fontId="18" numFmtId="0" xfId="0" applyAlignment="1" applyBorder="1" applyFont="1">
      <alignment readingOrder="0" shrinkToFit="0" vertical="bottom" wrapText="1"/>
    </xf>
    <xf borderId="1" fillId="3" fontId="14" numFmtId="169" xfId="0" applyAlignment="1" applyBorder="1" applyFont="1" applyNumberFormat="1">
      <alignment horizontal="center" readingOrder="0" vertical="bottom"/>
    </xf>
    <xf borderId="5" fillId="3" fontId="1" numFmtId="164" xfId="0" applyAlignment="1" applyBorder="1" applyFont="1" applyNumberFormat="1">
      <alignment horizontal="center" readingOrder="0"/>
    </xf>
    <xf borderId="5" fillId="3" fontId="1" numFmtId="0" xfId="0" applyAlignment="1" applyBorder="1" applyFont="1">
      <alignment readingOrder="0" shrinkToFit="0" wrapText="1"/>
    </xf>
    <xf borderId="1" fillId="3" fontId="27" numFmtId="0" xfId="0" applyAlignment="1" applyBorder="1" applyFont="1">
      <alignment horizontal="center" readingOrder="0" shrinkToFit="0" vertical="bottom" wrapText="1"/>
    </xf>
    <xf quotePrefix="1" borderId="1" fillId="3" fontId="1" numFmtId="0" xfId="0" applyAlignment="1" applyBorder="1" applyFont="1">
      <alignment horizontal="center" readingOrder="0"/>
    </xf>
    <xf quotePrefix="1" borderId="1" fillId="3" fontId="1" numFmtId="0" xfId="0" applyAlignment="1" applyBorder="1" applyFont="1">
      <alignment horizontal="center" readingOrder="0" shrinkToFit="0" wrapText="1"/>
    </xf>
    <xf borderId="0" fillId="3" fontId="1" numFmtId="169" xfId="0" applyAlignment="1" applyFont="1" applyNumberFormat="1">
      <alignment horizontal="center" readingOrder="0"/>
    </xf>
    <xf borderId="0" fillId="3" fontId="1" numFmtId="0" xfId="0" applyAlignment="1" applyFont="1">
      <alignment readingOrder="0"/>
    </xf>
    <xf borderId="0" fillId="9" fontId="1" numFmtId="0" xfId="0" applyAlignment="1" applyFont="1">
      <alignment horizontal="center"/>
    </xf>
    <xf borderId="6" fillId="3" fontId="14" numFmtId="0" xfId="0" applyAlignment="1" applyBorder="1" applyFont="1">
      <alignment horizontal="center" readingOrder="0" shrinkToFit="0" vertical="bottom" wrapText="1"/>
    </xf>
    <xf borderId="1" fillId="3" fontId="14" numFmtId="164" xfId="0" applyAlignment="1" applyBorder="1" applyFont="1" applyNumberFormat="1">
      <alignment horizontal="center" readingOrder="0" vertical="bottom"/>
    </xf>
    <xf borderId="1" fillId="3" fontId="14" numFmtId="0" xfId="0" applyAlignment="1" applyBorder="1" applyFont="1">
      <alignment horizontal="left" readingOrder="0"/>
    </xf>
    <xf borderId="1" fillId="3" fontId="1" numFmtId="174" xfId="0" applyAlignment="1" applyBorder="1" applyFont="1" applyNumberFormat="1">
      <alignment horizontal="center" readingOrder="0"/>
    </xf>
    <xf borderId="1" fillId="3" fontId="1" numFmtId="175" xfId="0" applyAlignment="1" applyBorder="1" applyFont="1" applyNumberFormat="1">
      <alignment horizontal="center" readingOrder="0"/>
    </xf>
    <xf borderId="5" fillId="3" fontId="1" numFmtId="0" xfId="0" applyAlignment="1" applyBorder="1" applyFont="1">
      <alignment horizontal="center"/>
    </xf>
    <xf borderId="5" fillId="3" fontId="1" numFmtId="168" xfId="0" applyAlignment="1" applyBorder="1" applyFont="1" applyNumberFormat="1">
      <alignment horizontal="center"/>
    </xf>
    <xf borderId="5" fillId="3" fontId="1" numFmtId="0" xfId="0" applyAlignment="1" applyBorder="1" applyFont="1">
      <alignment horizontal="center" shrinkToFit="0" wrapText="1"/>
    </xf>
    <xf borderId="1" fillId="3" fontId="28" numFmtId="0" xfId="0" applyAlignment="1" applyBorder="1" applyFont="1">
      <alignment horizontal="center" readingOrder="0"/>
    </xf>
    <xf borderId="0" fillId="3" fontId="16" numFmtId="168" xfId="0" applyAlignment="1" applyFont="1" applyNumberFormat="1">
      <alignment horizontal="center" readingOrder="0"/>
    </xf>
    <xf borderId="5" fillId="3" fontId="14" numFmtId="166" xfId="0" applyAlignment="1" applyBorder="1" applyFont="1" applyNumberFormat="1">
      <alignment horizontal="center" readingOrder="0"/>
    </xf>
    <xf borderId="1" fillId="3" fontId="16" numFmtId="168" xfId="0" applyAlignment="1" applyBorder="1" applyFont="1" applyNumberFormat="1">
      <alignment horizontal="center" readingOrder="0" shrinkToFit="0" wrapText="1"/>
    </xf>
    <xf borderId="0" fillId="5" fontId="1" numFmtId="0" xfId="0" applyAlignment="1" applyFont="1">
      <alignment horizontal="center" readingOrder="0" shrinkToFit="0" wrapText="1"/>
    </xf>
    <xf borderId="0" fillId="5" fontId="1" numFmtId="169" xfId="0" applyAlignment="1" applyFont="1" applyNumberFormat="1">
      <alignment horizontal="center" readingOrder="0"/>
    </xf>
    <xf borderId="0" fillId="5" fontId="1" numFmtId="0" xfId="0" applyAlignment="1" applyFont="1">
      <alignment readingOrder="0" shrinkToFit="0" wrapText="1"/>
    </xf>
    <xf borderId="0" fillId="5" fontId="1" numFmtId="168" xfId="0" applyAlignment="1" applyFont="1" applyNumberFormat="1">
      <alignment horizontal="center" readingOrder="0"/>
    </xf>
    <xf borderId="0" fillId="5" fontId="16" numFmtId="0" xfId="0" applyAlignment="1" applyFont="1">
      <alignment horizontal="center" readingOrder="0"/>
    </xf>
    <xf borderId="0" fillId="5" fontId="15" numFmtId="168" xfId="0" applyAlignment="1" applyFont="1" applyNumberFormat="1">
      <alignment horizontal="center" readingOrder="0"/>
    </xf>
    <xf borderId="3" fillId="0" fontId="29" numFmtId="0" xfId="0" applyAlignment="1" applyBorder="1" applyFont="1">
      <alignment horizontal="center" readingOrder="0" shrinkToFit="0" vertical="center" wrapText="0"/>
    </xf>
    <xf borderId="1" fillId="0" fontId="30" numFmtId="0" xfId="0" applyAlignment="1" applyBorder="1" applyFont="1">
      <alignment horizontal="center" readingOrder="0" shrinkToFit="0" vertical="center" wrapText="1"/>
    </xf>
    <xf borderId="3" fillId="0" fontId="30" numFmtId="0" xfId="0" applyAlignment="1" applyBorder="1" applyFont="1">
      <alignment horizontal="center" readingOrder="0" shrinkToFit="0" vertical="center" wrapText="1"/>
    </xf>
    <xf borderId="0" fillId="0" fontId="17" numFmtId="0" xfId="0" applyAlignment="1" applyFont="1">
      <alignment horizontal="center" vertical="bottom"/>
    </xf>
    <xf borderId="0" fillId="0" fontId="17" numFmtId="0" xfId="0" applyAlignment="1" applyFont="1">
      <alignment vertical="bottom"/>
    </xf>
    <xf borderId="1" fillId="12" fontId="31" numFmtId="0" xfId="0" applyAlignment="1" applyBorder="1" applyFill="1" applyFont="1">
      <alignment horizontal="center" readingOrder="0" shrinkToFit="0" wrapText="1"/>
    </xf>
    <xf borderId="5" fillId="12" fontId="32" numFmtId="0" xfId="0" applyAlignment="1" applyBorder="1" applyFont="1">
      <alignment horizontal="center" readingOrder="0" shrinkToFit="0" wrapText="1"/>
    </xf>
    <xf borderId="5" fillId="12" fontId="32" numFmtId="0" xfId="0" applyAlignment="1" applyBorder="1" applyFont="1">
      <alignment horizontal="center" readingOrder="0" shrinkToFit="0" vertical="bottom" wrapText="1"/>
    </xf>
    <xf borderId="5" fillId="12" fontId="31" numFmtId="0" xfId="0" applyAlignment="1" applyBorder="1" applyFont="1">
      <alignment horizontal="center" readingOrder="0" shrinkToFit="0" wrapText="1"/>
    </xf>
    <xf borderId="5" fillId="12" fontId="32" numFmtId="167" xfId="0" applyAlignment="1" applyBorder="1" applyFont="1" applyNumberFormat="1">
      <alignment horizontal="center" readingOrder="0" shrinkToFit="0" wrapText="1"/>
    </xf>
    <xf borderId="1" fillId="12" fontId="32" numFmtId="0" xfId="0" applyAlignment="1" applyBorder="1" applyFont="1">
      <alignment horizontal="center" readingOrder="0" shrinkToFit="0" vertical="bottom" wrapText="1"/>
    </xf>
    <xf borderId="1" fillId="12" fontId="32" numFmtId="168" xfId="0" applyAlignment="1" applyBorder="1" applyFont="1" applyNumberFormat="1">
      <alignment horizontal="center" readingOrder="0" shrinkToFit="0" vertical="bottom" wrapText="1"/>
    </xf>
    <xf borderId="7" fillId="13" fontId="13" numFmtId="0" xfId="0" applyAlignment="1" applyBorder="1" applyFill="1" applyFont="1">
      <alignment horizontal="center" shrinkToFit="0" vertical="top" wrapText="1"/>
    </xf>
    <xf borderId="8" fillId="13" fontId="13" numFmtId="0" xfId="0" applyAlignment="1" applyBorder="1" applyFont="1">
      <alignment horizontal="center" readingOrder="0" shrinkToFit="0" vertical="top" wrapText="1"/>
    </xf>
    <xf borderId="8" fillId="13" fontId="13" numFmtId="0" xfId="0" applyAlignment="1" applyBorder="1" applyFont="1">
      <alignment horizontal="center" readingOrder="0" shrinkToFit="0" vertical="bottom" wrapText="1"/>
    </xf>
    <xf borderId="8" fillId="13" fontId="13" numFmtId="49" xfId="0" applyAlignment="1" applyBorder="1" applyFont="1" applyNumberFormat="1">
      <alignment horizontal="center" readingOrder="0" shrinkToFit="0" vertical="top" wrapText="1"/>
    </xf>
    <xf borderId="1" fillId="14" fontId="17" numFmtId="0" xfId="0" applyAlignment="1" applyBorder="1" applyFill="1" applyFont="1">
      <alignment horizontal="center" readingOrder="0" vertical="bottom"/>
    </xf>
    <xf borderId="7" fillId="3" fontId="1" numFmtId="0" xfId="0" applyAlignment="1" applyBorder="1" applyFont="1">
      <alignment horizontal="center" readingOrder="0"/>
    </xf>
    <xf borderId="8" fillId="3" fontId="1" numFmtId="0" xfId="0" applyAlignment="1" applyBorder="1" applyFont="1">
      <alignment horizontal="center" readingOrder="0" shrinkToFit="0" wrapText="1"/>
    </xf>
    <xf borderId="8" fillId="3" fontId="1" numFmtId="0" xfId="0" applyAlignment="1" applyBorder="1" applyFont="1">
      <alignment horizontal="center" readingOrder="0"/>
    </xf>
    <xf borderId="8" fillId="3" fontId="1" numFmtId="165" xfId="0" applyAlignment="1" applyBorder="1" applyFont="1" applyNumberFormat="1">
      <alignment horizontal="center" readingOrder="0"/>
    </xf>
    <xf borderId="8" fillId="3" fontId="1" numFmtId="0" xfId="0" applyAlignment="1" applyBorder="1" applyFont="1">
      <alignment horizontal="left" readingOrder="0" shrinkToFit="0" wrapText="1"/>
    </xf>
    <xf borderId="8" fillId="3" fontId="1" numFmtId="168" xfId="0" applyAlignment="1" applyBorder="1" applyFont="1" applyNumberFormat="1">
      <alignment horizontal="center" readingOrder="0"/>
    </xf>
    <xf borderId="8" fillId="3" fontId="1" numFmtId="167" xfId="0" applyAlignment="1" applyBorder="1" applyFont="1" applyNumberFormat="1">
      <alignment horizontal="center" readingOrder="0"/>
    </xf>
    <xf borderId="8" fillId="3" fontId="1" numFmtId="0" xfId="0" applyAlignment="1" applyBorder="1" applyFont="1">
      <alignment horizontal="left" readingOrder="0" shrinkToFit="0" vertical="bottom" wrapText="1"/>
    </xf>
    <xf borderId="8" fillId="3" fontId="16" numFmtId="0" xfId="0" applyAlignment="1" applyBorder="1" applyFont="1">
      <alignment horizontal="center" readingOrder="0"/>
    </xf>
    <xf borderId="8" fillId="3" fontId="16" numFmtId="168" xfId="0" applyAlignment="1" applyBorder="1" applyFont="1" applyNumberFormat="1">
      <alignment horizontal="center" readingOrder="0"/>
    </xf>
    <xf borderId="1" fillId="3" fontId="18" numFmtId="168" xfId="0" applyAlignment="1" applyBorder="1" applyFont="1" applyNumberFormat="1">
      <alignment horizontal="center" readingOrder="0" vertical="bottom"/>
    </xf>
    <xf borderId="0" fillId="3" fontId="1" numFmtId="165" xfId="0" applyAlignment="1" applyFont="1" applyNumberFormat="1">
      <alignment horizontal="center" readingOrder="0"/>
    </xf>
    <xf borderId="5" fillId="3" fontId="1" numFmtId="167" xfId="0" applyAlignment="1" applyBorder="1" applyFont="1" applyNumberFormat="1">
      <alignment horizontal="center" readingOrder="0"/>
    </xf>
    <xf borderId="5" fillId="3" fontId="1" numFmtId="0" xfId="0" applyAlignment="1" applyBorder="1" applyFont="1">
      <alignment horizontal="left" readingOrder="0" shrinkToFit="0" vertical="bottom" wrapText="1"/>
    </xf>
    <xf borderId="1" fillId="15" fontId="1" numFmtId="0" xfId="0" applyAlignment="1" applyBorder="1" applyFill="1" applyFont="1">
      <alignment horizontal="center"/>
    </xf>
    <xf borderId="1" fillId="3" fontId="1" numFmtId="49" xfId="0" applyAlignment="1" applyBorder="1" applyFont="1" applyNumberFormat="1">
      <alignment horizontal="left" readingOrder="0" shrinkToFit="0" vertical="bottom" wrapText="1"/>
    </xf>
    <xf borderId="6" fillId="3" fontId="17" numFmtId="0" xfId="0" applyAlignment="1" applyBorder="1" applyFont="1">
      <alignment horizontal="center" readingOrder="0" shrinkToFit="0" vertical="bottom" wrapText="1"/>
    </xf>
    <xf borderId="1" fillId="3" fontId="17" numFmtId="0" xfId="0" applyAlignment="1" applyBorder="1" applyFont="1">
      <alignment readingOrder="0" shrinkToFit="0" vertical="bottom" wrapText="1"/>
    </xf>
    <xf borderId="6" fillId="3" fontId="17" numFmtId="0" xfId="0" applyAlignment="1" applyBorder="1" applyFont="1">
      <alignment horizontal="center" shrinkToFit="0" vertical="bottom" wrapText="1"/>
    </xf>
    <xf borderId="1" fillId="3" fontId="19" numFmtId="0" xfId="0" applyAlignment="1" applyBorder="1" applyFont="1">
      <alignment readingOrder="0" shrinkToFit="0" vertical="bottom" wrapText="1"/>
    </xf>
    <xf borderId="1" fillId="3" fontId="27" numFmtId="0" xfId="0" applyAlignment="1" applyBorder="1" applyFont="1">
      <alignment horizontal="left" readingOrder="0" shrinkToFit="0" vertical="bottom" wrapText="1"/>
    </xf>
    <xf borderId="1" fillId="3" fontId="33" numFmtId="167" xfId="0" applyAlignment="1" applyBorder="1" applyFont="1" applyNumberFormat="1">
      <alignment horizontal="center" readingOrder="0"/>
    </xf>
    <xf borderId="1" fillId="3" fontId="20" numFmtId="167" xfId="0" applyAlignment="1" applyBorder="1" applyFont="1" applyNumberFormat="1">
      <alignment horizontal="center" readingOrder="0"/>
    </xf>
    <xf borderId="1" fillId="3" fontId="20" numFmtId="0" xfId="0" applyAlignment="1" applyBorder="1" applyFont="1">
      <alignment horizontal="left" readingOrder="0" shrinkToFit="0" vertical="bottom" wrapText="1"/>
    </xf>
    <xf borderId="1" fillId="3" fontId="34" numFmtId="0" xfId="0" applyAlignment="1" applyBorder="1" applyFont="1">
      <alignment horizontal="center" readingOrder="0"/>
    </xf>
    <xf borderId="3" fillId="3" fontId="1" numFmtId="0" xfId="0" applyAlignment="1" applyBorder="1" applyFont="1">
      <alignment horizontal="center" readingOrder="0"/>
    </xf>
    <xf borderId="1" fillId="3" fontId="1" numFmtId="176" xfId="0" applyAlignment="1" applyBorder="1" applyFont="1" applyNumberFormat="1">
      <alignment horizontal="center" readingOrder="0"/>
    </xf>
    <xf borderId="5" fillId="9" fontId="1" numFmtId="0" xfId="0" applyAlignment="1" applyBorder="1" applyFont="1">
      <alignment horizontal="center" readingOrder="0"/>
    </xf>
    <xf borderId="1" fillId="3" fontId="27" numFmtId="0" xfId="0" applyAlignment="1" applyBorder="1" applyFont="1">
      <alignment readingOrder="0" shrinkToFit="0" vertical="bottom" wrapText="1"/>
    </xf>
    <xf borderId="1" fillId="3" fontId="1" numFmtId="165" xfId="0" applyAlignment="1" applyBorder="1" applyFont="1" applyNumberFormat="1">
      <alignment horizontal="center" readingOrder="0" shrinkToFit="0" wrapText="1"/>
    </xf>
    <xf borderId="1" fillId="15" fontId="17" numFmtId="168" xfId="0" applyAlignment="1" applyBorder="1" applyFont="1" applyNumberFormat="1">
      <alignment horizontal="center" vertical="bottom"/>
    </xf>
    <xf borderId="5" fillId="3" fontId="16" numFmtId="168" xfId="0" applyAlignment="1" applyBorder="1" applyFont="1" applyNumberFormat="1">
      <alignment horizontal="center" readingOrder="0"/>
    </xf>
    <xf borderId="1" fillId="3" fontId="22" numFmtId="168" xfId="0" applyAlignment="1" applyBorder="1" applyFont="1" applyNumberFormat="1">
      <alignment horizontal="center" readingOrder="0"/>
    </xf>
    <xf borderId="6" fillId="3" fontId="22" numFmtId="0" xfId="0" applyAlignment="1" applyBorder="1" applyFont="1">
      <alignment horizontal="center" readingOrder="0"/>
    </xf>
    <xf borderId="1" fillId="3" fontId="20" numFmtId="0" xfId="0" applyAlignment="1" applyBorder="1" applyFont="1">
      <alignment horizontal="left" readingOrder="0" shrinkToFit="0" wrapText="1"/>
    </xf>
    <xf borderId="1" fillId="3" fontId="34" numFmtId="168" xfId="0" applyAlignment="1" applyBorder="1" applyFont="1" applyNumberFormat="1">
      <alignment horizontal="center" readingOrder="0"/>
    </xf>
    <xf borderId="1" fillId="15" fontId="1" numFmtId="0" xfId="0" applyAlignment="1" applyBorder="1" applyFont="1">
      <alignment horizontal="center" readingOrder="0"/>
    </xf>
    <xf borderId="3" fillId="15" fontId="1" numFmtId="0" xfId="0" applyAlignment="1" applyBorder="1" applyFont="1">
      <alignment horizontal="center"/>
    </xf>
    <xf borderId="1" fillId="9" fontId="1" numFmtId="0" xfId="0" applyAlignment="1" applyBorder="1" applyFont="1">
      <alignment horizontal="center" readingOrder="0" shrinkToFit="0" wrapText="1"/>
    </xf>
    <xf borderId="6" fillId="3" fontId="1" numFmtId="167" xfId="0" applyAlignment="1" applyBorder="1" applyFont="1" applyNumberFormat="1">
      <alignment horizontal="center" readingOrder="0"/>
    </xf>
    <xf borderId="6" fillId="3" fontId="1" numFmtId="168" xfId="0" applyAlignment="1" applyBorder="1" applyFont="1" applyNumberFormat="1">
      <alignment horizontal="center" readingOrder="0"/>
    </xf>
    <xf borderId="1" fillId="3" fontId="0" numFmtId="168" xfId="0" applyAlignment="1" applyBorder="1" applyFont="1" applyNumberFormat="1">
      <alignment horizontal="center" readingOrder="0" shrinkToFit="0" wrapText="0"/>
    </xf>
    <xf borderId="1" fillId="3" fontId="33" numFmtId="0" xfId="0" applyAlignment="1" applyBorder="1" applyFont="1">
      <alignment readingOrder="0" shrinkToFit="0" vertical="bottom" wrapText="1"/>
    </xf>
    <xf borderId="0" fillId="3" fontId="16" numFmtId="0" xfId="0" applyAlignment="1" applyFont="1">
      <alignment horizontal="center" readingOrder="0"/>
    </xf>
    <xf borderId="7" fillId="3" fontId="1" numFmtId="0" xfId="0" applyAlignment="1" applyBorder="1" applyFont="1">
      <alignment horizontal="center" readingOrder="0" shrinkToFit="0" wrapText="1"/>
    </xf>
    <xf borderId="0" fillId="3" fontId="1" numFmtId="167" xfId="0" applyAlignment="1" applyFont="1" applyNumberFormat="1">
      <alignment horizontal="center" readingOrder="0"/>
    </xf>
    <xf borderId="1" fillId="3" fontId="1" numFmtId="0" xfId="0" applyAlignment="1" applyBorder="1" applyFont="1">
      <alignment horizontal="center" readingOrder="0" shrinkToFit="0" wrapText="0"/>
    </xf>
    <xf borderId="1" fillId="3" fontId="16" numFmtId="0" xfId="0" applyAlignment="1" applyBorder="1" applyFont="1">
      <alignment horizontal="center" readingOrder="0" vertical="bottom"/>
    </xf>
    <xf borderId="1" fillId="3" fontId="1" numFmtId="0" xfId="0" applyAlignment="1" applyBorder="1" applyFont="1">
      <alignment horizontal="center" readingOrder="0" shrinkToFit="0" vertical="bottom" wrapText="0"/>
    </xf>
    <xf borderId="1" fillId="3" fontId="1" numFmtId="0" xfId="0" applyAlignment="1" applyBorder="1" applyFont="1">
      <alignment horizontal="left" readingOrder="0" shrinkToFit="0" vertical="top" wrapText="1"/>
    </xf>
    <xf borderId="1" fillId="3" fontId="16" numFmtId="0" xfId="0" applyAlignment="1" applyBorder="1" applyFont="1">
      <alignment horizontal="left" readingOrder="0" shrinkToFit="0" vertical="bottom" wrapText="1"/>
    </xf>
    <xf borderId="1" fillId="3" fontId="17" numFmtId="167" xfId="0" applyAlignment="1" applyBorder="1" applyFont="1" applyNumberFormat="1">
      <alignment horizontal="center" shrinkToFit="0" vertical="bottom" wrapText="1"/>
    </xf>
    <xf borderId="1" fillId="3" fontId="17" numFmtId="167" xfId="0" applyAlignment="1" applyBorder="1" applyFont="1" applyNumberFormat="1">
      <alignment horizontal="center" vertical="bottom"/>
    </xf>
    <xf borderId="1" fillId="3" fontId="17" numFmtId="167" xfId="0" applyAlignment="1" applyBorder="1" applyFont="1" applyNumberFormat="1">
      <alignment horizontal="left" vertical="bottom"/>
    </xf>
    <xf borderId="1" fillId="3" fontId="17" numFmtId="168" xfId="0" applyAlignment="1" applyBorder="1" applyFont="1" applyNumberFormat="1">
      <alignment horizontal="center" shrinkToFit="0" vertical="bottom" wrapText="1"/>
    </xf>
    <xf borderId="1" fillId="3" fontId="1" numFmtId="166" xfId="0" applyAlignment="1" applyBorder="1" applyFont="1" applyNumberFormat="1">
      <alignment horizontal="center"/>
    </xf>
    <xf borderId="1" fillId="3" fontId="17" numFmtId="167" xfId="0" applyAlignment="1" applyBorder="1" applyFont="1" applyNumberFormat="1">
      <alignment horizontal="center" readingOrder="0" shrinkToFit="0" vertical="bottom" wrapText="1"/>
    </xf>
    <xf borderId="1" fillId="3" fontId="22" numFmtId="168" xfId="0" applyAlignment="1" applyBorder="1" applyFont="1" applyNumberFormat="1">
      <alignment horizontal="center" readingOrder="0"/>
    </xf>
    <xf borderId="1" fillId="3" fontId="33" numFmtId="0" xfId="0" applyAlignment="1" applyBorder="1" applyFont="1">
      <alignment readingOrder="0"/>
    </xf>
    <xf borderId="1" fillId="3" fontId="1" numFmtId="166" xfId="0" applyAlignment="1" applyBorder="1" applyFont="1" applyNumberFormat="1">
      <alignment horizontal="center" readingOrder="0"/>
    </xf>
    <xf borderId="9" fillId="3" fontId="1" numFmtId="168" xfId="0" applyAlignment="1" applyBorder="1" applyFont="1" applyNumberFormat="1">
      <alignment horizontal="center" readingOrder="0"/>
    </xf>
    <xf borderId="9" fillId="9" fontId="1" numFmtId="0" xfId="0" applyAlignment="1" applyBorder="1" applyFont="1">
      <alignment horizontal="center"/>
    </xf>
    <xf borderId="7" fillId="3" fontId="16" numFmtId="168" xfId="0" applyAlignment="1" applyBorder="1" applyFont="1" applyNumberFormat="1">
      <alignment horizontal="center" readingOrder="0"/>
    </xf>
    <xf borderId="7" fillId="9" fontId="1" numFmtId="0" xfId="0" applyAlignment="1" applyBorder="1" applyFont="1">
      <alignment horizontal="center"/>
    </xf>
    <xf borderId="1" fillId="3" fontId="1" numFmtId="0" xfId="0" applyAlignment="1" applyBorder="1" applyFont="1">
      <alignment horizontal="left" readingOrder="0" shrinkToFit="0" vertical="bottom" wrapText="0"/>
    </xf>
    <xf borderId="1" fillId="3" fontId="21" numFmtId="168" xfId="0" applyAlignment="1" applyBorder="1" applyFont="1" applyNumberFormat="1">
      <alignment horizontal="right" readingOrder="0" vertical="bottom"/>
    </xf>
    <xf borderId="1" fillId="15" fontId="1" numFmtId="0" xfId="0" applyAlignment="1" applyBorder="1" applyFont="1">
      <alignment horizontal="center" readingOrder="0" shrinkToFit="0" wrapText="1"/>
    </xf>
    <xf borderId="1" fillId="3" fontId="18" numFmtId="0" xfId="0" applyAlignment="1" applyBorder="1" applyFont="1">
      <alignment horizontal="center" readingOrder="0" vertical="bottom"/>
    </xf>
    <xf borderId="1" fillId="3" fontId="18" numFmtId="168" xfId="0" applyAlignment="1" applyBorder="1" applyFont="1" applyNumberFormat="1">
      <alignment horizontal="center" readingOrder="0" vertical="bottom"/>
    </xf>
    <xf borderId="1" fillId="3" fontId="18" numFmtId="0" xfId="0" applyAlignment="1" applyBorder="1" applyFont="1">
      <alignment horizontal="center" readingOrder="0"/>
    </xf>
    <xf borderId="1" fillId="3" fontId="21" numFmtId="168" xfId="0" applyAlignment="1" applyBorder="1" applyFont="1" applyNumberFormat="1">
      <alignment horizontal="center" readingOrder="0" vertical="bottom"/>
    </xf>
    <xf borderId="1" fillId="3" fontId="18" numFmtId="168" xfId="0" applyAlignment="1" applyBorder="1" applyFont="1" applyNumberFormat="1">
      <alignment horizontal="center" readingOrder="0"/>
    </xf>
    <xf borderId="1" fillId="3" fontId="21" numFmtId="168" xfId="0" applyAlignment="1" applyBorder="1" applyFont="1" applyNumberFormat="1">
      <alignment horizontal="center" readingOrder="0"/>
    </xf>
    <xf borderId="1" fillId="3" fontId="35" numFmtId="0" xfId="0" applyAlignment="1" applyBorder="1" applyFont="1">
      <alignment horizontal="center" readingOrder="0" shrinkToFit="0" vertical="bottom" wrapText="1"/>
    </xf>
    <xf borderId="1" fillId="3" fontId="35" numFmtId="168" xfId="0" applyAlignment="1" applyBorder="1" applyFont="1" applyNumberFormat="1">
      <alignment horizontal="center" readingOrder="0" vertical="bottom"/>
    </xf>
    <xf borderId="1" fillId="3" fontId="35" numFmtId="0" xfId="0" applyAlignment="1" applyBorder="1" applyFont="1">
      <alignment horizontal="center" readingOrder="0" vertical="bottom"/>
    </xf>
    <xf borderId="0" fillId="3" fontId="1" numFmtId="0" xfId="0" applyAlignment="1" applyFont="1">
      <alignment horizontal="left" readingOrder="0" shrinkToFit="0" vertical="bottom" wrapText="1"/>
    </xf>
    <xf borderId="3" fillId="0" fontId="36" numFmtId="0" xfId="0" applyAlignment="1" applyBorder="1" applyFont="1">
      <alignment horizontal="center" readingOrder="0" shrinkToFit="0" vertical="center" wrapText="0"/>
    </xf>
    <xf borderId="1" fillId="5" fontId="37" numFmtId="0" xfId="0" applyAlignment="1" applyBorder="1" applyFont="1">
      <alignment horizontal="center" readingOrder="0" shrinkToFit="0" vertical="center" wrapText="1"/>
    </xf>
    <xf borderId="3" fillId="0" fontId="37" numFmtId="166" xfId="0" applyAlignment="1" applyBorder="1" applyFont="1" applyNumberFormat="1">
      <alignment horizontal="center" readingOrder="0" shrinkToFit="0" vertical="center" wrapText="1"/>
    </xf>
    <xf borderId="1" fillId="16" fontId="31" numFmtId="0" xfId="0" applyAlignment="1" applyBorder="1" applyFill="1" applyFont="1">
      <alignment horizontal="center" readingOrder="0" shrinkToFit="0" vertical="bottom" wrapText="1"/>
    </xf>
    <xf borderId="5" fillId="16" fontId="32" numFmtId="0" xfId="0" applyAlignment="1" applyBorder="1" applyFont="1">
      <alignment horizontal="center" readingOrder="0" shrinkToFit="0" vertical="bottom" wrapText="1"/>
    </xf>
    <xf borderId="5" fillId="16" fontId="31" numFmtId="0" xfId="0" applyAlignment="1" applyBorder="1" applyFont="1">
      <alignment horizontal="center" readingOrder="0" shrinkToFit="0" vertical="bottom" wrapText="1"/>
    </xf>
    <xf borderId="5" fillId="16" fontId="32" numFmtId="167" xfId="0" applyAlignment="1" applyBorder="1" applyFont="1" applyNumberFormat="1">
      <alignment horizontal="center" readingOrder="0" shrinkToFit="0" vertical="bottom" wrapText="1"/>
    </xf>
    <xf borderId="5" fillId="16" fontId="32" numFmtId="166" xfId="0" applyAlignment="1" applyBorder="1" applyFont="1" applyNumberFormat="1">
      <alignment horizontal="center" readingOrder="0" shrinkToFit="0" vertical="bottom" wrapText="1"/>
    </xf>
    <xf borderId="1" fillId="16" fontId="32" numFmtId="0" xfId="0" applyAlignment="1" applyBorder="1" applyFont="1">
      <alignment horizontal="center" readingOrder="0" shrinkToFit="0" vertical="bottom" wrapText="1"/>
    </xf>
    <xf borderId="1" fillId="16" fontId="32" numFmtId="168" xfId="0" applyAlignment="1" applyBorder="1" applyFont="1" applyNumberFormat="1">
      <alignment horizontal="center" readingOrder="0" shrinkToFit="0" vertical="bottom" wrapText="1"/>
    </xf>
    <xf borderId="7" fillId="17" fontId="13" numFmtId="0" xfId="0" applyAlignment="1" applyBorder="1" applyFill="1" applyFont="1">
      <alignment horizontal="center" shrinkToFit="0" vertical="center" wrapText="1"/>
    </xf>
    <xf borderId="8" fillId="17" fontId="13" numFmtId="0" xfId="0" applyAlignment="1" applyBorder="1" applyFont="1">
      <alignment horizontal="center" shrinkToFit="0" vertical="center" wrapText="1"/>
    </xf>
    <xf borderId="8" fillId="17" fontId="13" numFmtId="0" xfId="0" applyAlignment="1" applyBorder="1" applyFont="1">
      <alignment horizontal="center" readingOrder="0" shrinkToFit="0" vertical="center" wrapText="1"/>
    </xf>
    <xf borderId="8" fillId="17" fontId="13" numFmtId="3" xfId="0" applyAlignment="1" applyBorder="1" applyFont="1" applyNumberFormat="1">
      <alignment horizontal="center" readingOrder="0" shrinkToFit="0" vertical="center" wrapText="1"/>
    </xf>
    <xf borderId="8" fillId="17" fontId="13" numFmtId="0" xfId="0" applyAlignment="1" applyBorder="1" applyFont="1">
      <alignment horizontal="center" readingOrder="0" shrinkToFit="0" vertical="center" wrapText="1"/>
    </xf>
    <xf borderId="8" fillId="17" fontId="13" numFmtId="49" xfId="0" applyAlignment="1" applyBorder="1" applyFont="1" applyNumberFormat="1">
      <alignment horizontal="center" readingOrder="0" shrinkToFit="0" vertical="center" wrapText="1"/>
    </xf>
    <xf borderId="1" fillId="17" fontId="21" numFmtId="0" xfId="0" applyAlignment="1" applyBorder="1" applyFont="1">
      <alignment horizontal="center" readingOrder="0" vertical="bottom"/>
    </xf>
    <xf borderId="1" fillId="0" fontId="14" numFmtId="0" xfId="0" applyAlignment="1" applyBorder="1" applyFont="1">
      <alignment horizontal="center"/>
    </xf>
    <xf borderId="0" fillId="3" fontId="15" numFmtId="168" xfId="0" applyAlignment="1" applyFont="1" applyNumberFormat="1">
      <alignment horizontal="center" readingOrder="0"/>
    </xf>
    <xf borderId="1" fillId="5" fontId="14" numFmtId="0" xfId="0" applyAlignment="1" applyBorder="1" applyFont="1">
      <alignment horizontal="center"/>
    </xf>
    <xf borderId="1" fillId="3" fontId="14" numFmtId="164" xfId="0" applyAlignment="1" applyBorder="1" applyFont="1" applyNumberFormat="1">
      <alignment horizontal="center" readingOrder="0"/>
    </xf>
    <xf borderId="1" fillId="3" fontId="14" numFmtId="0" xfId="0" applyAlignment="1" applyBorder="1" applyFont="1">
      <alignment horizontal="left" readingOrder="0" shrinkToFit="0" vertical="top" wrapText="1"/>
    </xf>
    <xf borderId="1" fillId="3" fontId="0" numFmtId="0" xfId="0" applyAlignment="1" applyBorder="1" applyFont="1">
      <alignment horizontal="center" readingOrder="0" vertical="bottom"/>
    </xf>
    <xf borderId="1" fillId="3" fontId="14" numFmtId="166" xfId="0" applyAlignment="1" applyBorder="1" applyFont="1" applyNumberFormat="1">
      <alignment horizontal="center" readingOrder="0" shrinkToFit="0" wrapText="0"/>
    </xf>
    <xf borderId="1" fillId="3" fontId="38" numFmtId="0" xfId="0" applyAlignment="1" applyBorder="1" applyFont="1">
      <alignment horizontal="center" readingOrder="0"/>
    </xf>
    <xf borderId="1" fillId="3" fontId="38" numFmtId="167" xfId="0" applyAlignment="1" applyBorder="1" applyFont="1" applyNumberFormat="1">
      <alignment horizontal="center" readingOrder="0"/>
    </xf>
    <xf borderId="1" fillId="3" fontId="38" numFmtId="166" xfId="0" applyAlignment="1" applyBorder="1" applyFont="1" applyNumberFormat="1">
      <alignment horizontal="center" readingOrder="0"/>
    </xf>
    <xf borderId="1" fillId="3" fontId="39" numFmtId="0" xfId="0" applyAlignment="1" applyBorder="1" applyFont="1">
      <alignment horizontal="center" readingOrder="0"/>
    </xf>
    <xf borderId="1" fillId="3" fontId="39" numFmtId="168" xfId="0" applyAlignment="1" applyBorder="1" applyFont="1" applyNumberFormat="1">
      <alignment horizontal="center" readingOrder="0"/>
    </xf>
    <xf borderId="1" fillId="3" fontId="40" numFmtId="167" xfId="0" applyAlignment="1" applyBorder="1" applyFont="1" applyNumberFormat="1">
      <alignment horizontal="center" readingOrder="0"/>
    </xf>
    <xf borderId="6" fillId="3" fontId="18" numFmtId="0" xfId="0" applyAlignment="1" applyBorder="1" applyFont="1">
      <alignment horizontal="center" readingOrder="0" shrinkToFit="0" vertical="bottom" wrapText="1"/>
    </xf>
    <xf borderId="1" fillId="3" fontId="21" numFmtId="168" xfId="0" applyAlignment="1" applyBorder="1" applyFont="1" applyNumberFormat="1">
      <alignment horizontal="center" readingOrder="0" vertical="bottom"/>
    </xf>
    <xf borderId="0" fillId="3" fontId="14" numFmtId="167" xfId="0" applyAlignment="1" applyFont="1" applyNumberFormat="1">
      <alignment horizontal="center" readingOrder="0"/>
    </xf>
    <xf borderId="1" fillId="3" fontId="14" numFmtId="166" xfId="0" applyAlignment="1" applyBorder="1" applyFont="1" applyNumberFormat="1">
      <alignment horizontal="center" readingOrder="0" shrinkToFit="0" wrapText="1"/>
    </xf>
    <xf borderId="5" fillId="3" fontId="15" numFmtId="0" xfId="0" applyAlignment="1" applyBorder="1" applyFont="1">
      <alignment horizontal="center" readingOrder="0" shrinkToFit="0" wrapText="1"/>
    </xf>
    <xf borderId="1" fillId="3" fontId="18" numFmtId="165" xfId="0" applyAlignment="1" applyBorder="1" applyFont="1" applyNumberFormat="1">
      <alignment horizontal="center" readingOrder="0" vertical="bottom"/>
    </xf>
    <xf borderId="1" fillId="3" fontId="0" numFmtId="165" xfId="0" applyAlignment="1" applyBorder="1" applyFont="1" applyNumberFormat="1">
      <alignment horizontal="center" readingOrder="0"/>
    </xf>
    <xf borderId="0" fillId="3" fontId="15" numFmtId="0" xfId="0" applyAlignment="1" applyFont="1">
      <alignment horizontal="center" readingOrder="0"/>
    </xf>
    <xf borderId="1" fillId="3" fontId="38" numFmtId="0" xfId="0" applyAlignment="1" applyBorder="1" applyFont="1">
      <alignment horizontal="center" readingOrder="0" shrinkToFit="0" wrapText="1"/>
    </xf>
    <xf borderId="1" fillId="3" fontId="38" numFmtId="0" xfId="0" applyAlignment="1" applyBorder="1" applyFont="1">
      <alignment horizontal="left" readingOrder="0" shrinkToFit="0" vertical="bottom" wrapText="1"/>
    </xf>
    <xf borderId="6" fillId="3" fontId="14" numFmtId="0" xfId="0" applyAlignment="1" applyBorder="1" applyFont="1">
      <alignment readingOrder="0"/>
    </xf>
    <xf borderId="1" fillId="3" fontId="41" numFmtId="0" xfId="0" applyAlignment="1" applyBorder="1" applyFont="1">
      <alignment horizontal="center" readingOrder="0" shrinkToFit="0" wrapText="1"/>
    </xf>
    <xf borderId="0" fillId="3" fontId="14" numFmtId="0" xfId="0" applyAlignment="1" applyFont="1">
      <alignment horizontal="center" readingOrder="0" shrinkToFit="0" vertical="center" wrapText="1"/>
    </xf>
    <xf borderId="1" fillId="3" fontId="14" numFmtId="0" xfId="0" applyAlignment="1" applyBorder="1" applyFont="1">
      <alignment horizontal="center" readingOrder="0" vertical="center"/>
    </xf>
    <xf borderId="6" fillId="3" fontId="14" numFmtId="0" xfId="0" applyAlignment="1" applyBorder="1" applyFont="1">
      <alignment horizontal="center" readingOrder="0" shrinkToFit="0" vertical="center" wrapText="1"/>
    </xf>
    <xf borderId="1" fillId="3" fontId="14" numFmtId="165" xfId="0" applyAlignment="1" applyBorder="1" applyFont="1" applyNumberFormat="1">
      <alignment horizontal="center" readingOrder="0" vertical="center"/>
    </xf>
    <xf borderId="1" fillId="3" fontId="14" numFmtId="0" xfId="0" applyAlignment="1" applyBorder="1" applyFont="1">
      <alignment horizontal="left" readingOrder="0" shrinkToFit="0" vertical="center" wrapText="1"/>
    </xf>
    <xf borderId="1" fillId="3" fontId="14" numFmtId="166" xfId="0" applyAlignment="1" applyBorder="1" applyFont="1" applyNumberFormat="1">
      <alignment horizontal="center" readingOrder="0" vertical="center"/>
    </xf>
    <xf borderId="1" fillId="3" fontId="18" numFmtId="0" xfId="0" applyAlignment="1" applyBorder="1" applyFont="1">
      <alignment horizontal="center" readingOrder="0" shrinkToFit="0" vertical="center" wrapText="1"/>
    </xf>
    <xf borderId="1" fillId="3" fontId="15" numFmtId="0" xfId="0" applyAlignment="1" applyBorder="1" applyFont="1">
      <alignment horizontal="center" readingOrder="0" vertical="center"/>
    </xf>
    <xf borderId="1" fillId="3" fontId="15" numFmtId="168" xfId="0" applyAlignment="1" applyBorder="1" applyFont="1" applyNumberFormat="1">
      <alignment horizontal="center" readingOrder="0" vertical="center"/>
    </xf>
    <xf borderId="1" fillId="3" fontId="1" numFmtId="173" xfId="0" applyAlignment="1" applyBorder="1" applyFont="1" applyNumberFormat="1">
      <alignment horizontal="center" readingOrder="0" vertical="bottom"/>
    </xf>
    <xf borderId="1" fillId="3" fontId="14" numFmtId="167" xfId="0" applyAlignment="1" applyBorder="1" applyFont="1" applyNumberFormat="1">
      <alignment horizontal="center" readingOrder="0" vertical="center"/>
    </xf>
    <xf borderId="1" fillId="3" fontId="18" numFmtId="168" xfId="0" applyAlignment="1" applyBorder="1" applyFont="1" applyNumberFormat="1">
      <alignment horizontal="center" readingOrder="0" vertical="bottom"/>
    </xf>
    <xf borderId="6" fillId="3" fontId="14" numFmtId="0" xfId="0" applyAlignment="1" applyBorder="1" applyFont="1">
      <alignment readingOrder="0" vertical="center"/>
    </xf>
    <xf borderId="1" fillId="3" fontId="18" numFmtId="169" xfId="0" applyAlignment="1" applyBorder="1" applyFont="1" applyNumberFormat="1">
      <alignment horizontal="center" readingOrder="0" vertical="bottom"/>
    </xf>
    <xf borderId="1" fillId="3" fontId="15" numFmtId="168" xfId="0" applyAlignment="1" applyBorder="1" applyFont="1" applyNumberFormat="1">
      <alignment horizontal="center" readingOrder="0" shrinkToFit="0" wrapText="1"/>
    </xf>
    <xf borderId="6" fillId="3" fontId="38" numFmtId="0" xfId="0" applyAlignment="1" applyBorder="1" applyFont="1">
      <alignment horizontal="center" readingOrder="0" shrinkToFit="0" wrapText="1"/>
    </xf>
    <xf borderId="1" fillId="3" fontId="38" numFmtId="0" xfId="0" applyAlignment="1" applyBorder="1" applyFont="1">
      <alignment horizontal="left" readingOrder="0" shrinkToFit="0" wrapText="1"/>
    </xf>
    <xf borderId="1" fillId="3" fontId="1" numFmtId="166" xfId="0" applyAlignment="1" applyBorder="1" applyFont="1" applyNumberFormat="1">
      <alignment horizontal="center" readingOrder="0"/>
    </xf>
    <xf borderId="1" fillId="3" fontId="14" numFmtId="49" xfId="0" applyAlignment="1" applyBorder="1" applyFont="1" applyNumberFormat="1">
      <alignment horizontal="left" readingOrder="0" shrinkToFit="0" vertical="bottom" wrapText="1"/>
    </xf>
    <xf borderId="7" fillId="3" fontId="18" numFmtId="0" xfId="0" applyAlignment="1" applyBorder="1" applyFont="1">
      <alignment horizontal="center" readingOrder="0" shrinkToFit="0" wrapText="1"/>
    </xf>
    <xf borderId="5" fillId="5" fontId="14" numFmtId="0" xfId="0" applyAlignment="1" applyBorder="1" applyFont="1">
      <alignment horizontal="center"/>
    </xf>
    <xf borderId="1" fillId="3" fontId="14" numFmtId="176" xfId="0" applyAlignment="1" applyBorder="1" applyFont="1" applyNumberFormat="1">
      <alignment horizontal="center" readingOrder="0" vertical="bottom"/>
    </xf>
    <xf borderId="1" fillId="3" fontId="1" numFmtId="0" xfId="0" applyAlignment="1" applyBorder="1" applyFont="1">
      <alignment vertical="bottom"/>
    </xf>
    <xf borderId="1" fillId="3" fontId="15" numFmtId="168" xfId="0" applyAlignment="1" applyBorder="1" applyFont="1" applyNumberFormat="1">
      <alignment horizontal="center" vertical="center"/>
    </xf>
    <xf borderId="1" fillId="3" fontId="15" numFmtId="168" xfId="0" applyAlignment="1" applyBorder="1" applyFont="1" applyNumberFormat="1">
      <alignment horizontal="center"/>
    </xf>
    <xf borderId="0" fillId="3" fontId="14" numFmtId="49" xfId="0" applyAlignment="1" applyFont="1" applyNumberFormat="1">
      <alignment horizontal="left" readingOrder="0" shrinkToFit="0" vertical="bottom" wrapText="1"/>
    </xf>
    <xf borderId="1" fillId="3" fontId="14" numFmtId="0" xfId="0" applyAlignment="1" applyBorder="1" applyFont="1">
      <alignment readingOrder="0"/>
    </xf>
    <xf borderId="1" fillId="3" fontId="14" numFmtId="173" xfId="0" applyAlignment="1" applyBorder="1" applyFont="1" applyNumberFormat="1">
      <alignment horizontal="center" readingOrder="0" shrinkToFit="0" wrapText="1"/>
    </xf>
    <xf borderId="1" fillId="3" fontId="18" numFmtId="168" xfId="0" applyAlignment="1" applyBorder="1" applyFont="1" applyNumberFormat="1">
      <alignment horizontal="center" readingOrder="0" shrinkToFit="0" wrapText="1"/>
    </xf>
    <xf borderId="1" fillId="3" fontId="42" numFmtId="0" xfId="0" applyAlignment="1" applyBorder="1" applyFont="1">
      <alignment horizontal="center" readingOrder="0" vertical="bottom"/>
    </xf>
    <xf borderId="0" fillId="3" fontId="0" numFmtId="166" xfId="0" applyAlignment="1" applyFont="1" applyNumberFormat="1">
      <alignment horizontal="center" readingOrder="0" shrinkToFit="0" wrapText="0"/>
    </xf>
    <xf borderId="6" fillId="3" fontId="14" numFmtId="0" xfId="0" applyAlignment="1" applyBorder="1" applyFont="1">
      <alignment horizontal="center" readingOrder="0"/>
    </xf>
    <xf borderId="0" fillId="3" fontId="14" numFmtId="168" xfId="0" applyAlignment="1" applyFont="1" applyNumberFormat="1">
      <alignment horizontal="center" readingOrder="0"/>
    </xf>
    <xf borderId="1" fillId="3" fontId="18" numFmtId="166" xfId="0" applyAlignment="1" applyBorder="1" applyFont="1" applyNumberFormat="1">
      <alignment horizontal="center" readingOrder="0" shrinkToFit="0" wrapText="1"/>
    </xf>
    <xf borderId="1" fillId="3" fontId="14" numFmtId="173" xfId="0" applyAlignment="1" applyBorder="1" applyFont="1" applyNumberFormat="1">
      <alignment horizontal="center" readingOrder="0" vertical="bottom"/>
    </xf>
    <xf borderId="10" fillId="3" fontId="18" numFmtId="0" xfId="0" applyAlignment="1" applyBorder="1" applyFont="1">
      <alignment horizontal="center" readingOrder="0" shrinkToFit="0" vertical="bottom" wrapText="1"/>
    </xf>
    <xf borderId="0" fillId="3" fontId="15" numFmtId="168" xfId="0" applyAlignment="1" applyFont="1" applyNumberFormat="1">
      <alignment horizontal="center" readingOrder="0" vertical="bottom"/>
    </xf>
    <xf borderId="1" fillId="3" fontId="18" numFmtId="166" xfId="0" applyAlignment="1" applyBorder="1" applyFont="1" applyNumberFormat="1">
      <alignment horizontal="center" readingOrder="0" vertical="bottom"/>
    </xf>
    <xf borderId="0" fillId="3" fontId="14" numFmtId="169" xfId="0" applyAlignment="1" applyFont="1" applyNumberFormat="1">
      <alignment horizontal="center" readingOrder="0"/>
    </xf>
    <xf borderId="1" fillId="3" fontId="14" numFmtId="169" xfId="0" applyAlignment="1" applyBorder="1" applyFont="1" applyNumberFormat="1">
      <alignment horizontal="left" readingOrder="0" shrinkToFit="0" vertical="bottom" wrapText="1"/>
    </xf>
    <xf borderId="5" fillId="5" fontId="14" numFmtId="0" xfId="0" applyAlignment="1" applyBorder="1" applyFont="1">
      <alignment horizontal="center" readingOrder="0"/>
    </xf>
    <xf borderId="5" fillId="5" fontId="1" numFmtId="0" xfId="0" applyAlignment="1" applyBorder="1" applyFont="1">
      <alignment horizontal="center" readingOrder="0"/>
    </xf>
    <xf borderId="1" fillId="3" fontId="14" numFmtId="0" xfId="0" applyAlignment="1" applyBorder="1" applyFont="1">
      <alignment horizontal="center" readingOrder="0" shrinkToFit="0" wrapText="0"/>
    </xf>
    <xf borderId="1" fillId="3" fontId="18" numFmtId="167" xfId="0" applyAlignment="1" applyBorder="1" applyFont="1" applyNumberFormat="1">
      <alignment horizontal="center" readingOrder="0"/>
    </xf>
    <xf borderId="1" fillId="3" fontId="18" numFmtId="0" xfId="0" applyAlignment="1" applyBorder="1" applyFont="1">
      <alignment horizontal="left" readingOrder="0" shrinkToFit="0" wrapText="1"/>
    </xf>
    <xf borderId="1" fillId="3" fontId="18" numFmtId="166" xfId="0" applyAlignment="1" applyBorder="1" applyFont="1" applyNumberFormat="1">
      <alignment horizontal="center" readingOrder="0"/>
    </xf>
    <xf borderId="1" fillId="3" fontId="21" numFmtId="0" xfId="0" applyAlignment="1" applyBorder="1" applyFont="1">
      <alignment horizontal="center" readingOrder="0"/>
    </xf>
    <xf borderId="1" fillId="3" fontId="18" numFmtId="0" xfId="0" applyAlignment="1" applyBorder="1" applyFont="1">
      <alignment horizontal="left" readingOrder="0" shrinkToFit="0" vertical="bottom" wrapText="1"/>
    </xf>
    <xf borderId="1" fillId="3" fontId="18" numFmtId="168" xfId="0" applyAlignment="1" applyBorder="1" applyFont="1" applyNumberFormat="1">
      <alignment horizontal="center" readingOrder="0" shrinkToFit="0" vertical="bottom" wrapText="1"/>
    </xf>
    <xf borderId="0" fillId="0" fontId="27" numFmtId="0" xfId="0" applyAlignment="1" applyFont="1">
      <alignment horizontal="right" readingOrder="0" shrinkToFit="0" vertical="bottom" wrapText="0"/>
    </xf>
    <xf borderId="5" fillId="3" fontId="14" numFmtId="169" xfId="0" applyAlignment="1" applyBorder="1" applyFont="1" applyNumberFormat="1">
      <alignment horizontal="center" readingOrder="0"/>
    </xf>
    <xf borderId="3" fillId="5" fontId="14" numFmtId="0" xfId="0" applyAlignment="1" applyBorder="1" applyFont="1">
      <alignment horizontal="center"/>
    </xf>
    <xf borderId="1" fillId="3" fontId="25" numFmtId="167" xfId="0" applyAlignment="1" applyBorder="1" applyFont="1" applyNumberFormat="1">
      <alignment horizontal="center" readingOrder="0"/>
    </xf>
    <xf borderId="1" fillId="3" fontId="25" numFmtId="0" xfId="0" applyAlignment="1" applyBorder="1" applyFont="1">
      <alignment horizontal="left" readingOrder="0" shrinkToFit="0" vertical="bottom" wrapText="1"/>
    </xf>
    <xf borderId="5" fillId="3" fontId="14" numFmtId="0" xfId="0" applyAlignment="1" applyBorder="1" applyFont="1">
      <alignment horizontal="center" readingOrder="0" vertical="center"/>
    </xf>
    <xf borderId="6" fillId="3" fontId="14" numFmtId="0" xfId="0" applyAlignment="1" applyBorder="1" applyFont="1">
      <alignment horizontal="center" readingOrder="0" vertical="bottom"/>
    </xf>
    <xf borderId="6" fillId="3" fontId="18" numFmtId="166" xfId="0" applyAlignment="1" applyBorder="1" applyFont="1" applyNumberFormat="1">
      <alignment horizontal="center" readingOrder="0" vertical="bottom"/>
    </xf>
    <xf borderId="1" fillId="3" fontId="0" numFmtId="166" xfId="0" applyAlignment="1" applyBorder="1" applyFont="1" applyNumberFormat="1">
      <alignment horizontal="center" readingOrder="0" vertical="bottom"/>
    </xf>
    <xf borderId="1" fillId="3" fontId="1" numFmtId="164" xfId="0" applyAlignment="1" applyBorder="1" applyFont="1" applyNumberFormat="1">
      <alignment horizontal="center" readingOrder="0" vertical="bottom"/>
    </xf>
    <xf borderId="0" fillId="3" fontId="14" numFmtId="0" xfId="0" applyAlignment="1" applyFont="1">
      <alignment horizontal="center" readingOrder="0" vertical="bottom"/>
    </xf>
    <xf borderId="1" fillId="3" fontId="25" numFmtId="0" xfId="0" applyAlignment="1" applyBorder="1" applyFont="1">
      <alignment horizontal="center" readingOrder="0" shrinkToFit="0" vertical="center" wrapText="1"/>
    </xf>
    <xf borderId="1" fillId="3" fontId="25" numFmtId="166" xfId="0" applyAlignment="1" applyBorder="1" applyFont="1" applyNumberFormat="1">
      <alignment horizontal="center" readingOrder="0"/>
    </xf>
    <xf borderId="1" fillId="3" fontId="35" numFmtId="0" xfId="0" applyAlignment="1" applyBorder="1" applyFont="1">
      <alignment horizontal="center" readingOrder="0" shrinkToFit="0" wrapText="1"/>
    </xf>
    <xf borderId="1" fillId="3" fontId="42" numFmtId="0" xfId="0" applyAlignment="1" applyBorder="1" applyFont="1">
      <alignment horizontal="center" readingOrder="0"/>
    </xf>
    <xf borderId="1" fillId="3" fontId="42" numFmtId="168" xfId="0" applyAlignment="1" applyBorder="1" applyFont="1" applyNumberFormat="1">
      <alignment horizontal="center" readingOrder="0"/>
    </xf>
    <xf borderId="0" fillId="3" fontId="18" numFmtId="0" xfId="0" applyAlignment="1" applyFont="1">
      <alignment horizontal="center" readingOrder="0" shrinkToFit="0" vertical="bottom" wrapText="1"/>
    </xf>
    <xf borderId="1" fillId="3" fontId="0" numFmtId="166" xfId="0" applyAlignment="1" applyBorder="1" applyFont="1" applyNumberFormat="1">
      <alignment horizontal="center" readingOrder="0"/>
    </xf>
    <xf borderId="1" fillId="3" fontId="25" numFmtId="0" xfId="0" applyAlignment="1" applyBorder="1" applyFont="1">
      <alignment horizontal="center" readingOrder="0" shrinkToFit="0" wrapText="1"/>
    </xf>
    <xf borderId="1" fillId="3" fontId="25" numFmtId="173" xfId="0" applyAlignment="1" applyBorder="1" applyFont="1" applyNumberFormat="1">
      <alignment horizontal="center" readingOrder="0"/>
    </xf>
    <xf borderId="1" fillId="3" fontId="25" numFmtId="0" xfId="0" applyAlignment="1" applyBorder="1" applyFont="1">
      <alignment horizontal="left" readingOrder="0" shrinkToFit="0" wrapText="1"/>
    </xf>
    <xf borderId="1" fillId="3" fontId="25" numFmtId="0" xfId="0" applyAlignment="1" applyBorder="1" applyFont="1">
      <alignment horizontal="center" readingOrder="0"/>
    </xf>
    <xf borderId="1" fillId="3" fontId="35" numFmtId="0" xfId="0" applyAlignment="1" applyBorder="1" applyFont="1">
      <alignment horizontal="center" readingOrder="0"/>
    </xf>
    <xf borderId="1" fillId="3" fontId="18" numFmtId="166" xfId="0" applyAlignment="1" applyBorder="1" applyFont="1" applyNumberFormat="1">
      <alignment horizontal="center" readingOrder="0" vertical="center"/>
    </xf>
    <xf borderId="1" fillId="3" fontId="18" numFmtId="0" xfId="0" applyAlignment="1" applyBorder="1" applyFont="1">
      <alignment horizontal="center" vertical="bottom"/>
    </xf>
    <xf borderId="1" fillId="3" fontId="18" numFmtId="0" xfId="0" applyAlignment="1" applyBorder="1" applyFont="1">
      <alignment horizontal="center" shrinkToFit="0" vertical="bottom" wrapText="1"/>
    </xf>
    <xf borderId="1" fillId="3" fontId="18" numFmtId="0" xfId="0" applyAlignment="1" applyBorder="1" applyFont="1">
      <alignment readingOrder="0" shrinkToFit="0" vertical="bottom" wrapText="1"/>
    </xf>
    <xf borderId="1" fillId="3" fontId="18" numFmtId="166" xfId="0" applyAlignment="1" applyBorder="1" applyFont="1" applyNumberFormat="1">
      <alignment horizontal="center" vertical="bottom"/>
    </xf>
    <xf borderId="1" fillId="3" fontId="18" numFmtId="0" xfId="0" applyAlignment="1" applyBorder="1" applyFont="1">
      <alignment horizontal="center" shrinkToFit="0" vertical="bottom" wrapText="1"/>
    </xf>
    <xf borderId="0" fillId="3" fontId="14" numFmtId="166" xfId="0" applyAlignment="1" applyFont="1" applyNumberFormat="1">
      <alignment horizontal="center" readingOrder="0" vertical="bottom"/>
    </xf>
    <xf borderId="1" fillId="3" fontId="14" numFmtId="169" xfId="0" applyAlignment="1" applyBorder="1" applyFont="1" applyNumberFormat="1">
      <alignment horizontal="center" readingOrder="0" vertical="center"/>
    </xf>
    <xf borderId="6" fillId="3" fontId="18" numFmtId="0" xfId="0" applyAlignment="1" applyBorder="1" applyFont="1">
      <alignment horizontal="center" shrinkToFit="0" vertical="bottom" wrapText="1"/>
    </xf>
    <xf borderId="1" fillId="3" fontId="21" numFmtId="168" xfId="0" applyAlignment="1" applyBorder="1" applyFont="1" applyNumberFormat="1">
      <alignment readingOrder="0" vertical="bottom"/>
    </xf>
    <xf borderId="1" fillId="3" fontId="25" numFmtId="165" xfId="0" applyAlignment="1" applyBorder="1" applyFont="1" applyNumberFormat="1">
      <alignment horizontal="center" readingOrder="0"/>
    </xf>
    <xf borderId="1" fillId="3" fontId="15" numFmtId="0" xfId="0" applyAlignment="1" applyBorder="1" applyFont="1">
      <alignment readingOrder="0"/>
    </xf>
    <xf quotePrefix="1" borderId="1" fillId="3" fontId="14" numFmtId="0" xfId="0" applyAlignment="1" applyBorder="1" applyFont="1">
      <alignment horizontal="center" readingOrder="0"/>
    </xf>
    <xf borderId="5" fillId="3" fontId="14" numFmtId="165" xfId="0" applyAlignment="1" applyBorder="1" applyFont="1" applyNumberFormat="1">
      <alignment horizontal="center" readingOrder="0"/>
    </xf>
    <xf borderId="1" fillId="3" fontId="18" numFmtId="166" xfId="0" applyAlignment="1" applyBorder="1" applyFont="1" applyNumberFormat="1">
      <alignment horizontal="center" shrinkToFit="0" vertical="bottom" wrapText="1"/>
    </xf>
    <xf borderId="3" fillId="3" fontId="14" numFmtId="166" xfId="0" applyAlignment="1" applyBorder="1" applyFont="1" applyNumberFormat="1">
      <alignment horizontal="center" readingOrder="0"/>
    </xf>
    <xf borderId="3" fillId="3" fontId="14" numFmtId="166" xfId="0" applyAlignment="1" applyBorder="1" applyFont="1" applyNumberFormat="1">
      <alignment horizontal="center" readingOrder="0" vertical="bottom"/>
    </xf>
    <xf borderId="1" fillId="5" fontId="17" numFmtId="168" xfId="0" applyAlignment="1" applyBorder="1" applyFont="1" applyNumberFormat="1">
      <alignment horizontal="center" vertical="bottom"/>
    </xf>
    <xf borderId="1" fillId="3" fontId="25" numFmtId="0" xfId="0" applyAlignment="1" applyBorder="1" applyFont="1">
      <alignment horizontal="center" readingOrder="0" vertical="bottom"/>
    </xf>
    <xf borderId="0" fillId="3" fontId="14" numFmtId="167" xfId="0" applyAlignment="1" applyFont="1" applyNumberFormat="1">
      <alignment horizontal="center" readingOrder="0" vertical="bottom"/>
    </xf>
    <xf borderId="0" fillId="3" fontId="18" numFmtId="0" xfId="0" applyAlignment="1" applyFont="1">
      <alignment horizontal="center" readingOrder="0" shrinkToFit="0" vertical="bottom" wrapText="1"/>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1" numFmtId="167" xfId="0" applyAlignment="1" applyFont="1" applyNumberFormat="1">
      <alignment horizontal="center" vertical="center"/>
    </xf>
    <xf borderId="0" fillId="0" fontId="1" numFmtId="0" xfId="0" applyAlignment="1" applyFont="1">
      <alignment horizontal="left" shrinkToFit="0" vertical="center" wrapText="1"/>
    </xf>
    <xf borderId="0" fillId="0" fontId="1" numFmtId="166" xfId="0" applyAlignment="1" applyFont="1" applyNumberFormat="1">
      <alignment horizontal="center" vertical="center"/>
    </xf>
    <xf borderId="0" fillId="0" fontId="18" numFmtId="0" xfId="0" applyAlignment="1" applyFont="1">
      <alignment horizontal="center" shrinkToFit="0" vertical="center" wrapText="1"/>
    </xf>
    <xf borderId="0" fillId="0" fontId="1" numFmtId="168" xfId="0" applyAlignment="1" applyFont="1" applyNumberFormat="1">
      <alignment horizontal="center" vertical="center"/>
    </xf>
    <xf borderId="3" fillId="0" fontId="43" numFmtId="0" xfId="0" applyAlignment="1" applyBorder="1" applyFont="1">
      <alignment horizontal="center" readingOrder="0" shrinkToFit="0" vertical="center" wrapText="0"/>
    </xf>
    <xf borderId="1" fillId="0" fontId="44" numFmtId="0" xfId="0" applyAlignment="1" applyBorder="1" applyFont="1">
      <alignment horizontal="center" readingOrder="0" shrinkToFit="0" vertical="center" wrapText="1"/>
    </xf>
    <xf borderId="3" fillId="0" fontId="44" numFmtId="0" xfId="0" applyAlignment="1" applyBorder="1" applyFont="1">
      <alignment horizontal="center" readingOrder="0" shrinkToFit="0" vertical="center" wrapText="1"/>
    </xf>
    <xf borderId="1" fillId="18" fontId="45" numFmtId="0" xfId="0" applyAlignment="1" applyBorder="1" applyFill="1" applyFont="1">
      <alignment horizontal="center" readingOrder="0" shrinkToFit="0" wrapText="1"/>
    </xf>
    <xf borderId="5" fillId="18" fontId="32" numFmtId="0" xfId="0" applyAlignment="1" applyBorder="1" applyFont="1">
      <alignment horizontal="center" readingOrder="0" shrinkToFit="0" wrapText="1"/>
    </xf>
    <xf borderId="5" fillId="18" fontId="32" numFmtId="0" xfId="0" applyAlignment="1" applyBorder="1" applyFont="1">
      <alignment horizontal="center" readingOrder="0" shrinkToFit="0" vertical="bottom" wrapText="1"/>
    </xf>
    <xf borderId="5" fillId="18" fontId="31" numFmtId="0" xfId="0" applyAlignment="1" applyBorder="1" applyFont="1">
      <alignment horizontal="center" readingOrder="0" shrinkToFit="0" wrapText="1"/>
    </xf>
    <xf borderId="5" fillId="18" fontId="32" numFmtId="167" xfId="0" applyAlignment="1" applyBorder="1" applyFont="1" applyNumberFormat="1">
      <alignment horizontal="center" readingOrder="0" shrinkToFit="0" wrapText="1"/>
    </xf>
    <xf borderId="1" fillId="18" fontId="32" numFmtId="0" xfId="0" applyAlignment="1" applyBorder="1" applyFont="1">
      <alignment horizontal="center" readingOrder="0" shrinkToFit="0" vertical="bottom" wrapText="1"/>
    </xf>
    <xf borderId="1" fillId="18" fontId="32" numFmtId="168" xfId="0" applyAlignment="1" applyBorder="1" applyFont="1" applyNumberFormat="1">
      <alignment horizontal="center" readingOrder="0" shrinkToFit="0" vertical="bottom" wrapText="1"/>
    </xf>
    <xf borderId="1" fillId="19" fontId="32" numFmtId="0" xfId="0" applyAlignment="1" applyBorder="1" applyFill="1" applyFont="1">
      <alignment horizontal="center" readingOrder="0" shrinkToFit="0" vertical="bottom" wrapText="1"/>
    </xf>
    <xf borderId="1" fillId="19" fontId="32" numFmtId="168" xfId="0" applyAlignment="1" applyBorder="1" applyFont="1" applyNumberFormat="1">
      <alignment horizontal="center" readingOrder="0" shrinkToFit="0" vertical="bottom" wrapText="1"/>
    </xf>
    <xf borderId="7" fillId="13" fontId="0" numFmtId="0" xfId="0" applyAlignment="1" applyBorder="1" applyFont="1">
      <alignment horizontal="center" shrinkToFit="0" vertical="top" wrapText="1"/>
    </xf>
    <xf borderId="8" fillId="13" fontId="0" numFmtId="0" xfId="0" applyAlignment="1" applyBorder="1" applyFont="1">
      <alignment horizontal="center" shrinkToFit="0" vertical="top" wrapText="1"/>
    </xf>
    <xf borderId="8" fillId="13" fontId="0" numFmtId="0" xfId="0" applyAlignment="1" applyBorder="1" applyFont="1">
      <alignment horizontal="center" readingOrder="0" shrinkToFit="0" vertical="top" wrapText="1"/>
    </xf>
    <xf borderId="1" fillId="5" fontId="13" numFmtId="0" xfId="0" applyAlignment="1" applyBorder="1" applyFont="1">
      <alignment horizontal="center" readingOrder="0" shrinkToFit="0" vertical="top" wrapText="1"/>
    </xf>
    <xf borderId="1" fillId="5" fontId="13" numFmtId="49" xfId="0" applyAlignment="1" applyBorder="1" applyFont="1" applyNumberFormat="1">
      <alignment horizontal="center" readingOrder="0" shrinkToFit="0" vertical="top" wrapText="1"/>
    </xf>
    <xf borderId="1" fillId="5" fontId="1" numFmtId="168" xfId="0" applyAlignment="1" applyBorder="1" applyFont="1" applyNumberFormat="1">
      <alignment horizontal="center" readingOrder="0"/>
    </xf>
    <xf borderId="1" fillId="5" fontId="1" numFmtId="167" xfId="0" applyAlignment="1" applyBorder="1" applyFont="1" applyNumberFormat="1">
      <alignment horizontal="center" readingOrder="0"/>
    </xf>
    <xf borderId="0" fillId="5" fontId="1" numFmtId="167" xfId="0" applyAlignment="1" applyFont="1" applyNumberFormat="1">
      <alignment horizontal="center" readingOrder="0"/>
    </xf>
    <xf borderId="0" fillId="5" fontId="1" numFmtId="0" xfId="0" applyAlignment="1" applyFont="1">
      <alignment horizontal="left" readingOrder="0" shrinkToFit="0" wrapText="1"/>
    </xf>
    <xf borderId="1" fillId="5" fontId="22" numFmtId="168" xfId="0" applyAlignment="1" applyBorder="1" applyFont="1" applyNumberFormat="1">
      <alignment horizontal="center" readingOrder="0"/>
    </xf>
    <xf borderId="1" fillId="5" fontId="1" numFmtId="0" xfId="0" applyBorder="1" applyFont="1"/>
    <xf borderId="1" fillId="3" fontId="20" numFmtId="0" xfId="0" applyAlignment="1" applyBorder="1" applyFont="1">
      <alignment horizontal="left" readingOrder="0" shrinkToFit="0" vertical="center" wrapText="1"/>
    </xf>
    <xf borderId="0" fillId="3" fontId="1" numFmtId="0" xfId="0" applyAlignment="1" applyFont="1">
      <alignment horizontal="left" readingOrder="0" shrinkToFit="0" wrapText="1"/>
    </xf>
    <xf borderId="0" fillId="15" fontId="1" numFmtId="0" xfId="0" applyFont="1"/>
    <xf borderId="1" fillId="15" fontId="1" numFmtId="168" xfId="0" applyAlignment="1" applyBorder="1" applyFont="1" applyNumberFormat="1">
      <alignment horizontal="center" readingOrder="0"/>
    </xf>
    <xf borderId="1" fillId="15" fontId="1" numFmtId="167" xfId="0" applyAlignment="1" applyBorder="1" applyFont="1" applyNumberFormat="1">
      <alignment horizontal="center" readingOrder="0"/>
    </xf>
    <xf borderId="1" fillId="5" fontId="16" numFmtId="168" xfId="0" applyAlignment="1" applyBorder="1" applyFont="1" applyNumberFormat="1">
      <alignment horizontal="center" readingOrder="0"/>
    </xf>
    <xf borderId="1" fillId="5" fontId="16" numFmtId="167" xfId="0" applyAlignment="1" applyBorder="1" applyFont="1" applyNumberFormat="1">
      <alignment horizontal="center" readingOrder="0"/>
    </xf>
    <xf borderId="5" fillId="3" fontId="1" numFmtId="0" xfId="0" applyAlignment="1" applyBorder="1" applyFont="1">
      <alignment horizontal="left" readingOrder="0" shrinkToFit="0" wrapText="1"/>
    </xf>
    <xf borderId="1" fillId="3" fontId="46" numFmtId="0" xfId="0" applyAlignment="1" applyBorder="1" applyFont="1">
      <alignment horizontal="center" readingOrder="0"/>
    </xf>
    <xf borderId="0" fillId="3" fontId="22" numFmtId="0" xfId="0" applyAlignment="1" applyFont="1">
      <alignment horizontal="center" readingOrder="0"/>
    </xf>
    <xf borderId="1" fillId="3" fontId="22" numFmtId="0" xfId="0" applyAlignment="1" applyBorder="1" applyFont="1">
      <alignment readingOrder="0"/>
    </xf>
    <xf borderId="6" fillId="3" fontId="17" numFmtId="0" xfId="0" applyAlignment="1" applyBorder="1" applyFont="1">
      <alignment horizontal="center" vertical="bottom"/>
    </xf>
    <xf borderId="1" fillId="2" fontId="1" numFmtId="168" xfId="0" applyAlignment="1" applyBorder="1" applyFont="1" applyNumberFormat="1">
      <alignment horizontal="center" readingOrder="0"/>
    </xf>
    <xf borderId="1" fillId="2" fontId="1" numFmtId="167" xfId="0" applyAlignment="1" applyBorder="1" applyFont="1" applyNumberFormat="1">
      <alignment horizontal="center" readingOrder="0"/>
    </xf>
    <xf borderId="1" fillId="10" fontId="1" numFmtId="167" xfId="0" applyAlignment="1" applyBorder="1" applyFont="1" applyNumberFormat="1">
      <alignment horizontal="center" readingOrder="0"/>
    </xf>
    <xf borderId="1" fillId="3" fontId="33" numFmtId="0" xfId="0" applyAlignment="1" applyBorder="1" applyFont="1">
      <alignment readingOrder="0" shrinkToFit="0" wrapText="1"/>
    </xf>
    <xf borderId="1" fillId="0" fontId="1" numFmtId="168" xfId="0" applyAlignment="1" applyBorder="1" applyFont="1" applyNumberFormat="1">
      <alignment horizontal="center" readingOrder="0"/>
    </xf>
    <xf borderId="1" fillId="0" fontId="1" numFmtId="0" xfId="0" applyAlignment="1" applyBorder="1" applyFont="1">
      <alignment horizontal="center" readingOrder="0"/>
    </xf>
    <xf borderId="0" fillId="3" fontId="17" numFmtId="0" xfId="0" applyAlignment="1" applyFont="1">
      <alignment horizontal="center" vertical="bottom"/>
    </xf>
    <xf borderId="1" fillId="3" fontId="1" numFmtId="0" xfId="0" applyAlignment="1" applyBorder="1" applyFont="1">
      <alignment horizontal="center" readingOrder="0" shrinkToFit="0" vertical="center" wrapText="1"/>
    </xf>
    <xf borderId="1" fillId="5" fontId="1" numFmtId="168" xfId="0" applyAlignment="1" applyBorder="1" applyFont="1" applyNumberFormat="1">
      <alignment horizontal="center"/>
    </xf>
    <xf borderId="1" fillId="5" fontId="1" numFmtId="167" xfId="0" applyAlignment="1" applyBorder="1" applyFont="1" applyNumberFormat="1">
      <alignment horizontal="center"/>
    </xf>
    <xf borderId="1" fillId="0" fontId="1" numFmtId="167" xfId="0" applyAlignment="1" applyBorder="1" applyFont="1" applyNumberFormat="1">
      <alignment horizontal="center" readingOrder="0"/>
    </xf>
    <xf borderId="0" fillId="0" fontId="1" numFmtId="177" xfId="0" applyAlignment="1" applyFont="1" applyNumberFormat="1">
      <alignment readingOrder="0"/>
    </xf>
    <xf borderId="1" fillId="0" fontId="1" numFmtId="169" xfId="0" applyAlignment="1" applyBorder="1" applyFont="1" applyNumberFormat="1">
      <alignment horizontal="center" readingOrder="0"/>
    </xf>
    <xf borderId="1" fillId="5" fontId="1" numFmtId="169" xfId="0" applyAlignment="1" applyBorder="1" applyFont="1" applyNumberFormat="1">
      <alignment horizontal="center" readingOrder="0"/>
    </xf>
    <xf borderId="0" fillId="0" fontId="1" numFmtId="169" xfId="0" applyAlignment="1" applyFont="1" applyNumberFormat="1">
      <alignment readingOrder="0"/>
    </xf>
    <xf borderId="1" fillId="3" fontId="47" numFmtId="168" xfId="0" applyAlignment="1" applyBorder="1" applyFont="1" applyNumberFormat="1">
      <alignment horizontal="center" shrinkToFit="0" wrapText="1"/>
    </xf>
    <xf borderId="1" fillId="3" fontId="47" numFmtId="168" xfId="0" applyAlignment="1" applyBorder="1" applyFont="1" applyNumberFormat="1">
      <alignment horizontal="center" readingOrder="0" shrinkToFit="0" wrapText="1"/>
    </xf>
    <xf borderId="1" fillId="3" fontId="1" numFmtId="178" xfId="0" applyAlignment="1" applyBorder="1" applyFont="1" applyNumberFormat="1">
      <alignment horizontal="center" readingOrder="0"/>
    </xf>
    <xf borderId="1" fillId="3" fontId="1" numFmtId="0" xfId="0" applyAlignment="1" applyBorder="1" applyFont="1">
      <alignment horizontal="left" readingOrder="0" shrinkToFit="0" wrapText="1"/>
    </xf>
    <xf borderId="1" fillId="3" fontId="1" numFmtId="179" xfId="0" applyAlignment="1" applyBorder="1" applyFont="1" applyNumberFormat="1">
      <alignment horizontal="center" readingOrder="0"/>
    </xf>
    <xf borderId="5" fillId="0" fontId="17" numFmtId="0" xfId="0" applyAlignment="1" applyBorder="1" applyFont="1">
      <alignment horizontal="center" vertical="bottom"/>
    </xf>
    <xf borderId="5" fillId="0" fontId="17" numFmtId="168" xfId="0" applyAlignment="1" applyBorder="1" applyFont="1" applyNumberFormat="1">
      <alignment horizontal="center" vertical="bottom"/>
    </xf>
    <xf borderId="1" fillId="3" fontId="16" numFmtId="0" xfId="0" applyAlignment="1" applyBorder="1" applyFont="1">
      <alignment horizontal="left" readingOrder="0" shrinkToFit="0" wrapText="1"/>
    </xf>
    <xf borderId="1" fillId="3" fontId="17" numFmtId="167" xfId="0" applyAlignment="1" applyBorder="1" applyFont="1" applyNumberFormat="1">
      <alignment horizontal="left" shrinkToFit="0" vertical="bottom" wrapText="1"/>
    </xf>
    <xf borderId="1" fillId="3" fontId="19" numFmtId="0" xfId="0" applyAlignment="1" applyBorder="1" applyFont="1">
      <alignment horizontal="center" shrinkToFit="0" vertical="bottom" wrapText="1"/>
    </xf>
    <xf borderId="1" fillId="3" fontId="17" numFmtId="168" xfId="0" applyAlignment="1" applyBorder="1" applyFont="1" applyNumberFormat="1">
      <alignment horizontal="center" shrinkToFit="0" vertical="bottom" wrapText="1"/>
    </xf>
    <xf borderId="1" fillId="3" fontId="48" numFmtId="0" xfId="0" applyAlignment="1" applyBorder="1" applyFont="1">
      <alignment horizontal="center" readingOrder="0" shrinkToFit="0" wrapText="1"/>
    </xf>
    <xf borderId="1" fillId="5" fontId="1" numFmtId="0" xfId="0" applyAlignment="1" applyBorder="1" applyFont="1">
      <alignment horizontal="left" readingOrder="0" shrinkToFit="0" wrapText="1"/>
    </xf>
    <xf borderId="0" fillId="0" fontId="1" numFmtId="167" xfId="0" applyAlignment="1" applyFont="1" applyNumberFormat="1">
      <alignment horizontal="center"/>
    </xf>
    <xf borderId="0" fillId="0" fontId="1" numFmtId="0" xfId="0" applyAlignment="1" applyFont="1">
      <alignment horizontal="left" shrinkToFit="0" wrapText="1"/>
    </xf>
    <xf borderId="0" fillId="0" fontId="1" numFmtId="168" xfId="0" applyAlignment="1" applyFont="1" applyNumberFormat="1">
      <alignment horizontal="center"/>
    </xf>
    <xf borderId="3" fillId="18" fontId="49" numFmtId="0" xfId="0" applyAlignment="1" applyBorder="1" applyFont="1">
      <alignment readingOrder="0"/>
    </xf>
    <xf borderId="3" fillId="0" fontId="1" numFmtId="0" xfId="0" applyAlignment="1" applyBorder="1" applyFont="1">
      <alignment readingOrder="0"/>
    </xf>
    <xf borderId="3" fillId="0" fontId="50" numFmtId="0" xfId="0" applyAlignment="1" applyBorder="1" applyFont="1">
      <alignment readingOrder="0"/>
    </xf>
    <xf borderId="3" fillId="2" fontId="16" numFmtId="0" xfId="0" applyAlignment="1" applyBorder="1" applyFont="1">
      <alignment horizontal="center" readingOrder="0"/>
    </xf>
    <xf borderId="3" fillId="0" fontId="1" numFmtId="0" xfId="0" applyAlignment="1" applyBorder="1" applyFont="1">
      <alignment readingOrder="0" shrinkToFit="0" wrapText="1"/>
    </xf>
    <xf borderId="3" fillId="5" fontId="16" numFmtId="0" xfId="0" applyAlignment="1" applyBorder="1" applyFont="1">
      <alignment horizontal="left" readingOrder="0"/>
    </xf>
    <xf borderId="3" fillId="0" fontId="16" numFmtId="0" xfId="0" applyAlignment="1" applyBorder="1" applyFont="1">
      <alignment readingOrder="0"/>
    </xf>
    <xf borderId="1" fillId="0" fontId="16" numFmtId="0" xfId="0" applyAlignment="1" applyBorder="1" applyFont="1">
      <alignment horizontal="center" readingOrder="0"/>
    </xf>
    <xf borderId="1" fillId="2" fontId="1" numFmtId="0" xfId="0" applyBorder="1" applyFont="1"/>
    <xf borderId="1" fillId="0" fontId="16" numFmtId="0" xfId="0" applyAlignment="1" applyBorder="1" applyFont="1">
      <alignment horizontal="center" readingOrder="0" shrinkToFit="0" wrapText="1"/>
    </xf>
    <xf borderId="11" fillId="0" fontId="1" numFmtId="0" xfId="0" applyAlignment="1" applyBorder="1" applyFont="1">
      <alignment readingOrder="0" shrinkToFit="0" wrapText="1"/>
    </xf>
    <xf borderId="12" fillId="0" fontId="1" numFmtId="0" xfId="0" applyBorder="1" applyFont="1"/>
    <xf borderId="9" fillId="10" fontId="1" numFmtId="0" xfId="0" applyBorder="1" applyFont="1"/>
    <xf borderId="9" fillId="0" fontId="16" numFmtId="0" xfId="0" applyAlignment="1" applyBorder="1" applyFont="1">
      <alignment horizontal="center" readingOrder="0" shrinkToFit="0" wrapText="1"/>
    </xf>
    <xf borderId="13" fillId="0" fontId="1" numFmtId="0" xfId="0" applyBorder="1" applyFont="1"/>
    <xf borderId="8" fillId="0" fontId="1" numFmtId="0" xfId="0" applyBorder="1" applyFont="1"/>
    <xf borderId="7" fillId="0" fontId="1" numFmtId="0" xfId="0" applyBorder="1" applyFont="1"/>
    <xf borderId="3" fillId="18" fontId="49" numFmtId="0" xfId="0" applyAlignment="1" applyBorder="1" applyFont="1">
      <alignment readingOrder="0" shrinkToFit="0" vertical="center" wrapText="1"/>
    </xf>
    <xf borderId="1" fillId="13" fontId="51" numFmtId="0" xfId="0" applyAlignment="1" applyBorder="1" applyFont="1">
      <alignment horizontal="center" readingOrder="0" vertical="center"/>
    </xf>
    <xf borderId="1" fillId="13" fontId="51" numFmtId="0" xfId="0" applyAlignment="1" applyBorder="1" applyFont="1">
      <alignment horizontal="center" readingOrder="0" shrinkToFit="0" vertical="center" wrapText="1"/>
    </xf>
    <xf borderId="9" fillId="0" fontId="16" numFmtId="0" xfId="0" applyAlignment="1" applyBorder="1" applyFont="1">
      <alignment horizontal="center" readingOrder="0" vertical="center"/>
    </xf>
    <xf borderId="1" fillId="0" fontId="1" numFmtId="0" xfId="0" applyAlignment="1" applyBorder="1" applyFont="1">
      <alignment readingOrder="0"/>
    </xf>
    <xf borderId="14" fillId="0" fontId="1" numFmtId="0" xfId="0" applyBorder="1" applyFont="1"/>
    <xf borderId="1" fillId="0" fontId="1" numFmtId="0" xfId="0" applyAlignment="1" applyBorder="1" applyFont="1">
      <alignment readingOrder="0" shrinkToFit="0" wrapText="1"/>
    </xf>
    <xf borderId="1" fillId="0" fontId="16" numFmtId="0" xfId="0" applyAlignment="1" applyBorder="1" applyFont="1">
      <alignment horizontal="center" readingOrder="0" vertical="center"/>
    </xf>
    <xf borderId="1" fillId="0" fontId="1" numFmtId="0" xfId="0" applyAlignment="1" applyBorder="1" applyFont="1">
      <alignment horizontal="left" readingOrder="0" vertical="center"/>
    </xf>
  </cellXfs>
  <cellStyles count="1">
    <cellStyle xfId="0" name="Normal" builtinId="0"/>
  </cellStyles>
  <dxfs count="4">
    <dxf>
      <font/>
      <fill>
        <patternFill patternType="none"/>
      </fill>
      <border/>
    </dxf>
    <dxf>
      <font/>
      <fill>
        <patternFill patternType="solid">
          <fgColor rgb="FFFFF2CC"/>
          <bgColor rgb="FFFFF2CC"/>
        </patternFill>
      </fill>
      <border/>
    </dxf>
    <dxf>
      <font/>
      <fill>
        <patternFill patternType="solid">
          <fgColor rgb="FFFFFFFF"/>
          <bgColor rgb="FFFFFFFF"/>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E599"/>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26.88"/>
    <col customWidth="1" min="2" max="2" width="35.13"/>
    <col customWidth="1" min="3" max="3" width="21.75"/>
    <col customWidth="1" min="4" max="4" width="23.13"/>
    <col customWidth="1" min="5" max="5" width="33.63"/>
    <col customWidth="1" min="6" max="6" width="53.0"/>
    <col customWidth="1" min="7" max="7" width="21.25"/>
    <col customWidth="1" min="8" max="8" width="17.5"/>
  </cols>
  <sheetData>
    <row r="1" ht="47.25" customHeight="1">
      <c r="A1" s="2" t="s">
        <v>2</v>
      </c>
    </row>
    <row r="2" ht="55.5" customHeight="1">
      <c r="A2" s="3" t="s">
        <v>3</v>
      </c>
      <c r="B2" s="4" t="s">
        <v>4</v>
      </c>
      <c r="C2" s="4" t="s">
        <v>5</v>
      </c>
      <c r="D2" s="4" t="s">
        <v>6</v>
      </c>
      <c r="E2" s="3" t="s">
        <v>7</v>
      </c>
      <c r="F2" s="4" t="s">
        <v>8</v>
      </c>
      <c r="G2" s="3" t="s">
        <v>9</v>
      </c>
      <c r="H2" s="4" t="s">
        <v>10</v>
      </c>
    </row>
    <row r="3">
      <c r="A3" s="5" t="s">
        <v>11</v>
      </c>
      <c r="B3" s="5" t="s">
        <v>11</v>
      </c>
      <c r="C3" s="5" t="s">
        <v>11</v>
      </c>
      <c r="D3" s="5" t="s">
        <v>12</v>
      </c>
      <c r="E3" s="5" t="s">
        <v>11</v>
      </c>
      <c r="F3" s="5" t="s">
        <v>11</v>
      </c>
      <c r="G3" s="5" t="s">
        <v>12</v>
      </c>
      <c r="H3" s="5" t="s">
        <v>12</v>
      </c>
    </row>
    <row r="4">
      <c r="A4" s="6">
        <v>1.0</v>
      </c>
      <c r="B4" s="6">
        <v>2.0</v>
      </c>
      <c r="C4" s="6">
        <v>3.0</v>
      </c>
      <c r="D4" s="6">
        <v>4.0</v>
      </c>
      <c r="E4" s="6">
        <v>5.0</v>
      </c>
      <c r="F4" s="6">
        <v>6.0</v>
      </c>
      <c r="G4" s="6">
        <v>7.0</v>
      </c>
      <c r="H4" s="7">
        <v>8.0</v>
      </c>
    </row>
    <row r="5">
      <c r="A5" s="8" t="s">
        <v>13</v>
      </c>
      <c r="B5" s="8" t="s">
        <v>14</v>
      </c>
      <c r="C5" s="9">
        <v>43452.0</v>
      </c>
      <c r="D5" s="10">
        <v>43490.0</v>
      </c>
      <c r="E5" s="8" t="s">
        <v>15</v>
      </c>
      <c r="F5" s="8" t="s">
        <v>16</v>
      </c>
      <c r="G5" s="8" t="s">
        <v>17</v>
      </c>
      <c r="H5" s="11" t="s">
        <v>18</v>
      </c>
    </row>
    <row r="6">
      <c r="A6" s="8" t="s">
        <v>13</v>
      </c>
      <c r="B6" s="8" t="s">
        <v>19</v>
      </c>
      <c r="C6" s="12">
        <v>43461.0</v>
      </c>
      <c r="D6" s="10">
        <v>43504.0</v>
      </c>
      <c r="E6" s="8" t="s">
        <v>15</v>
      </c>
      <c r="F6" s="8" t="s">
        <v>20</v>
      </c>
      <c r="G6" s="13" t="s">
        <v>21</v>
      </c>
      <c r="H6" s="14" t="s">
        <v>18</v>
      </c>
    </row>
    <row r="7">
      <c r="A7" s="15" t="s">
        <v>22</v>
      </c>
      <c r="B7" s="16" t="s">
        <v>23</v>
      </c>
      <c r="C7" s="9">
        <v>43423.0</v>
      </c>
      <c r="D7" s="17" t="s">
        <v>18</v>
      </c>
      <c r="E7" s="8" t="s">
        <v>24</v>
      </c>
      <c r="F7" s="8" t="s">
        <v>25</v>
      </c>
      <c r="G7" s="18" t="s">
        <v>26</v>
      </c>
      <c r="H7" s="11" t="s">
        <v>18</v>
      </c>
    </row>
    <row r="8">
      <c r="A8" s="8" t="s">
        <v>27</v>
      </c>
      <c r="B8" s="8" t="s">
        <v>28</v>
      </c>
      <c r="C8" s="9">
        <v>43459.0</v>
      </c>
      <c r="D8" s="10">
        <v>43493.0</v>
      </c>
      <c r="E8" s="8" t="s">
        <v>29</v>
      </c>
      <c r="F8" s="19" t="s">
        <v>30</v>
      </c>
      <c r="G8" s="8" t="s">
        <v>31</v>
      </c>
      <c r="H8" s="11" t="s">
        <v>18</v>
      </c>
    </row>
    <row r="9">
      <c r="A9" s="20"/>
      <c r="B9" s="20"/>
      <c r="C9" s="21"/>
      <c r="D9" s="21"/>
      <c r="E9" s="20"/>
      <c r="F9" s="20"/>
      <c r="G9" s="20"/>
      <c r="H9" s="22"/>
    </row>
    <row r="10">
      <c r="A10" s="20"/>
      <c r="B10" s="20"/>
      <c r="C10" s="21"/>
      <c r="D10" s="21"/>
      <c r="E10" s="20"/>
      <c r="F10" s="20"/>
      <c r="G10" s="20"/>
      <c r="H10" s="22"/>
    </row>
    <row r="11">
      <c r="A11" s="20"/>
      <c r="B11" s="20"/>
      <c r="C11" s="21"/>
      <c r="D11" s="21"/>
      <c r="E11" s="20"/>
      <c r="F11" s="20"/>
      <c r="G11" s="20"/>
      <c r="H11" s="22"/>
    </row>
    <row r="12">
      <c r="A12" s="20"/>
      <c r="B12" s="20"/>
      <c r="C12" s="21"/>
      <c r="D12" s="21"/>
      <c r="E12" s="20"/>
      <c r="F12" s="20"/>
      <c r="G12" s="20"/>
      <c r="H12" s="22"/>
    </row>
    <row r="13">
      <c r="A13" s="20"/>
      <c r="B13" s="20"/>
      <c r="C13" s="21"/>
      <c r="D13" s="21"/>
      <c r="E13" s="20"/>
      <c r="F13" s="20"/>
      <c r="G13" s="20"/>
      <c r="H13" s="22"/>
    </row>
    <row r="14">
      <c r="A14" s="20"/>
      <c r="B14" s="20"/>
      <c r="C14" s="21"/>
      <c r="D14" s="21"/>
      <c r="E14" s="20"/>
      <c r="F14" s="20"/>
      <c r="G14" s="20"/>
      <c r="H14" s="22"/>
    </row>
    <row r="15">
      <c r="A15" s="20"/>
      <c r="B15" s="20"/>
      <c r="C15" s="21"/>
      <c r="D15" s="21"/>
      <c r="E15" s="20"/>
      <c r="F15" s="20"/>
      <c r="G15" s="20"/>
      <c r="H15" s="22"/>
    </row>
    <row r="16">
      <c r="A16" s="20"/>
      <c r="B16" s="20"/>
      <c r="C16" s="21"/>
      <c r="D16" s="21"/>
      <c r="E16" s="20"/>
      <c r="F16" s="20"/>
      <c r="G16" s="20"/>
      <c r="H16" s="22"/>
    </row>
    <row r="17">
      <c r="A17" s="20"/>
      <c r="B17" s="20"/>
      <c r="C17" s="21"/>
      <c r="D17" s="21"/>
      <c r="E17" s="20"/>
      <c r="F17" s="20"/>
      <c r="G17" s="20"/>
      <c r="H17" s="22"/>
    </row>
    <row r="18">
      <c r="A18" s="20"/>
      <c r="B18" s="20"/>
      <c r="C18" s="21"/>
      <c r="D18" s="21"/>
      <c r="E18" s="20"/>
      <c r="F18" s="20"/>
      <c r="G18" s="20"/>
      <c r="H18" s="22"/>
    </row>
    <row r="19">
      <c r="A19" s="20"/>
      <c r="B19" s="20"/>
      <c r="C19" s="21"/>
      <c r="D19" s="21"/>
      <c r="E19" s="20"/>
      <c r="F19" s="20"/>
      <c r="G19" s="20"/>
      <c r="H19" s="22"/>
    </row>
    <row r="20">
      <c r="A20" s="20"/>
      <c r="B20" s="20"/>
      <c r="C20" s="21"/>
      <c r="D20" s="21"/>
      <c r="E20" s="20"/>
      <c r="F20" s="20"/>
      <c r="G20" s="20"/>
      <c r="H20" s="22"/>
    </row>
    <row r="21">
      <c r="A21" s="20"/>
      <c r="B21" s="20"/>
      <c r="C21" s="21"/>
      <c r="D21" s="21"/>
      <c r="E21" s="20"/>
      <c r="F21" s="20"/>
      <c r="G21" s="20"/>
      <c r="H21" s="22"/>
    </row>
    <row r="22">
      <c r="A22" s="20"/>
      <c r="B22" s="20"/>
      <c r="C22" s="21"/>
      <c r="D22" s="21"/>
      <c r="E22" s="20"/>
      <c r="F22" s="20"/>
      <c r="G22" s="20"/>
      <c r="H22" s="22"/>
    </row>
    <row r="23">
      <c r="A23" s="20"/>
      <c r="B23" s="20"/>
      <c r="C23" s="21"/>
      <c r="D23" s="21"/>
      <c r="E23" s="20"/>
      <c r="F23" s="20"/>
      <c r="G23" s="20"/>
      <c r="H23" s="22"/>
    </row>
    <row r="24">
      <c r="A24" s="20"/>
      <c r="B24" s="20"/>
      <c r="C24" s="21"/>
      <c r="D24" s="21"/>
      <c r="E24" s="20"/>
      <c r="F24" s="20"/>
      <c r="G24" s="20"/>
      <c r="H24" s="22"/>
    </row>
    <row r="25">
      <c r="A25" s="20"/>
      <c r="B25" s="20"/>
      <c r="C25" s="21"/>
      <c r="D25" s="21"/>
      <c r="E25" s="20"/>
      <c r="F25" s="20"/>
      <c r="G25" s="20"/>
      <c r="H25" s="22"/>
    </row>
    <row r="26">
      <c r="A26" s="20"/>
      <c r="B26" s="20"/>
      <c r="C26" s="21"/>
      <c r="D26" s="21"/>
      <c r="E26" s="20"/>
      <c r="F26" s="20"/>
      <c r="G26" s="20"/>
      <c r="H26" s="22"/>
    </row>
    <row r="27">
      <c r="A27" s="20"/>
      <c r="B27" s="20"/>
      <c r="C27" s="21"/>
      <c r="D27" s="21"/>
      <c r="E27" s="20"/>
      <c r="F27" s="20"/>
      <c r="G27" s="20"/>
      <c r="H27" s="22"/>
    </row>
    <row r="28">
      <c r="A28" s="20"/>
      <c r="B28" s="20"/>
      <c r="C28" s="21"/>
      <c r="D28" s="21"/>
      <c r="E28" s="20"/>
      <c r="F28" s="20"/>
      <c r="G28" s="20"/>
      <c r="H28" s="22"/>
    </row>
    <row r="29">
      <c r="A29" s="20"/>
      <c r="B29" s="20"/>
      <c r="C29" s="21"/>
      <c r="D29" s="21"/>
      <c r="E29" s="20"/>
      <c r="F29" s="20"/>
      <c r="G29" s="20"/>
      <c r="H29" s="22"/>
    </row>
    <row r="30">
      <c r="A30" s="20"/>
      <c r="B30" s="20"/>
      <c r="C30" s="21"/>
      <c r="D30" s="21"/>
      <c r="E30" s="20"/>
      <c r="F30" s="20"/>
      <c r="G30" s="20"/>
      <c r="H30" s="22"/>
    </row>
    <row r="31">
      <c r="A31" s="20"/>
      <c r="B31" s="20"/>
      <c r="C31" s="21"/>
      <c r="D31" s="21"/>
      <c r="E31" s="20"/>
      <c r="F31" s="20"/>
      <c r="G31" s="20"/>
      <c r="H31" s="22"/>
    </row>
    <row r="32">
      <c r="A32" s="20"/>
      <c r="B32" s="20"/>
      <c r="C32" s="21"/>
      <c r="D32" s="21"/>
      <c r="E32" s="20"/>
      <c r="F32" s="20"/>
      <c r="G32" s="20"/>
      <c r="H32" s="22"/>
    </row>
    <row r="33">
      <c r="A33" s="20"/>
      <c r="B33" s="20"/>
      <c r="C33" s="21"/>
      <c r="D33" s="21"/>
      <c r="E33" s="20"/>
      <c r="F33" s="20"/>
      <c r="G33" s="20"/>
      <c r="H33" s="22"/>
    </row>
    <row r="34">
      <c r="A34" s="20"/>
      <c r="B34" s="20"/>
      <c r="C34" s="21"/>
      <c r="D34" s="21"/>
      <c r="E34" s="20"/>
      <c r="F34" s="20"/>
      <c r="G34" s="20"/>
      <c r="H34" s="22"/>
    </row>
    <row r="35">
      <c r="A35" s="20"/>
      <c r="B35" s="20"/>
      <c r="C35" s="21"/>
      <c r="D35" s="21"/>
      <c r="E35" s="20"/>
      <c r="F35" s="20"/>
      <c r="G35" s="20"/>
      <c r="H35" s="22"/>
    </row>
    <row r="36">
      <c r="A36" s="20"/>
      <c r="B36" s="20"/>
      <c r="C36" s="21"/>
      <c r="D36" s="21"/>
      <c r="E36" s="20"/>
      <c r="F36" s="20"/>
      <c r="G36" s="20"/>
      <c r="H36" s="22"/>
    </row>
    <row r="37">
      <c r="A37" s="20"/>
      <c r="B37" s="20"/>
      <c r="C37" s="21"/>
      <c r="D37" s="21"/>
      <c r="E37" s="20"/>
      <c r="F37" s="20"/>
      <c r="G37" s="20"/>
      <c r="H37" s="22"/>
    </row>
    <row r="38">
      <c r="A38" s="20"/>
      <c r="B38" s="20"/>
      <c r="C38" s="21"/>
      <c r="D38" s="21"/>
      <c r="E38" s="20"/>
      <c r="F38" s="20"/>
      <c r="G38" s="20"/>
      <c r="H38" s="22"/>
    </row>
    <row r="39">
      <c r="A39" s="20"/>
      <c r="B39" s="20"/>
      <c r="C39" s="21"/>
      <c r="D39" s="21"/>
      <c r="E39" s="20"/>
      <c r="F39" s="20"/>
      <c r="G39" s="20"/>
      <c r="H39" s="22"/>
    </row>
    <row r="40">
      <c r="A40" s="20"/>
      <c r="B40" s="20"/>
      <c r="C40" s="21"/>
      <c r="D40" s="21"/>
      <c r="E40" s="20"/>
      <c r="F40" s="20"/>
      <c r="G40" s="20"/>
      <c r="H40" s="22"/>
    </row>
    <row r="41">
      <c r="A41" s="20"/>
      <c r="B41" s="20"/>
      <c r="C41" s="21"/>
      <c r="D41" s="21"/>
      <c r="E41" s="20"/>
      <c r="F41" s="20"/>
      <c r="G41" s="20"/>
      <c r="H41" s="22"/>
    </row>
    <row r="42">
      <c r="A42" s="20"/>
      <c r="B42" s="20"/>
      <c r="C42" s="21"/>
      <c r="D42" s="21"/>
      <c r="E42" s="20"/>
      <c r="F42" s="20"/>
      <c r="G42" s="20"/>
      <c r="H42" s="22"/>
    </row>
    <row r="43">
      <c r="A43" s="20"/>
      <c r="B43" s="20"/>
      <c r="C43" s="21"/>
      <c r="D43" s="21"/>
      <c r="E43" s="20"/>
      <c r="F43" s="20"/>
      <c r="G43" s="20"/>
      <c r="H43" s="22"/>
    </row>
    <row r="44">
      <c r="A44" s="20"/>
      <c r="B44" s="20"/>
      <c r="C44" s="21"/>
      <c r="D44" s="21"/>
      <c r="E44" s="20"/>
      <c r="F44" s="20"/>
      <c r="G44" s="20"/>
      <c r="H44" s="22"/>
    </row>
    <row r="45">
      <c r="A45" s="20"/>
      <c r="B45" s="20"/>
      <c r="C45" s="21"/>
      <c r="D45" s="21"/>
      <c r="E45" s="20"/>
      <c r="F45" s="20"/>
      <c r="G45" s="20"/>
      <c r="H45" s="22"/>
    </row>
    <row r="46">
      <c r="A46" s="20"/>
      <c r="B46" s="20"/>
      <c r="C46" s="21"/>
      <c r="D46" s="21"/>
      <c r="E46" s="20"/>
      <c r="F46" s="20"/>
      <c r="G46" s="20"/>
      <c r="H46" s="22"/>
    </row>
    <row r="47">
      <c r="A47" s="20"/>
      <c r="B47" s="20"/>
      <c r="C47" s="21"/>
      <c r="D47" s="21"/>
      <c r="E47" s="20"/>
      <c r="F47" s="20"/>
      <c r="G47" s="20"/>
      <c r="H47" s="22"/>
    </row>
    <row r="48">
      <c r="A48" s="20"/>
      <c r="B48" s="20"/>
      <c r="C48" s="21"/>
      <c r="D48" s="21"/>
      <c r="E48" s="20"/>
      <c r="F48" s="20"/>
      <c r="G48" s="20"/>
      <c r="H48" s="22"/>
    </row>
    <row r="49">
      <c r="A49" s="20"/>
      <c r="B49" s="20"/>
      <c r="C49" s="21"/>
      <c r="D49" s="21"/>
      <c r="E49" s="20"/>
      <c r="F49" s="20"/>
      <c r="G49" s="20"/>
      <c r="H49" s="22"/>
    </row>
    <row r="50">
      <c r="A50" s="20"/>
      <c r="B50" s="20"/>
      <c r="C50" s="21"/>
      <c r="D50" s="21"/>
      <c r="E50" s="20"/>
      <c r="F50" s="20"/>
      <c r="G50" s="20"/>
      <c r="H50" s="22"/>
    </row>
    <row r="51">
      <c r="A51" s="20"/>
      <c r="B51" s="20"/>
      <c r="C51" s="21"/>
      <c r="D51" s="21"/>
      <c r="E51" s="20"/>
      <c r="F51" s="20"/>
      <c r="G51" s="20"/>
      <c r="H51" s="22"/>
    </row>
    <row r="52">
      <c r="A52" s="23"/>
      <c r="B52" s="23"/>
      <c r="C52" s="24"/>
      <c r="D52" s="24"/>
      <c r="E52" s="23"/>
      <c r="F52" s="23"/>
      <c r="G52" s="23"/>
      <c r="H52" s="25"/>
    </row>
    <row r="53">
      <c r="A53" s="23"/>
      <c r="B53" s="23"/>
      <c r="C53" s="24"/>
      <c r="D53" s="24"/>
      <c r="E53" s="23"/>
      <c r="F53" s="23"/>
      <c r="G53" s="23"/>
      <c r="H53" s="25"/>
    </row>
    <row r="54">
      <c r="A54" s="23"/>
      <c r="B54" s="23"/>
      <c r="C54" s="24"/>
      <c r="D54" s="24"/>
      <c r="E54" s="23"/>
      <c r="F54" s="23"/>
      <c r="G54" s="23"/>
      <c r="H54" s="25"/>
    </row>
    <row r="55">
      <c r="C55" s="26"/>
      <c r="D55" s="26"/>
      <c r="H55" s="27"/>
    </row>
    <row r="56">
      <c r="C56" s="26"/>
      <c r="D56" s="26"/>
      <c r="H56" s="27"/>
    </row>
    <row r="57">
      <c r="C57" s="26"/>
      <c r="D57" s="26"/>
      <c r="H57" s="27"/>
    </row>
    <row r="58">
      <c r="C58" s="26"/>
      <c r="D58" s="26"/>
      <c r="H58" s="27"/>
    </row>
    <row r="59">
      <c r="C59" s="26"/>
      <c r="D59" s="26"/>
      <c r="H59" s="27"/>
    </row>
    <row r="60">
      <c r="C60" s="26"/>
      <c r="D60" s="26"/>
      <c r="H60" s="27"/>
    </row>
    <row r="61">
      <c r="C61" s="26"/>
      <c r="D61" s="26"/>
      <c r="H61" s="27"/>
    </row>
    <row r="62">
      <c r="C62" s="26"/>
      <c r="D62" s="26"/>
      <c r="H62" s="27"/>
    </row>
    <row r="63">
      <c r="C63" s="26"/>
      <c r="D63" s="26"/>
      <c r="H63" s="27"/>
    </row>
    <row r="64">
      <c r="C64" s="26"/>
      <c r="D64" s="26"/>
      <c r="H64" s="27"/>
    </row>
    <row r="65">
      <c r="C65" s="26"/>
      <c r="D65" s="26"/>
      <c r="H65" s="27"/>
    </row>
    <row r="66">
      <c r="C66" s="26"/>
      <c r="D66" s="26"/>
      <c r="H66" s="27"/>
    </row>
    <row r="67">
      <c r="C67" s="26"/>
      <c r="D67" s="26"/>
      <c r="H67" s="27"/>
    </row>
    <row r="68">
      <c r="C68" s="26"/>
      <c r="D68" s="26"/>
      <c r="H68" s="27"/>
    </row>
    <row r="69">
      <c r="C69" s="26"/>
      <c r="D69" s="26"/>
      <c r="H69" s="27"/>
    </row>
    <row r="70">
      <c r="C70" s="26"/>
      <c r="D70" s="26"/>
      <c r="H70" s="27"/>
    </row>
    <row r="71">
      <c r="C71" s="26"/>
      <c r="D71" s="26"/>
      <c r="H71" s="27"/>
    </row>
    <row r="72">
      <c r="C72" s="26"/>
      <c r="D72" s="26"/>
      <c r="H72" s="27"/>
    </row>
    <row r="73">
      <c r="C73" s="26"/>
      <c r="D73" s="26"/>
      <c r="H73" s="27"/>
    </row>
    <row r="74">
      <c r="C74" s="26"/>
      <c r="D74" s="26"/>
      <c r="H74" s="27"/>
    </row>
    <row r="75">
      <c r="C75" s="26"/>
      <c r="D75" s="26"/>
      <c r="H75" s="27"/>
    </row>
    <row r="76">
      <c r="C76" s="26"/>
      <c r="D76" s="26"/>
      <c r="H76" s="27"/>
    </row>
    <row r="77">
      <c r="C77" s="26"/>
      <c r="D77" s="26"/>
      <c r="H77" s="27"/>
    </row>
    <row r="78">
      <c r="C78" s="26"/>
      <c r="D78" s="26"/>
      <c r="H78" s="27"/>
    </row>
    <row r="79">
      <c r="C79" s="26"/>
      <c r="D79" s="26"/>
      <c r="H79" s="27"/>
    </row>
    <row r="80">
      <c r="C80" s="26"/>
      <c r="D80" s="26"/>
      <c r="H80" s="27"/>
    </row>
    <row r="81">
      <c r="C81" s="26"/>
      <c r="D81" s="26"/>
      <c r="H81" s="27"/>
    </row>
    <row r="82">
      <c r="C82" s="26"/>
      <c r="D82" s="26"/>
      <c r="H82" s="27"/>
    </row>
    <row r="83">
      <c r="C83" s="26"/>
      <c r="D83" s="26"/>
      <c r="H83" s="27"/>
    </row>
    <row r="84">
      <c r="C84" s="26"/>
      <c r="D84" s="26"/>
      <c r="H84" s="27"/>
    </row>
    <row r="85">
      <c r="C85" s="26"/>
      <c r="D85" s="26"/>
      <c r="H85" s="27"/>
    </row>
    <row r="86">
      <c r="C86" s="26"/>
      <c r="D86" s="26"/>
      <c r="H86" s="27"/>
    </row>
    <row r="87">
      <c r="C87" s="26"/>
      <c r="D87" s="26"/>
      <c r="H87" s="27"/>
    </row>
    <row r="88">
      <c r="C88" s="26"/>
      <c r="D88" s="26"/>
      <c r="H88" s="27"/>
    </row>
    <row r="89">
      <c r="C89" s="26"/>
      <c r="D89" s="26"/>
      <c r="H89" s="27"/>
    </row>
    <row r="90">
      <c r="C90" s="26"/>
      <c r="D90" s="26"/>
      <c r="H90" s="27"/>
    </row>
    <row r="91">
      <c r="C91" s="26"/>
      <c r="D91" s="26"/>
      <c r="H91" s="27"/>
    </row>
    <row r="92">
      <c r="C92" s="26"/>
      <c r="D92" s="26"/>
      <c r="H92" s="27"/>
    </row>
    <row r="93">
      <c r="C93" s="26"/>
      <c r="D93" s="26"/>
      <c r="H93" s="27"/>
    </row>
    <row r="94">
      <c r="C94" s="26"/>
      <c r="D94" s="26"/>
      <c r="H94" s="27"/>
    </row>
    <row r="95">
      <c r="C95" s="26"/>
      <c r="D95" s="26"/>
      <c r="H95" s="27"/>
    </row>
    <row r="96">
      <c r="C96" s="26"/>
      <c r="D96" s="26"/>
      <c r="H96" s="27"/>
    </row>
    <row r="97">
      <c r="C97" s="26"/>
      <c r="D97" s="26"/>
      <c r="H97" s="27"/>
    </row>
    <row r="98">
      <c r="C98" s="26"/>
      <c r="D98" s="26"/>
      <c r="H98" s="27"/>
    </row>
    <row r="99">
      <c r="C99" s="26"/>
      <c r="D99" s="26"/>
      <c r="H99" s="27"/>
    </row>
    <row r="100">
      <c r="C100" s="26"/>
      <c r="D100" s="26"/>
      <c r="H100" s="27"/>
    </row>
    <row r="101">
      <c r="C101" s="26"/>
      <c r="D101" s="26"/>
      <c r="H101" s="27"/>
    </row>
    <row r="102">
      <c r="C102" s="26"/>
      <c r="D102" s="26"/>
      <c r="H102" s="27"/>
    </row>
    <row r="103">
      <c r="C103" s="26"/>
      <c r="D103" s="26"/>
      <c r="H103" s="27"/>
    </row>
    <row r="104">
      <c r="C104" s="26"/>
      <c r="D104" s="26"/>
      <c r="H104" s="27"/>
    </row>
    <row r="105">
      <c r="C105" s="26"/>
      <c r="D105" s="26"/>
      <c r="H105" s="27"/>
    </row>
    <row r="106">
      <c r="C106" s="26"/>
      <c r="D106" s="26"/>
      <c r="H106" s="27"/>
    </row>
    <row r="107">
      <c r="C107" s="26"/>
      <c r="D107" s="26"/>
      <c r="H107" s="27"/>
    </row>
    <row r="108">
      <c r="C108" s="26"/>
      <c r="D108" s="26"/>
      <c r="H108" s="27"/>
    </row>
    <row r="109">
      <c r="C109" s="26"/>
      <c r="D109" s="26"/>
      <c r="H109" s="27"/>
    </row>
    <row r="110">
      <c r="C110" s="26"/>
      <c r="D110" s="26"/>
      <c r="H110" s="27"/>
    </row>
    <row r="111">
      <c r="C111" s="26"/>
      <c r="D111" s="26"/>
      <c r="H111" s="27"/>
    </row>
    <row r="112">
      <c r="C112" s="26"/>
      <c r="D112" s="26"/>
      <c r="H112" s="27"/>
    </row>
    <row r="113">
      <c r="C113" s="26"/>
      <c r="D113" s="26"/>
      <c r="H113" s="27"/>
    </row>
    <row r="114">
      <c r="C114" s="26"/>
      <c r="D114" s="26"/>
      <c r="H114" s="27"/>
    </row>
    <row r="115">
      <c r="C115" s="26"/>
      <c r="D115" s="26"/>
      <c r="H115" s="27"/>
    </row>
    <row r="116">
      <c r="C116" s="26"/>
      <c r="D116" s="26"/>
      <c r="H116" s="27"/>
    </row>
    <row r="117">
      <c r="C117" s="26"/>
      <c r="D117" s="26"/>
      <c r="H117" s="27"/>
    </row>
    <row r="118">
      <c r="C118" s="26"/>
      <c r="D118" s="26"/>
      <c r="H118" s="27"/>
    </row>
    <row r="119">
      <c r="C119" s="26"/>
      <c r="D119" s="26"/>
      <c r="H119" s="27"/>
    </row>
    <row r="120">
      <c r="C120" s="26"/>
      <c r="D120" s="26"/>
      <c r="H120" s="27"/>
    </row>
    <row r="121">
      <c r="C121" s="26"/>
      <c r="D121" s="26"/>
      <c r="H121" s="27"/>
    </row>
    <row r="122">
      <c r="C122" s="26"/>
      <c r="D122" s="26"/>
      <c r="H122" s="27"/>
    </row>
    <row r="123">
      <c r="C123" s="26"/>
      <c r="D123" s="26"/>
      <c r="H123" s="27"/>
    </row>
    <row r="124">
      <c r="C124" s="26"/>
      <c r="D124" s="26"/>
      <c r="H124" s="27"/>
    </row>
    <row r="125">
      <c r="C125" s="26"/>
      <c r="D125" s="26"/>
      <c r="H125" s="27"/>
    </row>
    <row r="126">
      <c r="C126" s="26"/>
      <c r="D126" s="26"/>
      <c r="H126" s="27"/>
    </row>
    <row r="127">
      <c r="C127" s="26"/>
      <c r="D127" s="26"/>
      <c r="H127" s="27"/>
    </row>
    <row r="128">
      <c r="C128" s="26"/>
      <c r="D128" s="26"/>
      <c r="H128" s="27"/>
    </row>
    <row r="129">
      <c r="C129" s="26"/>
      <c r="D129" s="26"/>
      <c r="H129" s="27"/>
    </row>
    <row r="130">
      <c r="C130" s="26"/>
      <c r="D130" s="26"/>
      <c r="H130" s="27"/>
    </row>
    <row r="131">
      <c r="C131" s="26"/>
      <c r="D131" s="26"/>
      <c r="H131" s="27"/>
    </row>
    <row r="132">
      <c r="C132" s="26"/>
      <c r="D132" s="26"/>
      <c r="H132" s="27"/>
    </row>
    <row r="133">
      <c r="C133" s="26"/>
      <c r="D133" s="26"/>
      <c r="H133" s="27"/>
    </row>
    <row r="134">
      <c r="C134" s="26"/>
      <c r="D134" s="26"/>
      <c r="H134" s="27"/>
    </row>
    <row r="135">
      <c r="C135" s="26"/>
      <c r="D135" s="26"/>
      <c r="H135" s="27"/>
    </row>
    <row r="136">
      <c r="C136" s="26"/>
      <c r="D136" s="26"/>
      <c r="H136" s="27"/>
    </row>
    <row r="137">
      <c r="C137" s="26"/>
      <c r="D137" s="26"/>
      <c r="H137" s="27"/>
    </row>
    <row r="138">
      <c r="C138" s="26"/>
      <c r="D138" s="26"/>
      <c r="H138" s="27"/>
    </row>
    <row r="139">
      <c r="C139" s="26"/>
      <c r="D139" s="26"/>
      <c r="H139" s="27"/>
    </row>
    <row r="140">
      <c r="C140" s="26"/>
      <c r="D140" s="26"/>
      <c r="H140" s="27"/>
    </row>
    <row r="141">
      <c r="C141" s="26"/>
      <c r="D141" s="26"/>
      <c r="H141" s="27"/>
    </row>
    <row r="142">
      <c r="C142" s="26"/>
      <c r="D142" s="26"/>
      <c r="H142" s="27"/>
    </row>
    <row r="143">
      <c r="C143" s="26"/>
      <c r="D143" s="26"/>
      <c r="H143" s="27"/>
    </row>
    <row r="144">
      <c r="C144" s="26"/>
      <c r="D144" s="26"/>
      <c r="H144" s="27"/>
    </row>
    <row r="145">
      <c r="C145" s="26"/>
      <c r="D145" s="26"/>
      <c r="H145" s="27"/>
    </row>
    <row r="146">
      <c r="C146" s="26"/>
      <c r="D146" s="26"/>
      <c r="H146" s="27"/>
    </row>
    <row r="147">
      <c r="C147" s="26"/>
      <c r="D147" s="26"/>
      <c r="H147" s="27"/>
    </row>
    <row r="148">
      <c r="C148" s="26"/>
      <c r="D148" s="26"/>
      <c r="H148" s="27"/>
    </row>
    <row r="149">
      <c r="C149" s="26"/>
      <c r="D149" s="26"/>
      <c r="H149" s="27"/>
    </row>
    <row r="150">
      <c r="C150" s="26"/>
      <c r="D150" s="26"/>
      <c r="H150" s="27"/>
    </row>
    <row r="151">
      <c r="C151" s="26"/>
      <c r="D151" s="26"/>
      <c r="H151" s="27"/>
    </row>
    <row r="152">
      <c r="C152" s="26"/>
      <c r="D152" s="26"/>
      <c r="H152" s="27"/>
    </row>
    <row r="153">
      <c r="C153" s="26"/>
      <c r="D153" s="26"/>
      <c r="H153" s="27"/>
    </row>
    <row r="154">
      <c r="C154" s="26"/>
      <c r="D154" s="26"/>
      <c r="H154" s="27"/>
    </row>
    <row r="155">
      <c r="C155" s="26"/>
      <c r="D155" s="26"/>
      <c r="H155" s="27"/>
    </row>
    <row r="156">
      <c r="C156" s="26"/>
      <c r="D156" s="26"/>
      <c r="H156" s="27"/>
    </row>
    <row r="157">
      <c r="C157" s="26"/>
      <c r="D157" s="26"/>
      <c r="H157" s="27"/>
    </row>
    <row r="158">
      <c r="C158" s="26"/>
      <c r="D158" s="26"/>
      <c r="H158" s="27"/>
    </row>
    <row r="159">
      <c r="C159" s="26"/>
      <c r="D159" s="26"/>
      <c r="H159" s="27"/>
    </row>
    <row r="160">
      <c r="C160" s="26"/>
      <c r="D160" s="26"/>
      <c r="H160" s="27"/>
    </row>
    <row r="161">
      <c r="C161" s="26"/>
      <c r="D161" s="26"/>
      <c r="H161" s="27"/>
    </row>
    <row r="162">
      <c r="C162" s="26"/>
      <c r="D162" s="26"/>
      <c r="H162" s="27"/>
    </row>
    <row r="163">
      <c r="C163" s="26"/>
      <c r="D163" s="26"/>
      <c r="H163" s="27"/>
    </row>
    <row r="164">
      <c r="C164" s="26"/>
      <c r="D164" s="26"/>
      <c r="H164" s="27"/>
    </row>
    <row r="165">
      <c r="C165" s="26"/>
      <c r="D165" s="26"/>
      <c r="H165" s="27"/>
    </row>
    <row r="166">
      <c r="C166" s="26"/>
      <c r="D166" s="26"/>
      <c r="H166" s="27"/>
    </row>
    <row r="167">
      <c r="C167" s="26"/>
      <c r="D167" s="26"/>
      <c r="H167" s="27"/>
    </row>
    <row r="168">
      <c r="C168" s="26"/>
      <c r="D168" s="26"/>
      <c r="H168" s="27"/>
    </row>
    <row r="169">
      <c r="C169" s="26"/>
      <c r="D169" s="26"/>
      <c r="H169" s="27"/>
    </row>
    <row r="170">
      <c r="C170" s="26"/>
      <c r="D170" s="26"/>
      <c r="H170" s="27"/>
    </row>
    <row r="171">
      <c r="C171" s="26"/>
      <c r="D171" s="26"/>
      <c r="H171" s="27"/>
    </row>
    <row r="172">
      <c r="C172" s="26"/>
      <c r="D172" s="26"/>
      <c r="H172" s="27"/>
    </row>
    <row r="173">
      <c r="C173" s="26"/>
      <c r="D173" s="26"/>
      <c r="H173" s="27"/>
    </row>
    <row r="174">
      <c r="C174" s="26"/>
      <c r="D174" s="26"/>
      <c r="H174" s="27"/>
    </row>
    <row r="175">
      <c r="C175" s="26"/>
      <c r="D175" s="26"/>
      <c r="H175" s="27"/>
    </row>
    <row r="176">
      <c r="C176" s="26"/>
      <c r="D176" s="26"/>
      <c r="H176" s="27"/>
    </row>
    <row r="177">
      <c r="C177" s="26"/>
      <c r="D177" s="26"/>
      <c r="H177" s="27"/>
    </row>
    <row r="178">
      <c r="C178" s="26"/>
      <c r="D178" s="26"/>
      <c r="H178" s="27"/>
    </row>
    <row r="179">
      <c r="C179" s="26"/>
      <c r="D179" s="26"/>
      <c r="H179" s="27"/>
    </row>
    <row r="180">
      <c r="C180" s="26"/>
      <c r="D180" s="26"/>
      <c r="H180" s="27"/>
    </row>
    <row r="181">
      <c r="C181" s="26"/>
      <c r="D181" s="26"/>
      <c r="H181" s="27"/>
    </row>
    <row r="182">
      <c r="C182" s="26"/>
      <c r="D182" s="26"/>
      <c r="H182" s="27"/>
    </row>
    <row r="183">
      <c r="C183" s="26"/>
      <c r="D183" s="26"/>
      <c r="H183" s="27"/>
    </row>
    <row r="184">
      <c r="C184" s="26"/>
      <c r="D184" s="26"/>
      <c r="H184" s="27"/>
    </row>
    <row r="185">
      <c r="C185" s="26"/>
      <c r="D185" s="26"/>
      <c r="H185" s="27"/>
    </row>
    <row r="186">
      <c r="C186" s="26"/>
      <c r="D186" s="26"/>
      <c r="H186" s="27"/>
    </row>
    <row r="187">
      <c r="C187" s="26"/>
      <c r="D187" s="26"/>
      <c r="H187" s="27"/>
    </row>
    <row r="188">
      <c r="C188" s="26"/>
      <c r="D188" s="26"/>
      <c r="H188" s="27"/>
    </row>
    <row r="189">
      <c r="C189" s="26"/>
      <c r="D189" s="26"/>
      <c r="H189" s="27"/>
    </row>
    <row r="190">
      <c r="C190" s="26"/>
      <c r="D190" s="26"/>
      <c r="H190" s="27"/>
    </row>
    <row r="191">
      <c r="C191" s="26"/>
      <c r="D191" s="26"/>
      <c r="H191" s="27"/>
    </row>
    <row r="192">
      <c r="C192" s="26"/>
      <c r="D192" s="26"/>
      <c r="H192" s="27"/>
    </row>
    <row r="193">
      <c r="C193" s="26"/>
      <c r="D193" s="26"/>
      <c r="H193" s="27"/>
    </row>
    <row r="194">
      <c r="C194" s="26"/>
      <c r="D194" s="26"/>
      <c r="H194" s="27"/>
    </row>
    <row r="195">
      <c r="C195" s="26"/>
      <c r="D195" s="26"/>
      <c r="H195" s="27"/>
    </row>
    <row r="196">
      <c r="C196" s="26"/>
      <c r="D196" s="26"/>
      <c r="H196" s="27"/>
    </row>
    <row r="197">
      <c r="C197" s="26"/>
      <c r="D197" s="26"/>
      <c r="H197" s="27"/>
    </row>
    <row r="198">
      <c r="C198" s="26"/>
      <c r="D198" s="26"/>
      <c r="H198" s="27"/>
    </row>
    <row r="199">
      <c r="C199" s="26"/>
      <c r="D199" s="26"/>
      <c r="H199" s="27"/>
    </row>
    <row r="200">
      <c r="C200" s="26"/>
      <c r="D200" s="26"/>
      <c r="H200" s="27"/>
    </row>
    <row r="201">
      <c r="C201" s="26"/>
      <c r="D201" s="26"/>
      <c r="H201" s="27"/>
    </row>
    <row r="202">
      <c r="C202" s="26"/>
      <c r="D202" s="26"/>
      <c r="H202" s="27"/>
    </row>
    <row r="203">
      <c r="C203" s="26"/>
      <c r="D203" s="26"/>
      <c r="H203" s="27"/>
    </row>
    <row r="204">
      <c r="C204" s="26"/>
      <c r="D204" s="26"/>
      <c r="H204" s="27"/>
    </row>
    <row r="205">
      <c r="C205" s="26"/>
      <c r="D205" s="26"/>
      <c r="H205" s="27"/>
    </row>
    <row r="206">
      <c r="C206" s="26"/>
      <c r="D206" s="26"/>
      <c r="H206" s="27"/>
    </row>
    <row r="207">
      <c r="C207" s="26"/>
      <c r="D207" s="26"/>
      <c r="H207" s="27"/>
    </row>
    <row r="208">
      <c r="C208" s="26"/>
      <c r="D208" s="26"/>
      <c r="H208" s="27"/>
    </row>
    <row r="209">
      <c r="C209" s="26"/>
      <c r="D209" s="26"/>
      <c r="H209" s="27"/>
    </row>
    <row r="210">
      <c r="C210" s="26"/>
      <c r="D210" s="26"/>
      <c r="H210" s="27"/>
    </row>
    <row r="211">
      <c r="C211" s="26"/>
      <c r="D211" s="26"/>
      <c r="H211" s="27"/>
    </row>
    <row r="212">
      <c r="C212" s="26"/>
      <c r="D212" s="26"/>
      <c r="H212" s="27"/>
    </row>
    <row r="213">
      <c r="C213" s="26"/>
      <c r="D213" s="26"/>
      <c r="H213" s="27"/>
    </row>
    <row r="214">
      <c r="C214" s="26"/>
      <c r="D214" s="26"/>
      <c r="H214" s="27"/>
    </row>
    <row r="215">
      <c r="C215" s="26"/>
      <c r="D215" s="26"/>
      <c r="H215" s="27"/>
    </row>
    <row r="216">
      <c r="C216" s="26"/>
      <c r="D216" s="26"/>
      <c r="H216" s="27"/>
    </row>
    <row r="217">
      <c r="C217" s="26"/>
      <c r="D217" s="26"/>
      <c r="H217" s="27"/>
    </row>
    <row r="218">
      <c r="C218" s="26"/>
      <c r="D218" s="26"/>
      <c r="H218" s="27"/>
    </row>
    <row r="219">
      <c r="C219" s="26"/>
      <c r="D219" s="26"/>
      <c r="H219" s="27"/>
    </row>
    <row r="220">
      <c r="C220" s="26"/>
      <c r="D220" s="26"/>
      <c r="H220" s="27"/>
    </row>
    <row r="221">
      <c r="C221" s="26"/>
      <c r="D221" s="26"/>
      <c r="H221" s="27"/>
    </row>
    <row r="222">
      <c r="C222" s="26"/>
      <c r="D222" s="26"/>
      <c r="H222" s="27"/>
    </row>
    <row r="223">
      <c r="C223" s="26"/>
      <c r="D223" s="26"/>
      <c r="H223" s="27"/>
    </row>
    <row r="224">
      <c r="C224" s="26"/>
      <c r="D224" s="26"/>
      <c r="H224" s="27"/>
    </row>
    <row r="225">
      <c r="C225" s="26"/>
      <c r="D225" s="26"/>
      <c r="H225" s="27"/>
    </row>
    <row r="226">
      <c r="C226" s="26"/>
      <c r="D226" s="26"/>
      <c r="H226" s="27"/>
    </row>
    <row r="227">
      <c r="C227" s="26"/>
      <c r="D227" s="26"/>
      <c r="H227" s="27"/>
    </row>
    <row r="228">
      <c r="C228" s="26"/>
      <c r="D228" s="26"/>
      <c r="H228" s="27"/>
    </row>
    <row r="229">
      <c r="C229" s="26"/>
      <c r="D229" s="26"/>
      <c r="H229" s="27"/>
    </row>
    <row r="230">
      <c r="C230" s="26"/>
      <c r="D230" s="26"/>
      <c r="H230" s="27"/>
    </row>
    <row r="231">
      <c r="C231" s="26"/>
      <c r="D231" s="26"/>
      <c r="H231" s="27"/>
    </row>
    <row r="232">
      <c r="C232" s="26"/>
      <c r="D232" s="26"/>
      <c r="H232" s="27"/>
    </row>
    <row r="233">
      <c r="C233" s="26"/>
      <c r="D233" s="26"/>
      <c r="H233" s="27"/>
    </row>
    <row r="234">
      <c r="C234" s="26"/>
      <c r="D234" s="26"/>
      <c r="H234" s="27"/>
    </row>
    <row r="235">
      <c r="C235" s="26"/>
      <c r="D235" s="26"/>
      <c r="H235" s="27"/>
    </row>
    <row r="236">
      <c r="C236" s="26"/>
      <c r="D236" s="26"/>
      <c r="H236" s="27"/>
    </row>
    <row r="237">
      <c r="C237" s="26"/>
      <c r="D237" s="26"/>
      <c r="H237" s="27"/>
    </row>
    <row r="238">
      <c r="C238" s="26"/>
      <c r="D238" s="26"/>
      <c r="H238" s="27"/>
    </row>
    <row r="239">
      <c r="C239" s="26"/>
      <c r="D239" s="26"/>
      <c r="H239" s="27"/>
    </row>
    <row r="240">
      <c r="C240" s="26"/>
      <c r="D240" s="26"/>
      <c r="H240" s="27"/>
    </row>
    <row r="241">
      <c r="C241" s="26"/>
      <c r="D241" s="26"/>
      <c r="H241" s="27"/>
    </row>
    <row r="242">
      <c r="C242" s="26"/>
      <c r="D242" s="26"/>
      <c r="H242" s="27"/>
    </row>
    <row r="243">
      <c r="C243" s="26"/>
      <c r="D243" s="26"/>
      <c r="H243" s="27"/>
    </row>
    <row r="244">
      <c r="C244" s="26"/>
      <c r="D244" s="26"/>
      <c r="H244" s="27"/>
    </row>
    <row r="245">
      <c r="C245" s="26"/>
      <c r="D245" s="26"/>
      <c r="H245" s="27"/>
    </row>
    <row r="246">
      <c r="C246" s="26"/>
      <c r="D246" s="26"/>
      <c r="H246" s="27"/>
    </row>
    <row r="247">
      <c r="C247" s="26"/>
      <c r="D247" s="26"/>
      <c r="H247" s="27"/>
    </row>
    <row r="248">
      <c r="C248" s="26"/>
      <c r="D248" s="26"/>
      <c r="H248" s="27"/>
    </row>
    <row r="249">
      <c r="C249" s="26"/>
      <c r="D249" s="26"/>
      <c r="H249" s="27"/>
    </row>
    <row r="250">
      <c r="C250" s="26"/>
      <c r="D250" s="26"/>
      <c r="H250" s="27"/>
    </row>
    <row r="251">
      <c r="C251" s="26"/>
      <c r="D251" s="26"/>
      <c r="H251" s="27"/>
    </row>
    <row r="252">
      <c r="C252" s="26"/>
      <c r="D252" s="26"/>
      <c r="H252" s="27"/>
    </row>
    <row r="253">
      <c r="C253" s="26"/>
      <c r="D253" s="26"/>
      <c r="H253" s="27"/>
    </row>
    <row r="254">
      <c r="C254" s="26"/>
      <c r="D254" s="26"/>
      <c r="H254" s="27"/>
    </row>
    <row r="255">
      <c r="C255" s="26"/>
      <c r="D255" s="26"/>
      <c r="H255" s="27"/>
    </row>
    <row r="256">
      <c r="C256" s="26"/>
      <c r="D256" s="26"/>
      <c r="H256" s="27"/>
    </row>
    <row r="257">
      <c r="C257" s="26"/>
      <c r="D257" s="26"/>
      <c r="H257" s="27"/>
    </row>
    <row r="258">
      <c r="C258" s="26"/>
      <c r="D258" s="26"/>
      <c r="H258" s="27"/>
    </row>
    <row r="259">
      <c r="C259" s="26"/>
      <c r="D259" s="26"/>
      <c r="H259" s="27"/>
    </row>
    <row r="260">
      <c r="C260" s="26"/>
      <c r="D260" s="26"/>
      <c r="H260" s="27"/>
    </row>
    <row r="261">
      <c r="C261" s="26"/>
      <c r="D261" s="26"/>
      <c r="H261" s="27"/>
    </row>
    <row r="262">
      <c r="C262" s="26"/>
      <c r="D262" s="26"/>
      <c r="H262" s="27"/>
    </row>
    <row r="263">
      <c r="C263" s="26"/>
      <c r="D263" s="26"/>
      <c r="H263" s="27"/>
    </row>
    <row r="264">
      <c r="C264" s="26"/>
      <c r="D264" s="26"/>
      <c r="H264" s="27"/>
    </row>
    <row r="265">
      <c r="C265" s="26"/>
      <c r="D265" s="26"/>
      <c r="H265" s="27"/>
    </row>
    <row r="266">
      <c r="C266" s="26"/>
      <c r="D266" s="26"/>
      <c r="H266" s="27"/>
    </row>
    <row r="267">
      <c r="C267" s="26"/>
      <c r="D267" s="26"/>
      <c r="H267" s="27"/>
    </row>
    <row r="268">
      <c r="C268" s="26"/>
      <c r="D268" s="26"/>
      <c r="H268" s="27"/>
    </row>
    <row r="269">
      <c r="C269" s="26"/>
      <c r="D269" s="26"/>
      <c r="H269" s="27"/>
    </row>
    <row r="270">
      <c r="C270" s="26"/>
      <c r="D270" s="26"/>
      <c r="H270" s="27"/>
    </row>
    <row r="271">
      <c r="C271" s="26"/>
      <c r="D271" s="26"/>
      <c r="H271" s="27"/>
    </row>
    <row r="272">
      <c r="C272" s="26"/>
      <c r="D272" s="26"/>
      <c r="H272" s="27"/>
    </row>
    <row r="273">
      <c r="C273" s="26"/>
      <c r="D273" s="26"/>
      <c r="H273" s="27"/>
    </row>
    <row r="274">
      <c r="C274" s="26"/>
      <c r="D274" s="26"/>
      <c r="H274" s="27"/>
    </row>
    <row r="275">
      <c r="C275" s="26"/>
      <c r="D275" s="26"/>
      <c r="H275" s="27"/>
    </row>
    <row r="276">
      <c r="C276" s="26"/>
      <c r="D276" s="26"/>
      <c r="H276" s="27"/>
    </row>
    <row r="277">
      <c r="C277" s="26"/>
      <c r="D277" s="26"/>
      <c r="H277" s="27"/>
    </row>
    <row r="278">
      <c r="C278" s="26"/>
      <c r="D278" s="26"/>
      <c r="H278" s="27"/>
    </row>
    <row r="279">
      <c r="C279" s="26"/>
      <c r="D279" s="26"/>
      <c r="H279" s="27"/>
    </row>
    <row r="280">
      <c r="C280" s="26"/>
      <c r="D280" s="26"/>
      <c r="H280" s="27"/>
    </row>
    <row r="281">
      <c r="C281" s="26"/>
      <c r="D281" s="26"/>
      <c r="H281" s="27"/>
    </row>
    <row r="282">
      <c r="C282" s="26"/>
      <c r="D282" s="26"/>
      <c r="H282" s="27"/>
    </row>
    <row r="283">
      <c r="C283" s="26"/>
      <c r="D283" s="26"/>
      <c r="H283" s="27"/>
    </row>
    <row r="284">
      <c r="C284" s="26"/>
      <c r="D284" s="26"/>
      <c r="H284" s="27"/>
    </row>
    <row r="285">
      <c r="C285" s="26"/>
      <c r="D285" s="26"/>
      <c r="H285" s="27"/>
    </row>
    <row r="286">
      <c r="C286" s="26"/>
      <c r="D286" s="26"/>
      <c r="H286" s="27"/>
    </row>
    <row r="287">
      <c r="C287" s="26"/>
      <c r="D287" s="26"/>
      <c r="H287" s="27"/>
    </row>
    <row r="288">
      <c r="C288" s="26"/>
      <c r="D288" s="26"/>
      <c r="H288" s="27"/>
    </row>
    <row r="289">
      <c r="C289" s="26"/>
      <c r="D289" s="26"/>
      <c r="H289" s="27"/>
    </row>
    <row r="290">
      <c r="C290" s="26"/>
      <c r="D290" s="26"/>
      <c r="H290" s="27"/>
    </row>
    <row r="291">
      <c r="C291" s="26"/>
      <c r="D291" s="26"/>
      <c r="H291" s="27"/>
    </row>
    <row r="292">
      <c r="C292" s="26"/>
      <c r="D292" s="26"/>
      <c r="H292" s="27"/>
    </row>
    <row r="293">
      <c r="C293" s="26"/>
      <c r="D293" s="26"/>
      <c r="H293" s="27"/>
    </row>
    <row r="294">
      <c r="C294" s="26"/>
      <c r="D294" s="26"/>
      <c r="H294" s="27"/>
    </row>
    <row r="295">
      <c r="C295" s="26"/>
      <c r="D295" s="26"/>
      <c r="H295" s="27"/>
    </row>
    <row r="296">
      <c r="C296" s="26"/>
      <c r="D296" s="26"/>
      <c r="H296" s="27"/>
    </row>
    <row r="297">
      <c r="C297" s="26"/>
      <c r="D297" s="26"/>
      <c r="H297" s="27"/>
    </row>
    <row r="298">
      <c r="C298" s="26"/>
      <c r="D298" s="26"/>
      <c r="H298" s="27"/>
    </row>
    <row r="299">
      <c r="C299" s="26"/>
      <c r="D299" s="26"/>
      <c r="H299" s="27"/>
    </row>
    <row r="300">
      <c r="C300" s="26"/>
      <c r="D300" s="26"/>
      <c r="H300" s="27"/>
    </row>
    <row r="301">
      <c r="C301" s="26"/>
      <c r="D301" s="26"/>
      <c r="H301" s="27"/>
    </row>
    <row r="302">
      <c r="C302" s="26"/>
      <c r="D302" s="26"/>
      <c r="H302" s="27"/>
    </row>
    <row r="303">
      <c r="C303" s="26"/>
      <c r="D303" s="26"/>
      <c r="H303" s="27"/>
    </row>
    <row r="304">
      <c r="C304" s="26"/>
      <c r="D304" s="26"/>
      <c r="H304" s="27"/>
    </row>
    <row r="305">
      <c r="C305" s="26"/>
      <c r="D305" s="26"/>
      <c r="H305" s="27"/>
    </row>
    <row r="306">
      <c r="C306" s="26"/>
      <c r="D306" s="26"/>
      <c r="H306" s="27"/>
    </row>
    <row r="307">
      <c r="C307" s="26"/>
      <c r="D307" s="26"/>
      <c r="H307" s="27"/>
    </row>
    <row r="308">
      <c r="C308" s="26"/>
      <c r="D308" s="26"/>
      <c r="H308" s="27"/>
    </row>
    <row r="309">
      <c r="C309" s="26"/>
      <c r="D309" s="26"/>
      <c r="H309" s="27"/>
    </row>
    <row r="310">
      <c r="C310" s="26"/>
      <c r="D310" s="26"/>
      <c r="H310" s="27"/>
    </row>
    <row r="311">
      <c r="C311" s="26"/>
      <c r="D311" s="26"/>
      <c r="H311" s="27"/>
    </row>
    <row r="312">
      <c r="C312" s="26"/>
      <c r="D312" s="26"/>
      <c r="H312" s="27"/>
    </row>
    <row r="313">
      <c r="C313" s="26"/>
      <c r="D313" s="26"/>
      <c r="H313" s="27"/>
    </row>
    <row r="314">
      <c r="C314" s="26"/>
      <c r="D314" s="26"/>
      <c r="H314" s="27"/>
    </row>
    <row r="315">
      <c r="C315" s="26"/>
      <c r="D315" s="26"/>
      <c r="H315" s="27"/>
    </row>
    <row r="316">
      <c r="C316" s="26"/>
      <c r="D316" s="26"/>
      <c r="H316" s="27"/>
    </row>
    <row r="317">
      <c r="C317" s="26"/>
      <c r="D317" s="26"/>
      <c r="H317" s="27"/>
    </row>
    <row r="318">
      <c r="C318" s="26"/>
      <c r="D318" s="26"/>
      <c r="H318" s="27"/>
    </row>
    <row r="319">
      <c r="C319" s="26"/>
      <c r="D319" s="26"/>
      <c r="H319" s="27"/>
    </row>
    <row r="320">
      <c r="C320" s="26"/>
      <c r="D320" s="26"/>
      <c r="H320" s="27"/>
    </row>
    <row r="321">
      <c r="C321" s="26"/>
      <c r="D321" s="26"/>
      <c r="H321" s="27"/>
    </row>
    <row r="322">
      <c r="C322" s="26"/>
      <c r="D322" s="26"/>
      <c r="H322" s="27"/>
    </row>
    <row r="323">
      <c r="C323" s="26"/>
      <c r="D323" s="26"/>
      <c r="H323" s="27"/>
    </row>
    <row r="324">
      <c r="C324" s="26"/>
      <c r="D324" s="26"/>
      <c r="H324" s="27"/>
    </row>
    <row r="325">
      <c r="C325" s="26"/>
      <c r="D325" s="26"/>
      <c r="H325" s="27"/>
    </row>
    <row r="326">
      <c r="C326" s="26"/>
      <c r="D326" s="26"/>
      <c r="H326" s="27"/>
    </row>
    <row r="327">
      <c r="C327" s="26"/>
      <c r="D327" s="26"/>
      <c r="H327" s="27"/>
    </row>
    <row r="328">
      <c r="C328" s="26"/>
      <c r="D328" s="26"/>
      <c r="H328" s="27"/>
    </row>
    <row r="329">
      <c r="C329" s="26"/>
      <c r="D329" s="26"/>
      <c r="H329" s="27"/>
    </row>
    <row r="330">
      <c r="C330" s="26"/>
      <c r="D330" s="26"/>
      <c r="H330" s="27"/>
    </row>
    <row r="331">
      <c r="C331" s="26"/>
      <c r="D331" s="26"/>
      <c r="H331" s="27"/>
    </row>
    <row r="332">
      <c r="C332" s="26"/>
      <c r="D332" s="26"/>
      <c r="H332" s="27"/>
    </row>
    <row r="333">
      <c r="C333" s="26"/>
      <c r="D333" s="26"/>
      <c r="H333" s="27"/>
    </row>
    <row r="334">
      <c r="C334" s="26"/>
      <c r="D334" s="26"/>
      <c r="H334" s="27"/>
    </row>
    <row r="335">
      <c r="C335" s="26"/>
      <c r="D335" s="26"/>
      <c r="H335" s="27"/>
    </row>
    <row r="336">
      <c r="C336" s="26"/>
      <c r="D336" s="26"/>
      <c r="H336" s="27"/>
    </row>
    <row r="337">
      <c r="C337" s="26"/>
      <c r="D337" s="26"/>
      <c r="H337" s="27"/>
    </row>
    <row r="338">
      <c r="C338" s="26"/>
      <c r="D338" s="26"/>
      <c r="H338" s="27"/>
    </row>
    <row r="339">
      <c r="C339" s="26"/>
      <c r="D339" s="26"/>
      <c r="H339" s="27"/>
    </row>
    <row r="340">
      <c r="C340" s="26"/>
      <c r="D340" s="26"/>
      <c r="H340" s="27"/>
    </row>
    <row r="341">
      <c r="C341" s="26"/>
      <c r="D341" s="26"/>
      <c r="H341" s="27"/>
    </row>
    <row r="342">
      <c r="C342" s="26"/>
      <c r="D342" s="26"/>
      <c r="H342" s="27"/>
    </row>
    <row r="343">
      <c r="C343" s="26"/>
      <c r="D343" s="26"/>
      <c r="H343" s="27"/>
    </row>
    <row r="344">
      <c r="C344" s="26"/>
      <c r="D344" s="26"/>
      <c r="H344" s="27"/>
    </row>
    <row r="345">
      <c r="C345" s="26"/>
      <c r="D345" s="26"/>
      <c r="H345" s="27"/>
    </row>
    <row r="346">
      <c r="C346" s="26"/>
      <c r="D346" s="26"/>
      <c r="H346" s="27"/>
    </row>
    <row r="347">
      <c r="C347" s="26"/>
      <c r="D347" s="26"/>
      <c r="H347" s="27"/>
    </row>
    <row r="348">
      <c r="C348" s="26"/>
      <c r="D348" s="26"/>
      <c r="H348" s="27"/>
    </row>
    <row r="349">
      <c r="C349" s="26"/>
      <c r="D349" s="26"/>
      <c r="H349" s="27"/>
    </row>
    <row r="350">
      <c r="C350" s="26"/>
      <c r="D350" s="26"/>
      <c r="H350" s="27"/>
    </row>
    <row r="351">
      <c r="C351" s="26"/>
      <c r="D351" s="26"/>
      <c r="H351" s="27"/>
    </row>
    <row r="352">
      <c r="C352" s="26"/>
      <c r="D352" s="26"/>
      <c r="H352" s="27"/>
    </row>
    <row r="353">
      <c r="C353" s="26"/>
      <c r="D353" s="26"/>
      <c r="H353" s="27"/>
    </row>
    <row r="354">
      <c r="C354" s="26"/>
      <c r="D354" s="26"/>
      <c r="H354" s="27"/>
    </row>
    <row r="355">
      <c r="C355" s="26"/>
      <c r="D355" s="26"/>
      <c r="H355" s="27"/>
    </row>
    <row r="356">
      <c r="C356" s="26"/>
      <c r="D356" s="26"/>
      <c r="H356" s="27"/>
    </row>
    <row r="357">
      <c r="C357" s="26"/>
      <c r="D357" s="26"/>
      <c r="H357" s="27"/>
    </row>
    <row r="358">
      <c r="C358" s="26"/>
      <c r="D358" s="26"/>
      <c r="H358" s="27"/>
    </row>
    <row r="359">
      <c r="C359" s="26"/>
      <c r="D359" s="26"/>
      <c r="H359" s="27"/>
    </row>
    <row r="360">
      <c r="C360" s="26"/>
      <c r="D360" s="26"/>
      <c r="H360" s="27"/>
    </row>
    <row r="361">
      <c r="C361" s="26"/>
      <c r="D361" s="26"/>
      <c r="H361" s="27"/>
    </row>
    <row r="362">
      <c r="C362" s="26"/>
      <c r="D362" s="26"/>
      <c r="H362" s="27"/>
    </row>
    <row r="363">
      <c r="C363" s="26"/>
      <c r="D363" s="26"/>
      <c r="H363" s="27"/>
    </row>
    <row r="364">
      <c r="C364" s="26"/>
      <c r="D364" s="26"/>
      <c r="H364" s="27"/>
    </row>
    <row r="365">
      <c r="C365" s="26"/>
      <c r="D365" s="26"/>
      <c r="H365" s="27"/>
    </row>
    <row r="366">
      <c r="C366" s="26"/>
      <c r="D366" s="26"/>
      <c r="H366" s="27"/>
    </row>
    <row r="367">
      <c r="C367" s="26"/>
      <c r="D367" s="26"/>
      <c r="H367" s="27"/>
    </row>
    <row r="368">
      <c r="C368" s="26"/>
      <c r="D368" s="26"/>
      <c r="H368" s="27"/>
    </row>
    <row r="369">
      <c r="C369" s="26"/>
      <c r="D369" s="26"/>
      <c r="H369" s="27"/>
    </row>
    <row r="370">
      <c r="C370" s="26"/>
      <c r="D370" s="26"/>
      <c r="H370" s="27"/>
    </row>
    <row r="371">
      <c r="C371" s="26"/>
      <c r="D371" s="26"/>
      <c r="H371" s="27"/>
    </row>
    <row r="372">
      <c r="C372" s="26"/>
      <c r="D372" s="26"/>
      <c r="H372" s="27"/>
    </row>
    <row r="373">
      <c r="C373" s="26"/>
      <c r="D373" s="26"/>
      <c r="H373" s="27"/>
    </row>
    <row r="374">
      <c r="C374" s="26"/>
      <c r="D374" s="26"/>
      <c r="H374" s="27"/>
    </row>
    <row r="375">
      <c r="C375" s="26"/>
      <c r="D375" s="26"/>
      <c r="H375" s="27"/>
    </row>
    <row r="376">
      <c r="C376" s="26"/>
      <c r="D376" s="26"/>
      <c r="H376" s="27"/>
    </row>
    <row r="377">
      <c r="C377" s="26"/>
      <c r="D377" s="26"/>
      <c r="H377" s="27"/>
    </row>
    <row r="378">
      <c r="C378" s="26"/>
      <c r="D378" s="26"/>
      <c r="H378" s="27"/>
    </row>
    <row r="379">
      <c r="C379" s="26"/>
      <c r="D379" s="26"/>
      <c r="H379" s="27"/>
    </row>
    <row r="380">
      <c r="C380" s="26"/>
      <c r="D380" s="26"/>
      <c r="H380" s="27"/>
    </row>
    <row r="381">
      <c r="C381" s="26"/>
      <c r="D381" s="26"/>
      <c r="H381" s="27"/>
    </row>
    <row r="382">
      <c r="C382" s="26"/>
      <c r="D382" s="26"/>
      <c r="H382" s="27"/>
    </row>
    <row r="383">
      <c r="C383" s="26"/>
      <c r="D383" s="26"/>
      <c r="H383" s="27"/>
    </row>
    <row r="384">
      <c r="C384" s="26"/>
      <c r="D384" s="26"/>
      <c r="H384" s="27"/>
    </row>
    <row r="385">
      <c r="C385" s="26"/>
      <c r="D385" s="26"/>
      <c r="H385" s="27"/>
    </row>
    <row r="386">
      <c r="C386" s="26"/>
      <c r="D386" s="26"/>
      <c r="H386" s="27"/>
    </row>
    <row r="387">
      <c r="C387" s="26"/>
      <c r="D387" s="26"/>
      <c r="H387" s="27"/>
    </row>
    <row r="388">
      <c r="C388" s="26"/>
      <c r="D388" s="26"/>
      <c r="H388" s="27"/>
    </row>
    <row r="389">
      <c r="C389" s="26"/>
      <c r="D389" s="26"/>
      <c r="H389" s="27"/>
    </row>
    <row r="390">
      <c r="C390" s="26"/>
      <c r="D390" s="26"/>
      <c r="H390" s="27"/>
    </row>
    <row r="391">
      <c r="C391" s="26"/>
      <c r="D391" s="26"/>
      <c r="H391" s="27"/>
    </row>
    <row r="392">
      <c r="C392" s="26"/>
      <c r="D392" s="26"/>
      <c r="H392" s="27"/>
    </row>
    <row r="393">
      <c r="C393" s="26"/>
      <c r="D393" s="26"/>
      <c r="H393" s="27"/>
    </row>
    <row r="394">
      <c r="C394" s="26"/>
      <c r="D394" s="26"/>
      <c r="H394" s="27"/>
    </row>
    <row r="395">
      <c r="C395" s="26"/>
      <c r="D395" s="26"/>
      <c r="H395" s="27"/>
    </row>
    <row r="396">
      <c r="C396" s="26"/>
      <c r="D396" s="26"/>
      <c r="H396" s="27"/>
    </row>
    <row r="397">
      <c r="C397" s="26"/>
      <c r="D397" s="26"/>
      <c r="H397" s="27"/>
    </row>
    <row r="398">
      <c r="C398" s="26"/>
      <c r="D398" s="26"/>
      <c r="H398" s="27"/>
    </row>
    <row r="399">
      <c r="C399" s="26"/>
      <c r="D399" s="26"/>
      <c r="H399" s="27"/>
    </row>
    <row r="400">
      <c r="C400" s="26"/>
      <c r="D400" s="26"/>
      <c r="H400" s="27"/>
    </row>
    <row r="401">
      <c r="C401" s="26"/>
      <c r="D401" s="26"/>
      <c r="H401" s="27"/>
    </row>
    <row r="402">
      <c r="C402" s="26"/>
      <c r="D402" s="26"/>
      <c r="H402" s="27"/>
    </row>
    <row r="403">
      <c r="C403" s="26"/>
      <c r="D403" s="26"/>
      <c r="H403" s="27"/>
    </row>
    <row r="404">
      <c r="C404" s="26"/>
      <c r="D404" s="26"/>
      <c r="H404" s="27"/>
    </row>
    <row r="405">
      <c r="C405" s="26"/>
      <c r="D405" s="26"/>
      <c r="H405" s="27"/>
    </row>
    <row r="406">
      <c r="C406" s="26"/>
      <c r="D406" s="26"/>
      <c r="H406" s="27"/>
    </row>
    <row r="407">
      <c r="C407" s="26"/>
      <c r="D407" s="26"/>
      <c r="H407" s="27"/>
    </row>
    <row r="408">
      <c r="C408" s="26"/>
      <c r="D408" s="26"/>
      <c r="H408" s="27"/>
    </row>
    <row r="409">
      <c r="C409" s="26"/>
      <c r="D409" s="26"/>
      <c r="H409" s="27"/>
    </row>
    <row r="410">
      <c r="C410" s="26"/>
      <c r="D410" s="26"/>
      <c r="H410" s="27"/>
    </row>
    <row r="411">
      <c r="C411" s="26"/>
      <c r="D411" s="26"/>
      <c r="H411" s="27"/>
    </row>
    <row r="412">
      <c r="C412" s="26"/>
      <c r="D412" s="26"/>
      <c r="H412" s="27"/>
    </row>
    <row r="413">
      <c r="C413" s="26"/>
      <c r="D413" s="26"/>
      <c r="H413" s="27"/>
    </row>
    <row r="414">
      <c r="C414" s="26"/>
      <c r="D414" s="26"/>
      <c r="H414" s="27"/>
    </row>
    <row r="415">
      <c r="C415" s="26"/>
      <c r="D415" s="26"/>
      <c r="H415" s="27"/>
    </row>
    <row r="416">
      <c r="C416" s="26"/>
      <c r="D416" s="26"/>
      <c r="H416" s="27"/>
    </row>
    <row r="417">
      <c r="C417" s="26"/>
      <c r="D417" s="26"/>
      <c r="H417" s="27"/>
    </row>
    <row r="418">
      <c r="C418" s="26"/>
      <c r="D418" s="26"/>
      <c r="H418" s="27"/>
    </row>
    <row r="419">
      <c r="C419" s="26"/>
      <c r="D419" s="26"/>
      <c r="H419" s="27"/>
    </row>
    <row r="420">
      <c r="C420" s="26"/>
      <c r="D420" s="26"/>
      <c r="H420" s="27"/>
    </row>
    <row r="421">
      <c r="C421" s="26"/>
      <c r="D421" s="26"/>
      <c r="H421" s="27"/>
    </row>
    <row r="422">
      <c r="C422" s="26"/>
      <c r="D422" s="26"/>
      <c r="H422" s="27"/>
    </row>
    <row r="423">
      <c r="C423" s="26"/>
      <c r="D423" s="26"/>
      <c r="H423" s="27"/>
    </row>
    <row r="424">
      <c r="C424" s="26"/>
      <c r="D424" s="26"/>
      <c r="H424" s="27"/>
    </row>
    <row r="425">
      <c r="C425" s="26"/>
      <c r="D425" s="26"/>
      <c r="H425" s="27"/>
    </row>
    <row r="426">
      <c r="C426" s="26"/>
      <c r="D426" s="26"/>
      <c r="H426" s="27"/>
    </row>
    <row r="427">
      <c r="C427" s="26"/>
      <c r="D427" s="26"/>
      <c r="H427" s="27"/>
    </row>
    <row r="428">
      <c r="C428" s="26"/>
      <c r="D428" s="26"/>
      <c r="H428" s="27"/>
    </row>
    <row r="429">
      <c r="C429" s="26"/>
      <c r="D429" s="26"/>
      <c r="H429" s="27"/>
    </row>
    <row r="430">
      <c r="C430" s="26"/>
      <c r="D430" s="26"/>
      <c r="H430" s="27"/>
    </row>
    <row r="431">
      <c r="C431" s="26"/>
      <c r="D431" s="26"/>
      <c r="H431" s="27"/>
    </row>
    <row r="432">
      <c r="C432" s="26"/>
      <c r="D432" s="26"/>
      <c r="H432" s="27"/>
    </row>
    <row r="433">
      <c r="C433" s="26"/>
      <c r="D433" s="26"/>
      <c r="H433" s="27"/>
    </row>
    <row r="434">
      <c r="C434" s="26"/>
      <c r="D434" s="26"/>
      <c r="H434" s="27"/>
    </row>
    <row r="435">
      <c r="C435" s="26"/>
      <c r="D435" s="26"/>
      <c r="H435" s="27"/>
    </row>
    <row r="436">
      <c r="C436" s="26"/>
      <c r="D436" s="26"/>
      <c r="H436" s="27"/>
    </row>
    <row r="437">
      <c r="C437" s="26"/>
      <c r="D437" s="26"/>
      <c r="H437" s="27"/>
    </row>
    <row r="438">
      <c r="C438" s="26"/>
      <c r="D438" s="26"/>
      <c r="H438" s="27"/>
    </row>
    <row r="439">
      <c r="C439" s="26"/>
      <c r="D439" s="26"/>
      <c r="H439" s="27"/>
    </row>
    <row r="440">
      <c r="C440" s="26"/>
      <c r="D440" s="26"/>
      <c r="H440" s="27"/>
    </row>
    <row r="441">
      <c r="C441" s="26"/>
      <c r="D441" s="26"/>
      <c r="H441" s="27"/>
    </row>
    <row r="442">
      <c r="C442" s="26"/>
      <c r="D442" s="26"/>
      <c r="H442" s="27"/>
    </row>
    <row r="443">
      <c r="C443" s="26"/>
      <c r="D443" s="26"/>
      <c r="H443" s="27"/>
    </row>
    <row r="444">
      <c r="C444" s="26"/>
      <c r="D444" s="26"/>
      <c r="H444" s="27"/>
    </row>
    <row r="445">
      <c r="C445" s="26"/>
      <c r="D445" s="26"/>
      <c r="H445" s="27"/>
    </row>
    <row r="446">
      <c r="C446" s="26"/>
      <c r="D446" s="26"/>
      <c r="H446" s="27"/>
    </row>
    <row r="447">
      <c r="C447" s="26"/>
      <c r="D447" s="26"/>
      <c r="H447" s="27"/>
    </row>
    <row r="448">
      <c r="C448" s="26"/>
      <c r="D448" s="26"/>
      <c r="H448" s="27"/>
    </row>
    <row r="449">
      <c r="C449" s="26"/>
      <c r="D449" s="26"/>
      <c r="H449" s="27"/>
    </row>
    <row r="450">
      <c r="C450" s="26"/>
      <c r="D450" s="26"/>
      <c r="H450" s="27"/>
    </row>
    <row r="451">
      <c r="C451" s="26"/>
      <c r="D451" s="26"/>
      <c r="H451" s="27"/>
    </row>
    <row r="452">
      <c r="C452" s="26"/>
      <c r="D452" s="26"/>
      <c r="H452" s="27"/>
    </row>
    <row r="453">
      <c r="C453" s="26"/>
      <c r="D453" s="26"/>
      <c r="H453" s="27"/>
    </row>
    <row r="454">
      <c r="C454" s="26"/>
      <c r="D454" s="26"/>
      <c r="H454" s="27"/>
    </row>
    <row r="455">
      <c r="C455" s="26"/>
      <c r="D455" s="26"/>
      <c r="H455" s="27"/>
    </row>
    <row r="456">
      <c r="C456" s="26"/>
      <c r="D456" s="26"/>
      <c r="H456" s="27"/>
    </row>
    <row r="457">
      <c r="C457" s="26"/>
      <c r="D457" s="26"/>
      <c r="H457" s="27"/>
    </row>
    <row r="458">
      <c r="C458" s="26"/>
      <c r="D458" s="26"/>
      <c r="H458" s="27"/>
    </row>
    <row r="459">
      <c r="C459" s="26"/>
      <c r="D459" s="26"/>
      <c r="H459" s="27"/>
    </row>
    <row r="460">
      <c r="C460" s="26"/>
      <c r="D460" s="26"/>
      <c r="H460" s="27"/>
    </row>
    <row r="461">
      <c r="C461" s="26"/>
      <c r="D461" s="26"/>
      <c r="H461" s="27"/>
    </row>
    <row r="462">
      <c r="C462" s="26"/>
      <c r="D462" s="26"/>
      <c r="H462" s="27"/>
    </row>
    <row r="463">
      <c r="C463" s="26"/>
      <c r="D463" s="26"/>
      <c r="H463" s="27"/>
    </row>
    <row r="464">
      <c r="C464" s="26"/>
      <c r="D464" s="26"/>
      <c r="H464" s="27"/>
    </row>
    <row r="465">
      <c r="C465" s="26"/>
      <c r="D465" s="26"/>
      <c r="H465" s="27"/>
    </row>
    <row r="466">
      <c r="C466" s="26"/>
      <c r="D466" s="26"/>
      <c r="H466" s="27"/>
    </row>
    <row r="467">
      <c r="C467" s="26"/>
      <c r="D467" s="26"/>
      <c r="H467" s="27"/>
    </row>
    <row r="468">
      <c r="C468" s="26"/>
      <c r="D468" s="26"/>
      <c r="H468" s="27"/>
    </row>
    <row r="469">
      <c r="C469" s="26"/>
      <c r="D469" s="26"/>
      <c r="H469" s="27"/>
    </row>
    <row r="470">
      <c r="C470" s="26"/>
      <c r="D470" s="26"/>
      <c r="H470" s="27"/>
    </row>
    <row r="471">
      <c r="C471" s="26"/>
      <c r="D471" s="26"/>
      <c r="H471" s="27"/>
    </row>
    <row r="472">
      <c r="C472" s="26"/>
      <c r="D472" s="26"/>
      <c r="H472" s="27"/>
    </row>
    <row r="473">
      <c r="C473" s="26"/>
      <c r="D473" s="26"/>
      <c r="H473" s="27"/>
    </row>
    <row r="474">
      <c r="C474" s="26"/>
      <c r="D474" s="26"/>
      <c r="H474" s="27"/>
    </row>
    <row r="475">
      <c r="C475" s="26"/>
      <c r="D475" s="26"/>
      <c r="H475" s="27"/>
    </row>
    <row r="476">
      <c r="C476" s="26"/>
      <c r="D476" s="26"/>
      <c r="H476" s="27"/>
    </row>
    <row r="477">
      <c r="C477" s="26"/>
      <c r="D477" s="26"/>
      <c r="H477" s="27"/>
    </row>
    <row r="478">
      <c r="C478" s="26"/>
      <c r="D478" s="26"/>
      <c r="H478" s="27"/>
    </row>
    <row r="479">
      <c r="C479" s="26"/>
      <c r="D479" s="26"/>
      <c r="H479" s="27"/>
    </row>
    <row r="480">
      <c r="C480" s="26"/>
      <c r="D480" s="26"/>
      <c r="H480" s="27"/>
    </row>
    <row r="481">
      <c r="C481" s="26"/>
      <c r="D481" s="26"/>
      <c r="H481" s="27"/>
    </row>
    <row r="482">
      <c r="C482" s="26"/>
      <c r="D482" s="26"/>
      <c r="H482" s="27"/>
    </row>
    <row r="483">
      <c r="C483" s="26"/>
      <c r="D483" s="26"/>
      <c r="H483" s="27"/>
    </row>
    <row r="484">
      <c r="C484" s="26"/>
      <c r="D484" s="26"/>
      <c r="H484" s="27"/>
    </row>
    <row r="485">
      <c r="C485" s="26"/>
      <c r="D485" s="26"/>
      <c r="H485" s="27"/>
    </row>
    <row r="486">
      <c r="C486" s="26"/>
      <c r="D486" s="26"/>
      <c r="H486" s="27"/>
    </row>
    <row r="487">
      <c r="C487" s="26"/>
      <c r="D487" s="26"/>
      <c r="H487" s="27"/>
    </row>
    <row r="488">
      <c r="C488" s="26"/>
      <c r="D488" s="26"/>
      <c r="H488" s="27"/>
    </row>
    <row r="489">
      <c r="C489" s="26"/>
      <c r="D489" s="26"/>
      <c r="H489" s="27"/>
    </row>
    <row r="490">
      <c r="C490" s="26"/>
      <c r="D490" s="26"/>
      <c r="H490" s="27"/>
    </row>
    <row r="491">
      <c r="C491" s="26"/>
      <c r="D491" s="26"/>
      <c r="H491" s="27"/>
    </row>
    <row r="492">
      <c r="C492" s="26"/>
      <c r="D492" s="26"/>
      <c r="H492" s="27"/>
    </row>
    <row r="493">
      <c r="C493" s="26"/>
      <c r="D493" s="26"/>
      <c r="H493" s="27"/>
    </row>
    <row r="494">
      <c r="C494" s="26"/>
      <c r="D494" s="26"/>
      <c r="H494" s="27"/>
    </row>
    <row r="495">
      <c r="C495" s="26"/>
      <c r="D495" s="26"/>
      <c r="H495" s="27"/>
    </row>
    <row r="496">
      <c r="C496" s="26"/>
      <c r="D496" s="26"/>
      <c r="H496" s="27"/>
    </row>
    <row r="497">
      <c r="C497" s="26"/>
      <c r="D497" s="26"/>
      <c r="H497" s="27"/>
    </row>
    <row r="498">
      <c r="C498" s="26"/>
      <c r="D498" s="26"/>
      <c r="H498" s="27"/>
    </row>
    <row r="499">
      <c r="C499" s="26"/>
      <c r="D499" s="26"/>
      <c r="H499" s="27"/>
    </row>
    <row r="500">
      <c r="C500" s="26"/>
      <c r="D500" s="26"/>
      <c r="H500" s="27"/>
    </row>
    <row r="501">
      <c r="C501" s="26"/>
      <c r="D501" s="26"/>
      <c r="H501" s="27"/>
    </row>
    <row r="502">
      <c r="C502" s="26"/>
      <c r="D502" s="26"/>
      <c r="H502" s="27"/>
    </row>
    <row r="503">
      <c r="C503" s="26"/>
      <c r="D503" s="26"/>
      <c r="H503" s="27"/>
    </row>
    <row r="504">
      <c r="C504" s="26"/>
      <c r="D504" s="26"/>
      <c r="H504" s="27"/>
    </row>
    <row r="505">
      <c r="C505" s="26"/>
      <c r="D505" s="26"/>
      <c r="H505" s="27"/>
    </row>
    <row r="506">
      <c r="C506" s="26"/>
      <c r="D506" s="26"/>
      <c r="H506" s="27"/>
    </row>
    <row r="507">
      <c r="C507" s="26"/>
      <c r="D507" s="26"/>
      <c r="H507" s="27"/>
    </row>
    <row r="508">
      <c r="C508" s="26"/>
      <c r="D508" s="26"/>
      <c r="H508" s="27"/>
    </row>
    <row r="509">
      <c r="C509" s="26"/>
      <c r="D509" s="26"/>
      <c r="H509" s="27"/>
    </row>
    <row r="510">
      <c r="C510" s="26"/>
      <c r="D510" s="26"/>
      <c r="H510" s="27"/>
    </row>
    <row r="511">
      <c r="C511" s="26"/>
      <c r="D511" s="26"/>
      <c r="H511" s="27"/>
    </row>
    <row r="512">
      <c r="C512" s="26"/>
      <c r="D512" s="26"/>
      <c r="H512" s="27"/>
    </row>
    <row r="513">
      <c r="C513" s="26"/>
      <c r="D513" s="26"/>
      <c r="H513" s="27"/>
    </row>
    <row r="514">
      <c r="C514" s="26"/>
      <c r="D514" s="26"/>
      <c r="H514" s="27"/>
    </row>
    <row r="515">
      <c r="C515" s="26"/>
      <c r="D515" s="26"/>
      <c r="H515" s="27"/>
    </row>
    <row r="516">
      <c r="C516" s="26"/>
      <c r="D516" s="26"/>
      <c r="H516" s="27"/>
    </row>
    <row r="517">
      <c r="C517" s="26"/>
      <c r="D517" s="26"/>
      <c r="H517" s="27"/>
    </row>
    <row r="518">
      <c r="C518" s="26"/>
      <c r="D518" s="26"/>
      <c r="H518" s="27"/>
    </row>
    <row r="519">
      <c r="C519" s="26"/>
      <c r="D519" s="26"/>
      <c r="H519" s="27"/>
    </row>
    <row r="520">
      <c r="C520" s="26"/>
      <c r="D520" s="26"/>
      <c r="H520" s="27"/>
    </row>
    <row r="521">
      <c r="C521" s="26"/>
      <c r="D521" s="26"/>
      <c r="H521" s="27"/>
    </row>
    <row r="522">
      <c r="C522" s="26"/>
      <c r="D522" s="26"/>
      <c r="H522" s="27"/>
    </row>
    <row r="523">
      <c r="C523" s="26"/>
      <c r="D523" s="26"/>
      <c r="H523" s="27"/>
    </row>
    <row r="524">
      <c r="C524" s="26"/>
      <c r="D524" s="26"/>
      <c r="H524" s="27"/>
    </row>
    <row r="525">
      <c r="C525" s="26"/>
      <c r="D525" s="26"/>
      <c r="H525" s="27"/>
    </row>
    <row r="526">
      <c r="C526" s="26"/>
      <c r="D526" s="26"/>
      <c r="H526" s="27"/>
    </row>
    <row r="527">
      <c r="C527" s="26"/>
      <c r="D527" s="26"/>
      <c r="H527" s="27"/>
    </row>
    <row r="528">
      <c r="C528" s="26"/>
      <c r="D528" s="26"/>
      <c r="H528" s="27"/>
    </row>
    <row r="529">
      <c r="C529" s="26"/>
      <c r="D529" s="26"/>
      <c r="H529" s="27"/>
    </row>
    <row r="530">
      <c r="C530" s="26"/>
      <c r="D530" s="26"/>
      <c r="H530" s="27"/>
    </row>
    <row r="531">
      <c r="C531" s="26"/>
      <c r="D531" s="26"/>
      <c r="H531" s="27"/>
    </row>
    <row r="532">
      <c r="C532" s="26"/>
      <c r="D532" s="26"/>
      <c r="H532" s="27"/>
    </row>
    <row r="533">
      <c r="C533" s="26"/>
      <c r="D533" s="26"/>
      <c r="H533" s="27"/>
    </row>
    <row r="534">
      <c r="C534" s="26"/>
      <c r="D534" s="26"/>
      <c r="H534" s="27"/>
    </row>
    <row r="535">
      <c r="C535" s="26"/>
      <c r="D535" s="26"/>
      <c r="H535" s="27"/>
    </row>
    <row r="536">
      <c r="C536" s="26"/>
      <c r="D536" s="26"/>
      <c r="H536" s="27"/>
    </row>
    <row r="537">
      <c r="C537" s="26"/>
      <c r="D537" s="26"/>
      <c r="H537" s="27"/>
    </row>
    <row r="538">
      <c r="C538" s="26"/>
      <c r="D538" s="26"/>
      <c r="H538" s="27"/>
    </row>
    <row r="539">
      <c r="C539" s="26"/>
      <c r="D539" s="26"/>
      <c r="H539" s="27"/>
    </row>
    <row r="540">
      <c r="C540" s="26"/>
      <c r="D540" s="26"/>
      <c r="H540" s="27"/>
    </row>
    <row r="541">
      <c r="C541" s="26"/>
      <c r="D541" s="26"/>
      <c r="H541" s="27"/>
    </row>
    <row r="542">
      <c r="C542" s="26"/>
      <c r="D542" s="26"/>
      <c r="H542" s="27"/>
    </row>
    <row r="543">
      <c r="C543" s="26"/>
      <c r="D543" s="26"/>
      <c r="H543" s="27"/>
    </row>
    <row r="544">
      <c r="C544" s="26"/>
      <c r="D544" s="26"/>
      <c r="H544" s="27"/>
    </row>
    <row r="545">
      <c r="C545" s="26"/>
      <c r="D545" s="26"/>
      <c r="H545" s="27"/>
    </row>
    <row r="546">
      <c r="C546" s="26"/>
      <c r="D546" s="26"/>
      <c r="H546" s="27"/>
    </row>
    <row r="547">
      <c r="C547" s="26"/>
      <c r="D547" s="26"/>
      <c r="H547" s="27"/>
    </row>
    <row r="548">
      <c r="C548" s="26"/>
      <c r="D548" s="26"/>
      <c r="H548" s="27"/>
    </row>
    <row r="549">
      <c r="C549" s="26"/>
      <c r="D549" s="26"/>
      <c r="H549" s="27"/>
    </row>
    <row r="550">
      <c r="C550" s="26"/>
      <c r="D550" s="26"/>
      <c r="H550" s="27"/>
    </row>
    <row r="551">
      <c r="C551" s="26"/>
      <c r="D551" s="26"/>
      <c r="H551" s="27"/>
    </row>
    <row r="552">
      <c r="C552" s="26"/>
      <c r="D552" s="26"/>
      <c r="H552" s="27"/>
    </row>
    <row r="553">
      <c r="C553" s="26"/>
      <c r="D553" s="26"/>
      <c r="H553" s="27"/>
    </row>
    <row r="554">
      <c r="C554" s="26"/>
      <c r="D554" s="26"/>
      <c r="H554" s="27"/>
    </row>
    <row r="555">
      <c r="C555" s="26"/>
      <c r="D555" s="26"/>
      <c r="H555" s="27"/>
    </row>
    <row r="556">
      <c r="C556" s="26"/>
      <c r="D556" s="26"/>
      <c r="H556" s="27"/>
    </row>
    <row r="557">
      <c r="C557" s="26"/>
      <c r="D557" s="26"/>
      <c r="H557" s="27"/>
    </row>
    <row r="558">
      <c r="C558" s="26"/>
      <c r="D558" s="26"/>
      <c r="H558" s="27"/>
    </row>
    <row r="559">
      <c r="C559" s="26"/>
      <c r="D559" s="26"/>
      <c r="H559" s="27"/>
    </row>
    <row r="560">
      <c r="C560" s="26"/>
      <c r="D560" s="26"/>
      <c r="H560" s="27"/>
    </row>
    <row r="561">
      <c r="C561" s="26"/>
      <c r="D561" s="26"/>
      <c r="H561" s="27"/>
    </row>
    <row r="562">
      <c r="C562" s="26"/>
      <c r="D562" s="26"/>
      <c r="H562" s="27"/>
    </row>
    <row r="563">
      <c r="C563" s="26"/>
      <c r="D563" s="26"/>
      <c r="H563" s="27"/>
    </row>
    <row r="564">
      <c r="C564" s="26"/>
      <c r="D564" s="26"/>
      <c r="H564" s="27"/>
    </row>
    <row r="565">
      <c r="C565" s="26"/>
      <c r="D565" s="26"/>
      <c r="H565" s="27"/>
    </row>
    <row r="566">
      <c r="C566" s="26"/>
      <c r="D566" s="26"/>
      <c r="H566" s="27"/>
    </row>
    <row r="567">
      <c r="C567" s="26"/>
      <c r="D567" s="26"/>
      <c r="H567" s="27"/>
    </row>
    <row r="568">
      <c r="C568" s="26"/>
      <c r="D568" s="26"/>
      <c r="H568" s="27"/>
    </row>
    <row r="569">
      <c r="C569" s="26"/>
      <c r="D569" s="26"/>
      <c r="H569" s="27"/>
    </row>
    <row r="570">
      <c r="C570" s="26"/>
      <c r="D570" s="26"/>
      <c r="H570" s="27"/>
    </row>
    <row r="571">
      <c r="C571" s="26"/>
      <c r="D571" s="26"/>
      <c r="H571" s="27"/>
    </row>
    <row r="572">
      <c r="C572" s="26"/>
      <c r="D572" s="26"/>
      <c r="H572" s="27"/>
    </row>
    <row r="573">
      <c r="C573" s="26"/>
      <c r="D573" s="26"/>
      <c r="H573" s="27"/>
    </row>
    <row r="574">
      <c r="C574" s="26"/>
      <c r="D574" s="26"/>
      <c r="H574" s="27"/>
    </row>
    <row r="575">
      <c r="C575" s="26"/>
      <c r="D575" s="26"/>
      <c r="H575" s="27"/>
    </row>
    <row r="576">
      <c r="C576" s="26"/>
      <c r="D576" s="26"/>
      <c r="H576" s="27"/>
    </row>
    <row r="577">
      <c r="C577" s="26"/>
      <c r="D577" s="26"/>
      <c r="H577" s="27"/>
    </row>
    <row r="578">
      <c r="C578" s="26"/>
      <c r="D578" s="26"/>
      <c r="H578" s="27"/>
    </row>
    <row r="579">
      <c r="C579" s="26"/>
      <c r="D579" s="26"/>
      <c r="H579" s="27"/>
    </row>
    <row r="580">
      <c r="C580" s="26"/>
      <c r="D580" s="26"/>
      <c r="H580" s="27"/>
    </row>
    <row r="581">
      <c r="C581" s="26"/>
      <c r="D581" s="26"/>
      <c r="H581" s="27"/>
    </row>
    <row r="582">
      <c r="C582" s="26"/>
      <c r="D582" s="26"/>
      <c r="H582" s="27"/>
    </row>
    <row r="583">
      <c r="C583" s="26"/>
      <c r="D583" s="26"/>
      <c r="H583" s="27"/>
    </row>
    <row r="584">
      <c r="C584" s="26"/>
      <c r="D584" s="26"/>
      <c r="H584" s="27"/>
    </row>
    <row r="585">
      <c r="C585" s="26"/>
      <c r="D585" s="26"/>
      <c r="H585" s="27"/>
    </row>
    <row r="586">
      <c r="C586" s="26"/>
      <c r="D586" s="26"/>
      <c r="H586" s="27"/>
    </row>
    <row r="587">
      <c r="C587" s="26"/>
      <c r="D587" s="26"/>
      <c r="H587" s="27"/>
    </row>
    <row r="588">
      <c r="C588" s="26"/>
      <c r="D588" s="26"/>
      <c r="H588" s="27"/>
    </row>
    <row r="589">
      <c r="C589" s="26"/>
      <c r="D589" s="26"/>
      <c r="H589" s="27"/>
    </row>
    <row r="590">
      <c r="C590" s="26"/>
      <c r="D590" s="26"/>
      <c r="H590" s="27"/>
    </row>
    <row r="591">
      <c r="C591" s="26"/>
      <c r="D591" s="26"/>
      <c r="H591" s="27"/>
    </row>
    <row r="592">
      <c r="C592" s="26"/>
      <c r="D592" s="26"/>
      <c r="H592" s="27"/>
    </row>
    <row r="593">
      <c r="C593" s="26"/>
      <c r="D593" s="26"/>
      <c r="H593" s="27"/>
    </row>
    <row r="594">
      <c r="C594" s="26"/>
      <c r="D594" s="26"/>
      <c r="H594" s="27"/>
    </row>
    <row r="595">
      <c r="C595" s="26"/>
      <c r="D595" s="26"/>
      <c r="H595" s="27"/>
    </row>
    <row r="596">
      <c r="C596" s="26"/>
      <c r="D596" s="26"/>
      <c r="H596" s="27"/>
    </row>
    <row r="597">
      <c r="C597" s="26"/>
      <c r="D597" s="26"/>
      <c r="H597" s="27"/>
    </row>
    <row r="598">
      <c r="C598" s="26"/>
      <c r="D598" s="26"/>
      <c r="H598" s="27"/>
    </row>
    <row r="599">
      <c r="C599" s="26"/>
      <c r="D599" s="26"/>
      <c r="H599" s="27"/>
    </row>
    <row r="600">
      <c r="C600" s="26"/>
      <c r="D600" s="26"/>
      <c r="H600" s="27"/>
    </row>
    <row r="601">
      <c r="C601" s="26"/>
      <c r="D601" s="26"/>
      <c r="H601" s="27"/>
    </row>
    <row r="602">
      <c r="C602" s="26"/>
      <c r="D602" s="26"/>
      <c r="H602" s="27"/>
    </row>
    <row r="603">
      <c r="C603" s="26"/>
      <c r="D603" s="26"/>
      <c r="H603" s="27"/>
    </row>
    <row r="604">
      <c r="C604" s="26"/>
      <c r="D604" s="26"/>
      <c r="H604" s="27"/>
    </row>
    <row r="605">
      <c r="C605" s="26"/>
      <c r="D605" s="26"/>
      <c r="H605" s="27"/>
    </row>
    <row r="606">
      <c r="C606" s="26"/>
      <c r="D606" s="26"/>
      <c r="H606" s="27"/>
    </row>
    <row r="607">
      <c r="C607" s="26"/>
      <c r="D607" s="26"/>
      <c r="H607" s="27"/>
    </row>
    <row r="608">
      <c r="C608" s="26"/>
      <c r="D608" s="26"/>
      <c r="H608" s="27"/>
    </row>
    <row r="609">
      <c r="C609" s="26"/>
      <c r="D609" s="26"/>
      <c r="H609" s="27"/>
    </row>
    <row r="610">
      <c r="C610" s="26"/>
      <c r="D610" s="26"/>
      <c r="H610" s="27"/>
    </row>
    <row r="611">
      <c r="C611" s="26"/>
      <c r="D611" s="26"/>
      <c r="H611" s="27"/>
    </row>
    <row r="612">
      <c r="C612" s="26"/>
      <c r="D612" s="26"/>
      <c r="H612" s="27"/>
    </row>
    <row r="613">
      <c r="C613" s="26"/>
      <c r="D613" s="26"/>
      <c r="H613" s="27"/>
    </row>
    <row r="614">
      <c r="C614" s="26"/>
      <c r="D614" s="26"/>
      <c r="H614" s="27"/>
    </row>
    <row r="615">
      <c r="C615" s="26"/>
      <c r="D615" s="26"/>
      <c r="H615" s="27"/>
    </row>
    <row r="616">
      <c r="C616" s="26"/>
      <c r="D616" s="26"/>
      <c r="H616" s="27"/>
    </row>
    <row r="617">
      <c r="C617" s="26"/>
      <c r="D617" s="26"/>
      <c r="H617" s="27"/>
    </row>
    <row r="618">
      <c r="C618" s="26"/>
      <c r="D618" s="26"/>
      <c r="H618" s="27"/>
    </row>
    <row r="619">
      <c r="C619" s="26"/>
      <c r="D619" s="26"/>
      <c r="H619" s="27"/>
    </row>
    <row r="620">
      <c r="C620" s="26"/>
      <c r="D620" s="26"/>
      <c r="H620" s="27"/>
    </row>
    <row r="621">
      <c r="C621" s="26"/>
      <c r="D621" s="26"/>
      <c r="H621" s="27"/>
    </row>
    <row r="622">
      <c r="C622" s="26"/>
      <c r="D622" s="26"/>
      <c r="H622" s="27"/>
    </row>
    <row r="623">
      <c r="C623" s="26"/>
      <c r="D623" s="26"/>
      <c r="H623" s="27"/>
    </row>
    <row r="624">
      <c r="C624" s="26"/>
      <c r="D624" s="26"/>
      <c r="H624" s="27"/>
    </row>
    <row r="625">
      <c r="C625" s="26"/>
      <c r="D625" s="26"/>
      <c r="H625" s="27"/>
    </row>
    <row r="626">
      <c r="C626" s="26"/>
      <c r="D626" s="26"/>
      <c r="H626" s="27"/>
    </row>
    <row r="627">
      <c r="C627" s="26"/>
      <c r="D627" s="26"/>
      <c r="H627" s="27"/>
    </row>
    <row r="628">
      <c r="C628" s="26"/>
      <c r="D628" s="26"/>
      <c r="H628" s="27"/>
    </row>
    <row r="629">
      <c r="C629" s="26"/>
      <c r="D629" s="26"/>
      <c r="H629" s="27"/>
    </row>
    <row r="630">
      <c r="C630" s="26"/>
      <c r="D630" s="26"/>
      <c r="H630" s="27"/>
    </row>
    <row r="631">
      <c r="C631" s="26"/>
      <c r="D631" s="26"/>
      <c r="H631" s="27"/>
    </row>
    <row r="632">
      <c r="C632" s="26"/>
      <c r="D632" s="26"/>
      <c r="H632" s="27"/>
    </row>
    <row r="633">
      <c r="C633" s="26"/>
      <c r="D633" s="26"/>
      <c r="H633" s="27"/>
    </row>
    <row r="634">
      <c r="C634" s="26"/>
      <c r="D634" s="26"/>
      <c r="H634" s="27"/>
    </row>
    <row r="635">
      <c r="C635" s="26"/>
      <c r="D635" s="26"/>
      <c r="H635" s="27"/>
    </row>
    <row r="636">
      <c r="C636" s="26"/>
      <c r="D636" s="26"/>
      <c r="H636" s="27"/>
    </row>
    <row r="637">
      <c r="C637" s="26"/>
      <c r="D637" s="26"/>
      <c r="H637" s="27"/>
    </row>
    <row r="638">
      <c r="C638" s="26"/>
      <c r="D638" s="26"/>
      <c r="H638" s="27"/>
    </row>
    <row r="639">
      <c r="C639" s="26"/>
      <c r="D639" s="26"/>
      <c r="H639" s="27"/>
    </row>
    <row r="640">
      <c r="C640" s="26"/>
      <c r="D640" s="26"/>
      <c r="H640" s="27"/>
    </row>
    <row r="641">
      <c r="C641" s="26"/>
      <c r="D641" s="26"/>
      <c r="H641" s="27"/>
    </row>
    <row r="642">
      <c r="C642" s="26"/>
      <c r="D642" s="26"/>
      <c r="H642" s="27"/>
    </row>
    <row r="643">
      <c r="C643" s="26"/>
      <c r="D643" s="26"/>
      <c r="H643" s="27"/>
    </row>
    <row r="644">
      <c r="C644" s="26"/>
      <c r="D644" s="26"/>
      <c r="H644" s="27"/>
    </row>
    <row r="645">
      <c r="C645" s="26"/>
      <c r="D645" s="26"/>
      <c r="H645" s="27"/>
    </row>
    <row r="646">
      <c r="C646" s="26"/>
      <c r="D646" s="26"/>
      <c r="H646" s="27"/>
    </row>
    <row r="647">
      <c r="C647" s="26"/>
      <c r="D647" s="26"/>
      <c r="H647" s="27"/>
    </row>
    <row r="648">
      <c r="C648" s="26"/>
      <c r="D648" s="26"/>
      <c r="H648" s="27"/>
    </row>
    <row r="649">
      <c r="C649" s="26"/>
      <c r="D649" s="26"/>
      <c r="H649" s="27"/>
    </row>
    <row r="650">
      <c r="C650" s="26"/>
      <c r="D650" s="26"/>
      <c r="H650" s="27"/>
    </row>
    <row r="651">
      <c r="C651" s="26"/>
      <c r="D651" s="26"/>
      <c r="H651" s="27"/>
    </row>
    <row r="652">
      <c r="C652" s="26"/>
      <c r="D652" s="26"/>
      <c r="H652" s="27"/>
    </row>
    <row r="653">
      <c r="C653" s="26"/>
      <c r="D653" s="26"/>
      <c r="H653" s="27"/>
    </row>
    <row r="654">
      <c r="C654" s="26"/>
      <c r="D654" s="26"/>
      <c r="H654" s="27"/>
    </row>
    <row r="655">
      <c r="C655" s="26"/>
      <c r="D655" s="26"/>
      <c r="H655" s="27"/>
    </row>
    <row r="656">
      <c r="C656" s="26"/>
      <c r="D656" s="26"/>
      <c r="H656" s="27"/>
    </row>
    <row r="657">
      <c r="C657" s="26"/>
      <c r="D657" s="26"/>
      <c r="H657" s="27"/>
    </row>
    <row r="658">
      <c r="C658" s="26"/>
      <c r="D658" s="26"/>
      <c r="H658" s="27"/>
    </row>
    <row r="659">
      <c r="C659" s="26"/>
      <c r="D659" s="26"/>
      <c r="H659" s="27"/>
    </row>
    <row r="660">
      <c r="C660" s="26"/>
      <c r="D660" s="26"/>
      <c r="H660" s="27"/>
    </row>
    <row r="661">
      <c r="C661" s="26"/>
      <c r="D661" s="26"/>
      <c r="H661" s="27"/>
    </row>
    <row r="662">
      <c r="C662" s="26"/>
      <c r="D662" s="26"/>
      <c r="H662" s="27"/>
    </row>
    <row r="663">
      <c r="C663" s="26"/>
      <c r="D663" s="26"/>
      <c r="H663" s="27"/>
    </row>
    <row r="664">
      <c r="C664" s="26"/>
      <c r="D664" s="26"/>
      <c r="H664" s="27"/>
    </row>
    <row r="665">
      <c r="C665" s="26"/>
      <c r="D665" s="26"/>
      <c r="H665" s="27"/>
    </row>
    <row r="666">
      <c r="C666" s="26"/>
      <c r="D666" s="26"/>
      <c r="H666" s="27"/>
    </row>
    <row r="667">
      <c r="C667" s="26"/>
      <c r="D667" s="26"/>
      <c r="H667" s="27"/>
    </row>
    <row r="668">
      <c r="C668" s="26"/>
      <c r="D668" s="26"/>
      <c r="H668" s="27"/>
    </row>
    <row r="669">
      <c r="C669" s="26"/>
      <c r="D669" s="26"/>
      <c r="H669" s="27"/>
    </row>
    <row r="670">
      <c r="C670" s="26"/>
      <c r="D670" s="26"/>
      <c r="H670" s="27"/>
    </row>
    <row r="671">
      <c r="C671" s="26"/>
      <c r="D671" s="26"/>
      <c r="H671" s="27"/>
    </row>
    <row r="672">
      <c r="C672" s="26"/>
      <c r="D672" s="26"/>
      <c r="H672" s="27"/>
    </row>
    <row r="673">
      <c r="C673" s="26"/>
      <c r="D673" s="26"/>
      <c r="H673" s="27"/>
    </row>
    <row r="674">
      <c r="C674" s="26"/>
      <c r="D674" s="26"/>
      <c r="H674" s="27"/>
    </row>
    <row r="675">
      <c r="C675" s="26"/>
      <c r="D675" s="26"/>
      <c r="H675" s="27"/>
    </row>
    <row r="676">
      <c r="C676" s="26"/>
      <c r="D676" s="26"/>
      <c r="H676" s="27"/>
    </row>
    <row r="677">
      <c r="C677" s="26"/>
      <c r="D677" s="26"/>
      <c r="H677" s="27"/>
    </row>
    <row r="678">
      <c r="C678" s="26"/>
      <c r="D678" s="26"/>
      <c r="H678" s="27"/>
    </row>
    <row r="679">
      <c r="C679" s="26"/>
      <c r="D679" s="26"/>
      <c r="H679" s="27"/>
    </row>
    <row r="680">
      <c r="C680" s="26"/>
      <c r="D680" s="26"/>
      <c r="H680" s="27"/>
    </row>
    <row r="681">
      <c r="C681" s="26"/>
      <c r="D681" s="26"/>
      <c r="H681" s="27"/>
    </row>
    <row r="682">
      <c r="C682" s="26"/>
      <c r="D682" s="26"/>
      <c r="H682" s="27"/>
    </row>
    <row r="683">
      <c r="C683" s="26"/>
      <c r="D683" s="26"/>
      <c r="H683" s="27"/>
    </row>
    <row r="684">
      <c r="C684" s="26"/>
      <c r="D684" s="26"/>
      <c r="H684" s="27"/>
    </row>
    <row r="685">
      <c r="C685" s="26"/>
      <c r="D685" s="26"/>
      <c r="H685" s="27"/>
    </row>
    <row r="686">
      <c r="C686" s="26"/>
      <c r="D686" s="26"/>
      <c r="H686" s="27"/>
    </row>
    <row r="687">
      <c r="C687" s="26"/>
      <c r="D687" s="26"/>
      <c r="H687" s="27"/>
    </row>
    <row r="688">
      <c r="C688" s="26"/>
      <c r="D688" s="26"/>
      <c r="H688" s="27"/>
    </row>
    <row r="689">
      <c r="C689" s="26"/>
      <c r="D689" s="26"/>
      <c r="H689" s="27"/>
    </row>
    <row r="690">
      <c r="C690" s="26"/>
      <c r="D690" s="26"/>
      <c r="H690" s="27"/>
    </row>
    <row r="691">
      <c r="C691" s="26"/>
      <c r="D691" s="26"/>
      <c r="H691" s="27"/>
    </row>
    <row r="692">
      <c r="C692" s="26"/>
      <c r="D692" s="26"/>
      <c r="H692" s="27"/>
    </row>
    <row r="693">
      <c r="C693" s="26"/>
      <c r="D693" s="26"/>
      <c r="H693" s="27"/>
    </row>
    <row r="694">
      <c r="C694" s="26"/>
      <c r="D694" s="26"/>
      <c r="H694" s="27"/>
    </row>
    <row r="695">
      <c r="C695" s="26"/>
      <c r="D695" s="26"/>
      <c r="H695" s="27"/>
    </row>
    <row r="696">
      <c r="C696" s="26"/>
      <c r="D696" s="26"/>
      <c r="H696" s="27"/>
    </row>
    <row r="697">
      <c r="C697" s="26"/>
      <c r="D697" s="26"/>
      <c r="H697" s="27"/>
    </row>
    <row r="698">
      <c r="C698" s="26"/>
      <c r="D698" s="26"/>
      <c r="H698" s="27"/>
    </row>
    <row r="699">
      <c r="C699" s="26"/>
      <c r="D699" s="26"/>
      <c r="H699" s="27"/>
    </row>
    <row r="700">
      <c r="C700" s="26"/>
      <c r="D700" s="26"/>
      <c r="H700" s="27"/>
    </row>
    <row r="701">
      <c r="C701" s="26"/>
      <c r="D701" s="26"/>
      <c r="H701" s="27"/>
    </row>
    <row r="702">
      <c r="C702" s="26"/>
      <c r="D702" s="26"/>
      <c r="H702" s="27"/>
    </row>
    <row r="703">
      <c r="C703" s="26"/>
      <c r="D703" s="26"/>
      <c r="H703" s="27"/>
    </row>
    <row r="704">
      <c r="C704" s="26"/>
      <c r="D704" s="26"/>
      <c r="H704" s="27"/>
    </row>
    <row r="705">
      <c r="C705" s="26"/>
      <c r="D705" s="26"/>
      <c r="H705" s="27"/>
    </row>
    <row r="706">
      <c r="C706" s="26"/>
      <c r="D706" s="26"/>
      <c r="H706" s="27"/>
    </row>
    <row r="707">
      <c r="C707" s="26"/>
      <c r="D707" s="26"/>
      <c r="H707" s="27"/>
    </row>
    <row r="708">
      <c r="C708" s="26"/>
      <c r="D708" s="26"/>
      <c r="H708" s="27"/>
    </row>
    <row r="709">
      <c r="C709" s="26"/>
      <c r="D709" s="26"/>
      <c r="H709" s="27"/>
    </row>
    <row r="710">
      <c r="C710" s="26"/>
      <c r="D710" s="26"/>
      <c r="H710" s="27"/>
    </row>
    <row r="711">
      <c r="C711" s="26"/>
      <c r="D711" s="26"/>
      <c r="H711" s="27"/>
    </row>
    <row r="712">
      <c r="C712" s="26"/>
      <c r="D712" s="26"/>
      <c r="H712" s="27"/>
    </row>
    <row r="713">
      <c r="C713" s="26"/>
      <c r="D713" s="26"/>
      <c r="H713" s="27"/>
    </row>
    <row r="714">
      <c r="C714" s="26"/>
      <c r="D714" s="26"/>
      <c r="H714" s="27"/>
    </row>
    <row r="715">
      <c r="C715" s="26"/>
      <c r="D715" s="26"/>
      <c r="H715" s="27"/>
    </row>
    <row r="716">
      <c r="C716" s="26"/>
      <c r="D716" s="26"/>
      <c r="H716" s="27"/>
    </row>
    <row r="717">
      <c r="C717" s="26"/>
      <c r="D717" s="26"/>
      <c r="H717" s="27"/>
    </row>
    <row r="718">
      <c r="C718" s="26"/>
      <c r="D718" s="26"/>
      <c r="H718" s="27"/>
    </row>
    <row r="719">
      <c r="C719" s="26"/>
      <c r="D719" s="26"/>
      <c r="H719" s="27"/>
    </row>
    <row r="720">
      <c r="C720" s="26"/>
      <c r="D720" s="26"/>
      <c r="H720" s="27"/>
    </row>
    <row r="721">
      <c r="C721" s="26"/>
      <c r="D721" s="26"/>
      <c r="H721" s="27"/>
    </row>
    <row r="722">
      <c r="C722" s="26"/>
      <c r="D722" s="26"/>
      <c r="H722" s="27"/>
    </row>
    <row r="723">
      <c r="C723" s="26"/>
      <c r="D723" s="26"/>
      <c r="H723" s="27"/>
    </row>
    <row r="724">
      <c r="C724" s="26"/>
      <c r="D724" s="26"/>
      <c r="H724" s="27"/>
    </row>
    <row r="725">
      <c r="C725" s="26"/>
      <c r="D725" s="26"/>
      <c r="H725" s="27"/>
    </row>
    <row r="726">
      <c r="C726" s="26"/>
      <c r="D726" s="26"/>
      <c r="H726" s="27"/>
    </row>
    <row r="727">
      <c r="C727" s="26"/>
      <c r="D727" s="26"/>
      <c r="H727" s="27"/>
    </row>
    <row r="728">
      <c r="C728" s="26"/>
      <c r="D728" s="26"/>
      <c r="H728" s="27"/>
    </row>
    <row r="729">
      <c r="C729" s="26"/>
      <c r="D729" s="26"/>
      <c r="H729" s="27"/>
    </row>
    <row r="730">
      <c r="C730" s="26"/>
      <c r="D730" s="26"/>
      <c r="H730" s="27"/>
    </row>
    <row r="731">
      <c r="C731" s="26"/>
      <c r="D731" s="26"/>
      <c r="H731" s="27"/>
    </row>
    <row r="732">
      <c r="C732" s="26"/>
      <c r="D732" s="26"/>
      <c r="H732" s="27"/>
    </row>
    <row r="733">
      <c r="C733" s="26"/>
      <c r="D733" s="26"/>
      <c r="H733" s="27"/>
    </row>
    <row r="734">
      <c r="C734" s="26"/>
      <c r="D734" s="26"/>
      <c r="H734" s="27"/>
    </row>
    <row r="735">
      <c r="C735" s="26"/>
      <c r="D735" s="26"/>
      <c r="H735" s="27"/>
    </row>
    <row r="736">
      <c r="C736" s="26"/>
      <c r="D736" s="26"/>
      <c r="H736" s="27"/>
    </row>
    <row r="737">
      <c r="C737" s="26"/>
      <c r="D737" s="26"/>
      <c r="H737" s="27"/>
    </row>
    <row r="738">
      <c r="C738" s="26"/>
      <c r="D738" s="26"/>
      <c r="H738" s="27"/>
    </row>
    <row r="739">
      <c r="C739" s="26"/>
      <c r="D739" s="26"/>
      <c r="H739" s="27"/>
    </row>
    <row r="740">
      <c r="C740" s="26"/>
      <c r="D740" s="26"/>
      <c r="H740" s="27"/>
    </row>
    <row r="741">
      <c r="C741" s="26"/>
      <c r="D741" s="26"/>
      <c r="H741" s="27"/>
    </row>
    <row r="742">
      <c r="C742" s="26"/>
      <c r="D742" s="26"/>
      <c r="H742" s="27"/>
    </row>
    <row r="743">
      <c r="C743" s="26"/>
      <c r="D743" s="26"/>
      <c r="H743" s="27"/>
    </row>
    <row r="744">
      <c r="C744" s="26"/>
      <c r="D744" s="26"/>
      <c r="H744" s="27"/>
    </row>
    <row r="745">
      <c r="C745" s="26"/>
      <c r="D745" s="26"/>
      <c r="H745" s="27"/>
    </row>
    <row r="746">
      <c r="C746" s="26"/>
      <c r="D746" s="26"/>
      <c r="H746" s="27"/>
    </row>
    <row r="747">
      <c r="C747" s="26"/>
      <c r="D747" s="26"/>
      <c r="H747" s="27"/>
    </row>
    <row r="748">
      <c r="C748" s="26"/>
      <c r="D748" s="26"/>
      <c r="H748" s="27"/>
    </row>
    <row r="749">
      <c r="C749" s="26"/>
      <c r="D749" s="26"/>
      <c r="H749" s="27"/>
    </row>
    <row r="750">
      <c r="C750" s="26"/>
      <c r="D750" s="26"/>
      <c r="H750" s="27"/>
    </row>
    <row r="751">
      <c r="C751" s="26"/>
      <c r="D751" s="26"/>
      <c r="H751" s="27"/>
    </row>
    <row r="752">
      <c r="C752" s="26"/>
      <c r="D752" s="26"/>
      <c r="H752" s="27"/>
    </row>
    <row r="753">
      <c r="C753" s="26"/>
      <c r="D753" s="26"/>
      <c r="H753" s="27"/>
    </row>
    <row r="754">
      <c r="C754" s="26"/>
      <c r="D754" s="26"/>
      <c r="H754" s="27"/>
    </row>
    <row r="755">
      <c r="C755" s="26"/>
      <c r="D755" s="26"/>
      <c r="H755" s="27"/>
    </row>
    <row r="756">
      <c r="C756" s="26"/>
      <c r="D756" s="26"/>
      <c r="H756" s="27"/>
    </row>
    <row r="757">
      <c r="C757" s="26"/>
      <c r="D757" s="26"/>
      <c r="H757" s="27"/>
    </row>
    <row r="758">
      <c r="C758" s="26"/>
      <c r="D758" s="26"/>
      <c r="H758" s="27"/>
    </row>
    <row r="759">
      <c r="C759" s="26"/>
      <c r="D759" s="26"/>
      <c r="H759" s="27"/>
    </row>
    <row r="760">
      <c r="C760" s="26"/>
      <c r="D760" s="26"/>
      <c r="H760" s="27"/>
    </row>
    <row r="761">
      <c r="C761" s="26"/>
      <c r="D761" s="26"/>
      <c r="H761" s="27"/>
    </row>
    <row r="762">
      <c r="C762" s="26"/>
      <c r="D762" s="26"/>
      <c r="H762" s="27"/>
    </row>
    <row r="763">
      <c r="C763" s="26"/>
      <c r="D763" s="26"/>
      <c r="H763" s="27"/>
    </row>
    <row r="764">
      <c r="C764" s="26"/>
      <c r="D764" s="26"/>
      <c r="H764" s="27"/>
    </row>
    <row r="765">
      <c r="C765" s="26"/>
      <c r="D765" s="26"/>
      <c r="H765" s="27"/>
    </row>
    <row r="766">
      <c r="C766" s="26"/>
      <c r="D766" s="26"/>
      <c r="H766" s="27"/>
    </row>
    <row r="767">
      <c r="C767" s="26"/>
      <c r="D767" s="26"/>
      <c r="H767" s="27"/>
    </row>
    <row r="768">
      <c r="C768" s="26"/>
      <c r="D768" s="26"/>
      <c r="H768" s="27"/>
    </row>
    <row r="769">
      <c r="C769" s="26"/>
      <c r="D769" s="26"/>
      <c r="H769" s="27"/>
    </row>
    <row r="770">
      <c r="C770" s="26"/>
      <c r="D770" s="26"/>
      <c r="H770" s="27"/>
    </row>
    <row r="771">
      <c r="C771" s="26"/>
      <c r="D771" s="26"/>
      <c r="H771" s="27"/>
    </row>
    <row r="772">
      <c r="C772" s="26"/>
      <c r="D772" s="26"/>
      <c r="H772" s="27"/>
    </row>
    <row r="773">
      <c r="C773" s="26"/>
      <c r="D773" s="26"/>
      <c r="H773" s="27"/>
    </row>
    <row r="774">
      <c r="C774" s="26"/>
      <c r="D774" s="26"/>
      <c r="H774" s="27"/>
    </row>
    <row r="775">
      <c r="C775" s="26"/>
      <c r="D775" s="26"/>
      <c r="H775" s="27"/>
    </row>
    <row r="776">
      <c r="C776" s="26"/>
      <c r="D776" s="26"/>
      <c r="H776" s="27"/>
    </row>
    <row r="777">
      <c r="C777" s="26"/>
      <c r="D777" s="26"/>
      <c r="H777" s="27"/>
    </row>
    <row r="778">
      <c r="C778" s="26"/>
      <c r="D778" s="26"/>
      <c r="H778" s="27"/>
    </row>
    <row r="779">
      <c r="C779" s="26"/>
      <c r="D779" s="26"/>
      <c r="H779" s="27"/>
    </row>
    <row r="780">
      <c r="C780" s="26"/>
      <c r="D780" s="26"/>
      <c r="H780" s="27"/>
    </row>
    <row r="781">
      <c r="C781" s="26"/>
      <c r="D781" s="26"/>
      <c r="H781" s="27"/>
    </row>
    <row r="782">
      <c r="C782" s="26"/>
      <c r="D782" s="26"/>
      <c r="H782" s="27"/>
    </row>
    <row r="783">
      <c r="C783" s="26"/>
      <c r="D783" s="26"/>
      <c r="H783" s="27"/>
    </row>
    <row r="784">
      <c r="C784" s="26"/>
      <c r="D784" s="26"/>
      <c r="H784" s="27"/>
    </row>
    <row r="785">
      <c r="C785" s="26"/>
      <c r="D785" s="26"/>
      <c r="H785" s="27"/>
    </row>
    <row r="786">
      <c r="C786" s="26"/>
      <c r="D786" s="26"/>
      <c r="H786" s="27"/>
    </row>
    <row r="787">
      <c r="C787" s="26"/>
      <c r="D787" s="26"/>
      <c r="H787" s="27"/>
    </row>
    <row r="788">
      <c r="C788" s="26"/>
      <c r="D788" s="26"/>
      <c r="H788" s="27"/>
    </row>
    <row r="789">
      <c r="C789" s="26"/>
      <c r="D789" s="26"/>
      <c r="H789" s="27"/>
    </row>
    <row r="790">
      <c r="C790" s="26"/>
      <c r="D790" s="26"/>
      <c r="H790" s="27"/>
    </row>
    <row r="791">
      <c r="C791" s="26"/>
      <c r="D791" s="26"/>
      <c r="H791" s="27"/>
    </row>
    <row r="792">
      <c r="C792" s="26"/>
      <c r="D792" s="26"/>
      <c r="H792" s="27"/>
    </row>
    <row r="793">
      <c r="C793" s="26"/>
      <c r="D793" s="26"/>
      <c r="H793" s="27"/>
    </row>
    <row r="794">
      <c r="C794" s="26"/>
      <c r="D794" s="26"/>
      <c r="H794" s="27"/>
    </row>
    <row r="795">
      <c r="C795" s="26"/>
      <c r="D795" s="26"/>
      <c r="H795" s="27"/>
    </row>
    <row r="796">
      <c r="C796" s="26"/>
      <c r="D796" s="26"/>
      <c r="H796" s="27"/>
    </row>
    <row r="797">
      <c r="C797" s="26"/>
      <c r="D797" s="26"/>
      <c r="H797" s="27"/>
    </row>
    <row r="798">
      <c r="C798" s="26"/>
      <c r="D798" s="26"/>
      <c r="H798" s="27"/>
    </row>
    <row r="799">
      <c r="C799" s="26"/>
      <c r="D799" s="26"/>
      <c r="H799" s="27"/>
    </row>
    <row r="800">
      <c r="C800" s="26"/>
      <c r="D800" s="26"/>
      <c r="H800" s="27"/>
    </row>
    <row r="801">
      <c r="C801" s="26"/>
      <c r="D801" s="26"/>
      <c r="H801" s="27"/>
    </row>
    <row r="802">
      <c r="C802" s="26"/>
      <c r="D802" s="26"/>
      <c r="H802" s="27"/>
    </row>
    <row r="803">
      <c r="C803" s="26"/>
      <c r="D803" s="26"/>
      <c r="H803" s="27"/>
    </row>
    <row r="804">
      <c r="C804" s="26"/>
      <c r="D804" s="26"/>
      <c r="H804" s="27"/>
    </row>
    <row r="805">
      <c r="C805" s="26"/>
      <c r="D805" s="26"/>
      <c r="H805" s="27"/>
    </row>
    <row r="806">
      <c r="C806" s="26"/>
      <c r="D806" s="26"/>
      <c r="H806" s="27"/>
    </row>
    <row r="807">
      <c r="C807" s="26"/>
      <c r="D807" s="26"/>
      <c r="H807" s="27"/>
    </row>
    <row r="808">
      <c r="C808" s="26"/>
      <c r="D808" s="26"/>
      <c r="H808" s="27"/>
    </row>
    <row r="809">
      <c r="C809" s="26"/>
      <c r="D809" s="26"/>
      <c r="H809" s="27"/>
    </row>
    <row r="810">
      <c r="C810" s="26"/>
      <c r="D810" s="26"/>
      <c r="H810" s="27"/>
    </row>
    <row r="811">
      <c r="C811" s="26"/>
      <c r="D811" s="26"/>
      <c r="H811" s="27"/>
    </row>
    <row r="812">
      <c r="C812" s="26"/>
      <c r="D812" s="26"/>
      <c r="H812" s="27"/>
    </row>
    <row r="813">
      <c r="C813" s="26"/>
      <c r="D813" s="26"/>
      <c r="H813" s="27"/>
    </row>
    <row r="814">
      <c r="C814" s="26"/>
      <c r="D814" s="26"/>
      <c r="H814" s="27"/>
    </row>
    <row r="815">
      <c r="C815" s="26"/>
      <c r="D815" s="26"/>
      <c r="H815" s="27"/>
    </row>
    <row r="816">
      <c r="C816" s="26"/>
      <c r="D816" s="26"/>
      <c r="H816" s="27"/>
    </row>
    <row r="817">
      <c r="C817" s="26"/>
      <c r="D817" s="26"/>
      <c r="H817" s="27"/>
    </row>
    <row r="818">
      <c r="C818" s="26"/>
      <c r="D818" s="26"/>
      <c r="H818" s="27"/>
    </row>
    <row r="819">
      <c r="C819" s="26"/>
      <c r="D819" s="26"/>
      <c r="H819" s="27"/>
    </row>
    <row r="820">
      <c r="C820" s="26"/>
      <c r="D820" s="26"/>
      <c r="H820" s="27"/>
    </row>
    <row r="821">
      <c r="C821" s="26"/>
      <c r="D821" s="26"/>
      <c r="H821" s="27"/>
    </row>
    <row r="822">
      <c r="C822" s="26"/>
      <c r="D822" s="26"/>
      <c r="H822" s="27"/>
    </row>
    <row r="823">
      <c r="C823" s="26"/>
      <c r="D823" s="26"/>
      <c r="H823" s="27"/>
    </row>
    <row r="824">
      <c r="C824" s="26"/>
      <c r="D824" s="26"/>
      <c r="H824" s="27"/>
    </row>
    <row r="825">
      <c r="C825" s="26"/>
      <c r="D825" s="26"/>
      <c r="H825" s="27"/>
    </row>
    <row r="826">
      <c r="C826" s="26"/>
      <c r="D826" s="26"/>
      <c r="H826" s="27"/>
    </row>
    <row r="827">
      <c r="C827" s="26"/>
      <c r="D827" s="26"/>
      <c r="H827" s="27"/>
    </row>
    <row r="828">
      <c r="C828" s="26"/>
      <c r="D828" s="26"/>
      <c r="H828" s="27"/>
    </row>
    <row r="829">
      <c r="C829" s="26"/>
      <c r="D829" s="26"/>
      <c r="H829" s="27"/>
    </row>
    <row r="830">
      <c r="C830" s="26"/>
      <c r="D830" s="26"/>
      <c r="H830" s="27"/>
    </row>
    <row r="831">
      <c r="C831" s="26"/>
      <c r="D831" s="26"/>
      <c r="H831" s="27"/>
    </row>
    <row r="832">
      <c r="C832" s="26"/>
      <c r="D832" s="26"/>
      <c r="H832" s="27"/>
    </row>
    <row r="833">
      <c r="C833" s="26"/>
      <c r="D833" s="26"/>
      <c r="H833" s="27"/>
    </row>
    <row r="834">
      <c r="C834" s="26"/>
      <c r="D834" s="26"/>
      <c r="H834" s="27"/>
    </row>
    <row r="835">
      <c r="C835" s="26"/>
      <c r="D835" s="26"/>
      <c r="H835" s="27"/>
    </row>
    <row r="836">
      <c r="C836" s="26"/>
      <c r="D836" s="26"/>
      <c r="H836" s="27"/>
    </row>
    <row r="837">
      <c r="C837" s="26"/>
      <c r="D837" s="26"/>
      <c r="H837" s="27"/>
    </row>
    <row r="838">
      <c r="C838" s="26"/>
      <c r="D838" s="26"/>
      <c r="H838" s="27"/>
    </row>
    <row r="839">
      <c r="C839" s="26"/>
      <c r="D839" s="26"/>
      <c r="H839" s="27"/>
    </row>
    <row r="840">
      <c r="C840" s="26"/>
      <c r="D840" s="26"/>
      <c r="H840" s="27"/>
    </row>
    <row r="841">
      <c r="C841" s="26"/>
      <c r="D841" s="26"/>
      <c r="H841" s="27"/>
    </row>
    <row r="842">
      <c r="C842" s="26"/>
      <c r="D842" s="26"/>
      <c r="H842" s="27"/>
    </row>
    <row r="843">
      <c r="C843" s="26"/>
      <c r="D843" s="26"/>
      <c r="H843" s="27"/>
    </row>
    <row r="844">
      <c r="C844" s="26"/>
      <c r="D844" s="26"/>
      <c r="H844" s="27"/>
    </row>
    <row r="845">
      <c r="C845" s="26"/>
      <c r="D845" s="26"/>
      <c r="H845" s="27"/>
    </row>
    <row r="846">
      <c r="C846" s="26"/>
      <c r="D846" s="26"/>
      <c r="H846" s="27"/>
    </row>
    <row r="847">
      <c r="C847" s="26"/>
      <c r="D847" s="26"/>
      <c r="H847" s="27"/>
    </row>
    <row r="848">
      <c r="C848" s="26"/>
      <c r="D848" s="26"/>
      <c r="H848" s="27"/>
    </row>
    <row r="849">
      <c r="C849" s="26"/>
      <c r="D849" s="26"/>
      <c r="H849" s="27"/>
    </row>
    <row r="850">
      <c r="C850" s="26"/>
      <c r="D850" s="26"/>
      <c r="H850" s="27"/>
    </row>
    <row r="851">
      <c r="C851" s="26"/>
      <c r="D851" s="26"/>
      <c r="H851" s="27"/>
    </row>
    <row r="852">
      <c r="C852" s="26"/>
      <c r="D852" s="26"/>
      <c r="H852" s="27"/>
    </row>
    <row r="853">
      <c r="C853" s="26"/>
      <c r="D853" s="26"/>
      <c r="H853" s="27"/>
    </row>
    <row r="854">
      <c r="C854" s="26"/>
      <c r="D854" s="26"/>
      <c r="H854" s="27"/>
    </row>
    <row r="855">
      <c r="C855" s="26"/>
      <c r="D855" s="26"/>
      <c r="H855" s="27"/>
    </row>
    <row r="856">
      <c r="C856" s="26"/>
      <c r="D856" s="26"/>
      <c r="H856" s="27"/>
    </row>
    <row r="857">
      <c r="C857" s="26"/>
      <c r="D857" s="26"/>
      <c r="H857" s="27"/>
    </row>
    <row r="858">
      <c r="C858" s="26"/>
      <c r="D858" s="26"/>
      <c r="H858" s="27"/>
    </row>
    <row r="859">
      <c r="C859" s="26"/>
      <c r="D859" s="26"/>
      <c r="H859" s="27"/>
    </row>
    <row r="860">
      <c r="C860" s="26"/>
      <c r="D860" s="26"/>
      <c r="H860" s="27"/>
    </row>
    <row r="861">
      <c r="C861" s="26"/>
      <c r="D861" s="26"/>
      <c r="H861" s="27"/>
    </row>
    <row r="862">
      <c r="C862" s="26"/>
      <c r="D862" s="26"/>
      <c r="H862" s="27"/>
    </row>
    <row r="863">
      <c r="C863" s="26"/>
      <c r="D863" s="26"/>
      <c r="H863" s="27"/>
    </row>
    <row r="864">
      <c r="C864" s="26"/>
      <c r="D864" s="26"/>
      <c r="H864" s="27"/>
    </row>
    <row r="865">
      <c r="C865" s="26"/>
      <c r="D865" s="26"/>
      <c r="H865" s="27"/>
    </row>
    <row r="866">
      <c r="C866" s="26"/>
      <c r="D866" s="26"/>
      <c r="H866" s="27"/>
    </row>
    <row r="867">
      <c r="C867" s="26"/>
      <c r="D867" s="26"/>
      <c r="H867" s="27"/>
    </row>
    <row r="868">
      <c r="C868" s="26"/>
      <c r="D868" s="26"/>
      <c r="H868" s="27"/>
    </row>
    <row r="869">
      <c r="C869" s="26"/>
      <c r="D869" s="26"/>
      <c r="H869" s="27"/>
    </row>
    <row r="870">
      <c r="C870" s="26"/>
      <c r="D870" s="26"/>
      <c r="H870" s="27"/>
    </row>
    <row r="871">
      <c r="C871" s="26"/>
      <c r="D871" s="26"/>
      <c r="H871" s="27"/>
    </row>
    <row r="872">
      <c r="C872" s="26"/>
      <c r="D872" s="26"/>
      <c r="H872" s="27"/>
    </row>
    <row r="873">
      <c r="C873" s="26"/>
      <c r="D873" s="26"/>
      <c r="H873" s="27"/>
    </row>
    <row r="874">
      <c r="C874" s="26"/>
      <c r="D874" s="26"/>
      <c r="H874" s="27"/>
    </row>
    <row r="875">
      <c r="C875" s="26"/>
      <c r="D875" s="26"/>
      <c r="H875" s="27"/>
    </row>
    <row r="876">
      <c r="C876" s="26"/>
      <c r="D876" s="26"/>
      <c r="H876" s="27"/>
    </row>
    <row r="877">
      <c r="C877" s="26"/>
      <c r="D877" s="26"/>
      <c r="H877" s="27"/>
    </row>
    <row r="878">
      <c r="C878" s="26"/>
      <c r="D878" s="26"/>
      <c r="H878" s="27"/>
    </row>
    <row r="879">
      <c r="C879" s="26"/>
      <c r="D879" s="26"/>
      <c r="H879" s="27"/>
    </row>
    <row r="880">
      <c r="C880" s="26"/>
      <c r="D880" s="26"/>
      <c r="H880" s="27"/>
    </row>
    <row r="881">
      <c r="C881" s="26"/>
      <c r="D881" s="26"/>
      <c r="H881" s="27"/>
    </row>
    <row r="882">
      <c r="C882" s="26"/>
      <c r="D882" s="26"/>
      <c r="H882" s="27"/>
    </row>
    <row r="883">
      <c r="C883" s="26"/>
      <c r="D883" s="26"/>
      <c r="H883" s="27"/>
    </row>
    <row r="884">
      <c r="C884" s="26"/>
      <c r="D884" s="26"/>
      <c r="H884" s="27"/>
    </row>
    <row r="885">
      <c r="C885" s="26"/>
      <c r="D885" s="26"/>
      <c r="H885" s="27"/>
    </row>
    <row r="886">
      <c r="C886" s="26"/>
      <c r="D886" s="26"/>
      <c r="H886" s="27"/>
    </row>
    <row r="887">
      <c r="C887" s="26"/>
      <c r="D887" s="26"/>
      <c r="H887" s="27"/>
    </row>
    <row r="888">
      <c r="C888" s="26"/>
      <c r="D888" s="26"/>
      <c r="H888" s="27"/>
    </row>
    <row r="889">
      <c r="C889" s="26"/>
      <c r="D889" s="26"/>
      <c r="H889" s="27"/>
    </row>
    <row r="890">
      <c r="C890" s="26"/>
      <c r="D890" s="26"/>
      <c r="H890" s="27"/>
    </row>
    <row r="891">
      <c r="C891" s="26"/>
      <c r="D891" s="26"/>
      <c r="H891" s="27"/>
    </row>
    <row r="892">
      <c r="C892" s="26"/>
      <c r="D892" s="26"/>
      <c r="H892" s="27"/>
    </row>
    <row r="893">
      <c r="C893" s="26"/>
      <c r="D893" s="26"/>
      <c r="H893" s="27"/>
    </row>
    <row r="894">
      <c r="C894" s="26"/>
      <c r="D894" s="26"/>
      <c r="H894" s="27"/>
    </row>
    <row r="895">
      <c r="C895" s="26"/>
      <c r="D895" s="26"/>
      <c r="H895" s="27"/>
    </row>
    <row r="896">
      <c r="C896" s="26"/>
      <c r="D896" s="26"/>
      <c r="H896" s="27"/>
    </row>
    <row r="897">
      <c r="C897" s="26"/>
      <c r="D897" s="26"/>
      <c r="H897" s="27"/>
    </row>
    <row r="898">
      <c r="C898" s="26"/>
      <c r="D898" s="26"/>
      <c r="H898" s="27"/>
    </row>
    <row r="899">
      <c r="C899" s="26"/>
      <c r="D899" s="26"/>
      <c r="H899" s="27"/>
    </row>
    <row r="900">
      <c r="C900" s="26"/>
      <c r="D900" s="26"/>
      <c r="H900" s="27"/>
    </row>
    <row r="901">
      <c r="C901" s="26"/>
      <c r="D901" s="26"/>
      <c r="H901" s="27"/>
    </row>
    <row r="902">
      <c r="C902" s="26"/>
      <c r="D902" s="26"/>
      <c r="H902" s="27"/>
    </row>
    <row r="903">
      <c r="C903" s="26"/>
      <c r="D903" s="26"/>
      <c r="H903" s="27"/>
    </row>
    <row r="904">
      <c r="C904" s="26"/>
      <c r="D904" s="26"/>
      <c r="H904" s="27"/>
    </row>
    <row r="905">
      <c r="C905" s="26"/>
      <c r="D905" s="26"/>
      <c r="H905" s="27"/>
    </row>
    <row r="906">
      <c r="C906" s="26"/>
      <c r="D906" s="26"/>
      <c r="H906" s="27"/>
    </row>
    <row r="907">
      <c r="C907" s="26"/>
      <c r="D907" s="26"/>
      <c r="H907" s="27"/>
    </row>
    <row r="908">
      <c r="C908" s="26"/>
      <c r="D908" s="26"/>
      <c r="H908" s="27"/>
    </row>
    <row r="909">
      <c r="C909" s="26"/>
      <c r="D909" s="26"/>
      <c r="H909" s="27"/>
    </row>
    <row r="910">
      <c r="C910" s="26"/>
      <c r="D910" s="26"/>
      <c r="H910" s="27"/>
    </row>
    <row r="911">
      <c r="C911" s="26"/>
      <c r="D911" s="26"/>
      <c r="H911" s="27"/>
    </row>
    <row r="912">
      <c r="C912" s="26"/>
      <c r="D912" s="26"/>
      <c r="H912" s="27"/>
    </row>
    <row r="913">
      <c r="C913" s="26"/>
      <c r="D913" s="26"/>
      <c r="H913" s="27"/>
    </row>
    <row r="914">
      <c r="C914" s="26"/>
      <c r="D914" s="26"/>
      <c r="H914" s="27"/>
    </row>
    <row r="915">
      <c r="C915" s="26"/>
      <c r="D915" s="26"/>
      <c r="H915" s="27"/>
    </row>
    <row r="916">
      <c r="C916" s="26"/>
      <c r="D916" s="26"/>
      <c r="H916" s="27"/>
    </row>
    <row r="917">
      <c r="C917" s="26"/>
      <c r="D917" s="26"/>
      <c r="H917" s="27"/>
    </row>
    <row r="918">
      <c r="C918" s="26"/>
      <c r="D918" s="26"/>
      <c r="H918" s="27"/>
    </row>
    <row r="919">
      <c r="C919" s="26"/>
      <c r="D919" s="26"/>
      <c r="H919" s="27"/>
    </row>
    <row r="920">
      <c r="C920" s="26"/>
      <c r="D920" s="26"/>
      <c r="H920" s="27"/>
    </row>
    <row r="921">
      <c r="C921" s="26"/>
      <c r="D921" s="26"/>
      <c r="H921" s="27"/>
    </row>
    <row r="922">
      <c r="C922" s="26"/>
      <c r="D922" s="26"/>
      <c r="H922" s="27"/>
    </row>
    <row r="923">
      <c r="C923" s="26"/>
      <c r="D923" s="26"/>
      <c r="H923" s="27"/>
    </row>
    <row r="924">
      <c r="C924" s="26"/>
      <c r="D924" s="26"/>
      <c r="H924" s="27"/>
    </row>
    <row r="925">
      <c r="C925" s="26"/>
      <c r="D925" s="26"/>
      <c r="H925" s="27"/>
    </row>
    <row r="926">
      <c r="C926" s="26"/>
      <c r="D926" s="26"/>
      <c r="H926" s="27"/>
    </row>
    <row r="927">
      <c r="C927" s="26"/>
      <c r="D927" s="26"/>
      <c r="H927" s="27"/>
    </row>
    <row r="928">
      <c r="C928" s="26"/>
      <c r="D928" s="26"/>
      <c r="H928" s="27"/>
    </row>
    <row r="929">
      <c r="C929" s="26"/>
      <c r="D929" s="26"/>
      <c r="H929" s="27"/>
    </row>
    <row r="930">
      <c r="C930" s="26"/>
      <c r="D930" s="26"/>
      <c r="H930" s="27"/>
    </row>
    <row r="931">
      <c r="C931" s="26"/>
      <c r="D931" s="26"/>
      <c r="H931" s="27"/>
    </row>
    <row r="932">
      <c r="C932" s="26"/>
      <c r="D932" s="26"/>
      <c r="H932" s="27"/>
    </row>
    <row r="933">
      <c r="C933" s="26"/>
      <c r="D933" s="26"/>
      <c r="H933" s="27"/>
    </row>
    <row r="934">
      <c r="C934" s="26"/>
      <c r="D934" s="26"/>
      <c r="H934" s="27"/>
    </row>
    <row r="935">
      <c r="C935" s="26"/>
      <c r="D935" s="26"/>
      <c r="H935" s="27"/>
    </row>
    <row r="936">
      <c r="C936" s="26"/>
      <c r="D936" s="26"/>
      <c r="H936" s="27"/>
    </row>
    <row r="937">
      <c r="C937" s="26"/>
      <c r="D937" s="26"/>
      <c r="H937" s="27"/>
    </row>
    <row r="938">
      <c r="C938" s="26"/>
      <c r="D938" s="26"/>
      <c r="H938" s="27"/>
    </row>
    <row r="939">
      <c r="C939" s="26"/>
      <c r="D939" s="26"/>
      <c r="H939" s="27"/>
    </row>
    <row r="940">
      <c r="C940" s="26"/>
      <c r="D940" s="26"/>
      <c r="H940" s="27"/>
    </row>
    <row r="941">
      <c r="C941" s="26"/>
      <c r="D941" s="26"/>
      <c r="H941" s="27"/>
    </row>
    <row r="942">
      <c r="C942" s="26"/>
      <c r="D942" s="26"/>
      <c r="H942" s="27"/>
    </row>
    <row r="943">
      <c r="C943" s="26"/>
      <c r="D943" s="26"/>
      <c r="H943" s="27"/>
    </row>
    <row r="944">
      <c r="C944" s="26"/>
      <c r="D944" s="26"/>
      <c r="H944" s="27"/>
    </row>
    <row r="945">
      <c r="C945" s="26"/>
      <c r="D945" s="26"/>
      <c r="H945" s="27"/>
    </row>
    <row r="946">
      <c r="C946" s="26"/>
      <c r="D946" s="26"/>
      <c r="H946" s="27"/>
    </row>
    <row r="947">
      <c r="C947" s="26"/>
      <c r="D947" s="26"/>
      <c r="H947" s="27"/>
    </row>
    <row r="948">
      <c r="C948" s="26"/>
      <c r="D948" s="26"/>
      <c r="H948" s="27"/>
    </row>
    <row r="949">
      <c r="C949" s="26"/>
      <c r="D949" s="26"/>
      <c r="H949" s="27"/>
    </row>
    <row r="950">
      <c r="C950" s="26"/>
      <c r="D950" s="26"/>
      <c r="H950" s="27"/>
    </row>
    <row r="951">
      <c r="C951" s="26"/>
      <c r="D951" s="26"/>
      <c r="H951" s="27"/>
    </row>
    <row r="952">
      <c r="C952" s="26"/>
      <c r="D952" s="26"/>
      <c r="H952" s="27"/>
    </row>
    <row r="953">
      <c r="C953" s="26"/>
      <c r="D953" s="26"/>
      <c r="H953" s="27"/>
    </row>
    <row r="954">
      <c r="C954" s="26"/>
      <c r="D954" s="26"/>
      <c r="H954" s="27"/>
    </row>
    <row r="955">
      <c r="C955" s="26"/>
      <c r="D955" s="26"/>
      <c r="H955" s="27"/>
    </row>
    <row r="956">
      <c r="C956" s="26"/>
      <c r="D956" s="26"/>
      <c r="H956" s="27"/>
    </row>
    <row r="957">
      <c r="C957" s="26"/>
      <c r="D957" s="26"/>
      <c r="H957" s="27"/>
    </row>
    <row r="958">
      <c r="C958" s="26"/>
      <c r="D958" s="26"/>
      <c r="H958" s="27"/>
    </row>
    <row r="959">
      <c r="C959" s="26"/>
      <c r="D959" s="26"/>
      <c r="H959" s="27"/>
    </row>
    <row r="960">
      <c r="C960" s="26"/>
      <c r="D960" s="26"/>
      <c r="H960" s="27"/>
    </row>
    <row r="961">
      <c r="C961" s="26"/>
      <c r="D961" s="26"/>
      <c r="H961" s="27"/>
    </row>
    <row r="962">
      <c r="C962" s="26"/>
      <c r="D962" s="26"/>
      <c r="H962" s="27"/>
    </row>
    <row r="963">
      <c r="C963" s="26"/>
      <c r="D963" s="26"/>
      <c r="H963" s="27"/>
    </row>
    <row r="964">
      <c r="C964" s="26"/>
      <c r="D964" s="26"/>
      <c r="H964" s="27"/>
    </row>
    <row r="965">
      <c r="C965" s="26"/>
      <c r="D965" s="26"/>
      <c r="H965" s="27"/>
    </row>
    <row r="966">
      <c r="C966" s="26"/>
      <c r="D966" s="26"/>
      <c r="H966" s="27"/>
    </row>
    <row r="967">
      <c r="C967" s="26"/>
      <c r="D967" s="26"/>
      <c r="H967" s="27"/>
    </row>
    <row r="968">
      <c r="C968" s="26"/>
      <c r="D968" s="26"/>
      <c r="H968" s="27"/>
    </row>
    <row r="969">
      <c r="C969" s="26"/>
      <c r="D969" s="26"/>
      <c r="H969" s="27"/>
    </row>
    <row r="970">
      <c r="C970" s="26"/>
      <c r="D970" s="26"/>
      <c r="H970" s="27"/>
    </row>
    <row r="971">
      <c r="C971" s="26"/>
      <c r="D971" s="26"/>
      <c r="H971" s="27"/>
    </row>
    <row r="972">
      <c r="C972" s="26"/>
      <c r="D972" s="26"/>
      <c r="H972" s="27"/>
    </row>
    <row r="973">
      <c r="C973" s="26"/>
      <c r="D973" s="26"/>
      <c r="H973" s="27"/>
    </row>
    <row r="974">
      <c r="C974" s="26"/>
      <c r="D974" s="26"/>
      <c r="H974" s="27"/>
    </row>
    <row r="975">
      <c r="C975" s="26"/>
      <c r="D975" s="26"/>
      <c r="H975" s="27"/>
    </row>
    <row r="976">
      <c r="C976" s="26"/>
      <c r="D976" s="26"/>
      <c r="H976" s="27"/>
    </row>
    <row r="977">
      <c r="C977" s="26"/>
      <c r="D977" s="26"/>
      <c r="H977" s="27"/>
    </row>
    <row r="978">
      <c r="C978" s="26"/>
      <c r="D978" s="26"/>
      <c r="H978" s="27"/>
    </row>
    <row r="979">
      <c r="C979" s="26"/>
      <c r="D979" s="26"/>
      <c r="H979" s="27"/>
    </row>
    <row r="980">
      <c r="C980" s="26"/>
      <c r="D980" s="26"/>
      <c r="H980" s="27"/>
    </row>
    <row r="981">
      <c r="C981" s="26"/>
      <c r="D981" s="26"/>
      <c r="H981" s="27"/>
    </row>
    <row r="982">
      <c r="C982" s="26"/>
      <c r="D982" s="26"/>
      <c r="H982" s="27"/>
    </row>
    <row r="983">
      <c r="C983" s="26"/>
      <c r="D983" s="26"/>
      <c r="H983" s="27"/>
    </row>
    <row r="984">
      <c r="C984" s="26"/>
      <c r="D984" s="26"/>
      <c r="H984" s="27"/>
    </row>
    <row r="985">
      <c r="C985" s="26"/>
      <c r="D985" s="26"/>
      <c r="H985" s="27"/>
    </row>
    <row r="986">
      <c r="C986" s="26"/>
      <c r="D986" s="26"/>
      <c r="H986" s="27"/>
    </row>
    <row r="987">
      <c r="C987" s="26"/>
      <c r="D987" s="26"/>
      <c r="H987" s="27"/>
    </row>
    <row r="988">
      <c r="C988" s="26"/>
      <c r="D988" s="26"/>
      <c r="H988" s="27"/>
    </row>
    <row r="989">
      <c r="C989" s="26"/>
      <c r="D989" s="26"/>
      <c r="H989" s="27"/>
    </row>
    <row r="990">
      <c r="C990" s="26"/>
      <c r="D990" s="26"/>
      <c r="H990" s="27"/>
    </row>
    <row r="991">
      <c r="C991" s="26"/>
      <c r="D991" s="26"/>
      <c r="H991" s="27"/>
    </row>
    <row r="992">
      <c r="C992" s="26"/>
      <c r="D992" s="26"/>
      <c r="H992" s="27"/>
    </row>
    <row r="993">
      <c r="C993" s="26"/>
      <c r="D993" s="26"/>
      <c r="H993" s="27"/>
    </row>
    <row r="994">
      <c r="C994" s="26"/>
      <c r="D994" s="26"/>
      <c r="H994" s="27"/>
    </row>
    <row r="995">
      <c r="C995" s="26"/>
      <c r="D995" s="26"/>
      <c r="H995" s="27"/>
    </row>
    <row r="996">
      <c r="C996" s="26"/>
      <c r="D996" s="26"/>
      <c r="H996" s="27"/>
    </row>
    <row r="997">
      <c r="C997" s="26"/>
      <c r="D997" s="26"/>
      <c r="H997" s="27"/>
    </row>
    <row r="998">
      <c r="C998" s="26"/>
      <c r="D998" s="26"/>
      <c r="H998" s="27"/>
    </row>
    <row r="999">
      <c r="C999" s="26"/>
      <c r="D999" s="26"/>
      <c r="H999" s="27"/>
    </row>
    <row r="1000">
      <c r="C1000" s="26"/>
      <c r="D1000" s="26"/>
      <c r="H1000" s="27"/>
    </row>
    <row r="1001">
      <c r="C1001" s="26"/>
      <c r="D1001" s="26"/>
      <c r="H1001" s="27"/>
    </row>
    <row r="1002">
      <c r="C1002" s="26"/>
      <c r="D1002" s="26"/>
      <c r="H1002" s="27"/>
    </row>
    <row r="1003">
      <c r="C1003" s="26"/>
      <c r="D1003" s="26"/>
      <c r="H1003" s="27"/>
    </row>
    <row r="1004">
      <c r="C1004" s="26"/>
      <c r="D1004" s="26"/>
      <c r="H1004" s="27"/>
    </row>
    <row r="1005">
      <c r="C1005" s="26"/>
      <c r="D1005" s="26"/>
      <c r="H1005" s="27"/>
    </row>
    <row r="1006">
      <c r="C1006" s="26"/>
      <c r="D1006" s="26"/>
      <c r="H1006" s="27"/>
    </row>
    <row r="1007">
      <c r="C1007" s="26"/>
      <c r="D1007" s="26"/>
      <c r="H1007" s="27"/>
    </row>
    <row r="1008">
      <c r="C1008" s="26"/>
      <c r="D1008" s="26"/>
      <c r="H1008" s="27"/>
    </row>
    <row r="1009">
      <c r="C1009" s="26"/>
      <c r="D1009" s="26"/>
      <c r="H1009" s="27"/>
    </row>
    <row r="1010">
      <c r="C1010" s="26"/>
      <c r="D1010" s="26"/>
      <c r="H1010" s="27"/>
    </row>
    <row r="1011">
      <c r="C1011" s="26"/>
      <c r="D1011" s="26"/>
      <c r="H1011" s="27"/>
    </row>
    <row r="1012">
      <c r="C1012" s="26"/>
      <c r="D1012" s="26"/>
      <c r="H1012" s="27"/>
    </row>
    <row r="1013">
      <c r="C1013" s="26"/>
      <c r="D1013" s="26"/>
      <c r="H1013" s="27"/>
    </row>
    <row r="1014">
      <c r="C1014" s="26"/>
      <c r="D1014" s="26"/>
      <c r="H1014" s="27"/>
    </row>
    <row r="1015">
      <c r="C1015" s="26"/>
      <c r="D1015" s="26"/>
      <c r="H1015" s="27"/>
    </row>
    <row r="1016">
      <c r="C1016" s="26"/>
      <c r="D1016" s="26"/>
      <c r="H1016" s="27"/>
    </row>
    <row r="1017">
      <c r="C1017" s="26"/>
      <c r="D1017" s="26"/>
      <c r="H1017" s="27"/>
    </row>
    <row r="1018">
      <c r="C1018" s="26"/>
      <c r="D1018" s="26"/>
      <c r="H1018" s="27"/>
    </row>
    <row r="1019">
      <c r="C1019" s="26"/>
      <c r="D1019" s="26"/>
      <c r="H1019" s="27"/>
    </row>
    <row r="1020">
      <c r="C1020" s="26"/>
      <c r="D1020" s="26"/>
      <c r="H1020" s="27"/>
    </row>
    <row r="1021">
      <c r="C1021" s="26"/>
      <c r="D1021" s="26"/>
      <c r="H1021" s="27"/>
    </row>
    <row r="1022">
      <c r="C1022" s="26"/>
      <c r="D1022" s="26"/>
      <c r="H1022" s="27"/>
    </row>
    <row r="1023">
      <c r="C1023" s="26"/>
      <c r="D1023" s="26"/>
      <c r="H1023" s="27"/>
    </row>
    <row r="1024">
      <c r="C1024" s="26"/>
      <c r="D1024" s="26"/>
      <c r="H1024" s="27"/>
    </row>
    <row r="1025">
      <c r="C1025" s="26"/>
      <c r="D1025" s="26"/>
      <c r="H1025" s="27"/>
    </row>
    <row r="1026">
      <c r="C1026" s="26"/>
      <c r="D1026" s="26"/>
      <c r="H1026" s="27"/>
    </row>
  </sheetData>
  <autoFilter ref="$A$4:$H$51"/>
  <mergeCells count="1">
    <mergeCell ref="A1:H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9.63"/>
    <col customWidth="1" min="2" max="2" width="20.75"/>
    <col customWidth="1" min="3" max="3" width="32.5"/>
    <col customWidth="1" min="4" max="4" width="9.88"/>
    <col customWidth="1" min="5" max="5" width="11.25"/>
    <col customWidth="1" min="6" max="6" width="15.25"/>
    <col customWidth="1" min="7" max="7" width="17.63"/>
    <col customWidth="1" min="9" max="9" width="16.13"/>
    <col customWidth="1" min="10" max="10" width="41.63"/>
    <col customWidth="1" min="11" max="11" width="14.0"/>
    <col customWidth="1" min="12" max="12" width="20.13"/>
    <col customWidth="1" min="13" max="13" width="10.0"/>
    <col customWidth="1" min="14" max="14" width="14.63"/>
    <col customWidth="1" min="15" max="15" width="13.63"/>
  </cols>
  <sheetData>
    <row r="1" ht="30.75" customHeight="1">
      <c r="A1" s="28" t="s">
        <v>32</v>
      </c>
      <c r="B1" s="29"/>
      <c r="C1" s="29"/>
      <c r="D1" s="29"/>
      <c r="E1" s="29"/>
      <c r="F1" s="29"/>
      <c r="G1" s="29"/>
      <c r="H1" s="29"/>
      <c r="I1" s="30"/>
      <c r="J1" s="31" t="s">
        <v>33</v>
      </c>
      <c r="K1" s="32" t="s">
        <v>34</v>
      </c>
      <c r="L1" s="29"/>
      <c r="M1" s="29"/>
      <c r="N1" s="30"/>
      <c r="O1" s="33"/>
      <c r="P1" s="34"/>
    </row>
    <row r="2" ht="61.5" customHeight="1">
      <c r="A2" s="35" t="s">
        <v>35</v>
      </c>
      <c r="B2" s="36" t="s">
        <v>3</v>
      </c>
      <c r="C2" s="36" t="s">
        <v>36</v>
      </c>
      <c r="D2" s="36" t="s">
        <v>37</v>
      </c>
      <c r="E2" s="36" t="s">
        <v>38</v>
      </c>
      <c r="F2" s="37" t="s">
        <v>39</v>
      </c>
      <c r="G2" s="37" t="s">
        <v>40</v>
      </c>
      <c r="H2" s="37" t="s">
        <v>41</v>
      </c>
      <c r="I2" s="38" t="s">
        <v>42</v>
      </c>
      <c r="J2" s="39" t="s">
        <v>43</v>
      </c>
      <c r="K2" s="40" t="s">
        <v>44</v>
      </c>
      <c r="L2" s="36" t="s">
        <v>45</v>
      </c>
      <c r="M2" s="36" t="s">
        <v>46</v>
      </c>
      <c r="N2" s="41" t="s">
        <v>47</v>
      </c>
      <c r="O2" s="41" t="s">
        <v>48</v>
      </c>
      <c r="P2" s="41" t="s">
        <v>49</v>
      </c>
      <c r="Q2" s="42"/>
    </row>
    <row r="3">
      <c r="A3" s="43">
        <v>1.0</v>
      </c>
      <c r="B3" s="43">
        <v>2.0</v>
      </c>
      <c r="C3" s="44">
        <v>3.0</v>
      </c>
      <c r="D3" s="44">
        <v>4.0</v>
      </c>
      <c r="E3" s="44">
        <v>5.0</v>
      </c>
      <c r="F3" s="44">
        <v>6.0</v>
      </c>
      <c r="G3" s="44">
        <v>7.0</v>
      </c>
      <c r="H3" s="44">
        <v>8.0</v>
      </c>
      <c r="I3" s="44">
        <v>9.0</v>
      </c>
      <c r="J3" s="44">
        <v>10.0</v>
      </c>
      <c r="K3" s="45">
        <v>11.0</v>
      </c>
      <c r="L3" s="46">
        <v>12.0</v>
      </c>
      <c r="M3" s="44">
        <v>13.0</v>
      </c>
      <c r="N3" s="47" t="s">
        <v>50</v>
      </c>
      <c r="O3" s="48">
        <v>15.0</v>
      </c>
      <c r="P3" s="48" t="s">
        <v>51</v>
      </c>
    </row>
    <row r="4">
      <c r="A4" s="49">
        <v>1.0</v>
      </c>
      <c r="B4" s="50" t="s">
        <v>52</v>
      </c>
      <c r="C4" s="51" t="s">
        <v>53</v>
      </c>
      <c r="D4" s="49">
        <v>380.0</v>
      </c>
      <c r="E4" s="49" t="s">
        <v>18</v>
      </c>
      <c r="F4" s="49" t="s">
        <v>54</v>
      </c>
      <c r="G4" s="51" t="s">
        <v>55</v>
      </c>
      <c r="H4" s="52">
        <v>44643.0</v>
      </c>
      <c r="I4" s="52">
        <v>44643.0</v>
      </c>
      <c r="J4" s="53" t="s">
        <v>56</v>
      </c>
      <c r="K4" s="54" t="s">
        <v>18</v>
      </c>
      <c r="L4" s="51" t="s">
        <v>18</v>
      </c>
      <c r="M4" s="55" t="s">
        <v>18</v>
      </c>
      <c r="N4" s="56" t="s">
        <v>18</v>
      </c>
      <c r="O4" s="57"/>
      <c r="P4" s="57"/>
      <c r="Q4" s="58"/>
    </row>
    <row r="5">
      <c r="A5" s="49">
        <v>2.0</v>
      </c>
      <c r="B5" s="50" t="s">
        <v>57</v>
      </c>
      <c r="C5" s="51" t="s">
        <v>58</v>
      </c>
      <c r="D5" s="49">
        <v>406.0</v>
      </c>
      <c r="E5" s="49" t="s">
        <v>59</v>
      </c>
      <c r="F5" s="49" t="s">
        <v>54</v>
      </c>
      <c r="G5" s="51" t="s">
        <v>18</v>
      </c>
      <c r="H5" s="52">
        <v>44645.0</v>
      </c>
      <c r="I5" s="52">
        <v>44651.0</v>
      </c>
      <c r="J5" s="53" t="s">
        <v>60</v>
      </c>
      <c r="K5" s="54" t="s">
        <v>18</v>
      </c>
      <c r="L5" s="51" t="s">
        <v>18</v>
      </c>
      <c r="M5" s="55" t="s">
        <v>18</v>
      </c>
      <c r="N5" s="56" t="s">
        <v>18</v>
      </c>
      <c r="O5" s="57"/>
      <c r="P5" s="57"/>
      <c r="Q5" s="58"/>
    </row>
    <row r="6">
      <c r="A6" s="49">
        <v>2.0</v>
      </c>
      <c r="B6" s="50" t="s">
        <v>61</v>
      </c>
      <c r="C6" s="51" t="s">
        <v>62</v>
      </c>
      <c r="D6" s="49">
        <v>228.0</v>
      </c>
      <c r="E6" s="49" t="s">
        <v>63</v>
      </c>
      <c r="F6" s="49" t="s">
        <v>64</v>
      </c>
      <c r="G6" s="51" t="s">
        <v>65</v>
      </c>
      <c r="H6" s="52">
        <v>44622.0</v>
      </c>
      <c r="I6" s="52">
        <v>44629.0</v>
      </c>
      <c r="J6" s="53" t="s">
        <v>66</v>
      </c>
      <c r="K6" s="59">
        <v>5.2343496E7</v>
      </c>
      <c r="L6" s="60" t="s">
        <v>67</v>
      </c>
      <c r="M6" s="61" t="s">
        <v>68</v>
      </c>
      <c r="N6" s="56" t="s">
        <v>18</v>
      </c>
      <c r="O6" s="62"/>
      <c r="P6" s="62"/>
      <c r="Q6" s="58"/>
    </row>
    <row r="7">
      <c r="A7" s="49">
        <v>1.0</v>
      </c>
      <c r="B7" s="50" t="s">
        <v>69</v>
      </c>
      <c r="C7" s="51" t="s">
        <v>70</v>
      </c>
      <c r="D7" s="49">
        <v>294.0</v>
      </c>
      <c r="E7" s="49" t="s">
        <v>18</v>
      </c>
      <c r="F7" s="49" t="s">
        <v>71</v>
      </c>
      <c r="G7" s="51" t="s">
        <v>18</v>
      </c>
      <c r="H7" s="52">
        <v>44625.0</v>
      </c>
      <c r="I7" s="52">
        <v>44629.0</v>
      </c>
      <c r="J7" s="53" t="s">
        <v>72</v>
      </c>
      <c r="K7" s="54" t="s">
        <v>18</v>
      </c>
      <c r="L7" s="51" t="s">
        <v>18</v>
      </c>
      <c r="M7" s="55" t="s">
        <v>18</v>
      </c>
      <c r="N7" s="56" t="s">
        <v>18</v>
      </c>
      <c r="O7" s="57"/>
      <c r="P7" s="57"/>
      <c r="Q7" s="58"/>
    </row>
    <row r="8">
      <c r="A8" s="63">
        <v>1.0</v>
      </c>
      <c r="B8" s="60" t="s">
        <v>73</v>
      </c>
      <c r="C8" s="63" t="s">
        <v>74</v>
      </c>
      <c r="D8" s="63" t="s">
        <v>18</v>
      </c>
      <c r="E8" s="63" t="s">
        <v>18</v>
      </c>
      <c r="F8" s="63" t="s">
        <v>75</v>
      </c>
      <c r="G8" s="60" t="s">
        <v>18</v>
      </c>
      <c r="H8" s="64">
        <v>44609.0</v>
      </c>
      <c r="I8" s="64">
        <v>44609.0</v>
      </c>
      <c r="J8" s="65" t="s">
        <v>76</v>
      </c>
      <c r="K8" s="59">
        <v>5.5117725E8</v>
      </c>
      <c r="L8" s="60" t="s">
        <v>77</v>
      </c>
      <c r="M8" s="61" t="s">
        <v>78</v>
      </c>
      <c r="N8" s="66">
        <v>2.375E7</v>
      </c>
      <c r="O8" s="62" t="s">
        <v>79</v>
      </c>
      <c r="P8" s="62" t="s">
        <v>80</v>
      </c>
      <c r="Q8" s="58"/>
    </row>
    <row r="9">
      <c r="A9" s="63">
        <v>1.0</v>
      </c>
      <c r="B9" s="60" t="s">
        <v>73</v>
      </c>
      <c r="C9" s="63" t="s">
        <v>74</v>
      </c>
      <c r="D9" s="63" t="s">
        <v>18</v>
      </c>
      <c r="E9" s="63" t="s">
        <v>18</v>
      </c>
      <c r="F9" s="63" t="s">
        <v>75</v>
      </c>
      <c r="G9" s="60" t="s">
        <v>18</v>
      </c>
      <c r="H9" s="64">
        <v>44642.0</v>
      </c>
      <c r="I9" s="64">
        <v>44642.0</v>
      </c>
      <c r="J9" s="65" t="s">
        <v>81</v>
      </c>
      <c r="K9" s="59">
        <v>5.5117725E8</v>
      </c>
      <c r="L9" s="60" t="s">
        <v>77</v>
      </c>
      <c r="M9" s="61" t="s">
        <v>78</v>
      </c>
      <c r="N9" s="66">
        <v>1.887339194E7</v>
      </c>
      <c r="O9" s="62" t="s">
        <v>79</v>
      </c>
      <c r="P9" s="62" t="s">
        <v>80</v>
      </c>
      <c r="Q9" s="58"/>
    </row>
    <row r="10">
      <c r="A10" s="63">
        <v>1.0</v>
      </c>
      <c r="B10" s="60" t="s">
        <v>73</v>
      </c>
      <c r="C10" s="63" t="s">
        <v>74</v>
      </c>
      <c r="D10" s="63" t="s">
        <v>18</v>
      </c>
      <c r="E10" s="63" t="s">
        <v>18</v>
      </c>
      <c r="F10" s="63" t="s">
        <v>75</v>
      </c>
      <c r="G10" s="60" t="s">
        <v>18</v>
      </c>
      <c r="H10" s="64">
        <v>44659.0</v>
      </c>
      <c r="I10" s="64">
        <v>44659.0</v>
      </c>
      <c r="J10" s="65" t="s">
        <v>82</v>
      </c>
      <c r="K10" s="59">
        <v>5.5117725E8</v>
      </c>
      <c r="L10" s="60" t="s">
        <v>77</v>
      </c>
      <c r="M10" s="61" t="s">
        <v>78</v>
      </c>
      <c r="N10" s="66">
        <v>6670180.08</v>
      </c>
      <c r="O10" s="62" t="s">
        <v>79</v>
      </c>
      <c r="P10" s="62" t="s">
        <v>80</v>
      </c>
      <c r="Q10" s="58"/>
    </row>
    <row r="11">
      <c r="A11" s="63">
        <v>1.0</v>
      </c>
      <c r="B11" s="60" t="s">
        <v>73</v>
      </c>
      <c r="C11" s="63" t="s">
        <v>74</v>
      </c>
      <c r="D11" s="63" t="s">
        <v>18</v>
      </c>
      <c r="E11" s="63" t="s">
        <v>18</v>
      </c>
      <c r="F11" s="63" t="s">
        <v>75</v>
      </c>
      <c r="G11" s="60" t="s">
        <v>18</v>
      </c>
      <c r="H11" s="64">
        <v>44678.0</v>
      </c>
      <c r="I11" s="64">
        <v>44678.0</v>
      </c>
      <c r="J11" s="65" t="s">
        <v>83</v>
      </c>
      <c r="K11" s="59">
        <v>5.5117725E8</v>
      </c>
      <c r="L11" s="60" t="s">
        <v>77</v>
      </c>
      <c r="M11" s="61" t="s">
        <v>78</v>
      </c>
      <c r="N11" s="66">
        <f>100000*88</f>
        <v>8800000</v>
      </c>
      <c r="O11" s="62" t="s">
        <v>79</v>
      </c>
      <c r="P11" s="62" t="s">
        <v>80</v>
      </c>
      <c r="Q11" s="58"/>
    </row>
    <row r="12">
      <c r="A12" s="63">
        <v>1.0</v>
      </c>
      <c r="B12" s="60" t="s">
        <v>73</v>
      </c>
      <c r="C12" s="63" t="s">
        <v>74</v>
      </c>
      <c r="D12" s="63" t="s">
        <v>18</v>
      </c>
      <c r="E12" s="63" t="s">
        <v>18</v>
      </c>
      <c r="F12" s="63" t="s">
        <v>75</v>
      </c>
      <c r="G12" s="60" t="s">
        <v>18</v>
      </c>
      <c r="H12" s="64">
        <v>44673.0</v>
      </c>
      <c r="I12" s="64">
        <v>44673.0</v>
      </c>
      <c r="J12" s="65" t="s">
        <v>84</v>
      </c>
      <c r="K12" s="59">
        <v>5.5117725E8</v>
      </c>
      <c r="L12" s="60" t="s">
        <v>77</v>
      </c>
      <c r="M12" s="61" t="s">
        <v>78</v>
      </c>
      <c r="N12" s="66">
        <v>1.947407972E7</v>
      </c>
      <c r="O12" s="62" t="s">
        <v>79</v>
      </c>
      <c r="P12" s="62" t="s">
        <v>80</v>
      </c>
      <c r="Q12" s="58"/>
    </row>
    <row r="13">
      <c r="A13" s="49">
        <v>3.0</v>
      </c>
      <c r="B13" s="50" t="s">
        <v>73</v>
      </c>
      <c r="C13" s="51" t="s">
        <v>85</v>
      </c>
      <c r="D13" s="49" t="s">
        <v>18</v>
      </c>
      <c r="E13" s="49" t="s">
        <v>86</v>
      </c>
      <c r="F13" s="49" t="s">
        <v>75</v>
      </c>
      <c r="G13" s="51" t="s">
        <v>18</v>
      </c>
      <c r="H13" s="52">
        <v>44594.0</v>
      </c>
      <c r="I13" s="52">
        <v>44641.0</v>
      </c>
      <c r="J13" s="53" t="s">
        <v>87</v>
      </c>
      <c r="K13" s="54">
        <f>10450000*120</f>
        <v>1254000000</v>
      </c>
      <c r="L13" s="51" t="s">
        <v>18</v>
      </c>
      <c r="M13" s="55" t="s">
        <v>18</v>
      </c>
      <c r="N13" s="56" t="s">
        <v>18</v>
      </c>
      <c r="O13" s="57"/>
      <c r="P13" s="57"/>
      <c r="Q13" s="58"/>
    </row>
    <row r="14">
      <c r="A14" s="49">
        <v>2.0</v>
      </c>
      <c r="B14" s="50" t="s">
        <v>88</v>
      </c>
      <c r="C14" s="51" t="s">
        <v>89</v>
      </c>
      <c r="D14" s="49" t="s">
        <v>18</v>
      </c>
      <c r="E14" s="49" t="s">
        <v>90</v>
      </c>
      <c r="F14" s="49" t="s">
        <v>75</v>
      </c>
      <c r="G14" s="51" t="s">
        <v>18</v>
      </c>
      <c r="H14" s="52">
        <v>44650.0</v>
      </c>
      <c r="I14" s="52">
        <v>44650.0</v>
      </c>
      <c r="J14" s="53" t="s">
        <v>91</v>
      </c>
      <c r="K14" s="67" t="s">
        <v>18</v>
      </c>
      <c r="L14" s="51" t="s">
        <v>18</v>
      </c>
      <c r="M14" s="55" t="s">
        <v>18</v>
      </c>
      <c r="N14" s="56" t="s">
        <v>18</v>
      </c>
      <c r="O14" s="57"/>
      <c r="P14" s="57"/>
      <c r="Q14" s="58"/>
    </row>
    <row r="15">
      <c r="A15" s="49">
        <v>1.0</v>
      </c>
      <c r="B15" s="50" t="s">
        <v>92</v>
      </c>
      <c r="C15" s="51" t="s">
        <v>93</v>
      </c>
      <c r="D15" s="49">
        <v>9.0</v>
      </c>
      <c r="E15" s="49" t="s">
        <v>94</v>
      </c>
      <c r="F15" s="49" t="s">
        <v>95</v>
      </c>
      <c r="G15" s="49" t="s">
        <v>96</v>
      </c>
      <c r="H15" s="52">
        <v>44571.0</v>
      </c>
      <c r="I15" s="52">
        <v>44580.0</v>
      </c>
      <c r="J15" s="53" t="s">
        <v>97</v>
      </c>
      <c r="K15" s="67">
        <v>1632349.0</v>
      </c>
      <c r="L15" s="51" t="s">
        <v>18</v>
      </c>
      <c r="M15" s="55" t="s">
        <v>18</v>
      </c>
      <c r="N15" s="56" t="s">
        <v>18</v>
      </c>
      <c r="O15" s="57"/>
      <c r="P15" s="57"/>
      <c r="Q15" s="58"/>
    </row>
    <row r="16">
      <c r="A16" s="49">
        <v>1.0</v>
      </c>
      <c r="B16" s="50" t="s">
        <v>98</v>
      </c>
      <c r="C16" s="51" t="s">
        <v>99</v>
      </c>
      <c r="D16" s="49">
        <v>27.0</v>
      </c>
      <c r="E16" s="49" t="s">
        <v>100</v>
      </c>
      <c r="F16" s="49" t="s">
        <v>95</v>
      </c>
      <c r="G16" s="49" t="s">
        <v>55</v>
      </c>
      <c r="H16" s="52">
        <v>44573.0</v>
      </c>
      <c r="I16" s="52">
        <v>44601.0</v>
      </c>
      <c r="J16" s="53" t="s">
        <v>101</v>
      </c>
      <c r="K16" s="67">
        <v>5040141.0</v>
      </c>
      <c r="L16" s="51" t="s">
        <v>18</v>
      </c>
      <c r="M16" s="55" t="s">
        <v>18</v>
      </c>
      <c r="N16" s="56" t="s">
        <v>18</v>
      </c>
      <c r="O16" s="57"/>
      <c r="P16" s="57"/>
      <c r="Q16" s="58"/>
    </row>
    <row r="17">
      <c r="A17" s="49">
        <v>2.0</v>
      </c>
      <c r="B17" s="68" t="s">
        <v>102</v>
      </c>
      <c r="C17" s="69" t="s">
        <v>103</v>
      </c>
      <c r="D17" s="70">
        <v>32.0</v>
      </c>
      <c r="E17" s="70" t="s">
        <v>104</v>
      </c>
      <c r="F17" s="70" t="s">
        <v>95</v>
      </c>
      <c r="G17" s="70" t="s">
        <v>96</v>
      </c>
      <c r="H17" s="71">
        <v>44574.0</v>
      </c>
      <c r="I17" s="71">
        <v>44594.0</v>
      </c>
      <c r="J17" s="72" t="s">
        <v>105</v>
      </c>
      <c r="K17" s="67">
        <v>1714243.0</v>
      </c>
      <c r="L17" s="69" t="s">
        <v>18</v>
      </c>
      <c r="M17" s="73" t="s">
        <v>18</v>
      </c>
      <c r="N17" s="74" t="s">
        <v>18</v>
      </c>
      <c r="O17" s="57"/>
      <c r="P17" s="57"/>
      <c r="Q17" s="75"/>
    </row>
    <row r="18">
      <c r="A18" s="49">
        <v>2.0</v>
      </c>
      <c r="B18" s="50" t="s">
        <v>102</v>
      </c>
      <c r="C18" s="51" t="s">
        <v>103</v>
      </c>
      <c r="D18" s="49" t="s">
        <v>18</v>
      </c>
      <c r="E18" s="49" t="s">
        <v>104</v>
      </c>
      <c r="F18" s="49" t="s">
        <v>95</v>
      </c>
      <c r="G18" s="49" t="s">
        <v>96</v>
      </c>
      <c r="H18" s="52">
        <v>44637.0</v>
      </c>
      <c r="I18" s="52">
        <v>44594.0</v>
      </c>
      <c r="J18" s="53" t="s">
        <v>106</v>
      </c>
      <c r="K18" s="67">
        <v>2385784.42</v>
      </c>
      <c r="L18" s="51" t="s">
        <v>18</v>
      </c>
      <c r="M18" s="55" t="s">
        <v>18</v>
      </c>
      <c r="N18" s="56" t="s">
        <v>18</v>
      </c>
      <c r="O18" s="57"/>
      <c r="P18" s="57"/>
      <c r="Q18" s="58"/>
    </row>
    <row r="19">
      <c r="A19" s="49">
        <v>2.0</v>
      </c>
      <c r="B19" s="50" t="s">
        <v>102</v>
      </c>
      <c r="C19" s="51" t="s">
        <v>103</v>
      </c>
      <c r="D19" s="49" t="s">
        <v>18</v>
      </c>
      <c r="E19" s="49" t="s">
        <v>104</v>
      </c>
      <c r="F19" s="49" t="s">
        <v>95</v>
      </c>
      <c r="G19" s="49"/>
      <c r="H19" s="52">
        <v>44637.0</v>
      </c>
      <c r="I19" s="52">
        <v>44642.0</v>
      </c>
      <c r="J19" s="53" t="s">
        <v>107</v>
      </c>
      <c r="K19" s="67">
        <v>2385784.42</v>
      </c>
      <c r="L19" s="51" t="s">
        <v>18</v>
      </c>
      <c r="M19" s="55" t="s">
        <v>18</v>
      </c>
      <c r="N19" s="56" t="s">
        <v>18</v>
      </c>
      <c r="O19" s="57"/>
      <c r="P19" s="57"/>
      <c r="Q19" s="58"/>
    </row>
    <row r="20">
      <c r="A20" s="49">
        <v>1.0</v>
      </c>
      <c r="B20" s="50" t="s">
        <v>108</v>
      </c>
      <c r="C20" s="51" t="s">
        <v>109</v>
      </c>
      <c r="D20" s="49" t="s">
        <v>110</v>
      </c>
      <c r="E20" s="49" t="s">
        <v>111</v>
      </c>
      <c r="F20" s="49" t="s">
        <v>95</v>
      </c>
      <c r="G20" s="49" t="s">
        <v>96</v>
      </c>
      <c r="H20" s="52">
        <v>44588.0</v>
      </c>
      <c r="I20" s="52">
        <v>44592.0</v>
      </c>
      <c r="J20" s="53" t="s">
        <v>112</v>
      </c>
      <c r="K20" s="67">
        <v>34533.0</v>
      </c>
      <c r="L20" s="51" t="s">
        <v>18</v>
      </c>
      <c r="M20" s="55" t="s">
        <v>18</v>
      </c>
      <c r="N20" s="56" t="s">
        <v>18</v>
      </c>
      <c r="O20" s="57"/>
      <c r="P20" s="57"/>
      <c r="Q20" s="58"/>
    </row>
    <row r="21">
      <c r="A21" s="49">
        <v>1.0</v>
      </c>
      <c r="B21" s="50" t="s">
        <v>108</v>
      </c>
      <c r="C21" s="51" t="s">
        <v>109</v>
      </c>
      <c r="D21" s="49" t="s">
        <v>113</v>
      </c>
      <c r="E21" s="49" t="s">
        <v>111</v>
      </c>
      <c r="F21" s="49" t="s">
        <v>95</v>
      </c>
      <c r="G21" s="51" t="s">
        <v>18</v>
      </c>
      <c r="H21" s="52">
        <v>44631.0</v>
      </c>
      <c r="I21" s="52">
        <v>44634.0</v>
      </c>
      <c r="J21" s="53" t="s">
        <v>114</v>
      </c>
      <c r="K21" s="54">
        <v>42026.0</v>
      </c>
      <c r="L21" s="51" t="s">
        <v>18</v>
      </c>
      <c r="M21" s="55" t="s">
        <v>18</v>
      </c>
      <c r="N21" s="56" t="s">
        <v>18</v>
      </c>
      <c r="O21" s="57"/>
      <c r="P21" s="57"/>
      <c r="Q21" s="58"/>
    </row>
    <row r="22">
      <c r="A22" s="49">
        <v>1.0</v>
      </c>
      <c r="B22" s="50" t="s">
        <v>115</v>
      </c>
      <c r="C22" s="51" t="s">
        <v>116</v>
      </c>
      <c r="D22" s="49">
        <v>187.0</v>
      </c>
      <c r="E22" s="49" t="s">
        <v>117</v>
      </c>
      <c r="F22" s="49" t="s">
        <v>95</v>
      </c>
      <c r="G22" s="51" t="s">
        <v>18</v>
      </c>
      <c r="H22" s="52">
        <v>44606.0</v>
      </c>
      <c r="I22" s="52">
        <v>44622.0</v>
      </c>
      <c r="J22" s="53" t="s">
        <v>118</v>
      </c>
      <c r="K22" s="54">
        <v>2.2703097E7</v>
      </c>
      <c r="L22" s="51" t="s">
        <v>18</v>
      </c>
      <c r="M22" s="55" t="s">
        <v>18</v>
      </c>
      <c r="N22" s="56" t="s">
        <v>18</v>
      </c>
      <c r="O22" s="57"/>
      <c r="P22" s="57"/>
      <c r="Q22" s="58"/>
    </row>
    <row r="23">
      <c r="A23" s="49">
        <v>1.0</v>
      </c>
      <c r="B23" s="50" t="s">
        <v>119</v>
      </c>
      <c r="C23" s="51" t="s">
        <v>120</v>
      </c>
      <c r="D23" s="49">
        <v>234.0</v>
      </c>
      <c r="E23" s="49" t="s">
        <v>121</v>
      </c>
      <c r="F23" s="49" t="s">
        <v>95</v>
      </c>
      <c r="G23" s="51" t="s">
        <v>18</v>
      </c>
      <c r="H23" s="52">
        <v>44614.0</v>
      </c>
      <c r="I23" s="52">
        <v>44620.0</v>
      </c>
      <c r="J23" s="53" t="s">
        <v>122</v>
      </c>
      <c r="K23" s="54">
        <v>1335338.17</v>
      </c>
      <c r="L23" s="51" t="s">
        <v>18</v>
      </c>
      <c r="M23" s="55" t="s">
        <v>18</v>
      </c>
      <c r="N23" s="56" t="s">
        <v>18</v>
      </c>
      <c r="O23" s="57"/>
      <c r="P23" s="57"/>
      <c r="Q23" s="58"/>
    </row>
    <row r="24">
      <c r="A24" s="49">
        <v>1.0</v>
      </c>
      <c r="B24" s="50" t="s">
        <v>123</v>
      </c>
      <c r="C24" s="51" t="s">
        <v>124</v>
      </c>
      <c r="D24" s="49">
        <v>238.0</v>
      </c>
      <c r="E24" s="49" t="s">
        <v>125</v>
      </c>
      <c r="F24" s="49" t="s">
        <v>95</v>
      </c>
      <c r="G24" s="51" t="s">
        <v>18</v>
      </c>
      <c r="H24" s="52">
        <v>44614.0</v>
      </c>
      <c r="I24" s="52">
        <v>44621.0</v>
      </c>
      <c r="J24" s="53" t="s">
        <v>126</v>
      </c>
      <c r="K24" s="54">
        <v>328447.55</v>
      </c>
      <c r="L24" s="51" t="s">
        <v>18</v>
      </c>
      <c r="M24" s="55" t="s">
        <v>18</v>
      </c>
      <c r="N24" s="56" t="s">
        <v>18</v>
      </c>
      <c r="O24" s="57"/>
      <c r="P24" s="57"/>
      <c r="Q24" s="58"/>
    </row>
    <row r="25">
      <c r="A25" s="49">
        <v>1.0</v>
      </c>
      <c r="B25" s="50" t="s">
        <v>127</v>
      </c>
      <c r="C25" s="51" t="s">
        <v>93</v>
      </c>
      <c r="D25" s="49">
        <v>250.0</v>
      </c>
      <c r="E25" s="49" t="s">
        <v>128</v>
      </c>
      <c r="F25" s="49" t="s">
        <v>95</v>
      </c>
      <c r="G25" s="51" t="s">
        <v>18</v>
      </c>
      <c r="H25" s="52">
        <v>44614.0</v>
      </c>
      <c r="I25" s="52">
        <v>44622.0</v>
      </c>
      <c r="J25" s="53" t="s">
        <v>129</v>
      </c>
      <c r="K25" s="54">
        <v>460448.22</v>
      </c>
      <c r="L25" s="51" t="s">
        <v>18</v>
      </c>
      <c r="M25" s="55" t="s">
        <v>18</v>
      </c>
      <c r="N25" s="56" t="s">
        <v>18</v>
      </c>
      <c r="O25" s="57"/>
      <c r="P25" s="57"/>
      <c r="Q25" s="58"/>
    </row>
    <row r="26">
      <c r="A26" s="49">
        <v>1.0</v>
      </c>
      <c r="B26" s="50" t="s">
        <v>127</v>
      </c>
      <c r="C26" s="51" t="s">
        <v>93</v>
      </c>
      <c r="D26" s="49"/>
      <c r="E26" s="49" t="s">
        <v>128</v>
      </c>
      <c r="F26" s="49" t="s">
        <v>95</v>
      </c>
      <c r="G26" s="51" t="s">
        <v>18</v>
      </c>
      <c r="H26" s="52">
        <v>44624.0</v>
      </c>
      <c r="I26" s="52">
        <v>44631.0</v>
      </c>
      <c r="J26" s="53" t="s">
        <v>130</v>
      </c>
      <c r="K26" s="54">
        <v>8777000.0</v>
      </c>
      <c r="L26" s="51" t="s">
        <v>18</v>
      </c>
      <c r="M26" s="55" t="s">
        <v>18</v>
      </c>
      <c r="N26" s="56" t="s">
        <v>18</v>
      </c>
      <c r="O26" s="57"/>
      <c r="P26" s="57"/>
      <c r="Q26" s="58"/>
    </row>
    <row r="27">
      <c r="A27" s="49">
        <v>1.0</v>
      </c>
      <c r="B27" s="50" t="s">
        <v>127</v>
      </c>
      <c r="C27" s="51" t="s">
        <v>93</v>
      </c>
      <c r="D27" s="49">
        <v>370.0</v>
      </c>
      <c r="E27" s="49" t="s">
        <v>128</v>
      </c>
      <c r="F27" s="49" t="s">
        <v>95</v>
      </c>
      <c r="G27" s="51"/>
      <c r="H27" s="52">
        <v>44662.0</v>
      </c>
      <c r="I27" s="52">
        <v>44662.0</v>
      </c>
      <c r="J27" s="53" t="s">
        <v>131</v>
      </c>
      <c r="K27" s="54"/>
      <c r="L27" s="51"/>
      <c r="M27" s="55"/>
      <c r="N27" s="56"/>
      <c r="O27" s="57"/>
      <c r="P27" s="57"/>
      <c r="Q27" s="58"/>
    </row>
    <row r="28">
      <c r="A28" s="49">
        <v>1.0</v>
      </c>
      <c r="B28" s="50" t="s">
        <v>127</v>
      </c>
      <c r="C28" s="51" t="s">
        <v>93</v>
      </c>
      <c r="D28" s="49">
        <v>406.0</v>
      </c>
      <c r="E28" s="49" t="s">
        <v>128</v>
      </c>
      <c r="F28" s="49" t="s">
        <v>95</v>
      </c>
      <c r="G28" s="51"/>
      <c r="H28" s="52">
        <v>44669.0</v>
      </c>
      <c r="I28" s="52">
        <v>44679.0</v>
      </c>
      <c r="J28" s="53" t="s">
        <v>132</v>
      </c>
      <c r="K28" s="54"/>
      <c r="L28" s="51"/>
      <c r="M28" s="55"/>
      <c r="N28" s="56"/>
      <c r="O28" s="33"/>
      <c r="P28" s="33"/>
      <c r="Q28" s="58"/>
    </row>
    <row r="29">
      <c r="A29" s="49">
        <v>1.0</v>
      </c>
      <c r="B29" s="50" t="s">
        <v>133</v>
      </c>
      <c r="C29" s="51" t="s">
        <v>134</v>
      </c>
      <c r="D29" s="49">
        <v>253.0</v>
      </c>
      <c r="E29" s="49" t="s">
        <v>135</v>
      </c>
      <c r="F29" s="49" t="s">
        <v>95</v>
      </c>
      <c r="G29" s="51" t="s">
        <v>18</v>
      </c>
      <c r="H29" s="52">
        <v>44616.0</v>
      </c>
      <c r="I29" s="52">
        <v>44622.0</v>
      </c>
      <c r="J29" s="53" t="s">
        <v>136</v>
      </c>
      <c r="K29" s="54">
        <v>1535099.54</v>
      </c>
      <c r="L29" s="51" t="s">
        <v>18</v>
      </c>
      <c r="M29" s="55" t="s">
        <v>18</v>
      </c>
      <c r="N29" s="56" t="s">
        <v>18</v>
      </c>
      <c r="O29" s="57"/>
      <c r="P29" s="57"/>
      <c r="Q29" s="58"/>
    </row>
    <row r="30">
      <c r="A30" s="63">
        <v>2.0</v>
      </c>
      <c r="B30" s="60" t="s">
        <v>102</v>
      </c>
      <c r="C30" s="60" t="s">
        <v>137</v>
      </c>
      <c r="D30" s="63" t="s">
        <v>138</v>
      </c>
      <c r="E30" s="63" t="s">
        <v>139</v>
      </c>
      <c r="F30" s="63" t="s">
        <v>140</v>
      </c>
      <c r="G30" s="63" t="s">
        <v>65</v>
      </c>
      <c r="H30" s="76">
        <v>44531.0</v>
      </c>
      <c r="I30" s="76">
        <v>44580.0</v>
      </c>
      <c r="J30" s="77" t="s">
        <v>141</v>
      </c>
      <c r="K30" s="60" t="s">
        <v>18</v>
      </c>
      <c r="L30" s="59" t="s">
        <v>18</v>
      </c>
      <c r="M30" s="78" t="s">
        <v>18</v>
      </c>
      <c r="N30" s="61" t="s">
        <v>18</v>
      </c>
      <c r="O30" s="57" t="s">
        <v>18</v>
      </c>
      <c r="P30" s="57"/>
      <c r="Q30" s="58"/>
    </row>
    <row r="31">
      <c r="A31" s="63">
        <v>2.0</v>
      </c>
      <c r="B31" s="60" t="s">
        <v>142</v>
      </c>
      <c r="C31" s="63" t="s">
        <v>143</v>
      </c>
      <c r="D31" s="63">
        <v>1602.0</v>
      </c>
      <c r="E31" s="63" t="s">
        <v>18</v>
      </c>
      <c r="F31" s="63" t="s">
        <v>140</v>
      </c>
      <c r="G31" s="63" t="s">
        <v>18</v>
      </c>
      <c r="H31" s="79">
        <v>44543.0</v>
      </c>
      <c r="I31" s="52">
        <v>44574.0</v>
      </c>
      <c r="J31" s="77" t="s">
        <v>144</v>
      </c>
      <c r="K31" s="63" t="s">
        <v>18</v>
      </c>
      <c r="L31" s="59" t="s">
        <v>18</v>
      </c>
      <c r="M31" s="78" t="s">
        <v>18</v>
      </c>
      <c r="N31" s="61" t="s">
        <v>18</v>
      </c>
      <c r="O31" s="57" t="s">
        <v>18</v>
      </c>
      <c r="P31" s="57"/>
      <c r="Q31" s="58"/>
    </row>
    <row r="32">
      <c r="A32" s="49">
        <v>1.0</v>
      </c>
      <c r="B32" s="50" t="s">
        <v>145</v>
      </c>
      <c r="C32" s="51" t="s">
        <v>70</v>
      </c>
      <c r="D32" s="49">
        <v>78.0</v>
      </c>
      <c r="E32" s="49" t="s">
        <v>18</v>
      </c>
      <c r="F32" s="49" t="s">
        <v>140</v>
      </c>
      <c r="G32" s="49" t="s">
        <v>18</v>
      </c>
      <c r="H32" s="52">
        <v>44585.0</v>
      </c>
      <c r="I32" s="52">
        <v>44587.0</v>
      </c>
      <c r="J32" s="53" t="s">
        <v>146</v>
      </c>
      <c r="K32" s="54" t="s">
        <v>18</v>
      </c>
      <c r="L32" s="51" t="s">
        <v>18</v>
      </c>
      <c r="M32" s="55" t="s">
        <v>18</v>
      </c>
      <c r="N32" s="56" t="s">
        <v>18</v>
      </c>
      <c r="O32" s="57"/>
      <c r="P32" s="57"/>
      <c r="Q32" s="58"/>
    </row>
    <row r="33">
      <c r="A33" s="49">
        <v>2.0</v>
      </c>
      <c r="B33" s="50" t="s">
        <v>142</v>
      </c>
      <c r="C33" s="51" t="s">
        <v>147</v>
      </c>
      <c r="D33" s="49">
        <v>90.0</v>
      </c>
      <c r="E33" s="49" t="s">
        <v>18</v>
      </c>
      <c r="F33" s="49" t="s">
        <v>140</v>
      </c>
      <c r="G33" s="49" t="s">
        <v>18</v>
      </c>
      <c r="H33" s="52">
        <v>44586.0</v>
      </c>
      <c r="I33" s="52">
        <v>44592.0</v>
      </c>
      <c r="J33" s="53" t="s">
        <v>148</v>
      </c>
      <c r="K33" s="67" t="s">
        <v>18</v>
      </c>
      <c r="L33" s="51" t="s">
        <v>18</v>
      </c>
      <c r="M33" s="55" t="s">
        <v>18</v>
      </c>
      <c r="N33" s="56" t="s">
        <v>18</v>
      </c>
      <c r="O33" s="57"/>
      <c r="P33" s="57"/>
      <c r="Q33" s="58"/>
    </row>
    <row r="34">
      <c r="A34" s="49">
        <v>2.0</v>
      </c>
      <c r="B34" s="50" t="s">
        <v>149</v>
      </c>
      <c r="C34" s="51" t="s">
        <v>150</v>
      </c>
      <c r="D34" s="49">
        <v>126.0</v>
      </c>
      <c r="E34" s="49" t="s">
        <v>18</v>
      </c>
      <c r="F34" s="49" t="s">
        <v>140</v>
      </c>
      <c r="G34" s="49" t="s">
        <v>18</v>
      </c>
      <c r="H34" s="52">
        <v>44593.0</v>
      </c>
      <c r="I34" s="52">
        <v>44593.0</v>
      </c>
      <c r="J34" s="53" t="s">
        <v>151</v>
      </c>
      <c r="K34" s="67" t="s">
        <v>18</v>
      </c>
      <c r="L34" s="51" t="s">
        <v>18</v>
      </c>
      <c r="M34" s="55" t="s">
        <v>18</v>
      </c>
      <c r="N34" s="56" t="s">
        <v>18</v>
      </c>
      <c r="O34" s="57"/>
      <c r="P34" s="57"/>
      <c r="Q34" s="58"/>
    </row>
    <row r="35">
      <c r="A35" s="49">
        <v>1.0</v>
      </c>
      <c r="B35" s="50" t="s">
        <v>152</v>
      </c>
      <c r="C35" s="51" t="s">
        <v>153</v>
      </c>
      <c r="D35" s="49">
        <v>226.0</v>
      </c>
      <c r="E35" s="49" t="s">
        <v>18</v>
      </c>
      <c r="F35" s="49" t="s">
        <v>140</v>
      </c>
      <c r="G35" s="51" t="s">
        <v>18</v>
      </c>
      <c r="H35" s="52">
        <v>44610.0</v>
      </c>
      <c r="I35" s="52">
        <v>44622.0</v>
      </c>
      <c r="J35" s="53" t="s">
        <v>154</v>
      </c>
      <c r="K35" s="54" t="s">
        <v>18</v>
      </c>
      <c r="L35" s="51" t="s">
        <v>18</v>
      </c>
      <c r="M35" s="55" t="s">
        <v>18</v>
      </c>
      <c r="N35" s="56" t="s">
        <v>18</v>
      </c>
      <c r="O35" s="57"/>
      <c r="P35" s="57"/>
      <c r="Q35" s="58"/>
    </row>
    <row r="36">
      <c r="A36" s="49">
        <v>1.0</v>
      </c>
      <c r="B36" s="50" t="s">
        <v>155</v>
      </c>
      <c r="C36" s="51" t="s">
        <v>70</v>
      </c>
      <c r="D36" s="49">
        <v>239.0</v>
      </c>
      <c r="E36" s="49" t="s">
        <v>18</v>
      </c>
      <c r="F36" s="49" t="s">
        <v>140</v>
      </c>
      <c r="G36" s="51" t="s">
        <v>18</v>
      </c>
      <c r="H36" s="52">
        <v>44614.0</v>
      </c>
      <c r="I36" s="52">
        <v>44616.0</v>
      </c>
      <c r="J36" s="53" t="s">
        <v>156</v>
      </c>
      <c r="K36" s="54" t="s">
        <v>18</v>
      </c>
      <c r="L36" s="51" t="s">
        <v>18</v>
      </c>
      <c r="M36" s="55" t="s">
        <v>18</v>
      </c>
      <c r="N36" s="56" t="s">
        <v>18</v>
      </c>
      <c r="O36" s="57"/>
      <c r="P36" s="57"/>
      <c r="Q36" s="58"/>
    </row>
    <row r="37">
      <c r="A37" s="49">
        <v>1.0</v>
      </c>
      <c r="B37" s="50" t="s">
        <v>157</v>
      </c>
      <c r="C37" s="51" t="s">
        <v>70</v>
      </c>
      <c r="D37" s="49">
        <v>256.0</v>
      </c>
      <c r="E37" s="49" t="s">
        <v>18</v>
      </c>
      <c r="F37" s="49" t="s">
        <v>140</v>
      </c>
      <c r="G37" s="51" t="s">
        <v>18</v>
      </c>
      <c r="H37" s="52">
        <v>44616.0</v>
      </c>
      <c r="I37" s="52">
        <v>44616.0</v>
      </c>
      <c r="J37" s="53" t="s">
        <v>158</v>
      </c>
      <c r="K37" s="54" t="s">
        <v>18</v>
      </c>
      <c r="L37" s="51" t="s">
        <v>18</v>
      </c>
      <c r="M37" s="55" t="s">
        <v>18</v>
      </c>
      <c r="N37" s="56" t="s">
        <v>18</v>
      </c>
      <c r="O37" s="57"/>
      <c r="P37" s="57"/>
      <c r="Q37" s="58"/>
    </row>
    <row r="38">
      <c r="A38" s="49">
        <v>1.0</v>
      </c>
      <c r="B38" s="50" t="s">
        <v>159</v>
      </c>
      <c r="C38" s="51" t="s">
        <v>160</v>
      </c>
      <c r="D38" s="49">
        <v>213.0</v>
      </c>
      <c r="E38" s="49" t="s">
        <v>18</v>
      </c>
      <c r="F38" s="49" t="s">
        <v>140</v>
      </c>
      <c r="G38" s="51" t="s">
        <v>18</v>
      </c>
      <c r="H38" s="52">
        <v>44617.0</v>
      </c>
      <c r="I38" s="52">
        <v>44637.0</v>
      </c>
      <c r="J38" s="53" t="s">
        <v>161</v>
      </c>
      <c r="K38" s="54" t="s">
        <v>18</v>
      </c>
      <c r="L38" s="51" t="s">
        <v>18</v>
      </c>
      <c r="M38" s="55" t="s">
        <v>18</v>
      </c>
      <c r="N38" s="56" t="s">
        <v>18</v>
      </c>
      <c r="O38" s="57"/>
      <c r="P38" s="57"/>
      <c r="Q38" s="58"/>
    </row>
    <row r="39">
      <c r="A39" s="49">
        <v>1.0</v>
      </c>
      <c r="B39" s="50" t="s">
        <v>162</v>
      </c>
      <c r="C39" s="51" t="s">
        <v>163</v>
      </c>
      <c r="D39" s="49">
        <v>270.0</v>
      </c>
      <c r="E39" s="49" t="s">
        <v>18</v>
      </c>
      <c r="F39" s="49" t="s">
        <v>140</v>
      </c>
      <c r="G39" s="51" t="s">
        <v>18</v>
      </c>
      <c r="H39" s="52">
        <v>44622.0</v>
      </c>
      <c r="I39" s="52">
        <v>44624.0</v>
      </c>
      <c r="J39" s="53" t="s">
        <v>164</v>
      </c>
      <c r="K39" s="54" t="s">
        <v>18</v>
      </c>
      <c r="L39" s="51" t="s">
        <v>18</v>
      </c>
      <c r="M39" s="55" t="s">
        <v>18</v>
      </c>
      <c r="N39" s="56" t="s">
        <v>18</v>
      </c>
      <c r="O39" s="57"/>
      <c r="P39" s="57"/>
      <c r="Q39" s="58"/>
    </row>
    <row r="40">
      <c r="A40" s="49">
        <v>1.0</v>
      </c>
      <c r="B40" s="50" t="s">
        <v>165</v>
      </c>
      <c r="C40" s="51" t="s">
        <v>166</v>
      </c>
      <c r="D40" s="49">
        <v>305.0</v>
      </c>
      <c r="E40" s="49" t="s">
        <v>18</v>
      </c>
      <c r="F40" s="49" t="s">
        <v>140</v>
      </c>
      <c r="G40" s="51" t="s">
        <v>18</v>
      </c>
      <c r="H40" s="52">
        <v>44629.0</v>
      </c>
      <c r="I40" s="52">
        <v>44629.0</v>
      </c>
      <c r="J40" s="53" t="s">
        <v>167</v>
      </c>
      <c r="K40" s="54" t="s">
        <v>18</v>
      </c>
      <c r="L40" s="51" t="s">
        <v>18</v>
      </c>
      <c r="M40" s="55" t="s">
        <v>18</v>
      </c>
      <c r="N40" s="56" t="s">
        <v>18</v>
      </c>
      <c r="O40" s="57"/>
      <c r="P40" s="57"/>
      <c r="Q40" s="58"/>
    </row>
    <row r="41">
      <c r="A41" s="49">
        <v>2.0</v>
      </c>
      <c r="B41" s="50" t="s">
        <v>168</v>
      </c>
      <c r="C41" s="51" t="s">
        <v>169</v>
      </c>
      <c r="D41" s="49">
        <v>313.0</v>
      </c>
      <c r="E41" s="49" t="s">
        <v>18</v>
      </c>
      <c r="F41" s="49" t="s">
        <v>140</v>
      </c>
      <c r="G41" s="51" t="s">
        <v>18</v>
      </c>
      <c r="H41" s="52">
        <v>44634.0</v>
      </c>
      <c r="I41" s="52">
        <v>44634.0</v>
      </c>
      <c r="J41" s="53" t="s">
        <v>170</v>
      </c>
      <c r="K41" s="54" t="s">
        <v>18</v>
      </c>
      <c r="L41" s="51" t="s">
        <v>18</v>
      </c>
      <c r="M41" s="55" t="s">
        <v>18</v>
      </c>
      <c r="N41" s="56" t="s">
        <v>18</v>
      </c>
      <c r="O41" s="57"/>
      <c r="P41" s="57"/>
      <c r="Q41" s="58"/>
    </row>
    <row r="42">
      <c r="A42" s="49">
        <v>2.0</v>
      </c>
      <c r="B42" s="50" t="s">
        <v>102</v>
      </c>
      <c r="C42" s="51" t="s">
        <v>171</v>
      </c>
      <c r="D42" s="49">
        <v>314.0</v>
      </c>
      <c r="E42" s="49" t="s">
        <v>18</v>
      </c>
      <c r="F42" s="49" t="s">
        <v>140</v>
      </c>
      <c r="G42" s="51" t="s">
        <v>172</v>
      </c>
      <c r="H42" s="52">
        <v>44634.0</v>
      </c>
      <c r="I42" s="52">
        <v>44643.0</v>
      </c>
      <c r="J42" s="53" t="s">
        <v>173</v>
      </c>
      <c r="K42" s="54" t="s">
        <v>18</v>
      </c>
      <c r="L42" s="51" t="s">
        <v>18</v>
      </c>
      <c r="M42" s="55" t="s">
        <v>18</v>
      </c>
      <c r="N42" s="56" t="s">
        <v>18</v>
      </c>
      <c r="O42" s="57"/>
      <c r="P42" s="57"/>
      <c r="Q42" s="58"/>
    </row>
    <row r="43">
      <c r="A43" s="49">
        <v>2.0</v>
      </c>
      <c r="B43" s="50" t="s">
        <v>174</v>
      </c>
      <c r="C43" s="51" t="s">
        <v>175</v>
      </c>
      <c r="D43" s="49">
        <v>365.0</v>
      </c>
      <c r="E43" s="49" t="s">
        <v>18</v>
      </c>
      <c r="F43" s="49" t="s">
        <v>140</v>
      </c>
      <c r="G43" s="51" t="s">
        <v>18</v>
      </c>
      <c r="H43" s="52">
        <v>44642.0</v>
      </c>
      <c r="I43" s="52">
        <v>44650.0</v>
      </c>
      <c r="J43" s="53" t="s">
        <v>176</v>
      </c>
      <c r="K43" s="54" t="s">
        <v>18</v>
      </c>
      <c r="L43" s="51" t="s">
        <v>18</v>
      </c>
      <c r="M43" s="55" t="s">
        <v>18</v>
      </c>
      <c r="N43" s="56" t="s">
        <v>18</v>
      </c>
      <c r="O43" s="57"/>
      <c r="P43" s="57"/>
      <c r="Q43" s="58"/>
    </row>
    <row r="44">
      <c r="A44" s="49">
        <v>1.0</v>
      </c>
      <c r="B44" s="50" t="s">
        <v>52</v>
      </c>
      <c r="C44" s="51" t="s">
        <v>177</v>
      </c>
      <c r="D44" s="49">
        <v>381.0</v>
      </c>
      <c r="E44" s="49" t="s">
        <v>18</v>
      </c>
      <c r="F44" s="49" t="s">
        <v>140</v>
      </c>
      <c r="G44" s="51" t="s">
        <v>18</v>
      </c>
      <c r="H44" s="52">
        <v>44643.0</v>
      </c>
      <c r="I44" s="52">
        <v>44645.0</v>
      </c>
      <c r="J44" s="53" t="s">
        <v>178</v>
      </c>
      <c r="K44" s="54" t="s">
        <v>18</v>
      </c>
      <c r="L44" s="51" t="s">
        <v>18</v>
      </c>
      <c r="M44" s="55" t="s">
        <v>18</v>
      </c>
      <c r="N44" s="56" t="s">
        <v>18</v>
      </c>
      <c r="O44" s="57"/>
      <c r="P44" s="57"/>
      <c r="Q44" s="58"/>
    </row>
    <row r="45">
      <c r="A45" s="49">
        <v>2.0</v>
      </c>
      <c r="B45" s="50" t="s">
        <v>179</v>
      </c>
      <c r="C45" s="51" t="s">
        <v>180</v>
      </c>
      <c r="D45" s="49">
        <v>394.0</v>
      </c>
      <c r="E45" s="49" t="s">
        <v>18</v>
      </c>
      <c r="F45" s="49" t="s">
        <v>140</v>
      </c>
      <c r="G45" s="51" t="s">
        <v>18</v>
      </c>
      <c r="H45" s="52">
        <v>44644.0</v>
      </c>
      <c r="I45" s="52">
        <v>44644.0</v>
      </c>
      <c r="J45" s="53" t="s">
        <v>181</v>
      </c>
      <c r="K45" s="54" t="s">
        <v>18</v>
      </c>
      <c r="L45" s="51" t="s">
        <v>18</v>
      </c>
      <c r="M45" s="55" t="s">
        <v>18</v>
      </c>
      <c r="N45" s="56" t="s">
        <v>18</v>
      </c>
      <c r="O45" s="57"/>
      <c r="P45" s="57"/>
      <c r="Q45" s="58"/>
    </row>
    <row r="46">
      <c r="A46" s="49">
        <v>2.0</v>
      </c>
      <c r="B46" s="50" t="s">
        <v>182</v>
      </c>
      <c r="C46" s="51" t="s">
        <v>183</v>
      </c>
      <c r="D46" s="49">
        <v>411.0</v>
      </c>
      <c r="E46" s="49" t="s">
        <v>18</v>
      </c>
      <c r="F46" s="49" t="s">
        <v>140</v>
      </c>
      <c r="G46" s="51" t="s">
        <v>18</v>
      </c>
      <c r="H46" s="52">
        <v>44648.0</v>
      </c>
      <c r="I46" s="52">
        <v>44649.0</v>
      </c>
      <c r="J46" s="53" t="s">
        <v>184</v>
      </c>
      <c r="K46" s="54" t="s">
        <v>18</v>
      </c>
      <c r="L46" s="51" t="s">
        <v>18</v>
      </c>
      <c r="M46" s="55" t="s">
        <v>18</v>
      </c>
      <c r="N46" s="56" t="s">
        <v>18</v>
      </c>
      <c r="O46" s="57"/>
      <c r="P46" s="57"/>
      <c r="Q46" s="58"/>
    </row>
    <row r="47">
      <c r="A47" s="49">
        <v>2.0</v>
      </c>
      <c r="B47" s="50" t="s">
        <v>185</v>
      </c>
      <c r="C47" s="51" t="s">
        <v>186</v>
      </c>
      <c r="D47" s="49">
        <v>409.0</v>
      </c>
      <c r="E47" s="49" t="s">
        <v>18</v>
      </c>
      <c r="F47" s="49" t="s">
        <v>140</v>
      </c>
      <c r="G47" s="51" t="s">
        <v>18</v>
      </c>
      <c r="H47" s="52">
        <v>44648.0</v>
      </c>
      <c r="I47" s="52">
        <v>44648.0</v>
      </c>
      <c r="J47" s="53" t="s">
        <v>187</v>
      </c>
      <c r="K47" s="54" t="s">
        <v>18</v>
      </c>
      <c r="L47" s="51" t="s">
        <v>18</v>
      </c>
      <c r="M47" s="55" t="s">
        <v>18</v>
      </c>
      <c r="N47" s="56" t="s">
        <v>18</v>
      </c>
      <c r="O47" s="57"/>
      <c r="P47" s="57"/>
      <c r="Q47" s="34"/>
    </row>
    <row r="48" ht="138.0" customHeight="1">
      <c r="A48" s="49">
        <v>2.0</v>
      </c>
      <c r="B48" s="50" t="s">
        <v>102</v>
      </c>
      <c r="C48" s="51" t="s">
        <v>188</v>
      </c>
      <c r="D48" s="49">
        <v>437.0</v>
      </c>
      <c r="E48" s="49" t="s">
        <v>18</v>
      </c>
      <c r="F48" s="49" t="s">
        <v>140</v>
      </c>
      <c r="G48" s="51" t="s">
        <v>18</v>
      </c>
      <c r="H48" s="52">
        <v>44652.0</v>
      </c>
      <c r="I48" s="52">
        <v>44656.0</v>
      </c>
      <c r="J48" s="53" t="s">
        <v>189</v>
      </c>
      <c r="K48" s="54" t="s">
        <v>18</v>
      </c>
      <c r="L48" s="51" t="s">
        <v>18</v>
      </c>
      <c r="M48" s="55" t="s">
        <v>18</v>
      </c>
      <c r="N48" s="56" t="s">
        <v>18</v>
      </c>
      <c r="O48" s="57"/>
      <c r="P48" s="57"/>
      <c r="Q48" s="34"/>
    </row>
    <row r="49">
      <c r="A49" s="49">
        <v>1.0</v>
      </c>
      <c r="B49" s="50" t="s">
        <v>190</v>
      </c>
      <c r="C49" s="51" t="s">
        <v>93</v>
      </c>
      <c r="D49" s="49">
        <v>456.0</v>
      </c>
      <c r="E49" s="49" t="s">
        <v>18</v>
      </c>
      <c r="F49" s="49" t="s">
        <v>140</v>
      </c>
      <c r="G49" s="51" t="s">
        <v>18</v>
      </c>
      <c r="H49" s="52">
        <v>44656.0</v>
      </c>
      <c r="I49" s="52">
        <v>44656.0</v>
      </c>
      <c r="J49" s="53" t="s">
        <v>191</v>
      </c>
      <c r="K49" s="54" t="s">
        <v>18</v>
      </c>
      <c r="L49" s="51" t="s">
        <v>18</v>
      </c>
      <c r="M49" s="55" t="s">
        <v>18</v>
      </c>
      <c r="N49" s="56" t="s">
        <v>18</v>
      </c>
      <c r="O49" s="57"/>
      <c r="P49" s="57"/>
      <c r="Q49" s="34"/>
    </row>
    <row r="50">
      <c r="A50" s="49">
        <v>1.0</v>
      </c>
      <c r="B50" s="50" t="s">
        <v>192</v>
      </c>
      <c r="C50" s="51" t="s">
        <v>193</v>
      </c>
      <c r="D50" s="49">
        <v>457.0</v>
      </c>
      <c r="E50" s="49" t="s">
        <v>18</v>
      </c>
      <c r="F50" s="49" t="s">
        <v>140</v>
      </c>
      <c r="G50" s="51" t="s">
        <v>18</v>
      </c>
      <c r="H50" s="52">
        <v>44656.0</v>
      </c>
      <c r="I50" s="52">
        <v>44656.0</v>
      </c>
      <c r="J50" s="53" t="s">
        <v>194</v>
      </c>
      <c r="K50" s="54" t="s">
        <v>18</v>
      </c>
      <c r="L50" s="51" t="s">
        <v>18</v>
      </c>
      <c r="M50" s="55" t="s">
        <v>18</v>
      </c>
      <c r="N50" s="56" t="s">
        <v>18</v>
      </c>
      <c r="O50" s="57"/>
      <c r="P50" s="57"/>
      <c r="Q50" s="34"/>
    </row>
    <row r="51">
      <c r="A51" s="49">
        <v>1.0</v>
      </c>
      <c r="B51" s="50" t="s">
        <v>195</v>
      </c>
      <c r="C51" s="51" t="s">
        <v>93</v>
      </c>
      <c r="D51" s="49">
        <v>462.0</v>
      </c>
      <c r="E51" s="49" t="s">
        <v>18</v>
      </c>
      <c r="F51" s="49" t="s">
        <v>140</v>
      </c>
      <c r="G51" s="51" t="s">
        <v>18</v>
      </c>
      <c r="H51" s="52">
        <v>44658.0</v>
      </c>
      <c r="I51" s="52">
        <v>44658.0</v>
      </c>
      <c r="J51" s="53" t="s">
        <v>196</v>
      </c>
      <c r="K51" s="54" t="s">
        <v>18</v>
      </c>
      <c r="L51" s="51" t="s">
        <v>18</v>
      </c>
      <c r="M51" s="55" t="s">
        <v>18</v>
      </c>
      <c r="N51" s="56" t="s">
        <v>18</v>
      </c>
      <c r="O51" s="57"/>
      <c r="P51" s="57"/>
      <c r="Q51" s="34"/>
    </row>
    <row r="52">
      <c r="A52" s="49">
        <v>2.0</v>
      </c>
      <c r="B52" s="50" t="s">
        <v>197</v>
      </c>
      <c r="C52" s="51" t="s">
        <v>198</v>
      </c>
      <c r="D52" s="49">
        <v>472.0</v>
      </c>
      <c r="E52" s="49" t="s">
        <v>18</v>
      </c>
      <c r="F52" s="49" t="s">
        <v>140</v>
      </c>
      <c r="G52" s="51" t="s">
        <v>18</v>
      </c>
      <c r="H52" s="52">
        <v>44662.0</v>
      </c>
      <c r="I52" s="52">
        <v>44663.0</v>
      </c>
      <c r="J52" s="53" t="s">
        <v>199</v>
      </c>
      <c r="K52" s="54" t="s">
        <v>18</v>
      </c>
      <c r="L52" s="51" t="s">
        <v>18</v>
      </c>
      <c r="M52" s="55" t="s">
        <v>18</v>
      </c>
      <c r="N52" s="56" t="s">
        <v>18</v>
      </c>
      <c r="O52" s="57"/>
      <c r="P52" s="57"/>
      <c r="Q52" s="34"/>
    </row>
    <row r="53">
      <c r="A53" s="49">
        <v>2.0</v>
      </c>
      <c r="B53" s="50" t="s">
        <v>200</v>
      </c>
      <c r="C53" s="51" t="s">
        <v>93</v>
      </c>
      <c r="D53" s="49" t="s">
        <v>18</v>
      </c>
      <c r="E53" s="49" t="s">
        <v>201</v>
      </c>
      <c r="F53" s="49" t="s">
        <v>140</v>
      </c>
      <c r="G53" s="49" t="s">
        <v>202</v>
      </c>
      <c r="H53" s="52">
        <v>44560.0</v>
      </c>
      <c r="I53" s="52">
        <v>44572.0</v>
      </c>
      <c r="J53" s="53" t="s">
        <v>203</v>
      </c>
      <c r="K53" s="67">
        <v>2618188.0</v>
      </c>
      <c r="L53" s="51" t="s">
        <v>18</v>
      </c>
      <c r="M53" s="55" t="s">
        <v>18</v>
      </c>
      <c r="N53" s="56" t="s">
        <v>18</v>
      </c>
      <c r="O53" s="57"/>
      <c r="P53" s="57"/>
      <c r="Q53" s="34"/>
    </row>
    <row r="54">
      <c r="A54" s="49">
        <v>2.0</v>
      </c>
      <c r="B54" s="50" t="s">
        <v>200</v>
      </c>
      <c r="C54" s="51" t="s">
        <v>93</v>
      </c>
      <c r="D54" s="49" t="s">
        <v>18</v>
      </c>
      <c r="E54" s="49" t="s">
        <v>201</v>
      </c>
      <c r="F54" s="49" t="s">
        <v>140</v>
      </c>
      <c r="G54" s="49" t="s">
        <v>202</v>
      </c>
      <c r="H54" s="52">
        <v>44644.0</v>
      </c>
      <c r="I54" s="52">
        <v>44644.0</v>
      </c>
      <c r="J54" s="53" t="s">
        <v>204</v>
      </c>
      <c r="K54" s="67">
        <v>4095952.0</v>
      </c>
      <c r="L54" s="51" t="s">
        <v>18</v>
      </c>
      <c r="M54" s="55" t="s">
        <v>18</v>
      </c>
      <c r="N54" s="56" t="s">
        <v>18</v>
      </c>
      <c r="O54" s="57"/>
      <c r="P54" s="57"/>
    </row>
    <row r="55">
      <c r="A55" s="49">
        <v>2.0</v>
      </c>
      <c r="B55" s="50" t="s">
        <v>162</v>
      </c>
      <c r="C55" s="51" t="s">
        <v>205</v>
      </c>
      <c r="D55" s="49">
        <v>25.0</v>
      </c>
      <c r="E55" s="49" t="s">
        <v>206</v>
      </c>
      <c r="F55" s="49" t="s">
        <v>140</v>
      </c>
      <c r="G55" s="49" t="s">
        <v>18</v>
      </c>
      <c r="H55" s="52">
        <v>44573.0</v>
      </c>
      <c r="I55" s="52">
        <v>44573.0</v>
      </c>
      <c r="J55" s="53" t="s">
        <v>207</v>
      </c>
      <c r="K55" s="67">
        <v>3068440.0</v>
      </c>
      <c r="L55" s="51" t="s">
        <v>18</v>
      </c>
      <c r="M55" s="55" t="s">
        <v>18</v>
      </c>
      <c r="N55" s="56" t="s">
        <v>18</v>
      </c>
      <c r="O55" s="57"/>
      <c r="P55" s="57"/>
    </row>
    <row r="56">
      <c r="A56" s="49">
        <v>2.0</v>
      </c>
      <c r="B56" s="50" t="s">
        <v>162</v>
      </c>
      <c r="C56" s="51" t="s">
        <v>205</v>
      </c>
      <c r="D56" s="49" t="s">
        <v>18</v>
      </c>
      <c r="E56" s="49" t="s">
        <v>206</v>
      </c>
      <c r="F56" s="49" t="s">
        <v>140</v>
      </c>
      <c r="G56" s="49" t="s">
        <v>18</v>
      </c>
      <c r="H56" s="52">
        <v>44595.0</v>
      </c>
      <c r="I56" s="52">
        <v>44602.0</v>
      </c>
      <c r="J56" s="53" t="s">
        <v>208</v>
      </c>
      <c r="K56" s="67">
        <v>2187719.0</v>
      </c>
      <c r="L56" s="51" t="s">
        <v>18</v>
      </c>
      <c r="M56" s="55" t="s">
        <v>18</v>
      </c>
      <c r="N56" s="56" t="s">
        <v>18</v>
      </c>
      <c r="O56" s="57"/>
      <c r="P56" s="57"/>
    </row>
    <row r="57">
      <c r="A57" s="49">
        <v>2.0</v>
      </c>
      <c r="B57" s="50" t="s">
        <v>162</v>
      </c>
      <c r="C57" s="51" t="s">
        <v>205</v>
      </c>
      <c r="D57" s="49" t="s">
        <v>18</v>
      </c>
      <c r="E57" s="49" t="s">
        <v>206</v>
      </c>
      <c r="F57" s="49" t="s">
        <v>140</v>
      </c>
      <c r="G57" s="49" t="s">
        <v>18</v>
      </c>
      <c r="H57" s="52">
        <v>44613.0</v>
      </c>
      <c r="I57" s="52">
        <v>44631.0</v>
      </c>
      <c r="J57" s="53" t="s">
        <v>209</v>
      </c>
      <c r="K57" s="67">
        <v>3068440.0</v>
      </c>
      <c r="L57" s="51" t="s">
        <v>18</v>
      </c>
      <c r="M57" s="55" t="s">
        <v>18</v>
      </c>
      <c r="N57" s="56" t="s">
        <v>18</v>
      </c>
      <c r="O57" s="57"/>
      <c r="P57" s="57"/>
    </row>
    <row r="58">
      <c r="A58" s="49">
        <v>1.0</v>
      </c>
      <c r="B58" s="50" t="s">
        <v>162</v>
      </c>
      <c r="C58" s="51" t="s">
        <v>210</v>
      </c>
      <c r="D58" s="49">
        <v>372.0</v>
      </c>
      <c r="E58" s="49" t="s">
        <v>206</v>
      </c>
      <c r="F58" s="49" t="s">
        <v>140</v>
      </c>
      <c r="G58" s="51" t="s">
        <v>18</v>
      </c>
      <c r="H58" s="52">
        <v>44642.0</v>
      </c>
      <c r="I58" s="52">
        <v>44649.0</v>
      </c>
      <c r="J58" s="53" t="s">
        <v>211</v>
      </c>
      <c r="K58" s="54" t="s">
        <v>18</v>
      </c>
      <c r="L58" s="51" t="s">
        <v>18</v>
      </c>
      <c r="M58" s="55" t="s">
        <v>18</v>
      </c>
      <c r="N58" s="56" t="s">
        <v>18</v>
      </c>
      <c r="O58" s="57"/>
      <c r="P58" s="57"/>
    </row>
    <row r="59">
      <c r="A59" s="49">
        <v>1.0</v>
      </c>
      <c r="B59" s="50" t="s">
        <v>212</v>
      </c>
      <c r="C59" s="51" t="s">
        <v>70</v>
      </c>
      <c r="D59" s="49">
        <v>330.0</v>
      </c>
      <c r="E59" s="49" t="s">
        <v>213</v>
      </c>
      <c r="F59" s="49" t="s">
        <v>140</v>
      </c>
      <c r="G59" s="51" t="s">
        <v>18</v>
      </c>
      <c r="H59" s="52">
        <v>44636.0</v>
      </c>
      <c r="I59" s="52">
        <v>44642.0</v>
      </c>
      <c r="J59" s="53" t="s">
        <v>214</v>
      </c>
      <c r="K59" s="54" t="s">
        <v>18</v>
      </c>
      <c r="L59" s="51" t="s">
        <v>18</v>
      </c>
      <c r="M59" s="55" t="s">
        <v>18</v>
      </c>
      <c r="N59" s="56" t="s">
        <v>18</v>
      </c>
      <c r="O59" s="57"/>
      <c r="P59" s="57"/>
    </row>
    <row r="60">
      <c r="A60" s="49">
        <v>2.0</v>
      </c>
      <c r="B60" s="50" t="s">
        <v>162</v>
      </c>
      <c r="C60" s="51" t="s">
        <v>215</v>
      </c>
      <c r="D60" s="49">
        <v>477.0</v>
      </c>
      <c r="E60" s="49" t="s">
        <v>213</v>
      </c>
      <c r="F60" s="49" t="s">
        <v>140</v>
      </c>
      <c r="G60" s="51" t="s">
        <v>18</v>
      </c>
      <c r="H60" s="52">
        <v>44662.0</v>
      </c>
      <c r="I60" s="52">
        <v>44662.0</v>
      </c>
      <c r="J60" s="53" t="s">
        <v>216</v>
      </c>
      <c r="K60" s="54" t="s">
        <v>18</v>
      </c>
      <c r="L60" s="51" t="s">
        <v>18</v>
      </c>
      <c r="M60" s="55" t="s">
        <v>18</v>
      </c>
      <c r="N60" s="56" t="s">
        <v>18</v>
      </c>
      <c r="O60" s="57"/>
      <c r="P60" s="57"/>
    </row>
    <row r="61">
      <c r="A61" s="49">
        <v>1.0</v>
      </c>
      <c r="B61" s="50" t="s">
        <v>162</v>
      </c>
      <c r="C61" s="51" t="s">
        <v>217</v>
      </c>
      <c r="D61" s="49">
        <v>118.0</v>
      </c>
      <c r="E61" s="49" t="s">
        <v>218</v>
      </c>
      <c r="F61" s="49" t="s">
        <v>140</v>
      </c>
      <c r="G61" s="49" t="s">
        <v>18</v>
      </c>
      <c r="H61" s="52">
        <v>44588.0</v>
      </c>
      <c r="I61" s="52">
        <v>44594.0</v>
      </c>
      <c r="J61" s="80" t="s">
        <v>219</v>
      </c>
      <c r="K61" s="67">
        <v>1.5944776E7</v>
      </c>
      <c r="L61" s="51" t="s">
        <v>18</v>
      </c>
      <c r="M61" s="55" t="s">
        <v>18</v>
      </c>
      <c r="N61" s="56" t="s">
        <v>18</v>
      </c>
      <c r="O61" s="57"/>
      <c r="P61" s="57"/>
    </row>
    <row r="62">
      <c r="A62" s="49">
        <v>1.0</v>
      </c>
      <c r="B62" s="50" t="s">
        <v>162</v>
      </c>
      <c r="C62" s="51" t="s">
        <v>217</v>
      </c>
      <c r="D62" s="49" t="s">
        <v>18</v>
      </c>
      <c r="E62" s="49" t="s">
        <v>218</v>
      </c>
      <c r="F62" s="49" t="s">
        <v>140</v>
      </c>
      <c r="G62" s="49" t="s">
        <v>18</v>
      </c>
      <c r="H62" s="52">
        <v>44595.0</v>
      </c>
      <c r="I62" s="52">
        <v>44602.0</v>
      </c>
      <c r="J62" s="53" t="s">
        <v>220</v>
      </c>
      <c r="K62" s="67">
        <v>1.5944776E7</v>
      </c>
      <c r="L62" s="51" t="s">
        <v>18</v>
      </c>
      <c r="M62" s="55" t="s">
        <v>18</v>
      </c>
      <c r="N62" s="56" t="s">
        <v>18</v>
      </c>
      <c r="O62" s="57"/>
      <c r="P62" s="57"/>
    </row>
    <row r="63">
      <c r="A63" s="49">
        <v>1.0</v>
      </c>
      <c r="B63" s="50" t="s">
        <v>162</v>
      </c>
      <c r="C63" s="51" t="s">
        <v>217</v>
      </c>
      <c r="D63" s="49" t="s">
        <v>18</v>
      </c>
      <c r="E63" s="49" t="s">
        <v>218</v>
      </c>
      <c r="F63" s="49" t="s">
        <v>140</v>
      </c>
      <c r="G63" s="49" t="s">
        <v>18</v>
      </c>
      <c r="H63" s="52">
        <v>44613.0</v>
      </c>
      <c r="I63" s="52">
        <v>44631.0</v>
      </c>
      <c r="J63" s="53" t="s">
        <v>221</v>
      </c>
      <c r="K63" s="67">
        <v>2.0374188E7</v>
      </c>
      <c r="L63" s="51" t="s">
        <v>18</v>
      </c>
      <c r="M63" s="55" t="s">
        <v>18</v>
      </c>
      <c r="N63" s="56" t="s">
        <v>18</v>
      </c>
      <c r="O63" s="57"/>
      <c r="P63" s="57"/>
    </row>
    <row r="64">
      <c r="A64" s="49">
        <v>1.0</v>
      </c>
      <c r="B64" s="50" t="s">
        <v>162</v>
      </c>
      <c r="C64" s="51" t="s">
        <v>222</v>
      </c>
      <c r="D64" s="49">
        <v>371.0</v>
      </c>
      <c r="E64" s="49" t="s">
        <v>218</v>
      </c>
      <c r="F64" s="49" t="s">
        <v>140</v>
      </c>
      <c r="G64" s="51" t="s">
        <v>18</v>
      </c>
      <c r="H64" s="52">
        <v>44642.0</v>
      </c>
      <c r="I64" s="52">
        <v>44649.0</v>
      </c>
      <c r="J64" s="53" t="s">
        <v>223</v>
      </c>
      <c r="K64" s="54" t="s">
        <v>18</v>
      </c>
      <c r="L64" s="51" t="s">
        <v>18</v>
      </c>
      <c r="M64" s="55" t="s">
        <v>18</v>
      </c>
      <c r="N64" s="56" t="s">
        <v>18</v>
      </c>
      <c r="O64" s="57"/>
      <c r="P64" s="57"/>
    </row>
    <row r="65">
      <c r="A65" s="63">
        <v>2.0</v>
      </c>
      <c r="B65" s="60" t="s">
        <v>224</v>
      </c>
      <c r="C65" s="60" t="s">
        <v>225</v>
      </c>
      <c r="D65" s="63">
        <v>1601.0</v>
      </c>
      <c r="E65" s="63" t="s">
        <v>226</v>
      </c>
      <c r="F65" s="63" t="s">
        <v>140</v>
      </c>
      <c r="G65" s="60" t="s">
        <v>227</v>
      </c>
      <c r="H65" s="79">
        <v>44559.0</v>
      </c>
      <c r="I65" s="52">
        <v>44629.0</v>
      </c>
      <c r="J65" s="77" t="s">
        <v>228</v>
      </c>
      <c r="K65" s="67">
        <v>1.5341118E7</v>
      </c>
      <c r="L65" s="59" t="s">
        <v>18</v>
      </c>
      <c r="M65" s="78" t="s">
        <v>18</v>
      </c>
      <c r="N65" s="61" t="s">
        <v>18</v>
      </c>
      <c r="O65" s="57"/>
      <c r="P65" s="57"/>
    </row>
    <row r="66">
      <c r="A66" s="49">
        <v>2.0</v>
      </c>
      <c r="B66" s="50" t="s">
        <v>229</v>
      </c>
      <c r="C66" s="51" t="s">
        <v>230</v>
      </c>
      <c r="D66" s="49">
        <v>41.0</v>
      </c>
      <c r="E66" s="49" t="s">
        <v>231</v>
      </c>
      <c r="F66" s="49" t="s">
        <v>140</v>
      </c>
      <c r="G66" s="49" t="s">
        <v>18</v>
      </c>
      <c r="H66" s="52">
        <v>44578.0</v>
      </c>
      <c r="I66" s="52">
        <v>44588.0</v>
      </c>
      <c r="J66" s="53" t="s">
        <v>232</v>
      </c>
      <c r="K66" s="54" t="s">
        <v>18</v>
      </c>
      <c r="L66" s="51" t="s">
        <v>18</v>
      </c>
      <c r="M66" s="55" t="s">
        <v>18</v>
      </c>
      <c r="N66" s="56" t="s">
        <v>18</v>
      </c>
      <c r="O66" s="57"/>
      <c r="P66" s="57"/>
    </row>
    <row r="67">
      <c r="A67" s="49">
        <v>2.0</v>
      </c>
      <c r="B67" s="50" t="s">
        <v>233</v>
      </c>
      <c r="C67" s="51" t="s">
        <v>234</v>
      </c>
      <c r="D67" s="49" t="s">
        <v>235</v>
      </c>
      <c r="E67" s="49" t="s">
        <v>236</v>
      </c>
      <c r="F67" s="49" t="s">
        <v>140</v>
      </c>
      <c r="G67" s="51" t="s">
        <v>237</v>
      </c>
      <c r="H67" s="52">
        <v>44671.0</v>
      </c>
      <c r="I67" s="52">
        <v>44687.0</v>
      </c>
      <c r="J67" s="53" t="s">
        <v>238</v>
      </c>
      <c r="K67" s="54" t="s">
        <v>18</v>
      </c>
      <c r="L67" s="51" t="s">
        <v>18</v>
      </c>
      <c r="M67" s="55" t="s">
        <v>18</v>
      </c>
      <c r="N67" s="56" t="s">
        <v>18</v>
      </c>
      <c r="O67" s="57"/>
      <c r="P67" s="57"/>
    </row>
    <row r="68">
      <c r="A68" s="49">
        <v>1.0</v>
      </c>
      <c r="B68" s="50" t="s">
        <v>239</v>
      </c>
      <c r="C68" s="51" t="s">
        <v>240</v>
      </c>
      <c r="D68" s="49">
        <v>50.0</v>
      </c>
      <c r="E68" s="49" t="s">
        <v>241</v>
      </c>
      <c r="F68" s="49" t="s">
        <v>140</v>
      </c>
      <c r="G68" s="49" t="s">
        <v>242</v>
      </c>
      <c r="H68" s="52">
        <v>44579.0</v>
      </c>
      <c r="I68" s="52">
        <v>44587.0</v>
      </c>
      <c r="J68" s="81" t="s">
        <v>243</v>
      </c>
      <c r="K68" s="54">
        <v>3423404.0</v>
      </c>
      <c r="L68" s="51" t="s">
        <v>18</v>
      </c>
      <c r="M68" s="55" t="s">
        <v>18</v>
      </c>
      <c r="N68" s="56" t="s">
        <v>18</v>
      </c>
      <c r="O68" s="57"/>
      <c r="P68" s="57"/>
    </row>
    <row r="69">
      <c r="A69" s="49">
        <v>1.0</v>
      </c>
      <c r="B69" s="50" t="s">
        <v>239</v>
      </c>
      <c r="C69" s="51" t="s">
        <v>240</v>
      </c>
      <c r="D69" s="49" t="s">
        <v>18</v>
      </c>
      <c r="E69" s="49" t="s">
        <v>241</v>
      </c>
      <c r="F69" s="49" t="s">
        <v>140</v>
      </c>
      <c r="G69" s="49" t="s">
        <v>242</v>
      </c>
      <c r="H69" s="52">
        <v>44602.0</v>
      </c>
      <c r="I69" s="52">
        <v>44608.0</v>
      </c>
      <c r="J69" s="53" t="s">
        <v>244</v>
      </c>
      <c r="K69" s="54">
        <v>1942420.0</v>
      </c>
      <c r="L69" s="51" t="s">
        <v>18</v>
      </c>
      <c r="M69" s="55" t="s">
        <v>18</v>
      </c>
      <c r="N69" s="56" t="s">
        <v>18</v>
      </c>
      <c r="O69" s="57"/>
      <c r="P69" s="57"/>
    </row>
    <row r="70">
      <c r="A70" s="49">
        <v>1.0</v>
      </c>
      <c r="B70" s="50" t="s">
        <v>239</v>
      </c>
      <c r="C70" s="51" t="s">
        <v>240</v>
      </c>
      <c r="D70" s="49" t="s">
        <v>18</v>
      </c>
      <c r="E70" s="49" t="s">
        <v>241</v>
      </c>
      <c r="F70" s="49" t="s">
        <v>140</v>
      </c>
      <c r="G70" s="49" t="s">
        <v>242</v>
      </c>
      <c r="H70" s="52">
        <v>44609.0</v>
      </c>
      <c r="I70" s="52">
        <v>44662.0</v>
      </c>
      <c r="J70" s="53" t="s">
        <v>245</v>
      </c>
      <c r="K70" s="54">
        <v>1942420.0</v>
      </c>
      <c r="L70" s="51" t="s">
        <v>18</v>
      </c>
      <c r="M70" s="55" t="s">
        <v>18</v>
      </c>
      <c r="N70" s="56" t="s">
        <v>18</v>
      </c>
      <c r="O70" s="57"/>
      <c r="P70" s="57"/>
    </row>
    <row r="71">
      <c r="A71" s="49">
        <v>2.0</v>
      </c>
      <c r="B71" s="50" t="s">
        <v>108</v>
      </c>
      <c r="C71" s="51" t="s">
        <v>246</v>
      </c>
      <c r="D71" s="49" t="s">
        <v>18</v>
      </c>
      <c r="E71" s="49" t="s">
        <v>247</v>
      </c>
      <c r="F71" s="49" t="s">
        <v>140</v>
      </c>
      <c r="G71" s="49" t="s">
        <v>65</v>
      </c>
      <c r="H71" s="52">
        <v>44580.0</v>
      </c>
      <c r="I71" s="52">
        <v>44600.0</v>
      </c>
      <c r="J71" s="53" t="s">
        <v>248</v>
      </c>
      <c r="K71" s="54">
        <v>3.2258968E7</v>
      </c>
      <c r="L71" s="51" t="s">
        <v>18</v>
      </c>
      <c r="M71" s="55" t="s">
        <v>18</v>
      </c>
      <c r="N71" s="56" t="s">
        <v>18</v>
      </c>
      <c r="O71" s="57"/>
      <c r="P71" s="57"/>
    </row>
    <row r="72">
      <c r="A72" s="49">
        <v>2.0</v>
      </c>
      <c r="B72" s="50" t="s">
        <v>108</v>
      </c>
      <c r="C72" s="51" t="s">
        <v>246</v>
      </c>
      <c r="D72" s="49" t="s">
        <v>18</v>
      </c>
      <c r="E72" s="49" t="s">
        <v>247</v>
      </c>
      <c r="F72" s="49" t="s">
        <v>140</v>
      </c>
      <c r="G72" s="49" t="s">
        <v>65</v>
      </c>
      <c r="H72" s="52">
        <v>44622.0</v>
      </c>
      <c r="I72" s="52">
        <v>44630.0</v>
      </c>
      <c r="J72" s="53" t="s">
        <v>249</v>
      </c>
      <c r="K72" s="54">
        <v>3.2517583E7</v>
      </c>
      <c r="L72" s="51" t="s">
        <v>18</v>
      </c>
      <c r="M72" s="55" t="s">
        <v>18</v>
      </c>
      <c r="N72" s="56" t="s">
        <v>18</v>
      </c>
      <c r="O72" s="57"/>
      <c r="P72" s="57"/>
    </row>
    <row r="73">
      <c r="A73" s="49">
        <v>2.0</v>
      </c>
      <c r="B73" s="50" t="s">
        <v>108</v>
      </c>
      <c r="C73" s="51" t="s">
        <v>250</v>
      </c>
      <c r="D73" s="49" t="s">
        <v>18</v>
      </c>
      <c r="E73" s="49" t="s">
        <v>251</v>
      </c>
      <c r="F73" s="49" t="s">
        <v>140</v>
      </c>
      <c r="G73" s="51" t="s">
        <v>65</v>
      </c>
      <c r="H73" s="52">
        <v>44580.0</v>
      </c>
      <c r="I73" s="52">
        <v>44622.0</v>
      </c>
      <c r="J73" s="53" t="s">
        <v>252</v>
      </c>
      <c r="K73" s="54">
        <v>1.445E7</v>
      </c>
      <c r="L73" s="51" t="s">
        <v>18</v>
      </c>
      <c r="M73" s="55" t="s">
        <v>18</v>
      </c>
      <c r="N73" s="56" t="s">
        <v>18</v>
      </c>
      <c r="O73" s="57"/>
      <c r="P73" s="57"/>
    </row>
    <row r="74">
      <c r="A74" s="49">
        <v>1.0</v>
      </c>
      <c r="B74" s="50" t="s">
        <v>233</v>
      </c>
      <c r="C74" s="51" t="s">
        <v>70</v>
      </c>
      <c r="D74" s="49">
        <v>53.0</v>
      </c>
      <c r="E74" s="49" t="s">
        <v>253</v>
      </c>
      <c r="F74" s="49" t="s">
        <v>140</v>
      </c>
      <c r="G74" s="49" t="s">
        <v>202</v>
      </c>
      <c r="H74" s="52">
        <v>44581.0</v>
      </c>
      <c r="I74" s="52">
        <v>44594.0</v>
      </c>
      <c r="J74" s="53" t="s">
        <v>254</v>
      </c>
      <c r="K74" s="54">
        <v>3.0944196E7</v>
      </c>
      <c r="L74" s="51" t="s">
        <v>18</v>
      </c>
      <c r="M74" s="55" t="s">
        <v>18</v>
      </c>
      <c r="N74" s="56" t="s">
        <v>18</v>
      </c>
      <c r="O74" s="57"/>
      <c r="P74" s="57"/>
    </row>
    <row r="75">
      <c r="A75" s="49">
        <v>1.0</v>
      </c>
      <c r="B75" s="50" t="s">
        <v>108</v>
      </c>
      <c r="C75" s="51" t="s">
        <v>255</v>
      </c>
      <c r="D75" s="49">
        <v>61.0</v>
      </c>
      <c r="E75" s="49" t="s">
        <v>256</v>
      </c>
      <c r="F75" s="49" t="s">
        <v>140</v>
      </c>
      <c r="G75" s="49" t="s">
        <v>18</v>
      </c>
      <c r="H75" s="52">
        <v>44581.0</v>
      </c>
      <c r="I75" s="52">
        <v>44588.0</v>
      </c>
      <c r="J75" s="53" t="s">
        <v>257</v>
      </c>
      <c r="K75" s="54">
        <v>217904.0</v>
      </c>
      <c r="L75" s="51" t="s">
        <v>18</v>
      </c>
      <c r="M75" s="55" t="s">
        <v>18</v>
      </c>
      <c r="N75" s="56" t="s">
        <v>18</v>
      </c>
      <c r="O75" s="57"/>
      <c r="P75" s="57"/>
    </row>
    <row r="76">
      <c r="A76" s="49">
        <v>1.0</v>
      </c>
      <c r="B76" s="50" t="s">
        <v>258</v>
      </c>
      <c r="C76" s="51" t="s">
        <v>255</v>
      </c>
      <c r="D76" s="49">
        <v>158.0</v>
      </c>
      <c r="E76" s="49" t="s">
        <v>256</v>
      </c>
      <c r="F76" s="49" t="s">
        <v>140</v>
      </c>
      <c r="G76" s="51" t="s">
        <v>18</v>
      </c>
      <c r="H76" s="52">
        <v>44606.0</v>
      </c>
      <c r="I76" s="52">
        <v>44623.0</v>
      </c>
      <c r="J76" s="53" t="s">
        <v>259</v>
      </c>
      <c r="K76" s="54">
        <v>217904.0</v>
      </c>
      <c r="L76" s="51" t="s">
        <v>260</v>
      </c>
      <c r="M76" s="55" t="s">
        <v>18</v>
      </c>
      <c r="N76" s="56" t="s">
        <v>18</v>
      </c>
      <c r="O76" s="57"/>
      <c r="P76" s="57"/>
    </row>
    <row r="77">
      <c r="A77" s="49">
        <v>1.0</v>
      </c>
      <c r="B77" s="50" t="s">
        <v>261</v>
      </c>
      <c r="C77" s="51" t="s">
        <v>262</v>
      </c>
      <c r="D77" s="49">
        <v>235.0</v>
      </c>
      <c r="E77" s="49" t="s">
        <v>263</v>
      </c>
      <c r="F77" s="49" t="s">
        <v>140</v>
      </c>
      <c r="G77" s="51" t="s">
        <v>18</v>
      </c>
      <c r="H77" s="52">
        <v>44614.0</v>
      </c>
      <c r="I77" s="52">
        <v>44623.0</v>
      </c>
      <c r="J77" s="53" t="s">
        <v>264</v>
      </c>
      <c r="K77" s="54">
        <v>88968.0</v>
      </c>
      <c r="L77" s="51" t="s">
        <v>265</v>
      </c>
      <c r="M77" s="55" t="s">
        <v>18</v>
      </c>
      <c r="N77" s="56" t="s">
        <v>18</v>
      </c>
      <c r="O77" s="57"/>
      <c r="P77" s="57"/>
    </row>
    <row r="78">
      <c r="A78" s="49">
        <v>2.0</v>
      </c>
      <c r="B78" s="50" t="s">
        <v>142</v>
      </c>
      <c r="C78" s="51" t="s">
        <v>266</v>
      </c>
      <c r="D78" s="49" t="s">
        <v>267</v>
      </c>
      <c r="E78" s="49" t="s">
        <v>268</v>
      </c>
      <c r="F78" s="49" t="s">
        <v>140</v>
      </c>
      <c r="G78" s="49" t="s">
        <v>65</v>
      </c>
      <c r="H78" s="52">
        <v>44586.0</v>
      </c>
      <c r="I78" s="52">
        <v>44594.0</v>
      </c>
      <c r="J78" s="53" t="s">
        <v>269</v>
      </c>
      <c r="K78" s="67" t="s">
        <v>18</v>
      </c>
      <c r="L78" s="51" t="s">
        <v>18</v>
      </c>
      <c r="M78" s="55" t="s">
        <v>18</v>
      </c>
      <c r="N78" s="56" t="s">
        <v>18</v>
      </c>
      <c r="O78" s="57"/>
      <c r="P78" s="57"/>
    </row>
    <row r="79">
      <c r="A79" s="49">
        <v>1.0</v>
      </c>
      <c r="B79" s="50" t="s">
        <v>270</v>
      </c>
      <c r="C79" s="51" t="s">
        <v>271</v>
      </c>
      <c r="D79" s="49">
        <v>145.0</v>
      </c>
      <c r="E79" s="49" t="s">
        <v>272</v>
      </c>
      <c r="F79" s="49" t="s">
        <v>140</v>
      </c>
      <c r="G79" s="51" t="s">
        <v>18</v>
      </c>
      <c r="H79" s="52">
        <v>44596.0</v>
      </c>
      <c r="I79" s="52">
        <v>44613.0</v>
      </c>
      <c r="J79" s="53" t="s">
        <v>273</v>
      </c>
      <c r="K79" s="67">
        <v>1018126.0</v>
      </c>
      <c r="L79" s="51" t="s">
        <v>18</v>
      </c>
      <c r="M79" s="55" t="s">
        <v>18</v>
      </c>
      <c r="N79" s="56" t="s">
        <v>18</v>
      </c>
      <c r="O79" s="57"/>
      <c r="P79" s="57"/>
    </row>
    <row r="80">
      <c r="A80" s="49">
        <v>1.0</v>
      </c>
      <c r="B80" s="50" t="s">
        <v>274</v>
      </c>
      <c r="C80" s="51" t="s">
        <v>275</v>
      </c>
      <c r="D80" s="49">
        <v>176.0</v>
      </c>
      <c r="E80" s="49" t="s">
        <v>276</v>
      </c>
      <c r="F80" s="49" t="s">
        <v>140</v>
      </c>
      <c r="G80" s="51" t="s">
        <v>18</v>
      </c>
      <c r="H80" s="52">
        <v>44601.0</v>
      </c>
      <c r="I80" s="52">
        <v>44610.0</v>
      </c>
      <c r="J80" s="53" t="s">
        <v>277</v>
      </c>
      <c r="K80" s="54">
        <v>262693.0</v>
      </c>
      <c r="L80" s="51" t="s">
        <v>18</v>
      </c>
      <c r="M80" s="55" t="s">
        <v>18</v>
      </c>
      <c r="N80" s="56" t="s">
        <v>18</v>
      </c>
      <c r="O80" s="57"/>
      <c r="P80" s="57"/>
    </row>
    <row r="81">
      <c r="A81" s="49">
        <v>1.0</v>
      </c>
      <c r="B81" s="50" t="s">
        <v>278</v>
      </c>
      <c r="C81" s="51" t="s">
        <v>279</v>
      </c>
      <c r="D81" s="49">
        <v>174.0</v>
      </c>
      <c r="E81" s="49" t="s">
        <v>280</v>
      </c>
      <c r="F81" s="49" t="s">
        <v>140</v>
      </c>
      <c r="G81" s="51" t="s">
        <v>18</v>
      </c>
      <c r="H81" s="52">
        <v>44601.0</v>
      </c>
      <c r="I81" s="52">
        <v>44636.0</v>
      </c>
      <c r="J81" s="53" t="s">
        <v>281</v>
      </c>
      <c r="K81" s="54">
        <v>481375.0</v>
      </c>
      <c r="L81" s="51" t="s">
        <v>18</v>
      </c>
      <c r="M81" s="55" t="s">
        <v>18</v>
      </c>
      <c r="N81" s="56" t="s">
        <v>18</v>
      </c>
      <c r="O81" s="57"/>
      <c r="P81" s="57"/>
    </row>
    <row r="82">
      <c r="A82" s="49">
        <v>1.0</v>
      </c>
      <c r="B82" s="50" t="s">
        <v>282</v>
      </c>
      <c r="C82" s="51" t="s">
        <v>283</v>
      </c>
      <c r="D82" s="49">
        <v>175.0</v>
      </c>
      <c r="E82" s="49" t="s">
        <v>284</v>
      </c>
      <c r="F82" s="49" t="s">
        <v>140</v>
      </c>
      <c r="G82" s="51" t="s">
        <v>18</v>
      </c>
      <c r="H82" s="52">
        <v>44601.0</v>
      </c>
      <c r="I82" s="52">
        <v>44625.0</v>
      </c>
      <c r="J82" s="53" t="s">
        <v>285</v>
      </c>
      <c r="K82" s="54">
        <v>533322.0</v>
      </c>
      <c r="L82" s="51" t="s">
        <v>18</v>
      </c>
      <c r="M82" s="55" t="s">
        <v>18</v>
      </c>
      <c r="N82" s="56" t="s">
        <v>18</v>
      </c>
      <c r="O82" s="57"/>
      <c r="P82" s="57"/>
    </row>
    <row r="83">
      <c r="A83" s="49">
        <v>2.0</v>
      </c>
      <c r="B83" s="50" t="s">
        <v>142</v>
      </c>
      <c r="C83" s="51" t="s">
        <v>286</v>
      </c>
      <c r="D83" s="49" t="s">
        <v>18</v>
      </c>
      <c r="E83" s="49" t="s">
        <v>287</v>
      </c>
      <c r="F83" s="49" t="s">
        <v>140</v>
      </c>
      <c r="G83" s="51" t="s">
        <v>288</v>
      </c>
      <c r="H83" s="52">
        <v>44631.0</v>
      </c>
      <c r="I83" s="52">
        <v>44658.0</v>
      </c>
      <c r="J83" s="53" t="s">
        <v>289</v>
      </c>
      <c r="K83" s="82">
        <v>189933.0</v>
      </c>
      <c r="L83" s="51" t="s">
        <v>18</v>
      </c>
      <c r="M83" s="55" t="s">
        <v>18</v>
      </c>
      <c r="N83" s="56" t="s">
        <v>18</v>
      </c>
      <c r="O83" s="57"/>
      <c r="P83" s="57"/>
    </row>
    <row r="84">
      <c r="A84" s="49">
        <v>1.0</v>
      </c>
      <c r="B84" s="50" t="s">
        <v>290</v>
      </c>
      <c r="C84" s="51" t="s">
        <v>291</v>
      </c>
      <c r="D84" s="49">
        <v>188.0</v>
      </c>
      <c r="E84" s="49" t="s">
        <v>292</v>
      </c>
      <c r="F84" s="49" t="s">
        <v>140</v>
      </c>
      <c r="G84" s="51" t="s">
        <v>18</v>
      </c>
      <c r="H84" s="52">
        <v>44606.0</v>
      </c>
      <c r="I84" s="52">
        <v>44609.0</v>
      </c>
      <c r="J84" s="53" t="s">
        <v>293</v>
      </c>
      <c r="K84" s="54">
        <v>1231760.0</v>
      </c>
      <c r="L84" s="51" t="s">
        <v>294</v>
      </c>
      <c r="M84" s="55" t="s">
        <v>18</v>
      </c>
      <c r="N84" s="56" t="s">
        <v>18</v>
      </c>
      <c r="O84" s="57"/>
      <c r="P84" s="57"/>
    </row>
    <row r="85">
      <c r="A85" s="49">
        <v>1.0</v>
      </c>
      <c r="B85" s="50" t="s">
        <v>295</v>
      </c>
      <c r="C85" s="51" t="s">
        <v>296</v>
      </c>
      <c r="D85" s="49">
        <v>221.0</v>
      </c>
      <c r="E85" s="49" t="s">
        <v>297</v>
      </c>
      <c r="F85" s="49" t="s">
        <v>140</v>
      </c>
      <c r="G85" s="51" t="s">
        <v>18</v>
      </c>
      <c r="H85" s="52">
        <v>44610.0</v>
      </c>
      <c r="I85" s="52">
        <v>44616.0</v>
      </c>
      <c r="J85" s="53" t="s">
        <v>298</v>
      </c>
      <c r="K85" s="54">
        <v>88281.0</v>
      </c>
      <c r="L85" s="51" t="s">
        <v>18</v>
      </c>
      <c r="M85" s="55" t="s">
        <v>18</v>
      </c>
      <c r="N85" s="56" t="s">
        <v>18</v>
      </c>
      <c r="O85" s="57"/>
      <c r="P85" s="57"/>
      <c r="Q85" s="83"/>
    </row>
    <row r="86">
      <c r="A86" s="49">
        <v>1.0</v>
      </c>
      <c r="B86" s="50" t="s">
        <v>299</v>
      </c>
      <c r="C86" s="51" t="s">
        <v>300</v>
      </c>
      <c r="D86" s="49">
        <v>227.0</v>
      </c>
      <c r="E86" s="49" t="s">
        <v>301</v>
      </c>
      <c r="F86" s="49" t="s">
        <v>140</v>
      </c>
      <c r="G86" s="51" t="s">
        <v>18</v>
      </c>
      <c r="H86" s="52">
        <v>44610.0</v>
      </c>
      <c r="I86" s="52">
        <v>44623.0</v>
      </c>
      <c r="J86" s="53" t="s">
        <v>302</v>
      </c>
      <c r="K86" s="54">
        <v>1734647.0</v>
      </c>
      <c r="L86" s="51" t="s">
        <v>18</v>
      </c>
      <c r="M86" s="55" t="s">
        <v>18</v>
      </c>
      <c r="N86" s="56" t="s">
        <v>18</v>
      </c>
      <c r="O86" s="57"/>
      <c r="P86" s="57"/>
      <c r="Q86" s="83"/>
    </row>
    <row r="87">
      <c r="A87" s="49">
        <v>1.0</v>
      </c>
      <c r="B87" s="50" t="s">
        <v>108</v>
      </c>
      <c r="C87" s="51" t="s">
        <v>93</v>
      </c>
      <c r="D87" s="49">
        <v>232.0</v>
      </c>
      <c r="E87" s="49" t="s">
        <v>303</v>
      </c>
      <c r="F87" s="49" t="s">
        <v>140</v>
      </c>
      <c r="G87" s="51" t="s">
        <v>18</v>
      </c>
      <c r="H87" s="52">
        <v>44614.0</v>
      </c>
      <c r="I87" s="84">
        <v>44642.0</v>
      </c>
      <c r="J87" s="53" t="s">
        <v>304</v>
      </c>
      <c r="K87" s="54">
        <v>3295635.0</v>
      </c>
      <c r="L87" s="85" t="s">
        <v>18</v>
      </c>
      <c r="M87" s="55" t="s">
        <v>18</v>
      </c>
      <c r="N87" s="56" t="s">
        <v>18</v>
      </c>
      <c r="O87" s="57"/>
      <c r="P87" s="57"/>
    </row>
    <row r="88">
      <c r="A88" s="49">
        <v>1.0</v>
      </c>
      <c r="B88" s="50" t="s">
        <v>305</v>
      </c>
      <c r="C88" s="51" t="s">
        <v>169</v>
      </c>
      <c r="D88" s="49">
        <v>163.0</v>
      </c>
      <c r="E88" s="49" t="s">
        <v>306</v>
      </c>
      <c r="F88" s="49" t="s">
        <v>140</v>
      </c>
      <c r="G88" s="51" t="s">
        <v>202</v>
      </c>
      <c r="H88" s="52">
        <v>44601.0</v>
      </c>
      <c r="I88" s="52">
        <v>44624.0</v>
      </c>
      <c r="J88" s="53" t="s">
        <v>307</v>
      </c>
      <c r="K88" s="54">
        <v>7293567.0</v>
      </c>
      <c r="L88" s="51" t="s">
        <v>18</v>
      </c>
      <c r="M88" s="55" t="s">
        <v>18</v>
      </c>
      <c r="N88" s="56" t="s">
        <v>18</v>
      </c>
      <c r="O88" s="57"/>
      <c r="P88" s="57"/>
    </row>
    <row r="89">
      <c r="A89" s="49">
        <v>1.0</v>
      </c>
      <c r="B89" s="50" t="s">
        <v>308</v>
      </c>
      <c r="C89" s="51" t="s">
        <v>309</v>
      </c>
      <c r="D89" s="49">
        <v>224.0</v>
      </c>
      <c r="E89" s="49" t="s">
        <v>310</v>
      </c>
      <c r="F89" s="49" t="s">
        <v>140</v>
      </c>
      <c r="G89" s="51" t="s">
        <v>18</v>
      </c>
      <c r="H89" s="52">
        <v>44616.0</v>
      </c>
      <c r="I89" s="52">
        <v>44616.0</v>
      </c>
      <c r="J89" s="53" t="s">
        <v>311</v>
      </c>
      <c r="K89" s="54">
        <v>449694.0</v>
      </c>
      <c r="L89" s="51" t="s">
        <v>18</v>
      </c>
      <c r="M89" s="55" t="s">
        <v>18</v>
      </c>
      <c r="N89" s="56" t="s">
        <v>18</v>
      </c>
      <c r="O89" s="57"/>
      <c r="P89" s="57"/>
    </row>
    <row r="90">
      <c r="A90" s="49">
        <v>1.0</v>
      </c>
      <c r="B90" s="50" t="s">
        <v>312</v>
      </c>
      <c r="C90" s="51" t="s">
        <v>313</v>
      </c>
      <c r="D90" s="49" t="s">
        <v>314</v>
      </c>
      <c r="E90" s="49" t="s">
        <v>315</v>
      </c>
      <c r="F90" s="49" t="s">
        <v>140</v>
      </c>
      <c r="G90" s="51" t="s">
        <v>18</v>
      </c>
      <c r="H90" s="52">
        <v>44614.0</v>
      </c>
      <c r="I90" s="52">
        <v>44617.0</v>
      </c>
      <c r="J90" s="53" t="s">
        <v>316</v>
      </c>
      <c r="K90" s="54">
        <v>223818.0</v>
      </c>
      <c r="L90" s="51" t="s">
        <v>18</v>
      </c>
      <c r="M90" s="55" t="s">
        <v>18</v>
      </c>
      <c r="N90" s="56" t="s">
        <v>18</v>
      </c>
      <c r="O90" s="57"/>
      <c r="P90" s="57"/>
    </row>
    <row r="91">
      <c r="A91" s="49">
        <v>1.0</v>
      </c>
      <c r="B91" s="50" t="s">
        <v>317</v>
      </c>
      <c r="C91" s="51" t="s">
        <v>318</v>
      </c>
      <c r="D91" s="49">
        <v>248.0</v>
      </c>
      <c r="E91" s="49" t="s">
        <v>319</v>
      </c>
      <c r="F91" s="49" t="s">
        <v>140</v>
      </c>
      <c r="G91" s="51" t="s">
        <v>18</v>
      </c>
      <c r="H91" s="52">
        <v>44614.0</v>
      </c>
      <c r="I91" s="52">
        <v>44641.0</v>
      </c>
      <c r="J91" s="53" t="s">
        <v>320</v>
      </c>
      <c r="K91" s="54" t="s">
        <v>18</v>
      </c>
      <c r="L91" s="51" t="s">
        <v>18</v>
      </c>
      <c r="M91" s="55" t="s">
        <v>18</v>
      </c>
      <c r="N91" s="56" t="s">
        <v>18</v>
      </c>
      <c r="O91" s="57"/>
      <c r="P91" s="57"/>
      <c r="Q91" s="86"/>
    </row>
    <row r="92">
      <c r="A92" s="49">
        <v>1.0</v>
      </c>
      <c r="B92" s="50" t="s">
        <v>321</v>
      </c>
      <c r="C92" s="51" t="s">
        <v>322</v>
      </c>
      <c r="D92" s="49">
        <v>208.0</v>
      </c>
      <c r="E92" s="49" t="s">
        <v>323</v>
      </c>
      <c r="F92" s="49" t="s">
        <v>140</v>
      </c>
      <c r="G92" s="51" t="s">
        <v>324</v>
      </c>
      <c r="H92" s="52">
        <v>44609.0</v>
      </c>
      <c r="I92" s="52">
        <v>44641.0</v>
      </c>
      <c r="J92" s="53" t="s">
        <v>325</v>
      </c>
      <c r="K92" s="54" t="s">
        <v>18</v>
      </c>
      <c r="L92" s="51" t="s">
        <v>18</v>
      </c>
      <c r="M92" s="55" t="s">
        <v>18</v>
      </c>
      <c r="N92" s="56" t="s">
        <v>18</v>
      </c>
      <c r="O92" s="57"/>
      <c r="P92" s="57"/>
    </row>
    <row r="93">
      <c r="A93" s="49">
        <v>1.0</v>
      </c>
      <c r="B93" s="50" t="s">
        <v>321</v>
      </c>
      <c r="C93" s="51" t="s">
        <v>326</v>
      </c>
      <c r="D93" s="49" t="s">
        <v>18</v>
      </c>
      <c r="E93" s="49" t="s">
        <v>323</v>
      </c>
      <c r="F93" s="49" t="s">
        <v>140</v>
      </c>
      <c r="G93" s="51" t="s">
        <v>324</v>
      </c>
      <c r="H93" s="52">
        <v>44670.0</v>
      </c>
      <c r="I93" s="52">
        <v>44671.0</v>
      </c>
      <c r="J93" s="53" t="s">
        <v>327</v>
      </c>
      <c r="K93" s="54">
        <v>3556503.0</v>
      </c>
      <c r="L93" s="51" t="s">
        <v>18</v>
      </c>
      <c r="M93" s="55" t="s">
        <v>18</v>
      </c>
      <c r="N93" s="56" t="s">
        <v>18</v>
      </c>
      <c r="O93" s="57"/>
      <c r="P93" s="57"/>
    </row>
    <row r="94">
      <c r="A94" s="49">
        <v>1.0</v>
      </c>
      <c r="B94" s="50" t="s">
        <v>328</v>
      </c>
      <c r="C94" s="51" t="s">
        <v>326</v>
      </c>
      <c r="D94" s="49">
        <v>252.0</v>
      </c>
      <c r="E94" s="49" t="s">
        <v>329</v>
      </c>
      <c r="F94" s="49" t="s">
        <v>140</v>
      </c>
      <c r="G94" s="51" t="s">
        <v>18</v>
      </c>
      <c r="H94" s="52">
        <v>44616.0</v>
      </c>
      <c r="I94" s="52">
        <v>44631.0</v>
      </c>
      <c r="J94" s="53" t="s">
        <v>330</v>
      </c>
      <c r="K94" s="54">
        <v>3135134.0</v>
      </c>
      <c r="L94" s="51" t="s">
        <v>18</v>
      </c>
      <c r="M94" s="55" t="s">
        <v>18</v>
      </c>
      <c r="N94" s="56" t="s">
        <v>18</v>
      </c>
      <c r="O94" s="57"/>
      <c r="P94" s="57"/>
    </row>
    <row r="95">
      <c r="A95" s="63">
        <v>2.0</v>
      </c>
      <c r="B95" s="63" t="s">
        <v>331</v>
      </c>
      <c r="C95" s="63" t="s">
        <v>332</v>
      </c>
      <c r="D95" s="63">
        <v>490.0</v>
      </c>
      <c r="E95" s="63" t="s">
        <v>333</v>
      </c>
      <c r="F95" s="63" t="s">
        <v>140</v>
      </c>
      <c r="G95" s="63" t="s">
        <v>202</v>
      </c>
      <c r="H95" s="76">
        <v>44621.0</v>
      </c>
      <c r="I95" s="76">
        <v>44621.0</v>
      </c>
      <c r="J95" s="77" t="s">
        <v>334</v>
      </c>
      <c r="K95" s="59">
        <v>3120245.0</v>
      </c>
      <c r="L95" s="60" t="s">
        <v>335</v>
      </c>
      <c r="M95" s="61" t="s">
        <v>336</v>
      </c>
      <c r="N95" s="66">
        <v>1250018.0</v>
      </c>
      <c r="O95" s="62" t="s">
        <v>337</v>
      </c>
      <c r="P95" s="62" t="s">
        <v>338</v>
      </c>
    </row>
    <row r="96">
      <c r="A96" s="49">
        <v>2.0</v>
      </c>
      <c r="B96" s="50" t="s">
        <v>339</v>
      </c>
      <c r="C96" s="51" t="s">
        <v>169</v>
      </c>
      <c r="D96" s="49">
        <v>206.0</v>
      </c>
      <c r="E96" s="49" t="s">
        <v>340</v>
      </c>
      <c r="F96" s="49" t="s">
        <v>140</v>
      </c>
      <c r="G96" s="51" t="s">
        <v>172</v>
      </c>
      <c r="H96" s="52">
        <v>44614.0</v>
      </c>
      <c r="I96" s="52">
        <v>44624.0</v>
      </c>
      <c r="J96" s="53" t="s">
        <v>341</v>
      </c>
      <c r="K96" s="54">
        <v>5097535.0</v>
      </c>
      <c r="L96" s="51" t="s">
        <v>18</v>
      </c>
      <c r="M96" s="55" t="s">
        <v>18</v>
      </c>
      <c r="N96" s="56" t="s">
        <v>18</v>
      </c>
      <c r="O96" s="57"/>
      <c r="P96" s="57"/>
    </row>
    <row r="97">
      <c r="A97" s="49">
        <v>1.0</v>
      </c>
      <c r="B97" s="50" t="s">
        <v>342</v>
      </c>
      <c r="C97" s="51" t="s">
        <v>343</v>
      </c>
      <c r="D97" s="49">
        <v>263.0</v>
      </c>
      <c r="E97" s="49" t="s">
        <v>344</v>
      </c>
      <c r="F97" s="49" t="s">
        <v>140</v>
      </c>
      <c r="G97" s="51" t="s">
        <v>18</v>
      </c>
      <c r="H97" s="52">
        <v>44617.0</v>
      </c>
      <c r="I97" s="52">
        <v>44631.0</v>
      </c>
      <c r="J97" s="53" t="s">
        <v>345</v>
      </c>
      <c r="K97" s="54">
        <v>375177.0</v>
      </c>
      <c r="L97" s="51" t="s">
        <v>18</v>
      </c>
      <c r="M97" s="55" t="s">
        <v>18</v>
      </c>
      <c r="N97" s="56" t="s">
        <v>18</v>
      </c>
      <c r="O97" s="57"/>
      <c r="P97" s="57"/>
    </row>
    <row r="98">
      <c r="A98" s="49">
        <v>1.0</v>
      </c>
      <c r="B98" s="50" t="s">
        <v>346</v>
      </c>
      <c r="C98" s="51" t="s">
        <v>309</v>
      </c>
      <c r="D98" s="49">
        <v>202.0</v>
      </c>
      <c r="E98" s="49" t="s">
        <v>347</v>
      </c>
      <c r="F98" s="49" t="s">
        <v>140</v>
      </c>
      <c r="G98" s="51" t="s">
        <v>18</v>
      </c>
      <c r="H98" s="52">
        <v>44609.0</v>
      </c>
      <c r="I98" s="52">
        <v>44636.0</v>
      </c>
      <c r="J98" s="53" t="s">
        <v>348</v>
      </c>
      <c r="K98" s="54">
        <v>33942.0</v>
      </c>
      <c r="L98" s="51" t="s">
        <v>349</v>
      </c>
      <c r="M98" s="55" t="s">
        <v>18</v>
      </c>
      <c r="N98" s="56" t="s">
        <v>18</v>
      </c>
      <c r="O98" s="57"/>
      <c r="P98" s="57"/>
    </row>
    <row r="99">
      <c r="A99" s="49">
        <v>2.0</v>
      </c>
      <c r="B99" s="50" t="s">
        <v>350</v>
      </c>
      <c r="C99" s="51" t="s">
        <v>351</v>
      </c>
      <c r="D99" s="49">
        <v>261.0</v>
      </c>
      <c r="E99" s="49" t="s">
        <v>352</v>
      </c>
      <c r="F99" s="49" t="s">
        <v>140</v>
      </c>
      <c r="G99" s="51" t="s">
        <v>324</v>
      </c>
      <c r="H99" s="52">
        <v>44617.0</v>
      </c>
      <c r="I99" s="52">
        <v>44650.0</v>
      </c>
      <c r="J99" s="53" t="s">
        <v>353</v>
      </c>
      <c r="K99" s="54">
        <v>5492223.0</v>
      </c>
      <c r="L99" s="51" t="s">
        <v>18</v>
      </c>
      <c r="M99" s="55" t="s">
        <v>18</v>
      </c>
      <c r="N99" s="56" t="s">
        <v>18</v>
      </c>
      <c r="O99" s="57"/>
      <c r="P99" s="57"/>
    </row>
    <row r="100">
      <c r="A100" s="63">
        <v>1.0</v>
      </c>
      <c r="B100" s="60" t="s">
        <v>354</v>
      </c>
      <c r="C100" s="63" t="s">
        <v>318</v>
      </c>
      <c r="D100" s="49" t="s">
        <v>18</v>
      </c>
      <c r="E100" s="49" t="s">
        <v>355</v>
      </c>
      <c r="F100" s="49" t="s">
        <v>140</v>
      </c>
      <c r="G100" s="51" t="s">
        <v>172</v>
      </c>
      <c r="H100" s="52">
        <v>44620.0</v>
      </c>
      <c r="I100" s="52">
        <v>44623.0</v>
      </c>
      <c r="J100" s="53" t="s">
        <v>356</v>
      </c>
      <c r="K100" s="54">
        <v>2798208.0</v>
      </c>
      <c r="L100" s="51" t="s">
        <v>18</v>
      </c>
      <c r="M100" s="55" t="s">
        <v>18</v>
      </c>
      <c r="N100" s="56" t="s">
        <v>18</v>
      </c>
      <c r="O100" s="57"/>
      <c r="P100" s="57"/>
    </row>
    <row r="101">
      <c r="A101" s="49">
        <v>1.0</v>
      </c>
      <c r="B101" s="50" t="s">
        <v>357</v>
      </c>
      <c r="C101" s="51" t="s">
        <v>309</v>
      </c>
      <c r="D101" s="49">
        <v>277.0</v>
      </c>
      <c r="E101" s="49" t="s">
        <v>358</v>
      </c>
      <c r="F101" s="49" t="s">
        <v>140</v>
      </c>
      <c r="G101" s="51" t="s">
        <v>18</v>
      </c>
      <c r="H101" s="52">
        <v>44623.0</v>
      </c>
      <c r="I101" s="52">
        <v>44624.0</v>
      </c>
      <c r="J101" s="53" t="s">
        <v>359</v>
      </c>
      <c r="K101" s="54">
        <v>199704.0</v>
      </c>
      <c r="L101" s="51" t="s">
        <v>18</v>
      </c>
      <c r="M101" s="55" t="s">
        <v>18</v>
      </c>
      <c r="N101" s="56" t="s">
        <v>18</v>
      </c>
      <c r="O101" s="57"/>
      <c r="P101" s="57"/>
    </row>
    <row r="102">
      <c r="A102" s="49">
        <v>1.0</v>
      </c>
      <c r="B102" s="50" t="s">
        <v>357</v>
      </c>
      <c r="C102" s="51" t="s">
        <v>309</v>
      </c>
      <c r="D102" s="49" t="s">
        <v>18</v>
      </c>
      <c r="E102" s="49" t="s">
        <v>358</v>
      </c>
      <c r="F102" s="49" t="s">
        <v>140</v>
      </c>
      <c r="G102" s="51" t="s">
        <v>18</v>
      </c>
      <c r="H102" s="52">
        <v>44636.0</v>
      </c>
      <c r="I102" s="52">
        <v>44641.0</v>
      </c>
      <c r="J102" s="53" t="s">
        <v>360</v>
      </c>
      <c r="K102" s="54">
        <v>199704.0</v>
      </c>
      <c r="L102" s="85" t="s">
        <v>18</v>
      </c>
      <c r="M102" s="55" t="s">
        <v>18</v>
      </c>
      <c r="N102" s="56" t="s">
        <v>18</v>
      </c>
      <c r="O102" s="57"/>
      <c r="P102" s="57"/>
    </row>
    <row r="103">
      <c r="A103" s="63">
        <v>1.0</v>
      </c>
      <c r="B103" s="63" t="s">
        <v>361</v>
      </c>
      <c r="C103" s="63" t="s">
        <v>153</v>
      </c>
      <c r="D103" s="63">
        <v>193.0</v>
      </c>
      <c r="E103" s="63" t="s">
        <v>362</v>
      </c>
      <c r="F103" s="63" t="s">
        <v>140</v>
      </c>
      <c r="G103" s="63" t="s">
        <v>363</v>
      </c>
      <c r="H103" s="76">
        <v>44630.0</v>
      </c>
      <c r="I103" s="64">
        <v>44630.0</v>
      </c>
      <c r="J103" s="87" t="s">
        <v>364</v>
      </c>
      <c r="K103" s="59">
        <v>1507241.0</v>
      </c>
      <c r="L103" s="60" t="s">
        <v>365</v>
      </c>
      <c r="M103" s="61" t="s">
        <v>366</v>
      </c>
      <c r="N103" s="66">
        <v>1079568.7</v>
      </c>
      <c r="O103" s="62" t="s">
        <v>337</v>
      </c>
      <c r="P103" s="62" t="s">
        <v>338</v>
      </c>
    </row>
    <row r="104">
      <c r="A104" s="49">
        <v>2.0</v>
      </c>
      <c r="B104" s="50" t="s">
        <v>367</v>
      </c>
      <c r="C104" s="51" t="s">
        <v>368</v>
      </c>
      <c r="D104" s="49">
        <v>282.0</v>
      </c>
      <c r="E104" s="49" t="s">
        <v>369</v>
      </c>
      <c r="F104" s="49" t="s">
        <v>140</v>
      </c>
      <c r="G104" s="51" t="s">
        <v>202</v>
      </c>
      <c r="H104" s="52">
        <v>44622.0</v>
      </c>
      <c r="I104" s="52">
        <v>44664.0</v>
      </c>
      <c r="J104" s="53" t="s">
        <v>370</v>
      </c>
      <c r="K104" s="54">
        <v>3.5E7</v>
      </c>
      <c r="L104" s="51" t="s">
        <v>18</v>
      </c>
      <c r="M104" s="55" t="s">
        <v>18</v>
      </c>
      <c r="N104" s="56" t="s">
        <v>18</v>
      </c>
      <c r="O104" s="57"/>
      <c r="P104" s="57"/>
    </row>
    <row r="105">
      <c r="A105" s="88">
        <v>2.0</v>
      </c>
      <c r="B105" s="89" t="s">
        <v>367</v>
      </c>
      <c r="C105" s="90" t="s">
        <v>368</v>
      </c>
      <c r="D105" s="88" t="s">
        <v>18</v>
      </c>
      <c r="E105" s="88" t="s">
        <v>369</v>
      </c>
      <c r="F105" s="88" t="s">
        <v>140</v>
      </c>
      <c r="G105" s="90" t="s">
        <v>202</v>
      </c>
      <c r="H105" s="91">
        <v>44680.0</v>
      </c>
      <c r="I105" s="91"/>
      <c r="J105" s="92" t="s">
        <v>371</v>
      </c>
      <c r="K105" s="93"/>
      <c r="L105" s="90" t="s">
        <v>18</v>
      </c>
      <c r="M105" s="94" t="s">
        <v>18</v>
      </c>
      <c r="N105" s="95" t="s">
        <v>18</v>
      </c>
      <c r="O105" s="57"/>
      <c r="P105" s="57"/>
    </row>
    <row r="106">
      <c r="A106" s="49">
        <v>2.0</v>
      </c>
      <c r="B106" s="50" t="s">
        <v>372</v>
      </c>
      <c r="C106" s="51" t="s">
        <v>373</v>
      </c>
      <c r="D106" s="49">
        <v>289.0</v>
      </c>
      <c r="E106" s="49" t="s">
        <v>374</v>
      </c>
      <c r="F106" s="49" t="s">
        <v>140</v>
      </c>
      <c r="G106" s="51" t="s">
        <v>202</v>
      </c>
      <c r="H106" s="52">
        <v>44625.0</v>
      </c>
      <c r="I106" s="52">
        <v>44643.0</v>
      </c>
      <c r="J106" s="53" t="s">
        <v>375</v>
      </c>
      <c r="K106" s="54" t="s">
        <v>18</v>
      </c>
      <c r="L106" s="51" t="s">
        <v>18</v>
      </c>
      <c r="M106" s="55" t="s">
        <v>18</v>
      </c>
      <c r="N106" s="56" t="s">
        <v>18</v>
      </c>
      <c r="O106" s="57"/>
      <c r="P106" s="57"/>
    </row>
    <row r="107">
      <c r="A107" s="49">
        <v>1.0</v>
      </c>
      <c r="B107" s="50" t="s">
        <v>342</v>
      </c>
      <c r="C107" s="51" t="s">
        <v>326</v>
      </c>
      <c r="D107" s="49">
        <v>263.0</v>
      </c>
      <c r="E107" s="49" t="s">
        <v>376</v>
      </c>
      <c r="F107" s="49" t="s">
        <v>140</v>
      </c>
      <c r="G107" s="51" t="s">
        <v>18</v>
      </c>
      <c r="H107" s="52">
        <v>44617.0</v>
      </c>
      <c r="I107" s="52">
        <v>44631.0</v>
      </c>
      <c r="J107" s="53" t="s">
        <v>345</v>
      </c>
      <c r="K107" s="54">
        <v>4907083.0</v>
      </c>
      <c r="L107" s="51" t="s">
        <v>18</v>
      </c>
      <c r="M107" s="55" t="s">
        <v>18</v>
      </c>
      <c r="N107" s="56" t="s">
        <v>18</v>
      </c>
      <c r="O107" s="57"/>
      <c r="P107" s="57"/>
    </row>
    <row r="108">
      <c r="A108" s="49">
        <v>2.0</v>
      </c>
      <c r="B108" s="50" t="s">
        <v>142</v>
      </c>
      <c r="C108" s="51" t="s">
        <v>377</v>
      </c>
      <c r="D108" s="49">
        <v>318.0</v>
      </c>
      <c r="E108" s="49" t="s">
        <v>378</v>
      </c>
      <c r="F108" s="49" t="s">
        <v>140</v>
      </c>
      <c r="G108" s="51" t="s">
        <v>288</v>
      </c>
      <c r="H108" s="52">
        <v>44634.0</v>
      </c>
      <c r="I108" s="52">
        <v>44648.0</v>
      </c>
      <c r="J108" s="53" t="s">
        <v>379</v>
      </c>
      <c r="K108" s="82">
        <v>254069.0</v>
      </c>
      <c r="L108" s="51" t="s">
        <v>18</v>
      </c>
      <c r="M108" s="55" t="s">
        <v>18</v>
      </c>
      <c r="N108" s="56" t="s">
        <v>18</v>
      </c>
      <c r="O108" s="57"/>
      <c r="P108" s="57"/>
    </row>
    <row r="109">
      <c r="A109" s="49">
        <v>2.0</v>
      </c>
      <c r="B109" s="51" t="s">
        <v>233</v>
      </c>
      <c r="C109" s="51" t="s">
        <v>266</v>
      </c>
      <c r="D109" s="49" t="s">
        <v>18</v>
      </c>
      <c r="E109" s="49" t="s">
        <v>380</v>
      </c>
      <c r="F109" s="49" t="s">
        <v>140</v>
      </c>
      <c r="G109" s="51" t="s">
        <v>338</v>
      </c>
      <c r="H109" s="96">
        <v>44579.0</v>
      </c>
      <c r="I109" s="96">
        <v>44579.0</v>
      </c>
      <c r="J109" s="81" t="s">
        <v>381</v>
      </c>
      <c r="K109" s="97">
        <v>8.3723132E7</v>
      </c>
      <c r="L109" s="98" t="s">
        <v>382</v>
      </c>
      <c r="M109" s="55" t="s">
        <v>383</v>
      </c>
      <c r="N109" s="56">
        <v>1.67446264E7</v>
      </c>
      <c r="O109" s="57" t="s">
        <v>246</v>
      </c>
      <c r="P109" s="62" t="s">
        <v>384</v>
      </c>
    </row>
    <row r="110">
      <c r="A110" s="49">
        <v>2.0</v>
      </c>
      <c r="B110" s="50" t="s">
        <v>385</v>
      </c>
      <c r="C110" s="51" t="s">
        <v>386</v>
      </c>
      <c r="D110" s="49">
        <v>327.0</v>
      </c>
      <c r="E110" s="49" t="s">
        <v>387</v>
      </c>
      <c r="F110" s="49" t="s">
        <v>140</v>
      </c>
      <c r="G110" s="51" t="s">
        <v>202</v>
      </c>
      <c r="H110" s="52">
        <v>44635.0</v>
      </c>
      <c r="I110" s="52">
        <v>44697.0</v>
      </c>
      <c r="J110" s="53" t="s">
        <v>388</v>
      </c>
      <c r="K110" s="54" t="s">
        <v>18</v>
      </c>
      <c r="L110" s="51" t="s">
        <v>18</v>
      </c>
      <c r="M110" s="55" t="s">
        <v>18</v>
      </c>
      <c r="N110" s="56" t="s">
        <v>18</v>
      </c>
      <c r="O110" s="57"/>
      <c r="P110" s="57"/>
    </row>
    <row r="111">
      <c r="A111" s="49">
        <v>2.0</v>
      </c>
      <c r="B111" s="50" t="s">
        <v>233</v>
      </c>
      <c r="C111" s="51" t="s">
        <v>389</v>
      </c>
      <c r="D111" s="49">
        <v>343.0</v>
      </c>
      <c r="E111" s="49" t="s">
        <v>390</v>
      </c>
      <c r="F111" s="49" t="s">
        <v>140</v>
      </c>
      <c r="G111" s="51" t="s">
        <v>65</v>
      </c>
      <c r="H111" s="52">
        <v>44637.0</v>
      </c>
      <c r="I111" s="52">
        <v>44657.0</v>
      </c>
      <c r="J111" s="53" t="s">
        <v>391</v>
      </c>
      <c r="K111" s="54" t="s">
        <v>18</v>
      </c>
      <c r="L111" s="51" t="s">
        <v>18</v>
      </c>
      <c r="M111" s="55" t="s">
        <v>18</v>
      </c>
      <c r="N111" s="56" t="s">
        <v>18</v>
      </c>
      <c r="O111" s="57"/>
      <c r="P111" s="57"/>
    </row>
    <row r="112">
      <c r="A112" s="49">
        <v>1.0</v>
      </c>
      <c r="B112" s="50" t="s">
        <v>61</v>
      </c>
      <c r="C112" s="51" t="s">
        <v>153</v>
      </c>
      <c r="D112" s="49">
        <v>344.0</v>
      </c>
      <c r="E112" s="49" t="s">
        <v>392</v>
      </c>
      <c r="F112" s="49" t="s">
        <v>140</v>
      </c>
      <c r="G112" s="51" t="s">
        <v>18</v>
      </c>
      <c r="H112" s="52">
        <v>44637.0</v>
      </c>
      <c r="I112" s="52">
        <v>44648.0</v>
      </c>
      <c r="J112" s="53" t="s">
        <v>393</v>
      </c>
      <c r="K112" s="54">
        <v>1712973.0</v>
      </c>
      <c r="L112" s="51" t="s">
        <v>18</v>
      </c>
      <c r="M112" s="55" t="s">
        <v>18</v>
      </c>
      <c r="N112" s="56" t="s">
        <v>18</v>
      </c>
      <c r="O112" s="57"/>
      <c r="P112" s="57"/>
    </row>
    <row r="113">
      <c r="A113" s="49">
        <v>2.0</v>
      </c>
      <c r="B113" s="50" t="s">
        <v>258</v>
      </c>
      <c r="C113" s="51" t="s">
        <v>394</v>
      </c>
      <c r="D113" s="49">
        <v>312.0</v>
      </c>
      <c r="E113" s="49" t="s">
        <v>395</v>
      </c>
      <c r="F113" s="49" t="s">
        <v>140</v>
      </c>
      <c r="G113" s="51" t="s">
        <v>18</v>
      </c>
      <c r="H113" s="52">
        <v>44634.0</v>
      </c>
      <c r="I113" s="52">
        <v>44642.0</v>
      </c>
      <c r="J113" s="53" t="s">
        <v>396</v>
      </c>
      <c r="K113" s="54">
        <v>9315551.0</v>
      </c>
      <c r="L113" s="51" t="s">
        <v>18</v>
      </c>
      <c r="M113" s="55" t="s">
        <v>18</v>
      </c>
      <c r="N113" s="56" t="s">
        <v>18</v>
      </c>
      <c r="O113" s="57"/>
      <c r="P113" s="57"/>
    </row>
    <row r="114">
      <c r="A114" s="49">
        <v>2.0</v>
      </c>
      <c r="B114" s="50" t="s">
        <v>258</v>
      </c>
      <c r="C114" s="51" t="s">
        <v>397</v>
      </c>
      <c r="D114" s="49">
        <v>369.0</v>
      </c>
      <c r="E114" s="49" t="s">
        <v>398</v>
      </c>
      <c r="F114" s="49" t="s">
        <v>140</v>
      </c>
      <c r="G114" s="51" t="s">
        <v>18</v>
      </c>
      <c r="H114" s="52">
        <v>44642.0</v>
      </c>
      <c r="I114" s="52">
        <v>44651.0</v>
      </c>
      <c r="J114" s="53" t="s">
        <v>399</v>
      </c>
      <c r="K114" s="54">
        <v>2243794.0</v>
      </c>
      <c r="L114" s="51" t="s">
        <v>18</v>
      </c>
      <c r="M114" s="55" t="s">
        <v>18</v>
      </c>
      <c r="N114" s="56" t="s">
        <v>18</v>
      </c>
      <c r="O114" s="57"/>
      <c r="P114" s="57"/>
    </row>
    <row r="115">
      <c r="A115" s="49">
        <v>1.0</v>
      </c>
      <c r="B115" s="50" t="s">
        <v>123</v>
      </c>
      <c r="C115" s="51" t="s">
        <v>400</v>
      </c>
      <c r="D115" s="49">
        <v>384.0</v>
      </c>
      <c r="E115" s="49" t="s">
        <v>401</v>
      </c>
      <c r="F115" s="49" t="s">
        <v>140</v>
      </c>
      <c r="G115" s="51" t="s">
        <v>202</v>
      </c>
      <c r="H115" s="52">
        <v>44643.0</v>
      </c>
      <c r="I115" s="52">
        <v>44650.0</v>
      </c>
      <c r="J115" s="53" t="s">
        <v>402</v>
      </c>
      <c r="K115" s="54">
        <v>4860874.0</v>
      </c>
      <c r="L115" s="51" t="s">
        <v>18</v>
      </c>
      <c r="M115" s="55" t="s">
        <v>18</v>
      </c>
      <c r="N115" s="56" t="s">
        <v>18</v>
      </c>
      <c r="O115" s="57"/>
      <c r="P115" s="57"/>
    </row>
    <row r="116">
      <c r="A116" s="49">
        <v>1.0</v>
      </c>
      <c r="B116" s="50" t="s">
        <v>403</v>
      </c>
      <c r="C116" s="51" t="s">
        <v>153</v>
      </c>
      <c r="D116" s="49">
        <v>389.0</v>
      </c>
      <c r="E116" s="49" t="s">
        <v>404</v>
      </c>
      <c r="F116" s="49" t="s">
        <v>140</v>
      </c>
      <c r="G116" s="51" t="s">
        <v>202</v>
      </c>
      <c r="H116" s="52">
        <v>44644.0</v>
      </c>
      <c r="I116" s="52">
        <v>44650.0</v>
      </c>
      <c r="J116" s="53" t="s">
        <v>405</v>
      </c>
      <c r="K116" s="54">
        <v>2182099.0</v>
      </c>
      <c r="L116" s="51" t="s">
        <v>18</v>
      </c>
      <c r="M116" s="55" t="s">
        <v>18</v>
      </c>
      <c r="N116" s="56" t="s">
        <v>18</v>
      </c>
      <c r="O116" s="57"/>
      <c r="P116" s="57"/>
    </row>
    <row r="117">
      <c r="A117" s="49">
        <v>1.0</v>
      </c>
      <c r="B117" s="50" t="s">
        <v>239</v>
      </c>
      <c r="C117" s="51" t="s">
        <v>394</v>
      </c>
      <c r="D117" s="49">
        <v>396.0</v>
      </c>
      <c r="E117" s="49" t="s">
        <v>406</v>
      </c>
      <c r="F117" s="49" t="s">
        <v>140</v>
      </c>
      <c r="G117" s="51" t="s">
        <v>18</v>
      </c>
      <c r="H117" s="52">
        <v>44645.0</v>
      </c>
      <c r="I117" s="52">
        <v>44645.0</v>
      </c>
      <c r="J117" s="53" t="s">
        <v>407</v>
      </c>
      <c r="K117" s="54">
        <v>2661586.0</v>
      </c>
      <c r="L117" s="51" t="s">
        <v>18</v>
      </c>
      <c r="M117" s="55" t="s">
        <v>18</v>
      </c>
      <c r="N117" s="56" t="s">
        <v>18</v>
      </c>
      <c r="O117" s="57"/>
      <c r="P117" s="57"/>
    </row>
    <row r="118">
      <c r="A118" s="49">
        <v>2.0</v>
      </c>
      <c r="B118" s="50" t="s">
        <v>408</v>
      </c>
      <c r="C118" s="51" t="s">
        <v>409</v>
      </c>
      <c r="D118" s="49" t="s">
        <v>18</v>
      </c>
      <c r="E118" s="49" t="s">
        <v>410</v>
      </c>
      <c r="F118" s="49" t="s">
        <v>140</v>
      </c>
      <c r="G118" s="51" t="s">
        <v>411</v>
      </c>
      <c r="H118" s="52">
        <v>44649.0</v>
      </c>
      <c r="I118" s="52">
        <v>44664.0</v>
      </c>
      <c r="J118" s="53" t="s">
        <v>412</v>
      </c>
      <c r="K118" s="54">
        <v>1850056.0</v>
      </c>
      <c r="L118" s="51" t="s">
        <v>18</v>
      </c>
      <c r="M118" s="55" t="s">
        <v>18</v>
      </c>
      <c r="N118" s="56" t="s">
        <v>18</v>
      </c>
      <c r="O118" s="57"/>
      <c r="P118" s="57"/>
    </row>
    <row r="119">
      <c r="A119" s="49">
        <v>1.0</v>
      </c>
      <c r="B119" s="99" t="s">
        <v>239</v>
      </c>
      <c r="C119" s="51" t="s">
        <v>413</v>
      </c>
      <c r="D119" s="49">
        <v>431.0</v>
      </c>
      <c r="E119" s="49" t="s">
        <v>414</v>
      </c>
      <c r="F119" s="49" t="s">
        <v>140</v>
      </c>
      <c r="G119" s="51" t="s">
        <v>18</v>
      </c>
      <c r="H119" s="52">
        <v>44651.0</v>
      </c>
      <c r="I119" s="52">
        <v>44656.0</v>
      </c>
      <c r="J119" s="53" t="s">
        <v>415</v>
      </c>
      <c r="K119" s="54">
        <v>4871951.0</v>
      </c>
      <c r="L119" s="51" t="s">
        <v>18</v>
      </c>
      <c r="M119" s="55" t="s">
        <v>18</v>
      </c>
      <c r="N119" s="56" t="s">
        <v>18</v>
      </c>
      <c r="O119" s="57"/>
      <c r="P119" s="57"/>
    </row>
    <row r="120">
      <c r="A120" s="49">
        <v>1.0</v>
      </c>
      <c r="B120" s="50" t="s">
        <v>416</v>
      </c>
      <c r="C120" s="51" t="s">
        <v>93</v>
      </c>
      <c r="D120" s="49">
        <v>73.0</v>
      </c>
      <c r="E120" s="49" t="s">
        <v>417</v>
      </c>
      <c r="F120" s="49" t="s">
        <v>140</v>
      </c>
      <c r="G120" s="63" t="s">
        <v>202</v>
      </c>
      <c r="H120" s="52">
        <v>44585.0</v>
      </c>
      <c r="I120" s="52">
        <v>44588.0</v>
      </c>
      <c r="J120" s="53" t="s">
        <v>418</v>
      </c>
      <c r="K120" s="54">
        <v>8849889.0</v>
      </c>
      <c r="L120" s="51" t="s">
        <v>18</v>
      </c>
      <c r="M120" s="55" t="s">
        <v>18</v>
      </c>
      <c r="N120" s="56" t="s">
        <v>18</v>
      </c>
      <c r="O120" s="57"/>
      <c r="P120" s="57"/>
    </row>
    <row r="121">
      <c r="A121" s="49">
        <v>1.0</v>
      </c>
      <c r="B121" s="50" t="s">
        <v>419</v>
      </c>
      <c r="C121" s="51" t="s">
        <v>420</v>
      </c>
      <c r="D121" s="49">
        <v>447.0</v>
      </c>
      <c r="E121" s="49" t="s">
        <v>421</v>
      </c>
      <c r="F121" s="49" t="s">
        <v>140</v>
      </c>
      <c r="G121" s="51" t="s">
        <v>18</v>
      </c>
      <c r="H121" s="52">
        <v>44655.0</v>
      </c>
      <c r="I121" s="52">
        <v>44656.0</v>
      </c>
      <c r="J121" s="53" t="s">
        <v>422</v>
      </c>
      <c r="K121" s="54">
        <v>160896.0</v>
      </c>
      <c r="L121" s="51" t="s">
        <v>18</v>
      </c>
      <c r="M121" s="55" t="s">
        <v>18</v>
      </c>
      <c r="N121" s="56" t="s">
        <v>18</v>
      </c>
      <c r="O121" s="57"/>
      <c r="P121" s="57"/>
    </row>
    <row r="122">
      <c r="A122" s="49">
        <v>1.0</v>
      </c>
      <c r="B122" s="50" t="s">
        <v>419</v>
      </c>
      <c r="C122" s="51" t="s">
        <v>420</v>
      </c>
      <c r="D122" s="49" t="s">
        <v>18</v>
      </c>
      <c r="E122" s="49" t="s">
        <v>421</v>
      </c>
      <c r="F122" s="49" t="s">
        <v>140</v>
      </c>
      <c r="G122" s="51" t="s">
        <v>18</v>
      </c>
      <c r="H122" s="52">
        <v>44657.0</v>
      </c>
      <c r="I122" s="52">
        <v>44664.0</v>
      </c>
      <c r="J122" s="53" t="s">
        <v>423</v>
      </c>
      <c r="K122" s="54">
        <v>165996.0</v>
      </c>
      <c r="L122" s="51" t="s">
        <v>424</v>
      </c>
      <c r="M122" s="55" t="s">
        <v>18</v>
      </c>
      <c r="N122" s="56" t="s">
        <v>18</v>
      </c>
      <c r="O122" s="57"/>
      <c r="P122" s="57"/>
    </row>
    <row r="123">
      <c r="A123" s="49">
        <v>1.0</v>
      </c>
      <c r="B123" s="50" t="s">
        <v>425</v>
      </c>
      <c r="C123" s="51" t="s">
        <v>426</v>
      </c>
      <c r="D123" s="49" t="s">
        <v>427</v>
      </c>
      <c r="E123" s="49" t="s">
        <v>428</v>
      </c>
      <c r="F123" s="49" t="s">
        <v>140</v>
      </c>
      <c r="G123" s="51" t="s">
        <v>18</v>
      </c>
      <c r="H123" s="52">
        <v>44655.0</v>
      </c>
      <c r="I123" s="52">
        <v>44656.0</v>
      </c>
      <c r="J123" s="80" t="s">
        <v>429</v>
      </c>
      <c r="K123" s="54">
        <v>3065920.0</v>
      </c>
      <c r="L123" s="51" t="s">
        <v>18</v>
      </c>
      <c r="M123" s="55" t="s">
        <v>18</v>
      </c>
      <c r="N123" s="56" t="s">
        <v>18</v>
      </c>
      <c r="O123" s="57"/>
      <c r="P123" s="57"/>
    </row>
    <row r="124">
      <c r="A124" s="49">
        <v>1.0</v>
      </c>
      <c r="B124" s="50" t="s">
        <v>102</v>
      </c>
      <c r="C124" s="51" t="s">
        <v>93</v>
      </c>
      <c r="D124" s="49">
        <v>438.0</v>
      </c>
      <c r="E124" s="49" t="s">
        <v>430</v>
      </c>
      <c r="F124" s="49" t="s">
        <v>140</v>
      </c>
      <c r="G124" s="51" t="s">
        <v>18</v>
      </c>
      <c r="H124" s="52">
        <v>44652.0</v>
      </c>
      <c r="I124" s="52">
        <v>44658.0</v>
      </c>
      <c r="J124" s="53" t="s">
        <v>431</v>
      </c>
      <c r="K124" s="54">
        <v>4253252.0</v>
      </c>
      <c r="L124" s="51" t="s">
        <v>18</v>
      </c>
      <c r="M124" s="55" t="s">
        <v>18</v>
      </c>
      <c r="N124" s="56" t="s">
        <v>18</v>
      </c>
      <c r="O124" s="57"/>
      <c r="P124" s="57"/>
    </row>
    <row r="125">
      <c r="A125" s="100">
        <v>2.0</v>
      </c>
      <c r="B125" s="101" t="s">
        <v>432</v>
      </c>
      <c r="C125" s="102" t="s">
        <v>433</v>
      </c>
      <c r="D125" s="100">
        <v>442.0</v>
      </c>
      <c r="E125" s="100" t="s">
        <v>434</v>
      </c>
      <c r="F125" s="100" t="s">
        <v>140</v>
      </c>
      <c r="G125" s="102" t="s">
        <v>435</v>
      </c>
      <c r="H125" s="103">
        <v>44655.0</v>
      </c>
      <c r="I125" s="103"/>
      <c r="J125" s="104" t="s">
        <v>436</v>
      </c>
      <c r="K125" s="105"/>
      <c r="L125" s="102" t="s">
        <v>18</v>
      </c>
      <c r="M125" s="106" t="s">
        <v>18</v>
      </c>
      <c r="N125" s="107" t="s">
        <v>18</v>
      </c>
      <c r="O125" s="57"/>
      <c r="P125" s="57"/>
    </row>
    <row r="126">
      <c r="A126" s="49">
        <v>2.0</v>
      </c>
      <c r="B126" s="50" t="s">
        <v>159</v>
      </c>
      <c r="C126" s="51" t="s">
        <v>437</v>
      </c>
      <c r="D126" s="49">
        <v>458.0</v>
      </c>
      <c r="E126" s="49" t="s">
        <v>438</v>
      </c>
      <c r="F126" s="49" t="s">
        <v>140</v>
      </c>
      <c r="G126" s="51" t="s">
        <v>18</v>
      </c>
      <c r="H126" s="52">
        <v>44656.0</v>
      </c>
      <c r="I126" s="52">
        <v>44658.0</v>
      </c>
      <c r="J126" s="53" t="s">
        <v>439</v>
      </c>
      <c r="K126" s="54">
        <v>1.9887221E7</v>
      </c>
      <c r="L126" s="51" t="s">
        <v>18</v>
      </c>
      <c r="M126" s="55" t="s">
        <v>18</v>
      </c>
      <c r="N126" s="56" t="s">
        <v>18</v>
      </c>
      <c r="O126" s="57"/>
      <c r="P126" s="57"/>
    </row>
    <row r="127">
      <c r="A127" s="49">
        <v>1.0</v>
      </c>
      <c r="B127" s="50" t="s">
        <v>440</v>
      </c>
      <c r="C127" s="51" t="s">
        <v>441</v>
      </c>
      <c r="D127" s="49">
        <v>446.0</v>
      </c>
      <c r="E127" s="49" t="s">
        <v>442</v>
      </c>
      <c r="F127" s="49" t="s">
        <v>140</v>
      </c>
      <c r="G127" s="51" t="s">
        <v>338</v>
      </c>
      <c r="H127" s="52">
        <v>44655.0</v>
      </c>
      <c r="I127" s="52">
        <v>44659.0</v>
      </c>
      <c r="J127" s="53" t="s">
        <v>443</v>
      </c>
      <c r="K127" s="54">
        <v>2631066.0</v>
      </c>
      <c r="L127" s="51" t="s">
        <v>18</v>
      </c>
      <c r="M127" s="55" t="s">
        <v>18</v>
      </c>
      <c r="N127" s="56" t="s">
        <v>18</v>
      </c>
      <c r="O127" s="57"/>
      <c r="P127" s="57"/>
    </row>
    <row r="128">
      <c r="A128" s="49">
        <v>2.0</v>
      </c>
      <c r="B128" s="50" t="s">
        <v>444</v>
      </c>
      <c r="C128" s="51" t="s">
        <v>445</v>
      </c>
      <c r="D128" s="49">
        <v>461.0</v>
      </c>
      <c r="E128" s="49" t="s">
        <v>446</v>
      </c>
      <c r="F128" s="49" t="s">
        <v>140</v>
      </c>
      <c r="G128" s="51" t="s">
        <v>18</v>
      </c>
      <c r="H128" s="52">
        <v>44658.0</v>
      </c>
      <c r="I128" s="52">
        <v>44662.0</v>
      </c>
      <c r="J128" s="53" t="s">
        <v>447</v>
      </c>
      <c r="K128" s="54">
        <v>1051509.0</v>
      </c>
      <c r="L128" s="51" t="s">
        <v>18</v>
      </c>
      <c r="M128" s="55" t="s">
        <v>18</v>
      </c>
      <c r="N128" s="56" t="s">
        <v>18</v>
      </c>
      <c r="O128" s="57"/>
      <c r="P128" s="57"/>
    </row>
    <row r="129">
      <c r="A129" s="49">
        <v>2.0</v>
      </c>
      <c r="B129" s="50" t="s">
        <v>448</v>
      </c>
      <c r="C129" s="51" t="s">
        <v>449</v>
      </c>
      <c r="D129" s="49">
        <v>469.0</v>
      </c>
      <c r="E129" s="49" t="s">
        <v>450</v>
      </c>
      <c r="F129" s="49" t="s">
        <v>140</v>
      </c>
      <c r="G129" s="51" t="s">
        <v>451</v>
      </c>
      <c r="H129" s="52">
        <v>44662.0</v>
      </c>
      <c r="I129" s="52">
        <v>44664.0</v>
      </c>
      <c r="J129" s="53" t="s">
        <v>452</v>
      </c>
      <c r="K129" s="54">
        <v>2069500.0</v>
      </c>
      <c r="L129" s="51" t="s">
        <v>18</v>
      </c>
      <c r="M129" s="55" t="s">
        <v>18</v>
      </c>
      <c r="N129" s="56" t="s">
        <v>18</v>
      </c>
      <c r="O129" s="57"/>
      <c r="P129" s="57"/>
    </row>
    <row r="130">
      <c r="A130" s="100">
        <v>2.0</v>
      </c>
      <c r="B130" s="101" t="s">
        <v>453</v>
      </c>
      <c r="C130" s="102" t="s">
        <v>454</v>
      </c>
      <c r="D130" s="100">
        <v>372.0</v>
      </c>
      <c r="E130" s="100" t="s">
        <v>455</v>
      </c>
      <c r="F130" s="100" t="s">
        <v>140</v>
      </c>
      <c r="G130" s="102" t="s">
        <v>202</v>
      </c>
      <c r="H130" s="103">
        <v>44663.0</v>
      </c>
      <c r="I130" s="103"/>
      <c r="J130" s="104" t="s">
        <v>456</v>
      </c>
      <c r="K130" s="105"/>
      <c r="L130" s="102" t="s">
        <v>18</v>
      </c>
      <c r="M130" s="106" t="s">
        <v>18</v>
      </c>
      <c r="N130" s="107" t="s">
        <v>18</v>
      </c>
      <c r="O130" s="57"/>
      <c r="P130" s="57"/>
    </row>
    <row r="131">
      <c r="A131" s="88">
        <v>2.0</v>
      </c>
      <c r="B131" s="89" t="s">
        <v>457</v>
      </c>
      <c r="C131" s="90" t="s">
        <v>458</v>
      </c>
      <c r="D131" s="88" t="s">
        <v>18</v>
      </c>
      <c r="E131" s="88" t="s">
        <v>459</v>
      </c>
      <c r="F131" s="88" t="s">
        <v>140</v>
      </c>
      <c r="G131" s="90"/>
      <c r="H131" s="91">
        <v>44678.0</v>
      </c>
      <c r="I131" s="91"/>
      <c r="J131" s="92" t="s">
        <v>460</v>
      </c>
      <c r="K131" s="93"/>
      <c r="L131" s="90" t="s">
        <v>18</v>
      </c>
      <c r="M131" s="94" t="s">
        <v>18</v>
      </c>
      <c r="N131" s="95" t="s">
        <v>18</v>
      </c>
      <c r="O131" s="57"/>
      <c r="P131" s="57"/>
    </row>
    <row r="132">
      <c r="A132" s="88">
        <v>2.0</v>
      </c>
      <c r="B132" s="89" t="s">
        <v>457</v>
      </c>
      <c r="C132" s="90" t="s">
        <v>461</v>
      </c>
      <c r="D132" s="88" t="s">
        <v>18</v>
      </c>
      <c r="E132" s="88" t="s">
        <v>462</v>
      </c>
      <c r="F132" s="88" t="s">
        <v>140</v>
      </c>
      <c r="G132" s="90"/>
      <c r="H132" s="91">
        <v>44678.0</v>
      </c>
      <c r="I132" s="91"/>
      <c r="J132" s="92" t="s">
        <v>463</v>
      </c>
      <c r="K132" s="93"/>
      <c r="L132" s="90" t="s">
        <v>18</v>
      </c>
      <c r="M132" s="94" t="s">
        <v>18</v>
      </c>
      <c r="N132" s="95" t="s">
        <v>18</v>
      </c>
      <c r="O132" s="57"/>
      <c r="P132" s="57"/>
    </row>
    <row r="133">
      <c r="A133" s="49">
        <v>2.0</v>
      </c>
      <c r="B133" s="50" t="s">
        <v>108</v>
      </c>
      <c r="C133" s="51" t="s">
        <v>240</v>
      </c>
      <c r="D133" s="49">
        <v>500.0</v>
      </c>
      <c r="E133" s="49" t="s">
        <v>464</v>
      </c>
      <c r="F133" s="49" t="s">
        <v>140</v>
      </c>
      <c r="G133" s="85" t="s">
        <v>435</v>
      </c>
      <c r="H133" s="52">
        <v>44666.0</v>
      </c>
      <c r="I133" s="52">
        <v>44672.0</v>
      </c>
      <c r="J133" s="53" t="s">
        <v>465</v>
      </c>
      <c r="K133" s="54">
        <v>1251827.0</v>
      </c>
      <c r="L133" s="51" t="s">
        <v>18</v>
      </c>
      <c r="M133" s="55" t="s">
        <v>18</v>
      </c>
      <c r="N133" s="56" t="s">
        <v>18</v>
      </c>
      <c r="O133" s="57"/>
      <c r="P133" s="57"/>
    </row>
    <row r="134">
      <c r="A134" s="49">
        <v>1.0</v>
      </c>
      <c r="B134" s="50" t="s">
        <v>466</v>
      </c>
      <c r="C134" s="85" t="s">
        <v>467</v>
      </c>
      <c r="D134" s="49">
        <v>400.0</v>
      </c>
      <c r="E134" s="49" t="s">
        <v>468</v>
      </c>
      <c r="F134" s="49" t="s">
        <v>140</v>
      </c>
      <c r="G134" s="51" t="s">
        <v>202</v>
      </c>
      <c r="H134" s="52">
        <v>44669.0</v>
      </c>
      <c r="I134" s="52">
        <v>44673.0</v>
      </c>
      <c r="J134" s="53" t="s">
        <v>469</v>
      </c>
      <c r="K134" s="54">
        <v>1.3011506E7</v>
      </c>
      <c r="L134" s="51" t="s">
        <v>18</v>
      </c>
      <c r="M134" s="55" t="s">
        <v>18</v>
      </c>
      <c r="N134" s="56" t="s">
        <v>18</v>
      </c>
      <c r="O134" s="57"/>
      <c r="P134" s="57"/>
    </row>
    <row r="135">
      <c r="A135" s="49">
        <v>2.0</v>
      </c>
      <c r="B135" s="50" t="s">
        <v>470</v>
      </c>
      <c r="C135" s="51" t="s">
        <v>471</v>
      </c>
      <c r="D135" s="49">
        <v>518.0</v>
      </c>
      <c r="E135" s="49" t="s">
        <v>472</v>
      </c>
      <c r="F135" s="49" t="s">
        <v>140</v>
      </c>
      <c r="G135" s="51" t="s">
        <v>435</v>
      </c>
      <c r="H135" s="52">
        <v>44671.0</v>
      </c>
      <c r="I135" s="52">
        <v>44673.0</v>
      </c>
      <c r="J135" s="53" t="s">
        <v>473</v>
      </c>
      <c r="K135" s="54" t="s">
        <v>18</v>
      </c>
      <c r="L135" s="51" t="s">
        <v>18</v>
      </c>
      <c r="M135" s="55" t="s">
        <v>18</v>
      </c>
      <c r="N135" s="56" t="s">
        <v>18</v>
      </c>
      <c r="O135" s="57"/>
      <c r="P135" s="57"/>
    </row>
    <row r="136">
      <c r="A136" s="49">
        <v>1.0</v>
      </c>
      <c r="B136" s="50" t="s">
        <v>474</v>
      </c>
      <c r="C136" s="51" t="s">
        <v>275</v>
      </c>
      <c r="D136" s="49">
        <v>523.0</v>
      </c>
      <c r="E136" s="49" t="s">
        <v>475</v>
      </c>
      <c r="F136" s="49" t="s">
        <v>140</v>
      </c>
      <c r="G136" s="51" t="s">
        <v>18</v>
      </c>
      <c r="H136" s="52">
        <v>44671.0</v>
      </c>
      <c r="I136" s="52">
        <v>44680.0</v>
      </c>
      <c r="J136" s="53" t="s">
        <v>476</v>
      </c>
      <c r="K136" s="54">
        <v>1080938.0</v>
      </c>
      <c r="L136" s="51" t="s">
        <v>18</v>
      </c>
      <c r="M136" s="55" t="s">
        <v>18</v>
      </c>
      <c r="N136" s="56" t="s">
        <v>18</v>
      </c>
      <c r="O136" s="57"/>
      <c r="P136" s="57"/>
    </row>
    <row r="137">
      <c r="A137" s="88">
        <v>2.0</v>
      </c>
      <c r="B137" s="89" t="s">
        <v>477</v>
      </c>
      <c r="C137" s="90" t="s">
        <v>478</v>
      </c>
      <c r="D137" s="88">
        <v>526.0</v>
      </c>
      <c r="E137" s="88" t="s">
        <v>479</v>
      </c>
      <c r="F137" s="88" t="s">
        <v>140</v>
      </c>
      <c r="G137" s="90" t="s">
        <v>480</v>
      </c>
      <c r="H137" s="91">
        <v>44673.0</v>
      </c>
      <c r="I137" s="91"/>
      <c r="J137" s="92" t="s">
        <v>481</v>
      </c>
      <c r="K137" s="93"/>
      <c r="L137" s="90" t="s">
        <v>18</v>
      </c>
      <c r="M137" s="94" t="s">
        <v>18</v>
      </c>
      <c r="N137" s="95" t="s">
        <v>18</v>
      </c>
      <c r="O137" s="57"/>
      <c r="P137" s="57"/>
    </row>
    <row r="138">
      <c r="A138" s="49">
        <v>2.0</v>
      </c>
      <c r="B138" s="50" t="s">
        <v>482</v>
      </c>
      <c r="C138" s="51" t="s">
        <v>266</v>
      </c>
      <c r="D138" s="49">
        <v>530.0</v>
      </c>
      <c r="E138" s="49" t="s">
        <v>483</v>
      </c>
      <c r="F138" s="49" t="s">
        <v>140</v>
      </c>
      <c r="G138" s="51" t="s">
        <v>18</v>
      </c>
      <c r="H138" s="52">
        <v>44676.0</v>
      </c>
      <c r="I138" s="52">
        <v>44678.0</v>
      </c>
      <c r="J138" s="53" t="s">
        <v>484</v>
      </c>
      <c r="K138" s="54" t="s">
        <v>18</v>
      </c>
      <c r="L138" s="51" t="s">
        <v>18</v>
      </c>
      <c r="M138" s="55" t="s">
        <v>18</v>
      </c>
      <c r="N138" s="56" t="s">
        <v>18</v>
      </c>
      <c r="O138" s="57"/>
      <c r="P138" s="57"/>
    </row>
    <row r="139">
      <c r="A139" s="49">
        <v>1.0</v>
      </c>
      <c r="B139" s="50" t="s">
        <v>485</v>
      </c>
      <c r="C139" s="51" t="s">
        <v>275</v>
      </c>
      <c r="D139" s="49">
        <v>538.0</v>
      </c>
      <c r="E139" s="49" t="s">
        <v>486</v>
      </c>
      <c r="F139" s="49" t="s">
        <v>140</v>
      </c>
      <c r="G139" s="51" t="s">
        <v>18</v>
      </c>
      <c r="H139" s="52">
        <v>44676.0</v>
      </c>
      <c r="I139" s="52">
        <v>44679.0</v>
      </c>
      <c r="J139" s="53" t="s">
        <v>487</v>
      </c>
      <c r="K139" s="54">
        <v>959438.0</v>
      </c>
      <c r="L139" s="51" t="s">
        <v>18</v>
      </c>
      <c r="M139" s="55" t="s">
        <v>18</v>
      </c>
      <c r="N139" s="56" t="s">
        <v>18</v>
      </c>
      <c r="O139" s="57"/>
      <c r="P139" s="57"/>
    </row>
    <row r="140">
      <c r="A140" s="63">
        <v>2.0</v>
      </c>
      <c r="B140" s="63" t="s">
        <v>233</v>
      </c>
      <c r="C140" s="60" t="s">
        <v>488</v>
      </c>
      <c r="D140" s="63" t="s">
        <v>489</v>
      </c>
      <c r="E140" s="63" t="s">
        <v>490</v>
      </c>
      <c r="F140" s="63" t="s">
        <v>140</v>
      </c>
      <c r="G140" s="63" t="s">
        <v>65</v>
      </c>
      <c r="H140" s="76">
        <v>44592.0</v>
      </c>
      <c r="I140" s="64">
        <v>44592.0</v>
      </c>
      <c r="J140" s="77" t="s">
        <v>491</v>
      </c>
      <c r="K140" s="59">
        <v>1.81193314E8</v>
      </c>
      <c r="L140" s="60" t="s">
        <v>492</v>
      </c>
      <c r="M140" s="61" t="s">
        <v>493</v>
      </c>
      <c r="N140" s="66">
        <v>9.0596657E7</v>
      </c>
      <c r="O140" s="62" t="s">
        <v>246</v>
      </c>
      <c r="P140" s="62" t="s">
        <v>384</v>
      </c>
    </row>
    <row r="141">
      <c r="A141" s="88">
        <v>2.0</v>
      </c>
      <c r="B141" s="89" t="s">
        <v>494</v>
      </c>
      <c r="C141" s="90" t="s">
        <v>495</v>
      </c>
      <c r="D141" s="88">
        <v>527.0</v>
      </c>
      <c r="E141" s="88" t="s">
        <v>496</v>
      </c>
      <c r="F141" s="88" t="s">
        <v>140</v>
      </c>
      <c r="G141" s="90" t="s">
        <v>497</v>
      </c>
      <c r="H141" s="91">
        <v>44673.0</v>
      </c>
      <c r="I141" s="91"/>
      <c r="J141" s="92" t="s">
        <v>498</v>
      </c>
      <c r="K141" s="93"/>
      <c r="L141" s="90" t="s">
        <v>18</v>
      </c>
      <c r="M141" s="94" t="s">
        <v>18</v>
      </c>
      <c r="N141" s="95" t="s">
        <v>18</v>
      </c>
      <c r="O141" s="57"/>
      <c r="P141" s="57"/>
    </row>
    <row r="142">
      <c r="A142" s="88">
        <v>2.0</v>
      </c>
      <c r="B142" s="89" t="s">
        <v>499</v>
      </c>
      <c r="C142" s="90" t="s">
        <v>500</v>
      </c>
      <c r="D142" s="88">
        <v>462.0</v>
      </c>
      <c r="E142" s="88" t="s">
        <v>501</v>
      </c>
      <c r="F142" s="88" t="s">
        <v>140</v>
      </c>
      <c r="G142" s="90" t="s">
        <v>202</v>
      </c>
      <c r="H142" s="91">
        <v>44678.0</v>
      </c>
      <c r="I142" s="91"/>
      <c r="J142" s="92" t="s">
        <v>502</v>
      </c>
      <c r="K142" s="93"/>
      <c r="L142" s="90" t="s">
        <v>18</v>
      </c>
      <c r="M142" s="94" t="s">
        <v>18</v>
      </c>
      <c r="N142" s="95" t="s">
        <v>18</v>
      </c>
      <c r="O142" s="57"/>
      <c r="P142" s="57"/>
    </row>
    <row r="143">
      <c r="A143" s="63">
        <v>1.0</v>
      </c>
      <c r="B143" s="63" t="s">
        <v>419</v>
      </c>
      <c r="C143" s="63" t="s">
        <v>503</v>
      </c>
      <c r="D143" s="63">
        <v>573.0</v>
      </c>
      <c r="E143" s="63" t="s">
        <v>504</v>
      </c>
      <c r="F143" s="63" t="s">
        <v>140</v>
      </c>
      <c r="G143" s="63" t="s">
        <v>18</v>
      </c>
      <c r="H143" s="108">
        <v>44621.0</v>
      </c>
      <c r="I143" s="76">
        <v>44621.0</v>
      </c>
      <c r="J143" s="87" t="s">
        <v>334</v>
      </c>
      <c r="K143" s="59">
        <v>527034.0</v>
      </c>
      <c r="L143" s="60" t="s">
        <v>505</v>
      </c>
      <c r="M143" s="109" t="s">
        <v>506</v>
      </c>
      <c r="N143" s="66">
        <v>158110.2</v>
      </c>
      <c r="O143" s="62" t="s">
        <v>337</v>
      </c>
      <c r="P143" s="62" t="s">
        <v>337</v>
      </c>
    </row>
    <row r="144">
      <c r="A144" s="63">
        <v>2.0</v>
      </c>
      <c r="B144" s="63" t="s">
        <v>507</v>
      </c>
      <c r="C144" s="63" t="s">
        <v>291</v>
      </c>
      <c r="D144" s="63" t="s">
        <v>18</v>
      </c>
      <c r="E144" s="63" t="s">
        <v>508</v>
      </c>
      <c r="F144" s="63" t="s">
        <v>140</v>
      </c>
      <c r="G144" s="63" t="s">
        <v>202</v>
      </c>
      <c r="H144" s="76">
        <v>44622.0</v>
      </c>
      <c r="I144" s="76">
        <v>44622.0</v>
      </c>
      <c r="J144" s="77" t="s">
        <v>509</v>
      </c>
      <c r="K144" s="59">
        <v>551408.0</v>
      </c>
      <c r="L144" s="60" t="s">
        <v>510</v>
      </c>
      <c r="M144" s="61" t="s">
        <v>511</v>
      </c>
      <c r="N144" s="56">
        <v>275704.0</v>
      </c>
      <c r="O144" s="62" t="s">
        <v>337</v>
      </c>
      <c r="P144" s="62" t="s">
        <v>337</v>
      </c>
    </row>
    <row r="145">
      <c r="A145" s="49">
        <v>1.0</v>
      </c>
      <c r="B145" s="50" t="s">
        <v>512</v>
      </c>
      <c r="C145" s="51" t="s">
        <v>513</v>
      </c>
      <c r="D145" s="49">
        <v>257.0</v>
      </c>
      <c r="E145" s="49" t="s">
        <v>514</v>
      </c>
      <c r="F145" s="49" t="s">
        <v>140</v>
      </c>
      <c r="G145" s="51" t="s">
        <v>515</v>
      </c>
      <c r="H145" s="52">
        <v>44616.0</v>
      </c>
      <c r="I145" s="52">
        <v>44623.0</v>
      </c>
      <c r="J145" s="53" t="s">
        <v>516</v>
      </c>
      <c r="K145" s="59">
        <v>3439607.0</v>
      </c>
      <c r="L145" s="60" t="s">
        <v>517</v>
      </c>
      <c r="M145" s="61" t="s">
        <v>518</v>
      </c>
      <c r="N145" s="56" t="s">
        <v>18</v>
      </c>
      <c r="O145" s="62" t="s">
        <v>337</v>
      </c>
      <c r="P145" s="62" t="s">
        <v>337</v>
      </c>
    </row>
    <row r="146">
      <c r="A146" s="49">
        <v>2.0</v>
      </c>
      <c r="B146" s="50" t="s">
        <v>233</v>
      </c>
      <c r="C146" s="51" t="s">
        <v>519</v>
      </c>
      <c r="D146" s="49" t="s">
        <v>18</v>
      </c>
      <c r="E146" s="49" t="s">
        <v>520</v>
      </c>
      <c r="F146" s="49" t="s">
        <v>140</v>
      </c>
      <c r="G146" s="51" t="s">
        <v>521</v>
      </c>
      <c r="H146" s="52">
        <v>44592.0</v>
      </c>
      <c r="I146" s="52">
        <v>44616.0</v>
      </c>
      <c r="J146" s="53" t="s">
        <v>522</v>
      </c>
      <c r="K146" s="54">
        <v>1.12995341E8</v>
      </c>
      <c r="L146" s="51" t="s">
        <v>18</v>
      </c>
      <c r="M146" s="61" t="s">
        <v>523</v>
      </c>
      <c r="N146" s="56" t="s">
        <v>18</v>
      </c>
      <c r="O146" s="57"/>
      <c r="P146" s="57"/>
    </row>
    <row r="147">
      <c r="A147" s="49">
        <v>2.0</v>
      </c>
      <c r="B147" s="50" t="s">
        <v>233</v>
      </c>
      <c r="C147" s="51" t="s">
        <v>519</v>
      </c>
      <c r="D147" s="49" t="s">
        <v>18</v>
      </c>
      <c r="E147" s="49" t="s">
        <v>520</v>
      </c>
      <c r="F147" s="49" t="s">
        <v>140</v>
      </c>
      <c r="G147" s="51" t="s">
        <v>521</v>
      </c>
      <c r="H147" s="52">
        <v>44629.0</v>
      </c>
      <c r="I147" s="52">
        <v>44637.0</v>
      </c>
      <c r="J147" s="53" t="s">
        <v>524</v>
      </c>
      <c r="K147" s="54">
        <v>1.5254371E8</v>
      </c>
      <c r="L147" s="51" t="s">
        <v>18</v>
      </c>
      <c r="M147" s="61" t="s">
        <v>523</v>
      </c>
      <c r="N147" s="56" t="s">
        <v>18</v>
      </c>
      <c r="O147" s="57"/>
      <c r="P147" s="57"/>
    </row>
    <row r="148">
      <c r="A148" s="49">
        <v>2.0</v>
      </c>
      <c r="B148" s="50" t="s">
        <v>233</v>
      </c>
      <c r="C148" s="51" t="s">
        <v>525</v>
      </c>
      <c r="D148" s="49">
        <v>440.0</v>
      </c>
      <c r="E148" s="49" t="s">
        <v>520</v>
      </c>
      <c r="F148" s="49" t="s">
        <v>140</v>
      </c>
      <c r="G148" s="51" t="s">
        <v>526</v>
      </c>
      <c r="H148" s="52">
        <v>44676.0</v>
      </c>
      <c r="I148" s="52">
        <v>44697.0</v>
      </c>
      <c r="J148" s="53" t="s">
        <v>527</v>
      </c>
      <c r="K148" s="54">
        <v>1.5254371E8</v>
      </c>
      <c r="L148" s="51" t="s">
        <v>18</v>
      </c>
      <c r="M148" s="55" t="s">
        <v>18</v>
      </c>
      <c r="N148" s="56" t="s">
        <v>18</v>
      </c>
      <c r="O148" s="57"/>
      <c r="P148" s="57"/>
    </row>
    <row r="149">
      <c r="A149" s="88">
        <v>2.0</v>
      </c>
      <c r="B149" s="89" t="s">
        <v>233</v>
      </c>
      <c r="C149" s="90" t="s">
        <v>528</v>
      </c>
      <c r="D149" s="88">
        <v>456.0</v>
      </c>
      <c r="E149" s="88" t="s">
        <v>520</v>
      </c>
      <c r="F149" s="88" t="s">
        <v>140</v>
      </c>
      <c r="G149" s="90" t="s">
        <v>526</v>
      </c>
      <c r="H149" s="91">
        <v>44677.0</v>
      </c>
      <c r="I149" s="91"/>
      <c r="J149" s="92" t="s">
        <v>529</v>
      </c>
      <c r="K149" s="93">
        <v>1.5254371E8</v>
      </c>
      <c r="L149" s="90" t="s">
        <v>18</v>
      </c>
      <c r="M149" s="94" t="s">
        <v>18</v>
      </c>
      <c r="N149" s="95" t="s">
        <v>18</v>
      </c>
      <c r="O149" s="57"/>
      <c r="P149" s="57"/>
    </row>
    <row r="150">
      <c r="A150" s="49">
        <v>1.0</v>
      </c>
      <c r="B150" s="50" t="s">
        <v>123</v>
      </c>
      <c r="C150" s="51" t="s">
        <v>530</v>
      </c>
      <c r="D150" s="49">
        <v>228.0</v>
      </c>
      <c r="E150" s="49" t="s">
        <v>531</v>
      </c>
      <c r="F150" s="49" t="s">
        <v>140</v>
      </c>
      <c r="G150" s="51" t="s">
        <v>18</v>
      </c>
      <c r="H150" s="52">
        <v>44610.0</v>
      </c>
      <c r="I150" s="52">
        <v>44614.0</v>
      </c>
      <c r="J150" s="53" t="s">
        <v>532</v>
      </c>
      <c r="K150" s="54" t="s">
        <v>18</v>
      </c>
      <c r="L150" s="51" t="s">
        <v>18</v>
      </c>
      <c r="M150" s="55" t="s">
        <v>18</v>
      </c>
      <c r="N150" s="56" t="s">
        <v>18</v>
      </c>
      <c r="O150" s="57"/>
      <c r="P150" s="57"/>
    </row>
    <row r="151">
      <c r="A151" s="63">
        <v>1.0</v>
      </c>
      <c r="B151" s="63" t="s">
        <v>533</v>
      </c>
      <c r="C151" s="63" t="s">
        <v>534</v>
      </c>
      <c r="D151" s="63" t="s">
        <v>18</v>
      </c>
      <c r="E151" s="63" t="s">
        <v>535</v>
      </c>
      <c r="F151" s="63" t="s">
        <v>140</v>
      </c>
      <c r="G151" s="63" t="s">
        <v>18</v>
      </c>
      <c r="H151" s="64">
        <v>44575.0</v>
      </c>
      <c r="I151" s="76">
        <v>44575.0</v>
      </c>
      <c r="J151" s="87" t="s">
        <v>536</v>
      </c>
      <c r="K151" s="110">
        <v>3862670.0</v>
      </c>
      <c r="L151" s="111" t="s">
        <v>537</v>
      </c>
      <c r="M151" s="78" t="s">
        <v>538</v>
      </c>
      <c r="N151" s="66">
        <v>1000000.0</v>
      </c>
      <c r="O151" s="62" t="s">
        <v>539</v>
      </c>
      <c r="P151" s="62" t="s">
        <v>337</v>
      </c>
    </row>
    <row r="152">
      <c r="A152" s="63">
        <v>2.0</v>
      </c>
      <c r="B152" s="60" t="s">
        <v>540</v>
      </c>
      <c r="C152" s="63" t="s">
        <v>541</v>
      </c>
      <c r="D152" s="63">
        <v>1511.0</v>
      </c>
      <c r="E152" s="63" t="s">
        <v>542</v>
      </c>
      <c r="F152" s="63" t="s">
        <v>140</v>
      </c>
      <c r="G152" s="63" t="s">
        <v>96</v>
      </c>
      <c r="H152" s="79">
        <v>44519.0</v>
      </c>
      <c r="I152" s="96">
        <v>44587.0</v>
      </c>
      <c r="J152" s="77" t="s">
        <v>543</v>
      </c>
      <c r="K152" s="60" t="s">
        <v>18</v>
      </c>
      <c r="L152" s="59" t="s">
        <v>18</v>
      </c>
      <c r="M152" s="78" t="s">
        <v>18</v>
      </c>
      <c r="N152" s="61" t="s">
        <v>18</v>
      </c>
      <c r="O152" s="57" t="s">
        <v>18</v>
      </c>
      <c r="P152" s="57"/>
    </row>
    <row r="153">
      <c r="A153" s="49">
        <v>2.0</v>
      </c>
      <c r="B153" s="50" t="s">
        <v>544</v>
      </c>
      <c r="C153" s="51" t="s">
        <v>545</v>
      </c>
      <c r="D153" s="49">
        <v>5.0</v>
      </c>
      <c r="E153" s="49" t="s">
        <v>546</v>
      </c>
      <c r="F153" s="49" t="s">
        <v>140</v>
      </c>
      <c r="G153" s="49" t="s">
        <v>288</v>
      </c>
      <c r="H153" s="52">
        <v>44572.0</v>
      </c>
      <c r="I153" s="52">
        <v>44578.0</v>
      </c>
      <c r="J153" s="53" t="s">
        <v>547</v>
      </c>
      <c r="K153" s="54">
        <v>2.3007934E7</v>
      </c>
      <c r="L153" s="51" t="s">
        <v>18</v>
      </c>
      <c r="M153" s="55" t="s">
        <v>18</v>
      </c>
      <c r="N153" s="56" t="s">
        <v>18</v>
      </c>
      <c r="O153" s="57"/>
      <c r="P153" s="57"/>
    </row>
    <row r="154">
      <c r="A154" s="49">
        <v>2.0</v>
      </c>
      <c r="B154" s="50" t="s">
        <v>544</v>
      </c>
      <c r="C154" s="51" t="s">
        <v>545</v>
      </c>
      <c r="D154" s="49" t="s">
        <v>18</v>
      </c>
      <c r="E154" s="49" t="s">
        <v>546</v>
      </c>
      <c r="F154" s="49" t="s">
        <v>140</v>
      </c>
      <c r="G154" s="51" t="s">
        <v>288</v>
      </c>
      <c r="H154" s="52">
        <v>44596.0</v>
      </c>
      <c r="I154" s="52">
        <v>44634.0</v>
      </c>
      <c r="J154" s="53" t="s">
        <v>548</v>
      </c>
      <c r="K154" s="54">
        <v>2.08E7</v>
      </c>
      <c r="L154" s="51" t="s">
        <v>18</v>
      </c>
      <c r="M154" s="55" t="s">
        <v>18</v>
      </c>
      <c r="N154" s="56" t="s">
        <v>18</v>
      </c>
      <c r="O154" s="57"/>
      <c r="P154" s="57"/>
    </row>
    <row r="155">
      <c r="A155" s="49">
        <v>2.0</v>
      </c>
      <c r="B155" s="50" t="s">
        <v>544</v>
      </c>
      <c r="C155" s="51" t="s">
        <v>545</v>
      </c>
      <c r="D155" s="49" t="s">
        <v>18</v>
      </c>
      <c r="E155" s="49" t="s">
        <v>546</v>
      </c>
      <c r="F155" s="49" t="s">
        <v>140</v>
      </c>
      <c r="G155" s="51" t="s">
        <v>288</v>
      </c>
      <c r="H155" s="52">
        <v>44644.0</v>
      </c>
      <c r="I155" s="52">
        <v>44676.0</v>
      </c>
      <c r="J155" s="53" t="s">
        <v>549</v>
      </c>
      <c r="K155" s="54">
        <v>2.08E7</v>
      </c>
      <c r="L155" s="51" t="s">
        <v>18</v>
      </c>
      <c r="M155" s="55" t="s">
        <v>18</v>
      </c>
      <c r="N155" s="56" t="s">
        <v>18</v>
      </c>
      <c r="O155" s="57"/>
      <c r="P155" s="57"/>
    </row>
    <row r="156">
      <c r="A156" s="112">
        <v>2.0</v>
      </c>
      <c r="B156" s="113" t="s">
        <v>550</v>
      </c>
      <c r="C156" s="112" t="s">
        <v>266</v>
      </c>
      <c r="D156" s="114" t="s">
        <v>551</v>
      </c>
      <c r="E156" s="112" t="s">
        <v>552</v>
      </c>
      <c r="F156" s="112" t="s">
        <v>140</v>
      </c>
      <c r="G156" s="112" t="s">
        <v>65</v>
      </c>
      <c r="H156" s="115">
        <v>44539.0</v>
      </c>
      <c r="I156" s="116">
        <v>44581.0</v>
      </c>
      <c r="J156" s="117" t="s">
        <v>553</v>
      </c>
      <c r="K156" s="59">
        <v>3.2684893E7</v>
      </c>
      <c r="L156" s="118" t="s">
        <v>18</v>
      </c>
      <c r="M156" s="119" t="s">
        <v>18</v>
      </c>
      <c r="N156" s="120" t="s">
        <v>18</v>
      </c>
      <c r="O156" s="57" t="s">
        <v>18</v>
      </c>
      <c r="P156" s="57"/>
    </row>
    <row r="157">
      <c r="A157" s="49">
        <v>2.0</v>
      </c>
      <c r="B157" s="50" t="s">
        <v>550</v>
      </c>
      <c r="C157" s="51" t="s">
        <v>266</v>
      </c>
      <c r="D157" s="49">
        <v>281.0</v>
      </c>
      <c r="E157" s="49" t="s">
        <v>552</v>
      </c>
      <c r="F157" s="49" t="s">
        <v>140</v>
      </c>
      <c r="G157" s="51" t="s">
        <v>65</v>
      </c>
      <c r="H157" s="52">
        <v>44622.0</v>
      </c>
      <c r="I157" s="52">
        <v>44649.0</v>
      </c>
      <c r="J157" s="53" t="s">
        <v>554</v>
      </c>
      <c r="K157" s="59">
        <v>4.2490361E7</v>
      </c>
      <c r="L157" s="51" t="s">
        <v>18</v>
      </c>
      <c r="M157" s="56" t="s">
        <v>18</v>
      </c>
      <c r="N157" s="56" t="s">
        <v>18</v>
      </c>
      <c r="O157" s="57"/>
      <c r="P157" s="57"/>
    </row>
    <row r="158">
      <c r="A158" s="63">
        <v>2.0</v>
      </c>
      <c r="B158" s="60" t="s">
        <v>102</v>
      </c>
      <c r="C158" s="63" t="s">
        <v>555</v>
      </c>
      <c r="D158" s="63">
        <v>1578.0</v>
      </c>
      <c r="E158" s="63" t="s">
        <v>556</v>
      </c>
      <c r="F158" s="63" t="s">
        <v>140</v>
      </c>
      <c r="G158" s="63" t="s">
        <v>202</v>
      </c>
      <c r="H158" s="76">
        <v>44537.0</v>
      </c>
      <c r="I158" s="76">
        <v>44588.0</v>
      </c>
      <c r="J158" s="77" t="s">
        <v>557</v>
      </c>
      <c r="K158" s="59">
        <v>1.8175972E7</v>
      </c>
      <c r="L158" s="59" t="s">
        <v>18</v>
      </c>
      <c r="M158" s="78" t="s">
        <v>18</v>
      </c>
      <c r="N158" s="61" t="s">
        <v>18</v>
      </c>
      <c r="O158" s="57" t="s">
        <v>18</v>
      </c>
      <c r="P158" s="57"/>
    </row>
    <row r="159">
      <c r="A159" s="63">
        <v>2.0</v>
      </c>
      <c r="B159" s="60" t="s">
        <v>558</v>
      </c>
      <c r="C159" s="63" t="s">
        <v>559</v>
      </c>
      <c r="D159" s="63" t="s">
        <v>560</v>
      </c>
      <c r="E159" s="63" t="s">
        <v>561</v>
      </c>
      <c r="F159" s="63" t="s">
        <v>140</v>
      </c>
      <c r="G159" s="63" t="s">
        <v>65</v>
      </c>
      <c r="H159" s="79">
        <v>44547.0</v>
      </c>
      <c r="I159" s="52">
        <v>44573.0</v>
      </c>
      <c r="J159" s="77" t="s">
        <v>562</v>
      </c>
      <c r="K159" s="60" t="s">
        <v>18</v>
      </c>
      <c r="L159" s="59" t="s">
        <v>18</v>
      </c>
      <c r="M159" s="78" t="s">
        <v>18</v>
      </c>
      <c r="N159" s="61" t="s">
        <v>18</v>
      </c>
      <c r="O159" s="57" t="s">
        <v>18</v>
      </c>
      <c r="P159" s="57"/>
    </row>
    <row r="160">
      <c r="A160" s="63">
        <v>2.0</v>
      </c>
      <c r="B160" s="60" t="s">
        <v>563</v>
      </c>
      <c r="C160" s="63" t="s">
        <v>564</v>
      </c>
      <c r="D160" s="63">
        <v>1639.0</v>
      </c>
      <c r="E160" s="63" t="s">
        <v>565</v>
      </c>
      <c r="F160" s="63" t="s">
        <v>140</v>
      </c>
      <c r="G160" s="63" t="s">
        <v>411</v>
      </c>
      <c r="H160" s="79">
        <v>44551.0</v>
      </c>
      <c r="I160" s="52">
        <v>44588.0</v>
      </c>
      <c r="J160" s="77" t="s">
        <v>566</v>
      </c>
      <c r="K160" s="60" t="s">
        <v>18</v>
      </c>
      <c r="L160" s="59" t="s">
        <v>18</v>
      </c>
      <c r="M160" s="78" t="s">
        <v>18</v>
      </c>
      <c r="N160" s="61" t="s">
        <v>18</v>
      </c>
      <c r="O160" s="57" t="s">
        <v>18</v>
      </c>
      <c r="P160" s="57"/>
    </row>
    <row r="161">
      <c r="A161" s="63">
        <v>2.0</v>
      </c>
      <c r="B161" s="60" t="s">
        <v>567</v>
      </c>
      <c r="C161" s="63" t="s">
        <v>568</v>
      </c>
      <c r="D161" s="63">
        <v>1660.0</v>
      </c>
      <c r="E161" s="63" t="s">
        <v>569</v>
      </c>
      <c r="F161" s="63" t="s">
        <v>140</v>
      </c>
      <c r="G161" s="63" t="s">
        <v>202</v>
      </c>
      <c r="H161" s="79">
        <v>44554.0</v>
      </c>
      <c r="I161" s="79">
        <v>44571.0</v>
      </c>
      <c r="J161" s="77" t="s">
        <v>570</v>
      </c>
      <c r="K161" s="63" t="s">
        <v>18</v>
      </c>
      <c r="L161" s="59" t="s">
        <v>18</v>
      </c>
      <c r="M161" s="78" t="s">
        <v>18</v>
      </c>
      <c r="N161" s="61" t="s">
        <v>18</v>
      </c>
      <c r="O161" s="57" t="s">
        <v>18</v>
      </c>
      <c r="P161" s="57"/>
    </row>
    <row r="162">
      <c r="A162" s="49">
        <v>2.0</v>
      </c>
      <c r="B162" s="50" t="s">
        <v>142</v>
      </c>
      <c r="C162" s="51" t="s">
        <v>571</v>
      </c>
      <c r="D162" s="49">
        <v>91.0</v>
      </c>
      <c r="E162" s="49"/>
      <c r="F162" s="49" t="s">
        <v>140</v>
      </c>
      <c r="G162" s="51" t="s">
        <v>18</v>
      </c>
      <c r="H162" s="52">
        <v>44586.0</v>
      </c>
      <c r="I162" s="52">
        <v>44616.0</v>
      </c>
      <c r="J162" s="53" t="s">
        <v>572</v>
      </c>
      <c r="K162" s="67" t="s">
        <v>18</v>
      </c>
      <c r="L162" s="51" t="s">
        <v>18</v>
      </c>
      <c r="M162" s="55" t="s">
        <v>18</v>
      </c>
      <c r="N162" s="56" t="s">
        <v>18</v>
      </c>
      <c r="O162" s="57"/>
      <c r="P162" s="57"/>
    </row>
    <row r="163">
      <c r="A163" s="88">
        <v>1.0</v>
      </c>
      <c r="B163" s="89" t="s">
        <v>233</v>
      </c>
      <c r="C163" s="90" t="s">
        <v>573</v>
      </c>
      <c r="D163" s="88" t="s">
        <v>18</v>
      </c>
      <c r="E163" s="88" t="s">
        <v>574</v>
      </c>
      <c r="F163" s="88" t="s">
        <v>140</v>
      </c>
      <c r="G163" s="90" t="s">
        <v>18</v>
      </c>
      <c r="H163" s="91">
        <v>44677.0</v>
      </c>
      <c r="I163" s="91"/>
      <c r="J163" s="92" t="s">
        <v>575</v>
      </c>
      <c r="K163" s="93"/>
      <c r="L163" s="90" t="s">
        <v>18</v>
      </c>
      <c r="M163" s="94" t="s">
        <v>18</v>
      </c>
      <c r="N163" s="95" t="s">
        <v>18</v>
      </c>
      <c r="O163" s="57"/>
      <c r="P163" s="57"/>
    </row>
    <row r="164">
      <c r="A164" s="49">
        <v>1.0</v>
      </c>
      <c r="B164" s="50" t="s">
        <v>576</v>
      </c>
      <c r="C164" s="51" t="s">
        <v>577</v>
      </c>
      <c r="D164" s="49">
        <v>581.0</v>
      </c>
      <c r="E164" s="49" t="s">
        <v>578</v>
      </c>
      <c r="F164" s="49" t="s">
        <v>140</v>
      </c>
      <c r="G164" s="51" t="s">
        <v>18</v>
      </c>
      <c r="H164" s="52">
        <v>44686.0</v>
      </c>
      <c r="I164" s="52">
        <v>44692.0</v>
      </c>
      <c r="J164" s="53" t="s">
        <v>579</v>
      </c>
      <c r="K164" s="54">
        <v>76679.0</v>
      </c>
      <c r="L164" s="51" t="s">
        <v>18</v>
      </c>
      <c r="M164" s="55" t="s">
        <v>18</v>
      </c>
      <c r="N164" s="56" t="s">
        <v>18</v>
      </c>
      <c r="O164" s="57"/>
      <c r="P164" s="57"/>
    </row>
    <row r="165">
      <c r="A165" s="63">
        <v>2.0</v>
      </c>
      <c r="B165" s="60" t="s">
        <v>580</v>
      </c>
      <c r="C165" s="63" t="s">
        <v>581</v>
      </c>
      <c r="D165" s="63">
        <v>1531.0</v>
      </c>
      <c r="E165" s="63" t="s">
        <v>18</v>
      </c>
      <c r="F165" s="63" t="s">
        <v>582</v>
      </c>
      <c r="G165" s="63" t="s">
        <v>18</v>
      </c>
      <c r="H165" s="79">
        <v>44543.0</v>
      </c>
      <c r="I165" s="79">
        <v>44573.0</v>
      </c>
      <c r="J165" s="121" t="s">
        <v>583</v>
      </c>
      <c r="K165" s="60" t="s">
        <v>18</v>
      </c>
      <c r="L165" s="59" t="s">
        <v>18</v>
      </c>
      <c r="M165" s="78" t="s">
        <v>18</v>
      </c>
      <c r="N165" s="61" t="s">
        <v>18</v>
      </c>
      <c r="O165" s="57"/>
      <c r="P165" s="57"/>
    </row>
    <row r="166">
      <c r="A166" s="49">
        <v>2.0</v>
      </c>
      <c r="B166" s="50" t="s">
        <v>584</v>
      </c>
      <c r="C166" s="51" t="s">
        <v>585</v>
      </c>
      <c r="D166" s="49">
        <v>36.0</v>
      </c>
      <c r="E166" s="49" t="s">
        <v>18</v>
      </c>
      <c r="F166" s="49" t="s">
        <v>582</v>
      </c>
      <c r="G166" s="49" t="s">
        <v>586</v>
      </c>
      <c r="H166" s="52">
        <v>44578.0</v>
      </c>
      <c r="I166" s="52">
        <v>44578.0</v>
      </c>
      <c r="J166" s="53" t="s">
        <v>587</v>
      </c>
      <c r="K166" s="54" t="s">
        <v>18</v>
      </c>
      <c r="L166" s="51" t="s">
        <v>18</v>
      </c>
      <c r="M166" s="55" t="s">
        <v>18</v>
      </c>
      <c r="N166" s="56" t="s">
        <v>18</v>
      </c>
      <c r="O166" s="57"/>
      <c r="P166" s="57"/>
    </row>
    <row r="167">
      <c r="A167" s="49">
        <v>2.0</v>
      </c>
      <c r="B167" s="50" t="s">
        <v>588</v>
      </c>
      <c r="C167" s="51" t="s">
        <v>585</v>
      </c>
      <c r="D167" s="49">
        <v>58.0</v>
      </c>
      <c r="E167" s="49" t="s">
        <v>18</v>
      </c>
      <c r="F167" s="49" t="s">
        <v>582</v>
      </c>
      <c r="G167" s="49" t="s">
        <v>18</v>
      </c>
      <c r="H167" s="52">
        <v>44581.0</v>
      </c>
      <c r="I167" s="52">
        <v>44595.0</v>
      </c>
      <c r="J167" s="53" t="s">
        <v>589</v>
      </c>
      <c r="K167" s="54" t="s">
        <v>18</v>
      </c>
      <c r="L167" s="54" t="s">
        <v>18</v>
      </c>
      <c r="M167" s="54" t="s">
        <v>18</v>
      </c>
      <c r="N167" s="54" t="s">
        <v>18</v>
      </c>
      <c r="O167" s="57"/>
      <c r="P167" s="57"/>
    </row>
    <row r="168">
      <c r="A168" s="49">
        <v>2.0</v>
      </c>
      <c r="B168" s="50" t="s">
        <v>588</v>
      </c>
      <c r="C168" s="51" t="s">
        <v>585</v>
      </c>
      <c r="D168" s="49">
        <v>59.0</v>
      </c>
      <c r="E168" s="49" t="s">
        <v>18</v>
      </c>
      <c r="F168" s="49" t="s">
        <v>582</v>
      </c>
      <c r="G168" s="49" t="s">
        <v>18</v>
      </c>
      <c r="H168" s="52">
        <v>44581.0</v>
      </c>
      <c r="I168" s="52">
        <v>44595.0</v>
      </c>
      <c r="J168" s="53" t="s">
        <v>590</v>
      </c>
      <c r="K168" s="54" t="s">
        <v>18</v>
      </c>
      <c r="L168" s="54" t="s">
        <v>18</v>
      </c>
      <c r="M168" s="54" t="s">
        <v>18</v>
      </c>
      <c r="N168" s="54" t="s">
        <v>18</v>
      </c>
      <c r="O168" s="57"/>
      <c r="P168" s="57"/>
    </row>
    <row r="169">
      <c r="A169" s="49">
        <v>2.0</v>
      </c>
      <c r="B169" s="50" t="s">
        <v>588</v>
      </c>
      <c r="C169" s="51" t="s">
        <v>591</v>
      </c>
      <c r="D169" s="49" t="s">
        <v>592</v>
      </c>
      <c r="E169" s="49" t="s">
        <v>18</v>
      </c>
      <c r="F169" s="49" t="s">
        <v>582</v>
      </c>
      <c r="G169" s="49" t="s">
        <v>18</v>
      </c>
      <c r="H169" s="52">
        <v>44582.0</v>
      </c>
      <c r="I169" s="52">
        <v>44595.0</v>
      </c>
      <c r="J169" s="53" t="s">
        <v>593</v>
      </c>
      <c r="K169" s="54" t="s">
        <v>18</v>
      </c>
      <c r="L169" s="54" t="s">
        <v>18</v>
      </c>
      <c r="M169" s="54" t="s">
        <v>18</v>
      </c>
      <c r="N169" s="54" t="s">
        <v>18</v>
      </c>
      <c r="O169" s="57"/>
      <c r="P169" s="57"/>
    </row>
    <row r="170">
      <c r="A170" s="49">
        <v>2.0</v>
      </c>
      <c r="B170" s="50" t="s">
        <v>580</v>
      </c>
      <c r="C170" s="51" t="s">
        <v>594</v>
      </c>
      <c r="D170" s="49">
        <v>155.0</v>
      </c>
      <c r="E170" s="49" t="s">
        <v>18</v>
      </c>
      <c r="F170" s="49" t="s">
        <v>582</v>
      </c>
      <c r="G170" s="51" t="s">
        <v>595</v>
      </c>
      <c r="H170" s="52">
        <v>44606.0</v>
      </c>
      <c r="I170" s="52">
        <v>44635.0</v>
      </c>
      <c r="J170" s="53" t="s">
        <v>596</v>
      </c>
      <c r="K170" s="54" t="s">
        <v>18</v>
      </c>
      <c r="L170" s="98" t="s">
        <v>597</v>
      </c>
      <c r="M170" s="55" t="s">
        <v>598</v>
      </c>
      <c r="N170" s="56"/>
      <c r="O170" s="57"/>
      <c r="P170" s="57"/>
    </row>
    <row r="171" ht="132.0" customHeight="1">
      <c r="A171" s="49">
        <v>2.0</v>
      </c>
      <c r="B171" s="50" t="s">
        <v>544</v>
      </c>
      <c r="C171" s="51" t="s">
        <v>599</v>
      </c>
      <c r="D171" s="49">
        <v>171.0</v>
      </c>
      <c r="E171" s="49" t="s">
        <v>18</v>
      </c>
      <c r="F171" s="49" t="s">
        <v>582</v>
      </c>
      <c r="G171" s="51" t="s">
        <v>600</v>
      </c>
      <c r="H171" s="52">
        <v>44609.0</v>
      </c>
      <c r="I171" s="52">
        <v>44614.0</v>
      </c>
      <c r="J171" s="53" t="s">
        <v>601</v>
      </c>
      <c r="K171" s="54" t="s">
        <v>18</v>
      </c>
      <c r="L171" s="51" t="s">
        <v>18</v>
      </c>
      <c r="M171" s="55" t="s">
        <v>18</v>
      </c>
      <c r="N171" s="56" t="s">
        <v>18</v>
      </c>
      <c r="O171" s="57"/>
      <c r="P171" s="57"/>
    </row>
    <row r="172">
      <c r="A172" s="49">
        <v>2.0</v>
      </c>
      <c r="B172" s="50" t="s">
        <v>457</v>
      </c>
      <c r="C172" s="51" t="s">
        <v>602</v>
      </c>
      <c r="D172" s="49">
        <v>210.0</v>
      </c>
      <c r="E172" s="49" t="s">
        <v>18</v>
      </c>
      <c r="F172" s="49" t="s">
        <v>582</v>
      </c>
      <c r="G172" s="51" t="s">
        <v>18</v>
      </c>
      <c r="H172" s="52">
        <v>44609.0</v>
      </c>
      <c r="I172" s="52">
        <v>44617.0</v>
      </c>
      <c r="J172" s="53" t="s">
        <v>603</v>
      </c>
      <c r="K172" s="54" t="s">
        <v>18</v>
      </c>
      <c r="L172" s="51" t="s">
        <v>18</v>
      </c>
      <c r="M172" s="55" t="s">
        <v>18</v>
      </c>
      <c r="N172" s="56" t="s">
        <v>18</v>
      </c>
      <c r="O172" s="57"/>
      <c r="P172" s="57"/>
    </row>
    <row r="173">
      <c r="A173" s="49">
        <v>2.0</v>
      </c>
      <c r="B173" s="50" t="s">
        <v>457</v>
      </c>
      <c r="C173" s="51" t="s">
        <v>604</v>
      </c>
      <c r="D173" s="49">
        <v>209.0</v>
      </c>
      <c r="E173" s="49" t="s">
        <v>18</v>
      </c>
      <c r="F173" s="49" t="s">
        <v>582</v>
      </c>
      <c r="G173" s="51" t="s">
        <v>18</v>
      </c>
      <c r="H173" s="52">
        <v>44609.0</v>
      </c>
      <c r="I173" s="52">
        <v>44617.0</v>
      </c>
      <c r="J173" s="53" t="s">
        <v>605</v>
      </c>
      <c r="K173" s="54" t="s">
        <v>18</v>
      </c>
      <c r="L173" s="51" t="s">
        <v>18</v>
      </c>
      <c r="M173" s="55" t="s">
        <v>18</v>
      </c>
      <c r="N173" s="56" t="s">
        <v>18</v>
      </c>
      <c r="O173" s="57"/>
      <c r="P173" s="57"/>
    </row>
    <row r="174">
      <c r="A174" s="49">
        <v>2.0</v>
      </c>
      <c r="B174" s="50" t="s">
        <v>580</v>
      </c>
      <c r="C174" s="51" t="s">
        <v>606</v>
      </c>
      <c r="D174" s="49">
        <v>260.0</v>
      </c>
      <c r="E174" s="49" t="s">
        <v>18</v>
      </c>
      <c r="F174" s="49" t="s">
        <v>582</v>
      </c>
      <c r="G174" s="51" t="s">
        <v>595</v>
      </c>
      <c r="H174" s="52">
        <v>44634.0</v>
      </c>
      <c r="I174" s="52">
        <v>44635.0</v>
      </c>
      <c r="J174" s="53" t="s">
        <v>607</v>
      </c>
      <c r="K174" s="54" t="s">
        <v>18</v>
      </c>
      <c r="L174" s="51" t="s">
        <v>18</v>
      </c>
      <c r="M174" s="55" t="s">
        <v>18</v>
      </c>
      <c r="N174" s="56" t="s">
        <v>18</v>
      </c>
      <c r="O174" s="57"/>
      <c r="P174" s="57"/>
    </row>
    <row r="175">
      <c r="A175" s="49">
        <v>2.0</v>
      </c>
      <c r="B175" s="50" t="s">
        <v>580</v>
      </c>
      <c r="C175" s="51" t="s">
        <v>608</v>
      </c>
      <c r="D175" s="49">
        <v>321.0</v>
      </c>
      <c r="E175" s="49" t="s">
        <v>18</v>
      </c>
      <c r="F175" s="49" t="s">
        <v>582</v>
      </c>
      <c r="G175" s="51" t="s">
        <v>586</v>
      </c>
      <c r="H175" s="52">
        <v>44645.0</v>
      </c>
      <c r="I175" s="52">
        <v>44645.0</v>
      </c>
      <c r="J175" s="53" t="s">
        <v>609</v>
      </c>
      <c r="K175" s="54" t="s">
        <v>18</v>
      </c>
      <c r="L175" s="51" t="s">
        <v>18</v>
      </c>
      <c r="M175" s="55" t="s">
        <v>18</v>
      </c>
      <c r="N175" s="56" t="s">
        <v>18</v>
      </c>
      <c r="O175" s="57"/>
      <c r="P175" s="57"/>
    </row>
    <row r="176">
      <c r="A176" s="49">
        <v>1.0</v>
      </c>
      <c r="B176" s="50" t="s">
        <v>580</v>
      </c>
      <c r="C176" s="51" t="s">
        <v>610</v>
      </c>
      <c r="D176" s="49">
        <v>338.0</v>
      </c>
      <c r="E176" s="49" t="s">
        <v>18</v>
      </c>
      <c r="F176" s="49" t="s">
        <v>582</v>
      </c>
      <c r="G176" s="51" t="s">
        <v>18</v>
      </c>
      <c r="H176" s="52">
        <v>44652.0</v>
      </c>
      <c r="I176" s="52">
        <v>44655.0</v>
      </c>
      <c r="J176" s="53" t="s">
        <v>611</v>
      </c>
      <c r="K176" s="122" t="s">
        <v>18</v>
      </c>
      <c r="L176" s="51" t="s">
        <v>18</v>
      </c>
      <c r="M176" s="55" t="s">
        <v>18</v>
      </c>
      <c r="N176" s="56" t="s">
        <v>18</v>
      </c>
      <c r="O176" s="57"/>
      <c r="P176" s="57"/>
    </row>
    <row r="177">
      <c r="A177" s="100">
        <v>2.0</v>
      </c>
      <c r="B177" s="101" t="s">
        <v>580</v>
      </c>
      <c r="C177" s="102" t="s">
        <v>612</v>
      </c>
      <c r="D177" s="100">
        <v>345.0</v>
      </c>
      <c r="E177" s="100" t="s">
        <v>18</v>
      </c>
      <c r="F177" s="100" t="s">
        <v>582</v>
      </c>
      <c r="G177" s="102"/>
      <c r="H177" s="103">
        <v>44655.0</v>
      </c>
      <c r="I177" s="103"/>
      <c r="J177" s="104" t="s">
        <v>613</v>
      </c>
      <c r="K177" s="105"/>
      <c r="L177" s="102"/>
      <c r="M177" s="106"/>
      <c r="N177" s="107"/>
      <c r="O177" s="57"/>
      <c r="P177" s="57"/>
    </row>
    <row r="178">
      <c r="A178" s="49">
        <v>2.0</v>
      </c>
      <c r="B178" s="50" t="s">
        <v>588</v>
      </c>
      <c r="C178" s="51" t="s">
        <v>614</v>
      </c>
      <c r="D178" s="49">
        <v>357.0</v>
      </c>
      <c r="E178" s="49" t="s">
        <v>18</v>
      </c>
      <c r="F178" s="49" t="s">
        <v>582</v>
      </c>
      <c r="G178" s="51" t="s">
        <v>595</v>
      </c>
      <c r="H178" s="52">
        <v>44658.0</v>
      </c>
      <c r="I178" s="52">
        <v>44671.0</v>
      </c>
      <c r="J178" s="53" t="s">
        <v>615</v>
      </c>
      <c r="K178" s="54" t="s">
        <v>18</v>
      </c>
      <c r="L178" s="51" t="s">
        <v>18</v>
      </c>
      <c r="M178" s="55" t="s">
        <v>18</v>
      </c>
      <c r="N178" s="56" t="s">
        <v>18</v>
      </c>
      <c r="O178" s="57"/>
      <c r="P178" s="57"/>
    </row>
    <row r="179">
      <c r="A179" s="49">
        <v>2.0</v>
      </c>
      <c r="B179" s="50" t="s">
        <v>580</v>
      </c>
      <c r="C179" s="51" t="s">
        <v>616</v>
      </c>
      <c r="D179" s="49">
        <v>37.0</v>
      </c>
      <c r="E179" s="49" t="s">
        <v>617</v>
      </c>
      <c r="F179" s="49" t="s">
        <v>582</v>
      </c>
      <c r="G179" s="51" t="s">
        <v>595</v>
      </c>
      <c r="H179" s="52">
        <v>44578.0</v>
      </c>
      <c r="I179" s="52">
        <v>44657.0</v>
      </c>
      <c r="J179" s="53" t="s">
        <v>618</v>
      </c>
      <c r="K179" s="54">
        <v>204475.56</v>
      </c>
      <c r="L179" s="51" t="s">
        <v>18</v>
      </c>
      <c r="M179" s="55" t="s">
        <v>18</v>
      </c>
      <c r="N179" s="56" t="s">
        <v>18</v>
      </c>
      <c r="O179" s="57"/>
      <c r="P179" s="57"/>
    </row>
    <row r="180">
      <c r="A180" s="49">
        <v>2.0</v>
      </c>
      <c r="B180" s="50" t="s">
        <v>580</v>
      </c>
      <c r="C180" s="51" t="s">
        <v>619</v>
      </c>
      <c r="D180" s="49">
        <v>251.0</v>
      </c>
      <c r="E180" s="49" t="s">
        <v>620</v>
      </c>
      <c r="F180" s="49" t="s">
        <v>582</v>
      </c>
      <c r="G180" s="51" t="s">
        <v>586</v>
      </c>
      <c r="H180" s="52">
        <v>44625.0</v>
      </c>
      <c r="I180" s="52">
        <v>44630.0</v>
      </c>
      <c r="J180" s="53" t="s">
        <v>621</v>
      </c>
      <c r="K180" s="123">
        <v>6.0918429E7</v>
      </c>
      <c r="L180" s="51" t="s">
        <v>18</v>
      </c>
      <c r="M180" s="55" t="s">
        <v>18</v>
      </c>
      <c r="N180" s="56" t="s">
        <v>18</v>
      </c>
      <c r="O180" s="57"/>
      <c r="P180" s="57"/>
    </row>
    <row r="181">
      <c r="A181" s="100">
        <v>2.0</v>
      </c>
      <c r="B181" s="101" t="s">
        <v>580</v>
      </c>
      <c r="C181" s="102" t="s">
        <v>622</v>
      </c>
      <c r="D181" s="100">
        <v>368.0</v>
      </c>
      <c r="E181" s="100" t="s">
        <v>620</v>
      </c>
      <c r="F181" s="100" t="s">
        <v>582</v>
      </c>
      <c r="G181" s="102" t="s">
        <v>586</v>
      </c>
      <c r="H181" s="103">
        <v>44659.0</v>
      </c>
      <c r="I181" s="103"/>
      <c r="J181" s="104" t="s">
        <v>623</v>
      </c>
      <c r="K181" s="105"/>
      <c r="L181" s="102"/>
      <c r="M181" s="106"/>
      <c r="N181" s="107"/>
      <c r="O181" s="57"/>
      <c r="P181" s="57"/>
    </row>
    <row r="182">
      <c r="A182" s="49">
        <v>2.0</v>
      </c>
      <c r="B182" s="50" t="s">
        <v>588</v>
      </c>
      <c r="C182" s="51" t="s">
        <v>624</v>
      </c>
      <c r="D182" s="49" t="s">
        <v>625</v>
      </c>
      <c r="E182" s="49" t="s">
        <v>626</v>
      </c>
      <c r="F182" s="49" t="s">
        <v>582</v>
      </c>
      <c r="G182" s="49" t="s">
        <v>595</v>
      </c>
      <c r="H182" s="52">
        <v>44578.0</v>
      </c>
      <c r="I182" s="52">
        <v>44587.0</v>
      </c>
      <c r="J182" s="53" t="s">
        <v>627</v>
      </c>
      <c r="K182" s="54">
        <v>620660.85</v>
      </c>
      <c r="L182" s="51" t="s">
        <v>18</v>
      </c>
      <c r="M182" s="55" t="s">
        <v>18</v>
      </c>
      <c r="N182" s="56" t="s">
        <v>18</v>
      </c>
      <c r="O182" s="57"/>
      <c r="P182" s="57"/>
    </row>
    <row r="183">
      <c r="A183" s="49">
        <v>2.0</v>
      </c>
      <c r="B183" s="50" t="s">
        <v>628</v>
      </c>
      <c r="C183" s="51" t="s">
        <v>629</v>
      </c>
      <c r="D183" s="49">
        <v>49.0</v>
      </c>
      <c r="E183" s="49" t="s">
        <v>630</v>
      </c>
      <c r="F183" s="49" t="s">
        <v>582</v>
      </c>
      <c r="G183" s="49" t="s">
        <v>586</v>
      </c>
      <c r="H183" s="52">
        <v>44579.0</v>
      </c>
      <c r="I183" s="52">
        <v>44589.0</v>
      </c>
      <c r="J183" s="81" t="s">
        <v>631</v>
      </c>
      <c r="K183" s="54" t="s">
        <v>18</v>
      </c>
      <c r="L183" s="51" t="s">
        <v>18</v>
      </c>
      <c r="M183" s="55" t="s">
        <v>18</v>
      </c>
      <c r="N183" s="56" t="s">
        <v>18</v>
      </c>
      <c r="O183" s="57"/>
      <c r="P183" s="57"/>
    </row>
    <row r="184">
      <c r="A184" s="63">
        <v>2.0</v>
      </c>
      <c r="B184" s="60" t="s">
        <v>544</v>
      </c>
      <c r="C184" s="124" t="s">
        <v>632</v>
      </c>
      <c r="D184" s="63" t="s">
        <v>18</v>
      </c>
      <c r="E184" s="63" t="s">
        <v>633</v>
      </c>
      <c r="F184" s="63" t="s">
        <v>582</v>
      </c>
      <c r="G184" s="63" t="s">
        <v>634</v>
      </c>
      <c r="H184" s="79">
        <v>44589.0</v>
      </c>
      <c r="I184" s="79">
        <v>44606.0</v>
      </c>
      <c r="J184" s="121" t="s">
        <v>635</v>
      </c>
      <c r="K184" s="59">
        <v>1920000.0</v>
      </c>
      <c r="L184" s="125" t="s">
        <v>18</v>
      </c>
      <c r="M184" s="78" t="s">
        <v>18</v>
      </c>
      <c r="N184" s="61" t="s">
        <v>18</v>
      </c>
      <c r="O184" s="57"/>
      <c r="P184" s="57"/>
    </row>
    <row r="185">
      <c r="A185" s="63">
        <v>2.0</v>
      </c>
      <c r="B185" s="60" t="s">
        <v>636</v>
      </c>
      <c r="C185" s="60" t="s">
        <v>637</v>
      </c>
      <c r="D185" s="63">
        <v>129.0</v>
      </c>
      <c r="E185" s="63" t="s">
        <v>638</v>
      </c>
      <c r="F185" s="63" t="s">
        <v>582</v>
      </c>
      <c r="G185" s="60" t="s">
        <v>497</v>
      </c>
      <c r="H185" s="126">
        <v>44589.0</v>
      </c>
      <c r="I185" s="126">
        <v>44599.0</v>
      </c>
      <c r="J185" s="127" t="s">
        <v>639</v>
      </c>
      <c r="K185" s="59">
        <v>2094113.0</v>
      </c>
      <c r="L185" s="60" t="s">
        <v>18</v>
      </c>
      <c r="M185" s="63" t="s">
        <v>18</v>
      </c>
      <c r="N185" s="66" t="s">
        <v>18</v>
      </c>
      <c r="O185" s="57"/>
      <c r="P185" s="57"/>
    </row>
    <row r="186">
      <c r="A186" s="63">
        <v>2.0</v>
      </c>
      <c r="B186" s="60" t="s">
        <v>636</v>
      </c>
      <c r="C186" s="60" t="s">
        <v>637</v>
      </c>
      <c r="D186" s="63" t="s">
        <v>18</v>
      </c>
      <c r="E186" s="63" t="s">
        <v>638</v>
      </c>
      <c r="F186" s="63" t="s">
        <v>582</v>
      </c>
      <c r="G186" s="60" t="s">
        <v>640</v>
      </c>
      <c r="H186" s="64">
        <v>44675.0</v>
      </c>
      <c r="I186" s="64">
        <v>44677.0</v>
      </c>
      <c r="J186" s="121" t="s">
        <v>641</v>
      </c>
      <c r="K186" s="59">
        <v>2919154.0</v>
      </c>
      <c r="L186" s="60" t="s">
        <v>18</v>
      </c>
      <c r="M186" s="63" t="s">
        <v>18</v>
      </c>
      <c r="N186" s="66" t="s">
        <v>18</v>
      </c>
      <c r="O186" s="57"/>
      <c r="P186" s="57"/>
    </row>
    <row r="187">
      <c r="A187" s="49">
        <v>2.0</v>
      </c>
      <c r="B187" s="50" t="s">
        <v>580</v>
      </c>
      <c r="C187" s="51" t="s">
        <v>642</v>
      </c>
      <c r="D187" s="49">
        <v>159.0</v>
      </c>
      <c r="E187" s="49" t="s">
        <v>643</v>
      </c>
      <c r="F187" s="49" t="s">
        <v>582</v>
      </c>
      <c r="G187" s="51" t="s">
        <v>644</v>
      </c>
      <c r="H187" s="52">
        <v>44607.0</v>
      </c>
      <c r="I187" s="52">
        <v>44635.0</v>
      </c>
      <c r="J187" s="53" t="s">
        <v>645</v>
      </c>
      <c r="K187" s="59">
        <v>3554889.0</v>
      </c>
      <c r="L187" s="60" t="s">
        <v>646</v>
      </c>
      <c r="M187" s="61" t="s">
        <v>647</v>
      </c>
      <c r="N187" s="56" t="s">
        <v>18</v>
      </c>
      <c r="O187" s="57"/>
      <c r="P187" s="57"/>
    </row>
    <row r="188">
      <c r="A188" s="49">
        <v>2.0</v>
      </c>
      <c r="B188" s="50" t="s">
        <v>580</v>
      </c>
      <c r="C188" s="51" t="s">
        <v>648</v>
      </c>
      <c r="D188" s="49">
        <v>161.0</v>
      </c>
      <c r="E188" s="49" t="s">
        <v>643</v>
      </c>
      <c r="F188" s="49" t="s">
        <v>582</v>
      </c>
      <c r="G188" s="51" t="s">
        <v>644</v>
      </c>
      <c r="H188" s="52">
        <v>44607.0</v>
      </c>
      <c r="I188" s="52">
        <v>44635.0</v>
      </c>
      <c r="J188" s="53" t="s">
        <v>649</v>
      </c>
      <c r="K188" s="59">
        <v>3554889.0</v>
      </c>
      <c r="L188" s="60" t="s">
        <v>646</v>
      </c>
      <c r="M188" s="61" t="s">
        <v>647</v>
      </c>
      <c r="N188" s="56" t="s">
        <v>18</v>
      </c>
      <c r="O188" s="57"/>
      <c r="P188" s="57"/>
    </row>
    <row r="189">
      <c r="A189" s="49">
        <v>2.0</v>
      </c>
      <c r="B189" s="50" t="s">
        <v>580</v>
      </c>
      <c r="C189" s="51" t="s">
        <v>650</v>
      </c>
      <c r="D189" s="49" t="s">
        <v>651</v>
      </c>
      <c r="E189" s="49" t="s">
        <v>652</v>
      </c>
      <c r="F189" s="49" t="s">
        <v>582</v>
      </c>
      <c r="G189" s="51" t="s">
        <v>595</v>
      </c>
      <c r="H189" s="52">
        <v>44601.0</v>
      </c>
      <c r="I189" s="52">
        <v>44652.0</v>
      </c>
      <c r="J189" s="53" t="s">
        <v>653</v>
      </c>
      <c r="K189" s="54">
        <v>1.36988201E8</v>
      </c>
      <c r="L189" s="51" t="s">
        <v>18</v>
      </c>
      <c r="M189" s="55" t="s">
        <v>18</v>
      </c>
      <c r="N189" s="56" t="s">
        <v>18</v>
      </c>
      <c r="O189" s="57"/>
      <c r="P189" s="57"/>
    </row>
    <row r="190">
      <c r="A190" s="63">
        <v>2.0</v>
      </c>
      <c r="B190" s="60" t="s">
        <v>654</v>
      </c>
      <c r="C190" s="60" t="s">
        <v>655</v>
      </c>
      <c r="D190" s="63" t="s">
        <v>18</v>
      </c>
      <c r="E190" s="63" t="s">
        <v>656</v>
      </c>
      <c r="F190" s="63" t="s">
        <v>582</v>
      </c>
      <c r="G190" s="60" t="s">
        <v>595</v>
      </c>
      <c r="H190" s="126">
        <v>44602.0</v>
      </c>
      <c r="I190" s="126">
        <v>44606.0</v>
      </c>
      <c r="J190" s="127" t="s">
        <v>657</v>
      </c>
      <c r="K190" s="59">
        <v>231149.0</v>
      </c>
      <c r="L190" s="60" t="s">
        <v>18</v>
      </c>
      <c r="M190" s="63" t="s">
        <v>18</v>
      </c>
      <c r="N190" s="66" t="s">
        <v>18</v>
      </c>
      <c r="O190" s="57"/>
      <c r="P190" s="57"/>
    </row>
    <row r="191">
      <c r="A191" s="63">
        <v>2.0</v>
      </c>
      <c r="B191" s="63" t="s">
        <v>658</v>
      </c>
      <c r="C191" s="63" t="s">
        <v>659</v>
      </c>
      <c r="D191" s="63" t="s">
        <v>18</v>
      </c>
      <c r="E191" s="63" t="s">
        <v>660</v>
      </c>
      <c r="F191" s="63" t="s">
        <v>582</v>
      </c>
      <c r="G191" s="60" t="s">
        <v>595</v>
      </c>
      <c r="H191" s="79">
        <v>44603.0</v>
      </c>
      <c r="I191" s="76">
        <v>44610.0</v>
      </c>
      <c r="J191" s="77" t="s">
        <v>661</v>
      </c>
      <c r="K191" s="59">
        <v>2832958.0</v>
      </c>
      <c r="L191" s="60" t="s">
        <v>18</v>
      </c>
      <c r="M191" s="63" t="s">
        <v>18</v>
      </c>
      <c r="N191" s="63" t="s">
        <v>18</v>
      </c>
      <c r="O191" s="57"/>
      <c r="P191" s="57"/>
    </row>
    <row r="192">
      <c r="A192" s="49">
        <v>2.0</v>
      </c>
      <c r="B192" s="50" t="s">
        <v>580</v>
      </c>
      <c r="C192" s="51" t="s">
        <v>662</v>
      </c>
      <c r="D192" s="49">
        <v>157.0</v>
      </c>
      <c r="E192" s="49" t="s">
        <v>663</v>
      </c>
      <c r="F192" s="49" t="s">
        <v>582</v>
      </c>
      <c r="G192" s="51" t="s">
        <v>595</v>
      </c>
      <c r="H192" s="52">
        <v>44606.0</v>
      </c>
      <c r="I192" s="52">
        <v>44652.0</v>
      </c>
      <c r="J192" s="53" t="s">
        <v>664</v>
      </c>
      <c r="K192" s="54">
        <v>7887314.0</v>
      </c>
      <c r="L192" s="51" t="s">
        <v>18</v>
      </c>
      <c r="M192" s="55" t="s">
        <v>18</v>
      </c>
      <c r="N192" s="56" t="s">
        <v>18</v>
      </c>
      <c r="O192" s="57"/>
      <c r="P192" s="57"/>
    </row>
    <row r="193">
      <c r="A193" s="49">
        <v>2.0</v>
      </c>
      <c r="B193" s="50" t="s">
        <v>580</v>
      </c>
      <c r="C193" s="51" t="s">
        <v>665</v>
      </c>
      <c r="D193" s="49">
        <v>365.0</v>
      </c>
      <c r="E193" s="49" t="s">
        <v>663</v>
      </c>
      <c r="F193" s="49" t="s">
        <v>582</v>
      </c>
      <c r="G193" s="51" t="s">
        <v>595</v>
      </c>
      <c r="H193" s="52">
        <v>44659.0</v>
      </c>
      <c r="I193" s="52">
        <v>44665.0</v>
      </c>
      <c r="J193" s="53" t="s">
        <v>666</v>
      </c>
      <c r="K193" s="54">
        <v>7887314.0</v>
      </c>
      <c r="L193" s="51" t="s">
        <v>18</v>
      </c>
      <c r="M193" s="55" t="s">
        <v>18</v>
      </c>
      <c r="N193" s="56" t="s">
        <v>18</v>
      </c>
      <c r="O193" s="57"/>
      <c r="P193" s="57"/>
    </row>
    <row r="194">
      <c r="A194" s="49">
        <v>1.0</v>
      </c>
      <c r="B194" s="51" t="s">
        <v>588</v>
      </c>
      <c r="C194" s="51" t="s">
        <v>667</v>
      </c>
      <c r="D194" s="49">
        <v>3.0</v>
      </c>
      <c r="E194" s="49" t="s">
        <v>668</v>
      </c>
      <c r="F194" s="49" t="s">
        <v>582</v>
      </c>
      <c r="G194" s="128" t="s">
        <v>595</v>
      </c>
      <c r="H194" s="129">
        <v>44573.0</v>
      </c>
      <c r="I194" s="96">
        <v>44573.0</v>
      </c>
      <c r="J194" s="53" t="s">
        <v>669</v>
      </c>
      <c r="K194" s="130">
        <v>2098976.0</v>
      </c>
      <c r="L194" s="98" t="s">
        <v>670</v>
      </c>
      <c r="M194" s="131" t="s">
        <v>671</v>
      </c>
      <c r="N194" s="56">
        <v>328463.25</v>
      </c>
      <c r="O194" s="62" t="s">
        <v>672</v>
      </c>
      <c r="P194" s="62" t="s">
        <v>673</v>
      </c>
    </row>
    <row r="195">
      <c r="A195" s="49">
        <v>2.0</v>
      </c>
      <c r="B195" s="50" t="s">
        <v>580</v>
      </c>
      <c r="C195" s="51" t="s">
        <v>674</v>
      </c>
      <c r="D195" s="49">
        <v>156.0</v>
      </c>
      <c r="E195" s="49" t="s">
        <v>675</v>
      </c>
      <c r="F195" s="49" t="s">
        <v>582</v>
      </c>
      <c r="G195" s="51" t="s">
        <v>595</v>
      </c>
      <c r="H195" s="52">
        <v>44606.0</v>
      </c>
      <c r="I195" s="52">
        <v>44652.0</v>
      </c>
      <c r="J195" s="53" t="s">
        <v>676</v>
      </c>
      <c r="K195" s="54">
        <v>7887314.0</v>
      </c>
      <c r="L195" s="51" t="s">
        <v>18</v>
      </c>
      <c r="M195" s="55" t="s">
        <v>18</v>
      </c>
      <c r="N195" s="56" t="s">
        <v>18</v>
      </c>
      <c r="O195" s="57"/>
      <c r="P195" s="57"/>
    </row>
    <row r="196">
      <c r="A196" s="49">
        <v>2.0</v>
      </c>
      <c r="B196" s="50" t="s">
        <v>580</v>
      </c>
      <c r="C196" s="51" t="s">
        <v>665</v>
      </c>
      <c r="D196" s="49">
        <v>365.0</v>
      </c>
      <c r="E196" s="49" t="s">
        <v>677</v>
      </c>
      <c r="F196" s="49" t="s">
        <v>582</v>
      </c>
      <c r="G196" s="51" t="s">
        <v>595</v>
      </c>
      <c r="H196" s="52">
        <v>44659.0</v>
      </c>
      <c r="I196" s="52">
        <v>44665.0</v>
      </c>
      <c r="J196" s="53" t="s">
        <v>666</v>
      </c>
      <c r="K196" s="54">
        <v>7887314.0</v>
      </c>
      <c r="L196" s="51" t="s">
        <v>18</v>
      </c>
      <c r="M196" s="55" t="s">
        <v>18</v>
      </c>
      <c r="N196" s="56" t="s">
        <v>18</v>
      </c>
      <c r="O196" s="57"/>
      <c r="P196" s="57"/>
    </row>
    <row r="197">
      <c r="A197" s="49">
        <v>2.0</v>
      </c>
      <c r="B197" s="50" t="s">
        <v>580</v>
      </c>
      <c r="C197" s="51" t="s">
        <v>678</v>
      </c>
      <c r="D197" s="49">
        <v>13.0</v>
      </c>
      <c r="E197" s="49" t="s">
        <v>679</v>
      </c>
      <c r="F197" s="49" t="s">
        <v>582</v>
      </c>
      <c r="G197" s="49" t="s">
        <v>680</v>
      </c>
      <c r="H197" s="52">
        <v>44573.0</v>
      </c>
      <c r="I197" s="52">
        <v>44574.0</v>
      </c>
      <c r="J197" s="53" t="s">
        <v>681</v>
      </c>
      <c r="K197" s="59">
        <v>2686514.0</v>
      </c>
      <c r="L197" s="60" t="s">
        <v>682</v>
      </c>
      <c r="M197" s="61" t="s">
        <v>683</v>
      </c>
      <c r="N197" s="56" t="s">
        <v>18</v>
      </c>
      <c r="O197" s="57"/>
      <c r="P197" s="57"/>
    </row>
    <row r="198">
      <c r="A198" s="49">
        <v>2.0</v>
      </c>
      <c r="B198" s="50" t="s">
        <v>580</v>
      </c>
      <c r="C198" s="51" t="s">
        <v>684</v>
      </c>
      <c r="D198" s="49">
        <v>284.0</v>
      </c>
      <c r="E198" s="49" t="s">
        <v>679</v>
      </c>
      <c r="F198" s="49" t="s">
        <v>582</v>
      </c>
      <c r="G198" s="51" t="s">
        <v>680</v>
      </c>
      <c r="H198" s="52">
        <v>44641.0</v>
      </c>
      <c r="I198" s="52">
        <v>44657.0</v>
      </c>
      <c r="J198" s="53" t="s">
        <v>685</v>
      </c>
      <c r="K198" s="59">
        <v>2686514.0</v>
      </c>
      <c r="L198" s="60" t="s">
        <v>682</v>
      </c>
      <c r="M198" s="61" t="s">
        <v>683</v>
      </c>
      <c r="N198" s="56" t="s">
        <v>18</v>
      </c>
      <c r="O198" s="57"/>
      <c r="P198" s="57"/>
    </row>
    <row r="199">
      <c r="A199" s="49">
        <v>2.0</v>
      </c>
      <c r="B199" s="50" t="s">
        <v>588</v>
      </c>
      <c r="C199" s="51" t="s">
        <v>686</v>
      </c>
      <c r="D199" s="49" t="s">
        <v>687</v>
      </c>
      <c r="E199" s="49" t="s">
        <v>303</v>
      </c>
      <c r="F199" s="49" t="s">
        <v>582</v>
      </c>
      <c r="G199" s="51" t="s">
        <v>595</v>
      </c>
      <c r="H199" s="52">
        <v>44610.0</v>
      </c>
      <c r="I199" s="52">
        <v>44652.0</v>
      </c>
      <c r="J199" s="53" t="s">
        <v>688</v>
      </c>
      <c r="K199" s="54">
        <v>2.4621157E7</v>
      </c>
      <c r="L199" s="51" t="s">
        <v>18</v>
      </c>
      <c r="M199" s="55" t="s">
        <v>18</v>
      </c>
      <c r="N199" s="56" t="s">
        <v>18</v>
      </c>
      <c r="O199" s="57"/>
      <c r="P199" s="57"/>
    </row>
    <row r="200">
      <c r="A200" s="100">
        <v>2.0</v>
      </c>
      <c r="B200" s="101" t="s">
        <v>580</v>
      </c>
      <c r="C200" s="102" t="s">
        <v>650</v>
      </c>
      <c r="D200" s="100">
        <v>426.0</v>
      </c>
      <c r="E200" s="100" t="s">
        <v>303</v>
      </c>
      <c r="F200" s="100" t="s">
        <v>582</v>
      </c>
      <c r="G200" s="102" t="s">
        <v>595</v>
      </c>
      <c r="H200" s="103">
        <v>44671.0</v>
      </c>
      <c r="I200" s="103"/>
      <c r="J200" s="104" t="s">
        <v>689</v>
      </c>
      <c r="K200" s="105"/>
      <c r="L200" s="102"/>
      <c r="M200" s="106"/>
      <c r="N200" s="107"/>
      <c r="O200" s="57"/>
      <c r="P200" s="57"/>
    </row>
    <row r="201">
      <c r="A201" s="49">
        <v>2.0</v>
      </c>
      <c r="B201" s="51" t="s">
        <v>52</v>
      </c>
      <c r="C201" s="51" t="s">
        <v>690</v>
      </c>
      <c r="D201" s="49">
        <v>52.0</v>
      </c>
      <c r="E201" s="49" t="s">
        <v>691</v>
      </c>
      <c r="F201" s="49" t="s">
        <v>582</v>
      </c>
      <c r="G201" s="51" t="s">
        <v>634</v>
      </c>
      <c r="H201" s="96">
        <v>44603.0</v>
      </c>
      <c r="I201" s="96">
        <v>44603.0</v>
      </c>
      <c r="J201" s="81" t="s">
        <v>692</v>
      </c>
      <c r="K201" s="97">
        <v>5.61355E7</v>
      </c>
      <c r="L201" s="98" t="s">
        <v>693</v>
      </c>
      <c r="M201" s="55" t="s">
        <v>694</v>
      </c>
      <c r="N201" s="56">
        <v>2508400.0</v>
      </c>
      <c r="O201" s="62" t="s">
        <v>695</v>
      </c>
      <c r="P201" s="62" t="s">
        <v>338</v>
      </c>
    </row>
    <row r="202">
      <c r="A202" s="100">
        <v>2.0</v>
      </c>
      <c r="B202" s="101" t="s">
        <v>52</v>
      </c>
      <c r="C202" s="102" t="s">
        <v>696</v>
      </c>
      <c r="D202" s="100">
        <v>408.0</v>
      </c>
      <c r="E202" s="100" t="s">
        <v>697</v>
      </c>
      <c r="F202" s="100" t="s">
        <v>582</v>
      </c>
      <c r="G202" s="102" t="s">
        <v>634</v>
      </c>
      <c r="H202" s="103">
        <v>44669.0</v>
      </c>
      <c r="I202" s="103"/>
      <c r="J202" s="104" t="s">
        <v>698</v>
      </c>
      <c r="K202" s="105"/>
      <c r="L202" s="102"/>
      <c r="M202" s="106" t="s">
        <v>699</v>
      </c>
      <c r="N202" s="107" t="s">
        <v>18</v>
      </c>
      <c r="O202" s="57"/>
      <c r="P202" s="57"/>
    </row>
    <row r="203">
      <c r="A203" s="49">
        <v>2.0</v>
      </c>
      <c r="B203" s="50" t="s">
        <v>700</v>
      </c>
      <c r="C203" s="51" t="s">
        <v>701</v>
      </c>
      <c r="D203" s="49">
        <v>278.0</v>
      </c>
      <c r="E203" s="49" t="s">
        <v>702</v>
      </c>
      <c r="F203" s="49" t="s">
        <v>582</v>
      </c>
      <c r="G203" s="51" t="s">
        <v>595</v>
      </c>
      <c r="H203" s="52">
        <v>44622.0</v>
      </c>
      <c r="I203" s="52">
        <v>44650.0</v>
      </c>
      <c r="J203" s="53" t="s">
        <v>703</v>
      </c>
      <c r="K203" s="54">
        <v>4768064.0</v>
      </c>
      <c r="L203" s="51" t="s">
        <v>18</v>
      </c>
      <c r="M203" s="55" t="s">
        <v>18</v>
      </c>
      <c r="N203" s="56" t="s">
        <v>18</v>
      </c>
      <c r="O203" s="57"/>
      <c r="P203" s="57"/>
    </row>
    <row r="204">
      <c r="A204" s="63">
        <v>2.0</v>
      </c>
      <c r="B204" s="63" t="s">
        <v>704</v>
      </c>
      <c r="C204" s="63" t="s">
        <v>705</v>
      </c>
      <c r="D204" s="63">
        <v>442.0</v>
      </c>
      <c r="E204" s="63" t="s">
        <v>706</v>
      </c>
      <c r="F204" s="63" t="s">
        <v>582</v>
      </c>
      <c r="G204" s="60" t="s">
        <v>497</v>
      </c>
      <c r="H204" s="76">
        <v>44637.0</v>
      </c>
      <c r="I204" s="76">
        <v>44637.0</v>
      </c>
      <c r="J204" s="87" t="s">
        <v>707</v>
      </c>
      <c r="K204" s="59">
        <v>2.046E7</v>
      </c>
      <c r="L204" s="60" t="s">
        <v>708</v>
      </c>
      <c r="M204" s="61" t="s">
        <v>709</v>
      </c>
      <c r="N204" s="66">
        <v>4000000.0</v>
      </c>
      <c r="O204" s="62" t="s">
        <v>695</v>
      </c>
      <c r="P204" s="62" t="s">
        <v>338</v>
      </c>
    </row>
    <row r="205" ht="27.75" customHeight="1">
      <c r="A205" s="49">
        <v>2.0</v>
      </c>
      <c r="B205" s="50" t="s">
        <v>580</v>
      </c>
      <c r="C205" s="51" t="s">
        <v>710</v>
      </c>
      <c r="D205" s="49">
        <v>325.0</v>
      </c>
      <c r="E205" s="49" t="s">
        <v>711</v>
      </c>
      <c r="F205" s="49" t="s">
        <v>582</v>
      </c>
      <c r="G205" s="51" t="s">
        <v>586</v>
      </c>
      <c r="H205" s="52">
        <v>44649.0</v>
      </c>
      <c r="I205" s="52">
        <v>44652.0</v>
      </c>
      <c r="J205" s="53" t="s">
        <v>712</v>
      </c>
      <c r="K205" s="54">
        <v>5.1912999E7</v>
      </c>
      <c r="L205" s="98" t="s">
        <v>713</v>
      </c>
      <c r="M205" s="55" t="s">
        <v>714</v>
      </c>
      <c r="N205" s="56" t="s">
        <v>18</v>
      </c>
      <c r="O205" s="57"/>
      <c r="P205" s="57"/>
    </row>
    <row r="206">
      <c r="A206" s="49">
        <v>2.0</v>
      </c>
      <c r="B206" s="50" t="s">
        <v>580</v>
      </c>
      <c r="C206" s="51" t="s">
        <v>715</v>
      </c>
      <c r="D206" s="49" t="s">
        <v>716</v>
      </c>
      <c r="E206" s="49" t="s">
        <v>711</v>
      </c>
      <c r="F206" s="49" t="s">
        <v>582</v>
      </c>
      <c r="G206" s="51" t="s">
        <v>586</v>
      </c>
      <c r="H206" s="52">
        <v>44656.0</v>
      </c>
      <c r="I206" s="52">
        <v>44666.0</v>
      </c>
      <c r="J206" s="53" t="s">
        <v>717</v>
      </c>
      <c r="K206" s="54">
        <v>5.1912999E7</v>
      </c>
      <c r="L206" s="98" t="s">
        <v>713</v>
      </c>
      <c r="M206" s="55" t="s">
        <v>714</v>
      </c>
      <c r="N206" s="56" t="s">
        <v>18</v>
      </c>
      <c r="O206" s="57"/>
      <c r="P206" s="57"/>
    </row>
    <row r="207">
      <c r="A207" s="49">
        <v>2.0</v>
      </c>
      <c r="B207" s="50" t="s">
        <v>457</v>
      </c>
      <c r="C207" s="51" t="s">
        <v>718</v>
      </c>
      <c r="D207" s="49">
        <v>41.0</v>
      </c>
      <c r="E207" s="49" t="s">
        <v>719</v>
      </c>
      <c r="F207" s="49" t="s">
        <v>582</v>
      </c>
      <c r="G207" s="49" t="s">
        <v>634</v>
      </c>
      <c r="H207" s="52">
        <v>44578.0</v>
      </c>
      <c r="I207" s="52">
        <v>44602.0</v>
      </c>
      <c r="J207" s="53" t="s">
        <v>720</v>
      </c>
      <c r="K207" s="54">
        <v>3.430448341E7</v>
      </c>
      <c r="L207" s="60" t="s">
        <v>721</v>
      </c>
      <c r="M207" s="61" t="s">
        <v>722</v>
      </c>
      <c r="N207" s="56" t="s">
        <v>18</v>
      </c>
      <c r="O207" s="57"/>
      <c r="P207" s="57"/>
    </row>
    <row r="208">
      <c r="A208" s="49">
        <v>2.0</v>
      </c>
      <c r="B208" s="50" t="s">
        <v>457</v>
      </c>
      <c r="C208" s="51" t="s">
        <v>718</v>
      </c>
      <c r="D208" s="49">
        <v>41.0</v>
      </c>
      <c r="E208" s="49" t="s">
        <v>719</v>
      </c>
      <c r="F208" s="49" t="s">
        <v>582</v>
      </c>
      <c r="G208" s="49" t="s">
        <v>634</v>
      </c>
      <c r="H208" s="52">
        <v>44596.0</v>
      </c>
      <c r="I208" s="52">
        <v>44596.0</v>
      </c>
      <c r="J208" s="53" t="s">
        <v>723</v>
      </c>
      <c r="K208" s="54">
        <v>3.430448341E7</v>
      </c>
      <c r="L208" s="60" t="s">
        <v>721</v>
      </c>
      <c r="M208" s="61" t="s">
        <v>722</v>
      </c>
      <c r="N208" s="56">
        <v>439999.92</v>
      </c>
      <c r="O208" s="62" t="s">
        <v>695</v>
      </c>
      <c r="P208" s="62" t="s">
        <v>338</v>
      </c>
    </row>
    <row r="209">
      <c r="A209" s="49">
        <v>2.0</v>
      </c>
      <c r="B209" s="50" t="s">
        <v>457</v>
      </c>
      <c r="C209" s="51" t="s">
        <v>724</v>
      </c>
      <c r="D209" s="49" t="s">
        <v>725</v>
      </c>
      <c r="E209" s="49" t="s">
        <v>719</v>
      </c>
      <c r="F209" s="49" t="s">
        <v>582</v>
      </c>
      <c r="G209" s="51" t="s">
        <v>634</v>
      </c>
      <c r="H209" s="52">
        <v>44607.0</v>
      </c>
      <c r="I209" s="52">
        <v>44645.0</v>
      </c>
      <c r="J209" s="53" t="s">
        <v>726</v>
      </c>
      <c r="K209" s="54">
        <v>3.430448341E7</v>
      </c>
      <c r="L209" s="60" t="s">
        <v>721</v>
      </c>
      <c r="M209" s="55" t="s">
        <v>722</v>
      </c>
      <c r="N209" s="56"/>
      <c r="O209" s="57"/>
      <c r="P209" s="57"/>
    </row>
    <row r="210">
      <c r="A210" s="49">
        <v>2.0</v>
      </c>
      <c r="B210" s="50" t="s">
        <v>457</v>
      </c>
      <c r="C210" s="51" t="s">
        <v>727</v>
      </c>
      <c r="D210" s="49">
        <v>324.0</v>
      </c>
      <c r="E210" s="49" t="s">
        <v>719</v>
      </c>
      <c r="F210" s="49" t="s">
        <v>582</v>
      </c>
      <c r="G210" s="51" t="s">
        <v>634</v>
      </c>
      <c r="H210" s="52">
        <v>44648.0</v>
      </c>
      <c r="I210" s="52">
        <v>44650.0</v>
      </c>
      <c r="J210" s="53" t="s">
        <v>728</v>
      </c>
      <c r="K210" s="54">
        <v>3.430448341E7</v>
      </c>
      <c r="L210" s="60" t="s">
        <v>721</v>
      </c>
      <c r="M210" s="55" t="s">
        <v>722</v>
      </c>
      <c r="N210" s="56" t="s">
        <v>18</v>
      </c>
      <c r="O210" s="57"/>
      <c r="P210" s="57"/>
    </row>
    <row r="211">
      <c r="A211" s="49">
        <v>2.0</v>
      </c>
      <c r="B211" s="50" t="s">
        <v>580</v>
      </c>
      <c r="C211" s="51" t="s">
        <v>729</v>
      </c>
      <c r="D211" s="49">
        <v>376.0</v>
      </c>
      <c r="E211" s="49" t="s">
        <v>730</v>
      </c>
      <c r="F211" s="49" t="s">
        <v>582</v>
      </c>
      <c r="G211" s="51" t="s">
        <v>731</v>
      </c>
      <c r="H211" s="52">
        <v>44664.0</v>
      </c>
      <c r="I211" s="52">
        <v>44676.0</v>
      </c>
      <c r="J211" s="53" t="s">
        <v>732</v>
      </c>
      <c r="K211" s="132">
        <v>1.202439637E7</v>
      </c>
      <c r="L211" s="133" t="s">
        <v>733</v>
      </c>
      <c r="M211" s="134" t="s">
        <v>734</v>
      </c>
      <c r="N211" s="56" t="s">
        <v>18</v>
      </c>
      <c r="O211" s="57"/>
      <c r="P211" s="57"/>
    </row>
    <row r="212">
      <c r="A212" s="49">
        <v>2.0</v>
      </c>
      <c r="B212" s="50" t="s">
        <v>580</v>
      </c>
      <c r="C212" s="51" t="s">
        <v>735</v>
      </c>
      <c r="D212" s="49">
        <v>235.0</v>
      </c>
      <c r="E212" s="49" t="s">
        <v>736</v>
      </c>
      <c r="F212" s="49" t="s">
        <v>582</v>
      </c>
      <c r="G212" s="51" t="s">
        <v>595</v>
      </c>
      <c r="H212" s="52">
        <v>44625.0</v>
      </c>
      <c r="I212" s="52">
        <v>44652.0</v>
      </c>
      <c r="J212" s="53" t="s">
        <v>737</v>
      </c>
      <c r="K212" s="54">
        <v>9111443.0</v>
      </c>
      <c r="L212" s="51" t="s">
        <v>18</v>
      </c>
      <c r="M212" s="55" t="s">
        <v>18</v>
      </c>
      <c r="N212" s="56" t="s">
        <v>18</v>
      </c>
      <c r="O212" s="57"/>
      <c r="P212" s="57"/>
    </row>
    <row r="213">
      <c r="A213" s="49">
        <v>2.0</v>
      </c>
      <c r="B213" s="50" t="s">
        <v>580</v>
      </c>
      <c r="C213" s="51" t="s">
        <v>665</v>
      </c>
      <c r="D213" s="49">
        <v>366.0</v>
      </c>
      <c r="E213" s="49" t="s">
        <v>736</v>
      </c>
      <c r="F213" s="49" t="s">
        <v>582</v>
      </c>
      <c r="G213" s="51" t="s">
        <v>595</v>
      </c>
      <c r="H213" s="52">
        <v>44659.0</v>
      </c>
      <c r="I213" s="52">
        <v>44665.0</v>
      </c>
      <c r="J213" s="53" t="s">
        <v>738</v>
      </c>
      <c r="K213" s="54">
        <v>9111443.0</v>
      </c>
      <c r="L213" s="51" t="s">
        <v>18</v>
      </c>
      <c r="M213" s="55" t="s">
        <v>18</v>
      </c>
      <c r="N213" s="56" t="s">
        <v>18</v>
      </c>
      <c r="O213" s="57"/>
      <c r="P213" s="57"/>
    </row>
    <row r="214">
      <c r="A214" s="49">
        <v>2.0</v>
      </c>
      <c r="B214" s="50" t="s">
        <v>69</v>
      </c>
      <c r="C214" s="51" t="s">
        <v>739</v>
      </c>
      <c r="D214" s="49">
        <v>236.0</v>
      </c>
      <c r="E214" s="49" t="s">
        <v>740</v>
      </c>
      <c r="F214" s="49" t="s">
        <v>582</v>
      </c>
      <c r="G214" s="51" t="s">
        <v>18</v>
      </c>
      <c r="H214" s="52">
        <v>44614.0</v>
      </c>
      <c r="I214" s="52">
        <v>44634.0</v>
      </c>
      <c r="J214" s="53" t="s">
        <v>741</v>
      </c>
      <c r="K214" s="135">
        <v>52000.0</v>
      </c>
      <c r="L214" s="51" t="s">
        <v>18</v>
      </c>
      <c r="M214" s="55" t="s">
        <v>18</v>
      </c>
      <c r="N214" s="56" t="s">
        <v>18</v>
      </c>
      <c r="O214" s="57"/>
      <c r="P214" s="57"/>
    </row>
    <row r="215">
      <c r="A215" s="63">
        <v>2.0</v>
      </c>
      <c r="B215" s="63" t="s">
        <v>588</v>
      </c>
      <c r="C215" s="63" t="s">
        <v>742</v>
      </c>
      <c r="D215" s="63">
        <v>964.0</v>
      </c>
      <c r="E215" s="63" t="s">
        <v>743</v>
      </c>
      <c r="F215" s="63" t="s">
        <v>582</v>
      </c>
      <c r="G215" s="63" t="s">
        <v>595</v>
      </c>
      <c r="H215" s="76">
        <v>44581.0</v>
      </c>
      <c r="I215" s="76">
        <v>44581.0</v>
      </c>
      <c r="J215" s="65" t="s">
        <v>744</v>
      </c>
      <c r="K215" s="59">
        <v>7.679640517E7</v>
      </c>
      <c r="L215" s="60" t="s">
        <v>745</v>
      </c>
      <c r="M215" s="61" t="s">
        <v>746</v>
      </c>
      <c r="N215" s="66">
        <v>1201874.52</v>
      </c>
      <c r="O215" s="62" t="s">
        <v>672</v>
      </c>
      <c r="P215" s="62" t="s">
        <v>673</v>
      </c>
    </row>
    <row r="216">
      <c r="A216" s="49">
        <v>2.0</v>
      </c>
      <c r="B216" s="50" t="s">
        <v>588</v>
      </c>
      <c r="C216" s="51" t="s">
        <v>747</v>
      </c>
      <c r="D216" s="49">
        <v>138.0</v>
      </c>
      <c r="E216" s="49" t="s">
        <v>743</v>
      </c>
      <c r="F216" s="49" t="s">
        <v>582</v>
      </c>
      <c r="G216" s="49" t="s">
        <v>595</v>
      </c>
      <c r="H216" s="52">
        <v>44600.0</v>
      </c>
      <c r="I216" s="52">
        <v>44600.0</v>
      </c>
      <c r="J216" s="53" t="s">
        <v>748</v>
      </c>
      <c r="K216" s="59">
        <v>7.679640517E7</v>
      </c>
      <c r="L216" s="60" t="s">
        <v>745</v>
      </c>
      <c r="M216" s="61" t="s">
        <v>746</v>
      </c>
      <c r="N216" s="56" t="s">
        <v>18</v>
      </c>
      <c r="O216" s="57"/>
      <c r="P216" s="57"/>
    </row>
    <row r="217">
      <c r="A217" s="49">
        <v>2.0</v>
      </c>
      <c r="B217" s="50" t="s">
        <v>588</v>
      </c>
      <c r="C217" s="51" t="s">
        <v>749</v>
      </c>
      <c r="D217" s="49">
        <v>144.0</v>
      </c>
      <c r="E217" s="49" t="s">
        <v>743</v>
      </c>
      <c r="F217" s="49" t="s">
        <v>582</v>
      </c>
      <c r="G217" s="51" t="s">
        <v>595</v>
      </c>
      <c r="H217" s="52">
        <v>44602.0</v>
      </c>
      <c r="I217" s="52">
        <v>44616.0</v>
      </c>
      <c r="J217" s="53" t="s">
        <v>750</v>
      </c>
      <c r="K217" s="59">
        <v>7.679640517E7</v>
      </c>
      <c r="L217" s="60" t="s">
        <v>745</v>
      </c>
      <c r="M217" s="61" t="s">
        <v>751</v>
      </c>
      <c r="N217" s="56" t="s">
        <v>18</v>
      </c>
      <c r="O217" s="57"/>
      <c r="P217" s="57"/>
    </row>
    <row r="218">
      <c r="A218" s="49">
        <v>2.0</v>
      </c>
      <c r="B218" s="50" t="s">
        <v>588</v>
      </c>
      <c r="C218" s="51" t="s">
        <v>752</v>
      </c>
      <c r="D218" s="49">
        <v>242.0</v>
      </c>
      <c r="E218" s="49" t="s">
        <v>743</v>
      </c>
      <c r="F218" s="49" t="s">
        <v>582</v>
      </c>
      <c r="G218" s="51" t="s">
        <v>595</v>
      </c>
      <c r="H218" s="52">
        <v>44624.0</v>
      </c>
      <c r="I218" s="52">
        <v>44638.0</v>
      </c>
      <c r="J218" s="53" t="s">
        <v>753</v>
      </c>
      <c r="K218" s="51" t="s">
        <v>18</v>
      </c>
      <c r="L218" s="51" t="s">
        <v>18</v>
      </c>
      <c r="M218" s="55" t="s">
        <v>18</v>
      </c>
      <c r="N218" s="56" t="s">
        <v>18</v>
      </c>
      <c r="O218" s="57"/>
      <c r="P218" s="57"/>
    </row>
    <row r="219">
      <c r="A219" s="88">
        <v>2.0</v>
      </c>
      <c r="B219" s="89" t="s">
        <v>754</v>
      </c>
      <c r="C219" s="90" t="s">
        <v>747</v>
      </c>
      <c r="D219" s="88">
        <v>373.0</v>
      </c>
      <c r="E219" s="88" t="s">
        <v>743</v>
      </c>
      <c r="F219" s="88" t="s">
        <v>582</v>
      </c>
      <c r="G219" s="90" t="s">
        <v>595</v>
      </c>
      <c r="H219" s="91">
        <v>44663.0</v>
      </c>
      <c r="I219" s="91"/>
      <c r="J219" s="92" t="s">
        <v>755</v>
      </c>
      <c r="K219" s="93"/>
      <c r="L219" s="90"/>
      <c r="M219" s="94" t="s">
        <v>751</v>
      </c>
      <c r="N219" s="95"/>
      <c r="O219" s="57"/>
      <c r="P219" s="57"/>
    </row>
    <row r="220">
      <c r="A220" s="88">
        <v>2.0</v>
      </c>
      <c r="B220" s="89" t="s">
        <v>457</v>
      </c>
      <c r="C220" s="90" t="s">
        <v>756</v>
      </c>
      <c r="D220" s="88">
        <v>320.0</v>
      </c>
      <c r="E220" s="88" t="s">
        <v>757</v>
      </c>
      <c r="F220" s="88" t="s">
        <v>582</v>
      </c>
      <c r="G220" s="90" t="s">
        <v>96</v>
      </c>
      <c r="H220" s="91">
        <v>44634.0</v>
      </c>
      <c r="I220" s="91"/>
      <c r="J220" s="92" t="s">
        <v>758</v>
      </c>
      <c r="K220" s="93"/>
      <c r="L220" s="90"/>
      <c r="M220" s="94"/>
      <c r="N220" s="95"/>
      <c r="O220" s="57"/>
      <c r="P220" s="57"/>
    </row>
    <row r="221">
      <c r="A221" s="49">
        <v>2.0</v>
      </c>
      <c r="B221" s="50" t="s">
        <v>759</v>
      </c>
      <c r="C221" s="51" t="s">
        <v>735</v>
      </c>
      <c r="D221" s="49">
        <v>324.0</v>
      </c>
      <c r="E221" s="49" t="s">
        <v>760</v>
      </c>
      <c r="F221" s="49" t="s">
        <v>582</v>
      </c>
      <c r="G221" s="51" t="s">
        <v>595</v>
      </c>
      <c r="H221" s="52">
        <v>44635.0</v>
      </c>
      <c r="I221" s="52">
        <v>44642.0</v>
      </c>
      <c r="J221" s="53" t="s">
        <v>761</v>
      </c>
      <c r="K221" s="54" t="s">
        <v>18</v>
      </c>
      <c r="L221" s="51" t="s">
        <v>18</v>
      </c>
      <c r="M221" s="55" t="s">
        <v>18</v>
      </c>
      <c r="N221" s="56" t="s">
        <v>18</v>
      </c>
      <c r="O221" s="57"/>
      <c r="P221" s="57"/>
    </row>
    <row r="222">
      <c r="A222" s="49">
        <v>2.0</v>
      </c>
      <c r="B222" s="50" t="s">
        <v>762</v>
      </c>
      <c r="C222" s="51" t="s">
        <v>763</v>
      </c>
      <c r="D222" s="49">
        <v>341.0</v>
      </c>
      <c r="E222" s="49" t="s">
        <v>764</v>
      </c>
      <c r="F222" s="49" t="s">
        <v>582</v>
      </c>
      <c r="G222" s="51" t="s">
        <v>765</v>
      </c>
      <c r="H222" s="52">
        <v>44636.0</v>
      </c>
      <c r="I222" s="52">
        <v>44655.0</v>
      </c>
      <c r="J222" s="53" t="s">
        <v>766</v>
      </c>
      <c r="K222" s="54" t="s">
        <v>18</v>
      </c>
      <c r="L222" s="51" t="s">
        <v>18</v>
      </c>
      <c r="M222" s="55" t="s">
        <v>18</v>
      </c>
      <c r="N222" s="56" t="s">
        <v>18</v>
      </c>
      <c r="O222" s="57"/>
      <c r="P222" s="57"/>
    </row>
    <row r="223">
      <c r="A223" s="49">
        <v>2.0</v>
      </c>
      <c r="B223" s="50" t="s">
        <v>767</v>
      </c>
      <c r="C223" s="51" t="s">
        <v>768</v>
      </c>
      <c r="D223" s="49">
        <v>273.0</v>
      </c>
      <c r="E223" s="49" t="s">
        <v>769</v>
      </c>
      <c r="F223" s="49" t="s">
        <v>582</v>
      </c>
      <c r="G223" s="51" t="s">
        <v>595</v>
      </c>
      <c r="H223" s="52">
        <v>44637.0</v>
      </c>
      <c r="I223" s="52">
        <v>44644.0</v>
      </c>
      <c r="J223" s="53" t="s">
        <v>770</v>
      </c>
      <c r="K223" s="67" t="s">
        <v>18</v>
      </c>
      <c r="L223" s="51" t="s">
        <v>18</v>
      </c>
      <c r="M223" s="55" t="s">
        <v>18</v>
      </c>
      <c r="N223" s="56" t="s">
        <v>18</v>
      </c>
      <c r="O223" s="57"/>
      <c r="P223" s="57"/>
    </row>
    <row r="224">
      <c r="A224" s="49">
        <v>2.0</v>
      </c>
      <c r="B224" s="50" t="s">
        <v>767</v>
      </c>
      <c r="C224" s="51" t="s">
        <v>262</v>
      </c>
      <c r="D224" s="49">
        <v>275.0</v>
      </c>
      <c r="E224" s="49" t="s">
        <v>769</v>
      </c>
      <c r="F224" s="49" t="s">
        <v>582</v>
      </c>
      <c r="G224" s="51" t="s">
        <v>595</v>
      </c>
      <c r="H224" s="52">
        <v>44637.0</v>
      </c>
      <c r="I224" s="52">
        <v>44644.0</v>
      </c>
      <c r="J224" s="53" t="s">
        <v>770</v>
      </c>
      <c r="K224" s="67" t="s">
        <v>18</v>
      </c>
      <c r="L224" s="51" t="s">
        <v>18</v>
      </c>
      <c r="M224" s="55" t="s">
        <v>18</v>
      </c>
      <c r="N224" s="56" t="s">
        <v>18</v>
      </c>
      <c r="O224" s="57"/>
      <c r="P224" s="57"/>
    </row>
    <row r="225">
      <c r="A225" s="88">
        <v>2.0</v>
      </c>
      <c r="B225" s="89" t="s">
        <v>457</v>
      </c>
      <c r="C225" s="90" t="s">
        <v>771</v>
      </c>
      <c r="D225" s="88" t="s">
        <v>18</v>
      </c>
      <c r="E225" s="88" t="s">
        <v>772</v>
      </c>
      <c r="F225" s="88" t="s">
        <v>582</v>
      </c>
      <c r="G225" s="90" t="s">
        <v>202</v>
      </c>
      <c r="H225" s="91">
        <v>44678.0</v>
      </c>
      <c r="I225" s="91"/>
      <c r="J225" s="92" t="s">
        <v>773</v>
      </c>
      <c r="K225" s="93"/>
      <c r="L225" s="90"/>
      <c r="M225" s="94"/>
      <c r="N225" s="95"/>
      <c r="O225" s="57"/>
      <c r="P225" s="57"/>
    </row>
    <row r="226">
      <c r="A226" s="100">
        <v>1.0</v>
      </c>
      <c r="B226" s="101" t="s">
        <v>580</v>
      </c>
      <c r="C226" s="102" t="s">
        <v>774</v>
      </c>
      <c r="D226" s="100">
        <v>289.0</v>
      </c>
      <c r="E226" s="100" t="s">
        <v>775</v>
      </c>
      <c r="F226" s="100" t="s">
        <v>582</v>
      </c>
      <c r="G226" s="102" t="s">
        <v>227</v>
      </c>
      <c r="H226" s="103">
        <v>44641.0</v>
      </c>
      <c r="I226" s="103"/>
      <c r="J226" s="104" t="s">
        <v>776</v>
      </c>
      <c r="K226" s="105"/>
      <c r="L226" s="102" t="s">
        <v>18</v>
      </c>
      <c r="M226" s="106" t="s">
        <v>18</v>
      </c>
      <c r="N226" s="107" t="s">
        <v>18</v>
      </c>
      <c r="O226" s="57"/>
      <c r="P226" s="57"/>
    </row>
    <row r="227">
      <c r="A227" s="49">
        <v>2.0</v>
      </c>
      <c r="B227" s="50" t="s">
        <v>580</v>
      </c>
      <c r="C227" s="51" t="s">
        <v>777</v>
      </c>
      <c r="D227" s="49">
        <v>162.0</v>
      </c>
      <c r="E227" s="49" t="s">
        <v>778</v>
      </c>
      <c r="F227" s="49" t="s">
        <v>582</v>
      </c>
      <c r="G227" s="51" t="s">
        <v>731</v>
      </c>
      <c r="H227" s="52">
        <v>44607.0</v>
      </c>
      <c r="I227" s="52">
        <v>44634.0</v>
      </c>
      <c r="J227" s="53" t="s">
        <v>779</v>
      </c>
      <c r="K227" s="54">
        <v>6051137.0</v>
      </c>
      <c r="L227" s="98" t="s">
        <v>780</v>
      </c>
      <c r="M227" s="136" t="s">
        <v>781</v>
      </c>
      <c r="N227" s="56" t="s">
        <v>18</v>
      </c>
      <c r="O227" s="57"/>
      <c r="P227" s="57"/>
    </row>
    <row r="228">
      <c r="A228" s="49">
        <v>2.0</v>
      </c>
      <c r="B228" s="50" t="s">
        <v>580</v>
      </c>
      <c r="C228" s="51" t="s">
        <v>782</v>
      </c>
      <c r="D228" s="49">
        <v>166.0</v>
      </c>
      <c r="E228" s="49" t="s">
        <v>778</v>
      </c>
      <c r="F228" s="49" t="s">
        <v>582</v>
      </c>
      <c r="G228" s="51" t="s">
        <v>731</v>
      </c>
      <c r="H228" s="52">
        <v>44607.0</v>
      </c>
      <c r="I228" s="52">
        <v>44634.0</v>
      </c>
      <c r="J228" s="53" t="s">
        <v>783</v>
      </c>
      <c r="K228" s="54">
        <v>6051137.0</v>
      </c>
      <c r="L228" s="98" t="s">
        <v>780</v>
      </c>
      <c r="M228" s="136" t="s">
        <v>781</v>
      </c>
      <c r="N228" s="56" t="s">
        <v>18</v>
      </c>
      <c r="O228" s="57"/>
      <c r="P228" s="57"/>
    </row>
    <row r="229">
      <c r="A229" s="49">
        <v>2.0</v>
      </c>
      <c r="B229" s="50" t="s">
        <v>784</v>
      </c>
      <c r="C229" s="51" t="s">
        <v>785</v>
      </c>
      <c r="D229" s="49">
        <v>382.0</v>
      </c>
      <c r="E229" s="49" t="s">
        <v>786</v>
      </c>
      <c r="F229" s="49" t="s">
        <v>582</v>
      </c>
      <c r="G229" s="51" t="s">
        <v>787</v>
      </c>
      <c r="H229" s="52">
        <v>44643.0</v>
      </c>
      <c r="I229" s="52">
        <v>44662.0</v>
      </c>
      <c r="J229" s="53" t="s">
        <v>788</v>
      </c>
      <c r="K229" s="54" t="s">
        <v>18</v>
      </c>
      <c r="L229" s="51" t="s">
        <v>18</v>
      </c>
      <c r="M229" s="55" t="s">
        <v>18</v>
      </c>
      <c r="N229" s="56" t="s">
        <v>18</v>
      </c>
      <c r="O229" s="57"/>
      <c r="P229" s="57"/>
    </row>
    <row r="230">
      <c r="A230" s="49">
        <v>2.0</v>
      </c>
      <c r="B230" s="50" t="s">
        <v>784</v>
      </c>
      <c r="C230" s="51" t="s">
        <v>785</v>
      </c>
      <c r="D230" s="49" t="s">
        <v>18</v>
      </c>
      <c r="E230" s="49" t="s">
        <v>786</v>
      </c>
      <c r="F230" s="49" t="s">
        <v>582</v>
      </c>
      <c r="G230" s="51" t="s">
        <v>789</v>
      </c>
      <c r="H230" s="52">
        <v>44662.0</v>
      </c>
      <c r="I230" s="52">
        <v>44677.0</v>
      </c>
      <c r="J230" s="53" t="s">
        <v>790</v>
      </c>
      <c r="K230" s="54" t="s">
        <v>18</v>
      </c>
      <c r="L230" s="51" t="s">
        <v>18</v>
      </c>
      <c r="M230" s="55" t="s">
        <v>18</v>
      </c>
      <c r="N230" s="56" t="s">
        <v>18</v>
      </c>
      <c r="O230" s="57"/>
      <c r="P230" s="57"/>
    </row>
    <row r="231">
      <c r="A231" s="49">
        <v>2.0</v>
      </c>
      <c r="B231" s="50" t="s">
        <v>791</v>
      </c>
      <c r="C231" s="51" t="s">
        <v>792</v>
      </c>
      <c r="D231" s="49">
        <v>181.0</v>
      </c>
      <c r="E231" s="49" t="s">
        <v>793</v>
      </c>
      <c r="F231" s="49" t="s">
        <v>582</v>
      </c>
      <c r="G231" s="51" t="s">
        <v>18</v>
      </c>
      <c r="H231" s="52">
        <v>44602.0</v>
      </c>
      <c r="I231" s="52">
        <v>44634.0</v>
      </c>
      <c r="J231" s="53" t="s">
        <v>794</v>
      </c>
      <c r="K231" s="54" t="s">
        <v>18</v>
      </c>
      <c r="L231" s="51" t="s">
        <v>18</v>
      </c>
      <c r="M231" s="55" t="s">
        <v>18</v>
      </c>
      <c r="N231" s="56" t="s">
        <v>18</v>
      </c>
      <c r="O231" s="57"/>
      <c r="P231" s="57"/>
    </row>
    <row r="232">
      <c r="A232" s="49">
        <v>1.0</v>
      </c>
      <c r="B232" s="50" t="s">
        <v>544</v>
      </c>
      <c r="C232" s="51" t="s">
        <v>795</v>
      </c>
      <c r="D232" s="49">
        <v>387.0</v>
      </c>
      <c r="E232" s="49" t="s">
        <v>796</v>
      </c>
      <c r="F232" s="49" t="s">
        <v>582</v>
      </c>
      <c r="G232" s="51" t="s">
        <v>797</v>
      </c>
      <c r="H232" s="52">
        <v>44643.0</v>
      </c>
      <c r="I232" s="52">
        <v>44664.0</v>
      </c>
      <c r="J232" s="53" t="s">
        <v>798</v>
      </c>
      <c r="K232" s="54">
        <v>1358032.0</v>
      </c>
      <c r="L232" s="51" t="s">
        <v>18</v>
      </c>
      <c r="M232" s="55" t="s">
        <v>18</v>
      </c>
      <c r="N232" s="56" t="s">
        <v>18</v>
      </c>
      <c r="O232" s="57"/>
      <c r="P232" s="57"/>
    </row>
    <row r="233">
      <c r="A233" s="49">
        <v>2.0</v>
      </c>
      <c r="B233" s="50" t="s">
        <v>457</v>
      </c>
      <c r="C233" s="51" t="s">
        <v>799</v>
      </c>
      <c r="D233" s="49">
        <v>340.0</v>
      </c>
      <c r="E233" s="49" t="s">
        <v>800</v>
      </c>
      <c r="F233" s="49" t="s">
        <v>582</v>
      </c>
      <c r="G233" s="51" t="s">
        <v>673</v>
      </c>
      <c r="H233" s="52">
        <v>44652.0</v>
      </c>
      <c r="I233" s="52">
        <v>44662.0</v>
      </c>
      <c r="J233" s="53" t="s">
        <v>801</v>
      </c>
      <c r="K233" s="54" t="s">
        <v>18</v>
      </c>
      <c r="L233" s="51" t="s">
        <v>18</v>
      </c>
      <c r="M233" s="55" t="s">
        <v>18</v>
      </c>
      <c r="N233" s="56" t="s">
        <v>18</v>
      </c>
      <c r="O233" s="57"/>
      <c r="P233" s="57"/>
    </row>
    <row r="234">
      <c r="A234" s="49">
        <v>2.0</v>
      </c>
      <c r="B234" s="50" t="s">
        <v>200</v>
      </c>
      <c r="C234" s="51" t="s">
        <v>802</v>
      </c>
      <c r="D234" s="49">
        <v>436.0</v>
      </c>
      <c r="E234" s="49" t="s">
        <v>803</v>
      </c>
      <c r="F234" s="49" t="s">
        <v>582</v>
      </c>
      <c r="G234" s="51" t="s">
        <v>586</v>
      </c>
      <c r="H234" s="52">
        <v>44652.0</v>
      </c>
      <c r="I234" s="52">
        <v>44670.0</v>
      </c>
      <c r="J234" s="53" t="s">
        <v>804</v>
      </c>
      <c r="K234" s="54" t="s">
        <v>18</v>
      </c>
      <c r="L234" s="51" t="s">
        <v>18</v>
      </c>
      <c r="M234" s="55" t="s">
        <v>18</v>
      </c>
      <c r="N234" s="56" t="s">
        <v>18</v>
      </c>
      <c r="O234" s="57"/>
      <c r="P234" s="57"/>
    </row>
    <row r="235">
      <c r="A235" s="49">
        <v>1.0</v>
      </c>
      <c r="B235" s="50" t="s">
        <v>457</v>
      </c>
      <c r="C235" s="51" t="s">
        <v>805</v>
      </c>
      <c r="D235" s="49">
        <v>227.0</v>
      </c>
      <c r="E235" s="49" t="s">
        <v>806</v>
      </c>
      <c r="F235" s="49" t="s">
        <v>582</v>
      </c>
      <c r="G235" s="51" t="s">
        <v>96</v>
      </c>
      <c r="H235" s="52">
        <v>44622.0</v>
      </c>
      <c r="I235" s="52">
        <v>44623.0</v>
      </c>
      <c r="J235" s="53" t="s">
        <v>807</v>
      </c>
      <c r="K235" s="59">
        <v>3139023.0</v>
      </c>
      <c r="L235" s="60" t="s">
        <v>808</v>
      </c>
      <c r="M235" s="61" t="s">
        <v>809</v>
      </c>
      <c r="N235" s="56" t="s">
        <v>18</v>
      </c>
      <c r="O235" s="57"/>
      <c r="P235" s="57"/>
    </row>
    <row r="236">
      <c r="A236" s="88">
        <v>2.0</v>
      </c>
      <c r="B236" s="89" t="s">
        <v>457</v>
      </c>
      <c r="C236" s="90" t="s">
        <v>805</v>
      </c>
      <c r="D236" s="88">
        <v>385.0</v>
      </c>
      <c r="E236" s="88" t="s">
        <v>806</v>
      </c>
      <c r="F236" s="88" t="s">
        <v>582</v>
      </c>
      <c r="G236" s="90" t="s">
        <v>680</v>
      </c>
      <c r="H236" s="91">
        <v>44643.0</v>
      </c>
      <c r="I236" s="91"/>
      <c r="J236" s="92" t="s">
        <v>810</v>
      </c>
      <c r="K236" s="93"/>
      <c r="L236" s="90"/>
      <c r="M236" s="94"/>
      <c r="N236" s="95"/>
      <c r="O236" s="57"/>
      <c r="P236" s="57"/>
    </row>
    <row r="237">
      <c r="A237" s="88">
        <v>2.0</v>
      </c>
      <c r="B237" s="89" t="s">
        <v>200</v>
      </c>
      <c r="C237" s="90" t="s">
        <v>665</v>
      </c>
      <c r="D237" s="88" t="s">
        <v>811</v>
      </c>
      <c r="E237" s="88" t="s">
        <v>812</v>
      </c>
      <c r="F237" s="88" t="s">
        <v>582</v>
      </c>
      <c r="G237" s="90" t="s">
        <v>595</v>
      </c>
      <c r="H237" s="91">
        <v>44645.0</v>
      </c>
      <c r="I237" s="91"/>
      <c r="J237" s="92" t="s">
        <v>813</v>
      </c>
      <c r="K237" s="93"/>
      <c r="L237" s="90"/>
      <c r="M237" s="94"/>
      <c r="N237" s="95"/>
      <c r="O237" s="57"/>
      <c r="P237" s="57"/>
    </row>
    <row r="238">
      <c r="A238" s="88">
        <v>2.0</v>
      </c>
      <c r="B238" s="89" t="s">
        <v>580</v>
      </c>
      <c r="C238" s="90" t="s">
        <v>814</v>
      </c>
      <c r="D238" s="88">
        <v>364.0</v>
      </c>
      <c r="E238" s="88" t="s">
        <v>815</v>
      </c>
      <c r="F238" s="88" t="s">
        <v>582</v>
      </c>
      <c r="G238" s="90" t="s">
        <v>595</v>
      </c>
      <c r="H238" s="91">
        <v>44659.0</v>
      </c>
      <c r="I238" s="91"/>
      <c r="J238" s="92" t="s">
        <v>816</v>
      </c>
      <c r="K238" s="93"/>
      <c r="L238" s="90"/>
      <c r="M238" s="94"/>
      <c r="N238" s="95"/>
      <c r="O238" s="57"/>
      <c r="P238" s="57"/>
    </row>
    <row r="239">
      <c r="A239" s="63">
        <v>2.0</v>
      </c>
      <c r="B239" s="60" t="s">
        <v>588</v>
      </c>
      <c r="C239" s="63" t="s">
        <v>817</v>
      </c>
      <c r="D239" s="63">
        <v>1603.0</v>
      </c>
      <c r="E239" s="63" t="s">
        <v>818</v>
      </c>
      <c r="F239" s="63" t="s">
        <v>582</v>
      </c>
      <c r="G239" s="63" t="s">
        <v>731</v>
      </c>
      <c r="H239" s="79">
        <v>44560.0</v>
      </c>
      <c r="I239" s="79">
        <v>44578.0</v>
      </c>
      <c r="J239" s="65" t="s">
        <v>819</v>
      </c>
      <c r="K239" s="59">
        <v>207766.0</v>
      </c>
      <c r="L239" s="125" t="s">
        <v>820</v>
      </c>
      <c r="M239" s="78" t="s">
        <v>821</v>
      </c>
      <c r="N239" s="61" t="s">
        <v>18</v>
      </c>
      <c r="O239" s="57"/>
      <c r="P239" s="57"/>
    </row>
    <row r="240">
      <c r="A240" s="100">
        <v>2.0</v>
      </c>
      <c r="B240" s="101" t="s">
        <v>588</v>
      </c>
      <c r="C240" s="102" t="s">
        <v>822</v>
      </c>
      <c r="D240" s="100">
        <v>367.0</v>
      </c>
      <c r="E240" s="100" t="s">
        <v>823</v>
      </c>
      <c r="F240" s="100" t="s">
        <v>582</v>
      </c>
      <c r="G240" s="102" t="s">
        <v>595</v>
      </c>
      <c r="H240" s="103">
        <v>44659.0</v>
      </c>
      <c r="I240" s="103"/>
      <c r="J240" s="104" t="s">
        <v>824</v>
      </c>
      <c r="K240" s="105"/>
      <c r="L240" s="102"/>
      <c r="M240" s="106"/>
      <c r="N240" s="107"/>
      <c r="O240" s="57"/>
      <c r="P240" s="57"/>
    </row>
    <row r="241">
      <c r="A241" s="49">
        <v>2.0</v>
      </c>
      <c r="B241" s="51" t="s">
        <v>825</v>
      </c>
      <c r="C241" s="51" t="s">
        <v>205</v>
      </c>
      <c r="D241" s="49">
        <v>338.0</v>
      </c>
      <c r="E241" s="49" t="s">
        <v>826</v>
      </c>
      <c r="F241" s="49" t="s">
        <v>582</v>
      </c>
      <c r="G241" s="51" t="s">
        <v>18</v>
      </c>
      <c r="H241" s="96">
        <v>44669.0</v>
      </c>
      <c r="I241" s="96">
        <v>44669.0</v>
      </c>
      <c r="J241" s="53" t="s">
        <v>827</v>
      </c>
      <c r="K241" s="54">
        <v>1624548.0</v>
      </c>
      <c r="L241" s="98" t="s">
        <v>828</v>
      </c>
      <c r="M241" s="55" t="s">
        <v>829</v>
      </c>
      <c r="N241" s="56">
        <v>80972.69</v>
      </c>
      <c r="O241" s="62" t="s">
        <v>337</v>
      </c>
      <c r="P241" s="62" t="s">
        <v>337</v>
      </c>
    </row>
    <row r="242">
      <c r="A242" s="49">
        <v>2.0</v>
      </c>
      <c r="B242" s="50" t="s">
        <v>165</v>
      </c>
      <c r="C242" s="51" t="s">
        <v>830</v>
      </c>
      <c r="D242" s="49" t="s">
        <v>18</v>
      </c>
      <c r="E242" s="49" t="s">
        <v>831</v>
      </c>
      <c r="F242" s="49" t="s">
        <v>582</v>
      </c>
      <c r="G242" s="51" t="s">
        <v>640</v>
      </c>
      <c r="H242" s="52">
        <v>44664.0</v>
      </c>
      <c r="I242" s="52">
        <v>44664.0</v>
      </c>
      <c r="J242" s="53" t="s">
        <v>832</v>
      </c>
      <c r="K242" s="54">
        <v>7719835.0</v>
      </c>
      <c r="L242" s="60" t="s">
        <v>833</v>
      </c>
      <c r="M242" s="55" t="s">
        <v>834</v>
      </c>
      <c r="N242" s="56">
        <v>1270516.27</v>
      </c>
      <c r="O242" s="62" t="s">
        <v>695</v>
      </c>
      <c r="P242" s="62" t="s">
        <v>338</v>
      </c>
    </row>
    <row r="243">
      <c r="A243" s="63">
        <v>2.0</v>
      </c>
      <c r="B243" s="60" t="s">
        <v>835</v>
      </c>
      <c r="C243" s="60" t="s">
        <v>836</v>
      </c>
      <c r="D243" s="63" t="s">
        <v>837</v>
      </c>
      <c r="E243" s="63" t="s">
        <v>838</v>
      </c>
      <c r="F243" s="63" t="s">
        <v>582</v>
      </c>
      <c r="G243" s="60" t="s">
        <v>586</v>
      </c>
      <c r="H243" s="64">
        <v>44599.0</v>
      </c>
      <c r="I243" s="64">
        <v>44666.0</v>
      </c>
      <c r="J243" s="121" t="s">
        <v>839</v>
      </c>
      <c r="K243" s="63" t="s">
        <v>18</v>
      </c>
      <c r="L243" s="63" t="s">
        <v>18</v>
      </c>
      <c r="M243" s="63" t="s">
        <v>18</v>
      </c>
      <c r="N243" s="63" t="s">
        <v>18</v>
      </c>
      <c r="O243" s="57"/>
      <c r="P243" s="57"/>
    </row>
    <row r="244">
      <c r="A244" s="63">
        <v>2.0</v>
      </c>
      <c r="B244" s="63" t="s">
        <v>197</v>
      </c>
      <c r="C244" s="137" t="s">
        <v>840</v>
      </c>
      <c r="D244" s="63">
        <v>542.0</v>
      </c>
      <c r="E244" s="63" t="s">
        <v>841</v>
      </c>
      <c r="F244" s="63" t="s">
        <v>582</v>
      </c>
      <c r="G244" s="60" t="s">
        <v>842</v>
      </c>
      <c r="H244" s="76">
        <v>44585.0</v>
      </c>
      <c r="I244" s="76">
        <v>44599.0</v>
      </c>
      <c r="J244" s="121" t="s">
        <v>843</v>
      </c>
      <c r="K244" s="54">
        <v>1.3741047E8</v>
      </c>
      <c r="L244" s="125" t="s">
        <v>18</v>
      </c>
      <c r="M244" s="78" t="s">
        <v>18</v>
      </c>
      <c r="N244" s="61" t="s">
        <v>18</v>
      </c>
      <c r="O244" s="57"/>
      <c r="P244" s="57"/>
    </row>
    <row r="245">
      <c r="A245" s="49">
        <v>2.0</v>
      </c>
      <c r="B245" s="50" t="s">
        <v>844</v>
      </c>
      <c r="C245" s="51" t="s">
        <v>845</v>
      </c>
      <c r="D245" s="49" t="s">
        <v>846</v>
      </c>
      <c r="E245" s="49" t="s">
        <v>847</v>
      </c>
      <c r="F245" s="49" t="s">
        <v>582</v>
      </c>
      <c r="G245" s="49" t="s">
        <v>595</v>
      </c>
      <c r="H245" s="52">
        <v>44573.0</v>
      </c>
      <c r="I245" s="52">
        <v>44595.0</v>
      </c>
      <c r="J245" s="53" t="s">
        <v>848</v>
      </c>
      <c r="K245" s="54">
        <v>3.870152298E7</v>
      </c>
      <c r="L245" s="51" t="s">
        <v>849</v>
      </c>
      <c r="M245" s="55" t="s">
        <v>850</v>
      </c>
      <c r="N245" s="56" t="s">
        <v>18</v>
      </c>
      <c r="O245" s="57"/>
      <c r="P245" s="57"/>
    </row>
    <row r="246">
      <c r="A246" s="63">
        <v>2.0</v>
      </c>
      <c r="B246" s="63" t="s">
        <v>844</v>
      </c>
      <c r="C246" s="63" t="s">
        <v>845</v>
      </c>
      <c r="D246" s="63">
        <v>1536.0</v>
      </c>
      <c r="E246" s="63" t="s">
        <v>851</v>
      </c>
      <c r="F246" s="63" t="s">
        <v>582</v>
      </c>
      <c r="G246" s="63" t="s">
        <v>595</v>
      </c>
      <c r="H246" s="79">
        <v>44602.0</v>
      </c>
      <c r="I246" s="79">
        <v>44602.0</v>
      </c>
      <c r="J246" s="77" t="s">
        <v>852</v>
      </c>
      <c r="K246" s="59">
        <v>3.8785691E7</v>
      </c>
      <c r="L246" s="60" t="s">
        <v>853</v>
      </c>
      <c r="M246" s="61" t="s">
        <v>850</v>
      </c>
      <c r="N246" s="66">
        <v>1.3E7</v>
      </c>
      <c r="O246" s="62" t="s">
        <v>672</v>
      </c>
      <c r="P246" s="62" t="s">
        <v>673</v>
      </c>
    </row>
    <row r="247">
      <c r="A247" s="63">
        <v>2.0</v>
      </c>
      <c r="B247" s="63" t="s">
        <v>844</v>
      </c>
      <c r="C247" s="63" t="s">
        <v>845</v>
      </c>
      <c r="D247" s="63">
        <v>1536.0</v>
      </c>
      <c r="E247" s="63" t="s">
        <v>851</v>
      </c>
      <c r="F247" s="63" t="s">
        <v>582</v>
      </c>
      <c r="G247" s="63" t="s">
        <v>595</v>
      </c>
      <c r="H247" s="79">
        <v>44602.0</v>
      </c>
      <c r="I247" s="79">
        <v>44602.0</v>
      </c>
      <c r="J247" s="77" t="s">
        <v>852</v>
      </c>
      <c r="K247" s="59">
        <v>3.8785691E7</v>
      </c>
      <c r="L247" s="60" t="s">
        <v>853</v>
      </c>
      <c r="M247" s="61" t="s">
        <v>850</v>
      </c>
      <c r="N247" s="66">
        <v>1.409106609E7</v>
      </c>
      <c r="O247" s="62" t="s">
        <v>672</v>
      </c>
      <c r="P247" s="62" t="s">
        <v>673</v>
      </c>
    </row>
    <row r="248">
      <c r="A248" s="49">
        <v>2.0</v>
      </c>
      <c r="B248" s="50" t="s">
        <v>342</v>
      </c>
      <c r="C248" s="51" t="s">
        <v>854</v>
      </c>
      <c r="D248" s="49">
        <v>128.0</v>
      </c>
      <c r="E248" s="49" t="s">
        <v>855</v>
      </c>
      <c r="F248" s="49" t="s">
        <v>582</v>
      </c>
      <c r="G248" s="60" t="s">
        <v>497</v>
      </c>
      <c r="H248" s="52">
        <v>44592.0</v>
      </c>
      <c r="I248" s="52">
        <v>44616.0</v>
      </c>
      <c r="J248" s="53" t="s">
        <v>856</v>
      </c>
      <c r="K248" s="67">
        <v>1.9555067E7</v>
      </c>
      <c r="L248" s="51" t="s">
        <v>18</v>
      </c>
      <c r="M248" s="55" t="s">
        <v>18</v>
      </c>
      <c r="N248" s="56" t="s">
        <v>18</v>
      </c>
      <c r="O248" s="57"/>
      <c r="P248" s="57"/>
    </row>
    <row r="249">
      <c r="A249" s="49">
        <v>2.0</v>
      </c>
      <c r="B249" s="51" t="s">
        <v>165</v>
      </c>
      <c r="C249" s="51" t="s">
        <v>857</v>
      </c>
      <c r="D249" s="49">
        <v>17.0</v>
      </c>
      <c r="E249" s="49" t="s">
        <v>858</v>
      </c>
      <c r="F249" s="49" t="s">
        <v>582</v>
      </c>
      <c r="G249" s="51" t="s">
        <v>640</v>
      </c>
      <c r="H249" s="96">
        <v>44638.0</v>
      </c>
      <c r="I249" s="96">
        <v>44638.0</v>
      </c>
      <c r="J249" s="81" t="s">
        <v>859</v>
      </c>
      <c r="K249" s="132">
        <v>1.4069139E7</v>
      </c>
      <c r="L249" s="133" t="s">
        <v>860</v>
      </c>
      <c r="M249" s="134" t="s">
        <v>861</v>
      </c>
      <c r="N249" s="56">
        <v>2230506.1</v>
      </c>
      <c r="O249" s="62" t="s">
        <v>695</v>
      </c>
      <c r="P249" s="62" t="s">
        <v>338</v>
      </c>
    </row>
    <row r="250">
      <c r="A250" s="63">
        <v>2.0</v>
      </c>
      <c r="B250" s="60" t="s">
        <v>862</v>
      </c>
      <c r="C250" s="63" t="s">
        <v>230</v>
      </c>
      <c r="D250" s="63">
        <v>1588.0</v>
      </c>
      <c r="E250" s="63" t="s">
        <v>863</v>
      </c>
      <c r="F250" s="63" t="s">
        <v>582</v>
      </c>
      <c r="G250" s="63" t="s">
        <v>227</v>
      </c>
      <c r="H250" s="79">
        <v>44554.0</v>
      </c>
      <c r="I250" s="79">
        <v>44585.0</v>
      </c>
      <c r="J250" s="65" t="s">
        <v>864</v>
      </c>
      <c r="K250" s="59">
        <v>7.3093716E7</v>
      </c>
      <c r="L250" s="59" t="s">
        <v>18</v>
      </c>
      <c r="M250" s="78" t="s">
        <v>18</v>
      </c>
      <c r="N250" s="61" t="s">
        <v>18</v>
      </c>
      <c r="O250" s="57"/>
      <c r="P250" s="57"/>
    </row>
    <row r="251">
      <c r="A251" s="63">
        <v>2.0</v>
      </c>
      <c r="B251" s="60" t="s">
        <v>862</v>
      </c>
      <c r="C251" s="63" t="s">
        <v>230</v>
      </c>
      <c r="D251" s="63" t="s">
        <v>18</v>
      </c>
      <c r="E251" s="63" t="s">
        <v>863</v>
      </c>
      <c r="F251" s="63" t="s">
        <v>582</v>
      </c>
      <c r="G251" s="60" t="s">
        <v>227</v>
      </c>
      <c r="H251" s="52">
        <v>44602.0</v>
      </c>
      <c r="I251" s="52">
        <v>44609.0</v>
      </c>
      <c r="J251" s="53" t="s">
        <v>865</v>
      </c>
      <c r="K251" s="138">
        <v>8.1891418E7</v>
      </c>
      <c r="L251" s="98" t="s">
        <v>18</v>
      </c>
      <c r="M251" s="55" t="s">
        <v>18</v>
      </c>
      <c r="N251" s="56" t="s">
        <v>18</v>
      </c>
      <c r="O251" s="62"/>
      <c r="P251" s="62"/>
    </row>
    <row r="252">
      <c r="A252" s="63">
        <v>2.0</v>
      </c>
      <c r="B252" s="60" t="s">
        <v>862</v>
      </c>
      <c r="C252" s="63" t="s">
        <v>230</v>
      </c>
      <c r="D252" s="63" t="s">
        <v>18</v>
      </c>
      <c r="E252" s="63" t="s">
        <v>863</v>
      </c>
      <c r="F252" s="63" t="s">
        <v>582</v>
      </c>
      <c r="G252" s="60" t="s">
        <v>227</v>
      </c>
      <c r="H252" s="52">
        <v>44643.0</v>
      </c>
      <c r="I252" s="52">
        <v>44649.0</v>
      </c>
      <c r="J252" s="53" t="s">
        <v>866</v>
      </c>
      <c r="K252" s="54">
        <v>1.17368764E8</v>
      </c>
      <c r="L252" s="51" t="s">
        <v>867</v>
      </c>
      <c r="M252" s="55" t="s">
        <v>18</v>
      </c>
      <c r="N252" s="56" t="s">
        <v>18</v>
      </c>
      <c r="O252" s="57"/>
      <c r="P252" s="57"/>
    </row>
    <row r="253">
      <c r="A253" s="100">
        <v>2.0</v>
      </c>
      <c r="B253" s="101" t="s">
        <v>868</v>
      </c>
      <c r="C253" s="102" t="s">
        <v>869</v>
      </c>
      <c r="D253" s="100">
        <v>362.0</v>
      </c>
      <c r="E253" s="100" t="s">
        <v>870</v>
      </c>
      <c r="F253" s="100" t="s">
        <v>582</v>
      </c>
      <c r="G253" s="102" t="s">
        <v>227</v>
      </c>
      <c r="H253" s="103">
        <v>44641.0</v>
      </c>
      <c r="I253" s="103"/>
      <c r="J253" s="104" t="s">
        <v>871</v>
      </c>
      <c r="K253" s="105"/>
      <c r="L253" s="102"/>
      <c r="M253" s="106"/>
      <c r="N253" s="107"/>
      <c r="O253" s="57"/>
      <c r="P253" s="57"/>
    </row>
    <row r="254">
      <c r="A254" s="63">
        <v>1.0</v>
      </c>
      <c r="B254" s="63" t="s">
        <v>457</v>
      </c>
      <c r="C254" s="63" t="s">
        <v>872</v>
      </c>
      <c r="D254" s="63" t="s">
        <v>18</v>
      </c>
      <c r="E254" s="63" t="s">
        <v>873</v>
      </c>
      <c r="F254" s="63" t="s">
        <v>582</v>
      </c>
      <c r="G254" s="63" t="s">
        <v>673</v>
      </c>
      <c r="H254" s="76">
        <v>44614.0</v>
      </c>
      <c r="I254" s="79">
        <v>44662.0</v>
      </c>
      <c r="J254" s="77" t="s">
        <v>874</v>
      </c>
      <c r="K254" s="59" t="s">
        <v>18</v>
      </c>
      <c r="L254" s="60" t="s">
        <v>18</v>
      </c>
      <c r="M254" s="63" t="s">
        <v>18</v>
      </c>
      <c r="N254" s="63" t="s">
        <v>18</v>
      </c>
      <c r="O254" s="57"/>
      <c r="P254" s="57"/>
    </row>
    <row r="255">
      <c r="A255" s="49">
        <v>2.0</v>
      </c>
      <c r="B255" s="50" t="s">
        <v>767</v>
      </c>
      <c r="C255" s="51" t="s">
        <v>875</v>
      </c>
      <c r="D255" s="49">
        <v>391.0</v>
      </c>
      <c r="E255" s="49" t="s">
        <v>876</v>
      </c>
      <c r="F255" s="49" t="s">
        <v>582</v>
      </c>
      <c r="G255" s="51" t="s">
        <v>595</v>
      </c>
      <c r="H255" s="52">
        <v>44669.0</v>
      </c>
      <c r="I255" s="52">
        <v>44672.0</v>
      </c>
      <c r="J255" s="53" t="s">
        <v>877</v>
      </c>
      <c r="K255" s="54" t="s">
        <v>18</v>
      </c>
      <c r="L255" s="51" t="s">
        <v>18</v>
      </c>
      <c r="M255" s="55" t="s">
        <v>878</v>
      </c>
      <c r="N255" s="56" t="s">
        <v>18</v>
      </c>
      <c r="O255" s="57"/>
      <c r="P255" s="57"/>
    </row>
    <row r="256">
      <c r="A256" s="63">
        <v>2.0</v>
      </c>
      <c r="B256" s="63" t="s">
        <v>52</v>
      </c>
      <c r="C256" s="63" t="s">
        <v>879</v>
      </c>
      <c r="D256" s="63" t="s">
        <v>880</v>
      </c>
      <c r="E256" s="49" t="s">
        <v>881</v>
      </c>
      <c r="F256" s="63" t="s">
        <v>582</v>
      </c>
      <c r="G256" s="63" t="s">
        <v>595</v>
      </c>
      <c r="H256" s="52">
        <v>44575.0</v>
      </c>
      <c r="I256" s="52">
        <v>44575.0</v>
      </c>
      <c r="J256" s="53" t="s">
        <v>882</v>
      </c>
      <c r="K256" s="59">
        <v>7500000.0</v>
      </c>
      <c r="L256" s="98" t="s">
        <v>883</v>
      </c>
      <c r="M256" s="55" t="s">
        <v>884</v>
      </c>
      <c r="N256" s="56">
        <v>88840.0</v>
      </c>
      <c r="O256" s="62" t="s">
        <v>672</v>
      </c>
      <c r="P256" s="62" t="s">
        <v>673</v>
      </c>
    </row>
    <row r="257">
      <c r="A257" s="63">
        <v>1.0</v>
      </c>
      <c r="B257" s="60" t="s">
        <v>544</v>
      </c>
      <c r="C257" s="63" t="s">
        <v>530</v>
      </c>
      <c r="D257" s="63">
        <v>1580.0</v>
      </c>
      <c r="E257" s="63" t="s">
        <v>885</v>
      </c>
      <c r="F257" s="63" t="s">
        <v>582</v>
      </c>
      <c r="G257" s="63" t="s">
        <v>18</v>
      </c>
      <c r="H257" s="76">
        <v>44538.0</v>
      </c>
      <c r="I257" s="76">
        <v>44592.0</v>
      </c>
      <c r="J257" s="139" t="s">
        <v>886</v>
      </c>
      <c r="K257" s="59">
        <v>5789724.0</v>
      </c>
      <c r="L257" s="125" t="s">
        <v>887</v>
      </c>
      <c r="M257" s="78" t="s">
        <v>18</v>
      </c>
      <c r="N257" s="61" t="s">
        <v>18</v>
      </c>
      <c r="O257" s="57"/>
      <c r="P257" s="57"/>
    </row>
    <row r="258">
      <c r="A258" s="49">
        <v>2.0</v>
      </c>
      <c r="B258" s="50" t="s">
        <v>544</v>
      </c>
      <c r="C258" s="51" t="s">
        <v>888</v>
      </c>
      <c r="D258" s="49">
        <v>108.0</v>
      </c>
      <c r="E258" s="49" t="s">
        <v>885</v>
      </c>
      <c r="F258" s="49" t="s">
        <v>582</v>
      </c>
      <c r="G258" s="49" t="s">
        <v>18</v>
      </c>
      <c r="H258" s="52">
        <v>44595.0</v>
      </c>
      <c r="I258" s="52">
        <v>44600.0</v>
      </c>
      <c r="J258" s="53" t="s">
        <v>889</v>
      </c>
      <c r="K258" s="59">
        <v>5789724.0</v>
      </c>
      <c r="L258" s="125" t="s">
        <v>887</v>
      </c>
      <c r="M258" s="49" t="s">
        <v>18</v>
      </c>
      <c r="N258" s="67" t="s">
        <v>18</v>
      </c>
      <c r="O258" s="57"/>
      <c r="P258" s="57"/>
    </row>
    <row r="259">
      <c r="A259" s="49">
        <v>1.0</v>
      </c>
      <c r="B259" s="50" t="s">
        <v>544</v>
      </c>
      <c r="C259" s="51" t="s">
        <v>890</v>
      </c>
      <c r="D259" s="49">
        <v>109.0</v>
      </c>
      <c r="E259" s="49" t="s">
        <v>885</v>
      </c>
      <c r="F259" s="49" t="s">
        <v>582</v>
      </c>
      <c r="G259" s="49" t="s">
        <v>18</v>
      </c>
      <c r="H259" s="52">
        <v>44595.0</v>
      </c>
      <c r="I259" s="52">
        <v>44599.0</v>
      </c>
      <c r="J259" s="53" t="s">
        <v>891</v>
      </c>
      <c r="K259" s="59">
        <v>5789724.0</v>
      </c>
      <c r="L259" s="125" t="s">
        <v>887</v>
      </c>
      <c r="M259" s="49" t="s">
        <v>18</v>
      </c>
      <c r="N259" s="67" t="s">
        <v>18</v>
      </c>
      <c r="O259" s="57"/>
      <c r="P259" s="57"/>
    </row>
    <row r="260">
      <c r="A260" s="49">
        <v>2.0</v>
      </c>
      <c r="B260" s="50" t="s">
        <v>544</v>
      </c>
      <c r="C260" s="51" t="s">
        <v>892</v>
      </c>
      <c r="D260" s="49">
        <v>254.0</v>
      </c>
      <c r="E260" s="49" t="s">
        <v>885</v>
      </c>
      <c r="F260" s="49" t="s">
        <v>582</v>
      </c>
      <c r="G260" s="51" t="s">
        <v>797</v>
      </c>
      <c r="H260" s="52">
        <v>44629.0</v>
      </c>
      <c r="I260" s="52">
        <v>44656.0</v>
      </c>
      <c r="J260" s="53" t="s">
        <v>893</v>
      </c>
      <c r="K260" s="59">
        <v>8091437.0</v>
      </c>
      <c r="L260" s="125" t="s">
        <v>887</v>
      </c>
      <c r="M260" s="55" t="s">
        <v>894</v>
      </c>
      <c r="N260" s="56" t="s">
        <v>18</v>
      </c>
      <c r="O260" s="57"/>
      <c r="P260" s="57"/>
    </row>
    <row r="261">
      <c r="A261" s="63">
        <v>2.0</v>
      </c>
      <c r="B261" s="63" t="s">
        <v>165</v>
      </c>
      <c r="C261" s="60" t="s">
        <v>895</v>
      </c>
      <c r="D261" s="63">
        <v>1375.0</v>
      </c>
      <c r="E261" s="63" t="s">
        <v>896</v>
      </c>
      <c r="F261" s="63" t="s">
        <v>582</v>
      </c>
      <c r="G261" s="63" t="s">
        <v>640</v>
      </c>
      <c r="H261" s="79">
        <v>44581.0</v>
      </c>
      <c r="I261" s="79">
        <v>44581.0</v>
      </c>
      <c r="J261" s="65" t="s">
        <v>744</v>
      </c>
      <c r="K261" s="59">
        <v>5442389.0</v>
      </c>
      <c r="L261" s="60" t="s">
        <v>897</v>
      </c>
      <c r="M261" s="61" t="s">
        <v>898</v>
      </c>
      <c r="N261" s="66">
        <v>4353911.2</v>
      </c>
      <c r="O261" s="62" t="s">
        <v>695</v>
      </c>
      <c r="P261" s="62" t="s">
        <v>338</v>
      </c>
    </row>
    <row r="262">
      <c r="A262" s="140">
        <v>2.0</v>
      </c>
      <c r="B262" s="141" t="s">
        <v>584</v>
      </c>
      <c r="C262" s="140" t="s">
        <v>899</v>
      </c>
      <c r="D262" s="140">
        <v>304.0</v>
      </c>
      <c r="E262" s="140" t="s">
        <v>900</v>
      </c>
      <c r="F262" s="140" t="s">
        <v>582</v>
      </c>
      <c r="G262" s="141" t="s">
        <v>901</v>
      </c>
      <c r="H262" s="142">
        <v>44533.0</v>
      </c>
      <c r="I262" s="142"/>
      <c r="J262" s="143" t="s">
        <v>902</v>
      </c>
      <c r="K262" s="141"/>
      <c r="L262" s="144"/>
      <c r="M262" s="145"/>
      <c r="N262" s="146"/>
      <c r="O262" s="57"/>
      <c r="P262" s="57"/>
    </row>
    <row r="263">
      <c r="A263" s="49">
        <v>2.0</v>
      </c>
      <c r="B263" s="50" t="s">
        <v>580</v>
      </c>
      <c r="C263" s="51" t="s">
        <v>903</v>
      </c>
      <c r="D263" s="49">
        <v>190.0</v>
      </c>
      <c r="E263" s="49" t="s">
        <v>904</v>
      </c>
      <c r="F263" s="49" t="s">
        <v>582</v>
      </c>
      <c r="G263" s="51" t="s">
        <v>905</v>
      </c>
      <c r="H263" s="52">
        <v>44610.0</v>
      </c>
      <c r="I263" s="52">
        <v>44617.0</v>
      </c>
      <c r="J263" s="53" t="s">
        <v>906</v>
      </c>
      <c r="K263" s="54">
        <v>1.75351432E8</v>
      </c>
      <c r="L263" s="51" t="s">
        <v>18</v>
      </c>
      <c r="M263" s="55" t="s">
        <v>907</v>
      </c>
      <c r="N263" s="56" t="s">
        <v>18</v>
      </c>
      <c r="O263" s="57"/>
      <c r="P263" s="57"/>
    </row>
    <row r="264">
      <c r="A264" s="49">
        <v>2.0</v>
      </c>
      <c r="B264" s="50" t="s">
        <v>580</v>
      </c>
      <c r="C264" s="51" t="s">
        <v>903</v>
      </c>
      <c r="D264" s="49">
        <v>253.0</v>
      </c>
      <c r="E264" s="49" t="s">
        <v>904</v>
      </c>
      <c r="F264" s="49" t="s">
        <v>582</v>
      </c>
      <c r="G264" s="51" t="s">
        <v>586</v>
      </c>
      <c r="H264" s="52">
        <v>44629.0</v>
      </c>
      <c r="I264" s="52">
        <v>44663.0</v>
      </c>
      <c r="J264" s="53" t="s">
        <v>908</v>
      </c>
      <c r="K264" s="54">
        <v>1.75351432E8</v>
      </c>
      <c r="L264" s="51" t="s">
        <v>18</v>
      </c>
      <c r="M264" s="55" t="s">
        <v>907</v>
      </c>
      <c r="N264" s="56" t="s">
        <v>18</v>
      </c>
      <c r="O264" s="57"/>
      <c r="P264" s="57"/>
    </row>
    <row r="265">
      <c r="A265" s="140">
        <v>1.0</v>
      </c>
      <c r="B265" s="141" t="s">
        <v>909</v>
      </c>
      <c r="C265" s="140" t="s">
        <v>910</v>
      </c>
      <c r="D265" s="140" t="s">
        <v>18</v>
      </c>
      <c r="E265" s="140" t="s">
        <v>911</v>
      </c>
      <c r="F265" s="140" t="s">
        <v>582</v>
      </c>
      <c r="G265" s="141" t="s">
        <v>912</v>
      </c>
      <c r="H265" s="147">
        <v>44629.0</v>
      </c>
      <c r="I265" s="148"/>
      <c r="J265" s="143" t="s">
        <v>913</v>
      </c>
      <c r="K265" s="148"/>
      <c r="L265" s="148"/>
      <c r="M265" s="148"/>
      <c r="N265" s="148"/>
      <c r="O265" s="57"/>
      <c r="P265" s="57"/>
    </row>
    <row r="266">
      <c r="A266" s="49">
        <v>2.0</v>
      </c>
      <c r="B266" s="50" t="s">
        <v>580</v>
      </c>
      <c r="C266" s="51" t="s">
        <v>914</v>
      </c>
      <c r="D266" s="49">
        <v>160.0</v>
      </c>
      <c r="E266" s="49" t="s">
        <v>915</v>
      </c>
      <c r="F266" s="49" t="s">
        <v>582</v>
      </c>
      <c r="G266" s="51" t="s">
        <v>644</v>
      </c>
      <c r="H266" s="52">
        <v>44607.0</v>
      </c>
      <c r="I266" s="52">
        <v>44635.0</v>
      </c>
      <c r="J266" s="53" t="s">
        <v>916</v>
      </c>
      <c r="K266" s="54">
        <v>3663144.78</v>
      </c>
      <c r="L266" s="98" t="s">
        <v>917</v>
      </c>
      <c r="M266" s="55" t="s">
        <v>918</v>
      </c>
      <c r="N266" s="56" t="s">
        <v>18</v>
      </c>
      <c r="O266" s="57"/>
      <c r="P266" s="57"/>
    </row>
    <row r="267">
      <c r="A267" s="63">
        <v>1.0</v>
      </c>
      <c r="B267" s="63" t="s">
        <v>342</v>
      </c>
      <c r="C267" s="63" t="s">
        <v>919</v>
      </c>
      <c r="D267" s="63">
        <v>24.0</v>
      </c>
      <c r="E267" s="63" t="s">
        <v>920</v>
      </c>
      <c r="F267" s="63" t="s">
        <v>582</v>
      </c>
      <c r="G267" s="63" t="s">
        <v>202</v>
      </c>
      <c r="H267" s="79">
        <v>44572.0</v>
      </c>
      <c r="I267" s="79">
        <v>44582.0</v>
      </c>
      <c r="J267" s="121" t="s">
        <v>921</v>
      </c>
      <c r="K267" s="59">
        <v>752298.0</v>
      </c>
      <c r="L267" s="63" t="s">
        <v>922</v>
      </c>
      <c r="M267" s="78" t="s">
        <v>18</v>
      </c>
      <c r="N267" s="61" t="s">
        <v>18</v>
      </c>
      <c r="O267" s="57"/>
      <c r="P267" s="62"/>
    </row>
    <row r="268">
      <c r="A268" s="63">
        <v>1.0</v>
      </c>
      <c r="B268" s="63" t="s">
        <v>342</v>
      </c>
      <c r="C268" s="63" t="s">
        <v>919</v>
      </c>
      <c r="D268" s="63">
        <v>1540.0</v>
      </c>
      <c r="E268" s="63" t="s">
        <v>920</v>
      </c>
      <c r="F268" s="63" t="s">
        <v>582</v>
      </c>
      <c r="G268" s="63" t="s">
        <v>202</v>
      </c>
      <c r="H268" s="79">
        <v>44594.0</v>
      </c>
      <c r="I268" s="79">
        <v>44594.0</v>
      </c>
      <c r="J268" s="121" t="s">
        <v>923</v>
      </c>
      <c r="K268" s="59">
        <v>752298.0</v>
      </c>
      <c r="L268" s="60" t="s">
        <v>924</v>
      </c>
      <c r="M268" s="61" t="s">
        <v>925</v>
      </c>
      <c r="N268" s="66">
        <v>752298.0</v>
      </c>
      <c r="O268" s="62" t="s">
        <v>695</v>
      </c>
      <c r="P268" s="62" t="s">
        <v>338</v>
      </c>
    </row>
    <row r="269">
      <c r="A269" s="63">
        <v>2.0</v>
      </c>
      <c r="B269" s="60" t="s">
        <v>474</v>
      </c>
      <c r="C269" s="60" t="s">
        <v>926</v>
      </c>
      <c r="D269" s="63">
        <v>1546.0</v>
      </c>
      <c r="E269" s="63" t="s">
        <v>927</v>
      </c>
      <c r="F269" s="63" t="s">
        <v>582</v>
      </c>
      <c r="G269" s="60" t="s">
        <v>227</v>
      </c>
      <c r="H269" s="79">
        <v>44544.0</v>
      </c>
      <c r="I269" s="79">
        <v>44609.0</v>
      </c>
      <c r="J269" s="65" t="s">
        <v>928</v>
      </c>
      <c r="K269" s="59">
        <v>2.274596E7</v>
      </c>
      <c r="L269" s="59" t="s">
        <v>18</v>
      </c>
      <c r="M269" s="78" t="s">
        <v>18</v>
      </c>
      <c r="N269" s="61" t="s">
        <v>18</v>
      </c>
      <c r="O269" s="57"/>
      <c r="P269" s="57"/>
    </row>
    <row r="270">
      <c r="A270" s="63">
        <v>2.0</v>
      </c>
      <c r="B270" s="60" t="s">
        <v>580</v>
      </c>
      <c r="C270" s="63" t="s">
        <v>929</v>
      </c>
      <c r="D270" s="63">
        <v>1634.0</v>
      </c>
      <c r="E270" s="63" t="s">
        <v>930</v>
      </c>
      <c r="F270" s="63" t="s">
        <v>582</v>
      </c>
      <c r="G270" s="63" t="s">
        <v>680</v>
      </c>
      <c r="H270" s="79">
        <v>44547.0</v>
      </c>
      <c r="I270" s="79">
        <v>44588.0</v>
      </c>
      <c r="J270" s="121" t="s">
        <v>931</v>
      </c>
      <c r="K270" s="59">
        <v>2823319.0</v>
      </c>
      <c r="L270" s="59" t="s">
        <v>18</v>
      </c>
      <c r="M270" s="78" t="s">
        <v>18</v>
      </c>
      <c r="N270" s="61" t="s">
        <v>18</v>
      </c>
      <c r="O270" s="57"/>
      <c r="P270" s="57"/>
    </row>
    <row r="271">
      <c r="A271" s="63">
        <v>2.0</v>
      </c>
      <c r="B271" s="60" t="s">
        <v>580</v>
      </c>
      <c r="C271" s="63" t="s">
        <v>929</v>
      </c>
      <c r="D271" s="63" t="s">
        <v>18</v>
      </c>
      <c r="E271" s="63" t="s">
        <v>930</v>
      </c>
      <c r="F271" s="63" t="s">
        <v>582</v>
      </c>
      <c r="G271" s="63" t="s">
        <v>680</v>
      </c>
      <c r="H271" s="79">
        <v>44599.0</v>
      </c>
      <c r="I271" s="79">
        <v>44601.0</v>
      </c>
      <c r="J271" s="121" t="s">
        <v>932</v>
      </c>
      <c r="K271" s="59">
        <v>1787454.0</v>
      </c>
      <c r="L271" s="59" t="s">
        <v>18</v>
      </c>
      <c r="M271" s="78" t="s">
        <v>18</v>
      </c>
      <c r="N271" s="61" t="s">
        <v>18</v>
      </c>
      <c r="O271" s="57"/>
      <c r="P271" s="57"/>
    </row>
    <row r="272">
      <c r="A272" s="63">
        <v>2.0</v>
      </c>
      <c r="B272" s="60" t="s">
        <v>933</v>
      </c>
      <c r="C272" s="63" t="s">
        <v>934</v>
      </c>
      <c r="D272" s="63">
        <v>1635.0</v>
      </c>
      <c r="E272" s="63" t="s">
        <v>935</v>
      </c>
      <c r="F272" s="63" t="s">
        <v>582</v>
      </c>
      <c r="G272" s="63" t="s">
        <v>227</v>
      </c>
      <c r="H272" s="79">
        <v>44547.0</v>
      </c>
      <c r="I272" s="79">
        <v>44571.0</v>
      </c>
      <c r="J272" s="121" t="s">
        <v>936</v>
      </c>
      <c r="K272" s="59">
        <v>1.8053283E7</v>
      </c>
      <c r="L272" s="59" t="s">
        <v>18</v>
      </c>
      <c r="M272" s="78" t="s">
        <v>18</v>
      </c>
      <c r="N272" s="61" t="s">
        <v>18</v>
      </c>
      <c r="O272" s="57" t="s">
        <v>18</v>
      </c>
      <c r="P272" s="57"/>
    </row>
    <row r="273">
      <c r="A273" s="49">
        <v>2.0</v>
      </c>
      <c r="B273" s="50" t="s">
        <v>197</v>
      </c>
      <c r="C273" s="51" t="s">
        <v>934</v>
      </c>
      <c r="D273" s="49">
        <v>13.0</v>
      </c>
      <c r="E273" s="49" t="s">
        <v>935</v>
      </c>
      <c r="F273" s="49" t="s">
        <v>582</v>
      </c>
      <c r="G273" s="63" t="s">
        <v>227</v>
      </c>
      <c r="H273" s="52">
        <v>44572.0</v>
      </c>
      <c r="I273" s="52">
        <v>44588.0</v>
      </c>
      <c r="J273" s="53" t="s">
        <v>937</v>
      </c>
      <c r="K273" s="54">
        <v>1.0074938E7</v>
      </c>
      <c r="L273" s="51" t="s">
        <v>18</v>
      </c>
      <c r="M273" s="55" t="s">
        <v>18</v>
      </c>
      <c r="N273" s="56" t="s">
        <v>18</v>
      </c>
      <c r="O273" s="57"/>
      <c r="P273" s="57"/>
    </row>
    <row r="274">
      <c r="A274" s="49">
        <v>2.0</v>
      </c>
      <c r="B274" s="50" t="s">
        <v>197</v>
      </c>
      <c r="C274" s="51" t="s">
        <v>938</v>
      </c>
      <c r="D274" s="49">
        <v>150.0</v>
      </c>
      <c r="E274" s="49" t="s">
        <v>935</v>
      </c>
      <c r="F274" s="49" t="s">
        <v>582</v>
      </c>
      <c r="G274" s="49" t="s">
        <v>227</v>
      </c>
      <c r="H274" s="52">
        <v>44596.0</v>
      </c>
      <c r="I274" s="52">
        <v>44603.0</v>
      </c>
      <c r="J274" s="53" t="s">
        <v>939</v>
      </c>
      <c r="K274" s="67">
        <v>1.262897E7</v>
      </c>
      <c r="L274" s="51" t="s">
        <v>18</v>
      </c>
      <c r="M274" s="55" t="s">
        <v>18</v>
      </c>
      <c r="N274" s="56" t="s">
        <v>18</v>
      </c>
      <c r="O274" s="57"/>
      <c r="P274" s="57"/>
    </row>
    <row r="275">
      <c r="A275" s="49">
        <v>2.0</v>
      </c>
      <c r="B275" s="50" t="s">
        <v>933</v>
      </c>
      <c r="C275" s="51" t="s">
        <v>940</v>
      </c>
      <c r="D275" s="49" t="s">
        <v>941</v>
      </c>
      <c r="E275" s="49" t="s">
        <v>942</v>
      </c>
      <c r="F275" s="49" t="s">
        <v>582</v>
      </c>
      <c r="G275" s="51" t="s">
        <v>227</v>
      </c>
      <c r="H275" s="52">
        <v>44629.0</v>
      </c>
      <c r="I275" s="52">
        <v>44641.0</v>
      </c>
      <c r="J275" s="53" t="s">
        <v>943</v>
      </c>
      <c r="K275" s="54">
        <v>4790618.0</v>
      </c>
      <c r="L275" s="51" t="s">
        <v>18</v>
      </c>
      <c r="M275" s="55" t="s">
        <v>18</v>
      </c>
      <c r="N275" s="56" t="s">
        <v>18</v>
      </c>
      <c r="O275" s="57"/>
      <c r="P275" s="57"/>
    </row>
    <row r="276">
      <c r="A276" s="49">
        <v>2.0</v>
      </c>
      <c r="B276" s="50" t="s">
        <v>933</v>
      </c>
      <c r="C276" s="51" t="s">
        <v>944</v>
      </c>
      <c r="D276" s="49" t="s">
        <v>945</v>
      </c>
      <c r="E276" s="49" t="s">
        <v>946</v>
      </c>
      <c r="F276" s="49" t="s">
        <v>582</v>
      </c>
      <c r="G276" s="51" t="s">
        <v>227</v>
      </c>
      <c r="H276" s="52">
        <v>44629.0</v>
      </c>
      <c r="I276" s="52">
        <v>44641.0</v>
      </c>
      <c r="J276" s="53" t="s">
        <v>947</v>
      </c>
      <c r="K276" s="54">
        <v>6862060.0</v>
      </c>
      <c r="L276" s="51" t="s">
        <v>18</v>
      </c>
      <c r="M276" s="55" t="s">
        <v>18</v>
      </c>
      <c r="N276" s="56" t="s">
        <v>18</v>
      </c>
      <c r="O276" s="57"/>
      <c r="P276" s="57"/>
    </row>
    <row r="277">
      <c r="A277" s="49">
        <v>2.0</v>
      </c>
      <c r="B277" s="50" t="s">
        <v>933</v>
      </c>
      <c r="C277" s="51" t="s">
        <v>169</v>
      </c>
      <c r="D277" s="49" t="s">
        <v>948</v>
      </c>
      <c r="E277" s="49" t="s">
        <v>949</v>
      </c>
      <c r="F277" s="49" t="s">
        <v>582</v>
      </c>
      <c r="G277" s="51" t="s">
        <v>227</v>
      </c>
      <c r="H277" s="52">
        <v>44629.0</v>
      </c>
      <c r="I277" s="52">
        <v>44641.0</v>
      </c>
      <c r="J277" s="53" t="s">
        <v>950</v>
      </c>
      <c r="K277" s="54">
        <v>6730938.0</v>
      </c>
      <c r="L277" s="51" t="s">
        <v>18</v>
      </c>
      <c r="M277" s="55" t="s">
        <v>18</v>
      </c>
      <c r="N277" s="56" t="s">
        <v>18</v>
      </c>
      <c r="O277" s="57"/>
      <c r="P277" s="57"/>
    </row>
    <row r="278">
      <c r="A278" s="63">
        <v>2.0</v>
      </c>
      <c r="B278" s="60" t="s">
        <v>951</v>
      </c>
      <c r="C278" s="63" t="s">
        <v>230</v>
      </c>
      <c r="D278" s="63">
        <v>1645.0</v>
      </c>
      <c r="E278" s="63" t="s">
        <v>952</v>
      </c>
      <c r="F278" s="63" t="s">
        <v>582</v>
      </c>
      <c r="G278" s="63" t="s">
        <v>953</v>
      </c>
      <c r="H278" s="79">
        <v>44552.0</v>
      </c>
      <c r="I278" s="79">
        <v>44588.0</v>
      </c>
      <c r="J278" s="121" t="s">
        <v>954</v>
      </c>
      <c r="K278" s="59">
        <v>2.3972763E7</v>
      </c>
      <c r="L278" s="59" t="s">
        <v>18</v>
      </c>
      <c r="M278" s="78" t="s">
        <v>18</v>
      </c>
      <c r="N278" s="61" t="s">
        <v>18</v>
      </c>
      <c r="O278" s="57"/>
      <c r="P278" s="57"/>
    </row>
    <row r="279">
      <c r="A279" s="63">
        <v>2.0</v>
      </c>
      <c r="B279" s="63" t="s">
        <v>457</v>
      </c>
      <c r="C279" s="63" t="s">
        <v>513</v>
      </c>
      <c r="D279" s="63" t="s">
        <v>18</v>
      </c>
      <c r="E279" s="63" t="s">
        <v>955</v>
      </c>
      <c r="F279" s="63" t="s">
        <v>582</v>
      </c>
      <c r="G279" s="63" t="s">
        <v>956</v>
      </c>
      <c r="H279" s="79">
        <v>44614.0</v>
      </c>
      <c r="I279" s="79">
        <v>44623.0</v>
      </c>
      <c r="J279" s="77" t="s">
        <v>957</v>
      </c>
      <c r="K279" s="59">
        <v>1858969.0</v>
      </c>
      <c r="L279" s="60" t="s">
        <v>18</v>
      </c>
      <c r="M279" s="63" t="s">
        <v>18</v>
      </c>
      <c r="N279" s="63" t="s">
        <v>18</v>
      </c>
      <c r="O279" s="57"/>
      <c r="P279" s="57"/>
    </row>
    <row r="280">
      <c r="A280" s="63">
        <v>2.0</v>
      </c>
      <c r="B280" s="63" t="s">
        <v>457</v>
      </c>
      <c r="C280" s="60" t="s">
        <v>958</v>
      </c>
      <c r="D280" s="63" t="s">
        <v>18</v>
      </c>
      <c r="E280" s="63" t="s">
        <v>959</v>
      </c>
      <c r="F280" s="63" t="s">
        <v>582</v>
      </c>
      <c r="G280" s="63" t="s">
        <v>956</v>
      </c>
      <c r="H280" s="79">
        <v>44614.0</v>
      </c>
      <c r="I280" s="79">
        <v>44623.0</v>
      </c>
      <c r="J280" s="77" t="s">
        <v>957</v>
      </c>
      <c r="K280" s="59">
        <v>8311255.0</v>
      </c>
      <c r="L280" s="60" t="s">
        <v>18</v>
      </c>
      <c r="M280" s="63" t="s">
        <v>18</v>
      </c>
      <c r="N280" s="63" t="s">
        <v>18</v>
      </c>
      <c r="O280" s="57"/>
      <c r="P280" s="57"/>
    </row>
    <row r="281">
      <c r="A281" s="63">
        <v>2.0</v>
      </c>
      <c r="B281" s="60" t="s">
        <v>960</v>
      </c>
      <c r="C281" s="60" t="s">
        <v>961</v>
      </c>
      <c r="D281" s="63" t="s">
        <v>962</v>
      </c>
      <c r="E281" s="63" t="s">
        <v>963</v>
      </c>
      <c r="F281" s="63" t="s">
        <v>582</v>
      </c>
      <c r="G281" s="63" t="s">
        <v>595</v>
      </c>
      <c r="H281" s="79">
        <v>44559.0</v>
      </c>
      <c r="I281" s="79">
        <v>44571.0</v>
      </c>
      <c r="J281" s="65" t="s">
        <v>964</v>
      </c>
      <c r="K281" s="63" t="s">
        <v>18</v>
      </c>
      <c r="L281" s="59" t="s">
        <v>18</v>
      </c>
      <c r="M281" s="78" t="s">
        <v>18</v>
      </c>
      <c r="N281" s="61" t="s">
        <v>18</v>
      </c>
      <c r="O281" s="57" t="s">
        <v>18</v>
      </c>
      <c r="P281" s="57"/>
    </row>
    <row r="282">
      <c r="A282" s="63">
        <v>2.0</v>
      </c>
      <c r="B282" s="60" t="s">
        <v>965</v>
      </c>
      <c r="C282" s="63" t="s">
        <v>966</v>
      </c>
      <c r="D282" s="63">
        <v>1674.0</v>
      </c>
      <c r="E282" s="63" t="s">
        <v>967</v>
      </c>
      <c r="F282" s="63" t="s">
        <v>582</v>
      </c>
      <c r="G282" s="60" t="s">
        <v>968</v>
      </c>
      <c r="H282" s="79">
        <v>44559.0</v>
      </c>
      <c r="I282" s="79">
        <v>44625.0</v>
      </c>
      <c r="J282" s="121" t="s">
        <v>969</v>
      </c>
      <c r="K282" s="59">
        <v>1.8999554E7</v>
      </c>
      <c r="L282" s="59" t="s">
        <v>18</v>
      </c>
      <c r="M282" s="78" t="s">
        <v>18</v>
      </c>
      <c r="N282" s="61" t="s">
        <v>18</v>
      </c>
      <c r="O282" s="57"/>
      <c r="P282" s="57"/>
    </row>
    <row r="283">
      <c r="A283" s="49">
        <v>2.0</v>
      </c>
      <c r="B283" s="50" t="s">
        <v>970</v>
      </c>
      <c r="C283" s="51" t="s">
        <v>971</v>
      </c>
      <c r="D283" s="49">
        <v>113.0</v>
      </c>
      <c r="E283" s="49"/>
      <c r="F283" s="49" t="s">
        <v>582</v>
      </c>
      <c r="G283" s="63" t="s">
        <v>586</v>
      </c>
      <c r="H283" s="52">
        <v>44595.0</v>
      </c>
      <c r="I283" s="52">
        <v>44606.0</v>
      </c>
      <c r="J283" s="53" t="s">
        <v>972</v>
      </c>
      <c r="K283" s="67" t="s">
        <v>18</v>
      </c>
      <c r="L283" s="51" t="s">
        <v>18</v>
      </c>
      <c r="M283" s="55" t="s">
        <v>18</v>
      </c>
      <c r="N283" s="56" t="s">
        <v>18</v>
      </c>
      <c r="O283" s="57"/>
      <c r="P283" s="57"/>
    </row>
    <row r="284">
      <c r="A284" s="49">
        <v>2.0</v>
      </c>
      <c r="B284" s="50" t="s">
        <v>580</v>
      </c>
      <c r="C284" s="51" t="s">
        <v>973</v>
      </c>
      <c r="D284" s="49">
        <v>134.0</v>
      </c>
      <c r="E284" s="49"/>
      <c r="F284" s="49" t="s">
        <v>582</v>
      </c>
      <c r="G284" s="51" t="s">
        <v>595</v>
      </c>
      <c r="H284" s="52">
        <v>44600.0</v>
      </c>
      <c r="I284" s="52">
        <v>44635.0</v>
      </c>
      <c r="J284" s="53" t="s">
        <v>974</v>
      </c>
      <c r="K284" s="54" t="s">
        <v>18</v>
      </c>
      <c r="L284" s="51" t="s">
        <v>18</v>
      </c>
      <c r="M284" s="55" t="s">
        <v>975</v>
      </c>
      <c r="N284" s="56" t="s">
        <v>18</v>
      </c>
      <c r="O284" s="57"/>
      <c r="P284" s="57"/>
    </row>
    <row r="285">
      <c r="A285" s="100">
        <v>2.0</v>
      </c>
      <c r="B285" s="101" t="s">
        <v>767</v>
      </c>
      <c r="C285" s="102" t="s">
        <v>976</v>
      </c>
      <c r="D285" s="100">
        <v>335.0</v>
      </c>
      <c r="E285" s="100" t="s">
        <v>977</v>
      </c>
      <c r="F285" s="100" t="s">
        <v>582</v>
      </c>
      <c r="G285" s="102" t="s">
        <v>595</v>
      </c>
      <c r="H285" s="103">
        <v>44651.0</v>
      </c>
      <c r="I285" s="103"/>
      <c r="J285" s="104" t="s">
        <v>978</v>
      </c>
      <c r="K285" s="105"/>
      <c r="L285" s="102"/>
      <c r="M285" s="106"/>
      <c r="N285" s="107"/>
      <c r="O285" s="57"/>
      <c r="P285" s="57"/>
    </row>
    <row r="286">
      <c r="A286" s="88">
        <v>2.0</v>
      </c>
      <c r="B286" s="89" t="s">
        <v>580</v>
      </c>
      <c r="C286" s="90" t="s">
        <v>979</v>
      </c>
      <c r="D286" s="88" t="s">
        <v>980</v>
      </c>
      <c r="E286" s="88"/>
      <c r="F286" s="88" t="s">
        <v>582</v>
      </c>
      <c r="G286" s="90" t="s">
        <v>586</v>
      </c>
      <c r="H286" s="91">
        <v>44666.0</v>
      </c>
      <c r="I286" s="91"/>
      <c r="J286" s="92" t="s">
        <v>981</v>
      </c>
      <c r="K286" s="93"/>
      <c r="L286" s="90"/>
      <c r="M286" s="94"/>
      <c r="N286" s="95"/>
      <c r="O286" s="57"/>
      <c r="P286" s="57"/>
    </row>
    <row r="287">
      <c r="A287" s="100">
        <v>2.0</v>
      </c>
      <c r="B287" s="101" t="s">
        <v>835</v>
      </c>
      <c r="C287" s="102" t="s">
        <v>982</v>
      </c>
      <c r="D287" s="100">
        <v>404.0</v>
      </c>
      <c r="E287" s="100"/>
      <c r="F287" s="100" t="s">
        <v>582</v>
      </c>
      <c r="G287" s="102"/>
      <c r="H287" s="103">
        <v>44669.0</v>
      </c>
      <c r="I287" s="103"/>
      <c r="J287" s="104" t="s">
        <v>983</v>
      </c>
      <c r="K287" s="105"/>
      <c r="L287" s="102"/>
      <c r="M287" s="106"/>
      <c r="N287" s="107"/>
      <c r="O287" s="57"/>
      <c r="P287" s="57"/>
    </row>
    <row r="288">
      <c r="A288" s="88">
        <v>2.0</v>
      </c>
      <c r="B288" s="89" t="s">
        <v>580</v>
      </c>
      <c r="C288" s="90" t="s">
        <v>735</v>
      </c>
      <c r="D288" s="88">
        <v>410.0</v>
      </c>
      <c r="E288" s="88" t="s">
        <v>736</v>
      </c>
      <c r="F288" s="88" t="s">
        <v>582</v>
      </c>
      <c r="G288" s="90" t="s">
        <v>595</v>
      </c>
      <c r="H288" s="91">
        <v>44670.0</v>
      </c>
      <c r="I288" s="91"/>
      <c r="J288" s="92" t="s">
        <v>984</v>
      </c>
      <c r="K288" s="93"/>
      <c r="L288" s="90"/>
      <c r="M288" s="94"/>
      <c r="N288" s="95"/>
      <c r="O288" s="57"/>
      <c r="P288" s="57"/>
    </row>
    <row r="289">
      <c r="A289" s="88">
        <v>2.0</v>
      </c>
      <c r="B289" s="89" t="s">
        <v>200</v>
      </c>
      <c r="C289" s="90" t="s">
        <v>985</v>
      </c>
      <c r="D289" s="88" t="s">
        <v>986</v>
      </c>
      <c r="E289" s="88" t="s">
        <v>987</v>
      </c>
      <c r="F289" s="88" t="s">
        <v>582</v>
      </c>
      <c r="G289" s="90" t="s">
        <v>338</v>
      </c>
      <c r="H289" s="91">
        <v>44671.0</v>
      </c>
      <c r="I289" s="91"/>
      <c r="J289" s="92" t="s">
        <v>988</v>
      </c>
      <c r="K289" s="93"/>
      <c r="L289" s="90"/>
      <c r="M289" s="94"/>
      <c r="N289" s="95"/>
      <c r="O289" s="57"/>
      <c r="P289" s="57"/>
    </row>
    <row r="290">
      <c r="A290" s="88">
        <v>2.0</v>
      </c>
      <c r="B290" s="89" t="s">
        <v>200</v>
      </c>
      <c r="C290" s="90" t="s">
        <v>169</v>
      </c>
      <c r="D290" s="88">
        <v>422.0</v>
      </c>
      <c r="E290" s="88" t="s">
        <v>989</v>
      </c>
      <c r="F290" s="88" t="s">
        <v>582</v>
      </c>
      <c r="G290" s="90" t="s">
        <v>338</v>
      </c>
      <c r="H290" s="91">
        <v>44671.0</v>
      </c>
      <c r="I290" s="91"/>
      <c r="J290" s="92" t="s">
        <v>988</v>
      </c>
      <c r="K290" s="93"/>
      <c r="L290" s="90"/>
      <c r="M290" s="94"/>
      <c r="N290" s="95"/>
      <c r="O290" s="57"/>
      <c r="P290" s="57"/>
    </row>
    <row r="291">
      <c r="A291" s="88">
        <v>2.0</v>
      </c>
      <c r="B291" s="89" t="s">
        <v>767</v>
      </c>
      <c r="C291" s="90" t="s">
        <v>875</v>
      </c>
      <c r="D291" s="88">
        <v>425.0</v>
      </c>
      <c r="E291" s="88" t="s">
        <v>990</v>
      </c>
      <c r="F291" s="88" t="s">
        <v>582</v>
      </c>
      <c r="G291" s="90" t="s">
        <v>595</v>
      </c>
      <c r="H291" s="91">
        <v>44671.0</v>
      </c>
      <c r="I291" s="91"/>
      <c r="J291" s="92" t="s">
        <v>991</v>
      </c>
      <c r="K291" s="93"/>
      <c r="L291" s="90"/>
      <c r="M291" s="94"/>
      <c r="N291" s="95"/>
      <c r="O291" s="57"/>
      <c r="P291" s="57"/>
    </row>
    <row r="292">
      <c r="A292" s="49">
        <v>2.0</v>
      </c>
      <c r="B292" s="50" t="s">
        <v>580</v>
      </c>
      <c r="C292" s="51" t="s">
        <v>992</v>
      </c>
      <c r="D292" s="49">
        <v>434.0</v>
      </c>
      <c r="E292" s="49" t="s">
        <v>18</v>
      </c>
      <c r="F292" s="49" t="s">
        <v>582</v>
      </c>
      <c r="G292" s="51" t="s">
        <v>18</v>
      </c>
      <c r="H292" s="52">
        <v>44673.0</v>
      </c>
      <c r="I292" s="52">
        <v>44673.0</v>
      </c>
      <c r="J292" s="53" t="s">
        <v>993</v>
      </c>
      <c r="K292" s="54" t="s">
        <v>18</v>
      </c>
      <c r="L292" s="51" t="s">
        <v>18</v>
      </c>
      <c r="M292" s="55" t="s">
        <v>18</v>
      </c>
      <c r="N292" s="56" t="s">
        <v>18</v>
      </c>
      <c r="O292" s="57"/>
      <c r="P292" s="57"/>
    </row>
    <row r="293">
      <c r="A293" s="88">
        <v>2.0</v>
      </c>
      <c r="B293" s="89" t="s">
        <v>580</v>
      </c>
      <c r="C293" s="90" t="s">
        <v>994</v>
      </c>
      <c r="D293" s="88">
        <v>435.0</v>
      </c>
      <c r="E293" s="88"/>
      <c r="F293" s="88" t="s">
        <v>582</v>
      </c>
      <c r="G293" s="90" t="s">
        <v>586</v>
      </c>
      <c r="H293" s="91">
        <v>44673.0</v>
      </c>
      <c r="I293" s="91"/>
      <c r="J293" s="92" t="s">
        <v>995</v>
      </c>
      <c r="K293" s="93"/>
      <c r="L293" s="90"/>
      <c r="M293" s="94"/>
      <c r="N293" s="95"/>
      <c r="O293" s="57"/>
      <c r="P293" s="57"/>
    </row>
    <row r="294">
      <c r="A294" s="88">
        <v>2.0</v>
      </c>
      <c r="B294" s="89" t="s">
        <v>767</v>
      </c>
      <c r="C294" s="90" t="s">
        <v>996</v>
      </c>
      <c r="D294" s="88">
        <v>442.0</v>
      </c>
      <c r="E294" s="88" t="s">
        <v>876</v>
      </c>
      <c r="F294" s="88" t="s">
        <v>582</v>
      </c>
      <c r="G294" s="90" t="s">
        <v>595</v>
      </c>
      <c r="H294" s="91">
        <v>44676.0</v>
      </c>
      <c r="I294" s="91"/>
      <c r="J294" s="92" t="s">
        <v>997</v>
      </c>
      <c r="K294" s="149">
        <v>4.1991675E7</v>
      </c>
      <c r="L294" s="150" t="s">
        <v>998</v>
      </c>
      <c r="M294" s="151" t="s">
        <v>878</v>
      </c>
      <c r="N294" s="95"/>
      <c r="O294" s="57"/>
      <c r="P294" s="57"/>
    </row>
    <row r="295">
      <c r="A295" s="88">
        <v>1.0</v>
      </c>
      <c r="B295" s="89" t="s">
        <v>544</v>
      </c>
      <c r="C295" s="90" t="s">
        <v>999</v>
      </c>
      <c r="D295" s="88">
        <v>451.0</v>
      </c>
      <c r="E295" s="88" t="s">
        <v>796</v>
      </c>
      <c r="F295" s="88" t="s">
        <v>582</v>
      </c>
      <c r="G295" s="90" t="s">
        <v>797</v>
      </c>
      <c r="H295" s="91">
        <v>44677.0</v>
      </c>
      <c r="I295" s="91"/>
      <c r="J295" s="92" t="s">
        <v>1000</v>
      </c>
      <c r="K295" s="93">
        <v>1358032.0</v>
      </c>
      <c r="L295" s="90"/>
      <c r="M295" s="94"/>
      <c r="N295" s="95"/>
      <c r="O295" s="57"/>
      <c r="P295" s="57"/>
    </row>
    <row r="296">
      <c r="A296" s="88">
        <v>2.0</v>
      </c>
      <c r="B296" s="89" t="s">
        <v>965</v>
      </c>
      <c r="C296" s="90" t="s">
        <v>1001</v>
      </c>
      <c r="D296" s="88">
        <v>459.0</v>
      </c>
      <c r="E296" s="88" t="s">
        <v>967</v>
      </c>
      <c r="F296" s="88" t="s">
        <v>582</v>
      </c>
      <c r="G296" s="90" t="s">
        <v>227</v>
      </c>
      <c r="H296" s="91">
        <v>44678.0</v>
      </c>
      <c r="I296" s="91"/>
      <c r="J296" s="92" t="s">
        <v>1002</v>
      </c>
      <c r="K296" s="93"/>
      <c r="L296" s="90"/>
      <c r="M296" s="94"/>
      <c r="N296" s="95"/>
      <c r="O296" s="57"/>
      <c r="P296" s="57"/>
    </row>
    <row r="297">
      <c r="A297" s="88">
        <v>2.0</v>
      </c>
      <c r="B297" s="89" t="s">
        <v>544</v>
      </c>
      <c r="C297" s="90" t="s">
        <v>1003</v>
      </c>
      <c r="D297" s="88">
        <v>461.0</v>
      </c>
      <c r="E297" s="88" t="s">
        <v>633</v>
      </c>
      <c r="F297" s="88" t="s">
        <v>582</v>
      </c>
      <c r="G297" s="90" t="s">
        <v>634</v>
      </c>
      <c r="H297" s="91">
        <v>44678.0</v>
      </c>
      <c r="I297" s="91"/>
      <c r="J297" s="92" t="s">
        <v>1004</v>
      </c>
      <c r="K297" s="93"/>
      <c r="L297" s="90"/>
      <c r="M297" s="94"/>
      <c r="N297" s="95"/>
      <c r="O297" s="57"/>
      <c r="P297" s="57"/>
    </row>
    <row r="298">
      <c r="A298" s="49">
        <v>2.0</v>
      </c>
      <c r="B298" s="50" t="s">
        <v>580</v>
      </c>
      <c r="C298" s="51" t="s">
        <v>1005</v>
      </c>
      <c r="D298" s="49">
        <v>463.0</v>
      </c>
      <c r="E298" s="49" t="s">
        <v>18</v>
      </c>
      <c r="F298" s="49" t="s">
        <v>582</v>
      </c>
      <c r="G298" s="51" t="s">
        <v>595</v>
      </c>
      <c r="H298" s="52">
        <v>44679.0</v>
      </c>
      <c r="I298" s="52">
        <v>44693.0</v>
      </c>
      <c r="J298" s="53" t="s">
        <v>1006</v>
      </c>
      <c r="K298" s="54" t="s">
        <v>18</v>
      </c>
      <c r="L298" s="51" t="s">
        <v>18</v>
      </c>
      <c r="M298" s="55" t="s">
        <v>18</v>
      </c>
      <c r="N298" s="56" t="s">
        <v>18</v>
      </c>
      <c r="O298" s="57"/>
      <c r="P298" s="57"/>
      <c r="Q298" s="152"/>
    </row>
    <row r="299">
      <c r="A299" s="88">
        <v>2.0</v>
      </c>
      <c r="B299" s="89" t="s">
        <v>580</v>
      </c>
      <c r="C299" s="90" t="s">
        <v>1007</v>
      </c>
      <c r="D299" s="88">
        <v>466.0</v>
      </c>
      <c r="E299" s="88" t="s">
        <v>1008</v>
      </c>
      <c r="F299" s="88" t="s">
        <v>582</v>
      </c>
      <c r="G299" s="90" t="s">
        <v>595</v>
      </c>
      <c r="H299" s="91">
        <v>44679.0</v>
      </c>
      <c r="I299" s="91"/>
      <c r="J299" s="92" t="s">
        <v>1009</v>
      </c>
      <c r="K299" s="93"/>
      <c r="L299" s="90"/>
      <c r="M299" s="94" t="s">
        <v>1010</v>
      </c>
      <c r="N299" s="95"/>
      <c r="O299" s="57"/>
      <c r="P299" s="57"/>
    </row>
    <row r="300">
      <c r="A300" s="88">
        <v>2.0</v>
      </c>
      <c r="B300" s="89" t="s">
        <v>580</v>
      </c>
      <c r="C300" s="90" t="s">
        <v>1011</v>
      </c>
      <c r="D300" s="88">
        <v>475.0</v>
      </c>
      <c r="E300" s="88" t="s">
        <v>915</v>
      </c>
      <c r="F300" s="88" t="s">
        <v>582</v>
      </c>
      <c r="G300" s="90" t="s">
        <v>644</v>
      </c>
      <c r="H300" s="91">
        <v>44680.0</v>
      </c>
      <c r="I300" s="91"/>
      <c r="J300" s="92" t="s">
        <v>1012</v>
      </c>
      <c r="K300" s="93">
        <v>3663144.78</v>
      </c>
      <c r="L300" s="153" t="s">
        <v>917</v>
      </c>
      <c r="M300" s="94" t="s">
        <v>918</v>
      </c>
      <c r="N300" s="95"/>
      <c r="O300" s="57"/>
      <c r="P300" s="57"/>
    </row>
    <row r="301">
      <c r="A301" s="49">
        <v>2.0</v>
      </c>
      <c r="B301" s="50" t="s">
        <v>580</v>
      </c>
      <c r="C301" s="51" t="s">
        <v>1013</v>
      </c>
      <c r="D301" s="49">
        <v>476.0</v>
      </c>
      <c r="E301" s="49" t="s">
        <v>730</v>
      </c>
      <c r="F301" s="49" t="s">
        <v>582</v>
      </c>
      <c r="G301" s="51" t="s">
        <v>586</v>
      </c>
      <c r="H301" s="52">
        <v>44680.0</v>
      </c>
      <c r="I301" s="52">
        <v>44680.0</v>
      </c>
      <c r="J301" s="53" t="s">
        <v>1014</v>
      </c>
      <c r="K301" s="54">
        <v>1.202439637E7</v>
      </c>
      <c r="L301" s="98" t="s">
        <v>733</v>
      </c>
      <c r="M301" s="55" t="s">
        <v>734</v>
      </c>
      <c r="N301" s="56"/>
      <c r="O301" s="57"/>
      <c r="P301" s="57"/>
    </row>
    <row r="302">
      <c r="A302" s="88">
        <v>2.0</v>
      </c>
      <c r="B302" s="89" t="s">
        <v>1015</v>
      </c>
      <c r="C302" s="90" t="s">
        <v>1016</v>
      </c>
      <c r="D302" s="88">
        <v>569.0</v>
      </c>
      <c r="E302" s="88" t="s">
        <v>1017</v>
      </c>
      <c r="F302" s="88" t="s">
        <v>582</v>
      </c>
      <c r="G302" s="90" t="s">
        <v>18</v>
      </c>
      <c r="H302" s="91">
        <v>44680.0</v>
      </c>
      <c r="I302" s="91"/>
      <c r="J302" s="92" t="s">
        <v>1018</v>
      </c>
      <c r="K302" s="93"/>
      <c r="L302" s="90"/>
      <c r="M302" s="94"/>
      <c r="N302" s="95"/>
      <c r="O302" s="57"/>
      <c r="P302" s="57"/>
    </row>
    <row r="303" ht="19.5" customHeight="1">
      <c r="A303" s="100">
        <v>2.0</v>
      </c>
      <c r="B303" s="101" t="s">
        <v>588</v>
      </c>
      <c r="C303" s="102" t="s">
        <v>1019</v>
      </c>
      <c r="D303" s="100">
        <v>477.0</v>
      </c>
      <c r="E303" s="100"/>
      <c r="F303" s="100" t="s">
        <v>582</v>
      </c>
      <c r="G303" s="102"/>
      <c r="H303" s="103">
        <v>44680.0</v>
      </c>
      <c r="I303" s="103"/>
      <c r="J303" s="104" t="s">
        <v>1020</v>
      </c>
      <c r="K303" s="105"/>
      <c r="L303" s="102"/>
      <c r="M303" s="106"/>
      <c r="N303" s="107"/>
      <c r="O303" s="57"/>
      <c r="P303" s="57"/>
    </row>
    <row r="304">
      <c r="A304" s="88">
        <v>2.0</v>
      </c>
      <c r="B304" s="89" t="s">
        <v>1021</v>
      </c>
      <c r="C304" s="90" t="s">
        <v>1022</v>
      </c>
      <c r="D304" s="88">
        <v>483.0</v>
      </c>
      <c r="E304" s="88"/>
      <c r="F304" s="88" t="s">
        <v>582</v>
      </c>
      <c r="G304" s="90"/>
      <c r="H304" s="91">
        <v>44680.0</v>
      </c>
      <c r="I304" s="91"/>
      <c r="J304" s="92" t="s">
        <v>1023</v>
      </c>
      <c r="K304" s="93"/>
      <c r="L304" s="90"/>
      <c r="M304" s="94"/>
      <c r="N304" s="95"/>
      <c r="O304" s="57"/>
      <c r="P304" s="57"/>
    </row>
    <row r="305">
      <c r="A305" s="88">
        <v>2.0</v>
      </c>
      <c r="B305" s="89" t="s">
        <v>791</v>
      </c>
      <c r="C305" s="90" t="s">
        <v>571</v>
      </c>
      <c r="D305" s="88">
        <v>491.0</v>
      </c>
      <c r="E305" s="88" t="s">
        <v>1024</v>
      </c>
      <c r="F305" s="88" t="s">
        <v>582</v>
      </c>
      <c r="G305" s="90" t="s">
        <v>1025</v>
      </c>
      <c r="H305" s="91">
        <v>44686.0</v>
      </c>
      <c r="I305" s="91"/>
      <c r="J305" s="92" t="s">
        <v>1026</v>
      </c>
      <c r="K305" s="93"/>
      <c r="L305" s="90"/>
      <c r="M305" s="94"/>
      <c r="N305" s="95"/>
      <c r="O305" s="57"/>
      <c r="P305" s="57"/>
    </row>
    <row r="306">
      <c r="A306" s="154">
        <v>2.0</v>
      </c>
      <c r="B306" s="155" t="s">
        <v>584</v>
      </c>
      <c r="C306" s="155" t="s">
        <v>836</v>
      </c>
      <c r="D306" s="88" t="s">
        <v>18</v>
      </c>
      <c r="E306" s="88" t="s">
        <v>838</v>
      </c>
      <c r="F306" s="88" t="s">
        <v>1027</v>
      </c>
      <c r="G306" s="88" t="s">
        <v>586</v>
      </c>
      <c r="H306" s="91">
        <v>44666.0</v>
      </c>
      <c r="I306" s="91"/>
      <c r="J306" s="92" t="s">
        <v>1028</v>
      </c>
      <c r="K306" s="93"/>
      <c r="L306" s="90"/>
      <c r="M306" s="94"/>
      <c r="N306" s="95"/>
      <c r="O306" s="57"/>
      <c r="P306" s="57"/>
    </row>
    <row r="307">
      <c r="A307" s="100">
        <v>2.0</v>
      </c>
      <c r="B307" s="101" t="s">
        <v>1029</v>
      </c>
      <c r="C307" s="102" t="s">
        <v>1030</v>
      </c>
      <c r="D307" s="100">
        <v>390.0</v>
      </c>
      <c r="E307" s="100" t="s">
        <v>1031</v>
      </c>
      <c r="F307" s="100" t="s">
        <v>1032</v>
      </c>
      <c r="G307" s="102" t="s">
        <v>497</v>
      </c>
      <c r="H307" s="103">
        <v>44645.0</v>
      </c>
      <c r="I307" s="103"/>
      <c r="J307" s="104" t="s">
        <v>1033</v>
      </c>
      <c r="K307" s="105"/>
      <c r="L307" s="102"/>
      <c r="M307" s="106"/>
      <c r="N307" s="107"/>
      <c r="O307" s="57"/>
      <c r="P307" s="57"/>
    </row>
    <row r="308">
      <c r="A308" s="49">
        <v>2.0</v>
      </c>
      <c r="B308" s="50" t="s">
        <v>1034</v>
      </c>
      <c r="C308" s="51" t="s">
        <v>1035</v>
      </c>
      <c r="D308" s="49">
        <v>482.0</v>
      </c>
      <c r="E308" s="49" t="s">
        <v>1036</v>
      </c>
      <c r="F308" s="49" t="s">
        <v>1032</v>
      </c>
      <c r="G308" s="87" t="s">
        <v>497</v>
      </c>
      <c r="H308" s="52">
        <v>44664.0</v>
      </c>
      <c r="I308" s="52"/>
      <c r="J308" s="53" t="s">
        <v>1037</v>
      </c>
      <c r="K308" s="54"/>
      <c r="L308" s="51"/>
      <c r="M308" s="55"/>
      <c r="N308" s="56"/>
      <c r="O308" s="156"/>
      <c r="P308" s="156"/>
      <c r="Q308" s="157"/>
    </row>
    <row r="309">
      <c r="A309" s="100">
        <v>2.0</v>
      </c>
      <c r="B309" s="101" t="s">
        <v>1038</v>
      </c>
      <c r="C309" s="102" t="s">
        <v>1039</v>
      </c>
      <c r="D309" s="100">
        <v>506.0</v>
      </c>
      <c r="E309" s="100" t="s">
        <v>1040</v>
      </c>
      <c r="F309" s="100" t="s">
        <v>1032</v>
      </c>
      <c r="G309" s="102" t="s">
        <v>172</v>
      </c>
      <c r="H309" s="103">
        <v>44669.0</v>
      </c>
      <c r="I309" s="103"/>
      <c r="J309" s="104" t="s">
        <v>1041</v>
      </c>
      <c r="K309" s="105"/>
      <c r="L309" s="102"/>
      <c r="M309" s="106"/>
      <c r="N309" s="107"/>
      <c r="O309" s="58"/>
      <c r="P309" s="58"/>
    </row>
    <row r="310">
      <c r="A310" s="100">
        <v>2.0</v>
      </c>
      <c r="B310" s="101" t="s">
        <v>1038</v>
      </c>
      <c r="C310" s="102" t="s">
        <v>1042</v>
      </c>
      <c r="D310" s="100">
        <v>507.0</v>
      </c>
      <c r="E310" s="100" t="s">
        <v>1040</v>
      </c>
      <c r="F310" s="100" t="s">
        <v>1032</v>
      </c>
      <c r="G310" s="102" t="s">
        <v>172</v>
      </c>
      <c r="H310" s="103">
        <v>44669.0</v>
      </c>
      <c r="I310" s="103"/>
      <c r="J310" s="104" t="s">
        <v>1043</v>
      </c>
      <c r="K310" s="105"/>
      <c r="L310" s="102"/>
      <c r="M310" s="106"/>
      <c r="N310" s="107"/>
      <c r="O310" s="58"/>
      <c r="P310" s="58"/>
    </row>
    <row r="311">
      <c r="A311" s="100">
        <v>2.0</v>
      </c>
      <c r="B311" s="101" t="s">
        <v>1044</v>
      </c>
      <c r="C311" s="102" t="s">
        <v>1045</v>
      </c>
      <c r="D311" s="100">
        <v>520.0</v>
      </c>
      <c r="E311" s="100"/>
      <c r="F311" s="100" t="s">
        <v>1032</v>
      </c>
      <c r="G311" s="102" t="s">
        <v>497</v>
      </c>
      <c r="H311" s="103">
        <v>44671.0</v>
      </c>
      <c r="I311" s="103"/>
      <c r="J311" s="104" t="s">
        <v>1046</v>
      </c>
      <c r="K311" s="105"/>
      <c r="L311" s="102"/>
      <c r="M311" s="106"/>
      <c r="N311" s="107"/>
      <c r="O311" s="58"/>
      <c r="P311" s="58"/>
    </row>
    <row r="312">
      <c r="A312" s="49">
        <v>2.0</v>
      </c>
      <c r="B312" s="50" t="s">
        <v>1047</v>
      </c>
      <c r="C312" s="51" t="s">
        <v>1048</v>
      </c>
      <c r="D312" s="49">
        <v>534.0</v>
      </c>
      <c r="E312" s="49"/>
      <c r="F312" s="49" t="s">
        <v>1032</v>
      </c>
      <c r="G312" s="51" t="s">
        <v>497</v>
      </c>
      <c r="H312" s="52">
        <v>44676.0</v>
      </c>
      <c r="I312" s="52">
        <v>44680.0</v>
      </c>
      <c r="J312" s="53" t="s">
        <v>1049</v>
      </c>
      <c r="K312" s="54"/>
      <c r="L312" s="51"/>
      <c r="M312" s="55"/>
      <c r="N312" s="56"/>
      <c r="O312" s="156"/>
      <c r="P312" s="156"/>
    </row>
    <row r="313">
      <c r="A313" s="49">
        <v>2.0</v>
      </c>
      <c r="B313" s="50" t="s">
        <v>1050</v>
      </c>
      <c r="C313" s="51" t="s">
        <v>1051</v>
      </c>
      <c r="D313" s="49">
        <v>536.0</v>
      </c>
      <c r="E313" s="49"/>
      <c r="F313" s="49" t="s">
        <v>1032</v>
      </c>
      <c r="G313" s="51" t="s">
        <v>18</v>
      </c>
      <c r="H313" s="52">
        <v>44676.0</v>
      </c>
      <c r="I313" s="52">
        <v>44678.0</v>
      </c>
      <c r="J313" s="53" t="s">
        <v>1052</v>
      </c>
      <c r="K313" s="54"/>
      <c r="L313" s="51"/>
      <c r="M313" s="55"/>
      <c r="N313" s="56"/>
      <c r="O313" s="156"/>
      <c r="P313" s="156"/>
    </row>
    <row r="314">
      <c r="A314" s="88">
        <v>2.0</v>
      </c>
      <c r="B314" s="89" t="s">
        <v>1053</v>
      </c>
      <c r="C314" s="90" t="s">
        <v>1054</v>
      </c>
      <c r="D314" s="88">
        <v>568.0</v>
      </c>
      <c r="E314" s="88" t="s">
        <v>1055</v>
      </c>
      <c r="F314" s="88" t="s">
        <v>1032</v>
      </c>
      <c r="G314" s="90" t="s">
        <v>202</v>
      </c>
      <c r="H314" s="91">
        <v>44679.0</v>
      </c>
      <c r="I314" s="91"/>
      <c r="J314" s="92" t="s">
        <v>1056</v>
      </c>
      <c r="K314" s="93"/>
      <c r="L314" s="90"/>
      <c r="M314" s="94"/>
      <c r="N314" s="95"/>
      <c r="O314" s="58"/>
      <c r="P314" s="58"/>
    </row>
    <row r="315">
      <c r="A315" s="49">
        <v>2.0</v>
      </c>
      <c r="B315" s="50" t="s">
        <v>1057</v>
      </c>
      <c r="C315" s="51" t="s">
        <v>169</v>
      </c>
      <c r="D315" s="49">
        <v>565.0</v>
      </c>
      <c r="E315" s="49"/>
      <c r="F315" s="49" t="s">
        <v>1032</v>
      </c>
      <c r="G315" s="51"/>
      <c r="H315" s="52">
        <v>44679.0</v>
      </c>
      <c r="I315" s="52">
        <v>44692.0</v>
      </c>
      <c r="J315" s="53" t="s">
        <v>1058</v>
      </c>
      <c r="K315" s="54"/>
      <c r="L315" s="51"/>
      <c r="M315" s="55"/>
      <c r="N315" s="56"/>
      <c r="O315" s="156"/>
      <c r="P315" s="156"/>
      <c r="Q315" s="157"/>
    </row>
    <row r="316">
      <c r="A316" s="49">
        <v>2.0</v>
      </c>
      <c r="B316" s="158" t="s">
        <v>1059</v>
      </c>
      <c r="C316" s="51" t="s">
        <v>1060</v>
      </c>
      <c r="D316" s="49">
        <v>467.0</v>
      </c>
      <c r="E316" s="49" t="s">
        <v>1061</v>
      </c>
      <c r="F316" s="49" t="s">
        <v>1032</v>
      </c>
      <c r="G316" s="51" t="s">
        <v>497</v>
      </c>
      <c r="H316" s="52">
        <v>44680.0</v>
      </c>
      <c r="I316" s="52">
        <v>44697.0</v>
      </c>
      <c r="J316" s="53" t="s">
        <v>1062</v>
      </c>
      <c r="K316" s="54"/>
      <c r="L316" s="51"/>
      <c r="M316" s="55"/>
      <c r="N316" s="56"/>
      <c r="O316" s="156"/>
      <c r="P316" s="156"/>
      <c r="Q316" s="157"/>
    </row>
    <row r="317">
      <c r="A317" s="49">
        <v>3.0</v>
      </c>
      <c r="B317" s="159" t="s">
        <v>73</v>
      </c>
      <c r="C317" s="51" t="s">
        <v>85</v>
      </c>
      <c r="D317" s="49" t="s">
        <v>18</v>
      </c>
      <c r="E317" s="49" t="s">
        <v>86</v>
      </c>
      <c r="F317" s="49" t="s">
        <v>1063</v>
      </c>
      <c r="G317" s="49" t="s">
        <v>18</v>
      </c>
      <c r="H317" s="52">
        <v>44594.0</v>
      </c>
      <c r="I317" s="52">
        <v>44594.0</v>
      </c>
      <c r="J317" s="53" t="s">
        <v>1064</v>
      </c>
      <c r="K317" s="59" t="s">
        <v>18</v>
      </c>
      <c r="L317" s="59" t="s">
        <v>18</v>
      </c>
      <c r="M317" s="78" t="s">
        <v>18</v>
      </c>
      <c r="N317" s="61" t="s">
        <v>18</v>
      </c>
      <c r="O317" s="57"/>
      <c r="P317" s="57"/>
    </row>
    <row r="318">
      <c r="A318" s="49">
        <v>2.0</v>
      </c>
      <c r="B318" s="50" t="s">
        <v>1065</v>
      </c>
      <c r="C318" s="51" t="s">
        <v>1066</v>
      </c>
      <c r="D318" s="49" t="s">
        <v>18</v>
      </c>
      <c r="E318" s="49" t="s">
        <v>1067</v>
      </c>
      <c r="F318" s="49" t="s">
        <v>1063</v>
      </c>
      <c r="G318" s="51" t="s">
        <v>18</v>
      </c>
      <c r="H318" s="52">
        <v>44643.0</v>
      </c>
      <c r="I318" s="52">
        <v>44643.0</v>
      </c>
      <c r="J318" s="53" t="s">
        <v>1068</v>
      </c>
      <c r="K318" s="54">
        <v>4500000.0</v>
      </c>
      <c r="L318" s="51" t="s">
        <v>18</v>
      </c>
      <c r="M318" s="55" t="s">
        <v>18</v>
      </c>
      <c r="N318" s="56" t="s">
        <v>18</v>
      </c>
      <c r="O318" s="57"/>
      <c r="P318" s="57"/>
    </row>
    <row r="319">
      <c r="A319" s="49">
        <v>1.0</v>
      </c>
      <c r="B319" s="50" t="s">
        <v>1069</v>
      </c>
      <c r="C319" s="51" t="s">
        <v>1070</v>
      </c>
      <c r="D319" s="49">
        <v>6.0</v>
      </c>
      <c r="E319" s="49" t="s">
        <v>18</v>
      </c>
      <c r="F319" s="49" t="s">
        <v>1071</v>
      </c>
      <c r="G319" s="49" t="s">
        <v>18</v>
      </c>
      <c r="H319" s="52">
        <v>44571.0</v>
      </c>
      <c r="I319" s="52">
        <v>44571.0</v>
      </c>
      <c r="J319" s="53" t="s">
        <v>1072</v>
      </c>
      <c r="K319" s="54" t="s">
        <v>18</v>
      </c>
      <c r="L319" s="51" t="s">
        <v>18</v>
      </c>
      <c r="M319" s="55" t="s">
        <v>18</v>
      </c>
      <c r="N319" s="56" t="s">
        <v>18</v>
      </c>
      <c r="O319" s="57"/>
      <c r="P319" s="57"/>
    </row>
    <row r="320">
      <c r="A320" s="49">
        <v>1.0</v>
      </c>
      <c r="B320" s="50" t="s">
        <v>1073</v>
      </c>
      <c r="C320" s="51" t="s">
        <v>70</v>
      </c>
      <c r="D320" s="49">
        <v>8.0</v>
      </c>
      <c r="E320" s="49" t="s">
        <v>18</v>
      </c>
      <c r="F320" s="49" t="s">
        <v>1071</v>
      </c>
      <c r="G320" s="49" t="s">
        <v>18</v>
      </c>
      <c r="H320" s="52">
        <v>44571.0</v>
      </c>
      <c r="I320" s="52">
        <v>44571.0</v>
      </c>
      <c r="J320" s="53" t="s">
        <v>1072</v>
      </c>
      <c r="K320" s="54" t="s">
        <v>18</v>
      </c>
      <c r="L320" s="51" t="s">
        <v>18</v>
      </c>
      <c r="M320" s="55" t="s">
        <v>18</v>
      </c>
      <c r="N320" s="56" t="s">
        <v>18</v>
      </c>
      <c r="O320" s="57"/>
      <c r="P320" s="57"/>
    </row>
    <row r="321">
      <c r="A321" s="49">
        <v>1.0</v>
      </c>
      <c r="B321" s="50" t="s">
        <v>1074</v>
      </c>
      <c r="C321" s="51" t="s">
        <v>1075</v>
      </c>
      <c r="D321" s="49">
        <v>20.0</v>
      </c>
      <c r="E321" s="49" t="s">
        <v>18</v>
      </c>
      <c r="F321" s="49" t="s">
        <v>1071</v>
      </c>
      <c r="G321" s="49" t="s">
        <v>18</v>
      </c>
      <c r="H321" s="52">
        <v>44573.0</v>
      </c>
      <c r="I321" s="52">
        <v>44574.0</v>
      </c>
      <c r="J321" s="53" t="s">
        <v>1076</v>
      </c>
      <c r="K321" s="54" t="s">
        <v>18</v>
      </c>
      <c r="L321" s="51" t="s">
        <v>18</v>
      </c>
      <c r="M321" s="55" t="s">
        <v>18</v>
      </c>
      <c r="N321" s="56" t="s">
        <v>18</v>
      </c>
      <c r="O321" s="57"/>
      <c r="P321" s="57"/>
    </row>
    <row r="322">
      <c r="A322" s="49">
        <v>1.0</v>
      </c>
      <c r="B322" s="50" t="s">
        <v>1077</v>
      </c>
      <c r="C322" s="51" t="s">
        <v>120</v>
      </c>
      <c r="D322" s="49">
        <v>30.0</v>
      </c>
      <c r="E322" s="49" t="s">
        <v>18</v>
      </c>
      <c r="F322" s="49" t="s">
        <v>1071</v>
      </c>
      <c r="G322" s="49" t="s">
        <v>18</v>
      </c>
      <c r="H322" s="52">
        <v>44574.0</v>
      </c>
      <c r="I322" s="52">
        <v>44574.0</v>
      </c>
      <c r="J322" s="53" t="s">
        <v>1078</v>
      </c>
      <c r="K322" s="54" t="s">
        <v>18</v>
      </c>
      <c r="L322" s="51" t="s">
        <v>18</v>
      </c>
      <c r="M322" s="55" t="s">
        <v>18</v>
      </c>
      <c r="N322" s="56" t="s">
        <v>18</v>
      </c>
      <c r="O322" s="57"/>
      <c r="P322" s="57"/>
    </row>
    <row r="323">
      <c r="A323" s="49">
        <v>1.0</v>
      </c>
      <c r="B323" s="50" t="s">
        <v>1079</v>
      </c>
      <c r="C323" s="51" t="s">
        <v>153</v>
      </c>
      <c r="D323" s="49">
        <v>52.0</v>
      </c>
      <c r="E323" s="49" t="s">
        <v>18</v>
      </c>
      <c r="F323" s="49" t="s">
        <v>1071</v>
      </c>
      <c r="G323" s="49" t="s">
        <v>18</v>
      </c>
      <c r="H323" s="52">
        <v>44579.0</v>
      </c>
      <c r="I323" s="52">
        <v>44586.0</v>
      </c>
      <c r="J323" s="81" t="s">
        <v>1080</v>
      </c>
      <c r="K323" s="67" t="s">
        <v>18</v>
      </c>
      <c r="L323" s="51" t="s">
        <v>18</v>
      </c>
      <c r="M323" s="55" t="s">
        <v>18</v>
      </c>
      <c r="N323" s="56" t="s">
        <v>18</v>
      </c>
      <c r="O323" s="57"/>
      <c r="P323" s="57"/>
    </row>
    <row r="324">
      <c r="A324" s="49">
        <v>2.0</v>
      </c>
      <c r="B324" s="50" t="s">
        <v>1081</v>
      </c>
      <c r="C324" s="51" t="s">
        <v>1082</v>
      </c>
      <c r="D324" s="49">
        <v>65.0</v>
      </c>
      <c r="E324" s="49" t="s">
        <v>18</v>
      </c>
      <c r="F324" s="49" t="s">
        <v>1071</v>
      </c>
      <c r="G324" s="51" t="s">
        <v>18</v>
      </c>
      <c r="H324" s="52">
        <v>44581.0</v>
      </c>
      <c r="I324" s="52">
        <v>44629.0</v>
      </c>
      <c r="J324" s="53" t="s">
        <v>1083</v>
      </c>
      <c r="K324" s="67" t="s">
        <v>18</v>
      </c>
      <c r="L324" s="51" t="s">
        <v>18</v>
      </c>
      <c r="M324" s="55" t="s">
        <v>18</v>
      </c>
      <c r="N324" s="56" t="s">
        <v>18</v>
      </c>
      <c r="O324" s="57"/>
      <c r="P324" s="57"/>
    </row>
    <row r="325">
      <c r="A325" s="49">
        <v>1.0</v>
      </c>
      <c r="B325" s="51" t="s">
        <v>1084</v>
      </c>
      <c r="C325" s="63" t="s">
        <v>1085</v>
      </c>
      <c r="D325" s="49">
        <v>66.0</v>
      </c>
      <c r="E325" s="49" t="s">
        <v>18</v>
      </c>
      <c r="F325" s="49" t="s">
        <v>1071</v>
      </c>
      <c r="G325" s="49" t="s">
        <v>18</v>
      </c>
      <c r="H325" s="52">
        <v>44582.0</v>
      </c>
      <c r="I325" s="52">
        <v>44582.0</v>
      </c>
      <c r="J325" s="53" t="s">
        <v>1086</v>
      </c>
      <c r="K325" s="54" t="s">
        <v>18</v>
      </c>
      <c r="L325" s="51" t="s">
        <v>18</v>
      </c>
      <c r="M325" s="55" t="s">
        <v>18</v>
      </c>
      <c r="N325" s="56" t="s">
        <v>18</v>
      </c>
      <c r="O325" s="57"/>
      <c r="P325" s="57"/>
    </row>
    <row r="326">
      <c r="A326" s="49">
        <v>1.0</v>
      </c>
      <c r="B326" s="50" t="s">
        <v>1087</v>
      </c>
      <c r="C326" s="51" t="s">
        <v>93</v>
      </c>
      <c r="D326" s="49" t="s">
        <v>1088</v>
      </c>
      <c r="E326" s="49" t="s">
        <v>18</v>
      </c>
      <c r="F326" s="49" t="s">
        <v>1071</v>
      </c>
      <c r="G326" s="49" t="s">
        <v>18</v>
      </c>
      <c r="H326" s="52">
        <v>44582.0</v>
      </c>
      <c r="I326" s="52">
        <v>44585.0</v>
      </c>
      <c r="J326" s="53" t="s">
        <v>1089</v>
      </c>
      <c r="K326" s="67" t="s">
        <v>18</v>
      </c>
      <c r="L326" s="51" t="s">
        <v>18</v>
      </c>
      <c r="M326" s="55" t="s">
        <v>18</v>
      </c>
      <c r="N326" s="56" t="s">
        <v>18</v>
      </c>
      <c r="O326" s="57"/>
      <c r="P326" s="57"/>
    </row>
    <row r="327">
      <c r="A327" s="49">
        <v>1.0</v>
      </c>
      <c r="B327" s="50" t="s">
        <v>1090</v>
      </c>
      <c r="C327" s="51" t="s">
        <v>93</v>
      </c>
      <c r="D327" s="49">
        <v>71.0</v>
      </c>
      <c r="E327" s="49" t="s">
        <v>18</v>
      </c>
      <c r="F327" s="49" t="s">
        <v>1071</v>
      </c>
      <c r="G327" s="49" t="s">
        <v>18</v>
      </c>
      <c r="H327" s="52">
        <v>44582.0</v>
      </c>
      <c r="I327" s="52">
        <v>44585.0</v>
      </c>
      <c r="J327" s="53" t="s">
        <v>1091</v>
      </c>
      <c r="K327" s="67" t="s">
        <v>18</v>
      </c>
      <c r="L327" s="51" t="s">
        <v>18</v>
      </c>
      <c r="M327" s="55" t="s">
        <v>18</v>
      </c>
      <c r="N327" s="56" t="s">
        <v>18</v>
      </c>
      <c r="O327" s="57"/>
      <c r="P327" s="57"/>
    </row>
    <row r="328">
      <c r="A328" s="49">
        <v>1.0</v>
      </c>
      <c r="B328" s="50" t="s">
        <v>1092</v>
      </c>
      <c r="C328" s="51" t="s">
        <v>120</v>
      </c>
      <c r="D328" s="49">
        <v>103.0</v>
      </c>
      <c r="E328" s="49" t="s">
        <v>18</v>
      </c>
      <c r="F328" s="49" t="s">
        <v>1071</v>
      </c>
      <c r="G328" s="49" t="s">
        <v>18</v>
      </c>
      <c r="H328" s="52">
        <v>44586.0</v>
      </c>
      <c r="I328" s="52">
        <v>44586.0</v>
      </c>
      <c r="J328" s="53" t="s">
        <v>1093</v>
      </c>
      <c r="K328" s="67" t="s">
        <v>18</v>
      </c>
      <c r="L328" s="51" t="s">
        <v>18</v>
      </c>
      <c r="M328" s="55" t="s">
        <v>18</v>
      </c>
      <c r="N328" s="56" t="s">
        <v>18</v>
      </c>
      <c r="O328" s="57"/>
      <c r="P328" s="57"/>
    </row>
    <row r="329">
      <c r="A329" s="49">
        <v>1.0</v>
      </c>
      <c r="B329" s="50" t="s">
        <v>1094</v>
      </c>
      <c r="C329" s="51" t="s">
        <v>93</v>
      </c>
      <c r="D329" s="49">
        <v>88.0</v>
      </c>
      <c r="E329" s="49" t="s">
        <v>18</v>
      </c>
      <c r="F329" s="49" t="s">
        <v>1071</v>
      </c>
      <c r="G329" s="49" t="s">
        <v>18</v>
      </c>
      <c r="H329" s="52">
        <v>44586.0</v>
      </c>
      <c r="I329" s="52">
        <v>44586.0</v>
      </c>
      <c r="J329" s="53" t="s">
        <v>1095</v>
      </c>
      <c r="K329" s="67" t="s">
        <v>18</v>
      </c>
      <c r="L329" s="51" t="s">
        <v>18</v>
      </c>
      <c r="M329" s="55" t="s">
        <v>18</v>
      </c>
      <c r="N329" s="56" t="s">
        <v>18</v>
      </c>
      <c r="O329" s="57"/>
      <c r="P329" s="57"/>
    </row>
    <row r="330">
      <c r="A330" s="49">
        <v>1.0</v>
      </c>
      <c r="B330" s="50" t="s">
        <v>1096</v>
      </c>
      <c r="C330" s="51" t="s">
        <v>120</v>
      </c>
      <c r="D330" s="49">
        <v>94.0</v>
      </c>
      <c r="E330" s="49" t="s">
        <v>18</v>
      </c>
      <c r="F330" s="49" t="s">
        <v>1071</v>
      </c>
      <c r="G330" s="49" t="s">
        <v>18</v>
      </c>
      <c r="H330" s="52">
        <v>44586.0</v>
      </c>
      <c r="I330" s="52">
        <v>44586.0</v>
      </c>
      <c r="J330" s="53" t="s">
        <v>1093</v>
      </c>
      <c r="K330" s="67" t="s">
        <v>18</v>
      </c>
      <c r="L330" s="51" t="s">
        <v>18</v>
      </c>
      <c r="M330" s="55" t="s">
        <v>18</v>
      </c>
      <c r="N330" s="56" t="s">
        <v>18</v>
      </c>
      <c r="O330" s="57"/>
      <c r="P330" s="57"/>
    </row>
    <row r="331">
      <c r="A331" s="49">
        <v>1.0</v>
      </c>
      <c r="B331" s="50" t="s">
        <v>1097</v>
      </c>
      <c r="C331" s="51" t="s">
        <v>120</v>
      </c>
      <c r="D331" s="49">
        <v>101.0</v>
      </c>
      <c r="E331" s="49" t="s">
        <v>18</v>
      </c>
      <c r="F331" s="49" t="s">
        <v>1071</v>
      </c>
      <c r="G331" s="49" t="s">
        <v>18</v>
      </c>
      <c r="H331" s="52">
        <v>44586.0</v>
      </c>
      <c r="I331" s="52">
        <v>44586.0</v>
      </c>
      <c r="J331" s="53" t="s">
        <v>1093</v>
      </c>
      <c r="K331" s="67" t="s">
        <v>18</v>
      </c>
      <c r="L331" s="51" t="s">
        <v>18</v>
      </c>
      <c r="M331" s="55" t="s">
        <v>18</v>
      </c>
      <c r="N331" s="56" t="s">
        <v>18</v>
      </c>
      <c r="O331" s="57"/>
      <c r="P331" s="57"/>
    </row>
    <row r="332">
      <c r="A332" s="49">
        <v>1.0</v>
      </c>
      <c r="B332" s="50" t="s">
        <v>1098</v>
      </c>
      <c r="C332" s="51" t="s">
        <v>1099</v>
      </c>
      <c r="D332" s="49">
        <v>109.0</v>
      </c>
      <c r="E332" s="49" t="s">
        <v>18</v>
      </c>
      <c r="F332" s="49" t="s">
        <v>1071</v>
      </c>
      <c r="G332" s="49" t="s">
        <v>18</v>
      </c>
      <c r="H332" s="52">
        <v>44588.0</v>
      </c>
      <c r="I332" s="52">
        <v>44588.0</v>
      </c>
      <c r="J332" s="53" t="s">
        <v>1100</v>
      </c>
      <c r="K332" s="67" t="s">
        <v>18</v>
      </c>
      <c r="L332" s="51" t="s">
        <v>18</v>
      </c>
      <c r="M332" s="55" t="s">
        <v>18</v>
      </c>
      <c r="N332" s="56" t="s">
        <v>18</v>
      </c>
      <c r="O332" s="57"/>
      <c r="P332" s="57"/>
    </row>
    <row r="333">
      <c r="A333" s="49">
        <v>1.0</v>
      </c>
      <c r="B333" s="50" t="s">
        <v>1101</v>
      </c>
      <c r="C333" s="51" t="s">
        <v>93</v>
      </c>
      <c r="D333" s="49" t="s">
        <v>1102</v>
      </c>
      <c r="E333" s="49" t="s">
        <v>18</v>
      </c>
      <c r="F333" s="49" t="s">
        <v>1071</v>
      </c>
      <c r="G333" s="49" t="s">
        <v>18</v>
      </c>
      <c r="H333" s="52">
        <v>44588.0</v>
      </c>
      <c r="I333" s="52">
        <v>44588.0</v>
      </c>
      <c r="J333" s="53" t="s">
        <v>1103</v>
      </c>
      <c r="K333" s="67" t="s">
        <v>18</v>
      </c>
      <c r="L333" s="51" t="s">
        <v>18</v>
      </c>
      <c r="M333" s="55" t="s">
        <v>18</v>
      </c>
      <c r="N333" s="56" t="s">
        <v>18</v>
      </c>
      <c r="O333" s="57"/>
      <c r="P333" s="57"/>
    </row>
    <row r="334">
      <c r="A334" s="49">
        <v>1.0</v>
      </c>
      <c r="B334" s="50" t="s">
        <v>1104</v>
      </c>
      <c r="C334" s="51" t="s">
        <v>93</v>
      </c>
      <c r="D334" s="49">
        <v>124.0</v>
      </c>
      <c r="E334" s="49" t="s">
        <v>18</v>
      </c>
      <c r="F334" s="49" t="s">
        <v>1071</v>
      </c>
      <c r="G334" s="49" t="s">
        <v>18</v>
      </c>
      <c r="H334" s="52">
        <v>44589.0</v>
      </c>
      <c r="I334" s="52">
        <v>44589.0</v>
      </c>
      <c r="J334" s="53" t="s">
        <v>1105</v>
      </c>
      <c r="K334" s="67" t="s">
        <v>18</v>
      </c>
      <c r="L334" s="51" t="s">
        <v>18</v>
      </c>
      <c r="M334" s="55" t="s">
        <v>18</v>
      </c>
      <c r="N334" s="56" t="s">
        <v>18</v>
      </c>
      <c r="O334" s="57"/>
      <c r="P334" s="57"/>
    </row>
    <row r="335">
      <c r="A335" s="49">
        <v>1.0</v>
      </c>
      <c r="B335" s="50" t="s">
        <v>1106</v>
      </c>
      <c r="C335" s="51" t="s">
        <v>93</v>
      </c>
      <c r="D335" s="49">
        <v>131.0</v>
      </c>
      <c r="E335" s="49" t="s">
        <v>18</v>
      </c>
      <c r="F335" s="49" t="s">
        <v>1071</v>
      </c>
      <c r="G335" s="49" t="s">
        <v>18</v>
      </c>
      <c r="H335" s="52">
        <v>44594.0</v>
      </c>
      <c r="I335" s="52">
        <v>44594.0</v>
      </c>
      <c r="J335" s="53" t="s">
        <v>1107</v>
      </c>
      <c r="K335" s="67" t="s">
        <v>18</v>
      </c>
      <c r="L335" s="51" t="s">
        <v>18</v>
      </c>
      <c r="M335" s="55" t="s">
        <v>18</v>
      </c>
      <c r="N335" s="56" t="s">
        <v>18</v>
      </c>
      <c r="O335" s="57"/>
      <c r="P335" s="57"/>
    </row>
    <row r="336">
      <c r="A336" s="49">
        <v>1.0</v>
      </c>
      <c r="B336" s="50" t="s">
        <v>1108</v>
      </c>
      <c r="C336" s="51" t="s">
        <v>1109</v>
      </c>
      <c r="D336" s="49">
        <v>139.0</v>
      </c>
      <c r="E336" s="49" t="s">
        <v>18</v>
      </c>
      <c r="F336" s="49" t="s">
        <v>1071</v>
      </c>
      <c r="G336" s="49" t="s">
        <v>18</v>
      </c>
      <c r="H336" s="52">
        <v>44595.0</v>
      </c>
      <c r="I336" s="52">
        <v>44595.0</v>
      </c>
      <c r="J336" s="53" t="s">
        <v>1110</v>
      </c>
      <c r="K336" s="67" t="s">
        <v>18</v>
      </c>
      <c r="L336" s="51" t="s">
        <v>18</v>
      </c>
      <c r="M336" s="55" t="s">
        <v>18</v>
      </c>
      <c r="N336" s="56" t="s">
        <v>18</v>
      </c>
      <c r="O336" s="57"/>
      <c r="P336" s="57"/>
    </row>
    <row r="337">
      <c r="A337" s="49">
        <v>1.0</v>
      </c>
      <c r="B337" s="50" t="s">
        <v>1111</v>
      </c>
      <c r="C337" s="51" t="s">
        <v>291</v>
      </c>
      <c r="D337" s="49">
        <v>147.0</v>
      </c>
      <c r="E337" s="49" t="s">
        <v>18</v>
      </c>
      <c r="F337" s="49" t="s">
        <v>1071</v>
      </c>
      <c r="G337" s="49" t="s">
        <v>18</v>
      </c>
      <c r="H337" s="52">
        <v>44596.0</v>
      </c>
      <c r="I337" s="52">
        <v>44600.0</v>
      </c>
      <c r="J337" s="53" t="s">
        <v>1112</v>
      </c>
      <c r="K337" s="67" t="s">
        <v>18</v>
      </c>
      <c r="L337" s="51" t="s">
        <v>18</v>
      </c>
      <c r="M337" s="55" t="s">
        <v>18</v>
      </c>
      <c r="N337" s="56" t="s">
        <v>18</v>
      </c>
      <c r="O337" s="57"/>
      <c r="P337" s="57"/>
    </row>
    <row r="338">
      <c r="A338" s="49">
        <v>1.0</v>
      </c>
      <c r="B338" s="50" t="s">
        <v>1113</v>
      </c>
      <c r="C338" s="51" t="s">
        <v>291</v>
      </c>
      <c r="D338" s="49">
        <v>148.0</v>
      </c>
      <c r="E338" s="49" t="s">
        <v>18</v>
      </c>
      <c r="F338" s="49" t="s">
        <v>1071</v>
      </c>
      <c r="G338" s="49" t="s">
        <v>18</v>
      </c>
      <c r="H338" s="52">
        <v>44596.0</v>
      </c>
      <c r="I338" s="52">
        <v>44600.0</v>
      </c>
      <c r="J338" s="53" t="s">
        <v>1114</v>
      </c>
      <c r="K338" s="67" t="s">
        <v>18</v>
      </c>
      <c r="L338" s="51" t="s">
        <v>18</v>
      </c>
      <c r="M338" s="55" t="s">
        <v>18</v>
      </c>
      <c r="N338" s="56" t="s">
        <v>18</v>
      </c>
      <c r="O338" s="57"/>
      <c r="P338" s="57"/>
    </row>
    <row r="339">
      <c r="A339" s="63">
        <v>1.0</v>
      </c>
      <c r="B339" s="60" t="s">
        <v>1115</v>
      </c>
      <c r="C339" s="63" t="s">
        <v>291</v>
      </c>
      <c r="D339" s="63">
        <v>151.0</v>
      </c>
      <c r="E339" s="63" t="s">
        <v>18</v>
      </c>
      <c r="F339" s="63" t="s">
        <v>1071</v>
      </c>
      <c r="G339" s="63" t="s">
        <v>18</v>
      </c>
      <c r="H339" s="64">
        <v>44599.0</v>
      </c>
      <c r="I339" s="64">
        <v>44600.0</v>
      </c>
      <c r="J339" s="65" t="s">
        <v>1116</v>
      </c>
      <c r="K339" s="63" t="s">
        <v>18</v>
      </c>
      <c r="L339" s="63" t="s">
        <v>18</v>
      </c>
      <c r="M339" s="63" t="s">
        <v>18</v>
      </c>
      <c r="N339" s="63" t="s">
        <v>18</v>
      </c>
      <c r="O339" s="57"/>
      <c r="P339" s="57"/>
    </row>
    <row r="340">
      <c r="A340" s="63">
        <v>1.0</v>
      </c>
      <c r="B340" s="60" t="s">
        <v>233</v>
      </c>
      <c r="C340" s="63" t="s">
        <v>309</v>
      </c>
      <c r="D340" s="63">
        <v>153.0</v>
      </c>
      <c r="E340" s="63" t="s">
        <v>18</v>
      </c>
      <c r="F340" s="63" t="s">
        <v>1071</v>
      </c>
      <c r="G340" s="63" t="s">
        <v>18</v>
      </c>
      <c r="H340" s="64">
        <v>44599.0</v>
      </c>
      <c r="I340" s="64">
        <v>44599.0</v>
      </c>
      <c r="J340" s="65" t="s">
        <v>1117</v>
      </c>
      <c r="K340" s="63" t="s">
        <v>18</v>
      </c>
      <c r="L340" s="63" t="s">
        <v>18</v>
      </c>
      <c r="M340" s="63" t="s">
        <v>18</v>
      </c>
      <c r="N340" s="63" t="s">
        <v>18</v>
      </c>
      <c r="O340" s="57"/>
      <c r="P340" s="57"/>
    </row>
    <row r="341">
      <c r="A341" s="49">
        <v>1.0</v>
      </c>
      <c r="B341" s="50" t="s">
        <v>108</v>
      </c>
      <c r="C341" s="51" t="s">
        <v>134</v>
      </c>
      <c r="D341" s="49">
        <v>159.0</v>
      </c>
      <c r="E341" s="49" t="s">
        <v>18</v>
      </c>
      <c r="F341" s="49" t="s">
        <v>1071</v>
      </c>
      <c r="G341" s="49" t="s">
        <v>18</v>
      </c>
      <c r="H341" s="52">
        <v>44600.0</v>
      </c>
      <c r="I341" s="52">
        <v>44601.0</v>
      </c>
      <c r="J341" s="53" t="s">
        <v>1118</v>
      </c>
      <c r="K341" s="54" t="s">
        <v>18</v>
      </c>
      <c r="L341" s="51" t="s">
        <v>18</v>
      </c>
      <c r="M341" s="55" t="s">
        <v>18</v>
      </c>
      <c r="N341" s="56" t="s">
        <v>18</v>
      </c>
      <c r="O341" s="57"/>
      <c r="P341" s="57"/>
    </row>
    <row r="342">
      <c r="A342" s="49">
        <v>1.0</v>
      </c>
      <c r="B342" s="50" t="s">
        <v>1119</v>
      </c>
      <c r="C342" s="51" t="s">
        <v>1120</v>
      </c>
      <c r="D342" s="49">
        <v>165.0</v>
      </c>
      <c r="E342" s="49" t="s">
        <v>18</v>
      </c>
      <c r="F342" s="49" t="s">
        <v>1071</v>
      </c>
      <c r="G342" s="49" t="s">
        <v>18</v>
      </c>
      <c r="H342" s="52">
        <v>44601.0</v>
      </c>
      <c r="I342" s="52">
        <v>44601.0</v>
      </c>
      <c r="J342" s="53" t="s">
        <v>1121</v>
      </c>
      <c r="K342" s="54" t="s">
        <v>18</v>
      </c>
      <c r="L342" s="51" t="s">
        <v>18</v>
      </c>
      <c r="M342" s="55" t="s">
        <v>18</v>
      </c>
      <c r="N342" s="56" t="s">
        <v>18</v>
      </c>
      <c r="O342" s="57"/>
      <c r="P342" s="57"/>
    </row>
    <row r="343">
      <c r="A343" s="49">
        <v>1.0</v>
      </c>
      <c r="B343" s="50" t="s">
        <v>1122</v>
      </c>
      <c r="C343" s="51" t="s">
        <v>1123</v>
      </c>
      <c r="D343" s="49">
        <v>189.0</v>
      </c>
      <c r="E343" s="49" t="s">
        <v>18</v>
      </c>
      <c r="F343" s="49" t="s">
        <v>1071</v>
      </c>
      <c r="G343" s="51" t="s">
        <v>18</v>
      </c>
      <c r="H343" s="52">
        <v>44606.0</v>
      </c>
      <c r="I343" s="52">
        <v>44609.0</v>
      </c>
      <c r="J343" s="53" t="s">
        <v>1124</v>
      </c>
      <c r="K343" s="54" t="s">
        <v>18</v>
      </c>
      <c r="L343" s="51" t="s">
        <v>18</v>
      </c>
      <c r="M343" s="55" t="s">
        <v>18</v>
      </c>
      <c r="N343" s="56" t="s">
        <v>18</v>
      </c>
      <c r="O343" s="57"/>
      <c r="P343" s="57"/>
    </row>
    <row r="344">
      <c r="A344" s="49">
        <v>1.0</v>
      </c>
      <c r="B344" s="50" t="s">
        <v>1125</v>
      </c>
      <c r="C344" s="51" t="s">
        <v>1123</v>
      </c>
      <c r="D344" s="49" t="s">
        <v>1126</v>
      </c>
      <c r="E344" s="49" t="s">
        <v>18</v>
      </c>
      <c r="F344" s="49" t="s">
        <v>1071</v>
      </c>
      <c r="G344" s="49" t="s">
        <v>18</v>
      </c>
      <c r="H344" s="52">
        <v>44606.0</v>
      </c>
      <c r="I344" s="52">
        <v>44606.0</v>
      </c>
      <c r="J344" s="53" t="s">
        <v>1127</v>
      </c>
      <c r="K344" s="54" t="s">
        <v>18</v>
      </c>
      <c r="L344" s="51" t="s">
        <v>18</v>
      </c>
      <c r="M344" s="55" t="s">
        <v>18</v>
      </c>
      <c r="N344" s="56" t="s">
        <v>18</v>
      </c>
      <c r="O344" s="57"/>
      <c r="P344" s="57"/>
    </row>
    <row r="345">
      <c r="A345" s="49">
        <v>1.0</v>
      </c>
      <c r="B345" s="50" t="s">
        <v>1128</v>
      </c>
      <c r="C345" s="51" t="s">
        <v>217</v>
      </c>
      <c r="D345" s="49">
        <v>192.0</v>
      </c>
      <c r="E345" s="49" t="s">
        <v>18</v>
      </c>
      <c r="F345" s="49" t="s">
        <v>1071</v>
      </c>
      <c r="G345" s="51" t="s">
        <v>18</v>
      </c>
      <c r="H345" s="52">
        <v>44607.0</v>
      </c>
      <c r="I345" s="52">
        <v>44607.0</v>
      </c>
      <c r="J345" s="53" t="s">
        <v>1129</v>
      </c>
      <c r="K345" s="54" t="s">
        <v>18</v>
      </c>
      <c r="L345" s="51" t="s">
        <v>18</v>
      </c>
      <c r="M345" s="55" t="s">
        <v>18</v>
      </c>
      <c r="N345" s="56" t="s">
        <v>18</v>
      </c>
      <c r="O345" s="57"/>
      <c r="P345" s="57"/>
    </row>
    <row r="346">
      <c r="A346" s="49">
        <v>1.0</v>
      </c>
      <c r="B346" s="50" t="s">
        <v>1130</v>
      </c>
      <c r="C346" s="51" t="s">
        <v>93</v>
      </c>
      <c r="D346" s="49">
        <v>193.0</v>
      </c>
      <c r="E346" s="49" t="s">
        <v>18</v>
      </c>
      <c r="F346" s="49" t="s">
        <v>1071</v>
      </c>
      <c r="G346" s="51" t="s">
        <v>18</v>
      </c>
      <c r="H346" s="52">
        <v>44607.0</v>
      </c>
      <c r="I346" s="52">
        <v>44607.0</v>
      </c>
      <c r="J346" s="53" t="s">
        <v>1131</v>
      </c>
      <c r="K346" s="54" t="s">
        <v>18</v>
      </c>
      <c r="L346" s="51" t="s">
        <v>18</v>
      </c>
      <c r="M346" s="55" t="s">
        <v>18</v>
      </c>
      <c r="N346" s="56" t="s">
        <v>18</v>
      </c>
      <c r="O346" s="57"/>
      <c r="P346" s="57"/>
    </row>
    <row r="347">
      <c r="A347" s="49">
        <v>1.0</v>
      </c>
      <c r="B347" s="50" t="s">
        <v>1132</v>
      </c>
      <c r="C347" s="51" t="s">
        <v>217</v>
      </c>
      <c r="D347" s="49">
        <v>203.0</v>
      </c>
      <c r="E347" s="49" t="s">
        <v>18</v>
      </c>
      <c r="F347" s="49" t="s">
        <v>1071</v>
      </c>
      <c r="G347" s="51" t="s">
        <v>18</v>
      </c>
      <c r="H347" s="52">
        <v>44609.0</v>
      </c>
      <c r="I347" s="52">
        <v>44609.0</v>
      </c>
      <c r="J347" s="53" t="s">
        <v>1133</v>
      </c>
      <c r="K347" s="54" t="s">
        <v>18</v>
      </c>
      <c r="L347" s="51" t="s">
        <v>18</v>
      </c>
      <c r="M347" s="55" t="s">
        <v>18</v>
      </c>
      <c r="N347" s="56" t="s">
        <v>18</v>
      </c>
      <c r="O347" s="57"/>
      <c r="P347" s="57"/>
    </row>
    <row r="348">
      <c r="A348" s="49">
        <v>1.0</v>
      </c>
      <c r="B348" s="50" t="s">
        <v>233</v>
      </c>
      <c r="C348" s="51" t="s">
        <v>309</v>
      </c>
      <c r="D348" s="49">
        <v>207.0</v>
      </c>
      <c r="E348" s="49" t="s">
        <v>18</v>
      </c>
      <c r="F348" s="49" t="s">
        <v>1071</v>
      </c>
      <c r="G348" s="51" t="s">
        <v>18</v>
      </c>
      <c r="H348" s="52">
        <v>44609.0</v>
      </c>
      <c r="I348" s="52">
        <v>44610.0</v>
      </c>
      <c r="J348" s="53" t="s">
        <v>1134</v>
      </c>
      <c r="K348" s="54" t="s">
        <v>18</v>
      </c>
      <c r="L348" s="51" t="s">
        <v>18</v>
      </c>
      <c r="M348" s="55" t="s">
        <v>18</v>
      </c>
      <c r="N348" s="56" t="s">
        <v>18</v>
      </c>
      <c r="O348" s="57"/>
      <c r="P348" s="57"/>
    </row>
    <row r="349">
      <c r="A349" s="49">
        <v>1.0</v>
      </c>
      <c r="B349" s="50" t="s">
        <v>1135</v>
      </c>
      <c r="C349" s="51" t="s">
        <v>217</v>
      </c>
      <c r="D349" s="49">
        <v>223.0</v>
      </c>
      <c r="E349" s="49" t="s">
        <v>18</v>
      </c>
      <c r="F349" s="49" t="s">
        <v>1071</v>
      </c>
      <c r="G349" s="51" t="s">
        <v>18</v>
      </c>
      <c r="H349" s="52">
        <v>44610.0</v>
      </c>
      <c r="I349" s="52">
        <v>44610.0</v>
      </c>
      <c r="J349" s="53" t="s">
        <v>1136</v>
      </c>
      <c r="K349" s="54" t="s">
        <v>18</v>
      </c>
      <c r="L349" s="51" t="s">
        <v>18</v>
      </c>
      <c r="M349" s="55" t="s">
        <v>18</v>
      </c>
      <c r="N349" s="56" t="s">
        <v>18</v>
      </c>
      <c r="O349" s="57"/>
      <c r="P349" s="57"/>
    </row>
    <row r="350">
      <c r="A350" s="49">
        <v>1.0</v>
      </c>
      <c r="B350" s="50" t="s">
        <v>1137</v>
      </c>
      <c r="C350" s="51" t="s">
        <v>1138</v>
      </c>
      <c r="D350" s="49">
        <v>222.0</v>
      </c>
      <c r="E350" s="49" t="s">
        <v>18</v>
      </c>
      <c r="F350" s="49" t="s">
        <v>1071</v>
      </c>
      <c r="G350" s="51" t="s">
        <v>18</v>
      </c>
      <c r="H350" s="52">
        <v>44610.0</v>
      </c>
      <c r="I350" s="52">
        <v>44610.0</v>
      </c>
      <c r="J350" s="53" t="s">
        <v>1139</v>
      </c>
      <c r="K350" s="54" t="s">
        <v>18</v>
      </c>
      <c r="L350" s="51" t="s">
        <v>18</v>
      </c>
      <c r="M350" s="55" t="s">
        <v>18</v>
      </c>
      <c r="N350" s="56" t="s">
        <v>18</v>
      </c>
      <c r="O350" s="57"/>
      <c r="P350" s="57"/>
    </row>
    <row r="351">
      <c r="A351" s="49">
        <v>1.0</v>
      </c>
      <c r="B351" s="50" t="s">
        <v>1140</v>
      </c>
      <c r="C351" s="51" t="s">
        <v>217</v>
      </c>
      <c r="D351" s="49">
        <v>220.0</v>
      </c>
      <c r="E351" s="49" t="s">
        <v>18</v>
      </c>
      <c r="F351" s="49" t="s">
        <v>1071</v>
      </c>
      <c r="G351" s="51" t="s">
        <v>18</v>
      </c>
      <c r="H351" s="52">
        <v>44610.0</v>
      </c>
      <c r="I351" s="52">
        <v>44610.0</v>
      </c>
      <c r="J351" s="53" t="s">
        <v>1141</v>
      </c>
      <c r="K351" s="54" t="s">
        <v>18</v>
      </c>
      <c r="L351" s="51" t="s">
        <v>18</v>
      </c>
      <c r="M351" s="55" t="s">
        <v>18</v>
      </c>
      <c r="N351" s="56" t="s">
        <v>18</v>
      </c>
      <c r="O351" s="57"/>
      <c r="P351" s="57"/>
    </row>
    <row r="352">
      <c r="A352" s="49">
        <v>1.0</v>
      </c>
      <c r="B352" s="50" t="s">
        <v>1142</v>
      </c>
      <c r="C352" s="51" t="s">
        <v>1143</v>
      </c>
      <c r="D352" s="49">
        <v>231.0</v>
      </c>
      <c r="E352" s="49" t="s">
        <v>18</v>
      </c>
      <c r="F352" s="49" t="s">
        <v>1071</v>
      </c>
      <c r="G352" s="51" t="s">
        <v>18</v>
      </c>
      <c r="H352" s="52">
        <v>44610.0</v>
      </c>
      <c r="I352" s="52">
        <v>44610.0</v>
      </c>
      <c r="J352" s="53" t="s">
        <v>1144</v>
      </c>
      <c r="K352" s="54" t="s">
        <v>18</v>
      </c>
      <c r="L352" s="51" t="s">
        <v>18</v>
      </c>
      <c r="M352" s="55" t="s">
        <v>18</v>
      </c>
      <c r="N352" s="56" t="s">
        <v>18</v>
      </c>
      <c r="O352" s="57"/>
      <c r="P352" s="57"/>
    </row>
    <row r="353">
      <c r="A353" s="49">
        <v>1.0</v>
      </c>
      <c r="B353" s="50" t="s">
        <v>457</v>
      </c>
      <c r="C353" s="51" t="s">
        <v>70</v>
      </c>
      <c r="D353" s="49">
        <v>266.0</v>
      </c>
      <c r="E353" s="49" t="s">
        <v>18</v>
      </c>
      <c r="F353" s="49" t="s">
        <v>1071</v>
      </c>
      <c r="G353" s="51" t="s">
        <v>18</v>
      </c>
      <c r="H353" s="52">
        <v>44622.0</v>
      </c>
      <c r="I353" s="52">
        <v>44622.0</v>
      </c>
      <c r="J353" s="53" t="s">
        <v>1145</v>
      </c>
      <c r="K353" s="54" t="s">
        <v>18</v>
      </c>
      <c r="L353" s="51" t="s">
        <v>18</v>
      </c>
      <c r="M353" s="55" t="s">
        <v>18</v>
      </c>
      <c r="N353" s="56" t="s">
        <v>18</v>
      </c>
      <c r="O353" s="57"/>
      <c r="P353" s="57"/>
    </row>
    <row r="354">
      <c r="A354" s="49">
        <v>1.0</v>
      </c>
      <c r="B354" s="50" t="s">
        <v>102</v>
      </c>
      <c r="C354" s="51" t="s">
        <v>1146</v>
      </c>
      <c r="D354" s="49">
        <v>271.0</v>
      </c>
      <c r="E354" s="49" t="s">
        <v>18</v>
      </c>
      <c r="F354" s="49" t="s">
        <v>1071</v>
      </c>
      <c r="G354" s="51" t="s">
        <v>18</v>
      </c>
      <c r="H354" s="52">
        <v>44622.0</v>
      </c>
      <c r="I354" s="52">
        <v>44631.0</v>
      </c>
      <c r="J354" s="53" t="s">
        <v>1147</v>
      </c>
      <c r="K354" s="54">
        <v>200146.0</v>
      </c>
      <c r="L354" s="51" t="s">
        <v>18</v>
      </c>
      <c r="M354" s="55" t="s">
        <v>18</v>
      </c>
      <c r="N354" s="56" t="s">
        <v>18</v>
      </c>
      <c r="O354" s="57"/>
      <c r="P354" s="57"/>
    </row>
    <row r="355">
      <c r="A355" s="49">
        <v>1.0</v>
      </c>
      <c r="B355" s="50" t="s">
        <v>1148</v>
      </c>
      <c r="C355" s="51" t="s">
        <v>120</v>
      </c>
      <c r="D355" s="49">
        <v>304.0</v>
      </c>
      <c r="E355" s="49" t="s">
        <v>18</v>
      </c>
      <c r="F355" s="49" t="s">
        <v>1071</v>
      </c>
      <c r="G355" s="51" t="s">
        <v>18</v>
      </c>
      <c r="H355" s="52">
        <v>44629.0</v>
      </c>
      <c r="I355" s="52">
        <v>44631.0</v>
      </c>
      <c r="J355" s="53" t="s">
        <v>1149</v>
      </c>
      <c r="K355" s="54" t="s">
        <v>18</v>
      </c>
      <c r="L355" s="51" t="s">
        <v>18</v>
      </c>
      <c r="M355" s="55" t="s">
        <v>18</v>
      </c>
      <c r="N355" s="56" t="s">
        <v>18</v>
      </c>
      <c r="O355" s="57"/>
      <c r="P355" s="57"/>
    </row>
    <row r="356">
      <c r="A356" s="49">
        <v>1.0</v>
      </c>
      <c r="B356" s="50" t="s">
        <v>1150</v>
      </c>
      <c r="C356" s="51" t="s">
        <v>1151</v>
      </c>
      <c r="D356" s="49">
        <v>307.0</v>
      </c>
      <c r="E356" s="49" t="s">
        <v>18</v>
      </c>
      <c r="F356" s="49" t="s">
        <v>1071</v>
      </c>
      <c r="G356" s="51" t="s">
        <v>18</v>
      </c>
      <c r="H356" s="52">
        <v>44631.0</v>
      </c>
      <c r="I356" s="52">
        <v>44634.0</v>
      </c>
      <c r="J356" s="53" t="s">
        <v>1152</v>
      </c>
      <c r="K356" s="54" t="s">
        <v>18</v>
      </c>
      <c r="L356" s="51" t="s">
        <v>18</v>
      </c>
      <c r="M356" s="55" t="s">
        <v>18</v>
      </c>
      <c r="N356" s="56" t="s">
        <v>18</v>
      </c>
      <c r="O356" s="57"/>
      <c r="P356" s="57"/>
    </row>
    <row r="357">
      <c r="A357" s="49">
        <v>1.0</v>
      </c>
      <c r="B357" s="50" t="s">
        <v>1153</v>
      </c>
      <c r="C357" s="51" t="s">
        <v>1154</v>
      </c>
      <c r="D357" s="49">
        <v>310.0</v>
      </c>
      <c r="E357" s="49" t="s">
        <v>18</v>
      </c>
      <c r="F357" s="49" t="s">
        <v>1071</v>
      </c>
      <c r="G357" s="51" t="s">
        <v>18</v>
      </c>
      <c r="H357" s="52">
        <v>44634.0</v>
      </c>
      <c r="I357" s="52">
        <v>44634.0</v>
      </c>
      <c r="J357" s="53" t="s">
        <v>1155</v>
      </c>
      <c r="K357" s="54" t="s">
        <v>18</v>
      </c>
      <c r="L357" s="51" t="s">
        <v>18</v>
      </c>
      <c r="M357" s="55" t="s">
        <v>18</v>
      </c>
      <c r="N357" s="56" t="s">
        <v>18</v>
      </c>
      <c r="O357" s="57"/>
      <c r="P357" s="57"/>
    </row>
    <row r="358">
      <c r="A358" s="49">
        <v>1.0</v>
      </c>
      <c r="B358" s="50" t="s">
        <v>1074</v>
      </c>
      <c r="C358" s="51" t="s">
        <v>1156</v>
      </c>
      <c r="D358" s="49">
        <v>311.0</v>
      </c>
      <c r="E358" s="49" t="s">
        <v>18</v>
      </c>
      <c r="F358" s="49" t="s">
        <v>1071</v>
      </c>
      <c r="G358" s="51" t="s">
        <v>18</v>
      </c>
      <c r="H358" s="52">
        <v>44634.0</v>
      </c>
      <c r="I358" s="52">
        <v>44634.0</v>
      </c>
      <c r="J358" s="53" t="s">
        <v>1157</v>
      </c>
      <c r="K358" s="54" t="s">
        <v>18</v>
      </c>
      <c r="L358" s="51" t="s">
        <v>18</v>
      </c>
      <c r="M358" s="55" t="s">
        <v>18</v>
      </c>
      <c r="N358" s="56" t="s">
        <v>18</v>
      </c>
      <c r="O358" s="57"/>
      <c r="P358" s="57"/>
    </row>
    <row r="359">
      <c r="A359" s="49">
        <v>1.0</v>
      </c>
      <c r="B359" s="50" t="s">
        <v>1158</v>
      </c>
      <c r="C359" s="51" t="s">
        <v>1159</v>
      </c>
      <c r="D359" s="49">
        <v>321.0</v>
      </c>
      <c r="E359" s="49" t="s">
        <v>18</v>
      </c>
      <c r="F359" s="49" t="s">
        <v>1071</v>
      </c>
      <c r="G359" s="51" t="s">
        <v>18</v>
      </c>
      <c r="H359" s="52">
        <v>44634.0</v>
      </c>
      <c r="I359" s="52">
        <v>44634.0</v>
      </c>
      <c r="J359" s="53" t="s">
        <v>1160</v>
      </c>
      <c r="K359" s="54" t="s">
        <v>18</v>
      </c>
      <c r="L359" s="51" t="s">
        <v>18</v>
      </c>
      <c r="M359" s="55" t="s">
        <v>18</v>
      </c>
      <c r="N359" s="56" t="s">
        <v>18</v>
      </c>
      <c r="O359" s="57"/>
      <c r="P359" s="57"/>
    </row>
    <row r="360">
      <c r="A360" s="49">
        <v>1.0</v>
      </c>
      <c r="B360" s="50" t="s">
        <v>1161</v>
      </c>
      <c r="C360" s="51" t="s">
        <v>1162</v>
      </c>
      <c r="D360" s="49">
        <v>347.0</v>
      </c>
      <c r="E360" s="49" t="s">
        <v>18</v>
      </c>
      <c r="F360" s="49" t="s">
        <v>1071</v>
      </c>
      <c r="G360" s="51" t="s">
        <v>18</v>
      </c>
      <c r="H360" s="52">
        <v>44637.0</v>
      </c>
      <c r="I360" s="52">
        <v>44637.0</v>
      </c>
      <c r="J360" s="53" t="s">
        <v>1163</v>
      </c>
      <c r="K360" s="54" t="s">
        <v>18</v>
      </c>
      <c r="L360" s="51" t="s">
        <v>18</v>
      </c>
      <c r="M360" s="55" t="s">
        <v>18</v>
      </c>
      <c r="N360" s="56" t="s">
        <v>18</v>
      </c>
      <c r="O360" s="57"/>
      <c r="P360" s="57"/>
    </row>
    <row r="361">
      <c r="A361" s="49">
        <v>1.0</v>
      </c>
      <c r="B361" s="50" t="s">
        <v>1164</v>
      </c>
      <c r="C361" s="51" t="s">
        <v>93</v>
      </c>
      <c r="D361" s="49">
        <v>345.0</v>
      </c>
      <c r="E361" s="49" t="s">
        <v>18</v>
      </c>
      <c r="F361" s="49" t="s">
        <v>1071</v>
      </c>
      <c r="G361" s="51" t="s">
        <v>18</v>
      </c>
      <c r="H361" s="52">
        <v>44637.0</v>
      </c>
      <c r="I361" s="52">
        <v>44637.0</v>
      </c>
      <c r="J361" s="53" t="s">
        <v>1165</v>
      </c>
      <c r="K361" s="54" t="s">
        <v>18</v>
      </c>
      <c r="L361" s="51" t="s">
        <v>18</v>
      </c>
      <c r="M361" s="55" t="s">
        <v>18</v>
      </c>
      <c r="N361" s="56" t="s">
        <v>18</v>
      </c>
      <c r="O361" s="57"/>
      <c r="P361" s="57"/>
    </row>
    <row r="362">
      <c r="A362" s="49">
        <v>1.0</v>
      </c>
      <c r="B362" s="50" t="s">
        <v>1166</v>
      </c>
      <c r="C362" s="51" t="s">
        <v>93</v>
      </c>
      <c r="D362" s="49">
        <v>353.0</v>
      </c>
      <c r="E362" s="49" t="s">
        <v>18</v>
      </c>
      <c r="F362" s="49" t="s">
        <v>1071</v>
      </c>
      <c r="G362" s="51" t="s">
        <v>18</v>
      </c>
      <c r="H362" s="52">
        <v>44641.0</v>
      </c>
      <c r="I362" s="52">
        <v>44641.0</v>
      </c>
      <c r="J362" s="53" t="s">
        <v>1167</v>
      </c>
      <c r="K362" s="54" t="s">
        <v>18</v>
      </c>
      <c r="L362" s="51" t="s">
        <v>18</v>
      </c>
      <c r="M362" s="55" t="s">
        <v>18</v>
      </c>
      <c r="N362" s="56" t="s">
        <v>18</v>
      </c>
      <c r="O362" s="57"/>
      <c r="P362" s="57"/>
    </row>
    <row r="363">
      <c r="A363" s="49">
        <v>1.0</v>
      </c>
      <c r="B363" s="50" t="s">
        <v>61</v>
      </c>
      <c r="C363" s="51" t="s">
        <v>1168</v>
      </c>
      <c r="D363" s="49">
        <v>288.0</v>
      </c>
      <c r="E363" s="49" t="s">
        <v>18</v>
      </c>
      <c r="F363" s="49" t="s">
        <v>1071</v>
      </c>
      <c r="G363" s="51" t="s">
        <v>18</v>
      </c>
      <c r="H363" s="52">
        <v>44641.0</v>
      </c>
      <c r="I363" s="52">
        <v>44642.0</v>
      </c>
      <c r="J363" s="53" t="s">
        <v>1169</v>
      </c>
      <c r="K363" s="54" t="s">
        <v>18</v>
      </c>
      <c r="L363" s="51" t="s">
        <v>18</v>
      </c>
      <c r="M363" s="55" t="s">
        <v>18</v>
      </c>
      <c r="N363" s="56" t="s">
        <v>18</v>
      </c>
      <c r="O363" s="57"/>
      <c r="P363" s="57"/>
    </row>
    <row r="364">
      <c r="A364" s="49">
        <v>1.0</v>
      </c>
      <c r="B364" s="50" t="s">
        <v>1074</v>
      </c>
      <c r="C364" s="51" t="s">
        <v>1170</v>
      </c>
      <c r="D364" s="49">
        <v>379.0</v>
      </c>
      <c r="E364" s="49" t="s">
        <v>18</v>
      </c>
      <c r="F364" s="49" t="s">
        <v>1071</v>
      </c>
      <c r="G364" s="51" t="s">
        <v>18</v>
      </c>
      <c r="H364" s="52">
        <v>44643.0</v>
      </c>
      <c r="I364" s="52">
        <v>44643.0</v>
      </c>
      <c r="J364" s="53" t="s">
        <v>1171</v>
      </c>
      <c r="K364" s="54" t="s">
        <v>18</v>
      </c>
      <c r="L364" s="51" t="s">
        <v>18</v>
      </c>
      <c r="M364" s="55" t="s">
        <v>18</v>
      </c>
      <c r="N364" s="56" t="s">
        <v>18</v>
      </c>
      <c r="O364" s="57"/>
      <c r="P364" s="57"/>
    </row>
    <row r="365">
      <c r="A365" s="49">
        <v>1.0</v>
      </c>
      <c r="B365" s="50" t="s">
        <v>1172</v>
      </c>
      <c r="C365" s="51" t="s">
        <v>1173</v>
      </c>
      <c r="D365" s="49">
        <v>393.0</v>
      </c>
      <c r="E365" s="49" t="s">
        <v>18</v>
      </c>
      <c r="F365" s="49" t="s">
        <v>1071</v>
      </c>
      <c r="G365" s="51" t="s">
        <v>18</v>
      </c>
      <c r="H365" s="52">
        <v>44644.0</v>
      </c>
      <c r="I365" s="52">
        <v>44645.0</v>
      </c>
      <c r="J365" s="53" t="s">
        <v>1174</v>
      </c>
      <c r="K365" s="54" t="s">
        <v>18</v>
      </c>
      <c r="L365" s="51" t="s">
        <v>18</v>
      </c>
      <c r="M365" s="55" t="s">
        <v>18</v>
      </c>
      <c r="N365" s="56" t="s">
        <v>18</v>
      </c>
      <c r="O365" s="57"/>
      <c r="P365" s="57"/>
    </row>
    <row r="366">
      <c r="A366" s="49">
        <v>1.0</v>
      </c>
      <c r="B366" s="50" t="s">
        <v>1175</v>
      </c>
      <c r="C366" s="51" t="s">
        <v>1176</v>
      </c>
      <c r="D366" s="49">
        <v>395.0</v>
      </c>
      <c r="E366" s="49" t="s">
        <v>18</v>
      </c>
      <c r="F366" s="49" t="s">
        <v>1071</v>
      </c>
      <c r="G366" s="51" t="s">
        <v>18</v>
      </c>
      <c r="H366" s="52">
        <v>44645.0</v>
      </c>
      <c r="I366" s="52">
        <v>44645.0</v>
      </c>
      <c r="J366" s="53" t="s">
        <v>1177</v>
      </c>
      <c r="K366" s="54" t="s">
        <v>18</v>
      </c>
      <c r="L366" s="51" t="s">
        <v>18</v>
      </c>
      <c r="M366" s="55" t="s">
        <v>18</v>
      </c>
      <c r="N366" s="56" t="s">
        <v>18</v>
      </c>
      <c r="O366" s="57"/>
      <c r="P366" s="57"/>
    </row>
    <row r="367">
      <c r="A367" s="49">
        <v>1.0</v>
      </c>
      <c r="B367" s="50" t="s">
        <v>1178</v>
      </c>
      <c r="C367" s="51" t="s">
        <v>309</v>
      </c>
      <c r="D367" s="49">
        <v>408.0</v>
      </c>
      <c r="E367" s="49" t="s">
        <v>18</v>
      </c>
      <c r="F367" s="49" t="s">
        <v>1071</v>
      </c>
      <c r="G367" s="51" t="s">
        <v>18</v>
      </c>
      <c r="H367" s="52">
        <v>44648.0</v>
      </c>
      <c r="I367" s="52">
        <v>44648.0</v>
      </c>
      <c r="J367" s="53" t="s">
        <v>1179</v>
      </c>
      <c r="K367" s="54" t="s">
        <v>18</v>
      </c>
      <c r="L367" s="51" t="s">
        <v>18</v>
      </c>
      <c r="M367" s="55" t="s">
        <v>18</v>
      </c>
      <c r="N367" s="56" t="s">
        <v>18</v>
      </c>
      <c r="O367" s="57"/>
      <c r="P367" s="57"/>
    </row>
    <row r="368">
      <c r="A368" s="49">
        <v>1.0</v>
      </c>
      <c r="B368" s="50" t="s">
        <v>1180</v>
      </c>
      <c r="C368" s="51" t="s">
        <v>1181</v>
      </c>
      <c r="D368" s="49" t="s">
        <v>18</v>
      </c>
      <c r="E368" s="49" t="s">
        <v>18</v>
      </c>
      <c r="F368" s="49" t="s">
        <v>1071</v>
      </c>
      <c r="G368" s="51" t="s">
        <v>18</v>
      </c>
      <c r="H368" s="52">
        <v>44648.0</v>
      </c>
      <c r="I368" s="52">
        <v>44649.0</v>
      </c>
      <c r="J368" s="53" t="s">
        <v>1182</v>
      </c>
      <c r="K368" s="54">
        <v>33942.0</v>
      </c>
      <c r="L368" s="51" t="s">
        <v>1183</v>
      </c>
      <c r="M368" s="55" t="s">
        <v>18</v>
      </c>
      <c r="N368" s="56" t="s">
        <v>18</v>
      </c>
      <c r="O368" s="57"/>
      <c r="P368" s="57"/>
    </row>
    <row r="369">
      <c r="A369" s="49">
        <v>1.0</v>
      </c>
      <c r="B369" s="50" t="s">
        <v>1184</v>
      </c>
      <c r="C369" s="51" t="s">
        <v>180</v>
      </c>
      <c r="D369" s="49">
        <v>416.0</v>
      </c>
      <c r="E369" s="49" t="s">
        <v>18</v>
      </c>
      <c r="F369" s="49" t="s">
        <v>1071</v>
      </c>
      <c r="G369" s="51" t="s">
        <v>18</v>
      </c>
      <c r="H369" s="52">
        <v>44649.0</v>
      </c>
      <c r="I369" s="52">
        <v>44649.0</v>
      </c>
      <c r="J369" s="53" t="s">
        <v>1185</v>
      </c>
      <c r="K369" s="54" t="s">
        <v>18</v>
      </c>
      <c r="L369" s="51" t="s">
        <v>18</v>
      </c>
      <c r="M369" s="55" t="s">
        <v>18</v>
      </c>
      <c r="N369" s="56" t="s">
        <v>18</v>
      </c>
      <c r="O369" s="57"/>
      <c r="P369" s="57"/>
    </row>
    <row r="370">
      <c r="A370" s="49">
        <v>1.0</v>
      </c>
      <c r="B370" s="50" t="s">
        <v>233</v>
      </c>
      <c r="C370" s="51" t="s">
        <v>1186</v>
      </c>
      <c r="D370" s="49">
        <v>421.0</v>
      </c>
      <c r="E370" s="49" t="s">
        <v>18</v>
      </c>
      <c r="F370" s="49" t="s">
        <v>1071</v>
      </c>
      <c r="G370" s="51" t="s">
        <v>18</v>
      </c>
      <c r="H370" s="52">
        <v>44649.0</v>
      </c>
      <c r="I370" s="52">
        <v>44649.0</v>
      </c>
      <c r="J370" s="53" t="s">
        <v>1187</v>
      </c>
      <c r="K370" s="54" t="s">
        <v>18</v>
      </c>
      <c r="L370" s="51" t="s">
        <v>18</v>
      </c>
      <c r="M370" s="55" t="s">
        <v>18</v>
      </c>
      <c r="N370" s="56" t="s">
        <v>18</v>
      </c>
      <c r="O370" s="57"/>
      <c r="P370" s="57"/>
    </row>
    <row r="371">
      <c r="A371" s="49">
        <v>1.0</v>
      </c>
      <c r="B371" s="50" t="s">
        <v>1188</v>
      </c>
      <c r="C371" s="51" t="s">
        <v>188</v>
      </c>
      <c r="D371" s="49">
        <v>429.0</v>
      </c>
      <c r="E371" s="49" t="s">
        <v>18</v>
      </c>
      <c r="F371" s="49" t="s">
        <v>1071</v>
      </c>
      <c r="G371" s="51" t="s">
        <v>18</v>
      </c>
      <c r="H371" s="52">
        <v>44651.0</v>
      </c>
      <c r="I371" s="52">
        <v>44651.0</v>
      </c>
      <c r="J371" s="53" t="s">
        <v>1189</v>
      </c>
      <c r="K371" s="54" t="s">
        <v>18</v>
      </c>
      <c r="L371" s="51" t="s">
        <v>18</v>
      </c>
      <c r="M371" s="55" t="s">
        <v>18</v>
      </c>
      <c r="N371" s="56" t="s">
        <v>18</v>
      </c>
      <c r="O371" s="57"/>
      <c r="P371" s="57"/>
    </row>
    <row r="372">
      <c r="A372" s="49">
        <v>1.0</v>
      </c>
      <c r="B372" s="50" t="s">
        <v>1106</v>
      </c>
      <c r="C372" s="51" t="s">
        <v>93</v>
      </c>
      <c r="D372" s="49">
        <v>430.0</v>
      </c>
      <c r="E372" s="49" t="s">
        <v>18</v>
      </c>
      <c r="F372" s="49" t="s">
        <v>1071</v>
      </c>
      <c r="G372" s="51" t="s">
        <v>18</v>
      </c>
      <c r="H372" s="52">
        <v>44651.0</v>
      </c>
      <c r="I372" s="52">
        <v>44652.0</v>
      </c>
      <c r="J372" s="53" t="s">
        <v>1190</v>
      </c>
      <c r="K372" s="54" t="s">
        <v>18</v>
      </c>
      <c r="L372" s="51" t="s">
        <v>18</v>
      </c>
      <c r="M372" s="55" t="s">
        <v>18</v>
      </c>
      <c r="N372" s="56" t="s">
        <v>18</v>
      </c>
      <c r="O372" s="57"/>
      <c r="P372" s="57"/>
    </row>
    <row r="373">
      <c r="A373" s="49">
        <v>1.0</v>
      </c>
      <c r="B373" s="50" t="s">
        <v>1191</v>
      </c>
      <c r="C373" s="51" t="s">
        <v>869</v>
      </c>
      <c r="D373" s="49">
        <v>435.0</v>
      </c>
      <c r="E373" s="49" t="s">
        <v>18</v>
      </c>
      <c r="F373" s="49" t="s">
        <v>1071</v>
      </c>
      <c r="G373" s="51" t="s">
        <v>18</v>
      </c>
      <c r="H373" s="52">
        <v>44652.0</v>
      </c>
      <c r="I373" s="52">
        <v>44652.0</v>
      </c>
      <c r="J373" s="53" t="s">
        <v>1192</v>
      </c>
      <c r="K373" s="54" t="s">
        <v>18</v>
      </c>
      <c r="L373" s="51" t="s">
        <v>18</v>
      </c>
      <c r="M373" s="55" t="s">
        <v>18</v>
      </c>
      <c r="N373" s="56" t="s">
        <v>18</v>
      </c>
      <c r="O373" s="57"/>
      <c r="P373" s="57"/>
    </row>
    <row r="374">
      <c r="A374" s="49">
        <v>1.0</v>
      </c>
      <c r="B374" s="50" t="s">
        <v>1193</v>
      </c>
      <c r="C374" s="51" t="s">
        <v>1194</v>
      </c>
      <c r="D374" s="49">
        <v>470.0</v>
      </c>
      <c r="E374" s="49" t="s">
        <v>18</v>
      </c>
      <c r="F374" s="49" t="s">
        <v>1071</v>
      </c>
      <c r="G374" s="51" t="s">
        <v>1195</v>
      </c>
      <c r="H374" s="52">
        <v>44658.0</v>
      </c>
      <c r="I374" s="52">
        <v>44664.0</v>
      </c>
      <c r="J374" s="53" t="s">
        <v>1196</v>
      </c>
      <c r="K374" s="54" t="s">
        <v>18</v>
      </c>
      <c r="L374" s="51" t="s">
        <v>18</v>
      </c>
      <c r="M374" s="55" t="s">
        <v>18</v>
      </c>
      <c r="N374" s="56" t="s">
        <v>18</v>
      </c>
      <c r="O374" s="57"/>
      <c r="P374" s="57"/>
    </row>
    <row r="375">
      <c r="A375" s="49">
        <v>1.0</v>
      </c>
      <c r="B375" s="50" t="s">
        <v>1197</v>
      </c>
      <c r="C375" s="51" t="s">
        <v>93</v>
      </c>
      <c r="D375" s="49">
        <v>490.0</v>
      </c>
      <c r="E375" s="49" t="s">
        <v>18</v>
      </c>
      <c r="F375" s="49" t="s">
        <v>1071</v>
      </c>
      <c r="G375" s="51" t="s">
        <v>18</v>
      </c>
      <c r="H375" s="52">
        <v>44665.0</v>
      </c>
      <c r="I375" s="52">
        <v>44665.0</v>
      </c>
      <c r="J375" s="53" t="s">
        <v>1198</v>
      </c>
      <c r="K375" s="54" t="s">
        <v>18</v>
      </c>
      <c r="L375" s="51" t="s">
        <v>18</v>
      </c>
      <c r="M375" s="55" t="s">
        <v>18</v>
      </c>
      <c r="N375" s="56" t="s">
        <v>18</v>
      </c>
      <c r="O375" s="57"/>
      <c r="P375" s="57"/>
    </row>
    <row r="376">
      <c r="A376" s="49">
        <v>1.0</v>
      </c>
      <c r="B376" s="50" t="s">
        <v>1199</v>
      </c>
      <c r="C376" s="51" t="s">
        <v>1200</v>
      </c>
      <c r="D376" s="49">
        <v>509.0</v>
      </c>
      <c r="E376" s="49" t="s">
        <v>18</v>
      </c>
      <c r="F376" s="49" t="s">
        <v>1071</v>
      </c>
      <c r="G376" s="51" t="s">
        <v>18</v>
      </c>
      <c r="H376" s="52">
        <v>44670.0</v>
      </c>
      <c r="I376" s="52">
        <v>44670.0</v>
      </c>
      <c r="J376" s="53" t="s">
        <v>1201</v>
      </c>
      <c r="K376" s="54" t="s">
        <v>18</v>
      </c>
      <c r="L376" s="51" t="s">
        <v>18</v>
      </c>
      <c r="M376" s="55" t="s">
        <v>18</v>
      </c>
      <c r="N376" s="56" t="s">
        <v>18</v>
      </c>
      <c r="O376" s="57"/>
      <c r="P376" s="57"/>
    </row>
    <row r="377">
      <c r="A377" s="49">
        <v>1.0</v>
      </c>
      <c r="B377" s="50" t="s">
        <v>791</v>
      </c>
      <c r="C377" s="51" t="s">
        <v>1202</v>
      </c>
      <c r="D377" s="49">
        <v>511.0</v>
      </c>
      <c r="E377" s="49" t="s">
        <v>18</v>
      </c>
      <c r="F377" s="49" t="s">
        <v>1071</v>
      </c>
      <c r="G377" s="51" t="s">
        <v>18</v>
      </c>
      <c r="H377" s="52">
        <v>44670.0</v>
      </c>
      <c r="I377" s="52">
        <v>44671.0</v>
      </c>
      <c r="J377" s="53" t="s">
        <v>1203</v>
      </c>
      <c r="K377" s="54" t="s">
        <v>18</v>
      </c>
      <c r="L377" s="51" t="s">
        <v>18</v>
      </c>
      <c r="M377" s="55" t="s">
        <v>18</v>
      </c>
      <c r="N377" s="56" t="s">
        <v>18</v>
      </c>
      <c r="O377" s="57"/>
      <c r="P377" s="57"/>
    </row>
    <row r="378">
      <c r="A378" s="49">
        <v>1.0</v>
      </c>
      <c r="B378" s="50" t="s">
        <v>1204</v>
      </c>
      <c r="C378" s="51" t="s">
        <v>1205</v>
      </c>
      <c r="D378" s="49">
        <v>559.0</v>
      </c>
      <c r="E378" s="49" t="s">
        <v>18</v>
      </c>
      <c r="F378" s="49" t="s">
        <v>1071</v>
      </c>
      <c r="G378" s="51" t="s">
        <v>18</v>
      </c>
      <c r="H378" s="52">
        <v>44678.0</v>
      </c>
      <c r="I378" s="52">
        <v>44678.0</v>
      </c>
      <c r="J378" s="53" t="s">
        <v>1206</v>
      </c>
      <c r="K378" s="54" t="s">
        <v>18</v>
      </c>
      <c r="L378" s="51" t="s">
        <v>18</v>
      </c>
      <c r="M378" s="55" t="s">
        <v>18</v>
      </c>
      <c r="N378" s="56" t="s">
        <v>18</v>
      </c>
      <c r="O378" s="57"/>
      <c r="P378" s="57"/>
    </row>
    <row r="379">
      <c r="A379" s="49">
        <v>1.0</v>
      </c>
      <c r="B379" s="50" t="s">
        <v>239</v>
      </c>
      <c r="C379" s="51" t="s">
        <v>134</v>
      </c>
      <c r="D379" s="49">
        <v>1.0</v>
      </c>
      <c r="E379" s="49" t="s">
        <v>1207</v>
      </c>
      <c r="F379" s="49" t="s">
        <v>1071</v>
      </c>
      <c r="G379" s="49" t="s">
        <v>18</v>
      </c>
      <c r="H379" s="52">
        <v>44571.0</v>
      </c>
      <c r="I379" s="52">
        <v>44573.0</v>
      </c>
      <c r="J379" s="53" t="s">
        <v>1208</v>
      </c>
      <c r="K379" s="67">
        <v>714799.0</v>
      </c>
      <c r="L379" s="51" t="s">
        <v>18</v>
      </c>
      <c r="M379" s="55" t="s">
        <v>18</v>
      </c>
      <c r="N379" s="56" t="s">
        <v>18</v>
      </c>
      <c r="O379" s="57"/>
      <c r="P379" s="57"/>
    </row>
    <row r="380">
      <c r="A380" s="49">
        <v>1.0</v>
      </c>
      <c r="B380" s="50" t="s">
        <v>1209</v>
      </c>
      <c r="C380" s="51" t="s">
        <v>217</v>
      </c>
      <c r="D380" s="49" t="s">
        <v>18</v>
      </c>
      <c r="E380" s="49" t="s">
        <v>1210</v>
      </c>
      <c r="F380" s="49" t="s">
        <v>1071</v>
      </c>
      <c r="G380" s="51" t="s">
        <v>18</v>
      </c>
      <c r="H380" s="52">
        <v>44673.0</v>
      </c>
      <c r="I380" s="52">
        <v>44677.0</v>
      </c>
      <c r="J380" s="53" t="s">
        <v>1211</v>
      </c>
      <c r="K380" s="54">
        <v>6366798.0</v>
      </c>
      <c r="L380" s="51" t="s">
        <v>18</v>
      </c>
      <c r="M380" s="55" t="s">
        <v>18</v>
      </c>
      <c r="N380" s="56" t="s">
        <v>18</v>
      </c>
      <c r="O380" s="57"/>
      <c r="P380" s="57"/>
    </row>
    <row r="381">
      <c r="A381" s="49">
        <v>1.0</v>
      </c>
      <c r="B381" s="50" t="s">
        <v>1184</v>
      </c>
      <c r="C381" s="51" t="s">
        <v>426</v>
      </c>
      <c r="D381" s="49">
        <v>26.0</v>
      </c>
      <c r="E381" s="49" t="s">
        <v>1212</v>
      </c>
      <c r="F381" s="49" t="s">
        <v>1071</v>
      </c>
      <c r="G381" s="51" t="s">
        <v>18</v>
      </c>
      <c r="H381" s="52">
        <v>44573.0</v>
      </c>
      <c r="I381" s="52">
        <v>44609.0</v>
      </c>
      <c r="J381" s="53" t="s">
        <v>1213</v>
      </c>
      <c r="K381" s="67">
        <v>2192890.0</v>
      </c>
      <c r="L381" s="51" t="s">
        <v>18</v>
      </c>
      <c r="M381" s="55" t="s">
        <v>18</v>
      </c>
      <c r="N381" s="56" t="s">
        <v>18</v>
      </c>
      <c r="O381" s="57"/>
      <c r="P381" s="57"/>
    </row>
    <row r="382">
      <c r="A382" s="49">
        <v>1.0</v>
      </c>
      <c r="B382" s="50" t="s">
        <v>791</v>
      </c>
      <c r="C382" s="51" t="s">
        <v>309</v>
      </c>
      <c r="D382" s="49">
        <v>28.0</v>
      </c>
      <c r="E382" s="49" t="s">
        <v>1214</v>
      </c>
      <c r="F382" s="49" t="s">
        <v>1071</v>
      </c>
      <c r="G382" s="49" t="s">
        <v>18</v>
      </c>
      <c r="H382" s="52">
        <v>44574.0</v>
      </c>
      <c r="I382" s="52">
        <v>44579.0</v>
      </c>
      <c r="J382" s="53" t="s">
        <v>1215</v>
      </c>
      <c r="K382" s="67">
        <v>210978.0</v>
      </c>
      <c r="L382" s="51" t="s">
        <v>18</v>
      </c>
      <c r="M382" s="55" t="s">
        <v>18</v>
      </c>
      <c r="N382" s="56" t="s">
        <v>18</v>
      </c>
      <c r="O382" s="57"/>
      <c r="P382" s="57"/>
    </row>
    <row r="383">
      <c r="A383" s="49">
        <v>1.0</v>
      </c>
      <c r="B383" s="50" t="s">
        <v>1216</v>
      </c>
      <c r="C383" s="51" t="s">
        <v>309</v>
      </c>
      <c r="D383" s="49" t="s">
        <v>18</v>
      </c>
      <c r="E383" s="49" t="s">
        <v>1217</v>
      </c>
      <c r="F383" s="49" t="s">
        <v>1071</v>
      </c>
      <c r="G383" s="49" t="s">
        <v>18</v>
      </c>
      <c r="H383" s="52">
        <v>44574.0</v>
      </c>
      <c r="I383" s="52">
        <v>44575.0</v>
      </c>
      <c r="J383" s="53" t="s">
        <v>1218</v>
      </c>
      <c r="K383" s="67">
        <v>42050.0</v>
      </c>
      <c r="L383" s="51" t="s">
        <v>18</v>
      </c>
      <c r="M383" s="55" t="s">
        <v>18</v>
      </c>
      <c r="N383" s="56" t="s">
        <v>18</v>
      </c>
      <c r="O383" s="57"/>
      <c r="P383" s="57"/>
    </row>
    <row r="384">
      <c r="A384" s="49">
        <v>1.0</v>
      </c>
      <c r="B384" s="50" t="s">
        <v>1216</v>
      </c>
      <c r="C384" s="51" t="s">
        <v>1219</v>
      </c>
      <c r="D384" s="49" t="s">
        <v>18</v>
      </c>
      <c r="E384" s="49" t="s">
        <v>1217</v>
      </c>
      <c r="F384" s="49" t="s">
        <v>1071</v>
      </c>
      <c r="G384" s="51" t="s">
        <v>18</v>
      </c>
      <c r="H384" s="52">
        <v>44627.0</v>
      </c>
      <c r="I384" s="52">
        <v>44634.0</v>
      </c>
      <c r="J384" s="53" t="s">
        <v>1220</v>
      </c>
      <c r="K384" s="54">
        <v>42050.0</v>
      </c>
      <c r="L384" s="51" t="s">
        <v>18</v>
      </c>
      <c r="M384" s="55" t="s">
        <v>18</v>
      </c>
      <c r="N384" s="56" t="s">
        <v>18</v>
      </c>
      <c r="O384" s="57"/>
      <c r="P384" s="57"/>
    </row>
    <row r="385">
      <c r="A385" s="49">
        <v>1.0</v>
      </c>
      <c r="B385" s="50" t="s">
        <v>791</v>
      </c>
      <c r="C385" s="51" t="s">
        <v>309</v>
      </c>
      <c r="D385" s="49" t="s">
        <v>18</v>
      </c>
      <c r="E385" s="49" t="s">
        <v>1217</v>
      </c>
      <c r="F385" s="49" t="s">
        <v>1071</v>
      </c>
      <c r="G385" s="51" t="s">
        <v>18</v>
      </c>
      <c r="H385" s="52">
        <v>44666.0</v>
      </c>
      <c r="I385" s="52">
        <v>44666.0</v>
      </c>
      <c r="J385" s="53" t="s">
        <v>1221</v>
      </c>
      <c r="K385" s="54">
        <v>210978.0</v>
      </c>
      <c r="L385" s="51" t="s">
        <v>1222</v>
      </c>
      <c r="M385" s="55" t="s">
        <v>18</v>
      </c>
      <c r="N385" s="56"/>
      <c r="O385" s="57"/>
      <c r="P385" s="57"/>
    </row>
    <row r="386">
      <c r="A386" s="49">
        <v>1.0</v>
      </c>
      <c r="B386" s="50" t="s">
        <v>165</v>
      </c>
      <c r="C386" s="51" t="s">
        <v>93</v>
      </c>
      <c r="D386" s="49">
        <v>21.0</v>
      </c>
      <c r="E386" s="49" t="s">
        <v>1223</v>
      </c>
      <c r="F386" s="49" t="s">
        <v>1071</v>
      </c>
      <c r="G386" s="49" t="s">
        <v>18</v>
      </c>
      <c r="H386" s="52">
        <v>44573.0</v>
      </c>
      <c r="I386" s="52">
        <v>44575.0</v>
      </c>
      <c r="J386" s="53" t="s">
        <v>1224</v>
      </c>
      <c r="K386" s="67">
        <v>462802.0</v>
      </c>
      <c r="L386" s="51"/>
      <c r="M386" s="55" t="s">
        <v>18</v>
      </c>
      <c r="N386" s="56" t="s">
        <v>18</v>
      </c>
      <c r="O386" s="57"/>
      <c r="P386" s="57"/>
    </row>
    <row r="387">
      <c r="A387" s="49">
        <v>1.0</v>
      </c>
      <c r="B387" s="50" t="s">
        <v>165</v>
      </c>
      <c r="C387" s="51" t="s">
        <v>93</v>
      </c>
      <c r="D387" s="49">
        <v>537.0</v>
      </c>
      <c r="E387" s="49" t="s">
        <v>1225</v>
      </c>
      <c r="F387" s="49" t="s">
        <v>1071</v>
      </c>
      <c r="G387" s="51" t="s">
        <v>18</v>
      </c>
      <c r="H387" s="52">
        <v>44676.0</v>
      </c>
      <c r="I387" s="52">
        <v>44676.0</v>
      </c>
      <c r="J387" s="53" t="s">
        <v>1226</v>
      </c>
      <c r="K387" s="54">
        <v>643982.0</v>
      </c>
      <c r="L387" s="51" t="s">
        <v>18</v>
      </c>
      <c r="M387" s="55" t="s">
        <v>18</v>
      </c>
      <c r="N387" s="56" t="s">
        <v>18</v>
      </c>
      <c r="O387" s="57"/>
      <c r="P387" s="57"/>
    </row>
    <row r="388">
      <c r="A388" s="49">
        <v>1.0</v>
      </c>
      <c r="B388" s="50" t="s">
        <v>1227</v>
      </c>
      <c r="C388" s="51" t="s">
        <v>577</v>
      </c>
      <c r="D388" s="49" t="s">
        <v>18</v>
      </c>
      <c r="E388" s="49" t="s">
        <v>1228</v>
      </c>
      <c r="F388" s="49" t="s">
        <v>1071</v>
      </c>
      <c r="G388" s="49" t="s">
        <v>18</v>
      </c>
      <c r="H388" s="52">
        <v>44662.0</v>
      </c>
      <c r="I388" s="52">
        <v>44662.0</v>
      </c>
      <c r="J388" s="53" t="s">
        <v>1229</v>
      </c>
      <c r="K388" s="67">
        <v>89380.0</v>
      </c>
      <c r="L388" s="51" t="s">
        <v>1230</v>
      </c>
      <c r="M388" s="55" t="s">
        <v>1231</v>
      </c>
      <c r="N388" s="56">
        <v>89380.0</v>
      </c>
      <c r="O388" s="62" t="s">
        <v>577</v>
      </c>
      <c r="P388" s="62" t="s">
        <v>337</v>
      </c>
    </row>
    <row r="389">
      <c r="A389" s="49">
        <v>1.0</v>
      </c>
      <c r="B389" s="50" t="s">
        <v>1232</v>
      </c>
      <c r="C389" s="51" t="s">
        <v>291</v>
      </c>
      <c r="D389" s="49">
        <v>122.0</v>
      </c>
      <c r="E389" s="49" t="s">
        <v>1233</v>
      </c>
      <c r="F389" s="49" t="s">
        <v>1071</v>
      </c>
      <c r="G389" s="49" t="s">
        <v>18</v>
      </c>
      <c r="H389" s="52">
        <v>44589.0</v>
      </c>
      <c r="I389" s="52">
        <v>44592.0</v>
      </c>
      <c r="J389" s="53" t="s">
        <v>1234</v>
      </c>
      <c r="K389" s="67" t="s">
        <v>18</v>
      </c>
      <c r="L389" s="51" t="s">
        <v>18</v>
      </c>
      <c r="M389" s="55" t="s">
        <v>18</v>
      </c>
      <c r="N389" s="56" t="s">
        <v>18</v>
      </c>
      <c r="O389" s="57"/>
      <c r="P389" s="57"/>
    </row>
    <row r="390">
      <c r="A390" s="49">
        <v>1.0</v>
      </c>
      <c r="B390" s="50" t="s">
        <v>1235</v>
      </c>
      <c r="C390" s="51" t="s">
        <v>291</v>
      </c>
      <c r="D390" s="49">
        <v>42.0</v>
      </c>
      <c r="E390" s="49" t="s">
        <v>1236</v>
      </c>
      <c r="F390" s="49" t="s">
        <v>1071</v>
      </c>
      <c r="G390" s="49" t="s">
        <v>18</v>
      </c>
      <c r="H390" s="52">
        <v>44578.0</v>
      </c>
      <c r="I390" s="52">
        <v>44578.0</v>
      </c>
      <c r="J390" s="53" t="s">
        <v>1237</v>
      </c>
      <c r="K390" s="67">
        <v>684297.0</v>
      </c>
      <c r="L390" s="51" t="s">
        <v>18</v>
      </c>
      <c r="M390" s="55" t="s">
        <v>18</v>
      </c>
      <c r="N390" s="56" t="s">
        <v>18</v>
      </c>
      <c r="O390" s="57"/>
      <c r="P390" s="57"/>
    </row>
    <row r="391">
      <c r="A391" s="49">
        <v>1.0</v>
      </c>
      <c r="B391" s="50" t="s">
        <v>1191</v>
      </c>
      <c r="C391" s="51" t="s">
        <v>1238</v>
      </c>
      <c r="D391" s="49">
        <v>62.0</v>
      </c>
      <c r="E391" s="49" t="s">
        <v>1236</v>
      </c>
      <c r="F391" s="49" t="s">
        <v>1071</v>
      </c>
      <c r="G391" s="49" t="s">
        <v>18</v>
      </c>
      <c r="H391" s="52">
        <v>44581.0</v>
      </c>
      <c r="I391" s="52">
        <v>44582.0</v>
      </c>
      <c r="J391" s="53" t="s">
        <v>1239</v>
      </c>
      <c r="K391" s="67">
        <v>2033916.0</v>
      </c>
      <c r="L391" s="51" t="s">
        <v>18</v>
      </c>
      <c r="M391" s="55" t="s">
        <v>18</v>
      </c>
      <c r="N391" s="56" t="s">
        <v>18</v>
      </c>
      <c r="O391" s="57"/>
      <c r="P391" s="57"/>
    </row>
    <row r="392">
      <c r="A392" s="49">
        <v>1.0</v>
      </c>
      <c r="B392" s="50" t="s">
        <v>1191</v>
      </c>
      <c r="C392" s="51" t="s">
        <v>1238</v>
      </c>
      <c r="D392" s="49">
        <v>62.0</v>
      </c>
      <c r="E392" s="49" t="s">
        <v>1236</v>
      </c>
      <c r="F392" s="49" t="s">
        <v>1071</v>
      </c>
      <c r="G392" s="49" t="s">
        <v>18</v>
      </c>
      <c r="H392" s="52">
        <v>44588.0</v>
      </c>
      <c r="I392" s="52">
        <v>44588.0</v>
      </c>
      <c r="J392" s="53" t="s">
        <v>1240</v>
      </c>
      <c r="K392" s="67">
        <v>2039366.0</v>
      </c>
      <c r="L392" s="51" t="s">
        <v>1241</v>
      </c>
      <c r="M392" s="55" t="s">
        <v>1242</v>
      </c>
      <c r="N392" s="56">
        <v>1000000.0</v>
      </c>
      <c r="O392" s="62" t="s">
        <v>337</v>
      </c>
      <c r="P392" s="62" t="s">
        <v>337</v>
      </c>
    </row>
    <row r="393">
      <c r="A393" s="49">
        <v>1.0</v>
      </c>
      <c r="B393" s="50" t="s">
        <v>1191</v>
      </c>
      <c r="C393" s="51" t="s">
        <v>1238</v>
      </c>
      <c r="D393" s="49">
        <v>62.0</v>
      </c>
      <c r="E393" s="49" t="s">
        <v>1236</v>
      </c>
      <c r="F393" s="49" t="s">
        <v>1071</v>
      </c>
      <c r="G393" s="49" t="s">
        <v>18</v>
      </c>
      <c r="H393" s="52">
        <v>44593.0</v>
      </c>
      <c r="I393" s="52">
        <v>44593.0</v>
      </c>
      <c r="J393" s="53" t="s">
        <v>1243</v>
      </c>
      <c r="K393" s="67">
        <v>2039366.0</v>
      </c>
      <c r="L393" s="51" t="s">
        <v>1241</v>
      </c>
      <c r="M393" s="55" t="s">
        <v>1242</v>
      </c>
      <c r="N393" s="56">
        <v>631492.8</v>
      </c>
      <c r="O393" s="62" t="s">
        <v>337</v>
      </c>
      <c r="P393" s="62" t="s">
        <v>337</v>
      </c>
    </row>
    <row r="394">
      <c r="A394" s="49">
        <v>1.0</v>
      </c>
      <c r="B394" s="51" t="s">
        <v>102</v>
      </c>
      <c r="C394" s="51" t="s">
        <v>1244</v>
      </c>
      <c r="D394" s="49">
        <v>35.0</v>
      </c>
      <c r="E394" s="49" t="s">
        <v>1245</v>
      </c>
      <c r="F394" s="49" t="s">
        <v>1071</v>
      </c>
      <c r="G394" s="51" t="s">
        <v>18</v>
      </c>
      <c r="H394" s="96">
        <v>44623.0</v>
      </c>
      <c r="I394" s="96">
        <v>44623.0</v>
      </c>
      <c r="J394" s="81" t="s">
        <v>1246</v>
      </c>
      <c r="K394" s="54">
        <v>1927028.0</v>
      </c>
      <c r="L394" s="98" t="s">
        <v>1247</v>
      </c>
      <c r="M394" s="55" t="s">
        <v>1248</v>
      </c>
      <c r="N394" s="56">
        <v>1927028.0</v>
      </c>
      <c r="O394" s="62" t="s">
        <v>337</v>
      </c>
      <c r="P394" s="62" t="s">
        <v>337</v>
      </c>
    </row>
    <row r="395">
      <c r="A395" s="49">
        <v>1.0</v>
      </c>
      <c r="B395" s="50" t="s">
        <v>1249</v>
      </c>
      <c r="C395" s="51" t="s">
        <v>120</v>
      </c>
      <c r="D395" s="49">
        <v>43.0</v>
      </c>
      <c r="E395" s="49" t="s">
        <v>1250</v>
      </c>
      <c r="F395" s="49" t="s">
        <v>1071</v>
      </c>
      <c r="G395" s="49" t="s">
        <v>18</v>
      </c>
      <c r="H395" s="52">
        <v>44578.0</v>
      </c>
      <c r="I395" s="52">
        <v>44585.0</v>
      </c>
      <c r="J395" s="53" t="s">
        <v>1251</v>
      </c>
      <c r="K395" s="67">
        <v>597923.0</v>
      </c>
      <c r="L395" s="51" t="s">
        <v>18</v>
      </c>
      <c r="M395" s="55" t="s">
        <v>18</v>
      </c>
      <c r="N395" s="56" t="s">
        <v>18</v>
      </c>
      <c r="O395" s="57"/>
      <c r="P395" s="57"/>
    </row>
    <row r="396">
      <c r="A396" s="49">
        <v>1.0</v>
      </c>
      <c r="B396" s="50" t="s">
        <v>1252</v>
      </c>
      <c r="C396" s="51" t="s">
        <v>309</v>
      </c>
      <c r="D396" s="49" t="s">
        <v>18</v>
      </c>
      <c r="E396" s="49" t="s">
        <v>1253</v>
      </c>
      <c r="F396" s="49" t="s">
        <v>1071</v>
      </c>
      <c r="G396" s="49" t="s">
        <v>18</v>
      </c>
      <c r="H396" s="52">
        <v>44579.0</v>
      </c>
      <c r="I396" s="52">
        <v>44581.0</v>
      </c>
      <c r="J396" s="53" t="s">
        <v>1254</v>
      </c>
      <c r="K396" s="67">
        <v>70992.0</v>
      </c>
      <c r="L396" s="51" t="s">
        <v>18</v>
      </c>
      <c r="M396" s="55" t="s">
        <v>18</v>
      </c>
      <c r="N396" s="56" t="s">
        <v>18</v>
      </c>
      <c r="O396" s="57"/>
      <c r="P396" s="57"/>
    </row>
    <row r="397">
      <c r="A397" s="49">
        <v>1.0</v>
      </c>
      <c r="B397" s="50" t="s">
        <v>142</v>
      </c>
      <c r="C397" s="51" t="s">
        <v>571</v>
      </c>
      <c r="D397" s="49">
        <v>92.0</v>
      </c>
      <c r="E397" s="49" t="s">
        <v>1255</v>
      </c>
      <c r="F397" s="49" t="s">
        <v>1071</v>
      </c>
      <c r="G397" s="51" t="s">
        <v>288</v>
      </c>
      <c r="H397" s="52">
        <v>44582.0</v>
      </c>
      <c r="I397" s="52">
        <v>44642.0</v>
      </c>
      <c r="J397" s="53" t="s">
        <v>1256</v>
      </c>
      <c r="K397" s="67">
        <v>5396228.0</v>
      </c>
      <c r="L397" s="51" t="s">
        <v>18</v>
      </c>
      <c r="M397" s="55" t="s">
        <v>18</v>
      </c>
      <c r="N397" s="56" t="s">
        <v>18</v>
      </c>
      <c r="O397" s="57"/>
      <c r="P397" s="57"/>
    </row>
    <row r="398">
      <c r="A398" s="49">
        <v>1.0</v>
      </c>
      <c r="B398" s="50" t="s">
        <v>1257</v>
      </c>
      <c r="C398" s="51" t="s">
        <v>426</v>
      </c>
      <c r="D398" s="49">
        <v>49.0</v>
      </c>
      <c r="E398" s="49" t="s">
        <v>1258</v>
      </c>
      <c r="F398" s="49" t="s">
        <v>1071</v>
      </c>
      <c r="G398" s="51" t="s">
        <v>18</v>
      </c>
      <c r="H398" s="52">
        <v>44579.0</v>
      </c>
      <c r="I398" s="52">
        <v>44609.0</v>
      </c>
      <c r="J398" s="81" t="s">
        <v>1259</v>
      </c>
      <c r="K398" s="67">
        <v>2192890.0</v>
      </c>
      <c r="L398" s="51" t="s">
        <v>18</v>
      </c>
      <c r="M398" s="55" t="s">
        <v>18</v>
      </c>
      <c r="N398" s="56" t="s">
        <v>18</v>
      </c>
      <c r="O398" s="57"/>
      <c r="P398" s="57"/>
    </row>
    <row r="399">
      <c r="A399" s="49">
        <v>1.0</v>
      </c>
      <c r="B399" s="50" t="s">
        <v>1260</v>
      </c>
      <c r="C399" s="51" t="s">
        <v>1261</v>
      </c>
      <c r="D399" s="49">
        <v>47.0</v>
      </c>
      <c r="E399" s="49" t="s">
        <v>1262</v>
      </c>
      <c r="F399" s="49" t="s">
        <v>1071</v>
      </c>
      <c r="G399" s="49" t="s">
        <v>18</v>
      </c>
      <c r="H399" s="52">
        <v>44579.0</v>
      </c>
      <c r="I399" s="52">
        <v>44592.0</v>
      </c>
      <c r="J399" s="81" t="s">
        <v>1263</v>
      </c>
      <c r="K399" s="67">
        <v>90559.0</v>
      </c>
      <c r="L399" s="51" t="s">
        <v>18</v>
      </c>
      <c r="M399" s="55" t="s">
        <v>18</v>
      </c>
      <c r="N399" s="56" t="s">
        <v>18</v>
      </c>
      <c r="O399" s="57"/>
      <c r="P399" s="57"/>
      <c r="Q399" s="58"/>
    </row>
    <row r="400">
      <c r="A400" s="49">
        <v>1.0</v>
      </c>
      <c r="B400" s="50" t="s">
        <v>108</v>
      </c>
      <c r="C400" s="51" t="s">
        <v>217</v>
      </c>
      <c r="D400" s="49">
        <v>54.0</v>
      </c>
      <c r="E400" s="49" t="s">
        <v>1264</v>
      </c>
      <c r="F400" s="49" t="s">
        <v>1071</v>
      </c>
      <c r="G400" s="49" t="s">
        <v>18</v>
      </c>
      <c r="H400" s="52">
        <v>44581.0</v>
      </c>
      <c r="I400" s="52">
        <v>44585.0</v>
      </c>
      <c r="J400" s="53" t="s">
        <v>1265</v>
      </c>
      <c r="K400" s="67">
        <v>4553223.0</v>
      </c>
      <c r="L400" s="51" t="s">
        <v>18</v>
      </c>
      <c r="M400" s="55" t="s">
        <v>18</v>
      </c>
      <c r="N400" s="56" t="s">
        <v>18</v>
      </c>
      <c r="O400" s="57"/>
      <c r="P400" s="57"/>
    </row>
    <row r="401">
      <c r="A401" s="49">
        <v>1.0</v>
      </c>
      <c r="B401" s="50" t="s">
        <v>1266</v>
      </c>
      <c r="C401" s="51" t="s">
        <v>93</v>
      </c>
      <c r="D401" s="49" t="s">
        <v>18</v>
      </c>
      <c r="E401" s="49" t="s">
        <v>1267</v>
      </c>
      <c r="F401" s="49" t="s">
        <v>1071</v>
      </c>
      <c r="G401" s="49" t="s">
        <v>18</v>
      </c>
      <c r="H401" s="52">
        <v>44581.0</v>
      </c>
      <c r="I401" s="52">
        <v>44595.0</v>
      </c>
      <c r="J401" s="53" t="s">
        <v>1268</v>
      </c>
      <c r="K401" s="67">
        <v>1076203.0</v>
      </c>
      <c r="L401" s="51" t="s">
        <v>18</v>
      </c>
      <c r="M401" s="55" t="s">
        <v>18</v>
      </c>
      <c r="N401" s="56" t="s">
        <v>18</v>
      </c>
      <c r="O401" s="57"/>
      <c r="P401" s="57"/>
    </row>
    <row r="402">
      <c r="A402" s="49">
        <v>1.0</v>
      </c>
      <c r="B402" s="50" t="s">
        <v>1269</v>
      </c>
      <c r="C402" s="51" t="s">
        <v>93</v>
      </c>
      <c r="D402" s="49" t="s">
        <v>18</v>
      </c>
      <c r="E402" s="49" t="s">
        <v>1270</v>
      </c>
      <c r="F402" s="49" t="s">
        <v>1071</v>
      </c>
      <c r="G402" s="49" t="s">
        <v>18</v>
      </c>
      <c r="H402" s="52">
        <v>44582.0</v>
      </c>
      <c r="I402" s="52">
        <v>44588.0</v>
      </c>
      <c r="J402" s="53" t="s">
        <v>1271</v>
      </c>
      <c r="K402" s="67">
        <v>1238822.0</v>
      </c>
      <c r="L402" s="51" t="s">
        <v>18</v>
      </c>
      <c r="M402" s="55" t="s">
        <v>18</v>
      </c>
      <c r="N402" s="56" t="s">
        <v>18</v>
      </c>
      <c r="O402" s="57"/>
      <c r="P402" s="57"/>
    </row>
    <row r="403">
      <c r="A403" s="49">
        <v>1.0</v>
      </c>
      <c r="B403" s="50" t="s">
        <v>1272</v>
      </c>
      <c r="C403" s="51" t="s">
        <v>309</v>
      </c>
      <c r="D403" s="49" t="s">
        <v>18</v>
      </c>
      <c r="E403" s="49" t="s">
        <v>1273</v>
      </c>
      <c r="F403" s="49" t="s">
        <v>1071</v>
      </c>
      <c r="G403" s="49" t="s">
        <v>18</v>
      </c>
      <c r="H403" s="52">
        <v>44585.0</v>
      </c>
      <c r="I403" s="52">
        <v>44588.0</v>
      </c>
      <c r="J403" s="53" t="s">
        <v>1274</v>
      </c>
      <c r="K403" s="67">
        <v>68508.0</v>
      </c>
      <c r="L403" s="51" t="s">
        <v>18</v>
      </c>
      <c r="M403" s="55" t="s">
        <v>18</v>
      </c>
      <c r="N403" s="56" t="s">
        <v>18</v>
      </c>
      <c r="O403" s="57"/>
      <c r="P403" s="57"/>
    </row>
    <row r="404">
      <c r="A404" s="49">
        <v>1.0</v>
      </c>
      <c r="B404" s="50" t="s">
        <v>1275</v>
      </c>
      <c r="C404" s="51" t="s">
        <v>217</v>
      </c>
      <c r="D404" s="49">
        <v>74.0</v>
      </c>
      <c r="E404" s="49" t="s">
        <v>1276</v>
      </c>
      <c r="F404" s="49" t="s">
        <v>1071</v>
      </c>
      <c r="G404" s="49" t="s">
        <v>18</v>
      </c>
      <c r="H404" s="52">
        <v>44585.0</v>
      </c>
      <c r="I404" s="52">
        <v>44586.0</v>
      </c>
      <c r="J404" s="53" t="s">
        <v>1277</v>
      </c>
      <c r="K404" s="67">
        <v>3208669.0</v>
      </c>
      <c r="L404" s="51" t="s">
        <v>18</v>
      </c>
      <c r="M404" s="55" t="s">
        <v>18</v>
      </c>
      <c r="N404" s="56" t="s">
        <v>18</v>
      </c>
      <c r="O404" s="57"/>
      <c r="P404" s="57"/>
    </row>
    <row r="405">
      <c r="A405" s="49">
        <v>1.0</v>
      </c>
      <c r="B405" s="50" t="s">
        <v>1275</v>
      </c>
      <c r="C405" s="51" t="s">
        <v>217</v>
      </c>
      <c r="D405" s="49" t="s">
        <v>18</v>
      </c>
      <c r="E405" s="49" t="s">
        <v>1276</v>
      </c>
      <c r="F405" s="49" t="s">
        <v>1071</v>
      </c>
      <c r="G405" s="51" t="s">
        <v>18</v>
      </c>
      <c r="H405" s="52">
        <v>44649.0</v>
      </c>
      <c r="I405" s="52">
        <v>44652.0</v>
      </c>
      <c r="J405" s="53" t="s">
        <v>1278</v>
      </c>
      <c r="K405" s="54">
        <v>4425224.0</v>
      </c>
      <c r="L405" s="51" t="s">
        <v>18</v>
      </c>
      <c r="M405" s="55" t="s">
        <v>18</v>
      </c>
      <c r="N405" s="56" t="s">
        <v>18</v>
      </c>
      <c r="O405" s="57"/>
      <c r="P405" s="57"/>
    </row>
    <row r="406">
      <c r="A406" s="49">
        <v>1.0</v>
      </c>
      <c r="B406" s="50" t="s">
        <v>1279</v>
      </c>
      <c r="C406" s="51" t="s">
        <v>326</v>
      </c>
      <c r="D406" s="49">
        <v>465.0</v>
      </c>
      <c r="E406" s="49" t="s">
        <v>1276</v>
      </c>
      <c r="F406" s="49" t="s">
        <v>1071</v>
      </c>
      <c r="G406" s="51" t="s">
        <v>18</v>
      </c>
      <c r="H406" s="52">
        <v>44658.0</v>
      </c>
      <c r="I406" s="52">
        <v>44679.0</v>
      </c>
      <c r="J406" s="53" t="s">
        <v>1280</v>
      </c>
      <c r="K406" s="54" t="s">
        <v>18</v>
      </c>
      <c r="L406" s="51" t="s">
        <v>18</v>
      </c>
      <c r="M406" s="55" t="s">
        <v>18</v>
      </c>
      <c r="N406" s="56" t="s">
        <v>18</v>
      </c>
      <c r="O406" s="57"/>
      <c r="P406" s="57"/>
    </row>
    <row r="407">
      <c r="A407" s="63">
        <v>1.0</v>
      </c>
      <c r="B407" s="60" t="s">
        <v>123</v>
      </c>
      <c r="C407" s="63" t="s">
        <v>577</v>
      </c>
      <c r="D407" s="63">
        <v>80.0</v>
      </c>
      <c r="E407" s="63" t="s">
        <v>1281</v>
      </c>
      <c r="F407" s="49" t="s">
        <v>1071</v>
      </c>
      <c r="G407" s="63" t="s">
        <v>18</v>
      </c>
      <c r="H407" s="52">
        <v>44585.0</v>
      </c>
      <c r="I407" s="79">
        <v>44586.0</v>
      </c>
      <c r="J407" s="160" t="s">
        <v>1282</v>
      </c>
      <c r="K407" s="59">
        <v>82333.0</v>
      </c>
      <c r="L407" s="59" t="s">
        <v>18</v>
      </c>
      <c r="M407" s="78" t="s">
        <v>18</v>
      </c>
      <c r="N407" s="61" t="s">
        <v>18</v>
      </c>
      <c r="O407" s="57"/>
      <c r="P407" s="57"/>
    </row>
    <row r="408">
      <c r="A408" s="49">
        <v>1.0</v>
      </c>
      <c r="B408" s="50" t="s">
        <v>233</v>
      </c>
      <c r="C408" s="51" t="s">
        <v>93</v>
      </c>
      <c r="D408" s="49">
        <v>95.0</v>
      </c>
      <c r="E408" s="49" t="s">
        <v>1283</v>
      </c>
      <c r="F408" s="49" t="s">
        <v>1071</v>
      </c>
      <c r="G408" s="49" t="s">
        <v>18</v>
      </c>
      <c r="H408" s="52">
        <v>44586.0</v>
      </c>
      <c r="I408" s="52">
        <v>44594.0</v>
      </c>
      <c r="J408" s="53" t="s">
        <v>1284</v>
      </c>
      <c r="K408" s="67">
        <v>1780165.0</v>
      </c>
      <c r="L408" s="51" t="s">
        <v>18</v>
      </c>
      <c r="M408" s="55" t="s">
        <v>18</v>
      </c>
      <c r="N408" s="56" t="s">
        <v>18</v>
      </c>
      <c r="O408" s="57"/>
      <c r="P408" s="57"/>
    </row>
    <row r="409">
      <c r="A409" s="49">
        <v>1.0</v>
      </c>
      <c r="B409" s="50" t="s">
        <v>233</v>
      </c>
      <c r="C409" s="51" t="s">
        <v>93</v>
      </c>
      <c r="D409" s="49" t="s">
        <v>18</v>
      </c>
      <c r="E409" s="49" t="s">
        <v>1285</v>
      </c>
      <c r="F409" s="49" t="s">
        <v>1071</v>
      </c>
      <c r="G409" s="51" t="s">
        <v>18</v>
      </c>
      <c r="H409" s="52">
        <v>44643.0</v>
      </c>
      <c r="I409" s="52">
        <v>44644.0</v>
      </c>
      <c r="J409" s="53" t="s">
        <v>1286</v>
      </c>
      <c r="K409" s="54">
        <v>2457084.0</v>
      </c>
      <c r="L409" s="51" t="s">
        <v>18</v>
      </c>
      <c r="M409" s="55" t="s">
        <v>18</v>
      </c>
      <c r="N409" s="56" t="s">
        <v>18</v>
      </c>
      <c r="O409" s="57"/>
      <c r="P409" s="57"/>
    </row>
    <row r="410">
      <c r="A410" s="49">
        <v>1.0</v>
      </c>
      <c r="B410" s="50" t="s">
        <v>1287</v>
      </c>
      <c r="C410" s="51" t="s">
        <v>217</v>
      </c>
      <c r="D410" s="49">
        <v>114.0</v>
      </c>
      <c r="E410" s="49" t="s">
        <v>1288</v>
      </c>
      <c r="F410" s="49" t="s">
        <v>1071</v>
      </c>
      <c r="G410" s="49" t="s">
        <v>18</v>
      </c>
      <c r="H410" s="52">
        <v>44587.0</v>
      </c>
      <c r="I410" s="52">
        <v>44588.0</v>
      </c>
      <c r="J410" s="53" t="s">
        <v>1289</v>
      </c>
      <c r="K410" s="67">
        <v>5363461.0</v>
      </c>
      <c r="L410" s="51" t="s">
        <v>18</v>
      </c>
      <c r="M410" s="55" t="s">
        <v>18</v>
      </c>
      <c r="N410" s="56" t="s">
        <v>18</v>
      </c>
      <c r="O410" s="57"/>
      <c r="P410" s="57"/>
    </row>
    <row r="411">
      <c r="A411" s="49">
        <v>1.0</v>
      </c>
      <c r="B411" s="50" t="s">
        <v>1290</v>
      </c>
      <c r="C411" s="51" t="s">
        <v>217</v>
      </c>
      <c r="D411" s="49">
        <v>106.0</v>
      </c>
      <c r="E411" s="49" t="s">
        <v>1291</v>
      </c>
      <c r="F411" s="49" t="s">
        <v>1071</v>
      </c>
      <c r="G411" s="51" t="s">
        <v>96</v>
      </c>
      <c r="H411" s="52">
        <v>44587.0</v>
      </c>
      <c r="I411" s="52">
        <v>44622.0</v>
      </c>
      <c r="J411" s="53" t="s">
        <v>1292</v>
      </c>
      <c r="K411" s="67" t="s">
        <v>18</v>
      </c>
      <c r="L411" s="51" t="s">
        <v>18</v>
      </c>
      <c r="M411" s="55" t="s">
        <v>18</v>
      </c>
      <c r="N411" s="56" t="s">
        <v>18</v>
      </c>
      <c r="O411" s="57"/>
      <c r="P411" s="57"/>
    </row>
    <row r="412">
      <c r="A412" s="49">
        <v>1.0</v>
      </c>
      <c r="B412" s="50" t="s">
        <v>261</v>
      </c>
      <c r="C412" s="51" t="s">
        <v>262</v>
      </c>
      <c r="D412" s="49">
        <v>48.0</v>
      </c>
      <c r="E412" s="49" t="s">
        <v>1293</v>
      </c>
      <c r="F412" s="49" t="s">
        <v>1071</v>
      </c>
      <c r="G412" s="49" t="s">
        <v>18</v>
      </c>
      <c r="H412" s="52">
        <v>44579.0</v>
      </c>
      <c r="I412" s="52">
        <v>44588.0</v>
      </c>
      <c r="J412" s="81" t="s">
        <v>1294</v>
      </c>
      <c r="K412" s="67">
        <v>88968.0</v>
      </c>
      <c r="L412" s="51" t="s">
        <v>18</v>
      </c>
      <c r="M412" s="55" t="s">
        <v>18</v>
      </c>
      <c r="N412" s="56" t="s">
        <v>18</v>
      </c>
      <c r="O412" s="57"/>
      <c r="P412" s="57"/>
    </row>
    <row r="413">
      <c r="A413" s="49">
        <v>1.0</v>
      </c>
      <c r="B413" s="50" t="s">
        <v>1227</v>
      </c>
      <c r="C413" s="51" t="s">
        <v>116</v>
      </c>
      <c r="D413" s="49">
        <v>120.0</v>
      </c>
      <c r="E413" s="49" t="s">
        <v>1295</v>
      </c>
      <c r="F413" s="49" t="s">
        <v>1071</v>
      </c>
      <c r="G413" s="51" t="s">
        <v>18</v>
      </c>
      <c r="H413" s="52">
        <v>44588.0</v>
      </c>
      <c r="I413" s="52">
        <v>44641.0</v>
      </c>
      <c r="J413" s="53" t="s">
        <v>1296</v>
      </c>
      <c r="K413" s="67"/>
      <c r="L413" s="51" t="s">
        <v>18</v>
      </c>
      <c r="M413" s="55" t="s">
        <v>18</v>
      </c>
      <c r="N413" s="56" t="s">
        <v>18</v>
      </c>
      <c r="O413" s="57"/>
      <c r="P413" s="57"/>
    </row>
    <row r="414">
      <c r="A414" s="49">
        <v>1.0</v>
      </c>
      <c r="B414" s="50" t="s">
        <v>1297</v>
      </c>
      <c r="C414" s="51" t="s">
        <v>217</v>
      </c>
      <c r="D414" s="49">
        <v>119.0</v>
      </c>
      <c r="E414" s="49" t="s">
        <v>1298</v>
      </c>
      <c r="F414" s="49" t="s">
        <v>1071</v>
      </c>
      <c r="G414" s="49" t="s">
        <v>18</v>
      </c>
      <c r="H414" s="52">
        <v>44588.0</v>
      </c>
      <c r="I414" s="52">
        <v>44596.0</v>
      </c>
      <c r="J414" s="53" t="s">
        <v>1299</v>
      </c>
      <c r="K414" s="67" t="s">
        <v>18</v>
      </c>
      <c r="L414" s="51" t="s">
        <v>18</v>
      </c>
      <c r="M414" s="55" t="s">
        <v>18</v>
      </c>
      <c r="N414" s="56" t="s">
        <v>18</v>
      </c>
      <c r="O414" s="57"/>
      <c r="P414" s="57"/>
    </row>
    <row r="415">
      <c r="A415" s="49">
        <v>1.0</v>
      </c>
      <c r="B415" s="50" t="s">
        <v>233</v>
      </c>
      <c r="C415" s="51" t="s">
        <v>577</v>
      </c>
      <c r="D415" s="49">
        <v>116.0</v>
      </c>
      <c r="E415" s="49" t="s">
        <v>1300</v>
      </c>
      <c r="F415" s="49" t="s">
        <v>1071</v>
      </c>
      <c r="G415" s="49" t="s">
        <v>18</v>
      </c>
      <c r="H415" s="52">
        <v>44588.0</v>
      </c>
      <c r="I415" s="52">
        <v>44588.0</v>
      </c>
      <c r="J415" s="53" t="s">
        <v>1301</v>
      </c>
      <c r="K415" s="67" t="s">
        <v>18</v>
      </c>
      <c r="L415" s="51" t="s">
        <v>18</v>
      </c>
      <c r="M415" s="55" t="s">
        <v>18</v>
      </c>
      <c r="N415" s="56" t="s">
        <v>18</v>
      </c>
      <c r="O415" s="57"/>
      <c r="P415" s="57"/>
    </row>
    <row r="416">
      <c r="A416" s="49">
        <v>1.0</v>
      </c>
      <c r="B416" s="50" t="s">
        <v>233</v>
      </c>
      <c r="C416" s="51" t="s">
        <v>1302</v>
      </c>
      <c r="D416" s="49">
        <v>63.0</v>
      </c>
      <c r="E416" s="49" t="s">
        <v>1303</v>
      </c>
      <c r="F416" s="49" t="s">
        <v>1071</v>
      </c>
      <c r="G416" s="49" t="s">
        <v>18</v>
      </c>
      <c r="H416" s="52">
        <v>44581.0</v>
      </c>
      <c r="I416" s="52">
        <v>44596.0</v>
      </c>
      <c r="J416" s="53" t="s">
        <v>1304</v>
      </c>
      <c r="K416" s="67">
        <v>411426.0</v>
      </c>
      <c r="L416" s="51" t="s">
        <v>18</v>
      </c>
      <c r="M416" s="55" t="s">
        <v>18</v>
      </c>
      <c r="N416" s="56" t="s">
        <v>18</v>
      </c>
      <c r="O416" s="57"/>
      <c r="P416" s="57"/>
    </row>
    <row r="417">
      <c r="A417" s="49">
        <v>1.0</v>
      </c>
      <c r="B417" s="50" t="s">
        <v>233</v>
      </c>
      <c r="C417" s="51" t="s">
        <v>1305</v>
      </c>
      <c r="D417" s="49" t="s">
        <v>18</v>
      </c>
      <c r="E417" s="49" t="s">
        <v>1303</v>
      </c>
      <c r="F417" s="49" t="s">
        <v>1071</v>
      </c>
      <c r="G417" s="51" t="s">
        <v>18</v>
      </c>
      <c r="H417" s="52">
        <v>44662.0</v>
      </c>
      <c r="I417" s="52">
        <v>44662.0</v>
      </c>
      <c r="J417" s="53" t="s">
        <v>1306</v>
      </c>
      <c r="K417" s="54">
        <v>411426.0</v>
      </c>
      <c r="L417" s="51" t="s">
        <v>18</v>
      </c>
      <c r="M417" s="55" t="s">
        <v>18</v>
      </c>
      <c r="N417" s="56" t="s">
        <v>18</v>
      </c>
      <c r="O417" s="57"/>
      <c r="P417" s="57"/>
    </row>
    <row r="418">
      <c r="A418" s="49">
        <v>1.0</v>
      </c>
      <c r="B418" s="50" t="s">
        <v>1307</v>
      </c>
      <c r="C418" s="51" t="s">
        <v>120</v>
      </c>
      <c r="D418" s="49">
        <v>106.0</v>
      </c>
      <c r="E418" s="49" t="s">
        <v>1308</v>
      </c>
      <c r="F418" s="49" t="s">
        <v>1071</v>
      </c>
      <c r="G418" s="51" t="s">
        <v>18</v>
      </c>
      <c r="H418" s="52">
        <v>44595.0</v>
      </c>
      <c r="I418" s="52">
        <v>44624.0</v>
      </c>
      <c r="J418" s="53" t="s">
        <v>1309</v>
      </c>
      <c r="K418" s="67">
        <v>1089977.0</v>
      </c>
      <c r="L418" s="51" t="s">
        <v>18</v>
      </c>
      <c r="M418" s="55" t="s">
        <v>18</v>
      </c>
      <c r="N418" s="56" t="s">
        <v>18</v>
      </c>
      <c r="O418" s="57"/>
      <c r="P418" s="57"/>
    </row>
    <row r="419">
      <c r="A419" s="63">
        <v>1.0</v>
      </c>
      <c r="B419" s="60" t="s">
        <v>457</v>
      </c>
      <c r="C419" s="63" t="s">
        <v>291</v>
      </c>
      <c r="D419" s="63">
        <v>152.0</v>
      </c>
      <c r="E419" s="63" t="s">
        <v>1310</v>
      </c>
      <c r="F419" s="63" t="s">
        <v>1071</v>
      </c>
      <c r="G419" s="63" t="s">
        <v>18</v>
      </c>
      <c r="H419" s="64">
        <v>44599.0</v>
      </c>
      <c r="I419" s="64">
        <v>44600.0</v>
      </c>
      <c r="J419" s="65" t="s">
        <v>1311</v>
      </c>
      <c r="K419" s="59">
        <v>684297.0</v>
      </c>
      <c r="L419" s="63" t="s">
        <v>18</v>
      </c>
      <c r="M419" s="63" t="s">
        <v>18</v>
      </c>
      <c r="N419" s="63" t="s">
        <v>18</v>
      </c>
      <c r="O419" s="57"/>
      <c r="P419" s="57"/>
    </row>
    <row r="420">
      <c r="A420" s="49">
        <v>1.0</v>
      </c>
      <c r="B420" s="50" t="s">
        <v>457</v>
      </c>
      <c r="C420" s="51" t="s">
        <v>291</v>
      </c>
      <c r="D420" s="49" t="s">
        <v>18</v>
      </c>
      <c r="E420" s="49" t="s">
        <v>1310</v>
      </c>
      <c r="F420" s="49" t="s">
        <v>1071</v>
      </c>
      <c r="G420" s="51" t="s">
        <v>18</v>
      </c>
      <c r="H420" s="52">
        <v>44606.0</v>
      </c>
      <c r="I420" s="52">
        <v>44609.0</v>
      </c>
      <c r="J420" s="53" t="s">
        <v>1312</v>
      </c>
      <c r="K420" s="54" t="s">
        <v>18</v>
      </c>
      <c r="L420" s="51" t="s">
        <v>18</v>
      </c>
      <c r="M420" s="55" t="s">
        <v>18</v>
      </c>
      <c r="N420" s="56" t="s">
        <v>18</v>
      </c>
      <c r="O420" s="57"/>
      <c r="P420" s="57"/>
    </row>
    <row r="421">
      <c r="A421" s="49">
        <v>1.0</v>
      </c>
      <c r="B421" s="50" t="s">
        <v>1307</v>
      </c>
      <c r="C421" s="51" t="s">
        <v>577</v>
      </c>
      <c r="D421" s="49">
        <v>162.0</v>
      </c>
      <c r="E421" s="49" t="s">
        <v>1313</v>
      </c>
      <c r="F421" s="49" t="s">
        <v>1071</v>
      </c>
      <c r="G421" s="49" t="s">
        <v>18</v>
      </c>
      <c r="H421" s="52">
        <v>44601.0</v>
      </c>
      <c r="I421" s="52">
        <v>44602.0</v>
      </c>
      <c r="J421" s="53" t="s">
        <v>1314</v>
      </c>
      <c r="K421" s="54">
        <v>46420.0</v>
      </c>
      <c r="L421" s="51" t="s">
        <v>1315</v>
      </c>
      <c r="M421" s="55" t="s">
        <v>18</v>
      </c>
      <c r="N421" s="56" t="s">
        <v>18</v>
      </c>
      <c r="O421" s="57"/>
      <c r="P421" s="57"/>
    </row>
    <row r="422">
      <c r="A422" s="49">
        <v>1.0</v>
      </c>
      <c r="B422" s="50" t="s">
        <v>1307</v>
      </c>
      <c r="C422" s="51" t="s">
        <v>577</v>
      </c>
      <c r="D422" s="49">
        <v>162.0</v>
      </c>
      <c r="E422" s="49" t="s">
        <v>1313</v>
      </c>
      <c r="F422" s="49" t="s">
        <v>1071</v>
      </c>
      <c r="G422" s="49" t="s">
        <v>18</v>
      </c>
      <c r="H422" s="52">
        <v>44636.0</v>
      </c>
      <c r="I422" s="52">
        <v>44636.0</v>
      </c>
      <c r="J422" s="53" t="s">
        <v>1316</v>
      </c>
      <c r="K422" s="54">
        <v>85294.0</v>
      </c>
      <c r="L422" s="51" t="s">
        <v>1315</v>
      </c>
      <c r="M422" s="55" t="s">
        <v>1317</v>
      </c>
      <c r="N422" s="56">
        <v>85294.0</v>
      </c>
      <c r="O422" s="57"/>
      <c r="P422" s="57"/>
    </row>
    <row r="423">
      <c r="A423" s="49">
        <v>1.0</v>
      </c>
      <c r="B423" s="50" t="s">
        <v>1318</v>
      </c>
      <c r="C423" s="51" t="s">
        <v>1319</v>
      </c>
      <c r="D423" s="49">
        <v>172.0</v>
      </c>
      <c r="E423" s="49" t="s">
        <v>1320</v>
      </c>
      <c r="F423" s="49" t="s">
        <v>1071</v>
      </c>
      <c r="G423" s="49" t="s">
        <v>18</v>
      </c>
      <c r="H423" s="52">
        <v>44601.0</v>
      </c>
      <c r="I423" s="52">
        <v>44601.0</v>
      </c>
      <c r="J423" s="53" t="s">
        <v>1321</v>
      </c>
      <c r="K423" s="54">
        <v>161204.0</v>
      </c>
      <c r="L423" s="51" t="s">
        <v>18</v>
      </c>
      <c r="M423" s="55" t="s">
        <v>18</v>
      </c>
      <c r="N423" s="56" t="s">
        <v>18</v>
      </c>
      <c r="O423" s="57"/>
      <c r="P423" s="57"/>
    </row>
    <row r="424">
      <c r="A424" s="49">
        <v>1.0</v>
      </c>
      <c r="B424" s="50" t="s">
        <v>1287</v>
      </c>
      <c r="C424" s="51" t="s">
        <v>571</v>
      </c>
      <c r="D424" s="49">
        <v>204.0</v>
      </c>
      <c r="E424" s="49" t="s">
        <v>1322</v>
      </c>
      <c r="F424" s="49" t="s">
        <v>1071</v>
      </c>
      <c r="G424" s="51" t="s">
        <v>18</v>
      </c>
      <c r="H424" s="52">
        <v>44609.0</v>
      </c>
      <c r="I424" s="52">
        <v>44610.0</v>
      </c>
      <c r="J424" s="53" t="s">
        <v>1323</v>
      </c>
      <c r="K424" s="54">
        <v>2.3170274E7</v>
      </c>
      <c r="L424" s="51" t="s">
        <v>18</v>
      </c>
      <c r="M424" s="55" t="s">
        <v>18</v>
      </c>
      <c r="N424" s="56" t="s">
        <v>18</v>
      </c>
      <c r="O424" s="57"/>
      <c r="P424" s="57"/>
    </row>
    <row r="425">
      <c r="A425" s="49">
        <v>1.0</v>
      </c>
      <c r="B425" s="50" t="s">
        <v>290</v>
      </c>
      <c r="C425" s="51" t="s">
        <v>291</v>
      </c>
      <c r="D425" s="49">
        <v>188.0</v>
      </c>
      <c r="E425" s="49" t="s">
        <v>292</v>
      </c>
      <c r="F425" s="49" t="s">
        <v>1071</v>
      </c>
      <c r="G425" s="51" t="s">
        <v>18</v>
      </c>
      <c r="H425" s="52">
        <v>44622.0</v>
      </c>
      <c r="I425" s="52">
        <v>44623.0</v>
      </c>
      <c r="J425" s="53" t="s">
        <v>1324</v>
      </c>
      <c r="K425" s="54">
        <v>1207312.0</v>
      </c>
      <c r="L425" s="51" t="s">
        <v>1325</v>
      </c>
      <c r="M425" s="55" t="s">
        <v>18</v>
      </c>
      <c r="N425" s="56" t="s">
        <v>18</v>
      </c>
      <c r="O425" s="57"/>
      <c r="P425" s="57"/>
    </row>
    <row r="426">
      <c r="A426" s="49">
        <v>1.0</v>
      </c>
      <c r="B426" s="50" t="s">
        <v>290</v>
      </c>
      <c r="C426" s="51" t="s">
        <v>291</v>
      </c>
      <c r="D426" s="49">
        <v>342.0</v>
      </c>
      <c r="E426" s="49" t="s">
        <v>292</v>
      </c>
      <c r="F426" s="49" t="s">
        <v>1071</v>
      </c>
      <c r="G426" s="51" t="s">
        <v>18</v>
      </c>
      <c r="H426" s="52">
        <v>44636.0</v>
      </c>
      <c r="I426" s="52">
        <v>44643.0</v>
      </c>
      <c r="J426" s="53" t="s">
        <v>1326</v>
      </c>
      <c r="K426" s="54">
        <v>1125404.0</v>
      </c>
      <c r="L426" s="51" t="s">
        <v>18</v>
      </c>
      <c r="M426" s="55" t="s">
        <v>18</v>
      </c>
      <c r="N426" s="56" t="s">
        <v>18</v>
      </c>
      <c r="O426" s="57"/>
      <c r="P426" s="57"/>
    </row>
    <row r="427">
      <c r="A427" s="49">
        <v>1.0</v>
      </c>
      <c r="B427" s="50" t="s">
        <v>1327</v>
      </c>
      <c r="C427" s="51" t="s">
        <v>426</v>
      </c>
      <c r="D427" s="49">
        <v>205.0</v>
      </c>
      <c r="E427" s="49" t="s">
        <v>1328</v>
      </c>
      <c r="F427" s="49" t="s">
        <v>1071</v>
      </c>
      <c r="G427" s="51" t="s">
        <v>18</v>
      </c>
      <c r="H427" s="52">
        <v>44609.0</v>
      </c>
      <c r="I427" s="52">
        <v>44609.0</v>
      </c>
      <c r="J427" s="53" t="s">
        <v>1329</v>
      </c>
      <c r="K427" s="54">
        <v>172468.0</v>
      </c>
      <c r="L427" s="51" t="s">
        <v>18</v>
      </c>
      <c r="M427" s="55" t="s">
        <v>18</v>
      </c>
      <c r="N427" s="56" t="s">
        <v>18</v>
      </c>
      <c r="O427" s="57"/>
      <c r="P427" s="57"/>
    </row>
    <row r="428">
      <c r="A428" s="49">
        <v>1.0</v>
      </c>
      <c r="B428" s="50" t="s">
        <v>1327</v>
      </c>
      <c r="C428" s="51" t="s">
        <v>426</v>
      </c>
      <c r="D428" s="49">
        <v>317.0</v>
      </c>
      <c r="E428" s="49" t="s">
        <v>1328</v>
      </c>
      <c r="F428" s="49" t="s">
        <v>1071</v>
      </c>
      <c r="G428" s="51" t="s">
        <v>18</v>
      </c>
      <c r="H428" s="52">
        <v>44634.0</v>
      </c>
      <c r="I428" s="52">
        <v>44649.0</v>
      </c>
      <c r="J428" s="53" t="s">
        <v>1330</v>
      </c>
      <c r="K428" s="54">
        <v>254377.0</v>
      </c>
      <c r="L428" s="51" t="s">
        <v>18</v>
      </c>
      <c r="M428" s="55" t="s">
        <v>18</v>
      </c>
      <c r="N428" s="56" t="s">
        <v>18</v>
      </c>
      <c r="O428" s="57"/>
      <c r="P428" s="57"/>
    </row>
    <row r="429">
      <c r="A429" s="49">
        <v>1.0</v>
      </c>
      <c r="B429" s="50" t="s">
        <v>1327</v>
      </c>
      <c r="C429" s="51" t="s">
        <v>426</v>
      </c>
      <c r="D429" s="49" t="s">
        <v>18</v>
      </c>
      <c r="E429" s="49" t="s">
        <v>1328</v>
      </c>
      <c r="F429" s="49" t="s">
        <v>1071</v>
      </c>
      <c r="G429" s="51" t="s">
        <v>18</v>
      </c>
      <c r="H429" s="52">
        <v>44662.0</v>
      </c>
      <c r="I429" s="52">
        <v>44672.0</v>
      </c>
      <c r="J429" s="53" t="s">
        <v>1331</v>
      </c>
      <c r="K429" s="54" t="s">
        <v>18</v>
      </c>
      <c r="L429" s="51" t="s">
        <v>18</v>
      </c>
      <c r="M429" s="55" t="s">
        <v>18</v>
      </c>
      <c r="N429" s="56" t="s">
        <v>18</v>
      </c>
      <c r="O429" s="57"/>
      <c r="P429" s="57"/>
    </row>
    <row r="430">
      <c r="A430" s="49">
        <v>1.0</v>
      </c>
      <c r="B430" s="50" t="s">
        <v>1332</v>
      </c>
      <c r="C430" s="51" t="s">
        <v>217</v>
      </c>
      <c r="D430" s="49" t="s">
        <v>18</v>
      </c>
      <c r="E430" s="49" t="s">
        <v>1333</v>
      </c>
      <c r="F430" s="49" t="s">
        <v>1071</v>
      </c>
      <c r="G430" s="51" t="s">
        <v>18</v>
      </c>
      <c r="H430" s="52">
        <v>44609.0</v>
      </c>
      <c r="I430" s="52">
        <v>44609.0</v>
      </c>
      <c r="J430" s="53" t="s">
        <v>1334</v>
      </c>
      <c r="K430" s="54">
        <v>1997610.0</v>
      </c>
      <c r="L430" s="51" t="s">
        <v>18</v>
      </c>
      <c r="M430" s="55" t="s">
        <v>18</v>
      </c>
      <c r="N430" s="56" t="s">
        <v>18</v>
      </c>
      <c r="O430" s="57"/>
      <c r="P430" s="57"/>
    </row>
    <row r="431">
      <c r="A431" s="49">
        <v>1.0</v>
      </c>
      <c r="B431" s="50" t="s">
        <v>1332</v>
      </c>
      <c r="C431" s="51" t="s">
        <v>217</v>
      </c>
      <c r="D431" s="49">
        <v>333.0</v>
      </c>
      <c r="E431" s="49" t="s">
        <v>1333</v>
      </c>
      <c r="F431" s="49" t="s">
        <v>1071</v>
      </c>
      <c r="G431" s="51" t="s">
        <v>18</v>
      </c>
      <c r="H431" s="52">
        <v>44635.0</v>
      </c>
      <c r="I431" s="52">
        <v>44636.0</v>
      </c>
      <c r="J431" s="53" t="s">
        <v>1335</v>
      </c>
      <c r="K431" s="54">
        <v>2379490.0</v>
      </c>
      <c r="L431" s="51" t="s">
        <v>18</v>
      </c>
      <c r="M431" s="55" t="s">
        <v>18</v>
      </c>
      <c r="N431" s="56" t="s">
        <v>18</v>
      </c>
      <c r="O431" s="57"/>
      <c r="P431" s="57"/>
    </row>
    <row r="432">
      <c r="A432" s="49">
        <v>1.0</v>
      </c>
      <c r="B432" s="50" t="s">
        <v>1332</v>
      </c>
      <c r="C432" s="51" t="s">
        <v>217</v>
      </c>
      <c r="D432" s="49" t="s">
        <v>1336</v>
      </c>
      <c r="E432" s="49" t="s">
        <v>1333</v>
      </c>
      <c r="F432" s="49" t="s">
        <v>1071</v>
      </c>
      <c r="G432" s="51" t="s">
        <v>18</v>
      </c>
      <c r="H432" s="52">
        <v>44641.0</v>
      </c>
      <c r="I432" s="52">
        <v>44642.0</v>
      </c>
      <c r="J432" s="53" t="s">
        <v>1337</v>
      </c>
      <c r="K432" s="54">
        <v>2799558.0</v>
      </c>
      <c r="L432" s="51" t="s">
        <v>18</v>
      </c>
      <c r="M432" s="55" t="s">
        <v>18</v>
      </c>
      <c r="N432" s="56" t="s">
        <v>18</v>
      </c>
      <c r="O432" s="57"/>
      <c r="P432" s="57"/>
    </row>
    <row r="433">
      <c r="A433" s="49">
        <v>1.0</v>
      </c>
      <c r="B433" s="50" t="s">
        <v>1327</v>
      </c>
      <c r="C433" s="51" t="s">
        <v>1338</v>
      </c>
      <c r="D433" s="49" t="s">
        <v>18</v>
      </c>
      <c r="E433" s="49" t="s">
        <v>1339</v>
      </c>
      <c r="F433" s="49" t="s">
        <v>1071</v>
      </c>
      <c r="G433" s="51" t="s">
        <v>18</v>
      </c>
      <c r="H433" s="52">
        <v>44609.0</v>
      </c>
      <c r="I433" s="52">
        <v>44609.0</v>
      </c>
      <c r="J433" s="53" t="s">
        <v>1340</v>
      </c>
      <c r="K433" s="54">
        <v>91243.0</v>
      </c>
      <c r="L433" s="51" t="s">
        <v>18</v>
      </c>
      <c r="M433" s="55" t="s">
        <v>18</v>
      </c>
      <c r="N433" s="56" t="s">
        <v>18</v>
      </c>
      <c r="O433" s="57"/>
      <c r="P433" s="57"/>
    </row>
    <row r="434">
      <c r="A434" s="49">
        <v>1.0</v>
      </c>
      <c r="B434" s="50" t="s">
        <v>1287</v>
      </c>
      <c r="C434" s="51" t="s">
        <v>93</v>
      </c>
      <c r="D434" s="49">
        <v>230.0</v>
      </c>
      <c r="E434" s="49" t="s">
        <v>1341</v>
      </c>
      <c r="F434" s="49" t="s">
        <v>1071</v>
      </c>
      <c r="G434" s="51" t="s">
        <v>18</v>
      </c>
      <c r="H434" s="52">
        <v>44609.0</v>
      </c>
      <c r="I434" s="52">
        <v>44610.0</v>
      </c>
      <c r="J434" s="53" t="s">
        <v>1342</v>
      </c>
      <c r="K434" s="54">
        <v>5337964.0</v>
      </c>
      <c r="L434" s="51" t="s">
        <v>18</v>
      </c>
      <c r="M434" s="55" t="s">
        <v>18</v>
      </c>
      <c r="N434" s="56" t="s">
        <v>18</v>
      </c>
      <c r="O434" s="57"/>
      <c r="P434" s="57"/>
    </row>
    <row r="435">
      <c r="A435" s="49">
        <v>1.0</v>
      </c>
      <c r="B435" s="50" t="s">
        <v>1343</v>
      </c>
      <c r="C435" s="51" t="s">
        <v>153</v>
      </c>
      <c r="D435" s="49">
        <v>185.0</v>
      </c>
      <c r="E435" s="49" t="s">
        <v>1344</v>
      </c>
      <c r="F435" s="49" t="s">
        <v>1071</v>
      </c>
      <c r="G435" s="51" t="s">
        <v>18</v>
      </c>
      <c r="H435" s="52">
        <v>44606.0</v>
      </c>
      <c r="I435" s="52">
        <v>44624.0</v>
      </c>
      <c r="J435" s="53" t="s">
        <v>1345</v>
      </c>
      <c r="K435" s="54">
        <v>1150384.0</v>
      </c>
      <c r="L435" s="51" t="s">
        <v>18</v>
      </c>
      <c r="M435" s="55" t="s">
        <v>18</v>
      </c>
      <c r="N435" s="56" t="s">
        <v>18</v>
      </c>
      <c r="O435" s="57"/>
      <c r="P435" s="57"/>
    </row>
    <row r="436">
      <c r="A436" s="49">
        <v>1.0</v>
      </c>
      <c r="B436" s="50" t="s">
        <v>357</v>
      </c>
      <c r="C436" s="51" t="s">
        <v>1346</v>
      </c>
      <c r="D436" s="49" t="s">
        <v>18</v>
      </c>
      <c r="E436" s="49" t="s">
        <v>297</v>
      </c>
      <c r="F436" s="49" t="s">
        <v>1071</v>
      </c>
      <c r="G436" s="51" t="s">
        <v>18</v>
      </c>
      <c r="H436" s="52">
        <v>44623.0</v>
      </c>
      <c r="I436" s="52">
        <v>44624.0</v>
      </c>
      <c r="J436" s="53" t="s">
        <v>1347</v>
      </c>
      <c r="K436" s="54">
        <v>98515.0</v>
      </c>
      <c r="L436" s="51" t="s">
        <v>18</v>
      </c>
      <c r="M436" s="55" t="s">
        <v>18</v>
      </c>
      <c r="N436" s="56" t="s">
        <v>18</v>
      </c>
      <c r="O436" s="57"/>
      <c r="P436" s="57"/>
    </row>
    <row r="437">
      <c r="A437" s="49">
        <v>1.0</v>
      </c>
      <c r="B437" s="50" t="s">
        <v>357</v>
      </c>
      <c r="C437" s="51" t="s">
        <v>1346</v>
      </c>
      <c r="D437" s="49" t="s">
        <v>18</v>
      </c>
      <c r="E437" s="49" t="s">
        <v>297</v>
      </c>
      <c r="F437" s="49" t="s">
        <v>1071</v>
      </c>
      <c r="G437" s="51" t="s">
        <v>18</v>
      </c>
      <c r="H437" s="52">
        <v>44651.0</v>
      </c>
      <c r="I437" s="52">
        <v>44655.0</v>
      </c>
      <c r="J437" s="53" t="s">
        <v>1348</v>
      </c>
      <c r="K437" s="54">
        <v>95515.0</v>
      </c>
      <c r="L437" s="51" t="s">
        <v>18</v>
      </c>
      <c r="M437" s="55" t="s">
        <v>18</v>
      </c>
      <c r="N437" s="56" t="s">
        <v>18</v>
      </c>
      <c r="O437" s="57"/>
      <c r="P437" s="57"/>
    </row>
    <row r="438">
      <c r="A438" s="49">
        <v>1.0</v>
      </c>
      <c r="B438" s="50" t="s">
        <v>357</v>
      </c>
      <c r="C438" s="51" t="s">
        <v>1346</v>
      </c>
      <c r="D438" s="49" t="s">
        <v>18</v>
      </c>
      <c r="E438" s="49" t="s">
        <v>297</v>
      </c>
      <c r="F438" s="49" t="s">
        <v>1071</v>
      </c>
      <c r="G438" s="51" t="s">
        <v>18</v>
      </c>
      <c r="H438" s="52">
        <v>44670.0</v>
      </c>
      <c r="I438" s="52">
        <v>44670.0</v>
      </c>
      <c r="J438" s="53" t="s">
        <v>1349</v>
      </c>
      <c r="K438" s="54">
        <v>98515.0</v>
      </c>
      <c r="L438" s="51" t="s">
        <v>1350</v>
      </c>
      <c r="M438" s="55" t="s">
        <v>1351</v>
      </c>
      <c r="N438" s="56">
        <v>49257.0</v>
      </c>
      <c r="O438" s="62" t="s">
        <v>337</v>
      </c>
      <c r="P438" s="62" t="s">
        <v>337</v>
      </c>
    </row>
    <row r="439">
      <c r="A439" s="49">
        <v>1.0</v>
      </c>
      <c r="B439" s="50" t="s">
        <v>233</v>
      </c>
      <c r="C439" s="51" t="s">
        <v>577</v>
      </c>
      <c r="D439" s="49">
        <v>233.0</v>
      </c>
      <c r="E439" s="49" t="s">
        <v>1352</v>
      </c>
      <c r="F439" s="49" t="s">
        <v>1071</v>
      </c>
      <c r="G439" s="51" t="s">
        <v>18</v>
      </c>
      <c r="H439" s="52">
        <v>44614.0</v>
      </c>
      <c r="I439" s="52">
        <v>44622.0</v>
      </c>
      <c r="J439" s="53" t="s">
        <v>1353</v>
      </c>
      <c r="K439" s="54">
        <v>237537.0</v>
      </c>
      <c r="L439" s="51" t="s">
        <v>18</v>
      </c>
      <c r="M439" s="55" t="s">
        <v>18</v>
      </c>
      <c r="N439" s="56" t="s">
        <v>18</v>
      </c>
      <c r="O439" s="57"/>
      <c r="P439" s="57"/>
    </row>
    <row r="440">
      <c r="A440" s="49">
        <v>1.0</v>
      </c>
      <c r="B440" s="50" t="s">
        <v>1287</v>
      </c>
      <c r="C440" s="51" t="s">
        <v>93</v>
      </c>
      <c r="D440" s="49">
        <v>283.0</v>
      </c>
      <c r="E440" s="49" t="s">
        <v>1354</v>
      </c>
      <c r="F440" s="49" t="s">
        <v>1071</v>
      </c>
      <c r="G440" s="51" t="s">
        <v>18</v>
      </c>
      <c r="H440" s="52">
        <v>44622.0</v>
      </c>
      <c r="I440" s="52">
        <v>44622.0</v>
      </c>
      <c r="J440" s="53" t="s">
        <v>1355</v>
      </c>
      <c r="K440" s="54"/>
      <c r="L440" s="51" t="s">
        <v>18</v>
      </c>
      <c r="M440" s="55" t="s">
        <v>18</v>
      </c>
      <c r="N440" s="56" t="s">
        <v>18</v>
      </c>
      <c r="O440" s="57"/>
      <c r="P440" s="57"/>
    </row>
    <row r="441">
      <c r="A441" s="49">
        <v>1.0</v>
      </c>
      <c r="B441" s="50" t="s">
        <v>1356</v>
      </c>
      <c r="C441" s="51" t="s">
        <v>1219</v>
      </c>
      <c r="D441" s="49">
        <v>222.0</v>
      </c>
      <c r="E441" s="49" t="s">
        <v>1357</v>
      </c>
      <c r="F441" s="49" t="s">
        <v>1071</v>
      </c>
      <c r="G441" s="51" t="s">
        <v>18</v>
      </c>
      <c r="H441" s="52">
        <v>44622.0</v>
      </c>
      <c r="I441" s="52">
        <v>44622.0</v>
      </c>
      <c r="J441" s="53" t="s">
        <v>1358</v>
      </c>
      <c r="K441" s="54">
        <v>570336.0</v>
      </c>
      <c r="L441" s="51" t="s">
        <v>18</v>
      </c>
      <c r="M441" s="55" t="s">
        <v>18</v>
      </c>
      <c r="N441" s="56" t="s">
        <v>18</v>
      </c>
      <c r="O441" s="57"/>
      <c r="P441" s="57"/>
    </row>
    <row r="442">
      <c r="A442" s="49">
        <v>1.0</v>
      </c>
      <c r="B442" s="50" t="s">
        <v>1359</v>
      </c>
      <c r="C442" s="51" t="s">
        <v>120</v>
      </c>
      <c r="D442" s="49">
        <v>269.0</v>
      </c>
      <c r="E442" s="49" t="s">
        <v>1360</v>
      </c>
      <c r="F442" s="49" t="s">
        <v>1071</v>
      </c>
      <c r="G442" s="51" t="s">
        <v>18</v>
      </c>
      <c r="H442" s="52">
        <v>44622.0</v>
      </c>
      <c r="I442" s="52">
        <v>44634.0</v>
      </c>
      <c r="J442" s="53" t="s">
        <v>1361</v>
      </c>
      <c r="K442" s="54">
        <v>1892699.0</v>
      </c>
      <c r="L442" s="51" t="s">
        <v>18</v>
      </c>
      <c r="M442" s="55" t="s">
        <v>18</v>
      </c>
      <c r="N442" s="56" t="s">
        <v>18</v>
      </c>
      <c r="O442" s="57"/>
      <c r="P442" s="57"/>
    </row>
    <row r="443">
      <c r="A443" s="49">
        <v>1.0</v>
      </c>
      <c r="B443" s="50" t="s">
        <v>408</v>
      </c>
      <c r="C443" s="51" t="s">
        <v>1362</v>
      </c>
      <c r="D443" s="49"/>
      <c r="E443" s="49" t="s">
        <v>1363</v>
      </c>
      <c r="F443" s="49" t="s">
        <v>1071</v>
      </c>
      <c r="G443" s="51" t="s">
        <v>18</v>
      </c>
      <c r="H443" s="52">
        <v>44624.0</v>
      </c>
      <c r="I443" s="52">
        <v>44636.0</v>
      </c>
      <c r="J443" s="53" t="s">
        <v>1364</v>
      </c>
      <c r="K443" s="54">
        <v>387600.0</v>
      </c>
      <c r="L443" s="51" t="s">
        <v>18</v>
      </c>
      <c r="M443" s="55" t="s">
        <v>18</v>
      </c>
      <c r="N443" s="56" t="s">
        <v>18</v>
      </c>
      <c r="O443" s="57"/>
      <c r="P443" s="57"/>
    </row>
    <row r="444">
      <c r="A444" s="49">
        <v>1.0</v>
      </c>
      <c r="B444" s="50" t="s">
        <v>1307</v>
      </c>
      <c r="C444" s="51" t="s">
        <v>120</v>
      </c>
      <c r="D444" s="49">
        <v>292.0</v>
      </c>
      <c r="E444" s="49" t="s">
        <v>1365</v>
      </c>
      <c r="F444" s="49" t="s">
        <v>1071</v>
      </c>
      <c r="G444" s="51" t="s">
        <v>288</v>
      </c>
      <c r="H444" s="52">
        <v>44624.0</v>
      </c>
      <c r="I444" s="52">
        <v>44631.0</v>
      </c>
      <c r="J444" s="53" t="s">
        <v>1366</v>
      </c>
      <c r="K444" s="54">
        <v>1892699.0</v>
      </c>
      <c r="L444" s="51" t="s">
        <v>18</v>
      </c>
      <c r="M444" s="55" t="s">
        <v>1367</v>
      </c>
      <c r="N444" s="56" t="s">
        <v>18</v>
      </c>
      <c r="O444" s="57"/>
      <c r="P444" s="57"/>
      <c r="Q444" s="152"/>
    </row>
    <row r="445">
      <c r="A445" s="49">
        <v>1.0</v>
      </c>
      <c r="B445" s="50" t="s">
        <v>1307</v>
      </c>
      <c r="C445" s="51" t="s">
        <v>120</v>
      </c>
      <c r="D445" s="49">
        <v>483.0</v>
      </c>
      <c r="E445" s="49" t="s">
        <v>1365</v>
      </c>
      <c r="F445" s="49" t="s">
        <v>1071</v>
      </c>
      <c r="G445" s="51"/>
      <c r="H445" s="52">
        <v>44664.0</v>
      </c>
      <c r="I445" s="52">
        <v>44664.0</v>
      </c>
      <c r="J445" s="53" t="s">
        <v>1368</v>
      </c>
      <c r="K445" s="54"/>
      <c r="L445" s="51"/>
      <c r="M445" s="55"/>
      <c r="N445" s="56"/>
      <c r="O445" s="57"/>
      <c r="P445" s="57"/>
    </row>
    <row r="446">
      <c r="A446" s="49">
        <v>1.0</v>
      </c>
      <c r="B446" s="50" t="s">
        <v>1369</v>
      </c>
      <c r="C446" s="51" t="s">
        <v>309</v>
      </c>
      <c r="D446" s="49" t="s">
        <v>18</v>
      </c>
      <c r="E446" s="49" t="s">
        <v>1370</v>
      </c>
      <c r="F446" s="49" t="s">
        <v>1071</v>
      </c>
      <c r="G446" s="51" t="s">
        <v>18</v>
      </c>
      <c r="H446" s="52">
        <v>44630.0</v>
      </c>
      <c r="I446" s="52">
        <v>44638.0</v>
      </c>
      <c r="J446" s="53" t="s">
        <v>1371</v>
      </c>
      <c r="K446" s="54">
        <v>33942.0</v>
      </c>
      <c r="L446" s="51" t="s">
        <v>18</v>
      </c>
      <c r="M446" s="55" t="s">
        <v>18</v>
      </c>
      <c r="N446" s="56" t="s">
        <v>18</v>
      </c>
      <c r="O446" s="57"/>
      <c r="P446" s="57"/>
    </row>
    <row r="447">
      <c r="A447" s="49">
        <v>1.0</v>
      </c>
      <c r="B447" s="50" t="s">
        <v>1372</v>
      </c>
      <c r="C447" s="51" t="s">
        <v>169</v>
      </c>
      <c r="D447" s="49">
        <v>279.0</v>
      </c>
      <c r="E447" s="49" t="s">
        <v>1373</v>
      </c>
      <c r="F447" s="49" t="s">
        <v>1071</v>
      </c>
      <c r="G447" s="51" t="s">
        <v>1195</v>
      </c>
      <c r="H447" s="52">
        <v>44622.0</v>
      </c>
      <c r="I447" s="52">
        <v>44641.0</v>
      </c>
      <c r="J447" s="53" t="s">
        <v>1374</v>
      </c>
      <c r="K447" s="54" t="s">
        <v>18</v>
      </c>
      <c r="L447" s="51" t="s">
        <v>18</v>
      </c>
      <c r="M447" s="55" t="s">
        <v>18</v>
      </c>
      <c r="N447" s="56" t="s">
        <v>18</v>
      </c>
      <c r="O447" s="57"/>
      <c r="P447" s="57"/>
    </row>
    <row r="448">
      <c r="A448" s="49">
        <v>1.0</v>
      </c>
      <c r="B448" s="50" t="s">
        <v>1327</v>
      </c>
      <c r="C448" s="51" t="s">
        <v>120</v>
      </c>
      <c r="D448" s="49">
        <v>323.0</v>
      </c>
      <c r="E448" s="49" t="s">
        <v>1375</v>
      </c>
      <c r="F448" s="49" t="s">
        <v>1071</v>
      </c>
      <c r="G448" s="51" t="s">
        <v>18</v>
      </c>
      <c r="H448" s="52">
        <v>44634.0</v>
      </c>
      <c r="I448" s="52">
        <v>44649.0</v>
      </c>
      <c r="J448" s="53" t="s">
        <v>1376</v>
      </c>
      <c r="K448" s="54">
        <v>1597977.0</v>
      </c>
      <c r="L448" s="51" t="s">
        <v>18</v>
      </c>
      <c r="M448" s="55" t="s">
        <v>18</v>
      </c>
      <c r="N448" s="56" t="s">
        <v>18</v>
      </c>
      <c r="O448" s="57"/>
      <c r="P448" s="57"/>
    </row>
    <row r="449">
      <c r="A449" s="49">
        <v>1.0</v>
      </c>
      <c r="B449" s="50" t="s">
        <v>1377</v>
      </c>
      <c r="C449" s="51" t="s">
        <v>217</v>
      </c>
      <c r="D449" s="49">
        <v>322.0</v>
      </c>
      <c r="E449" s="49" t="s">
        <v>1378</v>
      </c>
      <c r="F449" s="49" t="s">
        <v>1071</v>
      </c>
      <c r="G449" s="51" t="s">
        <v>18</v>
      </c>
      <c r="H449" s="52">
        <v>44634.0</v>
      </c>
      <c r="I449" s="52">
        <v>44636.0</v>
      </c>
      <c r="J449" s="53" t="s">
        <v>1379</v>
      </c>
      <c r="K449" s="54">
        <v>4704741.0</v>
      </c>
      <c r="L449" s="51" t="s">
        <v>18</v>
      </c>
      <c r="M449" s="55" t="s">
        <v>18</v>
      </c>
      <c r="N449" s="56" t="s">
        <v>18</v>
      </c>
      <c r="O449" s="57"/>
      <c r="P449" s="57"/>
    </row>
    <row r="450">
      <c r="A450" s="49">
        <v>1.0</v>
      </c>
      <c r="B450" s="50" t="s">
        <v>1377</v>
      </c>
      <c r="C450" s="51" t="s">
        <v>217</v>
      </c>
      <c r="D450" s="49">
        <v>410.0</v>
      </c>
      <c r="E450" s="49" t="s">
        <v>1378</v>
      </c>
      <c r="F450" s="49" t="s">
        <v>1071</v>
      </c>
      <c r="G450" s="51" t="s">
        <v>18</v>
      </c>
      <c r="H450" s="52">
        <v>44648.0</v>
      </c>
      <c r="I450" s="52">
        <v>44649.0</v>
      </c>
      <c r="J450" s="53" t="s">
        <v>1380</v>
      </c>
      <c r="K450" s="54">
        <v>5435670.0</v>
      </c>
      <c r="L450" s="51" t="s">
        <v>18</v>
      </c>
      <c r="M450" s="55" t="s">
        <v>18</v>
      </c>
      <c r="N450" s="56" t="s">
        <v>18</v>
      </c>
      <c r="O450" s="57"/>
      <c r="P450" s="57"/>
    </row>
    <row r="451">
      <c r="A451" s="49">
        <v>1.0</v>
      </c>
      <c r="B451" s="50" t="s">
        <v>1377</v>
      </c>
      <c r="C451" s="51" t="s">
        <v>217</v>
      </c>
      <c r="D451" s="49" t="s">
        <v>18</v>
      </c>
      <c r="E451" s="49" t="s">
        <v>1378</v>
      </c>
      <c r="F451" s="49" t="s">
        <v>1071</v>
      </c>
      <c r="G451" s="51" t="s">
        <v>18</v>
      </c>
      <c r="H451" s="52">
        <v>44662.0</v>
      </c>
      <c r="I451" s="52">
        <v>44663.0</v>
      </c>
      <c r="J451" s="53" t="s">
        <v>1381</v>
      </c>
      <c r="K451" s="54">
        <v>5435670.0</v>
      </c>
      <c r="L451" s="51" t="s">
        <v>18</v>
      </c>
      <c r="M451" s="55" t="s">
        <v>18</v>
      </c>
      <c r="N451" s="56" t="s">
        <v>18</v>
      </c>
      <c r="O451" s="57"/>
      <c r="P451" s="57"/>
    </row>
    <row r="452">
      <c r="A452" s="49">
        <v>1.0</v>
      </c>
      <c r="B452" s="50" t="s">
        <v>1092</v>
      </c>
      <c r="C452" s="51" t="s">
        <v>120</v>
      </c>
      <c r="D452" s="49">
        <v>341.0</v>
      </c>
      <c r="E452" s="49" t="s">
        <v>1382</v>
      </c>
      <c r="F452" s="49" t="s">
        <v>1071</v>
      </c>
      <c r="G452" s="51" t="s">
        <v>18</v>
      </c>
      <c r="H452" s="52">
        <v>44636.0</v>
      </c>
      <c r="I452" s="52">
        <v>44649.0</v>
      </c>
      <c r="J452" s="53" t="s">
        <v>1383</v>
      </c>
      <c r="K452" s="54">
        <v>1814501.0</v>
      </c>
      <c r="L452" s="51" t="s">
        <v>18</v>
      </c>
      <c r="M452" s="55" t="s">
        <v>18</v>
      </c>
      <c r="N452" s="56" t="s">
        <v>18</v>
      </c>
      <c r="O452" s="57"/>
      <c r="P452" s="57"/>
    </row>
    <row r="453">
      <c r="A453" s="49">
        <v>1.0</v>
      </c>
      <c r="B453" s="50" t="s">
        <v>1384</v>
      </c>
      <c r="C453" s="51" t="s">
        <v>513</v>
      </c>
      <c r="D453" s="49">
        <v>348.0</v>
      </c>
      <c r="E453" s="49" t="s">
        <v>1385</v>
      </c>
      <c r="F453" s="49" t="s">
        <v>1071</v>
      </c>
      <c r="G453" s="51" t="s">
        <v>18</v>
      </c>
      <c r="H453" s="52">
        <v>44637.0</v>
      </c>
      <c r="I453" s="52">
        <v>44643.0</v>
      </c>
      <c r="J453" s="53" t="s">
        <v>1386</v>
      </c>
      <c r="K453" s="54">
        <v>1535882.0</v>
      </c>
      <c r="L453" s="51" t="s">
        <v>18</v>
      </c>
      <c r="M453" s="55" t="s">
        <v>18</v>
      </c>
      <c r="N453" s="56" t="s">
        <v>18</v>
      </c>
      <c r="O453" s="57"/>
      <c r="P453" s="57"/>
    </row>
    <row r="454">
      <c r="A454" s="49">
        <v>1.0</v>
      </c>
      <c r="B454" s="50" t="s">
        <v>453</v>
      </c>
      <c r="C454" s="51" t="s">
        <v>120</v>
      </c>
      <c r="D454" s="49">
        <v>359.0</v>
      </c>
      <c r="E454" s="49" t="s">
        <v>1387</v>
      </c>
      <c r="F454" s="49" t="s">
        <v>1071</v>
      </c>
      <c r="G454" s="51" t="s">
        <v>18</v>
      </c>
      <c r="H454" s="52">
        <v>44641.0</v>
      </c>
      <c r="I454" s="52">
        <v>44672.0</v>
      </c>
      <c r="J454" s="53" t="s">
        <v>1388</v>
      </c>
      <c r="K454" s="54" t="s">
        <v>18</v>
      </c>
      <c r="L454" s="51" t="s">
        <v>18</v>
      </c>
      <c r="M454" s="55" t="s">
        <v>18</v>
      </c>
      <c r="N454" s="56" t="s">
        <v>18</v>
      </c>
      <c r="O454" s="57"/>
      <c r="P454" s="57"/>
    </row>
    <row r="455">
      <c r="A455" s="49">
        <v>1.0</v>
      </c>
      <c r="B455" s="50" t="s">
        <v>453</v>
      </c>
      <c r="C455" s="51" t="s">
        <v>217</v>
      </c>
      <c r="D455" s="49">
        <v>367.0</v>
      </c>
      <c r="E455" s="49" t="s">
        <v>1389</v>
      </c>
      <c r="F455" s="49" t="s">
        <v>1071</v>
      </c>
      <c r="G455" s="51" t="s">
        <v>18</v>
      </c>
      <c r="H455" s="52">
        <v>44642.0</v>
      </c>
      <c r="I455" s="52">
        <v>44656.0</v>
      </c>
      <c r="J455" s="53" t="s">
        <v>1390</v>
      </c>
      <c r="K455" s="54">
        <v>4243779.0</v>
      </c>
      <c r="L455" s="51" t="s">
        <v>18</v>
      </c>
      <c r="M455" s="55" t="s">
        <v>18</v>
      </c>
      <c r="N455" s="56" t="s">
        <v>18</v>
      </c>
      <c r="O455" s="57"/>
      <c r="P455" s="57"/>
    </row>
    <row r="456">
      <c r="A456" s="49">
        <v>1.0</v>
      </c>
      <c r="B456" s="50" t="s">
        <v>1391</v>
      </c>
      <c r="C456" s="51" t="s">
        <v>394</v>
      </c>
      <c r="D456" s="49">
        <v>368.0</v>
      </c>
      <c r="E456" s="49" t="s">
        <v>1392</v>
      </c>
      <c r="F456" s="49" t="s">
        <v>1071</v>
      </c>
      <c r="G456" s="51" t="s">
        <v>18</v>
      </c>
      <c r="H456" s="52">
        <v>44642.0</v>
      </c>
      <c r="I456" s="52">
        <v>44644.0</v>
      </c>
      <c r="J456" s="53" t="s">
        <v>1393</v>
      </c>
      <c r="K456" s="54">
        <v>1408032.0</v>
      </c>
      <c r="L456" s="51" t="s">
        <v>18</v>
      </c>
      <c r="M456" s="55" t="s">
        <v>18</v>
      </c>
      <c r="N456" s="56" t="s">
        <v>18</v>
      </c>
      <c r="O456" s="57"/>
      <c r="P456" s="57"/>
    </row>
    <row r="457">
      <c r="A457" s="49">
        <v>1.0</v>
      </c>
      <c r="B457" s="50" t="s">
        <v>1275</v>
      </c>
      <c r="C457" s="51" t="s">
        <v>217</v>
      </c>
      <c r="D457" s="49">
        <v>370.0</v>
      </c>
      <c r="E457" s="49" t="s">
        <v>1394</v>
      </c>
      <c r="F457" s="49" t="s">
        <v>1071</v>
      </c>
      <c r="G457" s="51" t="s">
        <v>18</v>
      </c>
      <c r="H457" s="52">
        <v>44642.0</v>
      </c>
      <c r="I457" s="52">
        <v>44649.0</v>
      </c>
      <c r="J457" s="53" t="s">
        <v>1395</v>
      </c>
      <c r="K457" s="54">
        <v>1.3231309E7</v>
      </c>
      <c r="L457" s="51" t="s">
        <v>18</v>
      </c>
      <c r="M457" s="55" t="s">
        <v>18</v>
      </c>
      <c r="N457" s="56" t="s">
        <v>18</v>
      </c>
      <c r="O457" s="57"/>
      <c r="P457" s="57"/>
    </row>
    <row r="458">
      <c r="A458" s="49">
        <v>1.0</v>
      </c>
      <c r="B458" s="50" t="s">
        <v>1396</v>
      </c>
      <c r="C458" s="51" t="s">
        <v>309</v>
      </c>
      <c r="D458" s="49" t="s">
        <v>18</v>
      </c>
      <c r="E458" s="49" t="s">
        <v>1397</v>
      </c>
      <c r="F458" s="49" t="s">
        <v>1071</v>
      </c>
      <c r="G458" s="51" t="s">
        <v>18</v>
      </c>
      <c r="H458" s="52">
        <v>44643.0</v>
      </c>
      <c r="I458" s="52">
        <v>44643.0</v>
      </c>
      <c r="J458" s="53" t="s">
        <v>1398</v>
      </c>
      <c r="K458" s="54">
        <v>616546.0</v>
      </c>
      <c r="L458" s="51" t="s">
        <v>18</v>
      </c>
      <c r="M458" s="55" t="s">
        <v>18</v>
      </c>
      <c r="N458" s="56" t="s">
        <v>18</v>
      </c>
      <c r="O458" s="57"/>
      <c r="P458" s="57"/>
    </row>
    <row r="459">
      <c r="A459" s="49">
        <v>1.0</v>
      </c>
      <c r="B459" s="50" t="s">
        <v>1399</v>
      </c>
      <c r="C459" s="51" t="s">
        <v>153</v>
      </c>
      <c r="D459" s="49">
        <v>386.0</v>
      </c>
      <c r="E459" s="49" t="s">
        <v>1400</v>
      </c>
      <c r="F459" s="49" t="s">
        <v>1071</v>
      </c>
      <c r="G459" s="51" t="s">
        <v>18</v>
      </c>
      <c r="H459" s="52">
        <v>44643.0</v>
      </c>
      <c r="I459" s="52">
        <v>44648.0</v>
      </c>
      <c r="J459" s="53" t="s">
        <v>1401</v>
      </c>
      <c r="K459" s="54">
        <v>3921740.0</v>
      </c>
      <c r="L459" s="51" t="s">
        <v>18</v>
      </c>
      <c r="M459" s="55" t="s">
        <v>18</v>
      </c>
      <c r="N459" s="56" t="s">
        <v>18</v>
      </c>
      <c r="O459" s="57"/>
      <c r="P459" s="57"/>
    </row>
    <row r="460">
      <c r="A460" s="49">
        <v>1.0</v>
      </c>
      <c r="B460" s="50" t="s">
        <v>1402</v>
      </c>
      <c r="C460" s="51" t="s">
        <v>217</v>
      </c>
      <c r="D460" s="49">
        <v>397.0</v>
      </c>
      <c r="E460" s="49" t="s">
        <v>1403</v>
      </c>
      <c r="F460" s="49" t="s">
        <v>1071</v>
      </c>
      <c r="G460" s="51" t="s">
        <v>18</v>
      </c>
      <c r="H460" s="52">
        <v>44645.0</v>
      </c>
      <c r="I460" s="52">
        <v>44649.0</v>
      </c>
      <c r="J460" s="53" t="s">
        <v>1404</v>
      </c>
      <c r="K460" s="54">
        <v>4087089.0</v>
      </c>
      <c r="L460" s="51" t="s">
        <v>18</v>
      </c>
      <c r="M460" s="55" t="s">
        <v>18</v>
      </c>
      <c r="N460" s="56" t="s">
        <v>18</v>
      </c>
      <c r="O460" s="57"/>
      <c r="P460" s="57"/>
    </row>
    <row r="461">
      <c r="A461" s="49">
        <v>1.0</v>
      </c>
      <c r="B461" s="50" t="s">
        <v>233</v>
      </c>
      <c r="C461" s="51" t="s">
        <v>309</v>
      </c>
      <c r="D461" s="49" t="s">
        <v>18</v>
      </c>
      <c r="E461" s="49" t="s">
        <v>1405</v>
      </c>
      <c r="F461" s="49" t="s">
        <v>1071</v>
      </c>
      <c r="G461" s="51" t="s">
        <v>18</v>
      </c>
      <c r="H461" s="52">
        <v>44645.0</v>
      </c>
      <c r="I461" s="52">
        <v>44645.0</v>
      </c>
      <c r="J461" s="53" t="s">
        <v>1406</v>
      </c>
      <c r="K461" s="54">
        <v>1021680.0</v>
      </c>
      <c r="L461" s="51" t="s">
        <v>18</v>
      </c>
      <c r="M461" s="55" t="s">
        <v>18</v>
      </c>
      <c r="N461" s="56" t="s">
        <v>18</v>
      </c>
      <c r="O461" s="57"/>
      <c r="P461" s="57"/>
    </row>
    <row r="462">
      <c r="A462" s="49">
        <v>1.0</v>
      </c>
      <c r="B462" s="50" t="s">
        <v>233</v>
      </c>
      <c r="C462" s="51" t="s">
        <v>1407</v>
      </c>
      <c r="D462" s="49">
        <v>519.0</v>
      </c>
      <c r="E462" s="49" t="s">
        <v>1405</v>
      </c>
      <c r="F462" s="49" t="s">
        <v>1071</v>
      </c>
      <c r="G462" s="51" t="s">
        <v>18</v>
      </c>
      <c r="H462" s="52">
        <v>44671.0</v>
      </c>
      <c r="I462" s="52">
        <v>44657.0</v>
      </c>
      <c r="J462" s="53" t="s">
        <v>1408</v>
      </c>
      <c r="K462" s="54">
        <v>1012008.0</v>
      </c>
      <c r="L462" s="51" t="s">
        <v>18</v>
      </c>
      <c r="M462" s="55" t="s">
        <v>18</v>
      </c>
      <c r="N462" s="56" t="s">
        <v>18</v>
      </c>
      <c r="O462" s="57"/>
      <c r="P462" s="57"/>
    </row>
    <row r="463">
      <c r="A463" s="49">
        <v>1.0</v>
      </c>
      <c r="B463" s="50" t="s">
        <v>102</v>
      </c>
      <c r="C463" s="51" t="s">
        <v>426</v>
      </c>
      <c r="D463" s="49">
        <v>405.0</v>
      </c>
      <c r="E463" s="49" t="s">
        <v>1409</v>
      </c>
      <c r="F463" s="49" t="s">
        <v>1071</v>
      </c>
      <c r="G463" s="51" t="s">
        <v>18</v>
      </c>
      <c r="H463" s="52">
        <v>44645.0</v>
      </c>
      <c r="I463" s="52">
        <v>44645.0</v>
      </c>
      <c r="J463" s="53" t="s">
        <v>1410</v>
      </c>
      <c r="K463" s="54">
        <v>46874.0</v>
      </c>
      <c r="L463" s="51" t="s">
        <v>18</v>
      </c>
      <c r="M463" s="55" t="s">
        <v>18</v>
      </c>
      <c r="N463" s="56" t="s">
        <v>18</v>
      </c>
      <c r="O463" s="57"/>
      <c r="P463" s="57"/>
    </row>
    <row r="464">
      <c r="A464" s="49">
        <v>1.0</v>
      </c>
      <c r="B464" s="50" t="s">
        <v>1411</v>
      </c>
      <c r="C464" s="51" t="s">
        <v>1412</v>
      </c>
      <c r="D464" s="49">
        <v>407.0</v>
      </c>
      <c r="E464" s="49" t="s">
        <v>1413</v>
      </c>
      <c r="F464" s="49" t="s">
        <v>1071</v>
      </c>
      <c r="G464" s="51" t="s">
        <v>18</v>
      </c>
      <c r="H464" s="52">
        <v>44645.0</v>
      </c>
      <c r="I464" s="52">
        <v>44645.0</v>
      </c>
      <c r="J464" s="53" t="s">
        <v>1414</v>
      </c>
      <c r="K464" s="54">
        <v>103635.0</v>
      </c>
      <c r="L464" s="51" t="s">
        <v>18</v>
      </c>
      <c r="M464" s="55" t="s">
        <v>18</v>
      </c>
      <c r="N464" s="56" t="s">
        <v>18</v>
      </c>
      <c r="O464" s="57"/>
      <c r="P464" s="57"/>
    </row>
    <row r="465">
      <c r="A465" s="49">
        <v>1.0</v>
      </c>
      <c r="B465" s="50" t="s">
        <v>102</v>
      </c>
      <c r="C465" s="51" t="s">
        <v>1415</v>
      </c>
      <c r="D465" s="49">
        <v>418.0</v>
      </c>
      <c r="E465" s="49" t="s">
        <v>1416</v>
      </c>
      <c r="F465" s="49" t="s">
        <v>1071</v>
      </c>
      <c r="G465" s="51" t="s">
        <v>18</v>
      </c>
      <c r="H465" s="52">
        <v>44649.0</v>
      </c>
      <c r="I465" s="52">
        <v>44649.0</v>
      </c>
      <c r="J465" s="53" t="s">
        <v>1417</v>
      </c>
      <c r="K465" s="54">
        <v>975329.0</v>
      </c>
      <c r="L465" s="51" t="s">
        <v>18</v>
      </c>
      <c r="M465" s="55" t="s">
        <v>18</v>
      </c>
      <c r="N465" s="56" t="s">
        <v>18</v>
      </c>
      <c r="O465" s="57"/>
      <c r="P465" s="57"/>
    </row>
    <row r="466">
      <c r="A466" s="49">
        <v>1.0</v>
      </c>
      <c r="B466" s="50" t="s">
        <v>1418</v>
      </c>
      <c r="C466" s="51" t="s">
        <v>426</v>
      </c>
      <c r="D466" s="49">
        <v>420.0</v>
      </c>
      <c r="E466" s="49" t="s">
        <v>1419</v>
      </c>
      <c r="F466" s="49" t="s">
        <v>1071</v>
      </c>
      <c r="G466" s="51" t="s">
        <v>18</v>
      </c>
      <c r="H466" s="52">
        <v>44649.0</v>
      </c>
      <c r="I466" s="52">
        <v>44650.0</v>
      </c>
      <c r="J466" s="53" t="s">
        <v>1420</v>
      </c>
      <c r="K466" s="54">
        <v>3066586.0</v>
      </c>
      <c r="L466" s="51" t="s">
        <v>18</v>
      </c>
      <c r="M466" s="55" t="s">
        <v>18</v>
      </c>
      <c r="N466" s="56" t="s">
        <v>18</v>
      </c>
      <c r="O466" s="57"/>
      <c r="P466" s="57"/>
    </row>
    <row r="467">
      <c r="A467" s="49">
        <v>1.0</v>
      </c>
      <c r="B467" s="50" t="s">
        <v>1421</v>
      </c>
      <c r="C467" s="51" t="s">
        <v>93</v>
      </c>
      <c r="D467" s="49">
        <v>413.0</v>
      </c>
      <c r="E467" s="49" t="s">
        <v>1422</v>
      </c>
      <c r="F467" s="49" t="s">
        <v>1071</v>
      </c>
      <c r="G467" s="51" t="s">
        <v>18</v>
      </c>
      <c r="H467" s="52">
        <v>44649.0</v>
      </c>
      <c r="I467" s="52">
        <v>44650.0</v>
      </c>
      <c r="J467" s="53" t="s">
        <v>1423</v>
      </c>
      <c r="K467" s="54">
        <v>3285096.0</v>
      </c>
      <c r="L467" s="51" t="s">
        <v>18</v>
      </c>
      <c r="M467" s="55" t="s">
        <v>18</v>
      </c>
      <c r="N467" s="56" t="s">
        <v>18</v>
      </c>
      <c r="O467" s="57"/>
      <c r="P467" s="57"/>
    </row>
    <row r="468">
      <c r="A468" s="63">
        <v>1.0</v>
      </c>
      <c r="B468" s="60" t="s">
        <v>1424</v>
      </c>
      <c r="C468" s="63" t="s">
        <v>1425</v>
      </c>
      <c r="D468" s="63" t="s">
        <v>18</v>
      </c>
      <c r="E468" s="63" t="s">
        <v>1426</v>
      </c>
      <c r="F468" s="63" t="s">
        <v>1071</v>
      </c>
      <c r="G468" s="63" t="s">
        <v>18</v>
      </c>
      <c r="H468" s="79">
        <v>44650.0</v>
      </c>
      <c r="I468" s="126">
        <v>44651.0</v>
      </c>
      <c r="J468" s="87" t="s">
        <v>1427</v>
      </c>
      <c r="K468" s="59">
        <v>2671260.0</v>
      </c>
      <c r="L468" s="59" t="s">
        <v>18</v>
      </c>
      <c r="M468" s="78" t="s">
        <v>18</v>
      </c>
      <c r="N468" s="61" t="s">
        <v>18</v>
      </c>
      <c r="O468" s="57"/>
      <c r="P468" s="57"/>
    </row>
    <row r="469">
      <c r="A469" s="49">
        <v>1.0</v>
      </c>
      <c r="B469" s="50" t="s">
        <v>1428</v>
      </c>
      <c r="C469" s="51" t="s">
        <v>217</v>
      </c>
      <c r="D469" s="49">
        <v>514.0</v>
      </c>
      <c r="E469" s="49" t="s">
        <v>1426</v>
      </c>
      <c r="F469" s="49" t="s">
        <v>1071</v>
      </c>
      <c r="G469" s="51" t="s">
        <v>18</v>
      </c>
      <c r="H469" s="52">
        <v>44671.0</v>
      </c>
      <c r="I469" s="52">
        <v>44671.0</v>
      </c>
      <c r="J469" s="53" t="s">
        <v>1429</v>
      </c>
      <c r="K469" s="54">
        <v>4606480.0</v>
      </c>
      <c r="L469" s="51" t="s">
        <v>18</v>
      </c>
      <c r="M469" s="55" t="s">
        <v>18</v>
      </c>
      <c r="N469" s="56" t="s">
        <v>18</v>
      </c>
      <c r="O469" s="57"/>
      <c r="P469" s="57"/>
    </row>
    <row r="470">
      <c r="A470" s="49">
        <v>1.0</v>
      </c>
      <c r="B470" s="50" t="s">
        <v>108</v>
      </c>
      <c r="C470" s="51" t="s">
        <v>309</v>
      </c>
      <c r="D470" s="49">
        <v>425.0</v>
      </c>
      <c r="E470" s="49" t="s">
        <v>1430</v>
      </c>
      <c r="F470" s="49" t="s">
        <v>1071</v>
      </c>
      <c r="G470" s="51" t="s">
        <v>18</v>
      </c>
      <c r="H470" s="52">
        <v>44651.0</v>
      </c>
      <c r="I470" s="52">
        <v>44662.0</v>
      </c>
      <c r="J470" s="53" t="s">
        <v>1431</v>
      </c>
      <c r="K470" s="54">
        <v>186900.0</v>
      </c>
      <c r="L470" s="51" t="s">
        <v>1432</v>
      </c>
      <c r="M470" s="55" t="s">
        <v>18</v>
      </c>
      <c r="N470" s="56" t="s">
        <v>18</v>
      </c>
      <c r="O470" s="57"/>
      <c r="P470" s="57"/>
    </row>
    <row r="471">
      <c r="A471" s="49">
        <v>1.0</v>
      </c>
      <c r="B471" s="50" t="s">
        <v>108</v>
      </c>
      <c r="C471" s="51" t="s">
        <v>309</v>
      </c>
      <c r="D471" s="49">
        <v>539.0</v>
      </c>
      <c r="E471" s="49" t="s">
        <v>1430</v>
      </c>
      <c r="F471" s="49" t="s">
        <v>1071</v>
      </c>
      <c r="G471" s="51" t="s">
        <v>18</v>
      </c>
      <c r="H471" s="52">
        <v>44676.0</v>
      </c>
      <c r="I471" s="52">
        <v>44685.0</v>
      </c>
      <c r="J471" s="53" t="s">
        <v>1433</v>
      </c>
      <c r="K471" s="54">
        <v>186900.0</v>
      </c>
      <c r="L471" s="51" t="s">
        <v>1434</v>
      </c>
      <c r="M471" s="55" t="s">
        <v>18</v>
      </c>
      <c r="N471" s="56" t="s">
        <v>18</v>
      </c>
      <c r="O471" s="57"/>
      <c r="P471" s="57"/>
    </row>
    <row r="472">
      <c r="A472" s="49">
        <v>1.0</v>
      </c>
      <c r="B472" s="50" t="s">
        <v>1435</v>
      </c>
      <c r="C472" s="51" t="s">
        <v>1415</v>
      </c>
      <c r="D472" s="49">
        <v>433.0</v>
      </c>
      <c r="E472" s="49" t="s">
        <v>1436</v>
      </c>
      <c r="F472" s="49" t="s">
        <v>1071</v>
      </c>
      <c r="G472" s="51" t="s">
        <v>18</v>
      </c>
      <c r="H472" s="52">
        <v>44651.0</v>
      </c>
      <c r="I472" s="52">
        <v>44651.0</v>
      </c>
      <c r="J472" s="53" t="s">
        <v>1437</v>
      </c>
      <c r="K472" s="54">
        <v>487664.0</v>
      </c>
      <c r="L472" s="51" t="s">
        <v>18</v>
      </c>
      <c r="M472" s="55" t="s">
        <v>18</v>
      </c>
      <c r="N472" s="56" t="s">
        <v>18</v>
      </c>
      <c r="O472" s="57"/>
      <c r="P472" s="57"/>
    </row>
    <row r="473">
      <c r="A473" s="49">
        <v>1.0</v>
      </c>
      <c r="B473" s="50" t="s">
        <v>102</v>
      </c>
      <c r="C473" s="51" t="s">
        <v>426</v>
      </c>
      <c r="D473" s="49">
        <v>432.0</v>
      </c>
      <c r="E473" s="49" t="s">
        <v>1438</v>
      </c>
      <c r="F473" s="49" t="s">
        <v>1071</v>
      </c>
      <c r="G473" s="51" t="s">
        <v>18</v>
      </c>
      <c r="H473" s="52">
        <v>44651.0</v>
      </c>
      <c r="I473" s="52">
        <v>44651.0</v>
      </c>
      <c r="J473" s="53" t="s">
        <v>1437</v>
      </c>
      <c r="K473" s="54" t="s">
        <v>18</v>
      </c>
      <c r="L473" s="51" t="s">
        <v>18</v>
      </c>
      <c r="M473" s="55" t="s">
        <v>18</v>
      </c>
      <c r="N473" s="56" t="s">
        <v>18</v>
      </c>
      <c r="O473" s="57"/>
      <c r="P473" s="57"/>
    </row>
    <row r="474">
      <c r="A474" s="63">
        <v>1.0</v>
      </c>
      <c r="B474" s="63" t="s">
        <v>1439</v>
      </c>
      <c r="C474" s="60" t="s">
        <v>217</v>
      </c>
      <c r="D474" s="63">
        <v>389.0</v>
      </c>
      <c r="E474" s="60" t="s">
        <v>1440</v>
      </c>
      <c r="F474" s="63" t="s">
        <v>1071</v>
      </c>
      <c r="G474" s="63" t="s">
        <v>18</v>
      </c>
      <c r="H474" s="76">
        <v>44663.0</v>
      </c>
      <c r="I474" s="64">
        <v>44663.0</v>
      </c>
      <c r="J474" s="87" t="s">
        <v>1441</v>
      </c>
      <c r="K474" s="59">
        <v>1.4267646E7</v>
      </c>
      <c r="L474" s="60" t="s">
        <v>1442</v>
      </c>
      <c r="M474" s="55" t="s">
        <v>1443</v>
      </c>
      <c r="N474" s="66">
        <v>5000000.0</v>
      </c>
      <c r="O474" s="62" t="s">
        <v>539</v>
      </c>
      <c r="P474" s="62" t="s">
        <v>337</v>
      </c>
    </row>
    <row r="475">
      <c r="A475" s="49">
        <v>1.0</v>
      </c>
      <c r="B475" s="50" t="s">
        <v>1444</v>
      </c>
      <c r="C475" s="51" t="s">
        <v>291</v>
      </c>
      <c r="D475" s="49">
        <v>473.0</v>
      </c>
      <c r="E475" s="49" t="s">
        <v>1445</v>
      </c>
      <c r="F475" s="49" t="s">
        <v>1071</v>
      </c>
      <c r="G475" s="51" t="s">
        <v>18</v>
      </c>
      <c r="H475" s="52">
        <v>44662.0</v>
      </c>
      <c r="I475" s="52">
        <v>44662.0</v>
      </c>
      <c r="J475" s="53" t="s">
        <v>1446</v>
      </c>
      <c r="K475" s="54">
        <v>1051509.0</v>
      </c>
      <c r="L475" s="51" t="s">
        <v>18</v>
      </c>
      <c r="M475" s="55" t="s">
        <v>18</v>
      </c>
      <c r="N475" s="56" t="s">
        <v>18</v>
      </c>
      <c r="O475" s="62"/>
      <c r="P475" s="57"/>
    </row>
    <row r="476">
      <c r="A476" s="49">
        <v>1.0</v>
      </c>
      <c r="B476" s="50" t="s">
        <v>1447</v>
      </c>
      <c r="C476" s="51" t="s">
        <v>426</v>
      </c>
      <c r="D476" s="49">
        <v>475.0</v>
      </c>
      <c r="E476" s="49" t="s">
        <v>1448</v>
      </c>
      <c r="F476" s="49" t="s">
        <v>1071</v>
      </c>
      <c r="G476" s="51" t="s">
        <v>18</v>
      </c>
      <c r="H476" s="52">
        <v>44662.0</v>
      </c>
      <c r="I476" s="52">
        <v>44662.0</v>
      </c>
      <c r="J476" s="53" t="s">
        <v>1449</v>
      </c>
      <c r="K476" s="54">
        <v>3065920.0</v>
      </c>
      <c r="L476" s="51" t="s">
        <v>18</v>
      </c>
      <c r="M476" s="55" t="s">
        <v>18</v>
      </c>
      <c r="N476" s="56" t="s">
        <v>18</v>
      </c>
      <c r="O476" s="57"/>
      <c r="P476" s="57"/>
    </row>
    <row r="477">
      <c r="A477" s="100">
        <v>1.0</v>
      </c>
      <c r="B477" s="101" t="s">
        <v>1356</v>
      </c>
      <c r="C477" s="102" t="s">
        <v>1450</v>
      </c>
      <c r="D477" s="100">
        <v>474.0</v>
      </c>
      <c r="E477" s="100" t="s">
        <v>1451</v>
      </c>
      <c r="F477" s="100" t="s">
        <v>1071</v>
      </c>
      <c r="G477" s="102" t="s">
        <v>1452</v>
      </c>
      <c r="H477" s="103">
        <v>44662.0</v>
      </c>
      <c r="I477" s="103"/>
      <c r="J477" s="104" t="s">
        <v>1453</v>
      </c>
      <c r="K477" s="105">
        <v>924460.0</v>
      </c>
      <c r="L477" s="102" t="s">
        <v>18</v>
      </c>
      <c r="M477" s="106" t="s">
        <v>18</v>
      </c>
      <c r="N477" s="107" t="s">
        <v>18</v>
      </c>
      <c r="O477" s="57"/>
      <c r="P477" s="57"/>
    </row>
    <row r="478">
      <c r="A478" s="49">
        <v>1.0</v>
      </c>
      <c r="B478" s="50" t="s">
        <v>791</v>
      </c>
      <c r="C478" s="51" t="s">
        <v>1454</v>
      </c>
      <c r="D478" s="49" t="s">
        <v>18</v>
      </c>
      <c r="E478" s="49" t="s">
        <v>1455</v>
      </c>
      <c r="F478" s="49" t="s">
        <v>1071</v>
      </c>
      <c r="G478" s="51" t="s">
        <v>18</v>
      </c>
      <c r="H478" s="52">
        <v>44664.0</v>
      </c>
      <c r="I478" s="52">
        <v>44664.0</v>
      </c>
      <c r="J478" s="53" t="s">
        <v>1456</v>
      </c>
      <c r="K478" s="54">
        <v>403200.0</v>
      </c>
      <c r="L478" s="51" t="s">
        <v>18</v>
      </c>
      <c r="M478" s="55" t="s">
        <v>18</v>
      </c>
      <c r="N478" s="56" t="s">
        <v>18</v>
      </c>
      <c r="O478" s="57"/>
      <c r="P478" s="57"/>
    </row>
    <row r="479">
      <c r="A479" s="49">
        <v>1.0</v>
      </c>
      <c r="B479" s="50" t="s">
        <v>1457</v>
      </c>
      <c r="C479" s="51" t="s">
        <v>1458</v>
      </c>
      <c r="D479" s="49" t="s">
        <v>18</v>
      </c>
      <c r="E479" s="49" t="s">
        <v>1455</v>
      </c>
      <c r="F479" s="49" t="s">
        <v>1071</v>
      </c>
      <c r="G479" s="51"/>
      <c r="H479" s="52">
        <v>44677.0</v>
      </c>
      <c r="I479" s="52">
        <v>44685.0</v>
      </c>
      <c r="J479" s="53" t="s">
        <v>1459</v>
      </c>
      <c r="K479" s="54">
        <v>880155.0</v>
      </c>
      <c r="L479" s="51" t="s">
        <v>18</v>
      </c>
      <c r="M479" s="55" t="s">
        <v>18</v>
      </c>
      <c r="N479" s="56" t="s">
        <v>18</v>
      </c>
      <c r="O479" s="57"/>
      <c r="P479" s="57"/>
    </row>
    <row r="480">
      <c r="A480" s="49">
        <v>1.0</v>
      </c>
      <c r="B480" s="50" t="s">
        <v>1460</v>
      </c>
      <c r="C480" s="51" t="s">
        <v>1461</v>
      </c>
      <c r="D480" s="49" t="s">
        <v>18</v>
      </c>
      <c r="E480" s="49" t="s">
        <v>1462</v>
      </c>
      <c r="F480" s="49" t="s">
        <v>1071</v>
      </c>
      <c r="G480" s="51"/>
      <c r="H480" s="52">
        <v>44664.0</v>
      </c>
      <c r="I480" s="52">
        <v>44697.0</v>
      </c>
      <c r="J480" s="53" t="s">
        <v>1463</v>
      </c>
      <c r="K480" s="54" t="s">
        <v>18</v>
      </c>
      <c r="L480" s="51" t="s">
        <v>18</v>
      </c>
      <c r="M480" s="55" t="s">
        <v>18</v>
      </c>
      <c r="N480" s="56" t="s">
        <v>18</v>
      </c>
      <c r="O480" s="57"/>
      <c r="P480" s="57"/>
    </row>
    <row r="481">
      <c r="A481" s="49">
        <v>1.0</v>
      </c>
      <c r="B481" s="50" t="s">
        <v>1464</v>
      </c>
      <c r="C481" s="51" t="s">
        <v>217</v>
      </c>
      <c r="D481" s="49" t="s">
        <v>18</v>
      </c>
      <c r="E481" s="49" t="s">
        <v>1465</v>
      </c>
      <c r="F481" s="49" t="s">
        <v>1071</v>
      </c>
      <c r="G481" s="51" t="s">
        <v>18</v>
      </c>
      <c r="H481" s="52">
        <v>44666.0</v>
      </c>
      <c r="I481" s="52">
        <v>44671.0</v>
      </c>
      <c r="J481" s="53" t="s">
        <v>1466</v>
      </c>
      <c r="K481" s="54">
        <v>5086651.0</v>
      </c>
      <c r="L481" s="51" t="s">
        <v>18</v>
      </c>
      <c r="M481" s="55" t="s">
        <v>18</v>
      </c>
      <c r="N481" s="56" t="s">
        <v>18</v>
      </c>
      <c r="O481" s="57"/>
      <c r="P481" s="57"/>
    </row>
    <row r="482">
      <c r="A482" s="49">
        <v>1.0</v>
      </c>
      <c r="B482" s="50" t="s">
        <v>1467</v>
      </c>
      <c r="C482" s="51" t="s">
        <v>291</v>
      </c>
      <c r="D482" s="49">
        <v>503.0</v>
      </c>
      <c r="E482" s="49" t="s">
        <v>1468</v>
      </c>
      <c r="F482" s="49" t="s">
        <v>1071</v>
      </c>
      <c r="G482" s="51" t="s">
        <v>18</v>
      </c>
      <c r="H482" s="52">
        <v>44669.0</v>
      </c>
      <c r="I482" s="52">
        <v>44673.0</v>
      </c>
      <c r="J482" s="53" t="s">
        <v>1469</v>
      </c>
      <c r="K482" s="54" t="s">
        <v>18</v>
      </c>
      <c r="L482" s="51" t="s">
        <v>18</v>
      </c>
      <c r="M482" s="55" t="s">
        <v>18</v>
      </c>
      <c r="N482" s="56" t="s">
        <v>18</v>
      </c>
      <c r="O482" s="57"/>
      <c r="P482" s="57"/>
    </row>
    <row r="483">
      <c r="A483" s="49">
        <v>1.0</v>
      </c>
      <c r="B483" s="50" t="s">
        <v>1470</v>
      </c>
      <c r="C483" s="51" t="s">
        <v>291</v>
      </c>
      <c r="D483" s="49">
        <v>508.0</v>
      </c>
      <c r="E483" s="49" t="s">
        <v>1471</v>
      </c>
      <c r="F483" s="49" t="s">
        <v>1071</v>
      </c>
      <c r="G483" s="51" t="s">
        <v>18</v>
      </c>
      <c r="H483" s="52">
        <v>44669.0</v>
      </c>
      <c r="I483" s="52">
        <v>44671.0</v>
      </c>
      <c r="J483" s="53" t="s">
        <v>1472</v>
      </c>
      <c r="K483" s="54">
        <v>927599.0</v>
      </c>
      <c r="L483" s="51" t="s">
        <v>18</v>
      </c>
      <c r="M483" s="55" t="s">
        <v>18</v>
      </c>
      <c r="N483" s="56" t="s">
        <v>18</v>
      </c>
      <c r="O483" s="57"/>
      <c r="P483" s="57"/>
    </row>
    <row r="484">
      <c r="A484" s="49">
        <v>1.0</v>
      </c>
      <c r="B484" s="50" t="s">
        <v>1473</v>
      </c>
      <c r="C484" s="51" t="s">
        <v>291</v>
      </c>
      <c r="D484" s="49">
        <v>504.0</v>
      </c>
      <c r="E484" s="49" t="s">
        <v>1474</v>
      </c>
      <c r="F484" s="49" t="s">
        <v>1071</v>
      </c>
      <c r="G484" s="51" t="s">
        <v>18</v>
      </c>
      <c r="H484" s="52">
        <v>44669.0</v>
      </c>
      <c r="I484" s="52">
        <v>44671.0</v>
      </c>
      <c r="J484" s="53" t="s">
        <v>1472</v>
      </c>
      <c r="K484" s="54">
        <v>927509.0</v>
      </c>
      <c r="L484" s="51" t="s">
        <v>18</v>
      </c>
      <c r="M484" s="55" t="s">
        <v>18</v>
      </c>
      <c r="N484" s="56" t="s">
        <v>18</v>
      </c>
      <c r="O484" s="57"/>
      <c r="P484" s="57"/>
    </row>
    <row r="485">
      <c r="A485" s="49">
        <v>1.0</v>
      </c>
      <c r="B485" s="50" t="s">
        <v>1475</v>
      </c>
      <c r="C485" s="51" t="s">
        <v>291</v>
      </c>
      <c r="D485" s="49">
        <v>522.0</v>
      </c>
      <c r="E485" s="49" t="s">
        <v>1476</v>
      </c>
      <c r="F485" s="49" t="s">
        <v>1071</v>
      </c>
      <c r="G485" s="51" t="s">
        <v>18</v>
      </c>
      <c r="H485" s="52">
        <v>44671.0</v>
      </c>
      <c r="I485" s="52">
        <v>44673.0</v>
      </c>
      <c r="J485" s="53" t="s">
        <v>1477</v>
      </c>
      <c r="K485" s="54">
        <v>1051509.0</v>
      </c>
      <c r="L485" s="51" t="s">
        <v>18</v>
      </c>
      <c r="M485" s="55" t="s">
        <v>18</v>
      </c>
      <c r="N485" s="56" t="s">
        <v>18</v>
      </c>
      <c r="O485" s="57"/>
      <c r="P485" s="57"/>
    </row>
    <row r="486">
      <c r="A486" s="49">
        <v>1.0</v>
      </c>
      <c r="B486" s="50" t="s">
        <v>1478</v>
      </c>
      <c r="C486" s="51" t="s">
        <v>1415</v>
      </c>
      <c r="D486" s="49">
        <v>535.0</v>
      </c>
      <c r="E486" s="49" t="s">
        <v>1479</v>
      </c>
      <c r="F486" s="49" t="s">
        <v>1071</v>
      </c>
      <c r="G486" s="51" t="s">
        <v>18</v>
      </c>
      <c r="H486" s="52">
        <v>44676.0</v>
      </c>
      <c r="I486" s="52">
        <v>44677.0</v>
      </c>
      <c r="J486" s="53" t="s">
        <v>1480</v>
      </c>
      <c r="K486" s="54">
        <v>4245243.0</v>
      </c>
      <c r="L486" s="51" t="s">
        <v>18</v>
      </c>
      <c r="M486" s="55" t="s">
        <v>18</v>
      </c>
      <c r="N486" s="56" t="s">
        <v>18</v>
      </c>
      <c r="O486" s="57"/>
      <c r="P486" s="57"/>
    </row>
    <row r="487">
      <c r="A487" s="49">
        <v>1.0</v>
      </c>
      <c r="B487" s="50" t="s">
        <v>1481</v>
      </c>
      <c r="C487" s="51" t="s">
        <v>291</v>
      </c>
      <c r="D487" s="49">
        <v>533.0</v>
      </c>
      <c r="E487" s="49" t="s">
        <v>1482</v>
      </c>
      <c r="F487" s="49" t="s">
        <v>1071</v>
      </c>
      <c r="G487" s="51" t="s">
        <v>18</v>
      </c>
      <c r="H487" s="52">
        <v>44676.0</v>
      </c>
      <c r="I487" s="52">
        <v>44676.0</v>
      </c>
      <c r="J487" s="53" t="s">
        <v>1483</v>
      </c>
      <c r="K487" s="54">
        <v>923509.0</v>
      </c>
      <c r="L487" s="51" t="s">
        <v>18</v>
      </c>
      <c r="M487" s="55" t="s">
        <v>18</v>
      </c>
      <c r="N487" s="56" t="s">
        <v>18</v>
      </c>
      <c r="O487" s="57"/>
      <c r="P487" s="57"/>
    </row>
    <row r="488">
      <c r="A488" s="49">
        <v>1.0</v>
      </c>
      <c r="B488" s="50" t="s">
        <v>1484</v>
      </c>
      <c r="C488" s="51" t="s">
        <v>153</v>
      </c>
      <c r="D488" s="49" t="s">
        <v>18</v>
      </c>
      <c r="E488" s="49" t="s">
        <v>1485</v>
      </c>
      <c r="F488" s="49" t="s">
        <v>1071</v>
      </c>
      <c r="G488" s="51" t="s">
        <v>18</v>
      </c>
      <c r="H488" s="52">
        <v>44676.0</v>
      </c>
      <c r="I488" s="52">
        <v>44677.0</v>
      </c>
      <c r="J488" s="53" t="s">
        <v>1486</v>
      </c>
      <c r="K488" s="54">
        <v>1108448.0</v>
      </c>
      <c r="L488" s="51" t="s">
        <v>18</v>
      </c>
      <c r="M488" s="55" t="s">
        <v>18</v>
      </c>
      <c r="N488" s="56" t="s">
        <v>18</v>
      </c>
      <c r="O488" s="57"/>
      <c r="P488" s="57"/>
    </row>
    <row r="489">
      <c r="A489" s="49">
        <v>1.0</v>
      </c>
      <c r="B489" s="50" t="s">
        <v>1193</v>
      </c>
      <c r="C489" s="51" t="s">
        <v>1487</v>
      </c>
      <c r="D489" s="49" t="s">
        <v>18</v>
      </c>
      <c r="E489" s="49" t="s">
        <v>1488</v>
      </c>
      <c r="F489" s="49" t="s">
        <v>1071</v>
      </c>
      <c r="G489" s="51" t="s">
        <v>1195</v>
      </c>
      <c r="H489" s="52">
        <v>44677.0</v>
      </c>
      <c r="I489" s="52">
        <v>44685.0</v>
      </c>
      <c r="J489" s="53" t="s">
        <v>1489</v>
      </c>
      <c r="K489" s="54">
        <v>126697.0</v>
      </c>
      <c r="L489" s="51" t="s">
        <v>18</v>
      </c>
      <c r="M489" s="55" t="s">
        <v>18</v>
      </c>
      <c r="N489" s="56" t="s">
        <v>18</v>
      </c>
      <c r="O489" s="57"/>
      <c r="P489" s="57"/>
    </row>
    <row r="490">
      <c r="A490" s="49">
        <v>1.0</v>
      </c>
      <c r="B490" s="50" t="s">
        <v>1193</v>
      </c>
      <c r="C490" s="51" t="s">
        <v>217</v>
      </c>
      <c r="D490" s="49">
        <v>553.0</v>
      </c>
      <c r="E490" s="49" t="s">
        <v>1490</v>
      </c>
      <c r="F490" s="49" t="s">
        <v>1071</v>
      </c>
      <c r="G490" s="51"/>
      <c r="H490" s="52">
        <v>44676.0</v>
      </c>
      <c r="I490" s="52">
        <v>44697.0</v>
      </c>
      <c r="J490" s="53" t="s">
        <v>1491</v>
      </c>
      <c r="K490" s="54">
        <v>4243779.0</v>
      </c>
      <c r="L490" s="51" t="s">
        <v>18</v>
      </c>
      <c r="M490" s="55" t="s">
        <v>18</v>
      </c>
      <c r="N490" s="56" t="s">
        <v>18</v>
      </c>
      <c r="O490" s="57"/>
      <c r="P490" s="57"/>
    </row>
    <row r="491">
      <c r="A491" s="88">
        <v>1.0</v>
      </c>
      <c r="B491" s="89" t="s">
        <v>1492</v>
      </c>
      <c r="C491" s="90" t="s">
        <v>116</v>
      </c>
      <c r="D491" s="88">
        <v>556.0</v>
      </c>
      <c r="E491" s="88" t="s">
        <v>1493</v>
      </c>
      <c r="F491" s="88" t="s">
        <v>1071</v>
      </c>
      <c r="G491" s="90"/>
      <c r="H491" s="91">
        <v>44677.0</v>
      </c>
      <c r="I491" s="91"/>
      <c r="J491" s="92" t="s">
        <v>1494</v>
      </c>
      <c r="K491" s="93">
        <v>1.3612382E7</v>
      </c>
      <c r="L491" s="90" t="s">
        <v>18</v>
      </c>
      <c r="M491" s="94" t="s">
        <v>18</v>
      </c>
      <c r="N491" s="95" t="s">
        <v>18</v>
      </c>
      <c r="O491" s="57"/>
      <c r="P491" s="57"/>
    </row>
    <row r="492">
      <c r="A492" s="49">
        <v>1.0</v>
      </c>
      <c r="B492" s="50" t="s">
        <v>1495</v>
      </c>
      <c r="C492" s="51" t="s">
        <v>291</v>
      </c>
      <c r="D492" s="49">
        <v>555.0</v>
      </c>
      <c r="E492" s="49">
        <v>91.0</v>
      </c>
      <c r="F492" s="49" t="s">
        <v>1071</v>
      </c>
      <c r="G492" s="51" t="s">
        <v>18</v>
      </c>
      <c r="H492" s="52">
        <v>44677.0</v>
      </c>
      <c r="I492" s="52">
        <v>44677.0</v>
      </c>
      <c r="J492" s="53" t="s">
        <v>1496</v>
      </c>
      <c r="K492" s="54">
        <v>923509.0</v>
      </c>
      <c r="L492" s="51" t="s">
        <v>18</v>
      </c>
      <c r="M492" s="55" t="s">
        <v>18</v>
      </c>
      <c r="N492" s="56" t="s">
        <v>18</v>
      </c>
      <c r="O492" s="57"/>
      <c r="P492" s="57"/>
    </row>
    <row r="493">
      <c r="A493" s="49">
        <v>1.0</v>
      </c>
      <c r="B493" s="50" t="s">
        <v>328</v>
      </c>
      <c r="C493" s="51" t="s">
        <v>1497</v>
      </c>
      <c r="D493" s="49" t="s">
        <v>1498</v>
      </c>
      <c r="E493" s="49" t="s">
        <v>1499</v>
      </c>
      <c r="F493" s="49" t="s">
        <v>1071</v>
      </c>
      <c r="G493" s="51" t="s">
        <v>18</v>
      </c>
      <c r="H493" s="52">
        <v>44671.0</v>
      </c>
      <c r="I493" s="52">
        <v>44678.0</v>
      </c>
      <c r="J493" s="53" t="s">
        <v>1500</v>
      </c>
      <c r="K493" s="54">
        <v>21770.0</v>
      </c>
      <c r="L493" s="51" t="s">
        <v>18</v>
      </c>
      <c r="M493" s="55" t="s">
        <v>18</v>
      </c>
      <c r="N493" s="56" t="s">
        <v>18</v>
      </c>
      <c r="O493" s="57"/>
      <c r="P493" s="57"/>
    </row>
    <row r="494">
      <c r="A494" s="49">
        <v>1.0</v>
      </c>
      <c r="B494" s="50" t="s">
        <v>197</v>
      </c>
      <c r="C494" s="51" t="s">
        <v>1501</v>
      </c>
      <c r="D494" s="49">
        <v>560.0</v>
      </c>
      <c r="E494" s="49" t="s">
        <v>1502</v>
      </c>
      <c r="F494" s="49" t="s">
        <v>1071</v>
      </c>
      <c r="G494" s="51" t="s">
        <v>18</v>
      </c>
      <c r="H494" s="52">
        <v>44678.0</v>
      </c>
      <c r="I494" s="52">
        <v>44679.0</v>
      </c>
      <c r="J494" s="53" t="s">
        <v>1503</v>
      </c>
      <c r="K494" s="54">
        <v>1401560.0</v>
      </c>
      <c r="L494" s="51" t="s">
        <v>18</v>
      </c>
      <c r="M494" s="55" t="s">
        <v>18</v>
      </c>
      <c r="N494" s="56" t="s">
        <v>18</v>
      </c>
      <c r="O494" s="57"/>
      <c r="P494" s="57"/>
    </row>
    <row r="495">
      <c r="A495" s="49">
        <v>1.0</v>
      </c>
      <c r="B495" s="50" t="s">
        <v>1504</v>
      </c>
      <c r="C495" s="51" t="s">
        <v>1505</v>
      </c>
      <c r="D495" s="49">
        <v>574.0</v>
      </c>
      <c r="E495" s="49" t="s">
        <v>1506</v>
      </c>
      <c r="F495" s="49" t="s">
        <v>1071</v>
      </c>
      <c r="G495" s="51" t="s">
        <v>18</v>
      </c>
      <c r="H495" s="52">
        <v>44680.0</v>
      </c>
      <c r="I495" s="52">
        <v>44686.0</v>
      </c>
      <c r="J495" s="53" t="s">
        <v>1507</v>
      </c>
      <c r="K495" s="54">
        <v>43874.0</v>
      </c>
      <c r="L495" s="51" t="s">
        <v>18</v>
      </c>
      <c r="M495" s="55" t="s">
        <v>18</v>
      </c>
      <c r="N495" s="56" t="s">
        <v>18</v>
      </c>
      <c r="O495" s="57"/>
      <c r="P495" s="57"/>
    </row>
    <row r="496">
      <c r="A496" s="49">
        <v>1.0</v>
      </c>
      <c r="B496" s="50" t="s">
        <v>108</v>
      </c>
      <c r="C496" s="51" t="s">
        <v>309</v>
      </c>
      <c r="D496" s="49" t="s">
        <v>18</v>
      </c>
      <c r="E496" s="49" t="s">
        <v>1508</v>
      </c>
      <c r="F496" s="49" t="s">
        <v>1071</v>
      </c>
      <c r="G496" s="51" t="s">
        <v>18</v>
      </c>
      <c r="H496" s="52">
        <v>44685.0</v>
      </c>
      <c r="I496" s="52">
        <v>44685.0</v>
      </c>
      <c r="J496" s="53" t="s">
        <v>1509</v>
      </c>
      <c r="K496" s="54">
        <v>60126.0</v>
      </c>
      <c r="L496" s="51" t="s">
        <v>1510</v>
      </c>
      <c r="M496" s="55" t="s">
        <v>18</v>
      </c>
      <c r="N496" s="56" t="s">
        <v>18</v>
      </c>
      <c r="O496" s="57"/>
      <c r="P496" s="57"/>
    </row>
    <row r="497">
      <c r="A497" s="63">
        <v>1.0</v>
      </c>
      <c r="B497" s="63" t="s">
        <v>102</v>
      </c>
      <c r="C497" s="63" t="s">
        <v>134</v>
      </c>
      <c r="D497" s="63" t="s">
        <v>18</v>
      </c>
      <c r="E497" s="63" t="s">
        <v>1511</v>
      </c>
      <c r="F497" s="63" t="s">
        <v>1071</v>
      </c>
      <c r="G497" s="63" t="s">
        <v>18</v>
      </c>
      <c r="H497" s="79">
        <v>44581.0</v>
      </c>
      <c r="I497" s="79">
        <v>44581.0</v>
      </c>
      <c r="J497" s="87" t="s">
        <v>744</v>
      </c>
      <c r="K497" s="59">
        <v>1175992.0</v>
      </c>
      <c r="L497" s="60" t="s">
        <v>1512</v>
      </c>
      <c r="M497" s="61" t="s">
        <v>1513</v>
      </c>
      <c r="N497" s="66">
        <v>1175992.0</v>
      </c>
      <c r="O497" s="62" t="s">
        <v>337</v>
      </c>
      <c r="P497" s="62" t="s">
        <v>337</v>
      </c>
    </row>
    <row r="498">
      <c r="A498" s="49">
        <v>1.0</v>
      </c>
      <c r="B498" s="50" t="s">
        <v>544</v>
      </c>
      <c r="C498" s="51" t="s">
        <v>309</v>
      </c>
      <c r="D498" s="49">
        <v>11.0</v>
      </c>
      <c r="E498" s="49" t="s">
        <v>1514</v>
      </c>
      <c r="F498" s="49" t="s">
        <v>1071</v>
      </c>
      <c r="G498" s="49" t="s">
        <v>18</v>
      </c>
      <c r="H498" s="52">
        <v>44571.0</v>
      </c>
      <c r="I498" s="52">
        <v>44581.0</v>
      </c>
      <c r="J498" s="53" t="s">
        <v>1515</v>
      </c>
      <c r="K498" s="67">
        <v>975197.0</v>
      </c>
      <c r="L498" s="51" t="s">
        <v>1516</v>
      </c>
      <c r="M498" s="55"/>
      <c r="N498" s="56"/>
      <c r="O498" s="57"/>
      <c r="P498" s="57"/>
    </row>
    <row r="499">
      <c r="A499" s="63">
        <v>1.0</v>
      </c>
      <c r="B499" s="63" t="s">
        <v>1517</v>
      </c>
      <c r="C499" s="63" t="s">
        <v>1518</v>
      </c>
      <c r="D499" s="63">
        <v>849.0</v>
      </c>
      <c r="E499" s="63" t="s">
        <v>1519</v>
      </c>
      <c r="F499" s="63" t="s">
        <v>1071</v>
      </c>
      <c r="G499" s="63" t="s">
        <v>18</v>
      </c>
      <c r="H499" s="76">
        <v>44580.0</v>
      </c>
      <c r="I499" s="76">
        <v>44580.0</v>
      </c>
      <c r="J499" s="87" t="s">
        <v>1520</v>
      </c>
      <c r="K499" s="59">
        <v>1067736.0</v>
      </c>
      <c r="L499" s="60" t="s">
        <v>1521</v>
      </c>
      <c r="M499" s="61" t="s">
        <v>1522</v>
      </c>
      <c r="N499" s="66">
        <v>320320.8</v>
      </c>
      <c r="O499" s="62" t="s">
        <v>337</v>
      </c>
      <c r="P499" s="62" t="s">
        <v>337</v>
      </c>
    </row>
    <row r="500">
      <c r="A500" s="49">
        <v>1.0</v>
      </c>
      <c r="B500" s="50" t="s">
        <v>123</v>
      </c>
      <c r="C500" s="51" t="s">
        <v>530</v>
      </c>
      <c r="D500" s="49">
        <v>173.0</v>
      </c>
      <c r="E500" s="49" t="s">
        <v>531</v>
      </c>
      <c r="F500" s="49" t="s">
        <v>1071</v>
      </c>
      <c r="G500" s="49" t="s">
        <v>18</v>
      </c>
      <c r="H500" s="52">
        <v>44601.0</v>
      </c>
      <c r="I500" s="52">
        <v>44601.0</v>
      </c>
      <c r="J500" s="53" t="s">
        <v>1523</v>
      </c>
      <c r="K500" s="54" t="s">
        <v>18</v>
      </c>
      <c r="L500" s="51" t="s">
        <v>18</v>
      </c>
      <c r="M500" s="55" t="s">
        <v>18</v>
      </c>
      <c r="N500" s="56" t="s">
        <v>18</v>
      </c>
      <c r="O500" s="57"/>
      <c r="P500" s="57"/>
    </row>
    <row r="501">
      <c r="A501" s="63">
        <v>1.0</v>
      </c>
      <c r="B501" s="63" t="s">
        <v>1524</v>
      </c>
      <c r="C501" s="63" t="s">
        <v>309</v>
      </c>
      <c r="D501" s="63">
        <v>969.0</v>
      </c>
      <c r="E501" s="63" t="s">
        <v>1525</v>
      </c>
      <c r="F501" s="63" t="s">
        <v>1071</v>
      </c>
      <c r="G501" s="63" t="s">
        <v>18</v>
      </c>
      <c r="H501" s="76">
        <v>44580.0</v>
      </c>
      <c r="I501" s="76">
        <v>44580.0</v>
      </c>
      <c r="J501" s="87" t="s">
        <v>1520</v>
      </c>
      <c r="K501" s="59">
        <v>208350.0</v>
      </c>
      <c r="L501" s="60" t="s">
        <v>1526</v>
      </c>
      <c r="M501" s="63" t="s">
        <v>18</v>
      </c>
      <c r="N501" s="66">
        <v>208350.0</v>
      </c>
      <c r="O501" s="62" t="s">
        <v>1527</v>
      </c>
      <c r="P501" s="62" t="s">
        <v>1528</v>
      </c>
    </row>
    <row r="502">
      <c r="A502" s="49">
        <v>1.0</v>
      </c>
      <c r="B502" s="50" t="s">
        <v>69</v>
      </c>
      <c r="C502" s="51" t="s">
        <v>318</v>
      </c>
      <c r="D502" s="49">
        <v>376.0</v>
      </c>
      <c r="E502" s="49" t="s">
        <v>1529</v>
      </c>
      <c r="F502" s="49" t="s">
        <v>1071</v>
      </c>
      <c r="G502" s="51" t="s">
        <v>18</v>
      </c>
      <c r="H502" s="52">
        <v>44643.0</v>
      </c>
      <c r="I502" s="52">
        <v>44644.0</v>
      </c>
      <c r="J502" s="53" t="s">
        <v>1530</v>
      </c>
      <c r="K502" s="54">
        <v>1506961.0</v>
      </c>
      <c r="L502" s="51" t="s">
        <v>1531</v>
      </c>
      <c r="M502" s="55" t="s">
        <v>18</v>
      </c>
      <c r="N502" s="56" t="s">
        <v>18</v>
      </c>
      <c r="O502" s="57"/>
      <c r="P502" s="57"/>
    </row>
    <row r="503">
      <c r="A503" s="49">
        <v>1.0</v>
      </c>
      <c r="B503" s="50" t="s">
        <v>69</v>
      </c>
      <c r="C503" s="51" t="s">
        <v>318</v>
      </c>
      <c r="D503" s="49" t="s">
        <v>18</v>
      </c>
      <c r="E503" s="49" t="s">
        <v>1529</v>
      </c>
      <c r="F503" s="49" t="s">
        <v>1071</v>
      </c>
      <c r="G503" s="51" t="s">
        <v>18</v>
      </c>
      <c r="H503" s="52">
        <v>44662.0</v>
      </c>
      <c r="I503" s="52">
        <v>44666.0</v>
      </c>
      <c r="J503" s="53" t="s">
        <v>1532</v>
      </c>
      <c r="K503" s="54">
        <v>1506961.0</v>
      </c>
      <c r="L503" s="51" t="s">
        <v>1531</v>
      </c>
      <c r="M503" s="55" t="s">
        <v>18</v>
      </c>
      <c r="N503" s="56" t="s">
        <v>18</v>
      </c>
      <c r="O503" s="62"/>
      <c r="P503" s="57"/>
    </row>
    <row r="504">
      <c r="A504" s="49">
        <v>1.0</v>
      </c>
      <c r="B504" s="50" t="s">
        <v>102</v>
      </c>
      <c r="C504" s="51" t="s">
        <v>1461</v>
      </c>
      <c r="D504" s="49" t="s">
        <v>18</v>
      </c>
      <c r="E504" s="49" t="s">
        <v>1533</v>
      </c>
      <c r="F504" s="49" t="s">
        <v>1071</v>
      </c>
      <c r="G504" s="51"/>
      <c r="H504" s="52">
        <v>44625.0</v>
      </c>
      <c r="I504" s="52">
        <v>44629.0</v>
      </c>
      <c r="J504" s="53" t="s">
        <v>1534</v>
      </c>
      <c r="K504" s="54">
        <v>134604.0</v>
      </c>
      <c r="L504" s="51" t="s">
        <v>18</v>
      </c>
      <c r="M504" s="55" t="s">
        <v>18</v>
      </c>
      <c r="N504" s="56" t="s">
        <v>18</v>
      </c>
      <c r="O504" s="57"/>
      <c r="P504" s="57"/>
    </row>
    <row r="505">
      <c r="A505" s="63">
        <v>1.0</v>
      </c>
      <c r="B505" s="63" t="s">
        <v>197</v>
      </c>
      <c r="C505" s="63" t="s">
        <v>309</v>
      </c>
      <c r="D505" s="63">
        <v>424.0</v>
      </c>
      <c r="E505" s="63" t="s">
        <v>1535</v>
      </c>
      <c r="F505" s="63" t="s">
        <v>1071</v>
      </c>
      <c r="G505" s="63" t="s">
        <v>18</v>
      </c>
      <c r="H505" s="76">
        <v>44650.0</v>
      </c>
      <c r="I505" s="76">
        <v>44651.0</v>
      </c>
      <c r="J505" s="87" t="s">
        <v>1536</v>
      </c>
      <c r="K505" s="59">
        <v>1252446.0</v>
      </c>
      <c r="L505" s="60" t="s">
        <v>18</v>
      </c>
      <c r="M505" s="63" t="s">
        <v>18</v>
      </c>
      <c r="N505" s="63" t="s">
        <v>18</v>
      </c>
      <c r="O505" s="57"/>
      <c r="P505" s="57"/>
    </row>
    <row r="506">
      <c r="A506" s="49">
        <v>1.0</v>
      </c>
      <c r="B506" s="50" t="s">
        <v>197</v>
      </c>
      <c r="C506" s="51" t="s">
        <v>120</v>
      </c>
      <c r="D506" s="49">
        <v>466.0</v>
      </c>
      <c r="E506" s="49" t="s">
        <v>1535</v>
      </c>
      <c r="F506" s="49" t="s">
        <v>1071</v>
      </c>
      <c r="G506" s="51" t="s">
        <v>18</v>
      </c>
      <c r="H506" s="52">
        <v>44658.0</v>
      </c>
      <c r="I506" s="52">
        <v>44663.0</v>
      </c>
      <c r="J506" s="53" t="s">
        <v>1537</v>
      </c>
      <c r="K506" s="59">
        <v>1252446.0</v>
      </c>
      <c r="L506" s="51" t="s">
        <v>18</v>
      </c>
      <c r="M506" s="55" t="s">
        <v>18</v>
      </c>
      <c r="N506" s="56" t="s">
        <v>18</v>
      </c>
      <c r="O506" s="57"/>
      <c r="P506" s="57"/>
    </row>
    <row r="507">
      <c r="A507" s="49">
        <v>1.0</v>
      </c>
      <c r="B507" s="50" t="s">
        <v>1227</v>
      </c>
      <c r="C507" s="51" t="s">
        <v>577</v>
      </c>
      <c r="D507" s="49"/>
      <c r="E507" s="49" t="s">
        <v>1538</v>
      </c>
      <c r="F507" s="49" t="s">
        <v>1071</v>
      </c>
      <c r="G507" s="49" t="s">
        <v>18</v>
      </c>
      <c r="H507" s="52">
        <v>44573.0</v>
      </c>
      <c r="I507" s="52">
        <v>44579.0</v>
      </c>
      <c r="J507" s="53" t="s">
        <v>1539</v>
      </c>
      <c r="K507" s="67">
        <v>89380.0</v>
      </c>
      <c r="L507" s="51" t="s">
        <v>18</v>
      </c>
      <c r="M507" s="55" t="s">
        <v>18</v>
      </c>
      <c r="N507" s="56" t="s">
        <v>18</v>
      </c>
      <c r="O507" s="57"/>
      <c r="P507" s="57"/>
    </row>
    <row r="508">
      <c r="A508" s="49">
        <v>1.0</v>
      </c>
      <c r="B508" s="50" t="s">
        <v>457</v>
      </c>
      <c r="C508" s="51" t="s">
        <v>120</v>
      </c>
      <c r="D508" s="49">
        <v>86.0</v>
      </c>
      <c r="E508" s="49" t="s">
        <v>1540</v>
      </c>
      <c r="F508" s="49" t="s">
        <v>1071</v>
      </c>
      <c r="G508" s="49" t="s">
        <v>18</v>
      </c>
      <c r="H508" s="52">
        <v>44586.0</v>
      </c>
      <c r="I508" s="52">
        <v>44588.0</v>
      </c>
      <c r="J508" s="53" t="s">
        <v>1541</v>
      </c>
      <c r="K508" s="67" t="s">
        <v>18</v>
      </c>
      <c r="L508" s="51" t="s">
        <v>18</v>
      </c>
      <c r="M508" s="55" t="s">
        <v>18</v>
      </c>
      <c r="N508" s="56" t="s">
        <v>18</v>
      </c>
      <c r="O508" s="57"/>
      <c r="P508" s="57"/>
    </row>
    <row r="509">
      <c r="A509" s="49">
        <v>1.0</v>
      </c>
      <c r="B509" s="50" t="s">
        <v>457</v>
      </c>
      <c r="C509" s="51" t="s">
        <v>120</v>
      </c>
      <c r="D509" s="49">
        <v>86.0</v>
      </c>
      <c r="E509" s="49" t="s">
        <v>1540</v>
      </c>
      <c r="F509" s="49" t="s">
        <v>1071</v>
      </c>
      <c r="G509" s="49" t="s">
        <v>18</v>
      </c>
      <c r="H509" s="52">
        <v>44634.0</v>
      </c>
      <c r="I509" s="52">
        <v>44634.0</v>
      </c>
      <c r="J509" s="53" t="s">
        <v>1542</v>
      </c>
      <c r="K509" s="67">
        <v>1206812.0</v>
      </c>
      <c r="L509" s="51" t="s">
        <v>1543</v>
      </c>
      <c r="M509" s="55" t="s">
        <v>1544</v>
      </c>
      <c r="N509" s="56">
        <v>383766.4</v>
      </c>
      <c r="O509" s="62" t="s">
        <v>337</v>
      </c>
      <c r="P509" s="62" t="s">
        <v>338</v>
      </c>
    </row>
    <row r="510">
      <c r="A510" s="49">
        <v>1.0</v>
      </c>
      <c r="B510" s="50" t="s">
        <v>1209</v>
      </c>
      <c r="C510" s="51" t="s">
        <v>217</v>
      </c>
      <c r="D510" s="49">
        <v>23.0</v>
      </c>
      <c r="E510" s="49" t="s">
        <v>1545</v>
      </c>
      <c r="F510" s="49" t="s">
        <v>1071</v>
      </c>
      <c r="G510" s="49" t="s">
        <v>1546</v>
      </c>
      <c r="H510" s="52">
        <v>44572.0</v>
      </c>
      <c r="I510" s="52">
        <v>44575.0</v>
      </c>
      <c r="J510" s="53" t="s">
        <v>1547</v>
      </c>
      <c r="K510" s="67">
        <v>4547613.0</v>
      </c>
      <c r="L510" s="51" t="s">
        <v>18</v>
      </c>
      <c r="M510" s="55" t="s">
        <v>18</v>
      </c>
      <c r="N510" s="56" t="s">
        <v>18</v>
      </c>
      <c r="O510" s="57"/>
      <c r="P510" s="57"/>
    </row>
    <row r="511">
      <c r="A511" s="63">
        <v>1.0</v>
      </c>
      <c r="B511" s="63" t="s">
        <v>1272</v>
      </c>
      <c r="C511" s="63" t="s">
        <v>1548</v>
      </c>
      <c r="D511" s="63">
        <v>1306.0</v>
      </c>
      <c r="E511" s="63" t="s">
        <v>1549</v>
      </c>
      <c r="F511" s="63" t="s">
        <v>1071</v>
      </c>
      <c r="G511" s="63" t="s">
        <v>18</v>
      </c>
      <c r="H511" s="76">
        <v>44587.0</v>
      </c>
      <c r="I511" s="76">
        <v>44596.0</v>
      </c>
      <c r="J511" s="87" t="s">
        <v>1550</v>
      </c>
      <c r="K511" s="59">
        <v>675952.0</v>
      </c>
      <c r="L511" s="60" t="s">
        <v>18</v>
      </c>
      <c r="M511" s="63" t="s">
        <v>18</v>
      </c>
      <c r="N511" s="63" t="s">
        <v>18</v>
      </c>
      <c r="O511" s="57"/>
      <c r="P511" s="57"/>
    </row>
    <row r="512">
      <c r="A512" s="49">
        <v>1.0</v>
      </c>
      <c r="B512" s="50" t="s">
        <v>1551</v>
      </c>
      <c r="C512" s="51" t="s">
        <v>120</v>
      </c>
      <c r="D512" s="49" t="s">
        <v>18</v>
      </c>
      <c r="E512" s="49" t="s">
        <v>1552</v>
      </c>
      <c r="F512" s="49" t="s">
        <v>1071</v>
      </c>
      <c r="G512" s="51" t="s">
        <v>18</v>
      </c>
      <c r="H512" s="52">
        <v>44622.0</v>
      </c>
      <c r="I512" s="52">
        <v>44622.0</v>
      </c>
      <c r="J512" s="53" t="s">
        <v>1553</v>
      </c>
      <c r="K512" s="54" t="s">
        <v>18</v>
      </c>
      <c r="L512" s="51" t="s">
        <v>18</v>
      </c>
      <c r="M512" s="55" t="s">
        <v>18</v>
      </c>
      <c r="N512" s="56" t="s">
        <v>18</v>
      </c>
      <c r="O512" s="57"/>
      <c r="P512" s="57"/>
    </row>
    <row r="513">
      <c r="A513" s="63">
        <v>1.0</v>
      </c>
      <c r="B513" s="63" t="s">
        <v>1554</v>
      </c>
      <c r="C513" s="63" t="s">
        <v>1461</v>
      </c>
      <c r="D513" s="63" t="s">
        <v>18</v>
      </c>
      <c r="E513" s="63" t="s">
        <v>1555</v>
      </c>
      <c r="F513" s="63" t="s">
        <v>1071</v>
      </c>
      <c r="G513" s="63" t="s">
        <v>18</v>
      </c>
      <c r="H513" s="79">
        <v>44581.0</v>
      </c>
      <c r="I513" s="76">
        <v>44581.0</v>
      </c>
      <c r="J513" s="77" t="s">
        <v>744</v>
      </c>
      <c r="K513" s="59">
        <v>21217.0</v>
      </c>
      <c r="L513" s="60" t="s">
        <v>1556</v>
      </c>
      <c r="M513" s="63" t="s">
        <v>18</v>
      </c>
      <c r="N513" s="63" t="s">
        <v>18</v>
      </c>
      <c r="O513" s="57"/>
      <c r="P513" s="57"/>
    </row>
    <row r="514">
      <c r="A514" s="63">
        <v>1.0</v>
      </c>
      <c r="B514" s="60" t="s">
        <v>1557</v>
      </c>
      <c r="C514" s="63" t="s">
        <v>1558</v>
      </c>
      <c r="D514" s="63" t="s">
        <v>18</v>
      </c>
      <c r="E514" s="63" t="s">
        <v>1559</v>
      </c>
      <c r="F514" s="63" t="s">
        <v>1071</v>
      </c>
      <c r="G514" s="63" t="s">
        <v>18</v>
      </c>
      <c r="H514" s="79">
        <v>44545.0</v>
      </c>
      <c r="I514" s="79">
        <v>44600.0</v>
      </c>
      <c r="J514" s="87" t="s">
        <v>1560</v>
      </c>
      <c r="K514" s="59"/>
      <c r="L514" s="59" t="s">
        <v>18</v>
      </c>
      <c r="M514" s="78" t="s">
        <v>18</v>
      </c>
      <c r="N514" s="61" t="s">
        <v>18</v>
      </c>
      <c r="O514" s="57" t="s">
        <v>18</v>
      </c>
      <c r="P514" s="57"/>
    </row>
    <row r="515">
      <c r="A515" s="49">
        <v>1.0</v>
      </c>
      <c r="B515" s="50" t="s">
        <v>233</v>
      </c>
      <c r="C515" s="51" t="s">
        <v>180</v>
      </c>
      <c r="D515" s="49" t="s">
        <v>18</v>
      </c>
      <c r="E515" s="49" t="s">
        <v>1561</v>
      </c>
      <c r="F515" s="49" t="s">
        <v>1071</v>
      </c>
      <c r="G515" s="49" t="s">
        <v>18</v>
      </c>
      <c r="H515" s="52">
        <v>44582.0</v>
      </c>
      <c r="I515" s="52">
        <v>44589.0</v>
      </c>
      <c r="J515" s="53" t="s">
        <v>1562</v>
      </c>
      <c r="K515" s="67">
        <v>379272.0</v>
      </c>
      <c r="L515" s="51" t="s">
        <v>18</v>
      </c>
      <c r="M515" s="55" t="s">
        <v>18</v>
      </c>
      <c r="N515" s="56" t="s">
        <v>18</v>
      </c>
      <c r="O515" s="57"/>
      <c r="P515" s="57"/>
    </row>
    <row r="516">
      <c r="A516" s="49">
        <v>1.0</v>
      </c>
      <c r="B516" s="50" t="s">
        <v>1517</v>
      </c>
      <c r="C516" s="51" t="s">
        <v>120</v>
      </c>
      <c r="D516" s="49">
        <v>197.0</v>
      </c>
      <c r="E516" s="49" t="s">
        <v>1563</v>
      </c>
      <c r="F516" s="49" t="s">
        <v>1071</v>
      </c>
      <c r="G516" s="51" t="s">
        <v>18</v>
      </c>
      <c r="H516" s="52">
        <v>44606.0</v>
      </c>
      <c r="I516" s="52">
        <v>44609.0</v>
      </c>
      <c r="J516" s="53" t="s">
        <v>1564</v>
      </c>
      <c r="K516" s="54">
        <v>2625499.0</v>
      </c>
      <c r="L516" s="51" t="s">
        <v>18</v>
      </c>
      <c r="M516" s="55" t="s">
        <v>18</v>
      </c>
      <c r="N516" s="56" t="s">
        <v>18</v>
      </c>
      <c r="O516" s="57"/>
      <c r="P516" s="57"/>
    </row>
    <row r="517">
      <c r="A517" s="49">
        <v>1.0</v>
      </c>
      <c r="B517" s="50" t="s">
        <v>108</v>
      </c>
      <c r="C517" s="51" t="s">
        <v>134</v>
      </c>
      <c r="D517" s="49">
        <v>22.0</v>
      </c>
      <c r="E517" s="49" t="s">
        <v>1565</v>
      </c>
      <c r="F517" s="49" t="s">
        <v>1071</v>
      </c>
      <c r="G517" s="49" t="s">
        <v>18</v>
      </c>
      <c r="H517" s="52">
        <v>44574.0</v>
      </c>
      <c r="I517" s="52">
        <v>44585.0</v>
      </c>
      <c r="J517" s="53" t="s">
        <v>1566</v>
      </c>
      <c r="K517" s="67" t="s">
        <v>18</v>
      </c>
      <c r="L517" s="51" t="s">
        <v>1567</v>
      </c>
      <c r="M517" s="55" t="s">
        <v>18</v>
      </c>
      <c r="N517" s="56" t="s">
        <v>18</v>
      </c>
      <c r="O517" s="57"/>
      <c r="P517" s="57"/>
    </row>
    <row r="518">
      <c r="A518" s="63">
        <v>1.0</v>
      </c>
      <c r="B518" s="63" t="s">
        <v>1568</v>
      </c>
      <c r="C518" s="63" t="s">
        <v>134</v>
      </c>
      <c r="D518" s="63" t="s">
        <v>18</v>
      </c>
      <c r="E518" s="63" t="s">
        <v>1565</v>
      </c>
      <c r="F518" s="63" t="s">
        <v>1071</v>
      </c>
      <c r="G518" s="63" t="s">
        <v>797</v>
      </c>
      <c r="H518" s="76">
        <v>44658.0</v>
      </c>
      <c r="I518" s="76">
        <v>44658.0</v>
      </c>
      <c r="J518" s="77" t="s">
        <v>1569</v>
      </c>
      <c r="K518" s="59">
        <v>498500.0</v>
      </c>
      <c r="L518" s="60" t="s">
        <v>1570</v>
      </c>
      <c r="M518" s="55" t="s">
        <v>1571</v>
      </c>
      <c r="N518" s="66">
        <v>149550.0</v>
      </c>
      <c r="O518" s="62" t="s">
        <v>337</v>
      </c>
      <c r="P518" s="62" t="s">
        <v>338</v>
      </c>
    </row>
    <row r="519">
      <c r="A519" s="49">
        <v>1.0</v>
      </c>
      <c r="B519" s="50" t="s">
        <v>258</v>
      </c>
      <c r="C519" s="51" t="s">
        <v>134</v>
      </c>
      <c r="D519" s="49">
        <v>18.0</v>
      </c>
      <c r="E519" s="49" t="s">
        <v>1572</v>
      </c>
      <c r="F519" s="49" t="s">
        <v>1071</v>
      </c>
      <c r="G519" s="161" t="s">
        <v>18</v>
      </c>
      <c r="H519" s="52">
        <v>44573.0</v>
      </c>
      <c r="I519" s="52">
        <v>44574.0</v>
      </c>
      <c r="J519" s="53" t="s">
        <v>1573</v>
      </c>
      <c r="K519" s="67">
        <v>155200.0</v>
      </c>
      <c r="L519" s="51" t="s">
        <v>1574</v>
      </c>
      <c r="M519" s="55" t="s">
        <v>18</v>
      </c>
      <c r="N519" s="56" t="s">
        <v>18</v>
      </c>
      <c r="O519" s="57"/>
      <c r="P519" s="57"/>
      <c r="Q519" s="152"/>
    </row>
    <row r="520">
      <c r="A520" s="63">
        <v>1.0</v>
      </c>
      <c r="B520" s="60" t="s">
        <v>1575</v>
      </c>
      <c r="C520" s="63" t="s">
        <v>93</v>
      </c>
      <c r="D520" s="63">
        <v>82.0</v>
      </c>
      <c r="E520" s="63"/>
      <c r="F520" s="49" t="s">
        <v>1071</v>
      </c>
      <c r="G520" s="63" t="s">
        <v>18</v>
      </c>
      <c r="H520" s="52">
        <v>44585.0</v>
      </c>
      <c r="I520" s="79">
        <v>44585.0</v>
      </c>
      <c r="J520" s="160" t="s">
        <v>1576</v>
      </c>
      <c r="K520" s="59" t="s">
        <v>18</v>
      </c>
      <c r="L520" s="59" t="s">
        <v>18</v>
      </c>
      <c r="M520" s="78" t="s">
        <v>18</v>
      </c>
      <c r="N520" s="61" t="s">
        <v>18</v>
      </c>
      <c r="O520" s="57"/>
      <c r="P520" s="57"/>
    </row>
    <row r="521">
      <c r="A521" s="49">
        <v>1.0</v>
      </c>
      <c r="B521" s="50" t="s">
        <v>1577</v>
      </c>
      <c r="C521" s="51" t="s">
        <v>1319</v>
      </c>
      <c r="D521" s="49">
        <v>182.0</v>
      </c>
      <c r="E521" s="49"/>
      <c r="F521" s="49" t="s">
        <v>1071</v>
      </c>
      <c r="G521" s="51" t="s">
        <v>18</v>
      </c>
      <c r="H521" s="52">
        <v>44602.0</v>
      </c>
      <c r="I521" s="52">
        <v>44641.0</v>
      </c>
      <c r="J521" s="53" t="s">
        <v>1578</v>
      </c>
      <c r="K521" s="54">
        <v>1540080.0</v>
      </c>
      <c r="L521" s="51" t="s">
        <v>18</v>
      </c>
      <c r="M521" s="55" t="s">
        <v>18</v>
      </c>
      <c r="N521" s="56" t="s">
        <v>18</v>
      </c>
      <c r="O521" s="57"/>
      <c r="P521" s="57"/>
    </row>
    <row r="522">
      <c r="A522" s="49">
        <v>1.0</v>
      </c>
      <c r="B522" s="50" t="s">
        <v>1579</v>
      </c>
      <c r="C522" s="51" t="s">
        <v>318</v>
      </c>
      <c r="D522" s="49">
        <v>219.0</v>
      </c>
      <c r="E522" s="49"/>
      <c r="F522" s="49" t="s">
        <v>1071</v>
      </c>
      <c r="G522" s="51" t="s">
        <v>18</v>
      </c>
      <c r="H522" s="52">
        <v>44610.0</v>
      </c>
      <c r="I522" s="52">
        <v>44610.0</v>
      </c>
      <c r="J522" s="53" t="s">
        <v>1580</v>
      </c>
      <c r="K522" s="54"/>
      <c r="L522" s="51"/>
      <c r="M522" s="55"/>
      <c r="N522" s="56"/>
      <c r="O522" s="57"/>
      <c r="P522" s="57"/>
    </row>
    <row r="523">
      <c r="A523" s="49">
        <v>1.0</v>
      </c>
      <c r="B523" s="50" t="s">
        <v>73</v>
      </c>
      <c r="C523" s="51" t="s">
        <v>1581</v>
      </c>
      <c r="D523" s="49"/>
      <c r="E523" s="49"/>
      <c r="F523" s="49" t="s">
        <v>1071</v>
      </c>
      <c r="G523" s="51" t="s">
        <v>1582</v>
      </c>
      <c r="H523" s="52">
        <v>44669.0</v>
      </c>
      <c r="I523" s="52">
        <v>44710.0</v>
      </c>
      <c r="J523" s="53" t="s">
        <v>1583</v>
      </c>
      <c r="K523" s="54" t="s">
        <v>18</v>
      </c>
      <c r="L523" s="51" t="s">
        <v>18</v>
      </c>
      <c r="M523" s="55" t="s">
        <v>18</v>
      </c>
      <c r="N523" s="56" t="s">
        <v>18</v>
      </c>
      <c r="O523" s="57"/>
      <c r="P523" s="57"/>
    </row>
    <row r="524">
      <c r="A524" s="49">
        <v>1.0</v>
      </c>
      <c r="B524" s="50" t="s">
        <v>1584</v>
      </c>
      <c r="C524" s="51" t="s">
        <v>1585</v>
      </c>
      <c r="D524" s="49">
        <v>529.0</v>
      </c>
      <c r="E524" s="49"/>
      <c r="F524" s="49" t="s">
        <v>1071</v>
      </c>
      <c r="G524" s="51" t="s">
        <v>338</v>
      </c>
      <c r="H524" s="52">
        <v>44673.0</v>
      </c>
      <c r="I524" s="52">
        <v>44677.0</v>
      </c>
      <c r="J524" s="53" t="s">
        <v>1586</v>
      </c>
      <c r="K524" s="54"/>
      <c r="L524" s="51"/>
      <c r="M524" s="55"/>
      <c r="N524" s="56"/>
      <c r="O524" s="57"/>
      <c r="P524" s="57"/>
    </row>
    <row r="525">
      <c r="A525" s="49">
        <v>1.0</v>
      </c>
      <c r="B525" s="50" t="s">
        <v>102</v>
      </c>
      <c r="C525" s="51" t="s">
        <v>309</v>
      </c>
      <c r="D525" s="49">
        <v>561.0</v>
      </c>
      <c r="E525" s="49" t="s">
        <v>1587</v>
      </c>
      <c r="F525" s="49" t="s">
        <v>1071</v>
      </c>
      <c r="G525" s="51" t="s">
        <v>18</v>
      </c>
      <c r="H525" s="52">
        <v>44678.0</v>
      </c>
      <c r="I525" s="52">
        <v>44687.0</v>
      </c>
      <c r="J525" s="53" t="s">
        <v>1588</v>
      </c>
      <c r="K525" s="54">
        <v>24582.0</v>
      </c>
      <c r="L525" s="51" t="s">
        <v>18</v>
      </c>
      <c r="M525" s="55" t="s">
        <v>18</v>
      </c>
      <c r="N525" s="56" t="s">
        <v>18</v>
      </c>
      <c r="O525" s="57"/>
      <c r="P525" s="57"/>
    </row>
    <row r="526">
      <c r="A526" s="49">
        <v>1.0</v>
      </c>
      <c r="B526" s="50" t="s">
        <v>1589</v>
      </c>
      <c r="C526" s="51" t="s">
        <v>1590</v>
      </c>
      <c r="D526" s="49">
        <v>585.0</v>
      </c>
      <c r="E526" s="49" t="s">
        <v>18</v>
      </c>
      <c r="F526" s="49" t="s">
        <v>1071</v>
      </c>
      <c r="G526" s="51" t="s">
        <v>18</v>
      </c>
      <c r="H526" s="52">
        <v>44686.0</v>
      </c>
      <c r="I526" s="52">
        <v>44686.0</v>
      </c>
      <c r="J526" s="53" t="s">
        <v>1591</v>
      </c>
      <c r="K526" s="54" t="s">
        <v>18</v>
      </c>
      <c r="L526" s="51" t="s">
        <v>18</v>
      </c>
      <c r="M526" s="55" t="s">
        <v>18</v>
      </c>
      <c r="N526" s="56" t="s">
        <v>18</v>
      </c>
      <c r="O526" s="57"/>
      <c r="P526" s="57"/>
    </row>
    <row r="527">
      <c r="A527" s="49">
        <v>1.0</v>
      </c>
      <c r="B527" s="50" t="s">
        <v>1592</v>
      </c>
      <c r="C527" s="51" t="s">
        <v>1593</v>
      </c>
      <c r="D527" s="49">
        <v>586.0</v>
      </c>
      <c r="E527" s="49" t="s">
        <v>1594</v>
      </c>
      <c r="F527" s="49" t="s">
        <v>1071</v>
      </c>
      <c r="G527" s="51" t="s">
        <v>18</v>
      </c>
      <c r="H527" s="52">
        <v>44686.0</v>
      </c>
      <c r="I527" s="52">
        <v>44687.0</v>
      </c>
      <c r="J527" s="53" t="s">
        <v>1595</v>
      </c>
      <c r="K527" s="54">
        <v>1297982.0</v>
      </c>
      <c r="L527" s="51" t="s">
        <v>18</v>
      </c>
      <c r="M527" s="55" t="s">
        <v>18</v>
      </c>
      <c r="N527" s="56" t="s">
        <v>18</v>
      </c>
      <c r="O527" s="57"/>
      <c r="P527" s="57"/>
    </row>
    <row r="528">
      <c r="A528" s="49">
        <v>1.0</v>
      </c>
      <c r="B528" s="50" t="s">
        <v>1092</v>
      </c>
      <c r="C528" s="51" t="s">
        <v>1593</v>
      </c>
      <c r="D528" s="49">
        <v>587.0</v>
      </c>
      <c r="E528" s="49" t="s">
        <v>1596</v>
      </c>
      <c r="F528" s="49" t="s">
        <v>1071</v>
      </c>
      <c r="G528" s="51" t="s">
        <v>18</v>
      </c>
      <c r="H528" s="52">
        <v>44686.0</v>
      </c>
      <c r="I528" s="52">
        <v>44687.0</v>
      </c>
      <c r="J528" s="53" t="s">
        <v>1597</v>
      </c>
      <c r="K528" s="54">
        <v>1297982.0</v>
      </c>
      <c r="L528" s="51" t="s">
        <v>18</v>
      </c>
      <c r="M528" s="55" t="s">
        <v>18</v>
      </c>
      <c r="N528" s="56" t="s">
        <v>18</v>
      </c>
      <c r="O528" s="57"/>
      <c r="P528" s="57"/>
    </row>
    <row r="529">
      <c r="A529" s="49">
        <v>1.0</v>
      </c>
      <c r="B529" s="50" t="s">
        <v>1598</v>
      </c>
      <c r="C529" s="51" t="s">
        <v>1593</v>
      </c>
      <c r="D529" s="49">
        <v>588.0</v>
      </c>
      <c r="E529" s="49" t="s">
        <v>1599</v>
      </c>
      <c r="F529" s="49" t="s">
        <v>1071</v>
      </c>
      <c r="G529" s="51" t="s">
        <v>18</v>
      </c>
      <c r="H529" s="52">
        <v>44686.0</v>
      </c>
      <c r="I529" s="52">
        <v>44687.0</v>
      </c>
      <c r="J529" s="53" t="s">
        <v>1597</v>
      </c>
      <c r="K529" s="54">
        <v>1297982.0</v>
      </c>
      <c r="L529" s="51"/>
      <c r="M529" s="55"/>
      <c r="N529" s="56"/>
      <c r="O529" s="57"/>
      <c r="P529" s="57"/>
    </row>
    <row r="530">
      <c r="A530" s="49">
        <v>1.0</v>
      </c>
      <c r="B530" s="50" t="s">
        <v>1600</v>
      </c>
      <c r="C530" s="51" t="s">
        <v>217</v>
      </c>
      <c r="D530" s="49">
        <v>580.0</v>
      </c>
      <c r="E530" s="49" t="s">
        <v>1601</v>
      </c>
      <c r="F530" s="49" t="s">
        <v>1071</v>
      </c>
      <c r="G530" s="51" t="s">
        <v>18</v>
      </c>
      <c r="H530" s="52">
        <v>44686.0</v>
      </c>
      <c r="I530" s="52">
        <v>44687.0</v>
      </c>
      <c r="J530" s="53" t="s">
        <v>1602</v>
      </c>
      <c r="K530" s="54">
        <v>3278477.0</v>
      </c>
      <c r="L530" s="51" t="s">
        <v>18</v>
      </c>
      <c r="M530" s="55" t="s">
        <v>18</v>
      </c>
      <c r="N530" s="56" t="s">
        <v>18</v>
      </c>
      <c r="O530" s="57"/>
      <c r="P530" s="57"/>
    </row>
    <row r="531">
      <c r="A531" s="49">
        <v>1.0</v>
      </c>
      <c r="B531" s="50" t="s">
        <v>1603</v>
      </c>
      <c r="C531" s="51" t="s">
        <v>291</v>
      </c>
      <c r="D531" s="49">
        <v>579.0</v>
      </c>
      <c r="E531" s="49"/>
      <c r="F531" s="49" t="s">
        <v>1071</v>
      </c>
      <c r="G531" s="51"/>
      <c r="H531" s="52">
        <v>44686.0</v>
      </c>
      <c r="I531" s="52">
        <v>44687.0</v>
      </c>
      <c r="J531" s="53" t="s">
        <v>1604</v>
      </c>
      <c r="K531" s="54">
        <v>1073599.0</v>
      </c>
      <c r="L531" s="51" t="s">
        <v>18</v>
      </c>
      <c r="M531" s="55" t="s">
        <v>18</v>
      </c>
      <c r="N531" s="56" t="s">
        <v>18</v>
      </c>
      <c r="O531" s="57"/>
      <c r="P531" s="57"/>
    </row>
    <row r="532">
      <c r="A532" s="49">
        <v>1.0</v>
      </c>
      <c r="B532" s="50" t="s">
        <v>239</v>
      </c>
      <c r="C532" s="51" t="s">
        <v>1415</v>
      </c>
      <c r="D532" s="49">
        <v>583.0</v>
      </c>
      <c r="E532" s="49" t="s">
        <v>1605</v>
      </c>
      <c r="F532" s="49" t="s">
        <v>1071</v>
      </c>
      <c r="G532" s="51" t="s">
        <v>18</v>
      </c>
      <c r="H532" s="52">
        <v>44686.0</v>
      </c>
      <c r="I532" s="52">
        <v>44686.0</v>
      </c>
      <c r="J532" s="53" t="s">
        <v>1606</v>
      </c>
      <c r="K532" s="54">
        <v>487664.0</v>
      </c>
      <c r="L532" s="51" t="s">
        <v>18</v>
      </c>
      <c r="M532" s="55" t="s">
        <v>18</v>
      </c>
      <c r="N532" s="56" t="s">
        <v>18</v>
      </c>
      <c r="O532" s="57"/>
      <c r="P532" s="57"/>
    </row>
    <row r="533">
      <c r="A533" s="63">
        <v>1.0</v>
      </c>
      <c r="B533" s="60" t="s">
        <v>550</v>
      </c>
      <c r="C533" s="63" t="s">
        <v>1607</v>
      </c>
      <c r="D533" s="63">
        <v>1579.0</v>
      </c>
      <c r="E533" s="63" t="s">
        <v>18</v>
      </c>
      <c r="F533" s="63" t="s">
        <v>1608</v>
      </c>
      <c r="G533" s="63" t="s">
        <v>18</v>
      </c>
      <c r="H533" s="79">
        <v>44552.0</v>
      </c>
      <c r="I533" s="126">
        <v>44595.0</v>
      </c>
      <c r="J533" s="87" t="s">
        <v>1609</v>
      </c>
      <c r="K533" s="59" t="s">
        <v>18</v>
      </c>
      <c r="L533" s="59" t="s">
        <v>18</v>
      </c>
      <c r="M533" s="78" t="s">
        <v>18</v>
      </c>
      <c r="N533" s="61" t="s">
        <v>18</v>
      </c>
      <c r="O533" s="57"/>
      <c r="P533" s="57"/>
    </row>
    <row r="534">
      <c r="A534" s="49">
        <v>2.0</v>
      </c>
      <c r="B534" s="50" t="s">
        <v>550</v>
      </c>
      <c r="C534" s="51" t="s">
        <v>1610</v>
      </c>
      <c r="D534" s="49">
        <v>113.0</v>
      </c>
      <c r="E534" s="49" t="s">
        <v>18</v>
      </c>
      <c r="F534" s="49" t="s">
        <v>1608</v>
      </c>
      <c r="G534" s="49" t="s">
        <v>18</v>
      </c>
      <c r="H534" s="52">
        <v>44588.0</v>
      </c>
      <c r="I534" s="52">
        <v>44595.0</v>
      </c>
      <c r="J534" s="53" t="s">
        <v>1611</v>
      </c>
      <c r="K534" s="67" t="s">
        <v>18</v>
      </c>
      <c r="L534" s="51" t="s">
        <v>18</v>
      </c>
      <c r="M534" s="55" t="s">
        <v>18</v>
      </c>
      <c r="N534" s="56" t="s">
        <v>18</v>
      </c>
      <c r="O534" s="57"/>
      <c r="P534" s="57"/>
    </row>
    <row r="535">
      <c r="A535" s="49">
        <v>2.0</v>
      </c>
      <c r="B535" s="50" t="s">
        <v>1524</v>
      </c>
      <c r="C535" s="51" t="s">
        <v>1612</v>
      </c>
      <c r="D535" s="49">
        <v>102.0</v>
      </c>
      <c r="E535" s="49" t="s">
        <v>18</v>
      </c>
      <c r="F535" s="49" t="s">
        <v>1608</v>
      </c>
      <c r="G535" s="63" t="s">
        <v>202</v>
      </c>
      <c r="H535" s="52">
        <v>44594.0</v>
      </c>
      <c r="I535" s="52">
        <v>44602.0</v>
      </c>
      <c r="J535" s="53" t="s">
        <v>1613</v>
      </c>
      <c r="K535" s="67" t="s">
        <v>18</v>
      </c>
      <c r="L535" s="51" t="s">
        <v>18</v>
      </c>
      <c r="M535" s="55" t="s">
        <v>18</v>
      </c>
      <c r="N535" s="56" t="s">
        <v>18</v>
      </c>
      <c r="O535" s="57"/>
      <c r="P535" s="57"/>
    </row>
    <row r="536">
      <c r="A536" s="49">
        <v>2.0</v>
      </c>
      <c r="B536" s="50" t="s">
        <v>1614</v>
      </c>
      <c r="C536" s="51" t="s">
        <v>1615</v>
      </c>
      <c r="D536" s="49">
        <v>163.0</v>
      </c>
      <c r="E536" s="49" t="s">
        <v>18</v>
      </c>
      <c r="F536" s="49" t="s">
        <v>1608</v>
      </c>
      <c r="G536" s="51" t="s">
        <v>18</v>
      </c>
      <c r="H536" s="52">
        <v>44607.0</v>
      </c>
      <c r="I536" s="52">
        <v>44622.0</v>
      </c>
      <c r="J536" s="53" t="s">
        <v>1616</v>
      </c>
      <c r="K536" s="54" t="s">
        <v>18</v>
      </c>
      <c r="L536" s="51" t="s">
        <v>18</v>
      </c>
      <c r="M536" s="55" t="s">
        <v>18</v>
      </c>
      <c r="N536" s="56" t="s">
        <v>18</v>
      </c>
      <c r="O536" s="57"/>
      <c r="P536" s="57"/>
    </row>
    <row r="537">
      <c r="A537" s="49">
        <v>2.0</v>
      </c>
      <c r="B537" s="50" t="s">
        <v>1617</v>
      </c>
      <c r="C537" s="51" t="s">
        <v>1618</v>
      </c>
      <c r="D537" s="49">
        <v>286.0</v>
      </c>
      <c r="E537" s="49" t="s">
        <v>18</v>
      </c>
      <c r="F537" s="49" t="s">
        <v>1608</v>
      </c>
      <c r="G537" s="51" t="s">
        <v>18</v>
      </c>
      <c r="H537" s="52">
        <v>44624.0</v>
      </c>
      <c r="I537" s="52">
        <v>44658.0</v>
      </c>
      <c r="J537" s="53" t="s">
        <v>1619</v>
      </c>
      <c r="K537" s="54" t="s">
        <v>18</v>
      </c>
      <c r="L537" s="51" t="s">
        <v>18</v>
      </c>
      <c r="M537" s="55" t="s">
        <v>18</v>
      </c>
      <c r="N537" s="56" t="s">
        <v>18</v>
      </c>
      <c r="O537" s="57"/>
      <c r="P537" s="57"/>
    </row>
    <row r="538">
      <c r="A538" s="49">
        <v>1.0</v>
      </c>
      <c r="B538" s="50" t="s">
        <v>558</v>
      </c>
      <c r="C538" s="51" t="s">
        <v>1620</v>
      </c>
      <c r="D538" s="49">
        <v>301.0</v>
      </c>
      <c r="E538" s="49" t="s">
        <v>18</v>
      </c>
      <c r="F538" s="49" t="s">
        <v>1608</v>
      </c>
      <c r="G538" s="51" t="s">
        <v>18</v>
      </c>
      <c r="H538" s="52">
        <v>44629.0</v>
      </c>
      <c r="I538" s="52">
        <v>44658.0</v>
      </c>
      <c r="J538" s="53" t="s">
        <v>1621</v>
      </c>
      <c r="K538" s="54" t="s">
        <v>18</v>
      </c>
      <c r="L538" s="51" t="s">
        <v>18</v>
      </c>
      <c r="M538" s="55" t="s">
        <v>18</v>
      </c>
      <c r="N538" s="56" t="s">
        <v>18</v>
      </c>
      <c r="O538" s="57"/>
      <c r="P538" s="57"/>
    </row>
    <row r="539">
      <c r="A539" s="49">
        <v>1.0</v>
      </c>
      <c r="B539" s="50" t="s">
        <v>558</v>
      </c>
      <c r="C539" s="51" t="s">
        <v>1622</v>
      </c>
      <c r="D539" s="49">
        <v>299.0</v>
      </c>
      <c r="E539" s="49" t="s">
        <v>18</v>
      </c>
      <c r="F539" s="49" t="s">
        <v>1608</v>
      </c>
      <c r="G539" s="51" t="s">
        <v>18</v>
      </c>
      <c r="H539" s="52">
        <v>44629.0</v>
      </c>
      <c r="I539" s="52">
        <v>44658.0</v>
      </c>
      <c r="J539" s="53" t="s">
        <v>1621</v>
      </c>
      <c r="K539" s="54" t="s">
        <v>18</v>
      </c>
      <c r="L539" s="51" t="s">
        <v>18</v>
      </c>
      <c r="M539" s="55" t="s">
        <v>18</v>
      </c>
      <c r="N539" s="56" t="s">
        <v>18</v>
      </c>
      <c r="O539" s="57"/>
      <c r="P539" s="57"/>
    </row>
    <row r="540">
      <c r="A540" s="63">
        <v>2.0</v>
      </c>
      <c r="B540" s="60" t="s">
        <v>1623</v>
      </c>
      <c r="C540" s="63" t="s">
        <v>70</v>
      </c>
      <c r="D540" s="63">
        <v>1604.0</v>
      </c>
      <c r="E540" s="63" t="s">
        <v>1624</v>
      </c>
      <c r="F540" s="63" t="s">
        <v>1608</v>
      </c>
      <c r="G540" s="63" t="s">
        <v>202</v>
      </c>
      <c r="H540" s="79">
        <v>44560.0</v>
      </c>
      <c r="I540" s="79">
        <v>44578.0</v>
      </c>
      <c r="J540" s="87" t="s">
        <v>1625</v>
      </c>
      <c r="K540" s="59" t="s">
        <v>18</v>
      </c>
      <c r="L540" s="59" t="s">
        <v>18</v>
      </c>
      <c r="M540" s="78" t="s">
        <v>1626</v>
      </c>
      <c r="N540" s="61" t="s">
        <v>18</v>
      </c>
      <c r="O540" s="57"/>
      <c r="P540" s="57"/>
    </row>
    <row r="541">
      <c r="A541" s="49">
        <v>2.0</v>
      </c>
      <c r="B541" s="50" t="s">
        <v>550</v>
      </c>
      <c r="C541" s="51" t="s">
        <v>1627</v>
      </c>
      <c r="D541" s="49">
        <v>2.0</v>
      </c>
      <c r="E541" s="49" t="s">
        <v>1628</v>
      </c>
      <c r="F541" s="49" t="s">
        <v>1608</v>
      </c>
      <c r="G541" s="49" t="s">
        <v>1629</v>
      </c>
      <c r="H541" s="52">
        <v>44571.0</v>
      </c>
      <c r="I541" s="52">
        <v>44602.0</v>
      </c>
      <c r="J541" s="53" t="s">
        <v>1630</v>
      </c>
      <c r="K541" s="67">
        <v>3.85E7</v>
      </c>
      <c r="L541" s="51" t="s">
        <v>18</v>
      </c>
      <c r="M541" s="55" t="s">
        <v>18</v>
      </c>
      <c r="N541" s="56" t="s">
        <v>18</v>
      </c>
      <c r="O541" s="57"/>
      <c r="P541" s="57"/>
    </row>
    <row r="542">
      <c r="A542" s="63">
        <v>1.0</v>
      </c>
      <c r="B542" s="63" t="s">
        <v>212</v>
      </c>
      <c r="C542" s="63" t="s">
        <v>1631</v>
      </c>
      <c r="D542" s="63">
        <v>772.0</v>
      </c>
      <c r="E542" s="63" t="s">
        <v>1632</v>
      </c>
      <c r="F542" s="63" t="s">
        <v>1608</v>
      </c>
      <c r="G542" s="63" t="s">
        <v>202</v>
      </c>
      <c r="H542" s="76">
        <v>44638.0</v>
      </c>
      <c r="I542" s="76">
        <v>44638.0</v>
      </c>
      <c r="J542" s="87" t="s">
        <v>859</v>
      </c>
      <c r="K542" s="59">
        <v>1.488393E7</v>
      </c>
      <c r="L542" s="60" t="s">
        <v>1633</v>
      </c>
      <c r="M542" s="61" t="s">
        <v>1634</v>
      </c>
      <c r="N542" s="66">
        <v>1000000.0</v>
      </c>
      <c r="O542" s="62" t="s">
        <v>695</v>
      </c>
      <c r="P542" s="62" t="s">
        <v>338</v>
      </c>
    </row>
    <row r="543">
      <c r="A543" s="63">
        <v>1.0</v>
      </c>
      <c r="B543" s="63" t="s">
        <v>212</v>
      </c>
      <c r="C543" s="63" t="s">
        <v>1631</v>
      </c>
      <c r="D543" s="63">
        <v>772.0</v>
      </c>
      <c r="E543" s="63" t="s">
        <v>1632</v>
      </c>
      <c r="F543" s="63" t="s">
        <v>1608</v>
      </c>
      <c r="G543" s="63" t="s">
        <v>202</v>
      </c>
      <c r="H543" s="76">
        <v>44664.0</v>
      </c>
      <c r="I543" s="76">
        <v>44664.0</v>
      </c>
      <c r="J543" s="87" t="s">
        <v>832</v>
      </c>
      <c r="K543" s="59">
        <v>1.488393E7</v>
      </c>
      <c r="L543" s="60" t="s">
        <v>1633</v>
      </c>
      <c r="M543" s="61" t="s">
        <v>1634</v>
      </c>
      <c r="N543" s="66">
        <v>221486.0</v>
      </c>
      <c r="O543" s="62" t="s">
        <v>695</v>
      </c>
      <c r="P543" s="62" t="s">
        <v>338</v>
      </c>
    </row>
    <row r="544">
      <c r="A544" s="63">
        <v>1.0</v>
      </c>
      <c r="B544" s="63" t="s">
        <v>212</v>
      </c>
      <c r="C544" s="63" t="s">
        <v>1631</v>
      </c>
      <c r="D544" s="63">
        <v>772.0</v>
      </c>
      <c r="E544" s="63" t="s">
        <v>1632</v>
      </c>
      <c r="F544" s="63" t="s">
        <v>1608</v>
      </c>
      <c r="G544" s="63" t="s">
        <v>202</v>
      </c>
      <c r="H544" s="76">
        <v>44678.0</v>
      </c>
      <c r="I544" s="76">
        <v>44678.0</v>
      </c>
      <c r="J544" s="87" t="s">
        <v>83</v>
      </c>
      <c r="K544" s="59">
        <v>1.488393E7</v>
      </c>
      <c r="L544" s="60" t="s">
        <v>1633</v>
      </c>
      <c r="M544" s="61" t="s">
        <v>1634</v>
      </c>
      <c r="N544" s="66">
        <v>200000.0</v>
      </c>
      <c r="O544" s="62" t="s">
        <v>695</v>
      </c>
      <c r="P544" s="62" t="s">
        <v>338</v>
      </c>
      <c r="Q544" s="152"/>
    </row>
    <row r="545">
      <c r="A545" s="49">
        <v>2.0</v>
      </c>
      <c r="B545" s="50" t="s">
        <v>258</v>
      </c>
      <c r="C545" s="51" t="s">
        <v>1635</v>
      </c>
      <c r="D545" s="49">
        <v>172.0</v>
      </c>
      <c r="E545" s="49" t="s">
        <v>247</v>
      </c>
      <c r="F545" s="49" t="s">
        <v>1608</v>
      </c>
      <c r="G545" s="51" t="s">
        <v>65</v>
      </c>
      <c r="H545" s="52">
        <v>44609.0</v>
      </c>
      <c r="I545" s="52">
        <v>44610.0</v>
      </c>
      <c r="J545" s="53" t="s">
        <v>1636</v>
      </c>
      <c r="K545" s="54">
        <v>3.2258968E7</v>
      </c>
      <c r="L545" s="51" t="s">
        <v>18</v>
      </c>
      <c r="M545" s="55" t="s">
        <v>18</v>
      </c>
      <c r="N545" s="56" t="s">
        <v>18</v>
      </c>
      <c r="O545" s="57"/>
      <c r="P545" s="57"/>
      <c r="Q545" s="152"/>
    </row>
    <row r="546">
      <c r="A546" s="49">
        <v>2.0</v>
      </c>
      <c r="B546" s="50" t="s">
        <v>1021</v>
      </c>
      <c r="C546" s="51" t="s">
        <v>1637</v>
      </c>
      <c r="D546" s="49">
        <v>80.0</v>
      </c>
      <c r="E546" s="49" t="s">
        <v>1638</v>
      </c>
      <c r="F546" s="49" t="s">
        <v>1608</v>
      </c>
      <c r="G546" s="51" t="s">
        <v>521</v>
      </c>
      <c r="H546" s="52">
        <v>44588.0</v>
      </c>
      <c r="I546" s="52">
        <v>44651.0</v>
      </c>
      <c r="J546" s="53" t="s">
        <v>1639</v>
      </c>
      <c r="K546" s="67" t="s">
        <v>18</v>
      </c>
      <c r="L546" s="51" t="s">
        <v>18</v>
      </c>
      <c r="M546" s="55" t="s">
        <v>1640</v>
      </c>
      <c r="N546" s="56" t="s">
        <v>18</v>
      </c>
      <c r="O546" s="57"/>
      <c r="P546" s="57"/>
    </row>
    <row r="547">
      <c r="A547" s="49">
        <v>2.0</v>
      </c>
      <c r="B547" s="50" t="s">
        <v>1021</v>
      </c>
      <c r="C547" s="51" t="s">
        <v>1641</v>
      </c>
      <c r="D547" s="49">
        <v>237.0</v>
      </c>
      <c r="E547" s="49" t="s">
        <v>1638</v>
      </c>
      <c r="F547" s="49" t="s">
        <v>1608</v>
      </c>
      <c r="G547" s="51" t="s">
        <v>521</v>
      </c>
      <c r="H547" s="52">
        <v>44624.0</v>
      </c>
      <c r="I547" s="52">
        <v>44651.0</v>
      </c>
      <c r="J547" s="53" t="s">
        <v>1642</v>
      </c>
      <c r="K547" s="54">
        <v>6499192.0</v>
      </c>
      <c r="L547" s="51" t="s">
        <v>18</v>
      </c>
      <c r="M547" s="55" t="s">
        <v>18</v>
      </c>
      <c r="N547" s="56" t="s">
        <v>18</v>
      </c>
      <c r="O547" s="57"/>
      <c r="P547" s="57"/>
    </row>
    <row r="548">
      <c r="A548" s="49">
        <v>2.0</v>
      </c>
      <c r="B548" s="50" t="s">
        <v>1021</v>
      </c>
      <c r="C548" s="51" t="s">
        <v>1637</v>
      </c>
      <c r="D548" s="49">
        <v>80.0</v>
      </c>
      <c r="E548" s="49" t="s">
        <v>1638</v>
      </c>
      <c r="F548" s="49" t="s">
        <v>1608</v>
      </c>
      <c r="G548" s="51" t="s">
        <v>521</v>
      </c>
      <c r="H548" s="52">
        <v>44678.0</v>
      </c>
      <c r="I548" s="52">
        <v>44678.0</v>
      </c>
      <c r="J548" s="53" t="s">
        <v>83</v>
      </c>
      <c r="K548" s="67" t="s">
        <v>18</v>
      </c>
      <c r="L548" s="51" t="s">
        <v>1643</v>
      </c>
      <c r="M548" s="55" t="s">
        <v>1640</v>
      </c>
      <c r="N548" s="56">
        <v>950000.0</v>
      </c>
      <c r="O548" s="62" t="s">
        <v>695</v>
      </c>
      <c r="P548" s="62" t="s">
        <v>384</v>
      </c>
    </row>
    <row r="549">
      <c r="A549" s="63">
        <v>2.0</v>
      </c>
      <c r="B549" s="162" t="s">
        <v>127</v>
      </c>
      <c r="C549" s="63" t="s">
        <v>1644</v>
      </c>
      <c r="D549" s="63">
        <v>1567.0</v>
      </c>
      <c r="E549" s="63" t="s">
        <v>1645</v>
      </c>
      <c r="F549" s="63" t="s">
        <v>1608</v>
      </c>
      <c r="G549" s="63" t="s">
        <v>411</v>
      </c>
      <c r="H549" s="79">
        <v>44551.0</v>
      </c>
      <c r="I549" s="79">
        <v>44574.0</v>
      </c>
      <c r="J549" s="87" t="s">
        <v>1646</v>
      </c>
      <c r="K549" s="59" t="s">
        <v>18</v>
      </c>
      <c r="L549" s="59" t="s">
        <v>18</v>
      </c>
      <c r="M549" s="78" t="s">
        <v>1647</v>
      </c>
      <c r="N549" s="61" t="s">
        <v>18</v>
      </c>
      <c r="O549" s="57"/>
      <c r="P549" s="57"/>
    </row>
    <row r="550">
      <c r="A550" s="63">
        <v>2.0</v>
      </c>
      <c r="B550" s="63" t="s">
        <v>127</v>
      </c>
      <c r="C550" s="63" t="s">
        <v>1648</v>
      </c>
      <c r="D550" s="63">
        <v>706.0</v>
      </c>
      <c r="E550" s="63" t="s">
        <v>1645</v>
      </c>
      <c r="F550" s="63" t="s">
        <v>1608</v>
      </c>
      <c r="G550" s="63" t="s">
        <v>1629</v>
      </c>
      <c r="H550" s="76">
        <v>44595.0</v>
      </c>
      <c r="I550" s="76">
        <v>44595.0</v>
      </c>
      <c r="J550" s="87" t="s">
        <v>1649</v>
      </c>
      <c r="K550" s="59">
        <v>1.0925689799E8</v>
      </c>
      <c r="L550" s="60" t="s">
        <v>1650</v>
      </c>
      <c r="M550" s="61" t="s">
        <v>1651</v>
      </c>
      <c r="N550" s="56">
        <v>8544849.4</v>
      </c>
      <c r="O550" s="62" t="s">
        <v>79</v>
      </c>
      <c r="P550" s="62" t="s">
        <v>79</v>
      </c>
    </row>
    <row r="551">
      <c r="A551" s="63">
        <v>2.0</v>
      </c>
      <c r="B551" s="63" t="s">
        <v>127</v>
      </c>
      <c r="C551" s="63" t="s">
        <v>1648</v>
      </c>
      <c r="D551" s="63">
        <v>706.0</v>
      </c>
      <c r="E551" s="63" t="s">
        <v>1645</v>
      </c>
      <c r="F551" s="63" t="s">
        <v>1608</v>
      </c>
      <c r="G551" s="63" t="s">
        <v>1629</v>
      </c>
      <c r="H551" s="76">
        <v>44595.0</v>
      </c>
      <c r="I551" s="76">
        <v>44595.0</v>
      </c>
      <c r="J551" s="87" t="s">
        <v>1649</v>
      </c>
      <c r="K551" s="59">
        <v>1.0925689799E8</v>
      </c>
      <c r="L551" s="60" t="s">
        <v>1650</v>
      </c>
      <c r="M551" s="61" t="s">
        <v>1651</v>
      </c>
      <c r="N551" s="56">
        <v>6940000.0</v>
      </c>
      <c r="O551" s="62" t="s">
        <v>79</v>
      </c>
      <c r="P551" s="62" t="s">
        <v>79</v>
      </c>
    </row>
    <row r="552">
      <c r="A552" s="63">
        <v>2.0</v>
      </c>
      <c r="B552" s="63" t="s">
        <v>127</v>
      </c>
      <c r="C552" s="63" t="s">
        <v>1652</v>
      </c>
      <c r="D552" s="63">
        <v>655.0</v>
      </c>
      <c r="E552" s="63" t="s">
        <v>1645</v>
      </c>
      <c r="F552" s="63" t="s">
        <v>1608</v>
      </c>
      <c r="G552" s="63" t="s">
        <v>1629</v>
      </c>
      <c r="H552" s="76">
        <v>44595.0</v>
      </c>
      <c r="I552" s="76">
        <v>44595.0</v>
      </c>
      <c r="J552" s="87" t="s">
        <v>1649</v>
      </c>
      <c r="K552" s="59">
        <v>4.0882734E7</v>
      </c>
      <c r="L552" s="60" t="s">
        <v>1653</v>
      </c>
      <c r="M552" s="163" t="s">
        <v>1654</v>
      </c>
      <c r="N552" s="66">
        <v>1.03204206E7</v>
      </c>
      <c r="O552" s="62" t="s">
        <v>695</v>
      </c>
      <c r="P552" s="62" t="s">
        <v>79</v>
      </c>
    </row>
    <row r="553">
      <c r="A553" s="63">
        <v>2.0</v>
      </c>
      <c r="B553" s="63" t="s">
        <v>127</v>
      </c>
      <c r="C553" s="63" t="s">
        <v>1648</v>
      </c>
      <c r="D553" s="63">
        <v>706.0</v>
      </c>
      <c r="E553" s="63" t="s">
        <v>1645</v>
      </c>
      <c r="F553" s="63" t="s">
        <v>1608</v>
      </c>
      <c r="G553" s="63" t="s">
        <v>1629</v>
      </c>
      <c r="H553" s="76">
        <v>44596.0</v>
      </c>
      <c r="I553" s="76">
        <v>44596.0</v>
      </c>
      <c r="J553" s="87" t="s">
        <v>723</v>
      </c>
      <c r="K553" s="59">
        <v>1.0925689799E8</v>
      </c>
      <c r="L553" s="60" t="s">
        <v>1650</v>
      </c>
      <c r="M553" s="61" t="s">
        <v>1651</v>
      </c>
      <c r="N553" s="56">
        <v>240000.0</v>
      </c>
      <c r="O553" s="62" t="s">
        <v>79</v>
      </c>
      <c r="P553" s="62" t="s">
        <v>79</v>
      </c>
    </row>
    <row r="554">
      <c r="A554" s="63">
        <v>2.0</v>
      </c>
      <c r="B554" s="63" t="s">
        <v>127</v>
      </c>
      <c r="C554" s="63" t="s">
        <v>1648</v>
      </c>
      <c r="D554" s="63">
        <v>706.0</v>
      </c>
      <c r="E554" s="63" t="s">
        <v>1645</v>
      </c>
      <c r="F554" s="63" t="s">
        <v>1608</v>
      </c>
      <c r="G554" s="63" t="s">
        <v>1629</v>
      </c>
      <c r="H554" s="76">
        <v>44596.0</v>
      </c>
      <c r="I554" s="76">
        <v>44596.0</v>
      </c>
      <c r="J554" s="87" t="s">
        <v>723</v>
      </c>
      <c r="K554" s="59">
        <v>1.0925689799E8</v>
      </c>
      <c r="L554" s="60" t="s">
        <v>1650</v>
      </c>
      <c r="M554" s="61" t="s">
        <v>1651</v>
      </c>
      <c r="N554" s="56">
        <v>647100.4</v>
      </c>
      <c r="O554" s="62" t="s">
        <v>79</v>
      </c>
      <c r="P554" s="62" t="s">
        <v>79</v>
      </c>
    </row>
    <row r="555">
      <c r="A555" s="63">
        <v>2.0</v>
      </c>
      <c r="B555" s="63" t="s">
        <v>127</v>
      </c>
      <c r="C555" s="63" t="s">
        <v>1648</v>
      </c>
      <c r="D555" s="63">
        <v>706.0</v>
      </c>
      <c r="E555" s="63" t="s">
        <v>1645</v>
      </c>
      <c r="F555" s="63" t="s">
        <v>1608</v>
      </c>
      <c r="G555" s="63" t="s">
        <v>1629</v>
      </c>
      <c r="H555" s="76">
        <v>44596.0</v>
      </c>
      <c r="I555" s="76">
        <v>44596.0</v>
      </c>
      <c r="J555" s="87" t="s">
        <v>723</v>
      </c>
      <c r="K555" s="59">
        <v>1.0925689799E8</v>
      </c>
      <c r="L555" s="60" t="s">
        <v>1650</v>
      </c>
      <c r="M555" s="61" t="s">
        <v>1651</v>
      </c>
      <c r="N555" s="56">
        <v>434166.6</v>
      </c>
      <c r="O555" s="62" t="s">
        <v>79</v>
      </c>
      <c r="P555" s="62" t="s">
        <v>79</v>
      </c>
    </row>
    <row r="556">
      <c r="A556" s="63">
        <v>2.0</v>
      </c>
      <c r="B556" s="162" t="s">
        <v>127</v>
      </c>
      <c r="C556" s="63" t="s">
        <v>1644</v>
      </c>
      <c r="D556" s="63" t="s">
        <v>18</v>
      </c>
      <c r="E556" s="63" t="s">
        <v>1645</v>
      </c>
      <c r="F556" s="63" t="s">
        <v>1608</v>
      </c>
      <c r="G556" s="63" t="s">
        <v>411</v>
      </c>
      <c r="H556" s="79">
        <v>44596.0</v>
      </c>
      <c r="I556" s="76">
        <v>44596.0</v>
      </c>
      <c r="J556" s="87" t="s">
        <v>723</v>
      </c>
      <c r="K556" s="59">
        <v>1.0925689799E8</v>
      </c>
      <c r="L556" s="125" t="s">
        <v>1655</v>
      </c>
      <c r="M556" s="78" t="s">
        <v>1656</v>
      </c>
      <c r="N556" s="66">
        <v>4189633.0</v>
      </c>
      <c r="O556" s="62" t="s">
        <v>695</v>
      </c>
      <c r="P556" s="62" t="s">
        <v>79</v>
      </c>
    </row>
    <row r="557">
      <c r="A557" s="63">
        <v>2.0</v>
      </c>
      <c r="B557" s="162" t="s">
        <v>127</v>
      </c>
      <c r="C557" s="63" t="s">
        <v>1644</v>
      </c>
      <c r="D557" s="63" t="s">
        <v>18</v>
      </c>
      <c r="E557" s="63" t="s">
        <v>1645</v>
      </c>
      <c r="F557" s="63" t="s">
        <v>1608</v>
      </c>
      <c r="G557" s="63" t="s">
        <v>411</v>
      </c>
      <c r="H557" s="79">
        <v>44596.0</v>
      </c>
      <c r="I557" s="76">
        <v>44596.0</v>
      </c>
      <c r="J557" s="87" t="s">
        <v>723</v>
      </c>
      <c r="K557" s="59">
        <v>1.0925689799E8</v>
      </c>
      <c r="L557" s="125" t="s">
        <v>1657</v>
      </c>
      <c r="M557" s="78" t="s">
        <v>1656</v>
      </c>
      <c r="N557" s="66">
        <v>2568741.0</v>
      </c>
      <c r="O557" s="62" t="s">
        <v>695</v>
      </c>
      <c r="P557" s="62" t="s">
        <v>79</v>
      </c>
    </row>
    <row r="558">
      <c r="A558" s="63">
        <v>2.0</v>
      </c>
      <c r="B558" s="162" t="s">
        <v>127</v>
      </c>
      <c r="C558" s="63" t="s">
        <v>1644</v>
      </c>
      <c r="D558" s="63" t="s">
        <v>18</v>
      </c>
      <c r="E558" s="63" t="s">
        <v>1645</v>
      </c>
      <c r="F558" s="63" t="s">
        <v>1608</v>
      </c>
      <c r="G558" s="63" t="s">
        <v>411</v>
      </c>
      <c r="H558" s="79">
        <v>44596.0</v>
      </c>
      <c r="I558" s="76">
        <v>44596.0</v>
      </c>
      <c r="J558" s="87" t="s">
        <v>723</v>
      </c>
      <c r="K558" s="59">
        <v>1.0925689799E8</v>
      </c>
      <c r="L558" s="125" t="s">
        <v>1658</v>
      </c>
      <c r="M558" s="78" t="s">
        <v>1656</v>
      </c>
      <c r="N558" s="66">
        <v>2.44730056E7</v>
      </c>
      <c r="O558" s="62" t="s">
        <v>695</v>
      </c>
      <c r="P558" s="62" t="s">
        <v>79</v>
      </c>
    </row>
    <row r="559">
      <c r="A559" s="63">
        <v>2.0</v>
      </c>
      <c r="B559" s="63" t="s">
        <v>127</v>
      </c>
      <c r="C559" s="63" t="s">
        <v>1652</v>
      </c>
      <c r="D559" s="63">
        <v>655.0</v>
      </c>
      <c r="E559" s="63" t="s">
        <v>1645</v>
      </c>
      <c r="F559" s="63" t="s">
        <v>1608</v>
      </c>
      <c r="G559" s="63" t="s">
        <v>1629</v>
      </c>
      <c r="H559" s="76">
        <v>44596.0</v>
      </c>
      <c r="I559" s="76">
        <v>44596.0</v>
      </c>
      <c r="J559" s="87" t="s">
        <v>723</v>
      </c>
      <c r="K559" s="59">
        <v>4.0882734E7</v>
      </c>
      <c r="L559" s="60" t="s">
        <v>1653</v>
      </c>
      <c r="M559" s="163" t="s">
        <v>1654</v>
      </c>
      <c r="N559" s="66">
        <v>1358723.2</v>
      </c>
      <c r="O559" s="62" t="s">
        <v>695</v>
      </c>
      <c r="P559" s="62" t="s">
        <v>79</v>
      </c>
      <c r="Q559" s="152"/>
    </row>
    <row r="560">
      <c r="A560" s="63">
        <v>2.0</v>
      </c>
      <c r="B560" s="60" t="s">
        <v>1659</v>
      </c>
      <c r="C560" s="63" t="s">
        <v>1660</v>
      </c>
      <c r="D560" s="63">
        <v>1620.0</v>
      </c>
      <c r="E560" s="63" t="s">
        <v>1661</v>
      </c>
      <c r="F560" s="63" t="s">
        <v>1608</v>
      </c>
      <c r="G560" s="63" t="s">
        <v>600</v>
      </c>
      <c r="H560" s="79">
        <v>44547.0</v>
      </c>
      <c r="I560" s="79">
        <v>44588.0</v>
      </c>
      <c r="J560" s="87" t="s">
        <v>1662</v>
      </c>
      <c r="K560" s="59">
        <v>1.2432922E7</v>
      </c>
      <c r="L560" s="59" t="s">
        <v>18</v>
      </c>
      <c r="M560" s="78" t="s">
        <v>18</v>
      </c>
      <c r="N560" s="61" t="s">
        <v>18</v>
      </c>
      <c r="O560" s="57"/>
      <c r="P560" s="57"/>
    </row>
    <row r="561">
      <c r="A561" s="63">
        <v>2.0</v>
      </c>
      <c r="B561" s="60" t="s">
        <v>1659</v>
      </c>
      <c r="C561" s="63" t="s">
        <v>1663</v>
      </c>
      <c r="D561" s="63">
        <v>1618.0</v>
      </c>
      <c r="E561" s="63" t="s">
        <v>1661</v>
      </c>
      <c r="F561" s="63" t="s">
        <v>1608</v>
      </c>
      <c r="G561" s="63" t="s">
        <v>600</v>
      </c>
      <c r="H561" s="79">
        <v>44547.0</v>
      </c>
      <c r="I561" s="79">
        <v>44588.0</v>
      </c>
      <c r="J561" s="87" t="s">
        <v>1662</v>
      </c>
      <c r="K561" s="59">
        <v>3.287244E7</v>
      </c>
      <c r="L561" s="59" t="s">
        <v>18</v>
      </c>
      <c r="M561" s="78" t="s">
        <v>18</v>
      </c>
      <c r="N561" s="61" t="s">
        <v>18</v>
      </c>
      <c r="O561" s="57"/>
      <c r="P561" s="57"/>
    </row>
    <row r="562">
      <c r="A562" s="63">
        <v>2.0</v>
      </c>
      <c r="B562" s="60" t="s">
        <v>1659</v>
      </c>
      <c r="C562" s="63" t="s">
        <v>1664</v>
      </c>
      <c r="D562" s="63">
        <v>1619.0</v>
      </c>
      <c r="E562" s="63" t="s">
        <v>1661</v>
      </c>
      <c r="F562" s="63" t="s">
        <v>1608</v>
      </c>
      <c r="G562" s="63" t="s">
        <v>600</v>
      </c>
      <c r="H562" s="79">
        <v>44547.0</v>
      </c>
      <c r="I562" s="79">
        <v>44588.0</v>
      </c>
      <c r="J562" s="87" t="s">
        <v>1662</v>
      </c>
      <c r="K562" s="59">
        <v>1.4067922E7</v>
      </c>
      <c r="L562" s="59" t="s">
        <v>18</v>
      </c>
      <c r="M562" s="78" t="s">
        <v>18</v>
      </c>
      <c r="N562" s="61" t="s">
        <v>18</v>
      </c>
      <c r="O562" s="57"/>
      <c r="P562" s="57"/>
    </row>
    <row r="563">
      <c r="A563" s="63">
        <v>2.0</v>
      </c>
      <c r="B563" s="60" t="s">
        <v>1659</v>
      </c>
      <c r="C563" s="63" t="s">
        <v>1660</v>
      </c>
      <c r="D563" s="63">
        <v>1622.0</v>
      </c>
      <c r="E563" s="63" t="s">
        <v>1661</v>
      </c>
      <c r="F563" s="63" t="s">
        <v>1608</v>
      </c>
      <c r="G563" s="63" t="s">
        <v>600</v>
      </c>
      <c r="H563" s="79">
        <v>44547.0</v>
      </c>
      <c r="I563" s="79">
        <v>44588.0</v>
      </c>
      <c r="J563" s="87" t="s">
        <v>1662</v>
      </c>
      <c r="K563" s="59" t="s">
        <v>18</v>
      </c>
      <c r="L563" s="59" t="s">
        <v>18</v>
      </c>
      <c r="M563" s="78" t="s">
        <v>18</v>
      </c>
      <c r="N563" s="61" t="s">
        <v>18</v>
      </c>
      <c r="O563" s="57"/>
      <c r="P563" s="57"/>
    </row>
    <row r="564">
      <c r="A564" s="63">
        <v>2.0</v>
      </c>
      <c r="B564" s="60" t="s">
        <v>1665</v>
      </c>
      <c r="C564" s="63" t="s">
        <v>1666</v>
      </c>
      <c r="D564" s="63">
        <v>1612.0</v>
      </c>
      <c r="E564" s="63" t="s">
        <v>1667</v>
      </c>
      <c r="F564" s="63" t="s">
        <v>1608</v>
      </c>
      <c r="G564" s="63" t="s">
        <v>1668</v>
      </c>
      <c r="H564" s="79">
        <v>44545.0</v>
      </c>
      <c r="I564" s="126">
        <v>44595.0</v>
      </c>
      <c r="J564" s="87" t="s">
        <v>1669</v>
      </c>
      <c r="K564" s="59">
        <v>4.1257533E7</v>
      </c>
      <c r="L564" s="59" t="s">
        <v>18</v>
      </c>
      <c r="M564" s="78" t="s">
        <v>18</v>
      </c>
      <c r="N564" s="61" t="s">
        <v>18</v>
      </c>
      <c r="O564" s="57"/>
      <c r="P564" s="57"/>
    </row>
    <row r="565">
      <c r="A565" s="63">
        <v>2.0</v>
      </c>
      <c r="B565" s="60" t="s">
        <v>550</v>
      </c>
      <c r="C565" s="63" t="s">
        <v>1670</v>
      </c>
      <c r="D565" s="63">
        <v>1578.0</v>
      </c>
      <c r="E565" s="63" t="s">
        <v>1671</v>
      </c>
      <c r="F565" s="63" t="s">
        <v>1608</v>
      </c>
      <c r="G565" s="63" t="s">
        <v>1672</v>
      </c>
      <c r="H565" s="79">
        <v>44552.0</v>
      </c>
      <c r="I565" s="126">
        <v>44599.0</v>
      </c>
      <c r="J565" s="87" t="s">
        <v>1673</v>
      </c>
      <c r="K565" s="59">
        <v>4.811484E7</v>
      </c>
      <c r="L565" s="59" t="s">
        <v>18</v>
      </c>
      <c r="M565" s="78" t="s">
        <v>18</v>
      </c>
      <c r="N565" s="61" t="s">
        <v>18</v>
      </c>
      <c r="O565" s="57"/>
      <c r="P565" s="57"/>
    </row>
    <row r="566">
      <c r="A566" s="49">
        <v>1.0</v>
      </c>
      <c r="B566" s="50" t="s">
        <v>550</v>
      </c>
      <c r="C566" s="51" t="s">
        <v>1674</v>
      </c>
      <c r="D566" s="49">
        <v>378.0</v>
      </c>
      <c r="E566" s="49" t="s">
        <v>1671</v>
      </c>
      <c r="F566" s="49" t="s">
        <v>1608</v>
      </c>
      <c r="G566" s="51" t="s">
        <v>1675</v>
      </c>
      <c r="H566" s="52">
        <v>44643.0</v>
      </c>
      <c r="I566" s="52">
        <v>44664.0</v>
      </c>
      <c r="J566" s="53" t="s">
        <v>1676</v>
      </c>
      <c r="K566" s="54">
        <v>1837000.0</v>
      </c>
      <c r="L566" s="51" t="s">
        <v>18</v>
      </c>
      <c r="M566" s="55" t="s">
        <v>18</v>
      </c>
      <c r="N566" s="56" t="s">
        <v>18</v>
      </c>
      <c r="O566" s="57"/>
      <c r="P566" s="57"/>
    </row>
    <row r="567">
      <c r="A567" s="49">
        <v>2.0</v>
      </c>
      <c r="B567" s="50" t="s">
        <v>550</v>
      </c>
      <c r="C567" s="51" t="s">
        <v>1677</v>
      </c>
      <c r="D567" s="49">
        <v>422.0</v>
      </c>
      <c r="E567" s="49" t="s">
        <v>1671</v>
      </c>
      <c r="F567" s="49" t="s">
        <v>1608</v>
      </c>
      <c r="G567" s="51" t="s">
        <v>1675</v>
      </c>
      <c r="H567" s="52">
        <v>44650.0</v>
      </c>
      <c r="I567" s="52">
        <v>44664.0</v>
      </c>
      <c r="J567" s="53" t="s">
        <v>1678</v>
      </c>
      <c r="K567" s="54">
        <v>1837000.0</v>
      </c>
      <c r="L567" s="51" t="s">
        <v>18</v>
      </c>
      <c r="M567" s="55" t="s">
        <v>18</v>
      </c>
      <c r="N567" s="56" t="s">
        <v>18</v>
      </c>
      <c r="O567" s="57"/>
      <c r="P567" s="57"/>
    </row>
    <row r="568">
      <c r="A568" s="49">
        <v>2.0</v>
      </c>
      <c r="B568" s="50" t="s">
        <v>550</v>
      </c>
      <c r="C568" s="51" t="s">
        <v>1670</v>
      </c>
      <c r="D568" s="49">
        <v>361.0</v>
      </c>
      <c r="E568" s="49" t="s">
        <v>1671</v>
      </c>
      <c r="F568" s="49" t="s">
        <v>1608</v>
      </c>
      <c r="G568" s="51" t="s">
        <v>1675</v>
      </c>
      <c r="H568" s="52">
        <v>44658.0</v>
      </c>
      <c r="I568" s="52">
        <v>44666.0</v>
      </c>
      <c r="J568" s="53" t="s">
        <v>1679</v>
      </c>
      <c r="K568" s="54">
        <v>5.4E7</v>
      </c>
      <c r="L568" s="51" t="s">
        <v>18</v>
      </c>
      <c r="M568" s="55" t="s">
        <v>18</v>
      </c>
      <c r="N568" s="56" t="s">
        <v>18</v>
      </c>
      <c r="O568" s="57"/>
      <c r="P568" s="57"/>
    </row>
    <row r="569">
      <c r="A569" s="49">
        <v>2.0</v>
      </c>
      <c r="B569" s="50" t="s">
        <v>1680</v>
      </c>
      <c r="C569" s="51" t="s">
        <v>1681</v>
      </c>
      <c r="D569" s="49">
        <v>84.0</v>
      </c>
      <c r="E569" s="49" t="s">
        <v>1682</v>
      </c>
      <c r="F569" s="49" t="s">
        <v>1608</v>
      </c>
      <c r="G569" s="49" t="s">
        <v>202</v>
      </c>
      <c r="H569" s="52">
        <v>44586.0</v>
      </c>
      <c r="I569" s="52">
        <v>44595.0</v>
      </c>
      <c r="J569" s="53" t="s">
        <v>1683</v>
      </c>
      <c r="K569" s="67">
        <f t="shared" ref="K569:K570" si="1">83584662+60410658</f>
        <v>143995320</v>
      </c>
      <c r="L569" s="51" t="s">
        <v>18</v>
      </c>
      <c r="M569" s="55" t="s">
        <v>18</v>
      </c>
      <c r="N569" s="56" t="s">
        <v>18</v>
      </c>
      <c r="O569" s="57"/>
      <c r="P569" s="57"/>
    </row>
    <row r="570">
      <c r="A570" s="49">
        <v>2.0</v>
      </c>
      <c r="B570" s="50" t="s">
        <v>1021</v>
      </c>
      <c r="C570" s="51" t="s">
        <v>1684</v>
      </c>
      <c r="D570" s="49">
        <v>81.0</v>
      </c>
      <c r="E570" s="49" t="s">
        <v>1682</v>
      </c>
      <c r="F570" s="49" t="s">
        <v>1608</v>
      </c>
      <c r="G570" s="49" t="s">
        <v>202</v>
      </c>
      <c r="H570" s="52">
        <v>44588.0</v>
      </c>
      <c r="I570" s="52">
        <v>44595.0</v>
      </c>
      <c r="J570" s="53" t="s">
        <v>1685</v>
      </c>
      <c r="K570" s="67">
        <f t="shared" si="1"/>
        <v>143995320</v>
      </c>
      <c r="L570" s="51" t="s">
        <v>18</v>
      </c>
      <c r="M570" s="55" t="s">
        <v>18</v>
      </c>
      <c r="N570" s="56" t="s">
        <v>18</v>
      </c>
      <c r="O570" s="57"/>
      <c r="P570" s="57"/>
    </row>
    <row r="571">
      <c r="A571" s="49">
        <v>3.0</v>
      </c>
      <c r="B571" s="50" t="s">
        <v>258</v>
      </c>
      <c r="C571" s="51" t="s">
        <v>1686</v>
      </c>
      <c r="D571" s="49">
        <v>177.0</v>
      </c>
      <c r="E571" s="49" t="s">
        <v>1687</v>
      </c>
      <c r="F571" s="49" t="s">
        <v>1608</v>
      </c>
      <c r="G571" s="49" t="s">
        <v>1629</v>
      </c>
      <c r="H571" s="52">
        <v>44601.0</v>
      </c>
      <c r="I571" s="52">
        <v>44602.0</v>
      </c>
      <c r="J571" s="53" t="s">
        <v>1688</v>
      </c>
      <c r="K571" s="54">
        <v>9.51578519E8</v>
      </c>
      <c r="L571" s="51" t="s">
        <v>18</v>
      </c>
      <c r="M571" s="55" t="s">
        <v>1689</v>
      </c>
      <c r="N571" s="56" t="s">
        <v>18</v>
      </c>
      <c r="O571" s="57"/>
      <c r="P571" s="57"/>
    </row>
    <row r="572">
      <c r="A572" s="49">
        <v>3.0</v>
      </c>
      <c r="B572" s="50" t="s">
        <v>108</v>
      </c>
      <c r="C572" s="51" t="s">
        <v>1690</v>
      </c>
      <c r="D572" s="49">
        <v>255.0</v>
      </c>
      <c r="E572" s="49" t="s">
        <v>1687</v>
      </c>
      <c r="F572" s="49" t="s">
        <v>1608</v>
      </c>
      <c r="G572" s="51" t="s">
        <v>411</v>
      </c>
      <c r="H572" s="52">
        <v>44616.0</v>
      </c>
      <c r="I572" s="52">
        <v>44621.0</v>
      </c>
      <c r="J572" s="53" t="s">
        <v>1691</v>
      </c>
      <c r="K572" s="54">
        <v>1.063178519E9</v>
      </c>
      <c r="L572" s="51" t="s">
        <v>18</v>
      </c>
      <c r="M572" s="55" t="s">
        <v>1689</v>
      </c>
      <c r="N572" s="56" t="s">
        <v>18</v>
      </c>
      <c r="O572" s="57"/>
      <c r="P572" s="57"/>
    </row>
    <row r="573">
      <c r="A573" s="49">
        <v>2.0</v>
      </c>
      <c r="B573" s="50" t="s">
        <v>1692</v>
      </c>
      <c r="C573" s="51" t="s">
        <v>1693</v>
      </c>
      <c r="D573" s="49">
        <v>249.0</v>
      </c>
      <c r="E573" s="49" t="s">
        <v>1694</v>
      </c>
      <c r="F573" s="49" t="s">
        <v>1608</v>
      </c>
      <c r="G573" s="51" t="s">
        <v>1695</v>
      </c>
      <c r="H573" s="52">
        <v>44614.0</v>
      </c>
      <c r="I573" s="52">
        <v>44635.0</v>
      </c>
      <c r="J573" s="53" t="s">
        <v>1696</v>
      </c>
      <c r="K573" s="54">
        <v>2.9355273E7</v>
      </c>
      <c r="L573" s="51" t="s">
        <v>18</v>
      </c>
      <c r="M573" s="55" t="s">
        <v>18</v>
      </c>
      <c r="N573" s="56"/>
      <c r="O573" s="57"/>
      <c r="P573" s="57"/>
    </row>
    <row r="574">
      <c r="A574" s="49">
        <v>2.0</v>
      </c>
      <c r="B574" s="50" t="s">
        <v>1697</v>
      </c>
      <c r="C574" s="51" t="s">
        <v>1698</v>
      </c>
      <c r="D574" s="49">
        <v>291.0</v>
      </c>
      <c r="E574" s="49" t="s">
        <v>1694</v>
      </c>
      <c r="F574" s="49" t="s">
        <v>1608</v>
      </c>
      <c r="G574" s="51" t="s">
        <v>411</v>
      </c>
      <c r="H574" s="52">
        <v>44642.0</v>
      </c>
      <c r="I574" s="52">
        <v>44670.0</v>
      </c>
      <c r="J574" s="53" t="s">
        <v>1699</v>
      </c>
      <c r="K574" s="54">
        <v>2.4767522E7</v>
      </c>
      <c r="L574" s="51" t="s">
        <v>18</v>
      </c>
      <c r="M574" s="55" t="s">
        <v>18</v>
      </c>
      <c r="N574" s="56" t="s">
        <v>18</v>
      </c>
      <c r="O574" s="57"/>
      <c r="P574" s="57"/>
    </row>
    <row r="575">
      <c r="A575" s="49">
        <v>2.0</v>
      </c>
      <c r="B575" s="50" t="s">
        <v>1700</v>
      </c>
      <c r="C575" s="51" t="s">
        <v>1701</v>
      </c>
      <c r="D575" s="49">
        <v>329.0</v>
      </c>
      <c r="E575" s="49" t="s">
        <v>1702</v>
      </c>
      <c r="F575" s="49" t="s">
        <v>1608</v>
      </c>
      <c r="G575" s="51" t="s">
        <v>411</v>
      </c>
      <c r="H575" s="52">
        <v>44635.0</v>
      </c>
      <c r="I575" s="52">
        <v>44677.0</v>
      </c>
      <c r="J575" s="53" t="s">
        <v>1703</v>
      </c>
      <c r="K575" s="54">
        <v>1.6E7</v>
      </c>
      <c r="L575" s="51" t="s">
        <v>18</v>
      </c>
      <c r="M575" s="55" t="s">
        <v>18</v>
      </c>
      <c r="N575" s="56" t="s">
        <v>18</v>
      </c>
      <c r="O575" s="57"/>
      <c r="P575" s="57"/>
    </row>
    <row r="576">
      <c r="A576" s="49">
        <v>2.0</v>
      </c>
      <c r="B576" s="50" t="s">
        <v>550</v>
      </c>
      <c r="C576" s="51" t="s">
        <v>1704</v>
      </c>
      <c r="D576" s="49">
        <v>220.0</v>
      </c>
      <c r="E576" s="49" t="s">
        <v>1705</v>
      </c>
      <c r="F576" s="49" t="s">
        <v>1608</v>
      </c>
      <c r="G576" s="51" t="s">
        <v>1675</v>
      </c>
      <c r="H576" s="52">
        <v>44622.0</v>
      </c>
      <c r="I576" s="52">
        <v>44644.0</v>
      </c>
      <c r="J576" s="53" t="s">
        <v>1706</v>
      </c>
      <c r="K576" s="54" t="s">
        <v>18</v>
      </c>
      <c r="L576" s="51" t="s">
        <v>18</v>
      </c>
      <c r="M576" s="55" t="s">
        <v>18</v>
      </c>
      <c r="N576" s="56" t="s">
        <v>18</v>
      </c>
      <c r="O576" s="57"/>
      <c r="P576" s="57"/>
    </row>
    <row r="577">
      <c r="A577" s="49">
        <v>2.0</v>
      </c>
      <c r="B577" s="50" t="s">
        <v>1707</v>
      </c>
      <c r="C577" s="51" t="s">
        <v>1708</v>
      </c>
      <c r="D577" s="49">
        <v>358.0</v>
      </c>
      <c r="E577" s="49" t="s">
        <v>1709</v>
      </c>
      <c r="F577" s="49" t="s">
        <v>1608</v>
      </c>
      <c r="G577" s="51" t="s">
        <v>480</v>
      </c>
      <c r="H577" s="52">
        <v>44641.0</v>
      </c>
      <c r="I577" s="52">
        <v>44692.0</v>
      </c>
      <c r="J577" s="53" t="s">
        <v>1710</v>
      </c>
      <c r="K577" s="54">
        <v>6850189.0</v>
      </c>
      <c r="L577" s="51" t="s">
        <v>18</v>
      </c>
      <c r="M577" s="55" t="s">
        <v>18</v>
      </c>
      <c r="N577" s="56" t="s">
        <v>18</v>
      </c>
      <c r="O577" s="57"/>
      <c r="P577" s="57"/>
    </row>
    <row r="578">
      <c r="A578" s="49">
        <v>3.0</v>
      </c>
      <c r="B578" s="50" t="s">
        <v>258</v>
      </c>
      <c r="C578" s="51" t="s">
        <v>1711</v>
      </c>
      <c r="D578" s="49">
        <v>171.0</v>
      </c>
      <c r="E578" s="49" t="s">
        <v>1712</v>
      </c>
      <c r="F578" s="49" t="s">
        <v>1608</v>
      </c>
      <c r="G578" s="49" t="s">
        <v>1629</v>
      </c>
      <c r="H578" s="52">
        <v>44601.0</v>
      </c>
      <c r="I578" s="52">
        <v>44602.0</v>
      </c>
      <c r="J578" s="53" t="s">
        <v>1713</v>
      </c>
      <c r="K578" s="54">
        <v>1.97E9</v>
      </c>
      <c r="L578" s="51" t="s">
        <v>18</v>
      </c>
      <c r="M578" s="55"/>
      <c r="N578" s="56"/>
      <c r="O578" s="57"/>
      <c r="P578" s="57"/>
    </row>
    <row r="579">
      <c r="A579" s="49">
        <v>3.0</v>
      </c>
      <c r="B579" s="50" t="s">
        <v>108</v>
      </c>
      <c r="C579" s="51" t="s">
        <v>1714</v>
      </c>
      <c r="D579" s="49">
        <v>256.0</v>
      </c>
      <c r="E579" s="49" t="s">
        <v>1712</v>
      </c>
      <c r="F579" s="49" t="s">
        <v>1608</v>
      </c>
      <c r="G579" s="51" t="s">
        <v>411</v>
      </c>
      <c r="H579" s="52">
        <v>44616.0</v>
      </c>
      <c r="I579" s="52">
        <v>44621.0</v>
      </c>
      <c r="J579" s="53" t="s">
        <v>1715</v>
      </c>
      <c r="K579" s="54">
        <v>2.267E9</v>
      </c>
      <c r="L579" s="51" t="s">
        <v>18</v>
      </c>
      <c r="M579" s="55" t="s">
        <v>1716</v>
      </c>
      <c r="N579" s="56" t="s">
        <v>18</v>
      </c>
      <c r="O579" s="57"/>
      <c r="P579" s="57"/>
    </row>
    <row r="580">
      <c r="A580" s="100">
        <v>2.0</v>
      </c>
      <c r="B580" s="101" t="s">
        <v>550</v>
      </c>
      <c r="C580" s="102" t="s">
        <v>1717</v>
      </c>
      <c r="D580" s="100">
        <v>459.0</v>
      </c>
      <c r="E580" s="100" t="s">
        <v>1718</v>
      </c>
      <c r="F580" s="100" t="s">
        <v>1608</v>
      </c>
      <c r="G580" s="102" t="s">
        <v>1719</v>
      </c>
      <c r="H580" s="103">
        <v>44657.0</v>
      </c>
      <c r="I580" s="103"/>
      <c r="J580" s="104" t="s">
        <v>1720</v>
      </c>
      <c r="K580" s="105"/>
      <c r="L580" s="102"/>
      <c r="M580" s="106"/>
      <c r="N580" s="107"/>
      <c r="O580" s="57"/>
      <c r="P580" s="57"/>
    </row>
    <row r="581">
      <c r="A581" s="164">
        <v>2.0</v>
      </c>
      <c r="B581" s="165" t="s">
        <v>550</v>
      </c>
      <c r="C581" s="166" t="s">
        <v>1721</v>
      </c>
      <c r="D581" s="164">
        <v>512.0</v>
      </c>
      <c r="E581" s="164" t="s">
        <v>1722</v>
      </c>
      <c r="F581" s="164" t="s">
        <v>1608</v>
      </c>
      <c r="G581" s="166" t="s">
        <v>202</v>
      </c>
      <c r="H581" s="167">
        <v>44671.0</v>
      </c>
      <c r="I581" s="167"/>
      <c r="J581" s="168" t="s">
        <v>1723</v>
      </c>
      <c r="K581" s="169"/>
      <c r="L581" s="166"/>
      <c r="M581" s="170"/>
      <c r="N581" s="171"/>
      <c r="O581" s="57"/>
      <c r="P581" s="57"/>
    </row>
    <row r="582">
      <c r="A582" s="63">
        <v>2.0</v>
      </c>
      <c r="B582" s="60" t="s">
        <v>1524</v>
      </c>
      <c r="C582" s="60" t="s">
        <v>1724</v>
      </c>
      <c r="D582" s="63">
        <v>1557.0</v>
      </c>
      <c r="E582" s="63" t="s">
        <v>1725</v>
      </c>
      <c r="F582" s="63" t="s">
        <v>1608</v>
      </c>
      <c r="G582" s="63" t="s">
        <v>1675</v>
      </c>
      <c r="H582" s="79">
        <v>44547.0</v>
      </c>
      <c r="I582" s="79">
        <v>44571.0</v>
      </c>
      <c r="J582" s="87" t="s">
        <v>1726</v>
      </c>
      <c r="K582" s="59">
        <v>2.9928E7</v>
      </c>
      <c r="L582" s="59" t="s">
        <v>1727</v>
      </c>
      <c r="M582" s="78" t="s">
        <v>1728</v>
      </c>
      <c r="N582" s="61" t="s">
        <v>18</v>
      </c>
      <c r="O582" s="57"/>
      <c r="P582" s="57"/>
      <c r="Q582" s="157"/>
    </row>
    <row r="583">
      <c r="A583" s="63">
        <v>2.0</v>
      </c>
      <c r="B583" s="60" t="s">
        <v>1524</v>
      </c>
      <c r="C583" s="63" t="s">
        <v>70</v>
      </c>
      <c r="D583" s="63">
        <v>1629.0</v>
      </c>
      <c r="E583" s="63" t="s">
        <v>1725</v>
      </c>
      <c r="F583" s="63" t="s">
        <v>1608</v>
      </c>
      <c r="G583" s="63" t="s">
        <v>1675</v>
      </c>
      <c r="H583" s="79">
        <v>44547.0</v>
      </c>
      <c r="I583" s="79">
        <v>44571.0</v>
      </c>
      <c r="J583" s="87" t="s">
        <v>1726</v>
      </c>
      <c r="K583" s="59">
        <v>2.9928E7</v>
      </c>
      <c r="L583" s="59" t="s">
        <v>1729</v>
      </c>
      <c r="M583" s="78" t="s">
        <v>1728</v>
      </c>
      <c r="N583" s="61" t="s">
        <v>18</v>
      </c>
      <c r="O583" s="57"/>
      <c r="P583" s="57"/>
    </row>
    <row r="584">
      <c r="A584" s="63">
        <v>2.0</v>
      </c>
      <c r="B584" s="63" t="s">
        <v>1730</v>
      </c>
      <c r="C584" s="63" t="s">
        <v>1717</v>
      </c>
      <c r="D584" s="63">
        <v>517.0</v>
      </c>
      <c r="E584" s="63" t="s">
        <v>1731</v>
      </c>
      <c r="F584" s="63" t="s">
        <v>1608</v>
      </c>
      <c r="G584" s="63" t="s">
        <v>202</v>
      </c>
      <c r="H584" s="76">
        <v>44593.0</v>
      </c>
      <c r="I584" s="76">
        <v>44593.0</v>
      </c>
      <c r="J584" s="87" t="s">
        <v>1243</v>
      </c>
      <c r="K584" s="59">
        <v>2.3251887E7</v>
      </c>
      <c r="L584" s="60" t="s">
        <v>1732</v>
      </c>
      <c r="M584" s="61" t="s">
        <v>1733</v>
      </c>
      <c r="N584" s="66">
        <v>1.62763209E7</v>
      </c>
      <c r="O584" s="62" t="s">
        <v>695</v>
      </c>
      <c r="P584" s="62" t="s">
        <v>338</v>
      </c>
    </row>
    <row r="585">
      <c r="A585" s="49">
        <v>2.0</v>
      </c>
      <c r="B585" s="50" t="s">
        <v>61</v>
      </c>
      <c r="C585" s="51" t="s">
        <v>1734</v>
      </c>
      <c r="D585" s="49">
        <v>419.0</v>
      </c>
      <c r="E585" s="49" t="s">
        <v>851</v>
      </c>
      <c r="F585" s="49" t="s">
        <v>1608</v>
      </c>
      <c r="G585" s="51" t="s">
        <v>18</v>
      </c>
      <c r="H585" s="52">
        <v>44649.0</v>
      </c>
      <c r="I585" s="52">
        <v>44668.0</v>
      </c>
      <c r="J585" s="53" t="s">
        <v>1735</v>
      </c>
      <c r="K585" s="54">
        <v>1.3945142E7</v>
      </c>
      <c r="L585" s="51" t="s">
        <v>18</v>
      </c>
      <c r="M585" s="55" t="s">
        <v>18</v>
      </c>
      <c r="N585" s="56" t="s">
        <v>18</v>
      </c>
      <c r="O585" s="57"/>
      <c r="P585" s="57"/>
    </row>
    <row r="586">
      <c r="A586" s="49">
        <v>2.0</v>
      </c>
      <c r="B586" s="50" t="s">
        <v>61</v>
      </c>
      <c r="C586" s="51" t="s">
        <v>1734</v>
      </c>
      <c r="D586" s="49">
        <v>476.0</v>
      </c>
      <c r="E586" s="49" t="s">
        <v>851</v>
      </c>
      <c r="F586" s="49" t="s">
        <v>1608</v>
      </c>
      <c r="G586" s="51" t="s">
        <v>18</v>
      </c>
      <c r="H586" s="52">
        <v>44662.0</v>
      </c>
      <c r="I586" s="52">
        <v>44668.0</v>
      </c>
      <c r="J586" s="53" t="s">
        <v>1736</v>
      </c>
      <c r="K586" s="54">
        <v>1.3945142E7</v>
      </c>
      <c r="L586" s="51" t="s">
        <v>18</v>
      </c>
      <c r="M586" s="55" t="s">
        <v>18</v>
      </c>
      <c r="N586" s="56" t="s">
        <v>18</v>
      </c>
      <c r="O586" s="57"/>
      <c r="P586" s="57"/>
    </row>
    <row r="587">
      <c r="A587" s="49">
        <v>3.0</v>
      </c>
      <c r="B587" s="50" t="s">
        <v>1737</v>
      </c>
      <c r="C587" s="51" t="s">
        <v>1738</v>
      </c>
      <c r="D587" s="49">
        <v>211.0</v>
      </c>
      <c r="E587" s="49" t="s">
        <v>1739</v>
      </c>
      <c r="F587" s="49" t="s">
        <v>1608</v>
      </c>
      <c r="G587" s="51" t="s">
        <v>1675</v>
      </c>
      <c r="H587" s="52">
        <v>44616.0</v>
      </c>
      <c r="I587" s="52">
        <v>44621.0</v>
      </c>
      <c r="J587" s="53" t="s">
        <v>1740</v>
      </c>
      <c r="K587" s="54">
        <v>2.735905628E9</v>
      </c>
      <c r="L587" s="51" t="s">
        <v>18</v>
      </c>
      <c r="M587" s="55" t="s">
        <v>1741</v>
      </c>
      <c r="N587" s="56" t="s">
        <v>18</v>
      </c>
      <c r="O587" s="57"/>
      <c r="P587" s="57"/>
      <c r="Q587" s="157"/>
    </row>
    <row r="588">
      <c r="A588" s="63">
        <v>2.0</v>
      </c>
      <c r="B588" s="60" t="s">
        <v>1680</v>
      </c>
      <c r="C588" s="63" t="s">
        <v>1742</v>
      </c>
      <c r="D588" s="63">
        <v>1672.0</v>
      </c>
      <c r="E588" s="63" t="s">
        <v>1743</v>
      </c>
      <c r="F588" s="63" t="s">
        <v>1608</v>
      </c>
      <c r="G588" s="63" t="s">
        <v>202</v>
      </c>
      <c r="H588" s="52">
        <v>44616.0</v>
      </c>
      <c r="I588" s="79">
        <v>44573.0</v>
      </c>
      <c r="J588" s="87" t="s">
        <v>1744</v>
      </c>
      <c r="K588" s="59">
        <f>69701875+50164629</f>
        <v>119866504</v>
      </c>
      <c r="L588" s="59" t="s">
        <v>18</v>
      </c>
      <c r="M588" s="78" t="s">
        <v>18</v>
      </c>
      <c r="N588" s="61" t="s">
        <v>18</v>
      </c>
      <c r="O588" s="57"/>
      <c r="P588" s="57"/>
    </row>
    <row r="589">
      <c r="A589" s="63">
        <v>2.0</v>
      </c>
      <c r="B589" s="63" t="s">
        <v>127</v>
      </c>
      <c r="C589" s="60" t="s">
        <v>1745</v>
      </c>
      <c r="D589" s="63">
        <v>413.0</v>
      </c>
      <c r="E589" s="63" t="s">
        <v>1746</v>
      </c>
      <c r="F589" s="63" t="s">
        <v>1608</v>
      </c>
      <c r="G589" s="63" t="s">
        <v>202</v>
      </c>
      <c r="H589" s="76">
        <v>44594.0</v>
      </c>
      <c r="I589" s="76">
        <v>44594.0</v>
      </c>
      <c r="J589" s="77" t="s">
        <v>923</v>
      </c>
      <c r="K589" s="59">
        <v>8.0070296E7</v>
      </c>
      <c r="L589" s="60" t="s">
        <v>1747</v>
      </c>
      <c r="M589" s="55" t="s">
        <v>1748</v>
      </c>
      <c r="N589" s="56">
        <v>2800000.0</v>
      </c>
      <c r="O589" s="62" t="s">
        <v>695</v>
      </c>
      <c r="P589" s="62" t="s">
        <v>338</v>
      </c>
    </row>
    <row r="590">
      <c r="A590" s="63">
        <v>2.0</v>
      </c>
      <c r="B590" s="60" t="s">
        <v>1614</v>
      </c>
      <c r="C590" s="63" t="s">
        <v>1749</v>
      </c>
      <c r="D590" s="63">
        <v>1559.0</v>
      </c>
      <c r="E590" s="63" t="s">
        <v>1538</v>
      </c>
      <c r="F590" s="63" t="s">
        <v>1608</v>
      </c>
      <c r="G590" s="63" t="s">
        <v>18</v>
      </c>
      <c r="H590" s="79">
        <v>44547.0</v>
      </c>
      <c r="I590" s="79">
        <v>44571.0</v>
      </c>
      <c r="J590" s="87" t="s">
        <v>1750</v>
      </c>
      <c r="K590" s="59">
        <v>8.8587297E7</v>
      </c>
      <c r="L590" s="59" t="s">
        <v>18</v>
      </c>
      <c r="M590" s="78" t="s">
        <v>18</v>
      </c>
      <c r="N590" s="61" t="s">
        <v>18</v>
      </c>
      <c r="O590" s="57"/>
      <c r="P590" s="57"/>
    </row>
    <row r="591">
      <c r="A591" s="49">
        <v>1.0</v>
      </c>
      <c r="B591" s="50" t="s">
        <v>1614</v>
      </c>
      <c r="C591" s="51" t="s">
        <v>1751</v>
      </c>
      <c r="D591" s="49">
        <v>223.0</v>
      </c>
      <c r="E591" s="49" t="s">
        <v>1752</v>
      </c>
      <c r="F591" s="49" t="s">
        <v>1608</v>
      </c>
      <c r="G591" s="51" t="s">
        <v>202</v>
      </c>
      <c r="H591" s="52">
        <v>44622.0</v>
      </c>
      <c r="I591" s="52">
        <v>44623.0</v>
      </c>
      <c r="J591" s="53" t="s">
        <v>1753</v>
      </c>
      <c r="K591" s="54" t="s">
        <v>18</v>
      </c>
      <c r="L591" s="51" t="s">
        <v>18</v>
      </c>
      <c r="M591" s="55" t="s">
        <v>18</v>
      </c>
      <c r="N591" s="56" t="s">
        <v>18</v>
      </c>
      <c r="O591" s="57"/>
      <c r="P591" s="57"/>
    </row>
    <row r="592">
      <c r="A592" s="49">
        <v>2.0</v>
      </c>
      <c r="B592" s="50" t="s">
        <v>1614</v>
      </c>
      <c r="C592" s="51" t="s">
        <v>1754</v>
      </c>
      <c r="D592" s="49">
        <v>332.0</v>
      </c>
      <c r="E592" s="49" t="s">
        <v>1752</v>
      </c>
      <c r="F592" s="49" t="s">
        <v>1608</v>
      </c>
      <c r="G592" s="51" t="s">
        <v>202</v>
      </c>
      <c r="H592" s="52">
        <v>44651.0</v>
      </c>
      <c r="I592" s="52">
        <v>44664.0</v>
      </c>
      <c r="J592" s="53" t="s">
        <v>1755</v>
      </c>
      <c r="K592" s="54">
        <v>7.7875122E7</v>
      </c>
      <c r="L592" s="51" t="s">
        <v>18</v>
      </c>
      <c r="M592" s="55" t="s">
        <v>18</v>
      </c>
      <c r="N592" s="56" t="s">
        <v>18</v>
      </c>
      <c r="O592" s="57"/>
      <c r="P592" s="57"/>
    </row>
    <row r="593">
      <c r="A593" s="63">
        <v>2.0</v>
      </c>
      <c r="B593" s="60" t="s">
        <v>182</v>
      </c>
      <c r="C593" s="63" t="s">
        <v>1756</v>
      </c>
      <c r="D593" s="63">
        <v>1518.0</v>
      </c>
      <c r="E593" s="63" t="s">
        <v>1757</v>
      </c>
      <c r="F593" s="63" t="s">
        <v>1608</v>
      </c>
      <c r="G593" s="63" t="s">
        <v>1629</v>
      </c>
      <c r="H593" s="76">
        <v>44537.0</v>
      </c>
      <c r="I593" s="76">
        <v>44573.0</v>
      </c>
      <c r="J593" s="87" t="s">
        <v>1758</v>
      </c>
      <c r="K593" s="59" t="s">
        <v>18</v>
      </c>
      <c r="L593" s="59" t="s">
        <v>18</v>
      </c>
      <c r="M593" s="78" t="s">
        <v>18</v>
      </c>
      <c r="N593" s="61" t="s">
        <v>18</v>
      </c>
      <c r="O593" s="57"/>
      <c r="P593" s="57"/>
    </row>
    <row r="594">
      <c r="A594" s="63">
        <v>2.0</v>
      </c>
      <c r="B594" s="60" t="s">
        <v>550</v>
      </c>
      <c r="C594" s="63" t="s">
        <v>1759</v>
      </c>
      <c r="D594" s="63">
        <v>1399.0</v>
      </c>
      <c r="E594" s="63" t="s">
        <v>1760</v>
      </c>
      <c r="F594" s="63" t="s">
        <v>1608</v>
      </c>
      <c r="G594" s="63" t="s">
        <v>1675</v>
      </c>
      <c r="H594" s="79">
        <v>44491.0</v>
      </c>
      <c r="I594" s="79">
        <v>44578.0</v>
      </c>
      <c r="J594" s="77" t="s">
        <v>1761</v>
      </c>
      <c r="K594" s="125" t="s">
        <v>18</v>
      </c>
      <c r="L594" s="59" t="s">
        <v>18</v>
      </c>
      <c r="M594" s="78" t="s">
        <v>18</v>
      </c>
      <c r="N594" s="61" t="s">
        <v>18</v>
      </c>
      <c r="O594" s="57"/>
      <c r="P594" s="57"/>
    </row>
    <row r="595">
      <c r="A595" s="63">
        <v>2.0</v>
      </c>
      <c r="B595" s="60" t="s">
        <v>448</v>
      </c>
      <c r="C595" s="63" t="s">
        <v>1762</v>
      </c>
      <c r="D595" s="63">
        <v>1423.0</v>
      </c>
      <c r="E595" s="156" t="s">
        <v>1763</v>
      </c>
      <c r="F595" s="63" t="s">
        <v>1608</v>
      </c>
      <c r="G595" s="158" t="s">
        <v>600</v>
      </c>
      <c r="H595" s="79">
        <v>44510.0</v>
      </c>
      <c r="I595" s="126">
        <v>44600.0</v>
      </c>
      <c r="J595" s="87" t="s">
        <v>1764</v>
      </c>
      <c r="K595" s="59">
        <v>6.1736098E7</v>
      </c>
      <c r="L595" s="59" t="s">
        <v>18</v>
      </c>
      <c r="M595" s="78" t="s">
        <v>18</v>
      </c>
      <c r="N595" s="61" t="s">
        <v>18</v>
      </c>
      <c r="O595" s="57"/>
      <c r="P595" s="57"/>
    </row>
    <row r="596">
      <c r="A596" s="63">
        <v>2.0</v>
      </c>
      <c r="B596" s="60" t="s">
        <v>1460</v>
      </c>
      <c r="C596" s="60" t="s">
        <v>1765</v>
      </c>
      <c r="D596" s="63">
        <v>1512.0</v>
      </c>
      <c r="E596" s="63" t="s">
        <v>1766</v>
      </c>
      <c r="F596" s="63" t="s">
        <v>1608</v>
      </c>
      <c r="G596" s="63" t="s">
        <v>1675</v>
      </c>
      <c r="H596" s="79">
        <v>44519.0</v>
      </c>
      <c r="I596" s="79">
        <v>44578.0</v>
      </c>
      <c r="J596" s="87" t="s">
        <v>1767</v>
      </c>
      <c r="K596" s="59" t="s">
        <v>18</v>
      </c>
      <c r="L596" s="63" t="s">
        <v>18</v>
      </c>
      <c r="M596" s="78" t="s">
        <v>18</v>
      </c>
      <c r="N596" s="61" t="s">
        <v>18</v>
      </c>
      <c r="O596" s="57"/>
      <c r="P596" s="57"/>
    </row>
    <row r="597">
      <c r="A597" s="100">
        <v>2.0</v>
      </c>
      <c r="B597" s="101" t="s">
        <v>558</v>
      </c>
      <c r="C597" s="102" t="s">
        <v>1768</v>
      </c>
      <c r="D597" s="100">
        <v>388.0</v>
      </c>
      <c r="E597" s="100"/>
      <c r="F597" s="100" t="s">
        <v>1608</v>
      </c>
      <c r="G597" s="102" t="s">
        <v>411</v>
      </c>
      <c r="H597" s="103">
        <v>44644.0</v>
      </c>
      <c r="I597" s="103"/>
      <c r="J597" s="104" t="s">
        <v>1769</v>
      </c>
      <c r="K597" s="105"/>
      <c r="L597" s="102"/>
      <c r="M597" s="106"/>
      <c r="N597" s="107"/>
      <c r="O597" s="57"/>
      <c r="P597" s="57"/>
    </row>
    <row r="598">
      <c r="A598" s="49">
        <v>2.0</v>
      </c>
      <c r="B598" s="50" t="s">
        <v>1568</v>
      </c>
      <c r="C598" s="51" t="s">
        <v>1770</v>
      </c>
      <c r="D598" s="49">
        <v>448.0</v>
      </c>
      <c r="E598" s="49"/>
      <c r="F598" s="49" t="s">
        <v>1608</v>
      </c>
      <c r="G598" s="51" t="s">
        <v>18</v>
      </c>
      <c r="H598" s="52">
        <v>44655.0</v>
      </c>
      <c r="I598" s="52">
        <v>44658.0</v>
      </c>
      <c r="J598" s="53" t="s">
        <v>1771</v>
      </c>
      <c r="K598" s="54" t="s">
        <v>18</v>
      </c>
      <c r="L598" s="51" t="s">
        <v>18</v>
      </c>
      <c r="M598" s="55" t="s">
        <v>18</v>
      </c>
      <c r="N598" s="56" t="s">
        <v>18</v>
      </c>
      <c r="O598" s="57"/>
      <c r="P598" s="57"/>
    </row>
    <row r="599">
      <c r="A599" s="100">
        <v>2.0</v>
      </c>
      <c r="B599" s="101" t="s">
        <v>197</v>
      </c>
      <c r="C599" s="102" t="s">
        <v>1772</v>
      </c>
      <c r="D599" s="100">
        <v>464.0</v>
      </c>
      <c r="E599" s="100"/>
      <c r="F599" s="100" t="s">
        <v>1608</v>
      </c>
      <c r="G599" s="102"/>
      <c r="H599" s="103">
        <v>44658.0</v>
      </c>
      <c r="I599" s="103"/>
      <c r="J599" s="104" t="s">
        <v>1773</v>
      </c>
      <c r="K599" s="105"/>
      <c r="L599" s="102"/>
      <c r="M599" s="106"/>
      <c r="N599" s="107"/>
      <c r="O599" s="57"/>
      <c r="P599" s="57"/>
    </row>
    <row r="600">
      <c r="A600" s="100">
        <v>2.0</v>
      </c>
      <c r="B600" s="101" t="s">
        <v>127</v>
      </c>
      <c r="C600" s="102" t="s">
        <v>1774</v>
      </c>
      <c r="D600" s="100">
        <v>402.0</v>
      </c>
      <c r="E600" s="100"/>
      <c r="F600" s="100" t="s">
        <v>1608</v>
      </c>
      <c r="G600" s="102"/>
      <c r="H600" s="103">
        <v>44669.0</v>
      </c>
      <c r="I600" s="103"/>
      <c r="J600" s="104" t="s">
        <v>1775</v>
      </c>
      <c r="K600" s="105"/>
      <c r="L600" s="102"/>
      <c r="M600" s="106"/>
      <c r="N600" s="107"/>
      <c r="O600" s="57"/>
      <c r="P600" s="57"/>
    </row>
    <row r="601">
      <c r="A601" s="49">
        <v>2.0</v>
      </c>
      <c r="B601" s="50" t="s">
        <v>102</v>
      </c>
      <c r="C601" s="51" t="s">
        <v>1776</v>
      </c>
      <c r="D601" s="49"/>
      <c r="E601" s="49"/>
      <c r="F601" s="49" t="s">
        <v>1608</v>
      </c>
      <c r="G601" s="51"/>
      <c r="H601" s="52">
        <v>44677.0</v>
      </c>
      <c r="I601" s="52">
        <v>44677.0</v>
      </c>
      <c r="J601" s="53" t="s">
        <v>1777</v>
      </c>
      <c r="K601" s="54" t="s">
        <v>18</v>
      </c>
      <c r="L601" s="51" t="s">
        <v>18</v>
      </c>
      <c r="M601" s="55" t="s">
        <v>18</v>
      </c>
      <c r="N601" s="56" t="s">
        <v>18</v>
      </c>
      <c r="O601" s="57"/>
      <c r="P601" s="57"/>
    </row>
    <row r="602">
      <c r="A602" s="164">
        <v>2.0</v>
      </c>
      <c r="B602" s="165" t="s">
        <v>550</v>
      </c>
      <c r="C602" s="166" t="s">
        <v>1778</v>
      </c>
      <c r="D602" s="164">
        <v>453.0</v>
      </c>
      <c r="E602" s="164" t="s">
        <v>1779</v>
      </c>
      <c r="F602" s="164" t="s">
        <v>1608</v>
      </c>
      <c r="G602" s="166" t="s">
        <v>1675</v>
      </c>
      <c r="H602" s="167">
        <v>44677.0</v>
      </c>
      <c r="I602" s="167"/>
      <c r="J602" s="168" t="s">
        <v>1780</v>
      </c>
      <c r="K602" s="169"/>
      <c r="L602" s="166"/>
      <c r="M602" s="170"/>
      <c r="N602" s="171"/>
      <c r="O602" s="57"/>
      <c r="P602" s="57"/>
    </row>
    <row r="603">
      <c r="A603" s="164">
        <v>2.0</v>
      </c>
      <c r="B603" s="165" t="s">
        <v>1781</v>
      </c>
      <c r="C603" s="166" t="s">
        <v>1782</v>
      </c>
      <c r="D603" s="164">
        <v>458.0</v>
      </c>
      <c r="E603" s="164"/>
      <c r="F603" s="164" t="s">
        <v>1608</v>
      </c>
      <c r="G603" s="166"/>
      <c r="H603" s="167">
        <v>44677.0</v>
      </c>
      <c r="I603" s="167"/>
      <c r="J603" s="168" t="s">
        <v>1783</v>
      </c>
      <c r="K603" s="169"/>
      <c r="L603" s="166"/>
      <c r="M603" s="170"/>
      <c r="N603" s="171"/>
      <c r="O603" s="57"/>
      <c r="P603" s="57"/>
    </row>
    <row r="604">
      <c r="A604" s="49">
        <v>2.0</v>
      </c>
      <c r="B604" s="50" t="s">
        <v>61</v>
      </c>
      <c r="C604" s="51" t="s">
        <v>1784</v>
      </c>
      <c r="D604" s="49">
        <v>564.0</v>
      </c>
      <c r="E604" s="49" t="s">
        <v>1785</v>
      </c>
      <c r="F604" s="49" t="s">
        <v>1608</v>
      </c>
      <c r="G604" s="51"/>
      <c r="H604" s="52">
        <v>44678.0</v>
      </c>
      <c r="I604" s="52">
        <v>44693.0</v>
      </c>
      <c r="J604" s="53" t="s">
        <v>1786</v>
      </c>
      <c r="K604" s="54">
        <f>14500000*3</f>
        <v>43500000</v>
      </c>
      <c r="L604" s="51" t="s">
        <v>18</v>
      </c>
      <c r="M604" s="55" t="s">
        <v>18</v>
      </c>
      <c r="N604" s="56" t="s">
        <v>18</v>
      </c>
      <c r="O604" s="57"/>
      <c r="P604" s="57"/>
    </row>
    <row r="605">
      <c r="A605" s="164">
        <v>2.0</v>
      </c>
      <c r="B605" s="165" t="s">
        <v>1787</v>
      </c>
      <c r="C605" s="166" t="s">
        <v>1788</v>
      </c>
      <c r="D605" s="164" t="s">
        <v>1789</v>
      </c>
      <c r="E605" s="164"/>
      <c r="F605" s="164" t="s">
        <v>1608</v>
      </c>
      <c r="G605" s="166" t="s">
        <v>1790</v>
      </c>
      <c r="H605" s="167">
        <v>44679.0</v>
      </c>
      <c r="I605" s="167"/>
      <c r="J605" s="168" t="s">
        <v>1791</v>
      </c>
      <c r="K605" s="169"/>
      <c r="L605" s="166"/>
      <c r="M605" s="170"/>
      <c r="N605" s="171"/>
      <c r="O605" s="57"/>
      <c r="P605" s="57"/>
    </row>
    <row r="606">
      <c r="A606" s="164">
        <v>2.0</v>
      </c>
      <c r="B606" s="165" t="s">
        <v>1792</v>
      </c>
      <c r="C606" s="166" t="s">
        <v>1793</v>
      </c>
      <c r="D606" s="164">
        <v>570.0</v>
      </c>
      <c r="E606" s="164"/>
      <c r="F606" s="164" t="s">
        <v>1608</v>
      </c>
      <c r="G606" s="166"/>
      <c r="H606" s="167">
        <v>44680.0</v>
      </c>
      <c r="I606" s="167"/>
      <c r="J606" s="168" t="s">
        <v>1020</v>
      </c>
      <c r="K606" s="169"/>
      <c r="L606" s="166"/>
      <c r="M606" s="170"/>
      <c r="N606" s="171"/>
      <c r="O606" s="57"/>
      <c r="P606" s="57"/>
    </row>
    <row r="607">
      <c r="A607" s="164">
        <v>2.0</v>
      </c>
      <c r="B607" s="165" t="s">
        <v>550</v>
      </c>
      <c r="C607" s="166" t="s">
        <v>1794</v>
      </c>
      <c r="D607" s="164">
        <v>490.0</v>
      </c>
      <c r="E607" s="164"/>
      <c r="F607" s="164" t="s">
        <v>1608</v>
      </c>
      <c r="G607" s="166"/>
      <c r="H607" s="167">
        <v>44686.0</v>
      </c>
      <c r="I607" s="167"/>
      <c r="J607" s="168" t="s">
        <v>1795</v>
      </c>
      <c r="K607" s="169"/>
      <c r="L607" s="166"/>
      <c r="M607" s="170"/>
      <c r="N607" s="171"/>
      <c r="O607" s="57"/>
      <c r="P607" s="57"/>
    </row>
    <row r="608">
      <c r="A608" s="49">
        <v>2.0</v>
      </c>
      <c r="B608" s="50" t="s">
        <v>127</v>
      </c>
      <c r="C608" s="51" t="s">
        <v>1652</v>
      </c>
      <c r="D608" s="49">
        <v>310.0</v>
      </c>
      <c r="E608" s="49" t="s">
        <v>1267</v>
      </c>
      <c r="F608" s="49" t="s">
        <v>1796</v>
      </c>
      <c r="G608" s="51" t="s">
        <v>411</v>
      </c>
      <c r="H608" s="52">
        <v>44643.0</v>
      </c>
      <c r="I608" s="52">
        <v>44666.0</v>
      </c>
      <c r="J608" s="53" t="s">
        <v>1797</v>
      </c>
      <c r="K608" s="54">
        <v>432000.0</v>
      </c>
      <c r="L608" s="51" t="s">
        <v>18</v>
      </c>
      <c r="M608" s="55" t="s">
        <v>18</v>
      </c>
      <c r="N608" s="56" t="s">
        <v>18</v>
      </c>
      <c r="O608" s="57"/>
      <c r="P608" s="57"/>
    </row>
    <row r="609">
      <c r="A609" s="49">
        <v>1.0</v>
      </c>
      <c r="B609" s="50" t="s">
        <v>108</v>
      </c>
      <c r="C609" s="51" t="s">
        <v>309</v>
      </c>
      <c r="D609" s="49" t="s">
        <v>18</v>
      </c>
      <c r="E609" s="49" t="s">
        <v>18</v>
      </c>
      <c r="F609" s="49" t="s">
        <v>1527</v>
      </c>
      <c r="G609" s="49" t="s">
        <v>18</v>
      </c>
      <c r="H609" s="52">
        <v>44574.0</v>
      </c>
      <c r="I609" s="52">
        <v>44574.0</v>
      </c>
      <c r="J609" s="53" t="s">
        <v>1798</v>
      </c>
      <c r="K609" s="67">
        <v>65142.0</v>
      </c>
      <c r="L609" s="51" t="s">
        <v>1799</v>
      </c>
      <c r="M609" s="55" t="s">
        <v>18</v>
      </c>
      <c r="N609" s="56">
        <v>65142.0</v>
      </c>
      <c r="O609" s="62" t="s">
        <v>1527</v>
      </c>
      <c r="P609" s="62" t="s">
        <v>1528</v>
      </c>
    </row>
    <row r="610">
      <c r="A610" s="49">
        <v>1.0</v>
      </c>
      <c r="B610" s="50" t="s">
        <v>1800</v>
      </c>
      <c r="C610" s="51" t="s">
        <v>309</v>
      </c>
      <c r="D610" s="49" t="s">
        <v>18</v>
      </c>
      <c r="E610" s="49" t="s">
        <v>18</v>
      </c>
      <c r="F610" s="49" t="s">
        <v>1527</v>
      </c>
      <c r="G610" s="49" t="s">
        <v>18</v>
      </c>
      <c r="H610" s="52">
        <v>44575.0</v>
      </c>
      <c r="I610" s="52">
        <v>44575.0</v>
      </c>
      <c r="J610" s="53" t="s">
        <v>882</v>
      </c>
      <c r="K610" s="67">
        <v>89466.0</v>
      </c>
      <c r="L610" s="51"/>
      <c r="M610" s="55" t="s">
        <v>18</v>
      </c>
      <c r="N610" s="56">
        <v>89466.0</v>
      </c>
      <c r="O610" s="62" t="s">
        <v>1527</v>
      </c>
      <c r="P610" s="62" t="s">
        <v>1528</v>
      </c>
    </row>
    <row r="611">
      <c r="A611" s="49">
        <v>1.0</v>
      </c>
      <c r="B611" s="50" t="s">
        <v>1801</v>
      </c>
      <c r="C611" s="51" t="s">
        <v>309</v>
      </c>
      <c r="D611" s="49" t="s">
        <v>18</v>
      </c>
      <c r="E611" s="49" t="s">
        <v>18</v>
      </c>
      <c r="F611" s="49" t="s">
        <v>1527</v>
      </c>
      <c r="G611" s="49" t="s">
        <v>18</v>
      </c>
      <c r="H611" s="52">
        <v>44575.0</v>
      </c>
      <c r="I611" s="52">
        <v>44575.0</v>
      </c>
      <c r="J611" s="53" t="s">
        <v>882</v>
      </c>
      <c r="K611" s="67">
        <v>71238.0</v>
      </c>
      <c r="L611" s="51"/>
      <c r="M611" s="55" t="s">
        <v>18</v>
      </c>
      <c r="N611" s="56">
        <v>71238.0</v>
      </c>
      <c r="O611" s="62" t="s">
        <v>1527</v>
      </c>
      <c r="P611" s="62" t="s">
        <v>1528</v>
      </c>
    </row>
    <row r="612">
      <c r="A612" s="49">
        <v>1.0</v>
      </c>
      <c r="B612" s="50" t="s">
        <v>1802</v>
      </c>
      <c r="C612" s="51" t="s">
        <v>309</v>
      </c>
      <c r="D612" s="49" t="s">
        <v>18</v>
      </c>
      <c r="E612" s="49" t="s">
        <v>18</v>
      </c>
      <c r="F612" s="49" t="s">
        <v>1527</v>
      </c>
      <c r="G612" s="49" t="s">
        <v>18</v>
      </c>
      <c r="H612" s="52">
        <v>44581.0</v>
      </c>
      <c r="I612" s="52">
        <v>44581.0</v>
      </c>
      <c r="J612" s="53" t="s">
        <v>744</v>
      </c>
      <c r="K612" s="67">
        <v>99666.0</v>
      </c>
      <c r="L612" s="51" t="s">
        <v>1803</v>
      </c>
      <c r="M612" s="55" t="s">
        <v>18</v>
      </c>
      <c r="N612" s="56">
        <v>99666.0</v>
      </c>
      <c r="O612" s="62" t="s">
        <v>1527</v>
      </c>
      <c r="P612" s="62" t="s">
        <v>1528</v>
      </c>
      <c r="Q612" s="152"/>
    </row>
    <row r="613">
      <c r="A613" s="49">
        <v>1.0</v>
      </c>
      <c r="B613" s="50" t="s">
        <v>1802</v>
      </c>
      <c r="C613" s="51" t="s">
        <v>309</v>
      </c>
      <c r="D613" s="49" t="s">
        <v>18</v>
      </c>
      <c r="E613" s="49" t="s">
        <v>18</v>
      </c>
      <c r="F613" s="49" t="s">
        <v>1527</v>
      </c>
      <c r="G613" s="49" t="s">
        <v>18</v>
      </c>
      <c r="H613" s="52">
        <v>44585.0</v>
      </c>
      <c r="I613" s="52">
        <v>44585.0</v>
      </c>
      <c r="J613" s="53" t="s">
        <v>1804</v>
      </c>
      <c r="K613" s="67">
        <v>66134.0</v>
      </c>
      <c r="L613" s="51" t="s">
        <v>1805</v>
      </c>
      <c r="M613" s="55" t="s">
        <v>18</v>
      </c>
      <c r="N613" s="56">
        <v>66134.0</v>
      </c>
      <c r="O613" s="62" t="s">
        <v>1527</v>
      </c>
      <c r="P613" s="62" t="s">
        <v>1528</v>
      </c>
      <c r="Q613" s="152"/>
    </row>
    <row r="614">
      <c r="A614" s="49">
        <v>1.0</v>
      </c>
      <c r="B614" s="172" t="s">
        <v>197</v>
      </c>
      <c r="C614" s="51" t="s">
        <v>309</v>
      </c>
      <c r="D614" s="49" t="s">
        <v>18</v>
      </c>
      <c r="E614" s="49" t="s">
        <v>18</v>
      </c>
      <c r="F614" s="49" t="s">
        <v>1527</v>
      </c>
      <c r="G614" s="49" t="s">
        <v>18</v>
      </c>
      <c r="H614" s="52">
        <v>44586.0</v>
      </c>
      <c r="I614" s="52">
        <v>44586.0</v>
      </c>
      <c r="J614" s="53" t="s">
        <v>1806</v>
      </c>
      <c r="K614" s="67">
        <v>493812.0</v>
      </c>
      <c r="L614" s="51" t="s">
        <v>1807</v>
      </c>
      <c r="M614" s="55" t="s">
        <v>18</v>
      </c>
      <c r="N614" s="56">
        <v>493812.0</v>
      </c>
      <c r="O614" s="62" t="s">
        <v>1527</v>
      </c>
      <c r="P614" s="62" t="s">
        <v>1528</v>
      </c>
      <c r="Q614" s="152"/>
    </row>
    <row r="615">
      <c r="A615" s="49">
        <v>1.0</v>
      </c>
      <c r="B615" s="50" t="s">
        <v>308</v>
      </c>
      <c r="C615" s="51" t="s">
        <v>309</v>
      </c>
      <c r="D615" s="49" t="s">
        <v>18</v>
      </c>
      <c r="E615" s="49" t="s">
        <v>18</v>
      </c>
      <c r="F615" s="49" t="s">
        <v>1527</v>
      </c>
      <c r="G615" s="49" t="s">
        <v>18</v>
      </c>
      <c r="H615" s="52">
        <v>44588.0</v>
      </c>
      <c r="I615" s="52">
        <v>44588.0</v>
      </c>
      <c r="J615" s="53" t="s">
        <v>1240</v>
      </c>
      <c r="K615" s="67">
        <v>84237.0</v>
      </c>
      <c r="L615" s="51" t="s">
        <v>1808</v>
      </c>
      <c r="M615" s="55" t="s">
        <v>18</v>
      </c>
      <c r="N615" s="56">
        <v>84237.0</v>
      </c>
      <c r="O615" s="62" t="s">
        <v>1527</v>
      </c>
      <c r="P615" s="62" t="s">
        <v>1528</v>
      </c>
    </row>
    <row r="616">
      <c r="A616" s="49">
        <v>1.0</v>
      </c>
      <c r="B616" s="50" t="s">
        <v>308</v>
      </c>
      <c r="C616" s="51" t="s">
        <v>309</v>
      </c>
      <c r="D616" s="49" t="s">
        <v>18</v>
      </c>
      <c r="E616" s="49" t="s">
        <v>18</v>
      </c>
      <c r="F616" s="49" t="s">
        <v>1527</v>
      </c>
      <c r="G616" s="49" t="s">
        <v>18</v>
      </c>
      <c r="H616" s="52">
        <v>44588.0</v>
      </c>
      <c r="I616" s="52">
        <v>44588.0</v>
      </c>
      <c r="J616" s="53" t="s">
        <v>1240</v>
      </c>
      <c r="K616" s="67">
        <v>88967.0</v>
      </c>
      <c r="L616" s="51" t="s">
        <v>1809</v>
      </c>
      <c r="M616" s="55" t="s">
        <v>18</v>
      </c>
      <c r="N616" s="56">
        <v>88967.0</v>
      </c>
      <c r="O616" s="62" t="s">
        <v>1527</v>
      </c>
      <c r="P616" s="62" t="s">
        <v>1528</v>
      </c>
    </row>
    <row r="617">
      <c r="A617" s="49">
        <v>1.0</v>
      </c>
      <c r="B617" s="50" t="s">
        <v>1810</v>
      </c>
      <c r="C617" s="51" t="s">
        <v>309</v>
      </c>
      <c r="D617" s="49" t="s">
        <v>18</v>
      </c>
      <c r="E617" s="49" t="s">
        <v>18</v>
      </c>
      <c r="F617" s="49" t="s">
        <v>1527</v>
      </c>
      <c r="G617" s="49" t="s">
        <v>18</v>
      </c>
      <c r="H617" s="52">
        <v>44593.0</v>
      </c>
      <c r="I617" s="52">
        <v>44593.0</v>
      </c>
      <c r="J617" s="53" t="s">
        <v>1243</v>
      </c>
      <c r="K617" s="67">
        <v>58524.0</v>
      </c>
      <c r="L617" s="51" t="s">
        <v>1811</v>
      </c>
      <c r="M617" s="55" t="s">
        <v>18</v>
      </c>
      <c r="N617" s="56">
        <v>58527.0</v>
      </c>
      <c r="O617" s="62" t="s">
        <v>1527</v>
      </c>
      <c r="P617" s="62" t="s">
        <v>1528</v>
      </c>
    </row>
    <row r="618">
      <c r="A618" s="49">
        <v>1.0</v>
      </c>
      <c r="B618" s="50" t="s">
        <v>108</v>
      </c>
      <c r="C618" s="51" t="s">
        <v>309</v>
      </c>
      <c r="D618" s="49" t="s">
        <v>18</v>
      </c>
      <c r="E618" s="49" t="s">
        <v>18</v>
      </c>
      <c r="F618" s="49" t="s">
        <v>1527</v>
      </c>
      <c r="G618" s="49" t="s">
        <v>18</v>
      </c>
      <c r="H618" s="52">
        <v>44593.0</v>
      </c>
      <c r="I618" s="52">
        <v>44593.0</v>
      </c>
      <c r="J618" s="53" t="s">
        <v>1243</v>
      </c>
      <c r="K618" s="67">
        <v>1264215.0</v>
      </c>
      <c r="L618" s="51" t="s">
        <v>1812</v>
      </c>
      <c r="M618" s="55" t="s">
        <v>18</v>
      </c>
      <c r="N618" s="56">
        <v>1264215.0</v>
      </c>
      <c r="O618" s="62" t="s">
        <v>1527</v>
      </c>
      <c r="P618" s="62" t="s">
        <v>1528</v>
      </c>
    </row>
    <row r="619">
      <c r="A619" s="49">
        <v>1.0</v>
      </c>
      <c r="B619" s="50" t="s">
        <v>258</v>
      </c>
      <c r="C619" s="51" t="s">
        <v>309</v>
      </c>
      <c r="D619" s="49" t="s">
        <v>18</v>
      </c>
      <c r="E619" s="49" t="s">
        <v>18</v>
      </c>
      <c r="F619" s="49" t="s">
        <v>1527</v>
      </c>
      <c r="G619" s="49" t="s">
        <v>18</v>
      </c>
      <c r="H619" s="52">
        <v>44595.0</v>
      </c>
      <c r="I619" s="52">
        <v>44595.0</v>
      </c>
      <c r="J619" s="53" t="s">
        <v>1649</v>
      </c>
      <c r="K619" s="54">
        <v>440856.0</v>
      </c>
      <c r="L619" s="51" t="s">
        <v>1813</v>
      </c>
      <c r="M619" s="55" t="s">
        <v>18</v>
      </c>
      <c r="N619" s="56">
        <v>440856.0</v>
      </c>
      <c r="O619" s="62" t="s">
        <v>1527</v>
      </c>
      <c r="P619" s="62" t="s">
        <v>1528</v>
      </c>
    </row>
    <row r="620">
      <c r="A620" s="49">
        <v>1.0</v>
      </c>
      <c r="B620" s="50" t="s">
        <v>1814</v>
      </c>
      <c r="C620" s="51" t="s">
        <v>309</v>
      </c>
      <c r="D620" s="49" t="s">
        <v>18</v>
      </c>
      <c r="E620" s="49" t="s">
        <v>18</v>
      </c>
      <c r="F620" s="49" t="s">
        <v>1527</v>
      </c>
      <c r="G620" s="49" t="s">
        <v>18</v>
      </c>
      <c r="H620" s="52">
        <v>44595.0</v>
      </c>
      <c r="I620" s="52">
        <v>44595.0</v>
      </c>
      <c r="J620" s="53" t="s">
        <v>1815</v>
      </c>
      <c r="K620" s="54">
        <v>70922.0</v>
      </c>
      <c r="L620" s="51" t="s">
        <v>1816</v>
      </c>
      <c r="M620" s="55" t="s">
        <v>18</v>
      </c>
      <c r="N620" s="56">
        <v>70922.0</v>
      </c>
      <c r="O620" s="62" t="s">
        <v>1527</v>
      </c>
      <c r="P620" s="62" t="s">
        <v>1528</v>
      </c>
    </row>
    <row r="621">
      <c r="A621" s="49">
        <v>1.0</v>
      </c>
      <c r="B621" s="50" t="s">
        <v>544</v>
      </c>
      <c r="C621" s="51" t="s">
        <v>309</v>
      </c>
      <c r="D621" s="49" t="s">
        <v>18</v>
      </c>
      <c r="E621" s="49" t="s">
        <v>18</v>
      </c>
      <c r="F621" s="49" t="s">
        <v>1527</v>
      </c>
      <c r="G621" s="51" t="s">
        <v>18</v>
      </c>
      <c r="H621" s="52">
        <v>44609.0</v>
      </c>
      <c r="I621" s="52">
        <v>44609.0</v>
      </c>
      <c r="J621" s="53" t="s">
        <v>76</v>
      </c>
      <c r="K621" s="54">
        <v>134055.0</v>
      </c>
      <c r="L621" s="51" t="s">
        <v>1817</v>
      </c>
      <c r="M621" s="55" t="s">
        <v>18</v>
      </c>
      <c r="N621" s="56">
        <v>134055.0</v>
      </c>
      <c r="O621" s="62" t="s">
        <v>1527</v>
      </c>
      <c r="P621" s="62" t="s">
        <v>1528</v>
      </c>
    </row>
    <row r="622">
      <c r="A622" s="49">
        <v>1.0</v>
      </c>
      <c r="B622" s="50" t="s">
        <v>1818</v>
      </c>
      <c r="C622" s="51" t="s">
        <v>309</v>
      </c>
      <c r="D622" s="49" t="s">
        <v>18</v>
      </c>
      <c r="E622" s="49" t="s">
        <v>18</v>
      </c>
      <c r="F622" s="49" t="s">
        <v>1527</v>
      </c>
      <c r="G622" s="51" t="s">
        <v>18</v>
      </c>
      <c r="H622" s="52">
        <v>44617.0</v>
      </c>
      <c r="I622" s="52">
        <v>44617.0</v>
      </c>
      <c r="J622" s="53" t="s">
        <v>1819</v>
      </c>
      <c r="K622" s="54">
        <v>40750.0</v>
      </c>
      <c r="L622" s="51" t="s">
        <v>1820</v>
      </c>
      <c r="M622" s="55" t="s">
        <v>18</v>
      </c>
      <c r="N622" s="173">
        <v>40750.0</v>
      </c>
      <c r="O622" s="62" t="s">
        <v>1527</v>
      </c>
      <c r="P622" s="62" t="s">
        <v>1528</v>
      </c>
    </row>
    <row r="623">
      <c r="A623" s="49">
        <v>1.0</v>
      </c>
      <c r="B623" s="50" t="s">
        <v>1818</v>
      </c>
      <c r="C623" s="51" t="s">
        <v>309</v>
      </c>
      <c r="D623" s="49" t="s">
        <v>18</v>
      </c>
      <c r="E623" s="49" t="s">
        <v>18</v>
      </c>
      <c r="F623" s="49" t="s">
        <v>1527</v>
      </c>
      <c r="G623" s="51" t="s">
        <v>18</v>
      </c>
      <c r="H623" s="52">
        <v>44617.0</v>
      </c>
      <c r="I623" s="52">
        <v>44617.0</v>
      </c>
      <c r="J623" s="53" t="s">
        <v>1819</v>
      </c>
      <c r="K623" s="54">
        <v>40750.0</v>
      </c>
      <c r="L623" s="51" t="s">
        <v>1821</v>
      </c>
      <c r="M623" s="55" t="s">
        <v>18</v>
      </c>
      <c r="N623" s="173">
        <v>40750.0</v>
      </c>
      <c r="O623" s="62" t="s">
        <v>1527</v>
      </c>
      <c r="P623" s="62" t="s">
        <v>1528</v>
      </c>
    </row>
    <row r="624">
      <c r="A624" s="49">
        <v>1.0</v>
      </c>
      <c r="B624" s="50" t="s">
        <v>1818</v>
      </c>
      <c r="C624" s="51" t="s">
        <v>309</v>
      </c>
      <c r="D624" s="49" t="s">
        <v>18</v>
      </c>
      <c r="E624" s="49" t="s">
        <v>18</v>
      </c>
      <c r="F624" s="49" t="s">
        <v>1527</v>
      </c>
      <c r="G624" s="51" t="s">
        <v>18</v>
      </c>
      <c r="H624" s="52">
        <v>44617.0</v>
      </c>
      <c r="I624" s="52">
        <v>44617.0</v>
      </c>
      <c r="J624" s="53" t="s">
        <v>1819</v>
      </c>
      <c r="K624" s="54">
        <v>40750.0</v>
      </c>
      <c r="L624" s="51" t="s">
        <v>1822</v>
      </c>
      <c r="M624" s="55" t="s">
        <v>18</v>
      </c>
      <c r="N624" s="173">
        <v>40750.0</v>
      </c>
      <c r="O624" s="62" t="s">
        <v>1527</v>
      </c>
      <c r="P624" s="62" t="s">
        <v>1528</v>
      </c>
    </row>
    <row r="625">
      <c r="A625" s="49">
        <v>1.0</v>
      </c>
      <c r="B625" s="50" t="s">
        <v>1818</v>
      </c>
      <c r="C625" s="51" t="s">
        <v>309</v>
      </c>
      <c r="D625" s="49" t="s">
        <v>18</v>
      </c>
      <c r="E625" s="49" t="s">
        <v>18</v>
      </c>
      <c r="F625" s="49" t="s">
        <v>1527</v>
      </c>
      <c r="G625" s="51" t="s">
        <v>18</v>
      </c>
      <c r="H625" s="52">
        <v>44617.0</v>
      </c>
      <c r="I625" s="52">
        <v>44617.0</v>
      </c>
      <c r="J625" s="53" t="s">
        <v>1819</v>
      </c>
      <c r="K625" s="54">
        <v>40750.0</v>
      </c>
      <c r="L625" s="51" t="s">
        <v>1823</v>
      </c>
      <c r="M625" s="55" t="s">
        <v>18</v>
      </c>
      <c r="N625" s="173">
        <v>40750.0</v>
      </c>
      <c r="O625" s="62" t="s">
        <v>1527</v>
      </c>
      <c r="P625" s="62" t="s">
        <v>1528</v>
      </c>
    </row>
    <row r="626">
      <c r="A626" s="49">
        <v>1.0</v>
      </c>
      <c r="B626" s="50" t="s">
        <v>1824</v>
      </c>
      <c r="C626" s="51" t="s">
        <v>1461</v>
      </c>
      <c r="D626" s="49" t="s">
        <v>18</v>
      </c>
      <c r="E626" s="49" t="s">
        <v>18</v>
      </c>
      <c r="F626" s="49" t="s">
        <v>1527</v>
      </c>
      <c r="G626" s="51" t="s">
        <v>18</v>
      </c>
      <c r="H626" s="52">
        <v>44622.0</v>
      </c>
      <c r="I626" s="52">
        <v>44622.0</v>
      </c>
      <c r="J626" s="53" t="s">
        <v>509</v>
      </c>
      <c r="K626" s="54">
        <v>24756.0</v>
      </c>
      <c r="L626" s="51" t="s">
        <v>1825</v>
      </c>
      <c r="M626" s="55" t="s">
        <v>18</v>
      </c>
      <c r="N626" s="56">
        <v>24756.0</v>
      </c>
      <c r="O626" s="62" t="s">
        <v>1527</v>
      </c>
      <c r="P626" s="62" t="s">
        <v>1528</v>
      </c>
    </row>
    <row r="627">
      <c r="A627" s="49">
        <v>1.0</v>
      </c>
      <c r="B627" s="50" t="s">
        <v>1826</v>
      </c>
      <c r="C627" s="51" t="s">
        <v>309</v>
      </c>
      <c r="D627" s="49" t="s">
        <v>18</v>
      </c>
      <c r="E627" s="49" t="s">
        <v>18</v>
      </c>
      <c r="F627" s="49" t="s">
        <v>1527</v>
      </c>
      <c r="G627" s="51" t="s">
        <v>18</v>
      </c>
      <c r="H627" s="52">
        <v>44641.0</v>
      </c>
      <c r="I627" s="52">
        <v>44641.0</v>
      </c>
      <c r="J627" s="53" t="s">
        <v>1827</v>
      </c>
      <c r="K627" s="54">
        <v>32364.0</v>
      </c>
      <c r="L627" s="51" t="s">
        <v>1828</v>
      </c>
      <c r="M627" s="55" t="s">
        <v>18</v>
      </c>
      <c r="N627" s="56">
        <v>32364.0</v>
      </c>
      <c r="O627" s="62" t="s">
        <v>1527</v>
      </c>
      <c r="P627" s="62" t="s">
        <v>1528</v>
      </c>
    </row>
    <row r="628">
      <c r="A628" s="49">
        <v>1.0</v>
      </c>
      <c r="B628" s="50" t="s">
        <v>233</v>
      </c>
      <c r="C628" s="51" t="s">
        <v>309</v>
      </c>
      <c r="D628" s="49" t="s">
        <v>18</v>
      </c>
      <c r="E628" s="49" t="s">
        <v>18</v>
      </c>
      <c r="F628" s="49" t="s">
        <v>1527</v>
      </c>
      <c r="G628" s="51" t="s">
        <v>18</v>
      </c>
      <c r="H628" s="52">
        <v>44643.0</v>
      </c>
      <c r="I628" s="52">
        <v>44643.0</v>
      </c>
      <c r="J628" s="53" t="s">
        <v>1829</v>
      </c>
      <c r="K628" s="54">
        <v>67884.0</v>
      </c>
      <c r="L628" s="51" t="s">
        <v>1830</v>
      </c>
      <c r="M628" s="55" t="s">
        <v>18</v>
      </c>
      <c r="N628" s="56">
        <v>67884.0</v>
      </c>
      <c r="O628" s="62" t="s">
        <v>1527</v>
      </c>
      <c r="P628" s="62" t="s">
        <v>1528</v>
      </c>
    </row>
    <row r="629">
      <c r="A629" s="49">
        <v>1.0</v>
      </c>
      <c r="B629" s="50" t="s">
        <v>457</v>
      </c>
      <c r="C629" s="51" t="s">
        <v>309</v>
      </c>
      <c r="D629" s="49" t="s">
        <v>18</v>
      </c>
      <c r="E629" s="49" t="s">
        <v>18</v>
      </c>
      <c r="F629" s="49" t="s">
        <v>1527</v>
      </c>
      <c r="G629" s="51" t="s">
        <v>18</v>
      </c>
      <c r="H629" s="52">
        <v>44644.0</v>
      </c>
      <c r="I629" s="52">
        <v>44644.0</v>
      </c>
      <c r="J629" s="53" t="s">
        <v>1831</v>
      </c>
      <c r="K629" s="54">
        <v>29262.0</v>
      </c>
      <c r="L629" s="51" t="s">
        <v>1832</v>
      </c>
      <c r="M629" s="55" t="s">
        <v>18</v>
      </c>
      <c r="N629" s="56">
        <v>29262.0</v>
      </c>
      <c r="O629" s="62" t="s">
        <v>1527</v>
      </c>
      <c r="P629" s="62" t="s">
        <v>1528</v>
      </c>
    </row>
    <row r="630">
      <c r="A630" s="49">
        <v>1.0</v>
      </c>
      <c r="B630" s="50" t="s">
        <v>69</v>
      </c>
      <c r="C630" s="51" t="s">
        <v>1461</v>
      </c>
      <c r="D630" s="49" t="s">
        <v>18</v>
      </c>
      <c r="E630" s="49" t="s">
        <v>18</v>
      </c>
      <c r="F630" s="49" t="s">
        <v>1527</v>
      </c>
      <c r="G630" s="51" t="s">
        <v>18</v>
      </c>
      <c r="H630" s="52">
        <v>44645.0</v>
      </c>
      <c r="I630" s="52">
        <v>44645.0</v>
      </c>
      <c r="J630" s="53" t="s">
        <v>1833</v>
      </c>
      <c r="K630" s="54">
        <v>60125.0</v>
      </c>
      <c r="L630" s="51" t="s">
        <v>1834</v>
      </c>
      <c r="M630" s="55" t="s">
        <v>18</v>
      </c>
      <c r="N630" s="56">
        <v>60125.0</v>
      </c>
      <c r="O630" s="62" t="s">
        <v>1527</v>
      </c>
      <c r="P630" s="62" t="s">
        <v>1528</v>
      </c>
    </row>
    <row r="631">
      <c r="A631" s="49">
        <v>1.0</v>
      </c>
      <c r="B631" s="50" t="s">
        <v>1810</v>
      </c>
      <c r="C631" s="51" t="s">
        <v>309</v>
      </c>
      <c r="D631" s="49" t="s">
        <v>18</v>
      </c>
      <c r="E631" s="49" t="s">
        <v>18</v>
      </c>
      <c r="F631" s="49" t="s">
        <v>1527</v>
      </c>
      <c r="G631" s="51" t="s">
        <v>18</v>
      </c>
      <c r="H631" s="52">
        <v>44649.0</v>
      </c>
      <c r="I631" s="52">
        <v>44649.0</v>
      </c>
      <c r="J631" s="53" t="s">
        <v>1835</v>
      </c>
      <c r="K631" s="54">
        <v>91548.0</v>
      </c>
      <c r="L631" s="51" t="s">
        <v>1836</v>
      </c>
      <c r="M631" s="55" t="s">
        <v>18</v>
      </c>
      <c r="N631" s="56">
        <v>91458.0</v>
      </c>
      <c r="O631" s="62" t="s">
        <v>1527</v>
      </c>
      <c r="P631" s="62" t="s">
        <v>1528</v>
      </c>
    </row>
    <row r="632">
      <c r="A632" s="49">
        <v>1.0</v>
      </c>
      <c r="B632" s="50" t="s">
        <v>1837</v>
      </c>
      <c r="C632" s="51" t="s">
        <v>309</v>
      </c>
      <c r="D632" s="49" t="s">
        <v>18</v>
      </c>
      <c r="E632" s="49" t="s">
        <v>18</v>
      </c>
      <c r="F632" s="49" t="s">
        <v>1527</v>
      </c>
      <c r="G632" s="51" t="s">
        <v>18</v>
      </c>
      <c r="H632" s="52">
        <v>44666.0</v>
      </c>
      <c r="I632" s="52">
        <v>44666.0</v>
      </c>
      <c r="J632" s="53" t="s">
        <v>1838</v>
      </c>
      <c r="K632" s="54">
        <v>80154.0</v>
      </c>
      <c r="L632" s="51" t="s">
        <v>1839</v>
      </c>
      <c r="M632" s="55" t="s">
        <v>18</v>
      </c>
      <c r="N632" s="56">
        <v>80154.0</v>
      </c>
      <c r="O632" s="62" t="s">
        <v>1527</v>
      </c>
      <c r="P632" s="62" t="s">
        <v>1528</v>
      </c>
    </row>
    <row r="633">
      <c r="A633" s="49">
        <v>1.0</v>
      </c>
      <c r="B633" s="50" t="s">
        <v>1551</v>
      </c>
      <c r="C633" s="51" t="s">
        <v>309</v>
      </c>
      <c r="D633" s="49" t="s">
        <v>18</v>
      </c>
      <c r="E633" s="49" t="s">
        <v>18</v>
      </c>
      <c r="F633" s="49" t="s">
        <v>1527</v>
      </c>
      <c r="G633" s="51" t="s">
        <v>18</v>
      </c>
      <c r="H633" s="52">
        <v>44669.0</v>
      </c>
      <c r="I633" s="52">
        <v>44669.0</v>
      </c>
      <c r="J633" s="53" t="s">
        <v>827</v>
      </c>
      <c r="K633" s="54">
        <v>61986.0</v>
      </c>
      <c r="L633" s="51" t="s">
        <v>1840</v>
      </c>
      <c r="M633" s="55" t="s">
        <v>18</v>
      </c>
      <c r="N633" s="56">
        <v>61986.0</v>
      </c>
      <c r="O633" s="62" t="s">
        <v>1527</v>
      </c>
      <c r="P633" s="62" t="s">
        <v>1528</v>
      </c>
    </row>
    <row r="634">
      <c r="A634" s="49">
        <v>1.0</v>
      </c>
      <c r="B634" s="50" t="s">
        <v>258</v>
      </c>
      <c r="C634" s="51" t="s">
        <v>309</v>
      </c>
      <c r="D634" s="49" t="s">
        <v>18</v>
      </c>
      <c r="E634" s="49" t="s">
        <v>18</v>
      </c>
      <c r="F634" s="49" t="s">
        <v>1527</v>
      </c>
      <c r="G634" s="51" t="s">
        <v>18</v>
      </c>
      <c r="H634" s="52">
        <v>44670.0</v>
      </c>
      <c r="I634" s="52">
        <v>44670.0</v>
      </c>
      <c r="J634" s="53" t="s">
        <v>1349</v>
      </c>
      <c r="K634" s="54">
        <v>217904.0</v>
      </c>
      <c r="L634" s="51" t="s">
        <v>260</v>
      </c>
      <c r="M634" s="55" t="s">
        <v>18</v>
      </c>
      <c r="N634" s="56">
        <v>217904.0</v>
      </c>
      <c r="O634" s="62" t="s">
        <v>1527</v>
      </c>
      <c r="P634" s="62" t="s">
        <v>1528</v>
      </c>
    </row>
    <row r="635">
      <c r="A635" s="49">
        <v>1.0</v>
      </c>
      <c r="B635" s="50" t="s">
        <v>1841</v>
      </c>
      <c r="C635" s="51" t="s">
        <v>1461</v>
      </c>
      <c r="D635" s="49" t="s">
        <v>18</v>
      </c>
      <c r="E635" s="49" t="s">
        <v>18</v>
      </c>
      <c r="F635" s="49" t="s">
        <v>1527</v>
      </c>
      <c r="G635" s="51" t="s">
        <v>18</v>
      </c>
      <c r="H635" s="52">
        <v>44671.0</v>
      </c>
      <c r="I635" s="52">
        <v>44671.0</v>
      </c>
      <c r="J635" s="53" t="s">
        <v>1842</v>
      </c>
      <c r="K635" s="54">
        <v>54996.0</v>
      </c>
      <c r="L635" s="51" t="s">
        <v>18</v>
      </c>
      <c r="M635" s="55" t="s">
        <v>18</v>
      </c>
      <c r="N635" s="56" t="s">
        <v>18</v>
      </c>
      <c r="O635" s="62"/>
      <c r="P635" s="62"/>
    </row>
    <row r="636">
      <c r="A636" s="49">
        <v>1.0</v>
      </c>
      <c r="B636" s="50" t="s">
        <v>233</v>
      </c>
      <c r="C636" s="51" t="s">
        <v>309</v>
      </c>
      <c r="D636" s="49" t="s">
        <v>18</v>
      </c>
      <c r="E636" s="49" t="s">
        <v>18</v>
      </c>
      <c r="F636" s="49" t="s">
        <v>1527</v>
      </c>
      <c r="G636" s="51" t="s">
        <v>18</v>
      </c>
      <c r="H636" s="52">
        <v>44679.0</v>
      </c>
      <c r="I636" s="52">
        <v>44679.0</v>
      </c>
      <c r="J636" s="53" t="s">
        <v>1843</v>
      </c>
      <c r="K636" s="54">
        <v>130080.0</v>
      </c>
      <c r="L636" s="51" t="s">
        <v>1844</v>
      </c>
      <c r="M636" s="55" t="s">
        <v>18</v>
      </c>
      <c r="N636" s="56">
        <v>130080.0</v>
      </c>
      <c r="O636" s="62" t="s">
        <v>1527</v>
      </c>
      <c r="P636" s="62" t="s">
        <v>1528</v>
      </c>
    </row>
    <row r="637">
      <c r="A637" s="63">
        <v>1.0</v>
      </c>
      <c r="B637" s="63" t="s">
        <v>1399</v>
      </c>
      <c r="C637" s="63" t="s">
        <v>309</v>
      </c>
      <c r="D637" s="63" t="s">
        <v>18</v>
      </c>
      <c r="E637" s="63" t="s">
        <v>263</v>
      </c>
      <c r="F637" s="63" t="s">
        <v>1527</v>
      </c>
      <c r="G637" s="63" t="s">
        <v>18</v>
      </c>
      <c r="H637" s="76">
        <v>44652.0</v>
      </c>
      <c r="I637" s="76">
        <v>44652.0</v>
      </c>
      <c r="J637" s="77" t="s">
        <v>1845</v>
      </c>
      <c r="K637" s="59">
        <v>24582.0</v>
      </c>
      <c r="L637" s="60" t="s">
        <v>1846</v>
      </c>
      <c r="M637" s="61" t="s">
        <v>18</v>
      </c>
      <c r="N637" s="66">
        <v>24582.0</v>
      </c>
      <c r="O637" s="62" t="s">
        <v>1527</v>
      </c>
      <c r="P637" s="62" t="s">
        <v>1528</v>
      </c>
    </row>
    <row r="638">
      <c r="A638" s="63">
        <v>1.0</v>
      </c>
      <c r="B638" s="63" t="s">
        <v>1554</v>
      </c>
      <c r="C638" s="63" t="s">
        <v>309</v>
      </c>
      <c r="D638" s="63" t="s">
        <v>18</v>
      </c>
      <c r="E638" s="63" t="s">
        <v>1555</v>
      </c>
      <c r="F638" s="63" t="s">
        <v>1527</v>
      </c>
      <c r="G638" s="63" t="s">
        <v>18</v>
      </c>
      <c r="H638" s="76">
        <v>44578.0</v>
      </c>
      <c r="I638" s="76">
        <v>44578.0</v>
      </c>
      <c r="J638" s="77" t="s">
        <v>1847</v>
      </c>
      <c r="K638" s="59">
        <v>35802.0</v>
      </c>
      <c r="L638" s="60" t="s">
        <v>1848</v>
      </c>
      <c r="M638" s="61" t="s">
        <v>18</v>
      </c>
      <c r="N638" s="66">
        <v>35802.0</v>
      </c>
      <c r="O638" s="62" t="s">
        <v>1527</v>
      </c>
      <c r="P638" s="62" t="s">
        <v>1528</v>
      </c>
    </row>
    <row r="639">
      <c r="A639" s="49">
        <v>1.0</v>
      </c>
      <c r="B639" s="50" t="s">
        <v>108</v>
      </c>
      <c r="C639" s="51" t="s">
        <v>1461</v>
      </c>
      <c r="D639" s="49" t="s">
        <v>18</v>
      </c>
      <c r="E639" s="49" t="s">
        <v>1849</v>
      </c>
      <c r="F639" s="49" t="s">
        <v>1071</v>
      </c>
      <c r="G639" s="51" t="s">
        <v>18</v>
      </c>
      <c r="H639" s="52">
        <v>44686.0</v>
      </c>
      <c r="I639" s="52">
        <v>44687.0</v>
      </c>
      <c r="J639" s="53" t="s">
        <v>1850</v>
      </c>
      <c r="K639" s="54" t="s">
        <v>18</v>
      </c>
      <c r="L639" s="51" t="s">
        <v>18</v>
      </c>
      <c r="M639" s="55" t="s">
        <v>18</v>
      </c>
      <c r="N639" s="56" t="s">
        <v>18</v>
      </c>
      <c r="O639" s="57"/>
      <c r="P639" s="57"/>
    </row>
    <row r="640">
      <c r="A640" s="88">
        <v>1.0</v>
      </c>
      <c r="B640" s="89" t="s">
        <v>1851</v>
      </c>
      <c r="C640" s="90" t="s">
        <v>1852</v>
      </c>
      <c r="D640" s="88">
        <v>591.0</v>
      </c>
      <c r="E640" s="88" t="s">
        <v>1853</v>
      </c>
      <c r="F640" s="88" t="s">
        <v>1071</v>
      </c>
      <c r="G640" s="90" t="s">
        <v>18</v>
      </c>
      <c r="H640" s="91">
        <v>44687.0</v>
      </c>
      <c r="I640" s="91"/>
      <c r="J640" s="92" t="s">
        <v>1854</v>
      </c>
      <c r="K640" s="93">
        <v>7473916.0</v>
      </c>
      <c r="L640" s="90" t="s">
        <v>18</v>
      </c>
      <c r="M640" s="94" t="s">
        <v>18</v>
      </c>
      <c r="N640" s="95" t="s">
        <v>18</v>
      </c>
      <c r="O640" s="57"/>
      <c r="P640" s="57"/>
    </row>
    <row r="641">
      <c r="A641" s="49">
        <v>1.0</v>
      </c>
      <c r="B641" s="50" t="s">
        <v>1592</v>
      </c>
      <c r="C641" s="51" t="s">
        <v>1593</v>
      </c>
      <c r="D641" s="49">
        <v>592.0</v>
      </c>
      <c r="E641" s="49" t="s">
        <v>1594</v>
      </c>
      <c r="F641" s="49" t="s">
        <v>1071</v>
      </c>
      <c r="G641" s="51" t="s">
        <v>18</v>
      </c>
      <c r="H641" s="52">
        <v>44686.0</v>
      </c>
      <c r="I641" s="52">
        <v>44687.0</v>
      </c>
      <c r="J641" s="53" t="s">
        <v>1855</v>
      </c>
      <c r="K641" s="54"/>
      <c r="L641" s="51"/>
      <c r="M641" s="55"/>
      <c r="N641" s="56"/>
      <c r="O641" s="57"/>
      <c r="P641" s="57"/>
    </row>
    <row r="642">
      <c r="A642" s="88">
        <v>1.0</v>
      </c>
      <c r="B642" s="89" t="s">
        <v>233</v>
      </c>
      <c r="C642" s="90" t="s">
        <v>309</v>
      </c>
      <c r="D642" s="88">
        <v>590.0</v>
      </c>
      <c r="E642" s="88"/>
      <c r="F642" s="88" t="s">
        <v>1071</v>
      </c>
      <c r="G642" s="90" t="s">
        <v>18</v>
      </c>
      <c r="H642" s="91">
        <v>44687.0</v>
      </c>
      <c r="I642" s="91"/>
      <c r="J642" s="92" t="s">
        <v>1856</v>
      </c>
      <c r="K642" s="93"/>
      <c r="L642" s="90"/>
      <c r="M642" s="94"/>
      <c r="N642" s="95"/>
      <c r="O642" s="57"/>
      <c r="P642" s="57"/>
    </row>
    <row r="643">
      <c r="A643" s="88">
        <v>1.0</v>
      </c>
      <c r="B643" s="89" t="s">
        <v>233</v>
      </c>
      <c r="C643" s="90" t="s">
        <v>1857</v>
      </c>
      <c r="D643" s="88">
        <v>594.0</v>
      </c>
      <c r="E643" s="88" t="s">
        <v>1303</v>
      </c>
      <c r="F643" s="88" t="s">
        <v>1071</v>
      </c>
      <c r="G643" s="90" t="s">
        <v>18</v>
      </c>
      <c r="H643" s="91">
        <v>44687.0</v>
      </c>
      <c r="I643" s="91"/>
      <c r="J643" s="92" t="s">
        <v>1858</v>
      </c>
      <c r="K643" s="93">
        <v>411426.0</v>
      </c>
      <c r="L643" s="90" t="s">
        <v>18</v>
      </c>
      <c r="M643" s="94" t="s">
        <v>18</v>
      </c>
      <c r="N643" s="95" t="s">
        <v>18</v>
      </c>
      <c r="O643" s="57"/>
      <c r="P643" s="57"/>
    </row>
    <row r="644">
      <c r="A644" s="174">
        <v>1.0</v>
      </c>
      <c r="B644" s="175" t="s">
        <v>102</v>
      </c>
      <c r="C644" s="176" t="s">
        <v>70</v>
      </c>
      <c r="D644" s="174">
        <v>596.0</v>
      </c>
      <c r="E644" s="174"/>
      <c r="F644" s="174" t="s">
        <v>95</v>
      </c>
      <c r="G644" s="176"/>
      <c r="H644" s="177">
        <v>44687.0</v>
      </c>
      <c r="I644" s="177"/>
      <c r="J644" s="178" t="s">
        <v>1859</v>
      </c>
      <c r="K644" s="179"/>
      <c r="L644" s="176"/>
      <c r="M644" s="180"/>
      <c r="N644" s="181"/>
      <c r="O644" s="57"/>
      <c r="P644" s="57"/>
    </row>
    <row r="645">
      <c r="A645" s="88">
        <v>2.0</v>
      </c>
      <c r="B645" s="89" t="s">
        <v>233</v>
      </c>
      <c r="C645" s="90" t="s">
        <v>1860</v>
      </c>
      <c r="D645" s="88">
        <v>497.0</v>
      </c>
      <c r="E645" s="88" t="s">
        <v>1861</v>
      </c>
      <c r="F645" s="88" t="s">
        <v>140</v>
      </c>
      <c r="G645" s="90" t="s">
        <v>202</v>
      </c>
      <c r="H645" s="91">
        <v>44687.0</v>
      </c>
      <c r="I645" s="91"/>
      <c r="J645" s="92" t="s">
        <v>1862</v>
      </c>
      <c r="K645" s="93"/>
      <c r="L645" s="90" t="s">
        <v>18</v>
      </c>
      <c r="M645" s="94" t="s">
        <v>18</v>
      </c>
      <c r="N645" s="95" t="s">
        <v>18</v>
      </c>
      <c r="O645" s="57"/>
      <c r="P645" s="57"/>
    </row>
    <row r="646">
      <c r="A646" s="49">
        <v>1.0</v>
      </c>
      <c r="B646" s="50" t="s">
        <v>1863</v>
      </c>
      <c r="C646" s="51" t="s">
        <v>309</v>
      </c>
      <c r="D646" s="49" t="s">
        <v>18</v>
      </c>
      <c r="E646" s="49" t="s">
        <v>18</v>
      </c>
      <c r="F646" s="49" t="s">
        <v>1527</v>
      </c>
      <c r="G646" s="51" t="s">
        <v>18</v>
      </c>
      <c r="H646" s="52">
        <v>44680.0</v>
      </c>
      <c r="I646" s="52">
        <v>44680.0</v>
      </c>
      <c r="J646" s="53" t="s">
        <v>1864</v>
      </c>
      <c r="K646" s="54">
        <v>30450.0</v>
      </c>
      <c r="L646" s="51" t="s">
        <v>1865</v>
      </c>
      <c r="M646" s="55" t="s">
        <v>18</v>
      </c>
      <c r="N646" s="56">
        <v>30450.0</v>
      </c>
      <c r="O646" s="62" t="s">
        <v>1527</v>
      </c>
      <c r="P646" s="62" t="s">
        <v>1528</v>
      </c>
    </row>
    <row r="647">
      <c r="A647" s="63">
        <v>1.0</v>
      </c>
      <c r="B647" s="63" t="s">
        <v>233</v>
      </c>
      <c r="C647" s="63" t="s">
        <v>530</v>
      </c>
      <c r="D647" s="63">
        <v>167.0</v>
      </c>
      <c r="E647" s="63" t="s">
        <v>1866</v>
      </c>
      <c r="F647" s="63" t="s">
        <v>1071</v>
      </c>
      <c r="G647" s="63" t="s">
        <v>18</v>
      </c>
      <c r="H647" s="96">
        <v>44686.0</v>
      </c>
      <c r="I647" s="76">
        <v>44686.0</v>
      </c>
      <c r="J647" s="81" t="s">
        <v>1867</v>
      </c>
      <c r="K647" s="54">
        <v>631072.0</v>
      </c>
      <c r="L647" s="98" t="s">
        <v>1868</v>
      </c>
      <c r="M647" s="98" t="s">
        <v>1869</v>
      </c>
      <c r="N647" s="56">
        <v>631072.0</v>
      </c>
      <c r="O647" s="62" t="s">
        <v>337</v>
      </c>
      <c r="P647" s="62" t="s">
        <v>338</v>
      </c>
    </row>
    <row r="648">
      <c r="A648" s="63">
        <v>1.0</v>
      </c>
      <c r="B648" s="60" t="s">
        <v>73</v>
      </c>
      <c r="C648" s="63" t="s">
        <v>74</v>
      </c>
      <c r="D648" s="63" t="s">
        <v>18</v>
      </c>
      <c r="E648" s="63" t="s">
        <v>18</v>
      </c>
      <c r="F648" s="63" t="s">
        <v>75</v>
      </c>
      <c r="G648" s="60" t="s">
        <v>18</v>
      </c>
      <c r="H648" s="64">
        <v>44686.0</v>
      </c>
      <c r="I648" s="64">
        <v>44686.0</v>
      </c>
      <c r="J648" s="65" t="s">
        <v>1867</v>
      </c>
      <c r="K648" s="59">
        <v>5.5117725E8</v>
      </c>
      <c r="L648" s="60" t="s">
        <v>77</v>
      </c>
      <c r="M648" s="61" t="s">
        <v>78</v>
      </c>
      <c r="N648" s="66">
        <v>3.685357218E7</v>
      </c>
      <c r="O648" s="62" t="s">
        <v>79</v>
      </c>
      <c r="P648" s="62" t="s">
        <v>80</v>
      </c>
    </row>
    <row r="649">
      <c r="A649" s="49">
        <v>2.0</v>
      </c>
      <c r="B649" s="51" t="s">
        <v>1870</v>
      </c>
      <c r="C649" s="51" t="s">
        <v>1871</v>
      </c>
      <c r="D649" s="49" t="s">
        <v>18</v>
      </c>
      <c r="E649" s="49" t="s">
        <v>1872</v>
      </c>
      <c r="F649" s="49" t="s">
        <v>140</v>
      </c>
      <c r="G649" s="51" t="s">
        <v>1790</v>
      </c>
      <c r="H649" s="96">
        <v>44680.0</v>
      </c>
      <c r="I649" s="96">
        <v>44680.0</v>
      </c>
      <c r="J649" s="53" t="s">
        <v>1864</v>
      </c>
      <c r="K649" s="54">
        <v>7.433414E7</v>
      </c>
      <c r="L649" s="98" t="s">
        <v>1873</v>
      </c>
      <c r="M649" s="55" t="s">
        <v>1874</v>
      </c>
      <c r="N649" s="56">
        <v>1000000.0</v>
      </c>
      <c r="O649" s="62"/>
      <c r="P649" s="62"/>
    </row>
    <row r="650">
      <c r="A650" s="49">
        <v>2.0</v>
      </c>
      <c r="B650" s="51" t="s">
        <v>165</v>
      </c>
      <c r="C650" s="51" t="s">
        <v>857</v>
      </c>
      <c r="D650" s="49">
        <v>17.0</v>
      </c>
      <c r="E650" s="49" t="s">
        <v>858</v>
      </c>
      <c r="F650" s="49" t="s">
        <v>582</v>
      </c>
      <c r="G650" s="51" t="s">
        <v>640</v>
      </c>
      <c r="H650" s="96">
        <v>44685.0</v>
      </c>
      <c r="I650" s="96">
        <v>44685.0</v>
      </c>
      <c r="J650" s="81" t="s">
        <v>1875</v>
      </c>
      <c r="K650" s="132">
        <v>1.4069139E7</v>
      </c>
      <c r="L650" s="133" t="s">
        <v>860</v>
      </c>
      <c r="M650" s="134" t="s">
        <v>861</v>
      </c>
      <c r="N650" s="56">
        <v>180233.34</v>
      </c>
      <c r="O650" s="62" t="s">
        <v>695</v>
      </c>
      <c r="P650" s="62" t="s">
        <v>338</v>
      </c>
    </row>
    <row r="651">
      <c r="A651" s="49">
        <v>2.0</v>
      </c>
      <c r="B651" s="50" t="s">
        <v>1876</v>
      </c>
      <c r="C651" s="51" t="s">
        <v>1877</v>
      </c>
      <c r="D651" s="49" t="s">
        <v>18</v>
      </c>
      <c r="E651" s="49" t="s">
        <v>1878</v>
      </c>
      <c r="F651" s="49" t="s">
        <v>1608</v>
      </c>
      <c r="G651" s="51" t="s">
        <v>18</v>
      </c>
      <c r="H651" s="52">
        <v>44687.0</v>
      </c>
      <c r="I651" s="52">
        <v>44687.0</v>
      </c>
      <c r="J651" s="53" t="s">
        <v>1879</v>
      </c>
      <c r="K651" s="54">
        <v>531000.0</v>
      </c>
      <c r="L651" s="51" t="s">
        <v>1880</v>
      </c>
      <c r="M651" s="55" t="s">
        <v>1881</v>
      </c>
      <c r="N651" s="56">
        <v>424800.0</v>
      </c>
      <c r="O651" s="57"/>
      <c r="P651" s="57"/>
    </row>
    <row r="652">
      <c r="A652" s="88">
        <v>2.0</v>
      </c>
      <c r="B652" s="89" t="s">
        <v>1882</v>
      </c>
      <c r="C652" s="90" t="s">
        <v>1883</v>
      </c>
      <c r="D652" s="88">
        <v>597.0</v>
      </c>
      <c r="E652" s="88" t="s">
        <v>1884</v>
      </c>
      <c r="F652" s="88" t="s">
        <v>140</v>
      </c>
      <c r="G652" s="90" t="s">
        <v>1885</v>
      </c>
      <c r="H652" s="91">
        <v>44692.0</v>
      </c>
      <c r="I652" s="91"/>
      <c r="J652" s="92" t="s">
        <v>1886</v>
      </c>
      <c r="K652" s="93"/>
      <c r="L652" s="90" t="s">
        <v>18</v>
      </c>
      <c r="M652" s="94" t="s">
        <v>18</v>
      </c>
      <c r="N652" s="95" t="s">
        <v>18</v>
      </c>
      <c r="O652" s="57"/>
      <c r="P652" s="57"/>
    </row>
    <row r="653">
      <c r="A653" s="49">
        <v>1.0</v>
      </c>
      <c r="B653" s="50" t="s">
        <v>1887</v>
      </c>
      <c r="C653" s="51" t="s">
        <v>93</v>
      </c>
      <c r="D653" s="49">
        <v>599.0</v>
      </c>
      <c r="E653" s="49" t="s">
        <v>18</v>
      </c>
      <c r="F653" s="49" t="s">
        <v>1071</v>
      </c>
      <c r="G653" s="51" t="s">
        <v>18</v>
      </c>
      <c r="H653" s="52">
        <v>44692.0</v>
      </c>
      <c r="I653" s="52">
        <v>44692.0</v>
      </c>
      <c r="J653" s="53" t="s">
        <v>1888</v>
      </c>
      <c r="K653" s="54" t="s">
        <v>18</v>
      </c>
      <c r="L653" s="51" t="s">
        <v>18</v>
      </c>
      <c r="M653" s="55" t="s">
        <v>18</v>
      </c>
      <c r="N653" s="56" t="s">
        <v>18</v>
      </c>
      <c r="O653" s="57"/>
      <c r="P653" s="57"/>
    </row>
    <row r="654">
      <c r="A654" s="49">
        <v>1.0</v>
      </c>
      <c r="B654" s="50" t="s">
        <v>1092</v>
      </c>
      <c r="C654" s="51" t="s">
        <v>93</v>
      </c>
      <c r="D654" s="49">
        <v>600.0</v>
      </c>
      <c r="E654" s="49" t="s">
        <v>18</v>
      </c>
      <c r="F654" s="49" t="s">
        <v>1071</v>
      </c>
      <c r="G654" s="51" t="s">
        <v>18</v>
      </c>
      <c r="H654" s="52">
        <v>44692.0</v>
      </c>
      <c r="I654" s="52">
        <v>44693.0</v>
      </c>
      <c r="J654" s="53" t="s">
        <v>1889</v>
      </c>
      <c r="K654" s="54" t="s">
        <v>18</v>
      </c>
      <c r="L654" s="51" t="s">
        <v>18</v>
      </c>
      <c r="M654" s="55" t="s">
        <v>18</v>
      </c>
      <c r="N654" s="56" t="s">
        <v>18</v>
      </c>
      <c r="O654" s="57"/>
      <c r="P654" s="57"/>
    </row>
    <row r="655">
      <c r="A655" s="88">
        <v>1.0</v>
      </c>
      <c r="B655" s="89" t="s">
        <v>108</v>
      </c>
      <c r="C655" s="90" t="s">
        <v>1890</v>
      </c>
      <c r="D655" s="88">
        <v>601.0</v>
      </c>
      <c r="E655" s="88"/>
      <c r="F655" s="88" t="s">
        <v>1071</v>
      </c>
      <c r="G655" s="90"/>
      <c r="H655" s="91">
        <v>44692.0</v>
      </c>
      <c r="I655" s="91"/>
      <c r="J655" s="92" t="s">
        <v>1891</v>
      </c>
      <c r="K655" s="93"/>
      <c r="L655" s="90" t="s">
        <v>18</v>
      </c>
      <c r="M655" s="94" t="s">
        <v>18</v>
      </c>
      <c r="N655" s="95" t="s">
        <v>18</v>
      </c>
      <c r="O655" s="57"/>
      <c r="P655" s="57"/>
    </row>
    <row r="656">
      <c r="A656" s="49">
        <v>1.0</v>
      </c>
      <c r="B656" s="50" t="s">
        <v>1892</v>
      </c>
      <c r="C656" s="51" t="s">
        <v>1893</v>
      </c>
      <c r="D656" s="49">
        <v>603.0</v>
      </c>
      <c r="E656" s="49" t="s">
        <v>1894</v>
      </c>
      <c r="F656" s="49" t="s">
        <v>1071</v>
      </c>
      <c r="G656" s="51" t="s">
        <v>18</v>
      </c>
      <c r="H656" s="52">
        <v>44693.0</v>
      </c>
      <c r="I656" s="52">
        <v>44697.0</v>
      </c>
      <c r="J656" s="53" t="s">
        <v>1895</v>
      </c>
      <c r="K656" s="54">
        <v>370332.0</v>
      </c>
      <c r="L656" s="51" t="s">
        <v>18</v>
      </c>
      <c r="M656" s="55" t="s">
        <v>18</v>
      </c>
      <c r="N656" s="56" t="s">
        <v>18</v>
      </c>
      <c r="O656" s="57"/>
      <c r="P656" s="57"/>
    </row>
    <row r="657">
      <c r="A657" s="63">
        <v>1.0</v>
      </c>
      <c r="B657" s="63" t="s">
        <v>212</v>
      </c>
      <c r="C657" s="63" t="s">
        <v>1631</v>
      </c>
      <c r="D657" s="63">
        <v>772.0</v>
      </c>
      <c r="E657" s="63" t="s">
        <v>1632</v>
      </c>
      <c r="F657" s="63" t="s">
        <v>1608</v>
      </c>
      <c r="G657" s="63" t="s">
        <v>202</v>
      </c>
      <c r="H657" s="76">
        <v>44692.0</v>
      </c>
      <c r="I657" s="76">
        <v>44692.0</v>
      </c>
      <c r="J657" s="87" t="s">
        <v>1896</v>
      </c>
      <c r="K657" s="59">
        <v>1.488393E7</v>
      </c>
      <c r="L657" s="60" t="s">
        <v>1633</v>
      </c>
      <c r="M657" s="61" t="s">
        <v>1634</v>
      </c>
      <c r="N657" s="66">
        <v>200000.0</v>
      </c>
      <c r="O657" s="62" t="s">
        <v>695</v>
      </c>
      <c r="P657" s="62" t="s">
        <v>338</v>
      </c>
    </row>
    <row r="658">
      <c r="A658" s="63">
        <v>1.0</v>
      </c>
      <c r="B658" s="63" t="s">
        <v>1275</v>
      </c>
      <c r="C658" s="63" t="s">
        <v>571</v>
      </c>
      <c r="D658" s="63">
        <v>687.0</v>
      </c>
      <c r="E658" s="63" t="s">
        <v>1897</v>
      </c>
      <c r="F658" s="63" t="s">
        <v>1071</v>
      </c>
      <c r="G658" s="63" t="s">
        <v>18</v>
      </c>
      <c r="H658" s="76">
        <v>44692.0</v>
      </c>
      <c r="I658" s="76">
        <v>44692.0</v>
      </c>
      <c r="J658" s="87" t="s">
        <v>1896</v>
      </c>
      <c r="K658" s="59">
        <v>5754850.0</v>
      </c>
      <c r="L658" s="60" t="s">
        <v>1898</v>
      </c>
      <c r="M658" s="61" t="s">
        <v>1899</v>
      </c>
      <c r="N658" s="56">
        <v>1375409.15</v>
      </c>
      <c r="O658" s="62" t="s">
        <v>337</v>
      </c>
      <c r="P658" s="62" t="s">
        <v>337</v>
      </c>
    </row>
    <row r="659">
      <c r="A659" s="49">
        <v>1.0</v>
      </c>
      <c r="B659" s="50" t="s">
        <v>1279</v>
      </c>
      <c r="C659" s="51" t="s">
        <v>326</v>
      </c>
      <c r="D659" s="49">
        <v>465.0</v>
      </c>
      <c r="E659" s="49" t="s">
        <v>1276</v>
      </c>
      <c r="F659" s="49" t="s">
        <v>1071</v>
      </c>
      <c r="G659" s="51" t="s">
        <v>18</v>
      </c>
      <c r="H659" s="52">
        <v>44687.0</v>
      </c>
      <c r="I659" s="52">
        <v>44687.0</v>
      </c>
      <c r="J659" s="53" t="s">
        <v>1879</v>
      </c>
      <c r="K659" s="54">
        <v>4425224.0</v>
      </c>
      <c r="L659" s="51" t="s">
        <v>1900</v>
      </c>
      <c r="M659" s="55" t="s">
        <v>1901</v>
      </c>
      <c r="N659" s="56">
        <v>962600.7</v>
      </c>
      <c r="O659" s="57"/>
      <c r="P659" s="57"/>
    </row>
    <row r="660">
      <c r="A660" s="88">
        <v>1.0</v>
      </c>
      <c r="B660" s="89" t="s">
        <v>1327</v>
      </c>
      <c r="C660" s="90" t="s">
        <v>426</v>
      </c>
      <c r="D660" s="88"/>
      <c r="E660" s="88"/>
      <c r="F660" s="88" t="s">
        <v>1071</v>
      </c>
      <c r="G660" s="90"/>
      <c r="H660" s="91">
        <v>44686.0</v>
      </c>
      <c r="I660" s="91"/>
      <c r="J660" s="92" t="s">
        <v>1902</v>
      </c>
      <c r="K660" s="93"/>
      <c r="L660" s="90"/>
      <c r="M660" s="94"/>
      <c r="N660" s="95"/>
      <c r="O660" s="57"/>
      <c r="P660" s="57"/>
    </row>
    <row r="661">
      <c r="A661" s="49">
        <v>1.0</v>
      </c>
      <c r="B661" s="50" t="s">
        <v>1903</v>
      </c>
      <c r="C661" s="51" t="s">
        <v>309</v>
      </c>
      <c r="D661" s="49">
        <v>604.0</v>
      </c>
      <c r="E661" s="49"/>
      <c r="F661" s="49" t="s">
        <v>1071</v>
      </c>
      <c r="G661" s="51" t="s">
        <v>18</v>
      </c>
      <c r="H661" s="182">
        <v>44694.0</v>
      </c>
      <c r="I661" s="52">
        <v>44697.0</v>
      </c>
      <c r="J661" s="53" t="s">
        <v>1904</v>
      </c>
      <c r="K661" s="54">
        <v>58878.0</v>
      </c>
      <c r="L661" s="51" t="s">
        <v>18</v>
      </c>
      <c r="M661" s="55" t="s">
        <v>18</v>
      </c>
      <c r="N661" s="56" t="s">
        <v>18</v>
      </c>
      <c r="O661" s="57"/>
      <c r="P661" s="57"/>
    </row>
    <row r="662">
      <c r="A662" s="49">
        <v>1.0</v>
      </c>
      <c r="B662" s="50" t="s">
        <v>1905</v>
      </c>
      <c r="C662" s="51" t="s">
        <v>1906</v>
      </c>
      <c r="D662" s="49">
        <v>605.0</v>
      </c>
      <c r="E662" s="49" t="s">
        <v>18</v>
      </c>
      <c r="F662" s="49" t="s">
        <v>1071</v>
      </c>
      <c r="G662" s="51" t="s">
        <v>18</v>
      </c>
      <c r="H662" s="182">
        <v>44694.0</v>
      </c>
      <c r="I662" s="52">
        <v>44694.0</v>
      </c>
      <c r="J662" s="53" t="s">
        <v>1907</v>
      </c>
      <c r="K662" s="54" t="s">
        <v>18</v>
      </c>
      <c r="L662" s="51" t="s">
        <v>18</v>
      </c>
      <c r="M662" s="55" t="s">
        <v>18</v>
      </c>
      <c r="N662" s="56" t="s">
        <v>18</v>
      </c>
      <c r="O662" s="57"/>
      <c r="P662" s="57"/>
    </row>
    <row r="663">
      <c r="A663" s="49">
        <v>1.0</v>
      </c>
      <c r="B663" s="50" t="s">
        <v>1908</v>
      </c>
      <c r="C663" s="51" t="s">
        <v>1909</v>
      </c>
      <c r="D663" s="49">
        <v>611.0</v>
      </c>
      <c r="E663" s="49" t="s">
        <v>1910</v>
      </c>
      <c r="F663" s="49" t="s">
        <v>1071</v>
      </c>
      <c r="G663" s="51" t="s">
        <v>18</v>
      </c>
      <c r="H663" s="182">
        <v>44694.0</v>
      </c>
      <c r="I663" s="52">
        <v>44694.0</v>
      </c>
      <c r="J663" s="53" t="s">
        <v>1911</v>
      </c>
      <c r="K663" s="54">
        <v>2299408.0</v>
      </c>
      <c r="L663" s="51" t="s">
        <v>18</v>
      </c>
      <c r="M663" s="55" t="s">
        <v>18</v>
      </c>
      <c r="N663" s="56" t="s">
        <v>18</v>
      </c>
      <c r="O663" s="57"/>
      <c r="P663" s="57"/>
    </row>
    <row r="664">
      <c r="A664" s="174">
        <v>2.0</v>
      </c>
      <c r="B664" s="175" t="s">
        <v>1356</v>
      </c>
      <c r="C664" s="176" t="s">
        <v>992</v>
      </c>
      <c r="D664" s="174">
        <v>505.0</v>
      </c>
      <c r="E664" s="174"/>
      <c r="F664" s="174" t="s">
        <v>582</v>
      </c>
      <c r="G664" s="176"/>
      <c r="H664" s="183">
        <v>44694.0</v>
      </c>
      <c r="I664" s="177"/>
      <c r="J664" s="178" t="s">
        <v>1912</v>
      </c>
      <c r="K664" s="179"/>
      <c r="L664" s="176"/>
      <c r="M664" s="180"/>
      <c r="N664" s="181"/>
      <c r="O664" s="57"/>
      <c r="P664" s="57"/>
    </row>
    <row r="665">
      <c r="A665" s="174">
        <v>2.0</v>
      </c>
      <c r="B665" s="175" t="s">
        <v>844</v>
      </c>
      <c r="C665" s="176" t="s">
        <v>70</v>
      </c>
      <c r="D665" s="174">
        <v>504.0</v>
      </c>
      <c r="E665" s="174"/>
      <c r="F665" s="174" t="s">
        <v>582</v>
      </c>
      <c r="G665" s="176"/>
      <c r="H665" s="183">
        <v>44694.0</v>
      </c>
      <c r="I665" s="177"/>
      <c r="J665" s="178" t="s">
        <v>1912</v>
      </c>
      <c r="K665" s="179"/>
      <c r="L665" s="176"/>
      <c r="M665" s="180"/>
      <c r="N665" s="181"/>
      <c r="O665" s="57"/>
      <c r="P665" s="57"/>
    </row>
    <row r="666">
      <c r="A666" s="88">
        <v>1.0</v>
      </c>
      <c r="B666" s="89" t="s">
        <v>408</v>
      </c>
      <c r="C666" s="90" t="s">
        <v>1913</v>
      </c>
      <c r="D666" s="88">
        <v>608.0</v>
      </c>
      <c r="E666" s="88" t="s">
        <v>1914</v>
      </c>
      <c r="F666" s="88" t="s">
        <v>140</v>
      </c>
      <c r="G666" s="90"/>
      <c r="H666" s="184">
        <v>44694.0</v>
      </c>
      <c r="I666" s="91"/>
      <c r="J666" s="92" t="s">
        <v>1915</v>
      </c>
      <c r="K666" s="93"/>
      <c r="L666" s="90" t="s">
        <v>18</v>
      </c>
      <c r="M666" s="94" t="s">
        <v>18</v>
      </c>
      <c r="N666" s="95" t="s">
        <v>18</v>
      </c>
      <c r="O666" s="57"/>
      <c r="P666" s="57"/>
    </row>
    <row r="667">
      <c r="A667" s="88">
        <v>1.0</v>
      </c>
      <c r="B667" s="89" t="s">
        <v>258</v>
      </c>
      <c r="C667" s="90" t="s">
        <v>309</v>
      </c>
      <c r="D667" s="88">
        <v>609.0</v>
      </c>
      <c r="E667" s="88" t="s">
        <v>1508</v>
      </c>
      <c r="F667" s="88" t="s">
        <v>1071</v>
      </c>
      <c r="G667" s="90"/>
      <c r="H667" s="184">
        <v>44694.0</v>
      </c>
      <c r="I667" s="91"/>
      <c r="J667" s="92" t="s">
        <v>1916</v>
      </c>
      <c r="K667" s="93">
        <v>60126.0</v>
      </c>
      <c r="L667" s="90"/>
      <c r="M667" s="94"/>
      <c r="N667" s="95"/>
      <c r="O667" s="57"/>
      <c r="P667" s="57"/>
    </row>
    <row r="668">
      <c r="A668" s="49">
        <v>1.0</v>
      </c>
      <c r="B668" s="50" t="s">
        <v>1917</v>
      </c>
      <c r="C668" s="51" t="s">
        <v>1918</v>
      </c>
      <c r="D668" s="49">
        <v>612.0</v>
      </c>
      <c r="E668" s="49"/>
      <c r="F668" s="49" t="s">
        <v>1032</v>
      </c>
      <c r="G668" s="51"/>
      <c r="H668" s="52">
        <v>44694.0</v>
      </c>
      <c r="I668" s="52">
        <v>44697.0</v>
      </c>
      <c r="J668" s="53" t="s">
        <v>1919</v>
      </c>
      <c r="K668" s="54"/>
      <c r="L668" s="51"/>
      <c r="M668" s="55"/>
      <c r="N668" s="56"/>
      <c r="O668" s="57"/>
      <c r="P668" s="57"/>
      <c r="Q668" s="152"/>
    </row>
    <row r="669">
      <c r="A669" s="49">
        <v>1.0</v>
      </c>
      <c r="B669" s="50" t="s">
        <v>408</v>
      </c>
      <c r="C669" s="51" t="s">
        <v>1362</v>
      </c>
      <c r="D669" s="49" t="s">
        <v>18</v>
      </c>
      <c r="E669" s="49" t="s">
        <v>1363</v>
      </c>
      <c r="F669" s="49" t="s">
        <v>1071</v>
      </c>
      <c r="G669" s="51" t="s">
        <v>18</v>
      </c>
      <c r="H669" s="52">
        <v>44697.0</v>
      </c>
      <c r="I669" s="52"/>
      <c r="J669" s="53" t="s">
        <v>1920</v>
      </c>
      <c r="K669" s="54">
        <v>387600.0</v>
      </c>
      <c r="L669" s="51" t="s">
        <v>18</v>
      </c>
      <c r="M669" s="55" t="s">
        <v>18</v>
      </c>
      <c r="N669" s="56" t="s">
        <v>18</v>
      </c>
      <c r="O669" s="57"/>
      <c r="P669" s="57"/>
    </row>
    <row r="670">
      <c r="A670" s="88">
        <v>1.0</v>
      </c>
      <c r="B670" s="89" t="s">
        <v>1876</v>
      </c>
      <c r="C670" s="90" t="s">
        <v>394</v>
      </c>
      <c r="D670" s="88">
        <v>613.0</v>
      </c>
      <c r="E670" s="88" t="s">
        <v>1921</v>
      </c>
      <c r="F670" s="88" t="s">
        <v>1071</v>
      </c>
      <c r="G670" s="90" t="s">
        <v>18</v>
      </c>
      <c r="H670" s="91">
        <v>44697.0</v>
      </c>
      <c r="I670" s="91"/>
      <c r="J670" s="92" t="s">
        <v>1922</v>
      </c>
      <c r="K670" s="93">
        <v>1408032.0</v>
      </c>
      <c r="L670" s="90" t="s">
        <v>18</v>
      </c>
      <c r="M670" s="94" t="s">
        <v>18</v>
      </c>
      <c r="N670" s="95" t="s">
        <v>18</v>
      </c>
      <c r="O670" s="57"/>
      <c r="P670" s="57"/>
    </row>
    <row r="671">
      <c r="A671" s="88">
        <v>2.0</v>
      </c>
      <c r="B671" s="89" t="s">
        <v>1053</v>
      </c>
      <c r="C671" s="90" t="s">
        <v>1923</v>
      </c>
      <c r="D671" s="88">
        <v>615.0</v>
      </c>
      <c r="E671" s="88" t="s">
        <v>1055</v>
      </c>
      <c r="F671" s="88" t="s">
        <v>1032</v>
      </c>
      <c r="G671" s="90" t="s">
        <v>202</v>
      </c>
      <c r="H671" s="91">
        <v>44697.0</v>
      </c>
      <c r="I671" s="91"/>
      <c r="J671" s="92" t="s">
        <v>1924</v>
      </c>
      <c r="K671" s="93"/>
      <c r="L671" s="90"/>
      <c r="M671" s="94"/>
      <c r="N671" s="95"/>
      <c r="O671" s="58"/>
      <c r="P671" s="58"/>
      <c r="Q671" s="152"/>
    </row>
    <row r="672">
      <c r="A672" s="174">
        <v>2.0</v>
      </c>
      <c r="B672" s="175" t="s">
        <v>102</v>
      </c>
      <c r="C672" s="176" t="s">
        <v>1925</v>
      </c>
      <c r="D672" s="174">
        <v>614.0</v>
      </c>
      <c r="E672" s="174"/>
      <c r="F672" s="174" t="s">
        <v>1608</v>
      </c>
      <c r="G672" s="176"/>
      <c r="H672" s="177">
        <v>44697.0</v>
      </c>
      <c r="I672" s="177"/>
      <c r="J672" s="178" t="s">
        <v>1926</v>
      </c>
      <c r="K672" s="179"/>
      <c r="L672" s="176"/>
      <c r="M672" s="180"/>
      <c r="N672" s="181"/>
      <c r="O672" s="57"/>
      <c r="P672" s="57"/>
    </row>
    <row r="673">
      <c r="A673" s="174">
        <v>2.0</v>
      </c>
      <c r="B673" s="175" t="s">
        <v>457</v>
      </c>
      <c r="C673" s="176" t="s">
        <v>1927</v>
      </c>
      <c r="D673" s="174">
        <v>514.0</v>
      </c>
      <c r="E673" s="174"/>
      <c r="F673" s="174" t="s">
        <v>582</v>
      </c>
      <c r="G673" s="176"/>
      <c r="H673" s="177">
        <v>44697.0</v>
      </c>
      <c r="I673" s="177"/>
      <c r="J673" s="178" t="s">
        <v>1926</v>
      </c>
      <c r="K673" s="179"/>
      <c r="L673" s="176"/>
      <c r="M673" s="180"/>
      <c r="N673" s="181"/>
      <c r="O673" s="57"/>
      <c r="P673" s="57"/>
    </row>
    <row r="674">
      <c r="A674" s="88">
        <v>1.0</v>
      </c>
      <c r="B674" s="89" t="s">
        <v>448</v>
      </c>
      <c r="C674" s="90" t="s">
        <v>1928</v>
      </c>
      <c r="D674" s="88" t="s">
        <v>18</v>
      </c>
      <c r="E674" s="88"/>
      <c r="F674" s="88" t="s">
        <v>1071</v>
      </c>
      <c r="G674" s="90"/>
      <c r="H674" s="91">
        <v>44697.0</v>
      </c>
      <c r="I674" s="91"/>
      <c r="J674" s="92" t="s">
        <v>1929</v>
      </c>
      <c r="K674" s="93">
        <v>90000.0</v>
      </c>
      <c r="L674" s="90" t="s">
        <v>1930</v>
      </c>
      <c r="M674" s="94" t="s">
        <v>18</v>
      </c>
      <c r="N674" s="95" t="s">
        <v>18</v>
      </c>
      <c r="O674" s="57"/>
      <c r="P674" s="57"/>
    </row>
    <row r="675">
      <c r="A675" s="88">
        <v>1.0</v>
      </c>
      <c r="B675" s="89" t="s">
        <v>1473</v>
      </c>
      <c r="C675" s="90" t="s">
        <v>291</v>
      </c>
      <c r="D675" s="88" t="s">
        <v>18</v>
      </c>
      <c r="E675" s="88" t="s">
        <v>1474</v>
      </c>
      <c r="F675" s="88" t="s">
        <v>1071</v>
      </c>
      <c r="G675" s="90" t="s">
        <v>18</v>
      </c>
      <c r="H675" s="91">
        <v>44698.0</v>
      </c>
      <c r="I675" s="91"/>
      <c r="J675" s="92" t="s">
        <v>1931</v>
      </c>
      <c r="K675" s="93">
        <v>927509.0</v>
      </c>
      <c r="L675" s="90" t="s">
        <v>18</v>
      </c>
      <c r="M675" s="94" t="s">
        <v>18</v>
      </c>
      <c r="N675" s="95" t="s">
        <v>18</v>
      </c>
      <c r="O675" s="57"/>
      <c r="P675" s="57"/>
    </row>
    <row r="676">
      <c r="A676" s="63">
        <v>2.0</v>
      </c>
      <c r="B676" s="63" t="s">
        <v>1876</v>
      </c>
      <c r="C676" s="63" t="s">
        <v>1932</v>
      </c>
      <c r="D676" s="63">
        <v>193.0</v>
      </c>
      <c r="E676" s="63" t="s">
        <v>1933</v>
      </c>
      <c r="F676" s="63" t="s">
        <v>1608</v>
      </c>
      <c r="G676" s="63" t="s">
        <v>18</v>
      </c>
      <c r="H676" s="76">
        <v>44697.0</v>
      </c>
      <c r="I676" s="76">
        <v>44697.0</v>
      </c>
      <c r="J676" s="87" t="s">
        <v>1934</v>
      </c>
      <c r="K676" s="59">
        <v>3970400.0</v>
      </c>
      <c r="L676" s="60" t="s">
        <v>1935</v>
      </c>
      <c r="M676" s="63" t="s">
        <v>1936</v>
      </c>
      <c r="N676" s="59">
        <v>794080.0</v>
      </c>
      <c r="O676" s="57"/>
      <c r="P676" s="57"/>
    </row>
    <row r="677">
      <c r="A677" s="88"/>
      <c r="B677" s="89"/>
      <c r="C677" s="90"/>
      <c r="D677" s="88"/>
      <c r="E677" s="88"/>
      <c r="F677" s="88"/>
      <c r="G677" s="90"/>
      <c r="H677" s="91"/>
      <c r="I677" s="91"/>
      <c r="J677" s="92"/>
      <c r="K677" s="93"/>
      <c r="L677" s="90"/>
      <c r="M677" s="94"/>
      <c r="N677" s="95"/>
      <c r="O677" s="57"/>
      <c r="P677" s="57"/>
    </row>
    <row r="678">
      <c r="A678" s="88"/>
      <c r="B678" s="89"/>
      <c r="C678" s="90"/>
      <c r="D678" s="88"/>
      <c r="E678" s="88"/>
      <c r="F678" s="88"/>
      <c r="G678" s="90"/>
      <c r="H678" s="91"/>
      <c r="I678" s="91"/>
      <c r="J678" s="92"/>
      <c r="K678" s="93"/>
      <c r="L678" s="90"/>
      <c r="M678" s="94"/>
      <c r="N678" s="95"/>
      <c r="O678" s="57"/>
      <c r="P678" s="57"/>
    </row>
    <row r="679">
      <c r="A679" s="88"/>
      <c r="B679" s="89"/>
      <c r="C679" s="90"/>
      <c r="D679" s="88"/>
      <c r="E679" s="88"/>
      <c r="F679" s="88"/>
      <c r="G679" s="90"/>
      <c r="H679" s="91"/>
      <c r="I679" s="91"/>
      <c r="J679" s="92"/>
      <c r="K679" s="93"/>
      <c r="L679" s="90"/>
      <c r="M679" s="94"/>
      <c r="N679" s="95"/>
      <c r="O679" s="57"/>
      <c r="P679" s="57"/>
    </row>
    <row r="680">
      <c r="A680" s="88"/>
      <c r="B680" s="89"/>
      <c r="C680" s="90"/>
      <c r="D680" s="88"/>
      <c r="E680" s="88"/>
      <c r="F680" s="88"/>
      <c r="G680" s="90"/>
      <c r="H680" s="91"/>
      <c r="I680" s="91"/>
      <c r="J680" s="92"/>
      <c r="K680" s="93"/>
      <c r="L680" s="90"/>
      <c r="M680" s="94"/>
      <c r="N680" s="95"/>
      <c r="O680" s="57"/>
      <c r="P680" s="57"/>
    </row>
    <row r="681">
      <c r="A681" s="88"/>
      <c r="B681" s="89"/>
      <c r="C681" s="90"/>
      <c r="D681" s="88"/>
      <c r="E681" s="88"/>
      <c r="F681" s="88"/>
      <c r="G681" s="90"/>
      <c r="H681" s="91"/>
      <c r="I681" s="91"/>
      <c r="J681" s="92"/>
      <c r="K681" s="93"/>
      <c r="L681" s="90"/>
      <c r="M681" s="94"/>
      <c r="N681" s="95"/>
      <c r="O681" s="57"/>
      <c r="P681" s="57"/>
    </row>
    <row r="682">
      <c r="A682" s="88"/>
      <c r="B682" s="89"/>
      <c r="C682" s="90"/>
      <c r="D682" s="88"/>
      <c r="E682" s="88"/>
      <c r="F682" s="88"/>
      <c r="G682" s="90"/>
      <c r="H682" s="91"/>
      <c r="I682" s="91"/>
      <c r="J682" s="92"/>
      <c r="K682" s="93"/>
      <c r="L682" s="90"/>
      <c r="M682" s="94"/>
      <c r="N682" s="95"/>
      <c r="O682" s="57"/>
      <c r="P682" s="57"/>
    </row>
    <row r="683">
      <c r="A683" s="88"/>
      <c r="B683" s="89"/>
      <c r="C683" s="90"/>
      <c r="D683" s="88"/>
      <c r="E683" s="88"/>
      <c r="F683" s="88"/>
      <c r="G683" s="90"/>
      <c r="H683" s="91"/>
      <c r="I683" s="91"/>
      <c r="J683" s="92"/>
      <c r="K683" s="93"/>
      <c r="L683" s="90"/>
      <c r="M683" s="94"/>
      <c r="N683" s="95"/>
      <c r="O683" s="57"/>
      <c r="P683" s="57"/>
    </row>
    <row r="684">
      <c r="A684" s="88"/>
      <c r="B684" s="89"/>
      <c r="C684" s="90"/>
      <c r="D684" s="88"/>
      <c r="E684" s="88"/>
      <c r="F684" s="88"/>
      <c r="G684" s="90"/>
      <c r="H684" s="91"/>
      <c r="I684" s="91"/>
      <c r="J684" s="92"/>
      <c r="K684" s="93"/>
      <c r="L684" s="90"/>
      <c r="M684" s="94"/>
      <c r="N684" s="95"/>
      <c r="O684" s="57"/>
      <c r="P684" s="57"/>
    </row>
    <row r="685">
      <c r="A685" s="88"/>
      <c r="B685" s="89"/>
      <c r="C685" s="90"/>
      <c r="D685" s="88"/>
      <c r="E685" s="88"/>
      <c r="F685" s="88"/>
      <c r="G685" s="90"/>
      <c r="H685" s="91"/>
      <c r="I685" s="91"/>
      <c r="J685" s="92"/>
      <c r="K685" s="93"/>
      <c r="L685" s="90"/>
      <c r="M685" s="94"/>
      <c r="N685" s="95"/>
      <c r="O685" s="57"/>
      <c r="P685" s="57"/>
    </row>
    <row r="686">
      <c r="A686" s="88"/>
      <c r="B686" s="89"/>
      <c r="C686" s="90"/>
      <c r="D686" s="88"/>
      <c r="E686" s="88"/>
      <c r="F686" s="88"/>
      <c r="G686" s="90"/>
      <c r="H686" s="91"/>
      <c r="I686" s="91"/>
      <c r="J686" s="92"/>
      <c r="K686" s="93"/>
      <c r="L686" s="90"/>
      <c r="M686" s="94"/>
      <c r="N686" s="95"/>
      <c r="O686" s="57"/>
      <c r="P686" s="57"/>
    </row>
    <row r="687">
      <c r="A687" s="88"/>
      <c r="B687" s="89"/>
      <c r="C687" s="90"/>
      <c r="D687" s="88"/>
      <c r="E687" s="88"/>
      <c r="F687" s="88"/>
      <c r="G687" s="90"/>
      <c r="H687" s="91"/>
      <c r="I687" s="91"/>
      <c r="J687" s="92"/>
      <c r="K687" s="93"/>
      <c r="L687" s="90"/>
      <c r="M687" s="94"/>
      <c r="N687" s="95"/>
      <c r="O687" s="57"/>
      <c r="P687" s="57"/>
    </row>
    <row r="688">
      <c r="A688" s="88"/>
      <c r="B688" s="89"/>
      <c r="C688" s="90"/>
      <c r="D688" s="88"/>
      <c r="E688" s="88"/>
      <c r="F688" s="88"/>
      <c r="G688" s="90"/>
      <c r="H688" s="91"/>
      <c r="I688" s="91"/>
      <c r="J688" s="92"/>
      <c r="K688" s="93"/>
      <c r="L688" s="90"/>
      <c r="M688" s="94"/>
      <c r="N688" s="95"/>
      <c r="O688" s="57"/>
      <c r="P688" s="57"/>
    </row>
    <row r="689">
      <c r="A689" s="88"/>
      <c r="B689" s="89"/>
      <c r="C689" s="90"/>
      <c r="D689" s="88"/>
      <c r="E689" s="88"/>
      <c r="F689" s="88"/>
      <c r="G689" s="90"/>
      <c r="H689" s="91"/>
      <c r="I689" s="91"/>
      <c r="J689" s="92"/>
      <c r="K689" s="93"/>
      <c r="L689" s="90"/>
      <c r="M689" s="94"/>
      <c r="N689" s="95"/>
      <c r="O689" s="57"/>
      <c r="P689" s="57"/>
    </row>
    <row r="690">
      <c r="A690" s="88"/>
      <c r="B690" s="89"/>
      <c r="C690" s="90"/>
      <c r="D690" s="88"/>
      <c r="E690" s="88"/>
      <c r="F690" s="88"/>
      <c r="G690" s="90"/>
      <c r="H690" s="91"/>
      <c r="I690" s="91"/>
      <c r="J690" s="92"/>
      <c r="K690" s="93"/>
      <c r="L690" s="90"/>
      <c r="M690" s="94"/>
      <c r="N690" s="95"/>
      <c r="O690" s="57"/>
      <c r="P690" s="57"/>
    </row>
    <row r="691">
      <c r="A691" s="88"/>
      <c r="B691" s="90"/>
      <c r="C691" s="90"/>
      <c r="D691" s="88"/>
      <c r="E691" s="88"/>
      <c r="F691" s="88"/>
      <c r="G691" s="90"/>
      <c r="H691" s="185"/>
      <c r="I691" s="185"/>
      <c r="J691" s="92"/>
      <c r="K691" s="93"/>
      <c r="L691" s="90"/>
      <c r="M691" s="94"/>
      <c r="N691" s="95"/>
      <c r="O691" s="57"/>
      <c r="P691" s="62"/>
    </row>
    <row r="693">
      <c r="A693" s="186"/>
      <c r="B693" s="187"/>
      <c r="C693" s="26"/>
      <c r="D693" s="26"/>
      <c r="E693" s="26"/>
      <c r="F693" s="26"/>
      <c r="G693" s="24"/>
      <c r="H693" s="26"/>
      <c r="I693" s="26"/>
      <c r="J693" s="188"/>
      <c r="K693" s="26"/>
      <c r="L693" s="26"/>
      <c r="M693" s="26"/>
      <c r="N693" s="26"/>
    </row>
    <row r="694">
      <c r="A694" s="186"/>
      <c r="B694" s="24"/>
      <c r="C694" s="26"/>
      <c r="D694" s="26"/>
      <c r="E694" s="26"/>
      <c r="F694" s="26"/>
      <c r="G694" s="24"/>
      <c r="H694" s="26"/>
      <c r="I694" s="26"/>
      <c r="J694" s="188"/>
      <c r="K694" s="26"/>
      <c r="L694" s="26"/>
      <c r="M694" s="26"/>
      <c r="N694" s="26"/>
    </row>
    <row r="696">
      <c r="A696" s="26"/>
      <c r="B696" s="24"/>
      <c r="C696" s="26"/>
      <c r="D696" s="26"/>
      <c r="E696" s="26"/>
      <c r="F696" s="26"/>
      <c r="G696" s="24"/>
      <c r="H696" s="26"/>
      <c r="I696" s="26"/>
      <c r="J696" s="188"/>
      <c r="K696" s="26"/>
      <c r="L696" s="26"/>
      <c r="M696" s="26"/>
      <c r="N696" s="26"/>
    </row>
    <row r="697">
      <c r="A697" s="26"/>
      <c r="B697" s="24"/>
      <c r="C697" s="26"/>
      <c r="D697" s="26"/>
      <c r="E697" s="26"/>
      <c r="F697" s="26"/>
      <c r="G697" s="24"/>
      <c r="H697" s="26"/>
      <c r="I697" s="26"/>
      <c r="J697" s="188"/>
      <c r="K697" s="26"/>
      <c r="L697" s="26"/>
      <c r="M697" s="26"/>
      <c r="N697" s="26"/>
    </row>
  </sheetData>
  <autoFilter ref="$A$3:$P$691">
    <sortState ref="A3:P691">
      <sortCondition ref="F3:F691"/>
      <sortCondition ref="E3:E691"/>
    </sortState>
  </autoFilter>
  <mergeCells count="2">
    <mergeCell ref="A1:I1"/>
    <mergeCell ref="K1:N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1.63"/>
    <col customWidth="1" min="2" max="2" width="20.38"/>
    <col customWidth="1" min="3" max="3" width="38.75"/>
    <col customWidth="1" min="4" max="4" width="9.75"/>
    <col customWidth="1" min="5" max="5" width="10.0"/>
    <col customWidth="1" min="6" max="6" width="16.63"/>
    <col customWidth="1" hidden="1" min="7" max="7" width="12.0"/>
    <col customWidth="1" min="8" max="8" width="15.63"/>
    <col customWidth="1" min="10" max="10" width="15.38"/>
    <col customWidth="1" min="11" max="11" width="40.75"/>
    <col customWidth="1" min="12" max="12" width="14.63"/>
    <col customWidth="1" min="13" max="13" width="14.75"/>
    <col customWidth="1" min="14" max="14" width="9.88"/>
    <col customWidth="1" min="15" max="15" width="13.88"/>
    <col customWidth="1" min="17" max="17" width="12.63"/>
    <col customWidth="1" min="18" max="18" width="21.13"/>
  </cols>
  <sheetData>
    <row r="1">
      <c r="A1" s="189" t="s">
        <v>1937</v>
      </c>
      <c r="B1" s="29"/>
      <c r="C1" s="29"/>
      <c r="D1" s="29"/>
      <c r="E1" s="29"/>
      <c r="F1" s="29"/>
      <c r="G1" s="29"/>
      <c r="H1" s="29"/>
      <c r="I1" s="29"/>
      <c r="J1" s="30"/>
      <c r="K1" s="31" t="s">
        <v>33</v>
      </c>
      <c r="L1" s="32" t="s">
        <v>34</v>
      </c>
      <c r="M1" s="29"/>
      <c r="N1" s="29"/>
      <c r="O1" s="30"/>
      <c r="P1" s="26"/>
    </row>
    <row r="2" ht="67.5" customHeight="1">
      <c r="A2" s="190" t="s">
        <v>35</v>
      </c>
      <c r="B2" s="191" t="s">
        <v>3</v>
      </c>
      <c r="C2" s="191" t="s">
        <v>36</v>
      </c>
      <c r="D2" s="191" t="s">
        <v>37</v>
      </c>
      <c r="E2" s="191" t="s">
        <v>38</v>
      </c>
      <c r="F2" s="190" t="s">
        <v>39</v>
      </c>
      <c r="G2" s="190" t="s">
        <v>1938</v>
      </c>
      <c r="H2" s="190" t="s">
        <v>40</v>
      </c>
      <c r="I2" s="190" t="s">
        <v>41</v>
      </c>
      <c r="J2" s="192" t="s">
        <v>42</v>
      </c>
      <c r="K2" s="191" t="s">
        <v>43</v>
      </c>
      <c r="L2" s="193" t="s">
        <v>44</v>
      </c>
      <c r="M2" s="191" t="s">
        <v>45</v>
      </c>
      <c r="N2" s="191" t="s">
        <v>46</v>
      </c>
      <c r="O2" s="194" t="s">
        <v>47</v>
      </c>
      <c r="P2" s="194" t="s">
        <v>48</v>
      </c>
      <c r="Q2" s="194" t="s">
        <v>49</v>
      </c>
    </row>
    <row r="3">
      <c r="A3" s="195">
        <v>1.0</v>
      </c>
      <c r="B3" s="195">
        <v>2.0</v>
      </c>
      <c r="C3" s="196">
        <v>3.0</v>
      </c>
      <c r="D3" s="196">
        <v>4.0</v>
      </c>
      <c r="E3" s="196">
        <v>5.0</v>
      </c>
      <c r="F3" s="196">
        <v>6.0</v>
      </c>
      <c r="G3" s="196"/>
      <c r="H3" s="196">
        <v>7.0</v>
      </c>
      <c r="I3" s="196">
        <v>8.0</v>
      </c>
      <c r="J3" s="196">
        <v>9.0</v>
      </c>
      <c r="K3" s="196">
        <v>10.0</v>
      </c>
      <c r="L3" s="197">
        <v>11.0</v>
      </c>
      <c r="M3" s="198">
        <v>12.0</v>
      </c>
      <c r="N3" s="196">
        <v>13.0</v>
      </c>
      <c r="O3" s="199" t="s">
        <v>50</v>
      </c>
      <c r="P3" s="199">
        <v>15.0</v>
      </c>
      <c r="Q3" s="199" t="s">
        <v>51</v>
      </c>
    </row>
    <row r="4">
      <c r="A4" s="49">
        <v>3.0</v>
      </c>
      <c r="B4" s="159" t="s">
        <v>73</v>
      </c>
      <c r="C4" s="51" t="s">
        <v>74</v>
      </c>
      <c r="D4" s="49" t="s">
        <v>18</v>
      </c>
      <c r="E4" s="49" t="s">
        <v>1939</v>
      </c>
      <c r="F4" s="49" t="s">
        <v>75</v>
      </c>
      <c r="G4" s="49"/>
      <c r="H4" s="49" t="s">
        <v>18</v>
      </c>
      <c r="I4" s="52">
        <v>44459.0</v>
      </c>
      <c r="J4" s="52">
        <v>44459.0</v>
      </c>
      <c r="K4" s="53" t="s">
        <v>1940</v>
      </c>
      <c r="L4" s="54">
        <f t="shared" ref="L4:L5" si="1">7349030*75</f>
        <v>551177250</v>
      </c>
      <c r="M4" s="51" t="s">
        <v>1941</v>
      </c>
      <c r="N4" s="55" t="s">
        <v>1942</v>
      </c>
      <c r="O4" s="56">
        <v>8341714.42</v>
      </c>
      <c r="P4" s="62" t="s">
        <v>79</v>
      </c>
      <c r="Q4" s="62" t="s">
        <v>80</v>
      </c>
    </row>
    <row r="5">
      <c r="A5" s="49">
        <v>3.0</v>
      </c>
      <c r="B5" s="159" t="s">
        <v>73</v>
      </c>
      <c r="C5" s="51" t="s">
        <v>74</v>
      </c>
      <c r="D5" s="49" t="s">
        <v>18</v>
      </c>
      <c r="E5" s="49" t="s">
        <v>1939</v>
      </c>
      <c r="F5" s="49" t="s">
        <v>75</v>
      </c>
      <c r="G5" s="49"/>
      <c r="H5" s="49" t="s">
        <v>18</v>
      </c>
      <c r="I5" s="52">
        <v>44487.0</v>
      </c>
      <c r="J5" s="52">
        <v>44487.0</v>
      </c>
      <c r="K5" s="53" t="s">
        <v>1943</v>
      </c>
      <c r="L5" s="54">
        <f t="shared" si="1"/>
        <v>551177250</v>
      </c>
      <c r="M5" s="51" t="s">
        <v>1941</v>
      </c>
      <c r="N5" s="55" t="s">
        <v>1942</v>
      </c>
      <c r="O5" s="56">
        <v>3864479.81</v>
      </c>
      <c r="P5" s="62" t="s">
        <v>79</v>
      </c>
      <c r="Q5" s="62" t="s">
        <v>80</v>
      </c>
    </row>
    <row r="6">
      <c r="A6" s="49">
        <v>3.0</v>
      </c>
      <c r="B6" s="51" t="s">
        <v>73</v>
      </c>
      <c r="C6" s="51" t="s">
        <v>1944</v>
      </c>
      <c r="D6" s="49" t="s">
        <v>18</v>
      </c>
      <c r="E6" s="49" t="s">
        <v>1945</v>
      </c>
      <c r="F6" s="49" t="s">
        <v>75</v>
      </c>
      <c r="G6" s="51"/>
      <c r="H6" s="51" t="s">
        <v>1946</v>
      </c>
      <c r="I6" s="200">
        <v>44305.0</v>
      </c>
      <c r="J6" s="200">
        <v>44305.0</v>
      </c>
      <c r="K6" s="53" t="s">
        <v>1947</v>
      </c>
      <c r="L6" s="54">
        <v>9.5703237E7</v>
      </c>
      <c r="M6" s="51" t="s">
        <v>1948</v>
      </c>
      <c r="N6" s="55" t="s">
        <v>1949</v>
      </c>
      <c r="O6" s="56">
        <v>1.077901377E7</v>
      </c>
      <c r="P6" s="57" t="s">
        <v>695</v>
      </c>
      <c r="Q6" s="62" t="s">
        <v>80</v>
      </c>
    </row>
    <row r="7">
      <c r="A7" s="49">
        <v>3.0</v>
      </c>
      <c r="B7" s="159" t="s">
        <v>73</v>
      </c>
      <c r="C7" s="51" t="s">
        <v>74</v>
      </c>
      <c r="D7" s="49" t="s">
        <v>18</v>
      </c>
      <c r="E7" s="49" t="s">
        <v>1950</v>
      </c>
      <c r="F7" s="49" t="s">
        <v>75</v>
      </c>
      <c r="G7" s="49"/>
      <c r="H7" s="49" t="s">
        <v>18</v>
      </c>
      <c r="I7" s="96">
        <v>44266.0</v>
      </c>
      <c r="J7" s="96">
        <v>44266.0</v>
      </c>
      <c r="K7" s="81" t="s">
        <v>1951</v>
      </c>
      <c r="L7" s="54">
        <f t="shared" ref="L7:L14" si="2">7349030*75</f>
        <v>551177250</v>
      </c>
      <c r="M7" s="51" t="s">
        <v>1941</v>
      </c>
      <c r="N7" s="55" t="s">
        <v>78</v>
      </c>
      <c r="O7" s="56">
        <v>1.133707302E7</v>
      </c>
      <c r="P7" s="201" t="s">
        <v>79</v>
      </c>
      <c r="Q7" s="201" t="s">
        <v>80</v>
      </c>
    </row>
    <row r="8">
      <c r="A8" s="49">
        <v>3.0</v>
      </c>
      <c r="B8" s="159" t="s">
        <v>73</v>
      </c>
      <c r="C8" s="51" t="s">
        <v>74</v>
      </c>
      <c r="D8" s="49" t="s">
        <v>18</v>
      </c>
      <c r="E8" s="49" t="s">
        <v>1950</v>
      </c>
      <c r="F8" s="49" t="s">
        <v>75</v>
      </c>
      <c r="G8" s="49"/>
      <c r="H8" s="49" t="s">
        <v>18</v>
      </c>
      <c r="I8" s="52">
        <v>44238.0</v>
      </c>
      <c r="J8" s="52">
        <v>44238.0</v>
      </c>
      <c r="K8" s="53" t="s">
        <v>1952</v>
      </c>
      <c r="L8" s="54">
        <f t="shared" si="2"/>
        <v>551177250</v>
      </c>
      <c r="M8" s="51" t="s">
        <v>1941</v>
      </c>
      <c r="N8" s="55" t="s">
        <v>78</v>
      </c>
      <c r="O8" s="56">
        <f>140000*90</f>
        <v>12600000</v>
      </c>
      <c r="P8" s="201" t="s">
        <v>79</v>
      </c>
      <c r="Q8" s="201" t="s">
        <v>80</v>
      </c>
    </row>
    <row r="9">
      <c r="A9" s="49">
        <v>3.0</v>
      </c>
      <c r="B9" s="202" t="s">
        <v>73</v>
      </c>
      <c r="C9" s="51" t="s">
        <v>74</v>
      </c>
      <c r="D9" s="49" t="s">
        <v>18</v>
      </c>
      <c r="E9" s="49" t="s">
        <v>1950</v>
      </c>
      <c r="F9" s="49" t="s">
        <v>75</v>
      </c>
      <c r="G9" s="49"/>
      <c r="H9" s="49" t="s">
        <v>18</v>
      </c>
      <c r="I9" s="52">
        <v>44239.0</v>
      </c>
      <c r="J9" s="52">
        <v>44239.0</v>
      </c>
      <c r="K9" s="53" t="s">
        <v>1953</v>
      </c>
      <c r="L9" s="54">
        <f t="shared" si="2"/>
        <v>551177250</v>
      </c>
      <c r="M9" s="51" t="s">
        <v>1941</v>
      </c>
      <c r="N9" s="55" t="s">
        <v>78</v>
      </c>
      <c r="O9" s="56">
        <f>56205*90</f>
        <v>5058450</v>
      </c>
      <c r="P9" s="201" t="s">
        <v>79</v>
      </c>
      <c r="Q9" s="201" t="s">
        <v>80</v>
      </c>
    </row>
    <row r="10">
      <c r="A10" s="49">
        <v>3.0</v>
      </c>
      <c r="B10" s="159" t="s">
        <v>73</v>
      </c>
      <c r="C10" s="51" t="s">
        <v>74</v>
      </c>
      <c r="D10" s="49" t="s">
        <v>18</v>
      </c>
      <c r="E10" s="49" t="s">
        <v>1950</v>
      </c>
      <c r="F10" s="49" t="s">
        <v>75</v>
      </c>
      <c r="G10" s="49"/>
      <c r="H10" s="49" t="s">
        <v>18</v>
      </c>
      <c r="I10" s="96">
        <v>44252.0</v>
      </c>
      <c r="J10" s="96">
        <v>44252.0</v>
      </c>
      <c r="K10" s="81" t="s">
        <v>1954</v>
      </c>
      <c r="L10" s="54">
        <f t="shared" si="2"/>
        <v>551177250</v>
      </c>
      <c r="M10" s="51" t="s">
        <v>1941</v>
      </c>
      <c r="N10" s="55" t="s">
        <v>78</v>
      </c>
      <c r="O10" s="56">
        <f>206261*90</f>
        <v>18563490</v>
      </c>
      <c r="P10" s="201" t="s">
        <v>79</v>
      </c>
      <c r="Q10" s="201" t="s">
        <v>80</v>
      </c>
    </row>
    <row r="11">
      <c r="A11" s="49">
        <v>3.0</v>
      </c>
      <c r="B11" s="159" t="s">
        <v>73</v>
      </c>
      <c r="C11" s="51" t="s">
        <v>74</v>
      </c>
      <c r="D11" s="49" t="s">
        <v>18</v>
      </c>
      <c r="E11" s="49" t="s">
        <v>1950</v>
      </c>
      <c r="F11" s="49" t="s">
        <v>75</v>
      </c>
      <c r="G11" s="49"/>
      <c r="H11" s="49" t="s">
        <v>18</v>
      </c>
      <c r="I11" s="96">
        <v>44384.0</v>
      </c>
      <c r="J11" s="96">
        <v>44384.0</v>
      </c>
      <c r="K11" s="81" t="s">
        <v>1955</v>
      </c>
      <c r="L11" s="54">
        <f t="shared" si="2"/>
        <v>551177250</v>
      </c>
      <c r="M11" s="51" t="s">
        <v>1941</v>
      </c>
      <c r="N11" s="55" t="s">
        <v>78</v>
      </c>
      <c r="O11" s="56">
        <f>31900*87</f>
        <v>2775300</v>
      </c>
      <c r="P11" s="201" t="s">
        <v>79</v>
      </c>
      <c r="Q11" s="201" t="s">
        <v>80</v>
      </c>
    </row>
    <row r="12">
      <c r="A12" s="49">
        <v>3.0</v>
      </c>
      <c r="B12" s="202" t="s">
        <v>73</v>
      </c>
      <c r="C12" s="51" t="s">
        <v>74</v>
      </c>
      <c r="D12" s="49" t="s">
        <v>18</v>
      </c>
      <c r="E12" s="49" t="s">
        <v>1950</v>
      </c>
      <c r="F12" s="49" t="s">
        <v>75</v>
      </c>
      <c r="G12" s="49"/>
      <c r="H12" s="49" t="s">
        <v>18</v>
      </c>
      <c r="I12" s="96">
        <v>44410.0</v>
      </c>
      <c r="J12" s="96">
        <v>44410.0</v>
      </c>
      <c r="K12" s="81" t="s">
        <v>1956</v>
      </c>
      <c r="L12" s="54">
        <f t="shared" si="2"/>
        <v>551177250</v>
      </c>
      <c r="M12" s="51" t="s">
        <v>1941</v>
      </c>
      <c r="N12" s="55" t="s">
        <v>78</v>
      </c>
      <c r="O12" s="56">
        <v>7119491.63</v>
      </c>
      <c r="P12" s="201" t="s">
        <v>79</v>
      </c>
      <c r="Q12" s="201" t="s">
        <v>80</v>
      </c>
    </row>
    <row r="13">
      <c r="A13" s="49">
        <v>3.0</v>
      </c>
      <c r="B13" s="202" t="s">
        <v>73</v>
      </c>
      <c r="C13" s="51" t="s">
        <v>74</v>
      </c>
      <c r="D13" s="49" t="s">
        <v>18</v>
      </c>
      <c r="E13" s="49" t="s">
        <v>1950</v>
      </c>
      <c r="F13" s="49" t="s">
        <v>75</v>
      </c>
      <c r="G13" s="49"/>
      <c r="H13" s="49" t="s">
        <v>18</v>
      </c>
      <c r="I13" s="96">
        <v>44410.0</v>
      </c>
      <c r="J13" s="96">
        <v>44410.0</v>
      </c>
      <c r="K13" s="81" t="s">
        <v>1956</v>
      </c>
      <c r="L13" s="54">
        <f t="shared" si="2"/>
        <v>551177250</v>
      </c>
      <c r="M13" s="51" t="s">
        <v>1941</v>
      </c>
      <c r="N13" s="55" t="s">
        <v>78</v>
      </c>
      <c r="O13" s="56">
        <v>3584259.56</v>
      </c>
      <c r="P13" s="201" t="s">
        <v>79</v>
      </c>
      <c r="Q13" s="201" t="s">
        <v>80</v>
      </c>
    </row>
    <row r="14">
      <c r="A14" s="49">
        <v>3.0</v>
      </c>
      <c r="B14" s="202" t="s">
        <v>73</v>
      </c>
      <c r="C14" s="51" t="s">
        <v>74</v>
      </c>
      <c r="D14" s="49" t="s">
        <v>18</v>
      </c>
      <c r="E14" s="49" t="s">
        <v>1950</v>
      </c>
      <c r="F14" s="49" t="s">
        <v>75</v>
      </c>
      <c r="G14" s="49"/>
      <c r="H14" s="49" t="s">
        <v>18</v>
      </c>
      <c r="I14" s="96">
        <v>44424.0</v>
      </c>
      <c r="J14" s="96">
        <v>44424.0</v>
      </c>
      <c r="K14" s="81" t="s">
        <v>1957</v>
      </c>
      <c r="L14" s="54">
        <f t="shared" si="2"/>
        <v>551177250</v>
      </c>
      <c r="M14" s="51" t="s">
        <v>1941</v>
      </c>
      <c r="N14" s="55" t="s">
        <v>78</v>
      </c>
      <c r="O14" s="56">
        <f>211683*90</f>
        <v>19051470</v>
      </c>
      <c r="P14" s="201" t="s">
        <v>79</v>
      </c>
      <c r="Q14" s="201" t="s">
        <v>80</v>
      </c>
    </row>
    <row r="15">
      <c r="A15" s="63">
        <v>1.0</v>
      </c>
      <c r="B15" s="203" t="s">
        <v>1958</v>
      </c>
      <c r="C15" s="63" t="s">
        <v>266</v>
      </c>
      <c r="D15" s="63" t="s">
        <v>18</v>
      </c>
      <c r="E15" s="63" t="s">
        <v>1959</v>
      </c>
      <c r="F15" s="63" t="s">
        <v>75</v>
      </c>
      <c r="G15" s="63"/>
      <c r="H15" s="63" t="s">
        <v>18</v>
      </c>
      <c r="I15" s="76">
        <v>44390.0</v>
      </c>
      <c r="J15" s="76">
        <v>44390.0</v>
      </c>
      <c r="K15" s="87" t="s">
        <v>1960</v>
      </c>
      <c r="L15" s="59">
        <v>1.4421573E7</v>
      </c>
      <c r="M15" s="98" t="s">
        <v>1961</v>
      </c>
      <c r="N15" s="61" t="s">
        <v>1962</v>
      </c>
      <c r="O15" s="56">
        <v>16037.51</v>
      </c>
      <c r="P15" s="62" t="s">
        <v>695</v>
      </c>
      <c r="Q15" s="201" t="s">
        <v>80</v>
      </c>
    </row>
    <row r="16">
      <c r="A16" s="63">
        <v>1.0</v>
      </c>
      <c r="B16" s="204" t="s">
        <v>18</v>
      </c>
      <c r="C16" s="63" t="s">
        <v>1963</v>
      </c>
      <c r="D16" s="63">
        <v>316.0</v>
      </c>
      <c r="E16" s="63" t="s">
        <v>18</v>
      </c>
      <c r="F16" s="63" t="s">
        <v>140</v>
      </c>
      <c r="G16" s="63"/>
      <c r="H16" s="63" t="s">
        <v>18</v>
      </c>
      <c r="I16" s="76">
        <v>44272.0</v>
      </c>
      <c r="J16" s="63" t="s">
        <v>18</v>
      </c>
      <c r="K16" s="87" t="s">
        <v>1964</v>
      </c>
      <c r="L16" s="59" t="s">
        <v>18</v>
      </c>
      <c r="M16" s="60" t="s">
        <v>18</v>
      </c>
      <c r="N16" s="63" t="s">
        <v>18</v>
      </c>
      <c r="O16" s="59" t="s">
        <v>18</v>
      </c>
      <c r="P16" s="57"/>
      <c r="Q16" s="57"/>
    </row>
    <row r="17">
      <c r="A17" s="63">
        <v>1.0</v>
      </c>
      <c r="B17" s="204" t="s">
        <v>108</v>
      </c>
      <c r="C17" s="63" t="s">
        <v>1965</v>
      </c>
      <c r="D17" s="63">
        <v>566.0</v>
      </c>
      <c r="E17" s="63" t="s">
        <v>18</v>
      </c>
      <c r="F17" s="63" t="s">
        <v>140</v>
      </c>
      <c r="G17" s="63"/>
      <c r="H17" s="63" t="s">
        <v>18</v>
      </c>
      <c r="I17" s="76">
        <v>44320.0</v>
      </c>
      <c r="J17" s="76">
        <v>44327.0</v>
      </c>
      <c r="K17" s="87" t="s">
        <v>1966</v>
      </c>
      <c r="L17" s="59" t="s">
        <v>18</v>
      </c>
      <c r="M17" s="60" t="s">
        <v>18</v>
      </c>
      <c r="N17" s="63" t="s">
        <v>18</v>
      </c>
      <c r="O17" s="63" t="s">
        <v>18</v>
      </c>
      <c r="P17" s="57"/>
      <c r="Q17" s="57"/>
      <c r="R17">
        <f t="shared" ref="R17:R49" si="3">DATEDIF(I17,J17,"D")</f>
        <v>7</v>
      </c>
    </row>
    <row r="18">
      <c r="A18" s="63">
        <v>2.0</v>
      </c>
      <c r="B18" s="63" t="s">
        <v>1967</v>
      </c>
      <c r="C18" s="63" t="s">
        <v>70</v>
      </c>
      <c r="D18" s="63">
        <v>228.0</v>
      </c>
      <c r="E18" s="63" t="s">
        <v>18</v>
      </c>
      <c r="F18" s="63" t="s">
        <v>140</v>
      </c>
      <c r="G18" s="63"/>
      <c r="H18" s="63" t="s">
        <v>18</v>
      </c>
      <c r="I18" s="76">
        <v>44257.0</v>
      </c>
      <c r="J18" s="76">
        <v>44264.0</v>
      </c>
      <c r="K18" s="77" t="s">
        <v>1968</v>
      </c>
      <c r="L18" s="59" t="s">
        <v>18</v>
      </c>
      <c r="M18" s="60" t="s">
        <v>18</v>
      </c>
      <c r="N18" s="63" t="s">
        <v>18</v>
      </c>
      <c r="O18" s="59" t="s">
        <v>18</v>
      </c>
      <c r="P18" s="57"/>
      <c r="Q18" s="57"/>
      <c r="R18">
        <f t="shared" si="3"/>
        <v>7</v>
      </c>
    </row>
    <row r="19">
      <c r="A19" s="63">
        <v>2.0</v>
      </c>
      <c r="B19" s="63" t="s">
        <v>1967</v>
      </c>
      <c r="C19" s="60" t="s">
        <v>1969</v>
      </c>
      <c r="D19" s="63">
        <v>414.0</v>
      </c>
      <c r="E19" s="63" t="s">
        <v>18</v>
      </c>
      <c r="F19" s="63" t="s">
        <v>140</v>
      </c>
      <c r="G19" s="63"/>
      <c r="H19" s="63" t="s">
        <v>18</v>
      </c>
      <c r="I19" s="76">
        <v>44286.0</v>
      </c>
      <c r="J19" s="76">
        <v>44286.0</v>
      </c>
      <c r="K19" s="77" t="s">
        <v>1970</v>
      </c>
      <c r="L19" s="59" t="s">
        <v>18</v>
      </c>
      <c r="M19" s="60" t="s">
        <v>18</v>
      </c>
      <c r="N19" s="63" t="s">
        <v>18</v>
      </c>
      <c r="O19" s="63" t="s">
        <v>18</v>
      </c>
      <c r="P19" s="57"/>
      <c r="Q19" s="57"/>
      <c r="R19">
        <f t="shared" si="3"/>
        <v>0</v>
      </c>
    </row>
    <row r="20" ht="63.0" customHeight="1">
      <c r="A20" s="63">
        <v>2.0</v>
      </c>
      <c r="B20" s="63" t="s">
        <v>1971</v>
      </c>
      <c r="C20" s="60" t="s">
        <v>1972</v>
      </c>
      <c r="D20" s="63">
        <v>646.0</v>
      </c>
      <c r="E20" s="63" t="s">
        <v>18</v>
      </c>
      <c r="F20" s="63" t="s">
        <v>140</v>
      </c>
      <c r="G20" s="63"/>
      <c r="H20" s="63" t="s">
        <v>18</v>
      </c>
      <c r="I20" s="76">
        <v>44342.0</v>
      </c>
      <c r="J20" s="76">
        <v>44343.0</v>
      </c>
      <c r="K20" s="87" t="s">
        <v>1973</v>
      </c>
      <c r="L20" s="59" t="s">
        <v>18</v>
      </c>
      <c r="M20" s="60" t="s">
        <v>18</v>
      </c>
      <c r="N20" s="63" t="s">
        <v>18</v>
      </c>
      <c r="O20" s="63" t="s">
        <v>18</v>
      </c>
      <c r="P20" s="57"/>
      <c r="Q20" s="57"/>
      <c r="R20">
        <f t="shared" si="3"/>
        <v>1</v>
      </c>
    </row>
    <row r="21">
      <c r="A21" s="63">
        <v>1.0</v>
      </c>
      <c r="B21" s="63" t="s">
        <v>1974</v>
      </c>
      <c r="C21" s="63" t="s">
        <v>1975</v>
      </c>
      <c r="D21" s="63">
        <v>292.0</v>
      </c>
      <c r="E21" s="63" t="s">
        <v>18</v>
      </c>
      <c r="F21" s="63" t="s">
        <v>140</v>
      </c>
      <c r="G21" s="63"/>
      <c r="H21" s="63" t="s">
        <v>18</v>
      </c>
      <c r="I21" s="76">
        <v>44267.0</v>
      </c>
      <c r="J21" s="64">
        <v>44270.0</v>
      </c>
      <c r="K21" s="87" t="s">
        <v>1976</v>
      </c>
      <c r="L21" s="59" t="s">
        <v>18</v>
      </c>
      <c r="M21" s="60" t="s">
        <v>18</v>
      </c>
      <c r="N21" s="63" t="s">
        <v>18</v>
      </c>
      <c r="O21" s="59" t="s">
        <v>18</v>
      </c>
      <c r="P21" s="57"/>
      <c r="Q21" s="57"/>
      <c r="R21">
        <f t="shared" si="3"/>
        <v>3</v>
      </c>
    </row>
    <row r="22">
      <c r="A22" s="63">
        <v>2.0</v>
      </c>
      <c r="B22" s="203" t="s">
        <v>1977</v>
      </c>
      <c r="C22" s="60" t="s">
        <v>1978</v>
      </c>
      <c r="D22" s="63">
        <v>515.0</v>
      </c>
      <c r="E22" s="63" t="s">
        <v>18</v>
      </c>
      <c r="F22" s="63" t="s">
        <v>140</v>
      </c>
      <c r="G22" s="63"/>
      <c r="H22" s="63" t="s">
        <v>18</v>
      </c>
      <c r="I22" s="76">
        <v>44307.0</v>
      </c>
      <c r="J22" s="76">
        <v>44309.0</v>
      </c>
      <c r="K22" s="87" t="s">
        <v>1979</v>
      </c>
      <c r="L22" s="59" t="s">
        <v>18</v>
      </c>
      <c r="M22" s="60" t="s">
        <v>18</v>
      </c>
      <c r="N22" s="63" t="s">
        <v>18</v>
      </c>
      <c r="O22" s="63" t="s">
        <v>18</v>
      </c>
      <c r="P22" s="57"/>
      <c r="Q22" s="57"/>
      <c r="R22">
        <f t="shared" si="3"/>
        <v>2</v>
      </c>
    </row>
    <row r="23">
      <c r="A23" s="63">
        <v>2.0</v>
      </c>
      <c r="B23" s="204" t="s">
        <v>342</v>
      </c>
      <c r="C23" s="63" t="s">
        <v>1980</v>
      </c>
      <c r="D23" s="63">
        <v>269.0</v>
      </c>
      <c r="E23" s="63" t="s">
        <v>18</v>
      </c>
      <c r="F23" s="63" t="s">
        <v>140</v>
      </c>
      <c r="G23" s="63"/>
      <c r="H23" s="63" t="s">
        <v>202</v>
      </c>
      <c r="I23" s="76">
        <v>44264.0</v>
      </c>
      <c r="J23" s="64">
        <v>44272.0</v>
      </c>
      <c r="K23" s="87" t="s">
        <v>1981</v>
      </c>
      <c r="L23" s="59" t="s">
        <v>18</v>
      </c>
      <c r="M23" s="60" t="s">
        <v>18</v>
      </c>
      <c r="N23" s="63" t="s">
        <v>18</v>
      </c>
      <c r="O23" s="59" t="s">
        <v>18</v>
      </c>
      <c r="P23" s="57"/>
      <c r="Q23" s="57"/>
      <c r="R23">
        <f t="shared" si="3"/>
        <v>8</v>
      </c>
    </row>
    <row r="24">
      <c r="A24" s="63">
        <v>2.0</v>
      </c>
      <c r="B24" s="204" t="s">
        <v>258</v>
      </c>
      <c r="C24" s="60" t="s">
        <v>1982</v>
      </c>
      <c r="D24" s="63">
        <v>523.0</v>
      </c>
      <c r="E24" s="63" t="s">
        <v>18</v>
      </c>
      <c r="F24" s="63" t="s">
        <v>140</v>
      </c>
      <c r="G24" s="63"/>
      <c r="H24" s="63" t="s">
        <v>18</v>
      </c>
      <c r="I24" s="76">
        <v>44307.0</v>
      </c>
      <c r="J24" s="76">
        <v>44313.0</v>
      </c>
      <c r="K24" s="87" t="s">
        <v>1983</v>
      </c>
      <c r="L24" s="59">
        <v>541326.0</v>
      </c>
      <c r="M24" s="60" t="s">
        <v>18</v>
      </c>
      <c r="N24" s="63" t="s">
        <v>18</v>
      </c>
      <c r="O24" s="63" t="s">
        <v>18</v>
      </c>
      <c r="P24" s="57"/>
      <c r="Q24" s="57"/>
      <c r="R24">
        <f t="shared" si="3"/>
        <v>6</v>
      </c>
    </row>
    <row r="25">
      <c r="A25" s="63">
        <v>1.0</v>
      </c>
      <c r="B25" s="63" t="s">
        <v>258</v>
      </c>
      <c r="C25" s="63" t="s">
        <v>1984</v>
      </c>
      <c r="D25" s="63">
        <v>833.0</v>
      </c>
      <c r="E25" s="63" t="s">
        <v>18</v>
      </c>
      <c r="F25" s="63" t="s">
        <v>140</v>
      </c>
      <c r="G25" s="63"/>
      <c r="H25" s="63" t="s">
        <v>18</v>
      </c>
      <c r="I25" s="76">
        <v>44389.0</v>
      </c>
      <c r="J25" s="76">
        <v>44460.0</v>
      </c>
      <c r="K25" s="77" t="s">
        <v>1985</v>
      </c>
      <c r="L25" s="59" t="s">
        <v>18</v>
      </c>
      <c r="M25" s="60" t="s">
        <v>18</v>
      </c>
      <c r="N25" s="63" t="s">
        <v>18</v>
      </c>
      <c r="O25" s="63" t="s">
        <v>18</v>
      </c>
      <c r="P25" s="57"/>
      <c r="Q25" s="57"/>
      <c r="R25">
        <f t="shared" si="3"/>
        <v>71</v>
      </c>
    </row>
    <row r="26">
      <c r="A26" s="63">
        <v>2.0</v>
      </c>
      <c r="B26" s="63" t="s">
        <v>1986</v>
      </c>
      <c r="C26" s="63" t="s">
        <v>1987</v>
      </c>
      <c r="D26" s="63">
        <v>529.0</v>
      </c>
      <c r="E26" s="63" t="s">
        <v>18</v>
      </c>
      <c r="F26" s="63" t="s">
        <v>140</v>
      </c>
      <c r="G26" s="63"/>
      <c r="H26" s="63" t="s">
        <v>18</v>
      </c>
      <c r="I26" s="76">
        <v>44307.0</v>
      </c>
      <c r="J26" s="76">
        <v>44307.0</v>
      </c>
      <c r="K26" s="87" t="s">
        <v>1988</v>
      </c>
      <c r="L26" s="59" t="s">
        <v>18</v>
      </c>
      <c r="M26" s="60" t="s">
        <v>18</v>
      </c>
      <c r="N26" s="63" t="s">
        <v>18</v>
      </c>
      <c r="O26" s="63" t="s">
        <v>18</v>
      </c>
      <c r="P26" s="57"/>
      <c r="Q26" s="57"/>
      <c r="R26">
        <f t="shared" si="3"/>
        <v>0</v>
      </c>
    </row>
    <row r="27">
      <c r="A27" s="63">
        <v>1.0</v>
      </c>
      <c r="B27" s="63" t="s">
        <v>233</v>
      </c>
      <c r="C27" s="63" t="s">
        <v>1989</v>
      </c>
      <c r="D27" s="63">
        <v>854.0</v>
      </c>
      <c r="E27" s="63" t="s">
        <v>18</v>
      </c>
      <c r="F27" s="63" t="s">
        <v>140</v>
      </c>
      <c r="G27" s="63"/>
      <c r="H27" s="63" t="s">
        <v>18</v>
      </c>
      <c r="I27" s="76">
        <v>44393.0</v>
      </c>
      <c r="J27" s="76">
        <v>44397.0</v>
      </c>
      <c r="K27" s="87" t="s">
        <v>1990</v>
      </c>
      <c r="L27" s="59" t="s">
        <v>18</v>
      </c>
      <c r="M27" s="60" t="s">
        <v>18</v>
      </c>
      <c r="N27" s="63" t="s">
        <v>18</v>
      </c>
      <c r="O27" s="63" t="s">
        <v>18</v>
      </c>
      <c r="P27" s="57"/>
      <c r="Q27" s="57"/>
      <c r="R27">
        <f t="shared" si="3"/>
        <v>4</v>
      </c>
    </row>
    <row r="28">
      <c r="A28" s="49">
        <v>2.0</v>
      </c>
      <c r="B28" s="51" t="s">
        <v>159</v>
      </c>
      <c r="C28" s="51" t="s">
        <v>1991</v>
      </c>
      <c r="D28" s="49">
        <v>147.0</v>
      </c>
      <c r="E28" s="49" t="s">
        <v>18</v>
      </c>
      <c r="F28" s="49" t="s">
        <v>140</v>
      </c>
      <c r="G28" s="51"/>
      <c r="H28" s="51" t="s">
        <v>640</v>
      </c>
      <c r="I28" s="96">
        <v>44236.0</v>
      </c>
      <c r="J28" s="96">
        <v>44237.0</v>
      </c>
      <c r="K28" s="81" t="s">
        <v>1992</v>
      </c>
      <c r="L28" s="54" t="s">
        <v>18</v>
      </c>
      <c r="M28" s="98" t="s">
        <v>18</v>
      </c>
      <c r="N28" s="55" t="s">
        <v>18</v>
      </c>
      <c r="O28" s="56" t="s">
        <v>18</v>
      </c>
      <c r="P28" s="57"/>
      <c r="Q28" s="57"/>
      <c r="R28">
        <f t="shared" si="3"/>
        <v>1</v>
      </c>
    </row>
    <row r="29">
      <c r="A29" s="63">
        <v>2.0</v>
      </c>
      <c r="B29" s="63" t="s">
        <v>1993</v>
      </c>
      <c r="C29" s="60" t="s">
        <v>1994</v>
      </c>
      <c r="D29" s="63">
        <v>419.0</v>
      </c>
      <c r="E29" s="63" t="s">
        <v>18</v>
      </c>
      <c r="F29" s="63" t="s">
        <v>140</v>
      </c>
      <c r="G29" s="63"/>
      <c r="H29" s="63" t="s">
        <v>18</v>
      </c>
      <c r="I29" s="76">
        <v>44291.0</v>
      </c>
      <c r="J29" s="76">
        <v>44291.0</v>
      </c>
      <c r="K29" s="87" t="s">
        <v>1995</v>
      </c>
      <c r="L29" s="59" t="s">
        <v>18</v>
      </c>
      <c r="M29" s="60" t="s">
        <v>18</v>
      </c>
      <c r="N29" s="63" t="s">
        <v>18</v>
      </c>
      <c r="O29" s="63" t="s">
        <v>18</v>
      </c>
      <c r="P29" s="57"/>
      <c r="Q29" s="57"/>
      <c r="R29">
        <f t="shared" si="3"/>
        <v>0</v>
      </c>
    </row>
    <row r="30">
      <c r="A30" s="63">
        <v>2.0</v>
      </c>
      <c r="B30" s="63" t="s">
        <v>1996</v>
      </c>
      <c r="C30" s="60" t="s">
        <v>1997</v>
      </c>
      <c r="D30" s="63">
        <v>535.0</v>
      </c>
      <c r="E30" s="63" t="s">
        <v>18</v>
      </c>
      <c r="F30" s="63" t="s">
        <v>140</v>
      </c>
      <c r="G30" s="63"/>
      <c r="H30" s="63" t="s">
        <v>18</v>
      </c>
      <c r="I30" s="76">
        <v>44312.0</v>
      </c>
      <c r="J30" s="76">
        <v>44313.0</v>
      </c>
      <c r="K30" s="87" t="s">
        <v>1998</v>
      </c>
      <c r="L30" s="59" t="s">
        <v>18</v>
      </c>
      <c r="M30" s="60" t="s">
        <v>18</v>
      </c>
      <c r="N30" s="63" t="s">
        <v>18</v>
      </c>
      <c r="O30" s="63" t="s">
        <v>18</v>
      </c>
      <c r="P30" s="57"/>
      <c r="Q30" s="57"/>
      <c r="R30">
        <f t="shared" si="3"/>
        <v>1</v>
      </c>
    </row>
    <row r="31">
      <c r="A31" s="49">
        <v>2.0</v>
      </c>
      <c r="B31" s="51" t="s">
        <v>1999</v>
      </c>
      <c r="C31" s="51" t="s">
        <v>739</v>
      </c>
      <c r="D31" s="49" t="s">
        <v>2000</v>
      </c>
      <c r="E31" s="49" t="s">
        <v>18</v>
      </c>
      <c r="F31" s="49" t="s">
        <v>140</v>
      </c>
      <c r="G31" s="51"/>
      <c r="H31" s="51" t="s">
        <v>18</v>
      </c>
      <c r="I31" s="96">
        <v>44235.0</v>
      </c>
      <c r="J31" s="96">
        <v>44237.0</v>
      </c>
      <c r="K31" s="81" t="s">
        <v>2001</v>
      </c>
      <c r="L31" s="54" t="s">
        <v>18</v>
      </c>
      <c r="M31" s="98" t="s">
        <v>18</v>
      </c>
      <c r="N31" s="55" t="s">
        <v>18</v>
      </c>
      <c r="O31" s="56" t="s">
        <v>18</v>
      </c>
      <c r="P31" s="57"/>
      <c r="Q31" s="57"/>
      <c r="R31">
        <f t="shared" si="3"/>
        <v>2</v>
      </c>
    </row>
    <row r="32">
      <c r="A32" s="63">
        <v>1.0</v>
      </c>
      <c r="B32" s="204" t="s">
        <v>2002</v>
      </c>
      <c r="C32" s="60" t="s">
        <v>2003</v>
      </c>
      <c r="D32" s="63">
        <v>352.0</v>
      </c>
      <c r="E32" s="63" t="s">
        <v>18</v>
      </c>
      <c r="F32" s="63" t="s">
        <v>140</v>
      </c>
      <c r="G32" s="63"/>
      <c r="H32" s="63" t="s">
        <v>18</v>
      </c>
      <c r="I32" s="64">
        <v>44280.0</v>
      </c>
      <c r="J32" s="76">
        <v>44280.0</v>
      </c>
      <c r="K32" s="77" t="s">
        <v>2004</v>
      </c>
      <c r="L32" s="59" t="s">
        <v>18</v>
      </c>
      <c r="M32" s="60" t="s">
        <v>18</v>
      </c>
      <c r="N32" s="63" t="s">
        <v>18</v>
      </c>
      <c r="O32" s="59" t="s">
        <v>18</v>
      </c>
      <c r="P32" s="57"/>
      <c r="Q32" s="57"/>
      <c r="R32">
        <f t="shared" si="3"/>
        <v>0</v>
      </c>
    </row>
    <row r="33">
      <c r="A33" s="63">
        <v>2.0</v>
      </c>
      <c r="B33" s="63" t="s">
        <v>2005</v>
      </c>
      <c r="C33" s="63" t="s">
        <v>2006</v>
      </c>
      <c r="D33" s="63">
        <v>667.0</v>
      </c>
      <c r="E33" s="63" t="s">
        <v>18</v>
      </c>
      <c r="F33" s="63" t="s">
        <v>140</v>
      </c>
      <c r="G33" s="63"/>
      <c r="H33" s="63" t="s">
        <v>18</v>
      </c>
      <c r="I33" s="76">
        <v>44347.0</v>
      </c>
      <c r="J33" s="76">
        <v>44347.0</v>
      </c>
      <c r="K33" s="87" t="s">
        <v>2007</v>
      </c>
      <c r="L33" s="59" t="s">
        <v>18</v>
      </c>
      <c r="M33" s="60" t="s">
        <v>18</v>
      </c>
      <c r="N33" s="63" t="s">
        <v>18</v>
      </c>
      <c r="O33" s="63" t="s">
        <v>18</v>
      </c>
      <c r="P33" s="57"/>
      <c r="Q33" s="57"/>
      <c r="R33">
        <f t="shared" si="3"/>
        <v>0</v>
      </c>
    </row>
    <row r="34">
      <c r="A34" s="63">
        <v>1.0</v>
      </c>
      <c r="B34" s="63" t="s">
        <v>1730</v>
      </c>
      <c r="C34" s="63" t="s">
        <v>571</v>
      </c>
      <c r="D34" s="63">
        <v>232.0</v>
      </c>
      <c r="E34" s="63" t="s">
        <v>18</v>
      </c>
      <c r="F34" s="63" t="s">
        <v>140</v>
      </c>
      <c r="G34" s="63"/>
      <c r="H34" s="63" t="s">
        <v>18</v>
      </c>
      <c r="I34" s="76">
        <v>44258.0</v>
      </c>
      <c r="J34" s="76">
        <v>44258.0</v>
      </c>
      <c r="K34" s="77" t="s">
        <v>2008</v>
      </c>
      <c r="L34" s="59" t="s">
        <v>18</v>
      </c>
      <c r="M34" s="60" t="s">
        <v>18</v>
      </c>
      <c r="N34" s="63" t="s">
        <v>18</v>
      </c>
      <c r="O34" s="59" t="s">
        <v>18</v>
      </c>
      <c r="P34" s="57"/>
      <c r="Q34" s="57"/>
      <c r="R34">
        <f t="shared" si="3"/>
        <v>0</v>
      </c>
    </row>
    <row r="35">
      <c r="A35" s="63">
        <v>2.0</v>
      </c>
      <c r="B35" s="63" t="s">
        <v>2009</v>
      </c>
      <c r="C35" s="63" t="s">
        <v>2010</v>
      </c>
      <c r="D35" s="63">
        <v>321.0</v>
      </c>
      <c r="E35" s="63" t="s">
        <v>18</v>
      </c>
      <c r="F35" s="63" t="s">
        <v>140</v>
      </c>
      <c r="G35" s="63"/>
      <c r="H35" s="63" t="s">
        <v>18</v>
      </c>
      <c r="I35" s="76">
        <v>44272.0</v>
      </c>
      <c r="J35" s="63" t="s">
        <v>18</v>
      </c>
      <c r="K35" s="87" t="s">
        <v>1964</v>
      </c>
      <c r="L35" s="59" t="s">
        <v>18</v>
      </c>
      <c r="M35" s="60" t="s">
        <v>18</v>
      </c>
      <c r="N35" s="63" t="s">
        <v>18</v>
      </c>
      <c r="O35" s="59" t="s">
        <v>18</v>
      </c>
      <c r="P35" s="57"/>
      <c r="Q35" s="57"/>
      <c r="R35" t="str">
        <f t="shared" si="3"/>
        <v>#VALUE!</v>
      </c>
    </row>
    <row r="36">
      <c r="A36" s="63">
        <v>1.0</v>
      </c>
      <c r="B36" s="63" t="s">
        <v>102</v>
      </c>
      <c r="C36" s="63" t="s">
        <v>2011</v>
      </c>
      <c r="D36" s="63">
        <v>448.0</v>
      </c>
      <c r="E36" s="63" t="s">
        <v>18</v>
      </c>
      <c r="F36" s="63" t="s">
        <v>140</v>
      </c>
      <c r="G36" s="63"/>
      <c r="H36" s="63" t="s">
        <v>172</v>
      </c>
      <c r="I36" s="76">
        <v>44298.0</v>
      </c>
      <c r="J36" s="76">
        <v>44314.0</v>
      </c>
      <c r="K36" s="77" t="s">
        <v>2012</v>
      </c>
      <c r="L36" s="59" t="s">
        <v>18</v>
      </c>
      <c r="M36" s="60" t="s">
        <v>18</v>
      </c>
      <c r="N36" s="63" t="s">
        <v>18</v>
      </c>
      <c r="O36" s="63" t="s">
        <v>18</v>
      </c>
      <c r="P36" s="57"/>
      <c r="Q36" s="57"/>
      <c r="R36">
        <f t="shared" si="3"/>
        <v>16</v>
      </c>
    </row>
    <row r="37">
      <c r="A37" s="49">
        <v>1.0</v>
      </c>
      <c r="B37" s="51" t="s">
        <v>2013</v>
      </c>
      <c r="C37" s="51" t="s">
        <v>134</v>
      </c>
      <c r="D37" s="49">
        <v>135.0</v>
      </c>
      <c r="E37" s="49" t="s">
        <v>18</v>
      </c>
      <c r="F37" s="49" t="s">
        <v>140</v>
      </c>
      <c r="G37" s="51"/>
      <c r="H37" s="51" t="s">
        <v>18</v>
      </c>
      <c r="I37" s="96">
        <v>44232.0</v>
      </c>
      <c r="J37" s="96">
        <v>44279.0</v>
      </c>
      <c r="K37" s="81" t="s">
        <v>2014</v>
      </c>
      <c r="L37" s="54" t="s">
        <v>18</v>
      </c>
      <c r="M37" s="98" t="s">
        <v>18</v>
      </c>
      <c r="N37" s="55" t="s">
        <v>18</v>
      </c>
      <c r="O37" s="56" t="s">
        <v>18</v>
      </c>
      <c r="P37" s="57"/>
      <c r="Q37" s="57"/>
      <c r="R37">
        <f t="shared" si="3"/>
        <v>47</v>
      </c>
    </row>
    <row r="38">
      <c r="A38" s="63">
        <v>2.0</v>
      </c>
      <c r="B38" s="63" t="s">
        <v>2015</v>
      </c>
      <c r="C38" s="63" t="s">
        <v>169</v>
      </c>
      <c r="D38" s="63">
        <v>190.0</v>
      </c>
      <c r="E38" s="63" t="s">
        <v>18</v>
      </c>
      <c r="F38" s="63" t="s">
        <v>140</v>
      </c>
      <c r="G38" s="63"/>
      <c r="H38" s="63" t="s">
        <v>18</v>
      </c>
      <c r="I38" s="76">
        <v>44246.0</v>
      </c>
      <c r="J38" s="76">
        <v>44247.0</v>
      </c>
      <c r="K38" s="87" t="s">
        <v>2016</v>
      </c>
      <c r="L38" s="59" t="s">
        <v>18</v>
      </c>
      <c r="M38" s="60" t="s">
        <v>18</v>
      </c>
      <c r="N38" s="63" t="s">
        <v>18</v>
      </c>
      <c r="O38" s="63" t="s">
        <v>18</v>
      </c>
      <c r="P38" s="57"/>
      <c r="Q38" s="57"/>
      <c r="R38">
        <f t="shared" si="3"/>
        <v>1</v>
      </c>
    </row>
    <row r="39">
      <c r="A39" s="63">
        <v>2.0</v>
      </c>
      <c r="B39" s="60" t="s">
        <v>2017</v>
      </c>
      <c r="C39" s="63" t="s">
        <v>2018</v>
      </c>
      <c r="D39" s="63" t="s">
        <v>2019</v>
      </c>
      <c r="E39" s="63" t="s">
        <v>18</v>
      </c>
      <c r="F39" s="63" t="s">
        <v>140</v>
      </c>
      <c r="G39" s="63"/>
      <c r="H39" s="63" t="s">
        <v>18</v>
      </c>
      <c r="I39" s="76">
        <v>44459.0</v>
      </c>
      <c r="J39" s="76">
        <v>44459.0</v>
      </c>
      <c r="K39" s="77" t="s">
        <v>2020</v>
      </c>
      <c r="L39" s="59" t="s">
        <v>18</v>
      </c>
      <c r="M39" s="60" t="s">
        <v>18</v>
      </c>
      <c r="N39" s="63" t="s">
        <v>18</v>
      </c>
      <c r="O39" s="63" t="s">
        <v>18</v>
      </c>
      <c r="P39" s="57"/>
      <c r="Q39" s="57"/>
      <c r="R39">
        <f t="shared" si="3"/>
        <v>0</v>
      </c>
    </row>
    <row r="40">
      <c r="A40" s="63">
        <v>2.0</v>
      </c>
      <c r="B40" s="204" t="s">
        <v>507</v>
      </c>
      <c r="C40" s="63" t="s">
        <v>2021</v>
      </c>
      <c r="D40" s="63">
        <v>1157.0</v>
      </c>
      <c r="E40" s="63" t="s">
        <v>18</v>
      </c>
      <c r="F40" s="63" t="s">
        <v>140</v>
      </c>
      <c r="G40" s="63"/>
      <c r="H40" s="63" t="s">
        <v>2022</v>
      </c>
      <c r="I40" s="76">
        <v>44446.0</v>
      </c>
      <c r="J40" s="79">
        <v>44481.0</v>
      </c>
      <c r="K40" s="121" t="s">
        <v>2023</v>
      </c>
      <c r="L40" s="59" t="s">
        <v>18</v>
      </c>
      <c r="M40" s="60" t="s">
        <v>18</v>
      </c>
      <c r="N40" s="63" t="s">
        <v>18</v>
      </c>
      <c r="O40" s="63" t="s">
        <v>18</v>
      </c>
      <c r="P40" s="57"/>
      <c r="Q40" s="57"/>
      <c r="R40">
        <f t="shared" si="3"/>
        <v>35</v>
      </c>
    </row>
    <row r="41">
      <c r="A41" s="63">
        <v>1.0</v>
      </c>
      <c r="B41" s="63" t="s">
        <v>108</v>
      </c>
      <c r="C41" s="60" t="s">
        <v>2024</v>
      </c>
      <c r="D41" s="63">
        <v>1374.0</v>
      </c>
      <c r="E41" s="63" t="s">
        <v>18</v>
      </c>
      <c r="F41" s="63" t="s">
        <v>140</v>
      </c>
      <c r="G41" s="63"/>
      <c r="H41" s="63" t="s">
        <v>18</v>
      </c>
      <c r="I41" s="79">
        <v>44487.0</v>
      </c>
      <c r="J41" s="79">
        <v>44487.0</v>
      </c>
      <c r="K41" s="87" t="s">
        <v>2025</v>
      </c>
      <c r="L41" s="59" t="s">
        <v>18</v>
      </c>
      <c r="M41" s="60" t="s">
        <v>18</v>
      </c>
      <c r="N41" s="63" t="s">
        <v>18</v>
      </c>
      <c r="O41" s="63" t="s">
        <v>18</v>
      </c>
      <c r="P41" s="57"/>
      <c r="Q41" s="57"/>
      <c r="R41">
        <f t="shared" si="3"/>
        <v>0</v>
      </c>
    </row>
    <row r="42">
      <c r="A42" s="63">
        <v>2.0</v>
      </c>
      <c r="B42" s="203" t="s">
        <v>2026</v>
      </c>
      <c r="C42" s="63" t="s">
        <v>2027</v>
      </c>
      <c r="D42" s="63">
        <v>1395.0</v>
      </c>
      <c r="E42" s="63" t="s">
        <v>18</v>
      </c>
      <c r="F42" s="63" t="s">
        <v>140</v>
      </c>
      <c r="G42" s="63"/>
      <c r="H42" s="63" t="s">
        <v>18</v>
      </c>
      <c r="I42" s="79">
        <v>44491.0</v>
      </c>
      <c r="J42" s="205">
        <v>44495.0</v>
      </c>
      <c r="K42" s="77" t="s">
        <v>2028</v>
      </c>
      <c r="L42" s="59" t="s">
        <v>18</v>
      </c>
      <c r="M42" s="60" t="s">
        <v>18</v>
      </c>
      <c r="N42" s="63" t="s">
        <v>18</v>
      </c>
      <c r="O42" s="63" t="s">
        <v>18</v>
      </c>
      <c r="P42" s="57"/>
      <c r="Q42" s="57"/>
      <c r="R42">
        <f t="shared" si="3"/>
        <v>4</v>
      </c>
    </row>
    <row r="43">
      <c r="A43" s="63">
        <v>2.0</v>
      </c>
      <c r="B43" s="63" t="s">
        <v>1481</v>
      </c>
      <c r="C43" s="60" t="s">
        <v>2029</v>
      </c>
      <c r="D43" s="63">
        <v>1408.0</v>
      </c>
      <c r="E43" s="63" t="s">
        <v>18</v>
      </c>
      <c r="F43" s="63" t="s">
        <v>140</v>
      </c>
      <c r="G43" s="63"/>
      <c r="H43" s="63" t="s">
        <v>18</v>
      </c>
      <c r="I43" s="79">
        <v>44495.0</v>
      </c>
      <c r="J43" s="79">
        <v>44496.0</v>
      </c>
      <c r="K43" s="77" t="s">
        <v>2030</v>
      </c>
      <c r="L43" s="59">
        <v>2900000.0</v>
      </c>
      <c r="M43" s="60" t="s">
        <v>18</v>
      </c>
      <c r="N43" s="63" t="s">
        <v>18</v>
      </c>
      <c r="O43" s="63" t="s">
        <v>18</v>
      </c>
      <c r="P43" s="57"/>
      <c r="Q43" s="57"/>
      <c r="R43">
        <f t="shared" si="3"/>
        <v>1</v>
      </c>
    </row>
    <row r="44">
      <c r="A44" s="49">
        <v>2.0</v>
      </c>
      <c r="B44" s="206" t="s">
        <v>108</v>
      </c>
      <c r="C44" s="51" t="s">
        <v>2031</v>
      </c>
      <c r="D44" s="49">
        <v>1501.0</v>
      </c>
      <c r="E44" s="49" t="s">
        <v>2032</v>
      </c>
      <c r="F44" s="49" t="s">
        <v>140</v>
      </c>
      <c r="G44" s="128"/>
      <c r="H44" s="128" t="s">
        <v>288</v>
      </c>
      <c r="I44" s="96">
        <v>44207.0</v>
      </c>
      <c r="J44" s="96">
        <v>44237.0</v>
      </c>
      <c r="K44" s="81" t="s">
        <v>2033</v>
      </c>
      <c r="L44" s="54">
        <v>8218956.0</v>
      </c>
      <c r="M44" s="98" t="s">
        <v>18</v>
      </c>
      <c r="N44" s="55" t="s">
        <v>18</v>
      </c>
      <c r="O44" s="56" t="s">
        <v>18</v>
      </c>
      <c r="P44" s="62"/>
      <c r="Q44" s="62"/>
      <c r="R44">
        <f t="shared" si="3"/>
        <v>30</v>
      </c>
    </row>
    <row r="45">
      <c r="A45" s="63">
        <v>2.0</v>
      </c>
      <c r="B45" s="204" t="s">
        <v>2034</v>
      </c>
      <c r="C45" s="60" t="s">
        <v>2035</v>
      </c>
      <c r="D45" s="63" t="s">
        <v>2036</v>
      </c>
      <c r="E45" s="63" t="s">
        <v>2032</v>
      </c>
      <c r="F45" s="63" t="s">
        <v>140</v>
      </c>
      <c r="G45" s="60"/>
      <c r="H45" s="60" t="s">
        <v>2037</v>
      </c>
      <c r="I45" s="76">
        <v>44284.0</v>
      </c>
      <c r="J45" s="76">
        <v>44363.0</v>
      </c>
      <c r="K45" s="77" t="s">
        <v>2038</v>
      </c>
      <c r="L45" s="59">
        <v>9748856.0</v>
      </c>
      <c r="M45" s="60" t="s">
        <v>18</v>
      </c>
      <c r="N45" s="61" t="s">
        <v>2039</v>
      </c>
      <c r="O45" s="63" t="s">
        <v>18</v>
      </c>
      <c r="P45" s="57"/>
      <c r="Q45" s="57"/>
      <c r="R45">
        <f t="shared" si="3"/>
        <v>79</v>
      </c>
    </row>
    <row r="46">
      <c r="A46" s="63">
        <v>2.0</v>
      </c>
      <c r="B46" s="63" t="s">
        <v>258</v>
      </c>
      <c r="C46" s="60" t="s">
        <v>2040</v>
      </c>
      <c r="D46" s="63">
        <v>953.0</v>
      </c>
      <c r="E46" s="63" t="s">
        <v>2032</v>
      </c>
      <c r="F46" s="63" t="s">
        <v>140</v>
      </c>
      <c r="G46" s="63"/>
      <c r="H46" s="63" t="s">
        <v>2041</v>
      </c>
      <c r="I46" s="76">
        <v>44400.0</v>
      </c>
      <c r="J46" s="76">
        <v>44403.0</v>
      </c>
      <c r="K46" s="77" t="s">
        <v>2042</v>
      </c>
      <c r="L46" s="59" t="s">
        <v>2043</v>
      </c>
      <c r="M46" s="60" t="s">
        <v>18</v>
      </c>
      <c r="N46" s="61" t="s">
        <v>2039</v>
      </c>
      <c r="O46" s="63" t="s">
        <v>18</v>
      </c>
      <c r="P46" s="57"/>
      <c r="Q46" s="57"/>
      <c r="R46">
        <f t="shared" si="3"/>
        <v>3</v>
      </c>
    </row>
    <row r="47" ht="40.5" customHeight="1">
      <c r="A47" s="49">
        <v>2.0</v>
      </c>
      <c r="B47" s="51" t="s">
        <v>1870</v>
      </c>
      <c r="C47" s="51" t="s">
        <v>1871</v>
      </c>
      <c r="D47" s="49" t="s">
        <v>18</v>
      </c>
      <c r="E47" s="49" t="s">
        <v>1872</v>
      </c>
      <c r="F47" s="49" t="s">
        <v>140</v>
      </c>
      <c r="G47" s="51"/>
      <c r="H47" s="51" t="s">
        <v>1790</v>
      </c>
      <c r="I47" s="96">
        <v>44221.0</v>
      </c>
      <c r="J47" s="96">
        <v>44224.0</v>
      </c>
      <c r="K47" s="53" t="s">
        <v>2044</v>
      </c>
      <c r="L47" s="54">
        <v>7.433414E7</v>
      </c>
      <c r="M47" s="98" t="s">
        <v>1873</v>
      </c>
      <c r="N47" s="55" t="s">
        <v>1874</v>
      </c>
      <c r="O47" s="56" t="s">
        <v>18</v>
      </c>
      <c r="P47" s="62"/>
      <c r="Q47" s="62"/>
      <c r="R47">
        <f t="shared" si="3"/>
        <v>3</v>
      </c>
    </row>
    <row r="48">
      <c r="A48" s="63">
        <v>2.0</v>
      </c>
      <c r="B48" s="63" t="s">
        <v>1870</v>
      </c>
      <c r="C48" s="60" t="s">
        <v>2045</v>
      </c>
      <c r="D48" s="63" t="s">
        <v>2046</v>
      </c>
      <c r="E48" s="63" t="s">
        <v>1872</v>
      </c>
      <c r="F48" s="63" t="s">
        <v>140</v>
      </c>
      <c r="G48" s="63"/>
      <c r="H48" s="63" t="s">
        <v>640</v>
      </c>
      <c r="I48" s="76">
        <v>44280.0</v>
      </c>
      <c r="J48" s="76">
        <v>44285.0</v>
      </c>
      <c r="K48" s="77" t="s">
        <v>2047</v>
      </c>
      <c r="L48" s="59" t="s">
        <v>18</v>
      </c>
      <c r="M48" s="60" t="s">
        <v>18</v>
      </c>
      <c r="N48" s="61" t="s">
        <v>2048</v>
      </c>
      <c r="O48" s="59" t="s">
        <v>18</v>
      </c>
      <c r="P48" s="57"/>
      <c r="Q48" s="57"/>
      <c r="R48">
        <f t="shared" si="3"/>
        <v>5</v>
      </c>
    </row>
    <row r="49">
      <c r="A49" s="63">
        <v>2.0</v>
      </c>
      <c r="B49" s="63" t="s">
        <v>2034</v>
      </c>
      <c r="C49" s="60" t="s">
        <v>2035</v>
      </c>
      <c r="D49" s="63" t="s">
        <v>2036</v>
      </c>
      <c r="E49" s="63" t="s">
        <v>2032</v>
      </c>
      <c r="F49" s="63" t="s">
        <v>140</v>
      </c>
      <c r="G49" s="60"/>
      <c r="H49" s="60" t="s">
        <v>2037</v>
      </c>
      <c r="I49" s="76">
        <v>44537.0</v>
      </c>
      <c r="J49" s="76">
        <v>44537.0</v>
      </c>
      <c r="K49" s="77" t="s">
        <v>2049</v>
      </c>
      <c r="L49" s="59">
        <v>9748856.0</v>
      </c>
      <c r="M49" s="60" t="s">
        <v>2050</v>
      </c>
      <c r="N49" s="61" t="s">
        <v>2039</v>
      </c>
      <c r="O49" s="66">
        <v>2870568.0</v>
      </c>
      <c r="P49" s="62" t="s">
        <v>695</v>
      </c>
      <c r="Q49" s="62" t="s">
        <v>338</v>
      </c>
      <c r="R49">
        <f t="shared" si="3"/>
        <v>0</v>
      </c>
    </row>
    <row r="50">
      <c r="A50" s="63">
        <v>2.0</v>
      </c>
      <c r="B50" s="63" t="s">
        <v>1870</v>
      </c>
      <c r="C50" s="63" t="s">
        <v>1644</v>
      </c>
      <c r="D50" s="63">
        <v>1143.0</v>
      </c>
      <c r="E50" s="49" t="s">
        <v>1872</v>
      </c>
      <c r="F50" s="63" t="s">
        <v>140</v>
      </c>
      <c r="G50" s="51"/>
      <c r="H50" s="51" t="s">
        <v>1790</v>
      </c>
      <c r="I50" s="76">
        <v>44441.0</v>
      </c>
      <c r="J50" s="76">
        <v>44453.0</v>
      </c>
      <c r="K50" s="77" t="s">
        <v>2051</v>
      </c>
      <c r="L50" s="54">
        <v>7.433414E7</v>
      </c>
      <c r="M50" s="98" t="s">
        <v>1873</v>
      </c>
      <c r="N50" s="55" t="s">
        <v>1874</v>
      </c>
      <c r="O50" s="63" t="s">
        <v>18</v>
      </c>
      <c r="P50" s="62"/>
      <c r="Q50" s="62"/>
    </row>
    <row r="51" ht="27.75" customHeight="1">
      <c r="A51" s="63">
        <v>2.0</v>
      </c>
      <c r="B51" s="63" t="s">
        <v>2034</v>
      </c>
      <c r="C51" s="60" t="s">
        <v>2035</v>
      </c>
      <c r="D51" s="63" t="s">
        <v>2036</v>
      </c>
      <c r="E51" s="63" t="s">
        <v>2032</v>
      </c>
      <c r="F51" s="63" t="s">
        <v>140</v>
      </c>
      <c r="G51" s="60"/>
      <c r="H51" s="60" t="s">
        <v>2037</v>
      </c>
      <c r="I51" s="76">
        <v>44537.0</v>
      </c>
      <c r="J51" s="76">
        <v>44537.0</v>
      </c>
      <c r="K51" s="77" t="s">
        <v>2049</v>
      </c>
      <c r="L51" s="59">
        <v>9748856.0</v>
      </c>
      <c r="M51" s="60" t="s">
        <v>2050</v>
      </c>
      <c r="N51" s="61" t="s">
        <v>2039</v>
      </c>
      <c r="O51" s="66">
        <v>4771799.2</v>
      </c>
      <c r="P51" s="62" t="s">
        <v>695</v>
      </c>
      <c r="Q51" s="62" t="s">
        <v>338</v>
      </c>
      <c r="R51">
        <f>DATEDIF(I51,J51,"D")</f>
        <v>0</v>
      </c>
    </row>
    <row r="52">
      <c r="A52" s="49">
        <v>2.0</v>
      </c>
      <c r="B52" s="51" t="s">
        <v>2052</v>
      </c>
      <c r="C52" s="51" t="s">
        <v>2053</v>
      </c>
      <c r="D52" s="49" t="s">
        <v>18</v>
      </c>
      <c r="E52" s="49" t="s">
        <v>2054</v>
      </c>
      <c r="F52" s="49" t="s">
        <v>140</v>
      </c>
      <c r="G52" s="51"/>
      <c r="H52" s="51" t="s">
        <v>2055</v>
      </c>
      <c r="I52" s="96">
        <v>44216.0</v>
      </c>
      <c r="J52" s="96">
        <v>44216.0</v>
      </c>
      <c r="K52" s="53" t="s">
        <v>2056</v>
      </c>
      <c r="L52" s="54">
        <v>1.9695E7</v>
      </c>
      <c r="M52" s="98" t="s">
        <v>2057</v>
      </c>
      <c r="N52" s="55" t="s">
        <v>2058</v>
      </c>
      <c r="O52" s="56" t="s">
        <v>18</v>
      </c>
      <c r="P52" s="62"/>
      <c r="Q52" s="62"/>
    </row>
    <row r="53">
      <c r="A53" s="63">
        <v>2.0</v>
      </c>
      <c r="B53" s="63" t="s">
        <v>2052</v>
      </c>
      <c r="C53" s="63" t="s">
        <v>70</v>
      </c>
      <c r="D53" s="63">
        <v>683.0</v>
      </c>
      <c r="E53" s="63" t="s">
        <v>2054</v>
      </c>
      <c r="F53" s="63" t="s">
        <v>140</v>
      </c>
      <c r="G53" s="63"/>
      <c r="H53" s="63" t="s">
        <v>2055</v>
      </c>
      <c r="I53" s="76">
        <v>44349.0</v>
      </c>
      <c r="J53" s="76">
        <v>44369.0</v>
      </c>
      <c r="K53" s="77" t="s">
        <v>2059</v>
      </c>
      <c r="L53" s="59">
        <v>1.9695E7</v>
      </c>
      <c r="M53" s="60" t="s">
        <v>18</v>
      </c>
      <c r="N53" s="55" t="s">
        <v>2058</v>
      </c>
      <c r="O53" s="63" t="s">
        <v>18</v>
      </c>
      <c r="P53" s="57"/>
      <c r="Q53" s="57"/>
      <c r="R53">
        <f t="shared" ref="R53:R54" si="4">DATEDIF(I53,J53,"D")</f>
        <v>20</v>
      </c>
    </row>
    <row r="54">
      <c r="A54" s="63">
        <v>2.0</v>
      </c>
      <c r="B54" s="63" t="s">
        <v>2052</v>
      </c>
      <c r="C54" s="63" t="s">
        <v>2060</v>
      </c>
      <c r="D54" s="63">
        <v>1328.0</v>
      </c>
      <c r="E54" s="63" t="s">
        <v>2054</v>
      </c>
      <c r="F54" s="63" t="s">
        <v>140</v>
      </c>
      <c r="G54" s="63"/>
      <c r="H54" s="63" t="s">
        <v>79</v>
      </c>
      <c r="I54" s="76">
        <v>44477.0</v>
      </c>
      <c r="J54" s="79">
        <v>44480.0</v>
      </c>
      <c r="K54" s="77" t="s">
        <v>2061</v>
      </c>
      <c r="L54" s="132">
        <v>1.9695E7</v>
      </c>
      <c r="M54" s="207" t="s">
        <v>2062</v>
      </c>
      <c r="N54" s="55" t="s">
        <v>2063</v>
      </c>
      <c r="O54" s="63" t="s">
        <v>18</v>
      </c>
      <c r="P54" s="57"/>
      <c r="Q54" s="57"/>
      <c r="R54">
        <f t="shared" si="4"/>
        <v>3</v>
      </c>
    </row>
    <row r="55">
      <c r="A55" s="49">
        <v>2.0</v>
      </c>
      <c r="B55" s="51" t="s">
        <v>1870</v>
      </c>
      <c r="C55" s="51" t="s">
        <v>1871</v>
      </c>
      <c r="D55" s="49" t="s">
        <v>18</v>
      </c>
      <c r="E55" s="49" t="s">
        <v>1872</v>
      </c>
      <c r="F55" s="49" t="s">
        <v>140</v>
      </c>
      <c r="G55" s="51"/>
      <c r="H55" s="51" t="s">
        <v>1790</v>
      </c>
      <c r="I55" s="96">
        <v>44230.0</v>
      </c>
      <c r="J55" s="96">
        <v>44230.0</v>
      </c>
      <c r="K55" s="53" t="s">
        <v>2064</v>
      </c>
      <c r="L55" s="54">
        <v>7.433414E7</v>
      </c>
      <c r="M55" s="98" t="s">
        <v>1873</v>
      </c>
      <c r="N55" s="55" t="s">
        <v>1874</v>
      </c>
      <c r="O55" s="56">
        <v>5.9467312E7</v>
      </c>
      <c r="P55" s="62" t="s">
        <v>695</v>
      </c>
      <c r="Q55" s="62" t="s">
        <v>338</v>
      </c>
    </row>
    <row r="56">
      <c r="A56" s="49">
        <v>2.0</v>
      </c>
      <c r="B56" s="51" t="s">
        <v>142</v>
      </c>
      <c r="C56" s="51" t="s">
        <v>571</v>
      </c>
      <c r="D56" s="49">
        <v>33.0</v>
      </c>
      <c r="E56" s="49" t="s">
        <v>2065</v>
      </c>
      <c r="F56" s="49" t="s">
        <v>140</v>
      </c>
      <c r="G56" s="51"/>
      <c r="H56" s="51" t="s">
        <v>18</v>
      </c>
      <c r="I56" s="96">
        <v>44215.0</v>
      </c>
      <c r="J56" s="96">
        <v>44221.0</v>
      </c>
      <c r="K56" s="81" t="s">
        <v>2066</v>
      </c>
      <c r="L56" s="135">
        <v>45785.0</v>
      </c>
      <c r="M56" s="98" t="s">
        <v>18</v>
      </c>
      <c r="N56" s="55" t="s">
        <v>18</v>
      </c>
      <c r="O56" s="56" t="s">
        <v>18</v>
      </c>
      <c r="P56" s="62"/>
      <c r="Q56" s="62"/>
      <c r="R56">
        <f>DATEDIF(I56,J56,"D")</f>
        <v>6</v>
      </c>
    </row>
    <row r="57">
      <c r="A57" s="49">
        <v>1.0</v>
      </c>
      <c r="B57" s="51" t="s">
        <v>1287</v>
      </c>
      <c r="C57" s="51" t="s">
        <v>2067</v>
      </c>
      <c r="D57" s="49">
        <v>9.0</v>
      </c>
      <c r="E57" s="49" t="s">
        <v>2068</v>
      </c>
      <c r="F57" s="49" t="s">
        <v>140</v>
      </c>
      <c r="G57" s="51"/>
      <c r="H57" s="51" t="s">
        <v>18</v>
      </c>
      <c r="I57" s="96">
        <v>44209.0</v>
      </c>
      <c r="J57" s="96">
        <v>44211.0</v>
      </c>
      <c r="K57" s="81" t="s">
        <v>2069</v>
      </c>
      <c r="L57" s="54">
        <v>4584094.0</v>
      </c>
      <c r="M57" s="98" t="s">
        <v>18</v>
      </c>
      <c r="N57" s="55" t="s">
        <v>18</v>
      </c>
      <c r="O57" s="56" t="s">
        <v>18</v>
      </c>
      <c r="P57" s="62"/>
      <c r="Q57" s="62"/>
    </row>
    <row r="58">
      <c r="A58" s="49">
        <v>1.0</v>
      </c>
      <c r="B58" s="51" t="s">
        <v>2052</v>
      </c>
      <c r="C58" s="51" t="s">
        <v>2053</v>
      </c>
      <c r="D58" s="49">
        <v>124.0</v>
      </c>
      <c r="E58" s="161" t="s">
        <v>2054</v>
      </c>
      <c r="F58" s="49" t="s">
        <v>140</v>
      </c>
      <c r="G58" s="51"/>
      <c r="H58" s="51" t="s">
        <v>18</v>
      </c>
      <c r="I58" s="96">
        <v>44230.0</v>
      </c>
      <c r="J58" s="96">
        <v>44230.0</v>
      </c>
      <c r="K58" s="81" t="s">
        <v>2070</v>
      </c>
      <c r="L58" s="54">
        <v>1.9695E7</v>
      </c>
      <c r="M58" s="98" t="s">
        <v>2071</v>
      </c>
      <c r="N58" s="55" t="s">
        <v>2058</v>
      </c>
      <c r="O58" s="56" t="s">
        <v>18</v>
      </c>
      <c r="P58" s="57"/>
      <c r="Q58" s="57"/>
      <c r="R58">
        <f t="shared" ref="R58:R65" si="5">DATEDIF(I58,J58,"D")</f>
        <v>0</v>
      </c>
    </row>
    <row r="59">
      <c r="A59" s="49">
        <v>2.0</v>
      </c>
      <c r="B59" s="51" t="s">
        <v>1870</v>
      </c>
      <c r="C59" s="51" t="s">
        <v>1871</v>
      </c>
      <c r="D59" s="49" t="s">
        <v>18</v>
      </c>
      <c r="E59" s="49" t="s">
        <v>1872</v>
      </c>
      <c r="F59" s="49" t="s">
        <v>140</v>
      </c>
      <c r="G59" s="51"/>
      <c r="H59" s="51" t="s">
        <v>1790</v>
      </c>
      <c r="I59" s="96">
        <v>44460.0</v>
      </c>
      <c r="J59" s="96">
        <v>44460.0</v>
      </c>
      <c r="K59" s="53" t="s">
        <v>2072</v>
      </c>
      <c r="L59" s="54">
        <v>7.433414E7</v>
      </c>
      <c r="M59" s="98" t="s">
        <v>1873</v>
      </c>
      <c r="N59" s="55" t="s">
        <v>1874</v>
      </c>
      <c r="O59" s="56">
        <v>7433414.0</v>
      </c>
      <c r="P59" s="62" t="s">
        <v>695</v>
      </c>
      <c r="Q59" s="62" t="s">
        <v>338</v>
      </c>
      <c r="R59">
        <f t="shared" si="5"/>
        <v>0</v>
      </c>
    </row>
    <row r="60">
      <c r="A60" s="63">
        <v>2.0</v>
      </c>
      <c r="B60" s="63" t="s">
        <v>2073</v>
      </c>
      <c r="C60" s="60" t="s">
        <v>2074</v>
      </c>
      <c r="D60" s="63">
        <v>275.0</v>
      </c>
      <c r="E60" s="63" t="s">
        <v>2075</v>
      </c>
      <c r="F60" s="63" t="s">
        <v>140</v>
      </c>
      <c r="G60" s="63"/>
      <c r="H60" s="63" t="s">
        <v>202</v>
      </c>
      <c r="I60" s="76">
        <v>44264.0</v>
      </c>
      <c r="J60" s="76">
        <v>44286.0</v>
      </c>
      <c r="K60" s="77" t="s">
        <v>2076</v>
      </c>
      <c r="L60" s="59">
        <v>7874950.0</v>
      </c>
      <c r="M60" s="60" t="s">
        <v>18</v>
      </c>
      <c r="N60" s="63" t="s">
        <v>18</v>
      </c>
      <c r="O60" s="59" t="s">
        <v>18</v>
      </c>
      <c r="P60" s="57"/>
      <c r="Q60" s="57"/>
      <c r="R60">
        <f t="shared" si="5"/>
        <v>22</v>
      </c>
    </row>
    <row r="61">
      <c r="A61" s="63">
        <v>2.0</v>
      </c>
      <c r="B61" s="63" t="s">
        <v>2077</v>
      </c>
      <c r="C61" s="63" t="s">
        <v>271</v>
      </c>
      <c r="D61" s="63">
        <v>538.0</v>
      </c>
      <c r="E61" s="63" t="s">
        <v>2075</v>
      </c>
      <c r="F61" s="63" t="s">
        <v>140</v>
      </c>
      <c r="G61" s="63"/>
      <c r="H61" s="63" t="s">
        <v>202</v>
      </c>
      <c r="I61" s="76">
        <v>44312.0</v>
      </c>
      <c r="J61" s="76">
        <v>44329.0</v>
      </c>
      <c r="K61" s="77" t="s">
        <v>2078</v>
      </c>
      <c r="L61" s="59">
        <v>7874950.0</v>
      </c>
      <c r="M61" s="60" t="s">
        <v>18</v>
      </c>
      <c r="N61" s="63" t="s">
        <v>18</v>
      </c>
      <c r="O61" s="63" t="s">
        <v>18</v>
      </c>
      <c r="P61" s="57"/>
      <c r="Q61" s="57"/>
      <c r="R61">
        <f t="shared" si="5"/>
        <v>17</v>
      </c>
    </row>
    <row r="62">
      <c r="A62" s="63">
        <v>2.0</v>
      </c>
      <c r="B62" s="63" t="s">
        <v>2073</v>
      </c>
      <c r="C62" s="63" t="s">
        <v>2079</v>
      </c>
      <c r="D62" s="63">
        <v>1129.0</v>
      </c>
      <c r="E62" s="63" t="s">
        <v>2075</v>
      </c>
      <c r="F62" s="63" t="s">
        <v>140</v>
      </c>
      <c r="G62" s="63"/>
      <c r="H62" s="63" t="s">
        <v>202</v>
      </c>
      <c r="I62" s="76">
        <v>44434.0</v>
      </c>
      <c r="J62" s="76">
        <v>44481.0</v>
      </c>
      <c r="K62" s="77" t="s">
        <v>2080</v>
      </c>
      <c r="L62" s="59">
        <v>7874950.0</v>
      </c>
      <c r="M62" s="60" t="s">
        <v>18</v>
      </c>
      <c r="N62" s="63" t="s">
        <v>18</v>
      </c>
      <c r="O62" s="63" t="s">
        <v>18</v>
      </c>
      <c r="P62" s="57"/>
      <c r="Q62" s="57"/>
      <c r="R62">
        <f t="shared" si="5"/>
        <v>47</v>
      </c>
    </row>
    <row r="63">
      <c r="A63" s="63">
        <v>2.0</v>
      </c>
      <c r="B63" s="63" t="s">
        <v>2081</v>
      </c>
      <c r="C63" s="63" t="s">
        <v>217</v>
      </c>
      <c r="D63" s="63" t="s">
        <v>18</v>
      </c>
      <c r="E63" s="208" t="s">
        <v>2082</v>
      </c>
      <c r="F63" s="63" t="s">
        <v>140</v>
      </c>
      <c r="G63" s="63"/>
      <c r="H63" s="63" t="s">
        <v>202</v>
      </c>
      <c r="I63" s="76">
        <v>44371.0</v>
      </c>
      <c r="J63" s="76">
        <v>44372.0</v>
      </c>
      <c r="K63" s="77" t="s">
        <v>2083</v>
      </c>
      <c r="L63" s="59">
        <v>1910947.0</v>
      </c>
      <c r="M63" s="60" t="s">
        <v>18</v>
      </c>
      <c r="N63" s="63" t="s">
        <v>18</v>
      </c>
      <c r="O63" s="63" t="s">
        <v>18</v>
      </c>
      <c r="P63" s="57"/>
      <c r="Q63" s="57"/>
      <c r="R63">
        <f t="shared" si="5"/>
        <v>1</v>
      </c>
    </row>
    <row r="64">
      <c r="A64" s="49">
        <v>2.0</v>
      </c>
      <c r="B64" s="51" t="s">
        <v>212</v>
      </c>
      <c r="C64" s="51" t="s">
        <v>2084</v>
      </c>
      <c r="D64" s="49">
        <v>81.0</v>
      </c>
      <c r="E64" s="49" t="s">
        <v>2085</v>
      </c>
      <c r="F64" s="49" t="s">
        <v>140</v>
      </c>
      <c r="G64" s="51"/>
      <c r="H64" s="51" t="s">
        <v>202</v>
      </c>
      <c r="I64" s="96">
        <v>44224.0</v>
      </c>
      <c r="J64" s="96">
        <v>44229.0</v>
      </c>
      <c r="K64" s="81" t="s">
        <v>2086</v>
      </c>
      <c r="L64" s="54">
        <v>1258215.0</v>
      </c>
      <c r="M64" s="98" t="s">
        <v>18</v>
      </c>
      <c r="N64" s="55" t="s">
        <v>18</v>
      </c>
      <c r="O64" s="56" t="s">
        <v>18</v>
      </c>
      <c r="P64" s="57"/>
      <c r="Q64" s="57"/>
      <c r="R64">
        <f t="shared" si="5"/>
        <v>5</v>
      </c>
    </row>
    <row r="65">
      <c r="A65" s="49">
        <v>2.0</v>
      </c>
      <c r="B65" s="51" t="s">
        <v>2087</v>
      </c>
      <c r="C65" s="51" t="s">
        <v>2088</v>
      </c>
      <c r="D65" s="49">
        <v>101.0</v>
      </c>
      <c r="E65" s="49" t="s">
        <v>2089</v>
      </c>
      <c r="F65" s="49" t="s">
        <v>140</v>
      </c>
      <c r="G65" s="51"/>
      <c r="H65" s="51" t="s">
        <v>2090</v>
      </c>
      <c r="I65" s="96">
        <v>44228.0</v>
      </c>
      <c r="J65" s="96">
        <v>44267.0</v>
      </c>
      <c r="K65" s="81" t="s">
        <v>2091</v>
      </c>
      <c r="L65" s="54">
        <v>4.8205E7</v>
      </c>
      <c r="M65" s="98" t="s">
        <v>18</v>
      </c>
      <c r="N65" s="55" t="s">
        <v>18</v>
      </c>
      <c r="O65" s="56" t="s">
        <v>18</v>
      </c>
      <c r="P65" s="57"/>
      <c r="Q65" s="57"/>
      <c r="R65">
        <f t="shared" si="5"/>
        <v>39</v>
      </c>
    </row>
    <row r="66">
      <c r="A66" s="49">
        <v>2.0</v>
      </c>
      <c r="B66" s="51" t="s">
        <v>2087</v>
      </c>
      <c r="C66" s="51" t="s">
        <v>2088</v>
      </c>
      <c r="D66" s="49" t="s">
        <v>18</v>
      </c>
      <c r="E66" s="49" t="s">
        <v>2089</v>
      </c>
      <c r="F66" s="49" t="s">
        <v>140</v>
      </c>
      <c r="G66" s="51"/>
      <c r="H66" s="51" t="s">
        <v>2090</v>
      </c>
      <c r="I66" s="96">
        <v>44281.0</v>
      </c>
      <c r="J66" s="96">
        <v>44281.0</v>
      </c>
      <c r="K66" s="81" t="s">
        <v>2092</v>
      </c>
      <c r="L66" s="54">
        <v>3.8155E7</v>
      </c>
      <c r="M66" s="98" t="s">
        <v>18</v>
      </c>
      <c r="N66" s="55" t="s">
        <v>18</v>
      </c>
      <c r="O66" s="56" t="s">
        <v>18</v>
      </c>
      <c r="P66" s="57"/>
      <c r="Q66" s="57"/>
    </row>
    <row r="67">
      <c r="A67" s="49">
        <v>2.0</v>
      </c>
      <c r="B67" s="51" t="s">
        <v>2087</v>
      </c>
      <c r="C67" s="51" t="s">
        <v>2088</v>
      </c>
      <c r="D67" s="49" t="s">
        <v>18</v>
      </c>
      <c r="E67" s="49" t="s">
        <v>2089</v>
      </c>
      <c r="F67" s="49" t="s">
        <v>140</v>
      </c>
      <c r="G67" s="51"/>
      <c r="H67" s="51" t="s">
        <v>2090</v>
      </c>
      <c r="I67" s="96">
        <v>44285.0</v>
      </c>
      <c r="J67" s="96">
        <v>44285.0</v>
      </c>
      <c r="K67" s="81" t="s">
        <v>2093</v>
      </c>
      <c r="L67" s="54">
        <v>4.972E7</v>
      </c>
      <c r="M67" s="98" t="s">
        <v>18</v>
      </c>
      <c r="N67" s="55" t="s">
        <v>18</v>
      </c>
      <c r="O67" s="56" t="s">
        <v>18</v>
      </c>
      <c r="P67" s="57"/>
      <c r="Q67" s="57"/>
      <c r="R67">
        <f t="shared" ref="R67:R80" si="6">DATEDIF(I67,J67,"D")</f>
        <v>0</v>
      </c>
    </row>
    <row r="68">
      <c r="A68" s="63">
        <v>2.0</v>
      </c>
      <c r="B68" s="63" t="s">
        <v>2087</v>
      </c>
      <c r="C68" s="63" t="s">
        <v>271</v>
      </c>
      <c r="D68" s="63">
        <v>425.0</v>
      </c>
      <c r="E68" s="63" t="s">
        <v>2089</v>
      </c>
      <c r="F68" s="63" t="s">
        <v>140</v>
      </c>
      <c r="G68" s="63"/>
      <c r="H68" s="63" t="s">
        <v>288</v>
      </c>
      <c r="I68" s="76">
        <v>44292.0</v>
      </c>
      <c r="J68" s="76">
        <v>44294.0</v>
      </c>
      <c r="K68" s="87" t="s">
        <v>2094</v>
      </c>
      <c r="L68" s="59">
        <v>4.972E7</v>
      </c>
      <c r="M68" s="60" t="s">
        <v>18</v>
      </c>
      <c r="N68" s="63" t="s">
        <v>18</v>
      </c>
      <c r="O68" s="63" t="s">
        <v>18</v>
      </c>
      <c r="P68" s="57"/>
      <c r="Q68" s="57"/>
      <c r="R68">
        <f t="shared" si="6"/>
        <v>2</v>
      </c>
    </row>
    <row r="69">
      <c r="A69" s="63">
        <v>2.0</v>
      </c>
      <c r="B69" s="63" t="s">
        <v>2087</v>
      </c>
      <c r="C69" s="60" t="s">
        <v>2095</v>
      </c>
      <c r="D69" s="63">
        <v>478.0</v>
      </c>
      <c r="E69" s="63" t="s">
        <v>2089</v>
      </c>
      <c r="F69" s="63" t="s">
        <v>140</v>
      </c>
      <c r="G69" s="63"/>
      <c r="H69" s="63" t="s">
        <v>497</v>
      </c>
      <c r="I69" s="76">
        <v>44299.0</v>
      </c>
      <c r="J69" s="76">
        <v>44300.0</v>
      </c>
      <c r="K69" s="77" t="s">
        <v>2096</v>
      </c>
      <c r="L69" s="59">
        <v>4.972E7</v>
      </c>
      <c r="M69" s="60" t="s">
        <v>18</v>
      </c>
      <c r="N69" s="63" t="s">
        <v>18</v>
      </c>
      <c r="O69" s="63" t="s">
        <v>18</v>
      </c>
      <c r="P69" s="57"/>
      <c r="Q69" s="57"/>
      <c r="R69">
        <f t="shared" si="6"/>
        <v>1</v>
      </c>
    </row>
    <row r="70">
      <c r="A70" s="63">
        <v>2.0</v>
      </c>
      <c r="B70" s="63" t="s">
        <v>2087</v>
      </c>
      <c r="C70" s="63" t="s">
        <v>266</v>
      </c>
      <c r="D70" s="63">
        <v>987.0</v>
      </c>
      <c r="E70" s="63" t="s">
        <v>2089</v>
      </c>
      <c r="F70" s="63" t="s">
        <v>140</v>
      </c>
      <c r="G70" s="63"/>
      <c r="H70" s="63" t="s">
        <v>2090</v>
      </c>
      <c r="I70" s="76">
        <v>44406.0</v>
      </c>
      <c r="J70" s="76">
        <v>44447.0</v>
      </c>
      <c r="K70" s="77" t="s">
        <v>2097</v>
      </c>
      <c r="L70" s="59">
        <v>4.972E7</v>
      </c>
      <c r="M70" s="60" t="s">
        <v>18</v>
      </c>
      <c r="N70" s="63" t="s">
        <v>18</v>
      </c>
      <c r="O70" s="63" t="s">
        <v>18</v>
      </c>
      <c r="P70" s="57"/>
      <c r="Q70" s="57"/>
      <c r="R70">
        <f t="shared" si="6"/>
        <v>41</v>
      </c>
    </row>
    <row r="71" hidden="1">
      <c r="A71" s="49">
        <v>1.0</v>
      </c>
      <c r="B71" s="51" t="s">
        <v>2098</v>
      </c>
      <c r="C71" s="51" t="s">
        <v>1593</v>
      </c>
      <c r="D71" s="49" t="s">
        <v>2099</v>
      </c>
      <c r="E71" s="49" t="s">
        <v>2100</v>
      </c>
      <c r="F71" s="49" t="s">
        <v>1071</v>
      </c>
      <c r="G71" s="51"/>
      <c r="H71" s="51" t="s">
        <v>18</v>
      </c>
      <c r="I71" s="96">
        <v>44223.0</v>
      </c>
      <c r="J71" s="96">
        <v>44224.0</v>
      </c>
      <c r="K71" s="81" t="s">
        <v>2101</v>
      </c>
      <c r="L71" s="54">
        <v>1538065.0</v>
      </c>
      <c r="M71" s="98" t="s">
        <v>18</v>
      </c>
      <c r="N71" s="55" t="s">
        <v>18</v>
      </c>
      <c r="O71" s="56" t="s">
        <v>18</v>
      </c>
      <c r="P71" s="57"/>
      <c r="Q71" s="57"/>
      <c r="R71">
        <f t="shared" si="6"/>
        <v>1</v>
      </c>
    </row>
    <row r="72" hidden="1">
      <c r="A72" s="49">
        <v>1.0</v>
      </c>
      <c r="B72" s="51" t="s">
        <v>2102</v>
      </c>
      <c r="C72" s="51" t="s">
        <v>1593</v>
      </c>
      <c r="D72" s="49">
        <v>95.0</v>
      </c>
      <c r="E72" s="49" t="s">
        <v>2100</v>
      </c>
      <c r="F72" s="49" t="s">
        <v>1071</v>
      </c>
      <c r="G72" s="51"/>
      <c r="H72" s="51"/>
      <c r="I72" s="96">
        <v>44228.0</v>
      </c>
      <c r="J72" s="96">
        <v>44224.0</v>
      </c>
      <c r="K72" s="81" t="s">
        <v>2103</v>
      </c>
      <c r="L72" s="54">
        <v>1538065.0</v>
      </c>
      <c r="M72" s="98" t="s">
        <v>18</v>
      </c>
      <c r="N72" s="55" t="s">
        <v>18</v>
      </c>
      <c r="O72" s="56" t="s">
        <v>18</v>
      </c>
      <c r="P72" s="57"/>
      <c r="Q72" s="57"/>
      <c r="R72" t="str">
        <f t="shared" si="6"/>
        <v>#NUM!</v>
      </c>
    </row>
    <row r="73">
      <c r="A73" s="63">
        <v>2.0</v>
      </c>
      <c r="B73" s="63" t="s">
        <v>2052</v>
      </c>
      <c r="C73" s="63" t="s">
        <v>2060</v>
      </c>
      <c r="D73" s="63">
        <v>1328.0</v>
      </c>
      <c r="E73" s="63" t="s">
        <v>2054</v>
      </c>
      <c r="F73" s="63" t="s">
        <v>140</v>
      </c>
      <c r="G73" s="63"/>
      <c r="H73" s="63" t="s">
        <v>79</v>
      </c>
      <c r="I73" s="76">
        <v>44498.0</v>
      </c>
      <c r="J73" s="79">
        <v>44498.0</v>
      </c>
      <c r="K73" s="77" t="s">
        <v>2104</v>
      </c>
      <c r="L73" s="132">
        <v>1.9695E7</v>
      </c>
      <c r="M73" s="207" t="s">
        <v>2062</v>
      </c>
      <c r="N73" s="55" t="s">
        <v>2063</v>
      </c>
      <c r="O73" s="66">
        <v>3780000.0</v>
      </c>
      <c r="P73" s="62" t="s">
        <v>695</v>
      </c>
      <c r="Q73" s="62" t="s">
        <v>79</v>
      </c>
      <c r="R73">
        <f t="shared" si="6"/>
        <v>0</v>
      </c>
    </row>
    <row r="74">
      <c r="A74" s="63">
        <v>1.0</v>
      </c>
      <c r="B74" s="60" t="s">
        <v>2105</v>
      </c>
      <c r="C74" s="63" t="s">
        <v>291</v>
      </c>
      <c r="D74" s="63">
        <v>446.0</v>
      </c>
      <c r="E74" s="63" t="s">
        <v>2106</v>
      </c>
      <c r="F74" s="63" t="s">
        <v>140</v>
      </c>
      <c r="G74" s="63"/>
      <c r="H74" s="63" t="s">
        <v>18</v>
      </c>
      <c r="I74" s="76">
        <v>44315.0</v>
      </c>
      <c r="J74" s="76">
        <v>44315.0</v>
      </c>
      <c r="K74" s="77" t="s">
        <v>2107</v>
      </c>
      <c r="L74" s="59">
        <v>1246930.0</v>
      </c>
      <c r="M74" s="60" t="s">
        <v>2108</v>
      </c>
      <c r="N74" s="61" t="s">
        <v>2109</v>
      </c>
      <c r="O74" s="56">
        <v>748158.0</v>
      </c>
      <c r="P74" s="62" t="s">
        <v>337</v>
      </c>
      <c r="Q74" s="62" t="s">
        <v>337</v>
      </c>
      <c r="R74">
        <f t="shared" si="6"/>
        <v>0</v>
      </c>
    </row>
    <row r="75">
      <c r="A75" s="49">
        <v>2.0</v>
      </c>
      <c r="B75" s="51" t="s">
        <v>212</v>
      </c>
      <c r="C75" s="51" t="s">
        <v>351</v>
      </c>
      <c r="D75" s="49">
        <v>99.0</v>
      </c>
      <c r="E75" s="49" t="s">
        <v>2110</v>
      </c>
      <c r="F75" s="49" t="s">
        <v>140</v>
      </c>
      <c r="G75" s="51"/>
      <c r="H75" s="51" t="s">
        <v>18</v>
      </c>
      <c r="I75" s="96">
        <v>44229.0</v>
      </c>
      <c r="J75" s="96">
        <v>44238.0</v>
      </c>
      <c r="K75" s="81" t="s">
        <v>2111</v>
      </c>
      <c r="L75" s="54" t="s">
        <v>18</v>
      </c>
      <c r="M75" s="98" t="s">
        <v>18</v>
      </c>
      <c r="N75" s="55" t="s">
        <v>18</v>
      </c>
      <c r="O75" s="56" t="s">
        <v>18</v>
      </c>
      <c r="P75" s="57"/>
      <c r="Q75" s="57"/>
      <c r="R75">
        <f t="shared" si="6"/>
        <v>9</v>
      </c>
    </row>
    <row r="76">
      <c r="A76" s="49">
        <v>2.0</v>
      </c>
      <c r="B76" s="51" t="s">
        <v>558</v>
      </c>
      <c r="C76" s="51" t="s">
        <v>2112</v>
      </c>
      <c r="D76" s="49" t="s">
        <v>2113</v>
      </c>
      <c r="E76" s="49" t="s">
        <v>2114</v>
      </c>
      <c r="F76" s="49" t="s">
        <v>140</v>
      </c>
      <c r="G76" s="51"/>
      <c r="H76" s="51" t="s">
        <v>363</v>
      </c>
      <c r="I76" s="96">
        <v>44229.0</v>
      </c>
      <c r="J76" s="96">
        <v>44237.0</v>
      </c>
      <c r="K76" s="81" t="s">
        <v>2115</v>
      </c>
      <c r="L76" s="54">
        <v>6140874.0</v>
      </c>
      <c r="M76" s="98" t="s">
        <v>18</v>
      </c>
      <c r="N76" s="55" t="s">
        <v>18</v>
      </c>
      <c r="O76" s="56" t="s">
        <v>18</v>
      </c>
      <c r="P76" s="57"/>
      <c r="Q76" s="57"/>
      <c r="R76">
        <f t="shared" si="6"/>
        <v>8</v>
      </c>
    </row>
    <row r="77">
      <c r="A77" s="49">
        <v>2.0</v>
      </c>
      <c r="B77" s="51" t="s">
        <v>2116</v>
      </c>
      <c r="C77" s="51" t="s">
        <v>2117</v>
      </c>
      <c r="D77" s="49" t="s">
        <v>2118</v>
      </c>
      <c r="E77" s="49" t="s">
        <v>2119</v>
      </c>
      <c r="F77" s="49" t="s">
        <v>140</v>
      </c>
      <c r="G77" s="51"/>
      <c r="H77" s="51" t="s">
        <v>202</v>
      </c>
      <c r="I77" s="96">
        <v>44230.0</v>
      </c>
      <c r="J77" s="96">
        <v>44244.0</v>
      </c>
      <c r="K77" s="81" t="s">
        <v>2120</v>
      </c>
      <c r="L77" s="54" t="s">
        <v>18</v>
      </c>
      <c r="M77" s="98" t="s">
        <v>18</v>
      </c>
      <c r="N77" s="55" t="s">
        <v>18</v>
      </c>
      <c r="O77" s="56" t="s">
        <v>18</v>
      </c>
      <c r="P77" s="57"/>
      <c r="Q77" s="57"/>
      <c r="R77">
        <f t="shared" si="6"/>
        <v>14</v>
      </c>
    </row>
    <row r="78">
      <c r="A78" s="63">
        <v>2.0</v>
      </c>
      <c r="B78" s="63" t="s">
        <v>102</v>
      </c>
      <c r="C78" s="63" t="s">
        <v>1742</v>
      </c>
      <c r="D78" s="63">
        <v>763.0</v>
      </c>
      <c r="E78" s="63" t="s">
        <v>2121</v>
      </c>
      <c r="F78" s="63" t="s">
        <v>140</v>
      </c>
      <c r="G78" s="63"/>
      <c r="H78" s="63" t="s">
        <v>202</v>
      </c>
      <c r="I78" s="76">
        <v>44370.0</v>
      </c>
      <c r="J78" s="64">
        <v>44378.0</v>
      </c>
      <c r="K78" s="87" t="s">
        <v>2122</v>
      </c>
      <c r="L78" s="59">
        <v>2.92454867E8</v>
      </c>
      <c r="M78" s="60" t="s">
        <v>18</v>
      </c>
      <c r="N78" s="63" t="s">
        <v>18</v>
      </c>
      <c r="O78" s="63" t="s">
        <v>18</v>
      </c>
      <c r="P78" s="57"/>
      <c r="Q78" s="57"/>
      <c r="R78">
        <f t="shared" si="6"/>
        <v>8</v>
      </c>
    </row>
    <row r="79">
      <c r="A79" s="49">
        <v>2.0</v>
      </c>
      <c r="B79" s="51" t="s">
        <v>2123</v>
      </c>
      <c r="C79" s="51" t="s">
        <v>2124</v>
      </c>
      <c r="D79" s="49">
        <v>136.0</v>
      </c>
      <c r="E79" s="49" t="s">
        <v>2125</v>
      </c>
      <c r="F79" s="49" t="s">
        <v>140</v>
      </c>
      <c r="G79" s="51"/>
      <c r="H79" s="51" t="s">
        <v>202</v>
      </c>
      <c r="I79" s="96">
        <v>44232.0</v>
      </c>
      <c r="J79" s="96">
        <v>44242.0</v>
      </c>
      <c r="K79" s="81" t="s">
        <v>2126</v>
      </c>
      <c r="L79" s="54">
        <v>1876413.0</v>
      </c>
      <c r="M79" s="98" t="s">
        <v>18</v>
      </c>
      <c r="N79" s="55" t="s">
        <v>18</v>
      </c>
      <c r="O79" s="56" t="s">
        <v>18</v>
      </c>
      <c r="P79" s="57"/>
      <c r="Q79" s="57"/>
      <c r="R79">
        <f t="shared" si="6"/>
        <v>10</v>
      </c>
    </row>
    <row r="80">
      <c r="A80" s="49">
        <v>2.0</v>
      </c>
      <c r="B80" s="51" t="s">
        <v>2127</v>
      </c>
      <c r="C80" s="51" t="s">
        <v>2128</v>
      </c>
      <c r="D80" s="49">
        <v>117.0</v>
      </c>
      <c r="E80" s="49" t="s">
        <v>2129</v>
      </c>
      <c r="F80" s="49" t="s">
        <v>140</v>
      </c>
      <c r="G80" s="51"/>
      <c r="H80" s="51" t="s">
        <v>1629</v>
      </c>
      <c r="I80" s="96">
        <v>44229.0</v>
      </c>
      <c r="J80" s="96">
        <v>44307.0</v>
      </c>
      <c r="K80" s="81" t="s">
        <v>2130</v>
      </c>
      <c r="L80" s="54">
        <v>5.9279179E7</v>
      </c>
      <c r="M80" s="98" t="s">
        <v>18</v>
      </c>
      <c r="N80" s="55" t="s">
        <v>18</v>
      </c>
      <c r="O80" s="56" t="s">
        <v>18</v>
      </c>
      <c r="P80" s="57"/>
      <c r="Q80" s="57"/>
      <c r="R80">
        <f t="shared" si="6"/>
        <v>78</v>
      </c>
    </row>
    <row r="81">
      <c r="A81" s="49">
        <v>2.0</v>
      </c>
      <c r="B81" s="51" t="s">
        <v>2131</v>
      </c>
      <c r="C81" s="51" t="s">
        <v>70</v>
      </c>
      <c r="D81" s="49">
        <v>162.0</v>
      </c>
      <c r="E81" s="49" t="s">
        <v>2132</v>
      </c>
      <c r="F81" s="49" t="s">
        <v>140</v>
      </c>
      <c r="G81" s="51"/>
      <c r="H81" s="51" t="s">
        <v>202</v>
      </c>
      <c r="I81" s="96">
        <v>44239.0</v>
      </c>
      <c r="J81" s="96">
        <v>44279.0</v>
      </c>
      <c r="K81" s="81" t="s">
        <v>2133</v>
      </c>
      <c r="L81" s="54">
        <v>1940651.0</v>
      </c>
      <c r="M81" s="98" t="s">
        <v>18</v>
      </c>
      <c r="N81" s="55" t="s">
        <v>18</v>
      </c>
      <c r="O81" s="56" t="s">
        <v>18</v>
      </c>
      <c r="P81" s="57"/>
      <c r="Q81" s="57"/>
    </row>
    <row r="82">
      <c r="A82" s="49">
        <v>2.0</v>
      </c>
      <c r="B82" s="51" t="s">
        <v>2131</v>
      </c>
      <c r="C82" s="51" t="s">
        <v>326</v>
      </c>
      <c r="D82" s="49" t="s">
        <v>18</v>
      </c>
      <c r="E82" s="49" t="s">
        <v>2132</v>
      </c>
      <c r="F82" s="49" t="s">
        <v>140</v>
      </c>
      <c r="G82" s="51"/>
      <c r="H82" s="51" t="s">
        <v>202</v>
      </c>
      <c r="I82" s="96">
        <v>44284.0</v>
      </c>
      <c r="J82" s="96">
        <v>44287.0</v>
      </c>
      <c r="K82" s="81" t="s">
        <v>2134</v>
      </c>
      <c r="L82" s="54">
        <v>1785326.0</v>
      </c>
      <c r="M82" s="98" t="s">
        <v>18</v>
      </c>
      <c r="N82" s="55" t="s">
        <v>18</v>
      </c>
      <c r="O82" s="56" t="s">
        <v>18</v>
      </c>
      <c r="P82" s="57"/>
      <c r="Q82" s="57"/>
      <c r="R82">
        <f>DATEDIF(I82,J82,"D")</f>
        <v>3</v>
      </c>
    </row>
    <row r="83">
      <c r="A83" s="49">
        <v>1.0</v>
      </c>
      <c r="B83" s="51" t="s">
        <v>2135</v>
      </c>
      <c r="C83" s="51" t="s">
        <v>2136</v>
      </c>
      <c r="D83" s="49" t="s">
        <v>18</v>
      </c>
      <c r="E83" s="49" t="s">
        <v>2137</v>
      </c>
      <c r="F83" s="49" t="s">
        <v>140</v>
      </c>
      <c r="G83" s="209"/>
      <c r="H83" s="209" t="s">
        <v>18</v>
      </c>
      <c r="I83" s="200">
        <v>44214.0</v>
      </c>
      <c r="J83" s="96">
        <v>44216.0</v>
      </c>
      <c r="K83" s="53" t="s">
        <v>2138</v>
      </c>
      <c r="L83" s="54">
        <v>412665.0</v>
      </c>
      <c r="M83" s="98" t="s">
        <v>18</v>
      </c>
      <c r="N83" s="55" t="s">
        <v>18</v>
      </c>
      <c r="O83" s="56" t="s">
        <v>18</v>
      </c>
      <c r="P83" s="62"/>
      <c r="Q83" s="62"/>
    </row>
    <row r="84">
      <c r="A84" s="63">
        <v>2.0</v>
      </c>
      <c r="B84" s="63" t="s">
        <v>331</v>
      </c>
      <c r="C84" s="63" t="s">
        <v>332</v>
      </c>
      <c r="D84" s="63">
        <v>490.0</v>
      </c>
      <c r="E84" s="63" t="s">
        <v>333</v>
      </c>
      <c r="F84" s="63" t="s">
        <v>140</v>
      </c>
      <c r="G84" s="63"/>
      <c r="H84" s="63" t="s">
        <v>202</v>
      </c>
      <c r="I84" s="76">
        <v>44301.0</v>
      </c>
      <c r="J84" s="76">
        <v>44305.0</v>
      </c>
      <c r="K84" s="77" t="s">
        <v>2139</v>
      </c>
      <c r="L84" s="59">
        <v>3120245.0</v>
      </c>
      <c r="M84" s="60" t="s">
        <v>18</v>
      </c>
      <c r="N84" s="63" t="s">
        <v>18</v>
      </c>
      <c r="O84" s="63" t="s">
        <v>18</v>
      </c>
      <c r="P84" s="57"/>
      <c r="Q84" s="57"/>
      <c r="R84">
        <f t="shared" ref="R84:R101" si="7">DATEDIF(I84,J84,"D")</f>
        <v>4</v>
      </c>
    </row>
    <row r="85">
      <c r="A85" s="49">
        <v>1.0</v>
      </c>
      <c r="B85" s="51" t="s">
        <v>2135</v>
      </c>
      <c r="C85" s="51" t="s">
        <v>2140</v>
      </c>
      <c r="D85" s="49" t="s">
        <v>18</v>
      </c>
      <c r="E85" s="49" t="s">
        <v>2141</v>
      </c>
      <c r="F85" s="49" t="s">
        <v>140</v>
      </c>
      <c r="G85" s="209"/>
      <c r="H85" s="209" t="s">
        <v>18</v>
      </c>
      <c r="I85" s="200">
        <v>44214.0</v>
      </c>
      <c r="J85" s="96">
        <v>44216.0</v>
      </c>
      <c r="K85" s="53" t="s">
        <v>2138</v>
      </c>
      <c r="L85" s="54">
        <v>221601.0</v>
      </c>
      <c r="M85" s="98" t="s">
        <v>18</v>
      </c>
      <c r="N85" s="55" t="s">
        <v>18</v>
      </c>
      <c r="O85" s="56" t="s">
        <v>18</v>
      </c>
      <c r="P85" s="62"/>
      <c r="Q85" s="62"/>
      <c r="R85">
        <f t="shared" si="7"/>
        <v>2</v>
      </c>
    </row>
    <row r="86">
      <c r="A86" s="63">
        <v>2.0</v>
      </c>
      <c r="B86" s="63" t="s">
        <v>2142</v>
      </c>
      <c r="C86" s="63" t="s">
        <v>1918</v>
      </c>
      <c r="D86" s="63">
        <v>171.0</v>
      </c>
      <c r="E86" s="63" t="s">
        <v>333</v>
      </c>
      <c r="F86" s="63" t="s">
        <v>140</v>
      </c>
      <c r="G86" s="63"/>
      <c r="H86" s="63" t="s">
        <v>55</v>
      </c>
      <c r="I86" s="96">
        <v>44242.0</v>
      </c>
      <c r="J86" s="64">
        <v>44244.0</v>
      </c>
      <c r="K86" s="81" t="s">
        <v>2143</v>
      </c>
      <c r="L86" s="59">
        <v>3963467.0</v>
      </c>
      <c r="M86" s="60" t="s">
        <v>18</v>
      </c>
      <c r="N86" s="63" t="s">
        <v>18</v>
      </c>
      <c r="O86" s="63" t="s">
        <v>18</v>
      </c>
      <c r="P86" s="57"/>
      <c r="Q86" s="57"/>
      <c r="R86">
        <f t="shared" si="7"/>
        <v>2</v>
      </c>
    </row>
    <row r="87" hidden="1">
      <c r="A87" s="63">
        <v>1.0</v>
      </c>
      <c r="B87" s="63" t="s">
        <v>102</v>
      </c>
      <c r="C87" s="63" t="s">
        <v>1244</v>
      </c>
      <c r="D87" s="63">
        <v>488.0</v>
      </c>
      <c r="E87" s="63" t="s">
        <v>1245</v>
      </c>
      <c r="F87" s="63" t="s">
        <v>1071</v>
      </c>
      <c r="G87" s="63"/>
      <c r="H87" s="63" t="s">
        <v>18</v>
      </c>
      <c r="I87" s="76">
        <v>44301.0</v>
      </c>
      <c r="J87" s="76">
        <v>44301.0</v>
      </c>
      <c r="K87" s="87" t="s">
        <v>2144</v>
      </c>
      <c r="L87" s="59">
        <v>1921028.0</v>
      </c>
      <c r="M87" s="60" t="s">
        <v>18</v>
      </c>
      <c r="N87" s="63" t="s">
        <v>18</v>
      </c>
      <c r="O87" s="63" t="s">
        <v>18</v>
      </c>
      <c r="P87" s="57"/>
      <c r="Q87" s="57"/>
      <c r="R87">
        <f t="shared" si="7"/>
        <v>0</v>
      </c>
    </row>
    <row r="88" hidden="1">
      <c r="A88" s="63">
        <v>1.0</v>
      </c>
      <c r="B88" s="63" t="s">
        <v>102</v>
      </c>
      <c r="C88" s="63" t="s">
        <v>530</v>
      </c>
      <c r="D88" s="63">
        <v>648.0</v>
      </c>
      <c r="E88" s="63" t="s">
        <v>1245</v>
      </c>
      <c r="F88" s="63" t="s">
        <v>1071</v>
      </c>
      <c r="G88" s="63"/>
      <c r="H88" s="63" t="s">
        <v>18</v>
      </c>
      <c r="I88" s="76">
        <v>44342.0</v>
      </c>
      <c r="J88" s="76">
        <v>44343.0</v>
      </c>
      <c r="K88" s="87" t="s">
        <v>2145</v>
      </c>
      <c r="L88" s="59">
        <v>1921028.0</v>
      </c>
      <c r="M88" s="60" t="s">
        <v>18</v>
      </c>
      <c r="N88" s="63" t="s">
        <v>18</v>
      </c>
      <c r="O88" s="63" t="s">
        <v>18</v>
      </c>
      <c r="P88" s="57"/>
      <c r="Q88" s="57"/>
      <c r="R88">
        <f t="shared" si="7"/>
        <v>1</v>
      </c>
    </row>
    <row r="89">
      <c r="A89" s="63">
        <v>2.0</v>
      </c>
      <c r="B89" s="63" t="s">
        <v>2146</v>
      </c>
      <c r="C89" s="63" t="s">
        <v>266</v>
      </c>
      <c r="D89" s="63">
        <v>987.0</v>
      </c>
      <c r="E89" s="63" t="s">
        <v>2089</v>
      </c>
      <c r="F89" s="63" t="s">
        <v>140</v>
      </c>
      <c r="G89" s="63"/>
      <c r="H89" s="63" t="s">
        <v>2090</v>
      </c>
      <c r="I89" s="76">
        <v>44434.0</v>
      </c>
      <c r="J89" s="76">
        <v>44434.0</v>
      </c>
      <c r="K89" s="87" t="s">
        <v>2147</v>
      </c>
      <c r="L89" s="59">
        <v>3.41805E7</v>
      </c>
      <c r="M89" s="98" t="s">
        <v>2148</v>
      </c>
      <c r="N89" s="61" t="s">
        <v>2149</v>
      </c>
      <c r="O89" s="66">
        <v>1.709025E7</v>
      </c>
      <c r="P89" s="62" t="s">
        <v>246</v>
      </c>
      <c r="Q89" s="62" t="s">
        <v>338</v>
      </c>
      <c r="R89">
        <f t="shared" si="7"/>
        <v>0</v>
      </c>
    </row>
    <row r="90">
      <c r="A90" s="49">
        <v>1.0</v>
      </c>
      <c r="B90" s="51" t="s">
        <v>2150</v>
      </c>
      <c r="C90" s="51" t="s">
        <v>291</v>
      </c>
      <c r="D90" s="49">
        <v>48.0</v>
      </c>
      <c r="E90" s="49" t="s">
        <v>2106</v>
      </c>
      <c r="F90" s="49" t="s">
        <v>140</v>
      </c>
      <c r="G90" s="51"/>
      <c r="H90" s="51" t="s">
        <v>680</v>
      </c>
      <c r="I90" s="96">
        <v>44217.0</v>
      </c>
      <c r="J90" s="96">
        <v>44221.0</v>
      </c>
      <c r="K90" s="81" t="s">
        <v>2151</v>
      </c>
      <c r="L90" s="54">
        <v>1201720.0</v>
      </c>
      <c r="M90" s="98" t="s">
        <v>18</v>
      </c>
      <c r="N90" s="55" t="s">
        <v>18</v>
      </c>
      <c r="O90" s="56" t="s">
        <v>18</v>
      </c>
      <c r="P90" s="62"/>
      <c r="Q90" s="62"/>
      <c r="R90">
        <f t="shared" si="7"/>
        <v>4</v>
      </c>
    </row>
    <row r="91">
      <c r="A91" s="210">
        <v>2.0</v>
      </c>
      <c r="B91" s="128" t="s">
        <v>2152</v>
      </c>
      <c r="C91" s="128" t="s">
        <v>153</v>
      </c>
      <c r="D91" s="210" t="s">
        <v>18</v>
      </c>
      <c r="E91" s="210" t="s">
        <v>2153</v>
      </c>
      <c r="F91" s="210" t="s">
        <v>140</v>
      </c>
      <c r="G91" s="128"/>
      <c r="H91" s="128" t="s">
        <v>18</v>
      </c>
      <c r="I91" s="211">
        <v>44193.0</v>
      </c>
      <c r="J91" s="212">
        <v>44215.0</v>
      </c>
      <c r="K91" s="53" t="s">
        <v>2154</v>
      </c>
      <c r="L91" s="132">
        <v>1097077.0</v>
      </c>
      <c r="M91" s="133" t="s">
        <v>2155</v>
      </c>
      <c r="N91" s="134" t="s">
        <v>18</v>
      </c>
      <c r="O91" s="213" t="s">
        <v>18</v>
      </c>
      <c r="P91" s="62"/>
      <c r="Q91" s="62"/>
      <c r="R91">
        <f t="shared" si="7"/>
        <v>22</v>
      </c>
    </row>
    <row r="92">
      <c r="A92" s="63">
        <v>2.0</v>
      </c>
      <c r="B92" s="63" t="s">
        <v>108</v>
      </c>
      <c r="C92" s="63" t="s">
        <v>326</v>
      </c>
      <c r="D92" s="63" t="s">
        <v>18</v>
      </c>
      <c r="E92" s="63" t="s">
        <v>2156</v>
      </c>
      <c r="F92" s="63" t="s">
        <v>140</v>
      </c>
      <c r="G92" s="63"/>
      <c r="H92" s="63" t="s">
        <v>18</v>
      </c>
      <c r="I92" s="96">
        <v>44456.0</v>
      </c>
      <c r="J92" s="64">
        <v>44456.0</v>
      </c>
      <c r="K92" s="81" t="s">
        <v>2157</v>
      </c>
      <c r="L92" s="59">
        <v>6235896.0</v>
      </c>
      <c r="M92" s="60" t="s">
        <v>2158</v>
      </c>
      <c r="N92" s="78" t="s">
        <v>2159</v>
      </c>
      <c r="O92" s="66">
        <v>1870768.8</v>
      </c>
      <c r="P92" s="62" t="s">
        <v>539</v>
      </c>
      <c r="Q92" s="62" t="s">
        <v>337</v>
      </c>
      <c r="R92">
        <f t="shared" si="7"/>
        <v>0</v>
      </c>
    </row>
    <row r="93">
      <c r="A93" s="63">
        <v>1.0</v>
      </c>
      <c r="B93" s="63" t="s">
        <v>361</v>
      </c>
      <c r="C93" s="63" t="s">
        <v>153</v>
      </c>
      <c r="D93" s="63">
        <v>193.0</v>
      </c>
      <c r="E93" s="63" t="s">
        <v>362</v>
      </c>
      <c r="F93" s="63" t="s">
        <v>140</v>
      </c>
      <c r="G93" s="63"/>
      <c r="H93" s="63" t="s">
        <v>363</v>
      </c>
      <c r="I93" s="76">
        <v>44382.0</v>
      </c>
      <c r="J93" s="64">
        <v>44382.0</v>
      </c>
      <c r="K93" s="87" t="s">
        <v>2160</v>
      </c>
      <c r="L93" s="59">
        <v>1507241.0</v>
      </c>
      <c r="M93" s="60" t="s">
        <v>365</v>
      </c>
      <c r="N93" s="61" t="s">
        <v>366</v>
      </c>
      <c r="O93" s="66">
        <v>462672.3</v>
      </c>
      <c r="P93" s="62" t="s">
        <v>337</v>
      </c>
      <c r="Q93" s="62" t="s">
        <v>337</v>
      </c>
      <c r="R93">
        <f t="shared" si="7"/>
        <v>0</v>
      </c>
    </row>
    <row r="94" hidden="1">
      <c r="A94" s="49">
        <v>1.0</v>
      </c>
      <c r="B94" s="51" t="s">
        <v>2135</v>
      </c>
      <c r="C94" s="51" t="s">
        <v>1346</v>
      </c>
      <c r="D94" s="49" t="s">
        <v>18</v>
      </c>
      <c r="E94" s="49" t="s">
        <v>2161</v>
      </c>
      <c r="F94" s="49" t="s">
        <v>140</v>
      </c>
      <c r="G94" s="209"/>
      <c r="H94" s="209" t="s">
        <v>18</v>
      </c>
      <c r="I94" s="200">
        <v>44214.0</v>
      </c>
      <c r="J94" s="96">
        <v>44216.0</v>
      </c>
      <c r="K94" s="53" t="s">
        <v>2138</v>
      </c>
      <c r="L94" s="54">
        <v>455318.0</v>
      </c>
      <c r="M94" s="98" t="s">
        <v>18</v>
      </c>
      <c r="N94" s="55" t="s">
        <v>18</v>
      </c>
      <c r="O94" s="56" t="s">
        <v>18</v>
      </c>
      <c r="P94" s="62"/>
      <c r="Q94" s="62"/>
      <c r="R94">
        <f t="shared" si="7"/>
        <v>2</v>
      </c>
    </row>
    <row r="95">
      <c r="A95" s="49">
        <v>1.0</v>
      </c>
      <c r="B95" s="51" t="s">
        <v>2073</v>
      </c>
      <c r="C95" s="51" t="s">
        <v>93</v>
      </c>
      <c r="D95" s="49">
        <v>49.0</v>
      </c>
      <c r="E95" s="49" t="s">
        <v>2075</v>
      </c>
      <c r="F95" s="49" t="s">
        <v>140</v>
      </c>
      <c r="G95" s="51"/>
      <c r="H95" s="51" t="s">
        <v>18</v>
      </c>
      <c r="I95" s="96">
        <v>44218.0</v>
      </c>
      <c r="J95" s="96">
        <v>44221.0</v>
      </c>
      <c r="K95" s="81" t="s">
        <v>2162</v>
      </c>
      <c r="L95" s="54">
        <v>4642411.0</v>
      </c>
      <c r="M95" s="98" t="s">
        <v>18</v>
      </c>
      <c r="N95" s="55" t="s">
        <v>18</v>
      </c>
      <c r="O95" s="56" t="s">
        <v>18</v>
      </c>
      <c r="P95" s="62"/>
      <c r="Q95" s="62"/>
      <c r="R95">
        <f t="shared" si="7"/>
        <v>3</v>
      </c>
    </row>
    <row r="96">
      <c r="A96" s="49">
        <v>1.0</v>
      </c>
      <c r="B96" s="51" t="s">
        <v>2163</v>
      </c>
      <c r="C96" s="51" t="s">
        <v>93</v>
      </c>
      <c r="D96" s="49">
        <v>62.0</v>
      </c>
      <c r="E96" s="49" t="s">
        <v>2164</v>
      </c>
      <c r="F96" s="49" t="s">
        <v>140</v>
      </c>
      <c r="G96" s="51"/>
      <c r="H96" s="51" t="s">
        <v>202</v>
      </c>
      <c r="I96" s="96">
        <v>44221.0</v>
      </c>
      <c r="J96" s="96">
        <v>44244.0</v>
      </c>
      <c r="K96" s="81" t="s">
        <v>2165</v>
      </c>
      <c r="L96" s="54">
        <v>2605225.0</v>
      </c>
      <c r="M96" s="98" t="s">
        <v>18</v>
      </c>
      <c r="N96" s="55" t="s">
        <v>18</v>
      </c>
      <c r="O96" s="56" t="s">
        <v>18</v>
      </c>
      <c r="P96" s="62"/>
      <c r="Q96" s="62"/>
      <c r="R96">
        <f t="shared" si="7"/>
        <v>23</v>
      </c>
    </row>
    <row r="97">
      <c r="A97" s="210">
        <v>2.0</v>
      </c>
      <c r="B97" s="128" t="s">
        <v>2152</v>
      </c>
      <c r="C97" s="128" t="s">
        <v>153</v>
      </c>
      <c r="D97" s="210" t="s">
        <v>18</v>
      </c>
      <c r="E97" s="210" t="s">
        <v>2153</v>
      </c>
      <c r="F97" s="210" t="s">
        <v>140</v>
      </c>
      <c r="G97" s="128"/>
      <c r="H97" s="128" t="s">
        <v>18</v>
      </c>
      <c r="I97" s="211">
        <v>44239.0</v>
      </c>
      <c r="J97" s="212">
        <v>44239.0</v>
      </c>
      <c r="K97" s="53" t="s">
        <v>2166</v>
      </c>
      <c r="L97" s="214">
        <v>1097077.0</v>
      </c>
      <c r="M97" s="133" t="s">
        <v>2155</v>
      </c>
      <c r="N97" s="134" t="s">
        <v>2167</v>
      </c>
      <c r="O97" s="213">
        <v>767953.9</v>
      </c>
      <c r="P97" s="62" t="s">
        <v>337</v>
      </c>
      <c r="Q97" s="62" t="s">
        <v>337</v>
      </c>
      <c r="R97">
        <f t="shared" si="7"/>
        <v>0</v>
      </c>
    </row>
    <row r="98">
      <c r="A98" s="210">
        <v>2.0</v>
      </c>
      <c r="B98" s="128" t="s">
        <v>2152</v>
      </c>
      <c r="C98" s="128" t="s">
        <v>153</v>
      </c>
      <c r="D98" s="210" t="s">
        <v>18</v>
      </c>
      <c r="E98" s="210" t="s">
        <v>2153</v>
      </c>
      <c r="F98" s="210" t="s">
        <v>140</v>
      </c>
      <c r="G98" s="128"/>
      <c r="H98" s="128" t="s">
        <v>18</v>
      </c>
      <c r="I98" s="211">
        <v>44411.0</v>
      </c>
      <c r="J98" s="212">
        <v>44411.0</v>
      </c>
      <c r="K98" s="53" t="s">
        <v>2168</v>
      </c>
      <c r="L98" s="214">
        <v>1097077.0</v>
      </c>
      <c r="M98" s="133" t="s">
        <v>2155</v>
      </c>
      <c r="N98" s="134" t="s">
        <v>2167</v>
      </c>
      <c r="O98" s="213">
        <v>329123.1</v>
      </c>
      <c r="P98" s="62" t="s">
        <v>337</v>
      </c>
      <c r="Q98" s="62" t="s">
        <v>337</v>
      </c>
      <c r="R98">
        <f t="shared" si="7"/>
        <v>0</v>
      </c>
    </row>
    <row r="99">
      <c r="A99" s="49">
        <v>1.0</v>
      </c>
      <c r="B99" s="51" t="s">
        <v>2169</v>
      </c>
      <c r="C99" s="51" t="s">
        <v>217</v>
      </c>
      <c r="D99" s="49">
        <v>78.0</v>
      </c>
      <c r="E99" s="49" t="s">
        <v>2082</v>
      </c>
      <c r="F99" s="49" t="s">
        <v>140</v>
      </c>
      <c r="G99" s="51"/>
      <c r="H99" s="51" t="s">
        <v>680</v>
      </c>
      <c r="I99" s="96">
        <v>44223.0</v>
      </c>
      <c r="J99" s="96">
        <v>44223.0</v>
      </c>
      <c r="K99" s="81" t="s">
        <v>2170</v>
      </c>
      <c r="L99" s="54" t="s">
        <v>18</v>
      </c>
      <c r="M99" s="215" t="s">
        <v>18</v>
      </c>
      <c r="N99" s="55" t="s">
        <v>18</v>
      </c>
      <c r="O99" s="56" t="s">
        <v>18</v>
      </c>
      <c r="P99" s="57"/>
      <c r="Q99" s="57"/>
      <c r="R99">
        <f t="shared" si="7"/>
        <v>0</v>
      </c>
    </row>
    <row r="100">
      <c r="A100" s="63">
        <v>1.0</v>
      </c>
      <c r="B100" s="63" t="s">
        <v>102</v>
      </c>
      <c r="C100" s="63" t="s">
        <v>426</v>
      </c>
      <c r="D100" s="63">
        <v>298.0</v>
      </c>
      <c r="E100" s="63" t="s">
        <v>2171</v>
      </c>
      <c r="F100" s="63" t="s">
        <v>140</v>
      </c>
      <c r="G100" s="63"/>
      <c r="H100" s="63" t="s">
        <v>18</v>
      </c>
      <c r="I100" s="76">
        <v>44328.0</v>
      </c>
      <c r="J100" s="64">
        <v>44328.0</v>
      </c>
      <c r="K100" s="87" t="s">
        <v>2172</v>
      </c>
      <c r="L100" s="59">
        <v>86008.0</v>
      </c>
      <c r="M100" s="60" t="s">
        <v>2173</v>
      </c>
      <c r="N100" s="55" t="s">
        <v>2174</v>
      </c>
      <c r="O100" s="56">
        <v>43004.0</v>
      </c>
      <c r="P100" s="62" t="s">
        <v>337</v>
      </c>
      <c r="Q100" s="62" t="s">
        <v>337</v>
      </c>
      <c r="R100">
        <f t="shared" si="7"/>
        <v>0</v>
      </c>
    </row>
    <row r="101">
      <c r="A101" s="63">
        <v>2.0</v>
      </c>
      <c r="B101" s="63" t="s">
        <v>61</v>
      </c>
      <c r="C101" s="63" t="s">
        <v>266</v>
      </c>
      <c r="D101" s="63">
        <v>463.0</v>
      </c>
      <c r="E101" s="63" t="s">
        <v>63</v>
      </c>
      <c r="F101" s="63" t="s">
        <v>140</v>
      </c>
      <c r="G101" s="63"/>
      <c r="H101" s="63" t="s">
        <v>497</v>
      </c>
      <c r="I101" s="76">
        <v>44295.0</v>
      </c>
      <c r="J101" s="76">
        <v>44295.0</v>
      </c>
      <c r="K101" s="77" t="s">
        <v>2175</v>
      </c>
      <c r="L101" s="59">
        <v>5.2343496E7</v>
      </c>
      <c r="M101" s="60" t="s">
        <v>18</v>
      </c>
      <c r="N101" s="216" t="s">
        <v>2176</v>
      </c>
      <c r="O101" s="63" t="s">
        <v>18</v>
      </c>
      <c r="P101" s="57"/>
      <c r="Q101" s="57"/>
      <c r="R101">
        <f t="shared" si="7"/>
        <v>0</v>
      </c>
    </row>
    <row r="102">
      <c r="A102" s="63">
        <v>2.0</v>
      </c>
      <c r="B102" s="63" t="s">
        <v>61</v>
      </c>
      <c r="C102" s="60" t="s">
        <v>2177</v>
      </c>
      <c r="D102" s="63">
        <v>595.0</v>
      </c>
      <c r="E102" s="63" t="s">
        <v>63</v>
      </c>
      <c r="F102" s="63" t="s">
        <v>140</v>
      </c>
      <c r="G102" s="63"/>
      <c r="H102" s="63" t="s">
        <v>18</v>
      </c>
      <c r="I102" s="76">
        <v>44327.0</v>
      </c>
      <c r="J102" s="76">
        <v>44328.0</v>
      </c>
      <c r="K102" s="87" t="s">
        <v>2178</v>
      </c>
      <c r="L102" s="59">
        <v>5.2343496E7</v>
      </c>
      <c r="M102" s="60" t="s">
        <v>18</v>
      </c>
      <c r="N102" s="63" t="s">
        <v>18</v>
      </c>
      <c r="O102" s="63" t="s">
        <v>18</v>
      </c>
      <c r="P102" s="57"/>
      <c r="Q102" s="57"/>
    </row>
    <row r="103" hidden="1">
      <c r="A103" s="49">
        <v>1.0</v>
      </c>
      <c r="B103" s="51" t="s">
        <v>233</v>
      </c>
      <c r="C103" s="51" t="s">
        <v>530</v>
      </c>
      <c r="D103" s="49">
        <v>140.0</v>
      </c>
      <c r="E103" s="49" t="s">
        <v>2179</v>
      </c>
      <c r="F103" s="49" t="s">
        <v>1071</v>
      </c>
      <c r="G103" s="51"/>
      <c r="H103" s="51" t="s">
        <v>18</v>
      </c>
      <c r="I103" s="96">
        <v>44235.0</v>
      </c>
      <c r="J103" s="96">
        <v>44236.0</v>
      </c>
      <c r="K103" s="81" t="s">
        <v>2180</v>
      </c>
      <c r="L103" s="54">
        <v>2866209.0</v>
      </c>
      <c r="M103" s="98" t="s">
        <v>18</v>
      </c>
      <c r="N103" s="55" t="s">
        <v>18</v>
      </c>
      <c r="O103" s="56" t="s">
        <v>18</v>
      </c>
      <c r="P103" s="57"/>
      <c r="Q103" s="57"/>
      <c r="R103">
        <f t="shared" ref="R103:R104" si="8">DATEDIF(I103,J103,"D")</f>
        <v>1</v>
      </c>
    </row>
    <row r="104" hidden="1">
      <c r="A104" s="63">
        <v>2.0</v>
      </c>
      <c r="B104" s="217" t="s">
        <v>108</v>
      </c>
      <c r="C104" s="217" t="s">
        <v>326</v>
      </c>
      <c r="D104" s="217" t="s">
        <v>18</v>
      </c>
      <c r="E104" s="217" t="s">
        <v>2156</v>
      </c>
      <c r="F104" s="217" t="s">
        <v>140</v>
      </c>
      <c r="G104" s="217"/>
      <c r="H104" s="217" t="s">
        <v>18</v>
      </c>
      <c r="I104" s="218">
        <v>44246.0</v>
      </c>
      <c r="J104" s="219">
        <v>44246.0</v>
      </c>
      <c r="K104" s="220" t="s">
        <v>2181</v>
      </c>
      <c r="L104" s="221">
        <v>6235896.0</v>
      </c>
      <c r="M104" s="222" t="s">
        <v>18</v>
      </c>
      <c r="N104" s="223" t="s">
        <v>2159</v>
      </c>
      <c r="O104" s="217" t="s">
        <v>18</v>
      </c>
      <c r="P104" s="57"/>
      <c r="Q104" s="57"/>
      <c r="R104">
        <f t="shared" si="8"/>
        <v>0</v>
      </c>
    </row>
    <row r="105" hidden="1">
      <c r="A105" s="210">
        <v>2.0</v>
      </c>
      <c r="B105" s="128" t="s">
        <v>108</v>
      </c>
      <c r="C105" s="128" t="s">
        <v>2182</v>
      </c>
      <c r="D105" s="210" t="s">
        <v>18</v>
      </c>
      <c r="E105" s="210" t="s">
        <v>2183</v>
      </c>
      <c r="F105" s="210" t="s">
        <v>140</v>
      </c>
      <c r="G105" s="128"/>
      <c r="H105" s="128" t="s">
        <v>18</v>
      </c>
      <c r="I105" s="212">
        <v>44490.0</v>
      </c>
      <c r="J105" s="212">
        <v>44490.0</v>
      </c>
      <c r="K105" s="53" t="s">
        <v>2184</v>
      </c>
      <c r="L105" s="132">
        <v>3.30038E7</v>
      </c>
      <c r="M105" s="133" t="s">
        <v>2185</v>
      </c>
      <c r="N105" s="134" t="s">
        <v>2186</v>
      </c>
      <c r="O105" s="213">
        <v>211287.0</v>
      </c>
      <c r="P105" s="57" t="s">
        <v>695</v>
      </c>
      <c r="Q105" s="62" t="s">
        <v>79</v>
      </c>
    </row>
    <row r="106" hidden="1">
      <c r="A106" s="63">
        <v>1.0</v>
      </c>
      <c r="B106" s="63" t="s">
        <v>233</v>
      </c>
      <c r="C106" s="63" t="s">
        <v>530</v>
      </c>
      <c r="D106" s="63">
        <v>639.0</v>
      </c>
      <c r="E106" s="63" t="s">
        <v>2179</v>
      </c>
      <c r="F106" s="63" t="s">
        <v>1071</v>
      </c>
      <c r="G106" s="63"/>
      <c r="H106" s="63" t="s">
        <v>18</v>
      </c>
      <c r="I106" s="76">
        <v>44341.0</v>
      </c>
      <c r="J106" s="76">
        <v>44341.0</v>
      </c>
      <c r="K106" s="87" t="s">
        <v>2187</v>
      </c>
      <c r="L106" s="59" t="s">
        <v>18</v>
      </c>
      <c r="M106" s="60" t="s">
        <v>18</v>
      </c>
      <c r="N106" s="63" t="s">
        <v>18</v>
      </c>
      <c r="O106" s="63" t="s">
        <v>18</v>
      </c>
      <c r="P106" s="57"/>
      <c r="Q106" s="57"/>
      <c r="R106">
        <f t="shared" ref="R106:R108" si="9">DATEDIF(I106,J106,"D")</f>
        <v>0</v>
      </c>
    </row>
    <row r="107">
      <c r="A107" s="63">
        <v>2.0</v>
      </c>
      <c r="B107" s="63" t="s">
        <v>61</v>
      </c>
      <c r="C107" s="63" t="s">
        <v>266</v>
      </c>
      <c r="D107" s="63" t="s">
        <v>2188</v>
      </c>
      <c r="E107" s="63" t="s">
        <v>63</v>
      </c>
      <c r="F107" s="63" t="s">
        <v>140</v>
      </c>
      <c r="G107" s="60"/>
      <c r="H107" s="60" t="s">
        <v>497</v>
      </c>
      <c r="I107" s="76">
        <v>44341.0</v>
      </c>
      <c r="J107" s="76">
        <v>44349.0</v>
      </c>
      <c r="K107" s="77" t="s">
        <v>2189</v>
      </c>
      <c r="L107" s="59">
        <v>5.2343496E7</v>
      </c>
      <c r="M107" s="60" t="s">
        <v>2190</v>
      </c>
      <c r="N107" s="61" t="s">
        <v>2176</v>
      </c>
      <c r="O107" s="63" t="s">
        <v>18</v>
      </c>
      <c r="P107" s="57"/>
      <c r="Q107" s="57"/>
      <c r="R107">
        <f t="shared" si="9"/>
        <v>8</v>
      </c>
    </row>
    <row r="108" hidden="1">
      <c r="A108" s="49">
        <v>1.0</v>
      </c>
      <c r="B108" s="51" t="s">
        <v>2150</v>
      </c>
      <c r="C108" s="51" t="s">
        <v>291</v>
      </c>
      <c r="D108" s="49" t="s">
        <v>18</v>
      </c>
      <c r="E108" s="49" t="s">
        <v>2106</v>
      </c>
      <c r="F108" s="49" t="s">
        <v>140</v>
      </c>
      <c r="G108" s="51"/>
      <c r="H108" s="51" t="s">
        <v>18</v>
      </c>
      <c r="I108" s="96">
        <v>44286.0</v>
      </c>
      <c r="J108" s="96">
        <v>44288.0</v>
      </c>
      <c r="K108" s="81" t="s">
        <v>2191</v>
      </c>
      <c r="L108" s="54">
        <v>1246930.0</v>
      </c>
      <c r="M108" s="98" t="s">
        <v>18</v>
      </c>
      <c r="N108" s="55" t="s">
        <v>18</v>
      </c>
      <c r="O108" s="56" t="s">
        <v>18</v>
      </c>
      <c r="P108" s="62"/>
      <c r="Q108" s="62"/>
      <c r="R108">
        <f t="shared" si="9"/>
        <v>2</v>
      </c>
    </row>
    <row r="109" hidden="1">
      <c r="A109" s="63">
        <v>1.0</v>
      </c>
      <c r="B109" s="63" t="s">
        <v>331</v>
      </c>
      <c r="C109" s="63" t="s">
        <v>70</v>
      </c>
      <c r="D109" s="63">
        <v>792.0</v>
      </c>
      <c r="E109" s="63" t="s">
        <v>333</v>
      </c>
      <c r="F109" s="63" t="s">
        <v>140</v>
      </c>
      <c r="G109" s="63"/>
      <c r="H109" s="63" t="s">
        <v>202</v>
      </c>
      <c r="I109" s="76">
        <v>44428.0</v>
      </c>
      <c r="J109" s="64">
        <v>44428.0</v>
      </c>
      <c r="K109" s="77" t="s">
        <v>2192</v>
      </c>
      <c r="L109" s="59" t="s">
        <v>2193</v>
      </c>
      <c r="M109" s="60" t="s">
        <v>2194</v>
      </c>
      <c r="N109" s="61" t="s">
        <v>336</v>
      </c>
      <c r="O109" s="66">
        <v>1875027.0</v>
      </c>
      <c r="P109" s="62" t="s">
        <v>695</v>
      </c>
      <c r="Q109" s="62" t="s">
        <v>338</v>
      </c>
    </row>
    <row r="110" hidden="1">
      <c r="A110" s="63">
        <v>1.0</v>
      </c>
      <c r="B110" s="60" t="s">
        <v>2195</v>
      </c>
      <c r="C110" s="63" t="s">
        <v>291</v>
      </c>
      <c r="D110" s="63">
        <v>522.0</v>
      </c>
      <c r="E110" s="63" t="s">
        <v>2106</v>
      </c>
      <c r="F110" s="63" t="s">
        <v>140</v>
      </c>
      <c r="G110" s="63"/>
      <c r="H110" s="63" t="s">
        <v>18</v>
      </c>
      <c r="I110" s="76">
        <v>44309.0</v>
      </c>
      <c r="J110" s="76">
        <v>44309.0</v>
      </c>
      <c r="K110" s="77" t="s">
        <v>2196</v>
      </c>
      <c r="L110" s="59">
        <v>1246930.0</v>
      </c>
      <c r="M110" s="60" t="s">
        <v>2197</v>
      </c>
      <c r="N110" s="61" t="s">
        <v>2198</v>
      </c>
      <c r="O110" s="63" t="s">
        <v>18</v>
      </c>
      <c r="P110" s="57"/>
      <c r="Q110" s="57"/>
      <c r="R110">
        <f t="shared" ref="R110:R112" si="10">DATEDIF(I110,J110,"D")</f>
        <v>0</v>
      </c>
    </row>
    <row r="111" hidden="1">
      <c r="A111" s="63">
        <v>1.0</v>
      </c>
      <c r="B111" s="60" t="s">
        <v>2105</v>
      </c>
      <c r="C111" s="63" t="s">
        <v>291</v>
      </c>
      <c r="D111" s="63">
        <v>446.0</v>
      </c>
      <c r="E111" s="63" t="s">
        <v>2106</v>
      </c>
      <c r="F111" s="63" t="s">
        <v>140</v>
      </c>
      <c r="G111" s="63"/>
      <c r="H111" s="63" t="s">
        <v>18</v>
      </c>
      <c r="I111" s="76">
        <v>44293.0</v>
      </c>
      <c r="J111" s="76">
        <v>44293.0</v>
      </c>
      <c r="K111" s="77" t="s">
        <v>2199</v>
      </c>
      <c r="L111" s="59">
        <v>1246930.0</v>
      </c>
      <c r="M111" s="60" t="s">
        <v>18</v>
      </c>
      <c r="N111" s="63" t="s">
        <v>18</v>
      </c>
      <c r="O111" s="63" t="s">
        <v>18</v>
      </c>
      <c r="P111" s="57"/>
      <c r="Q111" s="57"/>
      <c r="R111">
        <f t="shared" si="10"/>
        <v>0</v>
      </c>
    </row>
    <row r="112">
      <c r="A112" s="63">
        <v>1.0</v>
      </c>
      <c r="B112" s="63" t="s">
        <v>102</v>
      </c>
      <c r="C112" s="63" t="s">
        <v>426</v>
      </c>
      <c r="D112" s="63">
        <v>298.0</v>
      </c>
      <c r="E112" s="63" t="s">
        <v>2171</v>
      </c>
      <c r="F112" s="63" t="s">
        <v>140</v>
      </c>
      <c r="G112" s="63"/>
      <c r="H112" s="63" t="s">
        <v>18</v>
      </c>
      <c r="I112" s="76">
        <v>44462.0</v>
      </c>
      <c r="J112" s="64">
        <v>44462.0</v>
      </c>
      <c r="K112" s="87" t="s">
        <v>2200</v>
      </c>
      <c r="L112" s="59">
        <v>86008.0</v>
      </c>
      <c r="M112" s="60" t="s">
        <v>2173</v>
      </c>
      <c r="N112" s="55" t="s">
        <v>2174</v>
      </c>
      <c r="O112" s="56">
        <v>43004.0</v>
      </c>
      <c r="P112" s="62" t="s">
        <v>337</v>
      </c>
      <c r="Q112" s="62" t="s">
        <v>337</v>
      </c>
      <c r="R112">
        <f t="shared" si="10"/>
        <v>0</v>
      </c>
    </row>
    <row r="113">
      <c r="A113" s="63">
        <v>1.0</v>
      </c>
      <c r="B113" s="63" t="s">
        <v>2201</v>
      </c>
      <c r="C113" s="63" t="s">
        <v>2202</v>
      </c>
      <c r="D113" s="63">
        <v>340.0</v>
      </c>
      <c r="E113" s="63" t="s">
        <v>2203</v>
      </c>
      <c r="F113" s="63" t="s">
        <v>140</v>
      </c>
      <c r="G113" s="63"/>
      <c r="H113" s="63" t="s">
        <v>18</v>
      </c>
      <c r="I113" s="64">
        <v>44298.0</v>
      </c>
      <c r="J113" s="76">
        <v>44298.0</v>
      </c>
      <c r="K113" s="77" t="s">
        <v>2204</v>
      </c>
      <c r="L113" s="59">
        <v>115538.0</v>
      </c>
      <c r="M113" s="60" t="s">
        <v>2205</v>
      </c>
      <c r="N113" s="55" t="s">
        <v>2206</v>
      </c>
      <c r="O113" s="56">
        <v>115538.0</v>
      </c>
      <c r="P113" s="62" t="s">
        <v>337</v>
      </c>
      <c r="Q113" s="62" t="s">
        <v>337</v>
      </c>
    </row>
    <row r="114">
      <c r="A114" s="63">
        <v>2.0</v>
      </c>
      <c r="B114" s="63" t="s">
        <v>61</v>
      </c>
      <c r="C114" s="63" t="s">
        <v>266</v>
      </c>
      <c r="D114" s="63">
        <v>977.0</v>
      </c>
      <c r="E114" s="63" t="s">
        <v>63</v>
      </c>
      <c r="F114" s="63" t="s">
        <v>140</v>
      </c>
      <c r="G114" s="63"/>
      <c r="H114" s="63" t="s">
        <v>96</v>
      </c>
      <c r="I114" s="76">
        <v>44424.0</v>
      </c>
      <c r="J114" s="76">
        <v>44433.0</v>
      </c>
      <c r="K114" s="77" t="s">
        <v>2207</v>
      </c>
      <c r="L114" s="59">
        <v>5.2343496E7</v>
      </c>
      <c r="M114" s="77" t="s">
        <v>67</v>
      </c>
      <c r="N114" s="216" t="s">
        <v>2176</v>
      </c>
      <c r="O114" s="63" t="s">
        <v>18</v>
      </c>
      <c r="P114" s="62" t="s">
        <v>246</v>
      </c>
      <c r="Q114" s="62" t="s">
        <v>338</v>
      </c>
    </row>
    <row r="115">
      <c r="A115" s="63">
        <v>2.0</v>
      </c>
      <c r="B115" s="63" t="s">
        <v>2208</v>
      </c>
      <c r="C115" s="63" t="s">
        <v>2209</v>
      </c>
      <c r="D115" s="63">
        <v>1290.0</v>
      </c>
      <c r="E115" s="63" t="s">
        <v>63</v>
      </c>
      <c r="F115" s="63" t="s">
        <v>140</v>
      </c>
      <c r="G115" s="63"/>
      <c r="H115" s="63" t="s">
        <v>96</v>
      </c>
      <c r="I115" s="76">
        <v>44473.0</v>
      </c>
      <c r="J115" s="79">
        <v>44482.0</v>
      </c>
      <c r="K115" s="77" t="s">
        <v>2210</v>
      </c>
      <c r="L115" s="59">
        <v>5.2343496E7</v>
      </c>
      <c r="M115" s="60" t="s">
        <v>2211</v>
      </c>
      <c r="N115" s="216" t="s">
        <v>2176</v>
      </c>
      <c r="O115" s="63" t="s">
        <v>18</v>
      </c>
      <c r="P115" s="154" t="s">
        <v>246</v>
      </c>
      <c r="Q115" s="154" t="s">
        <v>338</v>
      </c>
      <c r="R115">
        <f t="shared" ref="R115:R119" si="11">DATEDIF(I115,J115,"D")</f>
        <v>9</v>
      </c>
    </row>
    <row r="116">
      <c r="A116" s="49">
        <v>1.0</v>
      </c>
      <c r="B116" s="51" t="s">
        <v>2212</v>
      </c>
      <c r="C116" s="51" t="s">
        <v>2213</v>
      </c>
      <c r="D116" s="49">
        <v>108.0</v>
      </c>
      <c r="E116" s="49" t="s">
        <v>2214</v>
      </c>
      <c r="F116" s="49" t="s">
        <v>140</v>
      </c>
      <c r="G116" s="51"/>
      <c r="H116" s="51" t="s">
        <v>18</v>
      </c>
      <c r="I116" s="96">
        <v>44229.0</v>
      </c>
      <c r="J116" s="96">
        <v>44230.0</v>
      </c>
      <c r="K116" s="81" t="s">
        <v>2215</v>
      </c>
      <c r="L116" s="54">
        <v>612000.0</v>
      </c>
      <c r="M116" s="98" t="s">
        <v>18</v>
      </c>
      <c r="N116" s="55" t="s">
        <v>18</v>
      </c>
      <c r="O116" s="56" t="s">
        <v>18</v>
      </c>
      <c r="P116" s="57"/>
      <c r="Q116" s="57"/>
      <c r="R116">
        <f t="shared" si="11"/>
        <v>1</v>
      </c>
    </row>
    <row r="117">
      <c r="A117" s="63">
        <v>2.0</v>
      </c>
      <c r="B117" s="63" t="s">
        <v>61</v>
      </c>
      <c r="C117" s="63" t="s">
        <v>266</v>
      </c>
      <c r="D117" s="63">
        <v>463.0</v>
      </c>
      <c r="E117" s="63" t="s">
        <v>63</v>
      </c>
      <c r="F117" s="63" t="s">
        <v>140</v>
      </c>
      <c r="G117" s="63"/>
      <c r="H117" s="63" t="s">
        <v>497</v>
      </c>
      <c r="I117" s="76">
        <v>44368.0</v>
      </c>
      <c r="J117" s="76">
        <v>44368.0</v>
      </c>
      <c r="K117" s="77" t="s">
        <v>2216</v>
      </c>
      <c r="L117" s="59">
        <v>5.2343496E7</v>
      </c>
      <c r="M117" s="60" t="s">
        <v>2217</v>
      </c>
      <c r="N117" s="55" t="s">
        <v>2176</v>
      </c>
      <c r="O117" s="66">
        <v>2.6171748E7</v>
      </c>
      <c r="P117" s="62" t="s">
        <v>246</v>
      </c>
      <c r="Q117" s="62" t="s">
        <v>338</v>
      </c>
      <c r="R117">
        <f t="shared" si="11"/>
        <v>0</v>
      </c>
    </row>
    <row r="118">
      <c r="A118" s="63">
        <v>2.0</v>
      </c>
      <c r="B118" s="63" t="s">
        <v>61</v>
      </c>
      <c r="C118" s="63" t="s">
        <v>266</v>
      </c>
      <c r="D118" s="63">
        <v>463.0</v>
      </c>
      <c r="E118" s="63" t="s">
        <v>63</v>
      </c>
      <c r="F118" s="63" t="s">
        <v>140</v>
      </c>
      <c r="G118" s="63"/>
      <c r="H118" s="63" t="s">
        <v>497</v>
      </c>
      <c r="I118" s="76">
        <v>44370.0</v>
      </c>
      <c r="J118" s="76">
        <v>44370.0</v>
      </c>
      <c r="K118" s="77" t="s">
        <v>2218</v>
      </c>
      <c r="L118" s="59">
        <v>5.2343496E7</v>
      </c>
      <c r="M118" s="77" t="s">
        <v>67</v>
      </c>
      <c r="N118" s="216" t="s">
        <v>2176</v>
      </c>
      <c r="O118" s="66">
        <v>5234349.6</v>
      </c>
      <c r="P118" s="62" t="s">
        <v>246</v>
      </c>
      <c r="Q118" s="62" t="s">
        <v>338</v>
      </c>
      <c r="R118">
        <f t="shared" si="11"/>
        <v>0</v>
      </c>
    </row>
    <row r="119">
      <c r="A119" s="49">
        <v>2.0</v>
      </c>
      <c r="B119" s="51" t="s">
        <v>233</v>
      </c>
      <c r="C119" s="51" t="s">
        <v>2219</v>
      </c>
      <c r="D119" s="49">
        <v>262.0</v>
      </c>
      <c r="E119" s="49" t="s">
        <v>2220</v>
      </c>
      <c r="F119" s="49" t="s">
        <v>140</v>
      </c>
      <c r="G119" s="51"/>
      <c r="H119" s="51" t="s">
        <v>288</v>
      </c>
      <c r="I119" s="96">
        <v>44365.0</v>
      </c>
      <c r="J119" s="200">
        <v>44365.0</v>
      </c>
      <c r="K119" s="53" t="s">
        <v>2221</v>
      </c>
      <c r="L119" s="54">
        <v>2.4393031E7</v>
      </c>
      <c r="M119" s="98" t="s">
        <v>2222</v>
      </c>
      <c r="N119" s="55" t="s">
        <v>2223</v>
      </c>
      <c r="O119" s="56">
        <v>1.21965155E7</v>
      </c>
      <c r="P119" s="62" t="s">
        <v>695</v>
      </c>
      <c r="Q119" s="62" t="s">
        <v>338</v>
      </c>
      <c r="R119">
        <f t="shared" si="11"/>
        <v>0</v>
      </c>
    </row>
    <row r="120">
      <c r="A120" s="63">
        <v>2.0</v>
      </c>
      <c r="B120" s="63" t="s">
        <v>233</v>
      </c>
      <c r="C120" s="63" t="s">
        <v>2224</v>
      </c>
      <c r="D120" s="63">
        <v>542.0</v>
      </c>
      <c r="E120" s="63" t="s">
        <v>2225</v>
      </c>
      <c r="F120" s="63" t="s">
        <v>140</v>
      </c>
      <c r="G120" s="63"/>
      <c r="H120" s="63" t="s">
        <v>202</v>
      </c>
      <c r="I120" s="76">
        <v>44309.0</v>
      </c>
      <c r="J120" s="76">
        <v>44314.0</v>
      </c>
      <c r="K120" s="87" t="s">
        <v>2226</v>
      </c>
      <c r="L120" s="59">
        <v>1.2307282E7</v>
      </c>
      <c r="M120" s="60" t="s">
        <v>18</v>
      </c>
      <c r="N120" s="63" t="s">
        <v>18</v>
      </c>
      <c r="O120" s="63" t="s">
        <v>18</v>
      </c>
      <c r="P120" s="57"/>
      <c r="Q120" s="57"/>
    </row>
    <row r="121">
      <c r="A121" s="63">
        <v>2.0</v>
      </c>
      <c r="B121" s="63" t="s">
        <v>159</v>
      </c>
      <c r="C121" s="60" t="s">
        <v>2227</v>
      </c>
      <c r="D121" s="63">
        <v>384.0</v>
      </c>
      <c r="E121" s="63" t="s">
        <v>2225</v>
      </c>
      <c r="F121" s="63" t="s">
        <v>140</v>
      </c>
      <c r="G121" s="63"/>
      <c r="H121" s="63" t="s">
        <v>202</v>
      </c>
      <c r="I121" s="64">
        <v>44280.0</v>
      </c>
      <c r="J121" s="76">
        <v>44293.0</v>
      </c>
      <c r="K121" s="77" t="s">
        <v>2228</v>
      </c>
      <c r="L121" s="59">
        <v>1.2307282E7</v>
      </c>
      <c r="M121" s="60" t="s">
        <v>18</v>
      </c>
      <c r="N121" s="63" t="s">
        <v>18</v>
      </c>
      <c r="O121" s="59" t="s">
        <v>18</v>
      </c>
      <c r="P121" s="57"/>
      <c r="Q121" s="57"/>
    </row>
    <row r="122">
      <c r="A122" s="63">
        <v>2.0</v>
      </c>
      <c r="B122" s="63" t="s">
        <v>233</v>
      </c>
      <c r="C122" s="63" t="s">
        <v>2229</v>
      </c>
      <c r="D122" s="63">
        <v>1161.0</v>
      </c>
      <c r="E122" s="63" t="s">
        <v>2225</v>
      </c>
      <c r="F122" s="63" t="s">
        <v>140</v>
      </c>
      <c r="G122" s="63"/>
      <c r="H122" s="63" t="s">
        <v>202</v>
      </c>
      <c r="I122" s="76">
        <v>44446.0</v>
      </c>
      <c r="J122" s="76">
        <v>44446.0</v>
      </c>
      <c r="K122" s="65" t="s">
        <v>2230</v>
      </c>
      <c r="L122" s="59">
        <v>1.2307282E7</v>
      </c>
      <c r="M122" s="60" t="s">
        <v>18</v>
      </c>
      <c r="N122" s="63" t="s">
        <v>18</v>
      </c>
      <c r="O122" s="63" t="s">
        <v>18</v>
      </c>
      <c r="P122" s="57"/>
      <c r="Q122" s="57"/>
      <c r="R122">
        <f t="shared" ref="R122:R130" si="12">DATEDIF(I122,J122,"D")</f>
        <v>0</v>
      </c>
    </row>
    <row r="123">
      <c r="A123" s="63">
        <v>2.0</v>
      </c>
      <c r="B123" s="63" t="s">
        <v>2231</v>
      </c>
      <c r="C123" s="63" t="s">
        <v>93</v>
      </c>
      <c r="D123" s="63">
        <v>1311.0</v>
      </c>
      <c r="E123" s="63" t="s">
        <v>417</v>
      </c>
      <c r="F123" s="63" t="s">
        <v>140</v>
      </c>
      <c r="G123" s="63"/>
      <c r="H123" s="63" t="s">
        <v>202</v>
      </c>
      <c r="I123" s="76">
        <v>44445.0</v>
      </c>
      <c r="J123" s="76">
        <v>44502.0</v>
      </c>
      <c r="K123" s="77" t="s">
        <v>2232</v>
      </c>
      <c r="L123" s="59">
        <v>8849889.0</v>
      </c>
      <c r="M123" s="60" t="s">
        <v>18</v>
      </c>
      <c r="N123" s="63" t="s">
        <v>18</v>
      </c>
      <c r="O123" s="59" t="s">
        <v>18</v>
      </c>
      <c r="P123" s="57"/>
      <c r="Q123" s="57"/>
      <c r="R123">
        <f t="shared" si="12"/>
        <v>57</v>
      </c>
    </row>
    <row r="124">
      <c r="A124" s="63">
        <v>1.0</v>
      </c>
      <c r="B124" s="63" t="s">
        <v>2233</v>
      </c>
      <c r="C124" s="63" t="s">
        <v>120</v>
      </c>
      <c r="D124" s="63">
        <v>341.0</v>
      </c>
      <c r="E124" s="63" t="s">
        <v>2234</v>
      </c>
      <c r="F124" s="63" t="s">
        <v>140</v>
      </c>
      <c r="G124" s="63"/>
      <c r="H124" s="63" t="s">
        <v>18</v>
      </c>
      <c r="I124" s="64">
        <v>44291.0</v>
      </c>
      <c r="J124" s="76">
        <v>44291.0</v>
      </c>
      <c r="K124" s="77" t="s">
        <v>2235</v>
      </c>
      <c r="L124" s="59">
        <v>781522.0</v>
      </c>
      <c r="M124" s="60" t="s">
        <v>2236</v>
      </c>
      <c r="N124" s="55" t="s">
        <v>2237</v>
      </c>
      <c r="O124" s="66">
        <v>547056.4</v>
      </c>
      <c r="P124" s="62" t="s">
        <v>337</v>
      </c>
      <c r="Q124" s="62" t="s">
        <v>337</v>
      </c>
      <c r="R124">
        <f t="shared" si="12"/>
        <v>0</v>
      </c>
    </row>
    <row r="125">
      <c r="A125" s="63">
        <v>1.0</v>
      </c>
      <c r="B125" s="63" t="s">
        <v>2233</v>
      </c>
      <c r="C125" s="63" t="s">
        <v>120</v>
      </c>
      <c r="D125" s="63">
        <v>341.0</v>
      </c>
      <c r="E125" s="63" t="s">
        <v>2234</v>
      </c>
      <c r="F125" s="63" t="s">
        <v>140</v>
      </c>
      <c r="G125" s="63"/>
      <c r="H125" s="63" t="s">
        <v>18</v>
      </c>
      <c r="I125" s="64">
        <v>44445.0</v>
      </c>
      <c r="J125" s="76">
        <v>44445.0</v>
      </c>
      <c r="K125" s="77" t="s">
        <v>2238</v>
      </c>
      <c r="L125" s="59">
        <v>781522.0</v>
      </c>
      <c r="M125" s="60" t="s">
        <v>2236</v>
      </c>
      <c r="N125" s="55" t="s">
        <v>2237</v>
      </c>
      <c r="O125" s="66">
        <v>234456.6</v>
      </c>
      <c r="P125" s="62" t="s">
        <v>337</v>
      </c>
      <c r="Q125" s="62" t="s">
        <v>337</v>
      </c>
      <c r="R125">
        <f t="shared" si="12"/>
        <v>0</v>
      </c>
    </row>
    <row r="126">
      <c r="A126" s="63">
        <v>2.0</v>
      </c>
      <c r="B126" s="63" t="s">
        <v>457</v>
      </c>
      <c r="C126" s="60" t="s">
        <v>2239</v>
      </c>
      <c r="D126" s="63" t="s">
        <v>2240</v>
      </c>
      <c r="E126" s="63" t="s">
        <v>2241</v>
      </c>
      <c r="F126" s="63" t="s">
        <v>140</v>
      </c>
      <c r="G126" s="63"/>
      <c r="H126" s="63" t="s">
        <v>202</v>
      </c>
      <c r="I126" s="64">
        <v>44284.0</v>
      </c>
      <c r="J126" s="76">
        <v>44362.0</v>
      </c>
      <c r="K126" s="77" t="s">
        <v>2242</v>
      </c>
      <c r="L126" s="59" t="s">
        <v>2243</v>
      </c>
      <c r="M126" s="60" t="s">
        <v>18</v>
      </c>
      <c r="N126" s="63" t="s">
        <v>18</v>
      </c>
      <c r="O126" s="63" t="s">
        <v>18</v>
      </c>
      <c r="P126" s="57"/>
      <c r="Q126" s="57"/>
      <c r="R126">
        <f t="shared" si="12"/>
        <v>78</v>
      </c>
    </row>
    <row r="127" hidden="1">
      <c r="A127" s="49">
        <v>1.0</v>
      </c>
      <c r="B127" s="51" t="s">
        <v>2244</v>
      </c>
      <c r="C127" s="51" t="s">
        <v>217</v>
      </c>
      <c r="D127" s="49">
        <v>133.0</v>
      </c>
      <c r="E127" s="49" t="s">
        <v>2245</v>
      </c>
      <c r="F127" s="49" t="s">
        <v>1071</v>
      </c>
      <c r="G127" s="51"/>
      <c r="H127" s="51" t="s">
        <v>18</v>
      </c>
      <c r="I127" s="96">
        <v>44232.0</v>
      </c>
      <c r="J127" s="96">
        <v>44236.0</v>
      </c>
      <c r="K127" s="81" t="s">
        <v>2246</v>
      </c>
      <c r="L127" s="54">
        <v>2196168.0</v>
      </c>
      <c r="M127" s="98" t="s">
        <v>18</v>
      </c>
      <c r="N127" s="55" t="s">
        <v>18</v>
      </c>
      <c r="O127" s="56" t="s">
        <v>18</v>
      </c>
      <c r="P127" s="57"/>
      <c r="Q127" s="57"/>
      <c r="R127">
        <f t="shared" si="12"/>
        <v>4</v>
      </c>
    </row>
    <row r="128">
      <c r="A128" s="63">
        <v>2.0</v>
      </c>
      <c r="B128" s="63" t="s">
        <v>102</v>
      </c>
      <c r="C128" s="63" t="s">
        <v>116</v>
      </c>
      <c r="D128" s="63">
        <v>450.0</v>
      </c>
      <c r="E128" s="63" t="s">
        <v>2247</v>
      </c>
      <c r="F128" s="63" t="s">
        <v>140</v>
      </c>
      <c r="G128" s="60"/>
      <c r="H128" s="60" t="s">
        <v>172</v>
      </c>
      <c r="I128" s="76">
        <v>44294.0</v>
      </c>
      <c r="J128" s="76">
        <v>44300.0</v>
      </c>
      <c r="K128" s="87" t="s">
        <v>2248</v>
      </c>
      <c r="L128" s="59">
        <v>1.0042154E7</v>
      </c>
      <c r="M128" s="60" t="s">
        <v>18</v>
      </c>
      <c r="N128" s="63" t="s">
        <v>18</v>
      </c>
      <c r="O128" s="63" t="s">
        <v>18</v>
      </c>
      <c r="P128" s="57"/>
      <c r="Q128" s="57"/>
      <c r="R128">
        <f t="shared" si="12"/>
        <v>6</v>
      </c>
    </row>
    <row r="129" hidden="1">
      <c r="A129" s="49">
        <v>1.0</v>
      </c>
      <c r="B129" s="51" t="s">
        <v>2249</v>
      </c>
      <c r="C129" s="51" t="s">
        <v>217</v>
      </c>
      <c r="D129" s="49">
        <v>149.0</v>
      </c>
      <c r="E129" s="49" t="s">
        <v>2250</v>
      </c>
      <c r="F129" s="49" t="s">
        <v>1071</v>
      </c>
      <c r="G129" s="51"/>
      <c r="H129" s="51" t="s">
        <v>18</v>
      </c>
      <c r="I129" s="96">
        <v>44236.0</v>
      </c>
      <c r="J129" s="96">
        <v>44236.0</v>
      </c>
      <c r="K129" s="81" t="s">
        <v>2251</v>
      </c>
      <c r="L129" s="54">
        <v>2732952.0</v>
      </c>
      <c r="M129" s="98" t="s">
        <v>18</v>
      </c>
      <c r="N129" s="55" t="s">
        <v>18</v>
      </c>
      <c r="O129" s="56" t="s">
        <v>18</v>
      </c>
      <c r="P129" s="57"/>
      <c r="Q129" s="57"/>
      <c r="R129">
        <f t="shared" si="12"/>
        <v>0</v>
      </c>
    </row>
    <row r="130">
      <c r="A130" s="49">
        <v>1.0</v>
      </c>
      <c r="B130" s="51" t="s">
        <v>2252</v>
      </c>
      <c r="C130" s="51" t="s">
        <v>120</v>
      </c>
      <c r="D130" s="49">
        <v>780.0</v>
      </c>
      <c r="E130" s="49" t="s">
        <v>2253</v>
      </c>
      <c r="F130" s="49" t="s">
        <v>140</v>
      </c>
      <c r="G130" s="51"/>
      <c r="H130" s="51" t="s">
        <v>363</v>
      </c>
      <c r="I130" s="96">
        <v>44288.0</v>
      </c>
      <c r="J130" s="200">
        <v>44288.0</v>
      </c>
      <c r="K130" s="53" t="s">
        <v>2254</v>
      </c>
      <c r="L130" s="54">
        <v>2299890.0</v>
      </c>
      <c r="M130" s="98" t="s">
        <v>2255</v>
      </c>
      <c r="N130" s="55" t="s">
        <v>2256</v>
      </c>
      <c r="O130" s="56">
        <v>807738.37</v>
      </c>
      <c r="P130" s="62" t="s">
        <v>337</v>
      </c>
      <c r="Q130" s="62" t="s">
        <v>337</v>
      </c>
      <c r="R130">
        <f t="shared" si="12"/>
        <v>0</v>
      </c>
    </row>
    <row r="131">
      <c r="A131" s="49">
        <v>1.0</v>
      </c>
      <c r="B131" s="51" t="s">
        <v>2252</v>
      </c>
      <c r="C131" s="51" t="s">
        <v>120</v>
      </c>
      <c r="D131" s="49">
        <v>780.0</v>
      </c>
      <c r="E131" s="49" t="s">
        <v>2253</v>
      </c>
      <c r="F131" s="49" t="s">
        <v>140</v>
      </c>
      <c r="G131" s="51"/>
      <c r="H131" s="51" t="s">
        <v>363</v>
      </c>
      <c r="I131" s="96">
        <v>44321.0</v>
      </c>
      <c r="J131" s="200">
        <v>44321.0</v>
      </c>
      <c r="K131" s="53" t="s">
        <v>2257</v>
      </c>
      <c r="L131" s="54">
        <v>2299890.0</v>
      </c>
      <c r="M131" s="98" t="s">
        <v>2255</v>
      </c>
      <c r="N131" s="55" t="s">
        <v>2256</v>
      </c>
      <c r="O131" s="56">
        <v>689967.0</v>
      </c>
      <c r="P131" s="62" t="s">
        <v>337</v>
      </c>
      <c r="Q131" s="62" t="s">
        <v>337</v>
      </c>
    </row>
    <row r="132">
      <c r="A132" s="63">
        <v>2.0</v>
      </c>
      <c r="B132" s="63" t="s">
        <v>2015</v>
      </c>
      <c r="C132" s="63" t="s">
        <v>169</v>
      </c>
      <c r="D132" s="63" t="s">
        <v>18</v>
      </c>
      <c r="E132" s="63" t="s">
        <v>2258</v>
      </c>
      <c r="F132" s="63" t="s">
        <v>140</v>
      </c>
      <c r="G132" s="63"/>
      <c r="H132" s="63" t="s">
        <v>18</v>
      </c>
      <c r="I132" s="76">
        <v>44294.0</v>
      </c>
      <c r="J132" s="76">
        <v>44306.0</v>
      </c>
      <c r="K132" s="87" t="s">
        <v>2259</v>
      </c>
      <c r="L132" s="59">
        <v>1239077.0</v>
      </c>
      <c r="M132" s="60" t="s">
        <v>18</v>
      </c>
      <c r="N132" s="63" t="s">
        <v>18</v>
      </c>
      <c r="O132" s="63" t="s">
        <v>18</v>
      </c>
      <c r="P132" s="57"/>
      <c r="Q132" s="57"/>
      <c r="R132">
        <f t="shared" ref="R132:R134" si="13">DATEDIF(I132,J132,"D")</f>
        <v>12</v>
      </c>
    </row>
    <row r="133">
      <c r="A133" s="63">
        <v>2.0</v>
      </c>
      <c r="B133" s="63" t="s">
        <v>233</v>
      </c>
      <c r="C133" s="60" t="s">
        <v>488</v>
      </c>
      <c r="D133" s="63" t="s">
        <v>489</v>
      </c>
      <c r="E133" s="63" t="s">
        <v>490</v>
      </c>
      <c r="F133" s="63" t="s">
        <v>140</v>
      </c>
      <c r="G133" s="63"/>
      <c r="H133" s="63" t="s">
        <v>18</v>
      </c>
      <c r="I133" s="76">
        <v>44301.0</v>
      </c>
      <c r="J133" s="76">
        <v>44336.0</v>
      </c>
      <c r="K133" s="77" t="s">
        <v>2260</v>
      </c>
      <c r="L133" s="59">
        <v>1.77062887E8</v>
      </c>
      <c r="M133" s="60" t="s">
        <v>18</v>
      </c>
      <c r="N133" s="63" t="s">
        <v>18</v>
      </c>
      <c r="O133" s="63" t="s">
        <v>18</v>
      </c>
      <c r="P133" s="57"/>
      <c r="Q133" s="57"/>
      <c r="R133">
        <f t="shared" si="13"/>
        <v>35</v>
      </c>
    </row>
    <row r="134">
      <c r="A134" s="63">
        <v>2.0</v>
      </c>
      <c r="B134" s="63" t="s">
        <v>233</v>
      </c>
      <c r="C134" s="63" t="s">
        <v>2261</v>
      </c>
      <c r="D134" s="63">
        <v>660.0</v>
      </c>
      <c r="E134" s="63" t="s">
        <v>2262</v>
      </c>
      <c r="F134" s="63" t="s">
        <v>140</v>
      </c>
      <c r="G134" s="63"/>
      <c r="H134" s="63" t="s">
        <v>2263</v>
      </c>
      <c r="I134" s="76">
        <v>44336.0</v>
      </c>
      <c r="J134" s="76">
        <v>44336.0</v>
      </c>
      <c r="K134" s="87" t="s">
        <v>2264</v>
      </c>
      <c r="L134" s="59">
        <v>8.405811E7</v>
      </c>
      <c r="M134" s="60" t="s">
        <v>18</v>
      </c>
      <c r="N134" s="63" t="s">
        <v>18</v>
      </c>
      <c r="O134" s="63" t="s">
        <v>18</v>
      </c>
      <c r="P134" s="57"/>
      <c r="Q134" s="57"/>
      <c r="R134">
        <f t="shared" si="13"/>
        <v>0</v>
      </c>
    </row>
    <row r="135">
      <c r="A135" s="63">
        <v>1.0</v>
      </c>
      <c r="B135" s="60" t="s">
        <v>2105</v>
      </c>
      <c r="C135" s="63" t="s">
        <v>2265</v>
      </c>
      <c r="D135" s="63" t="s">
        <v>18</v>
      </c>
      <c r="E135" s="63" t="s">
        <v>2266</v>
      </c>
      <c r="F135" s="63" t="s">
        <v>140</v>
      </c>
      <c r="G135" s="63"/>
      <c r="H135" s="63" t="s">
        <v>18</v>
      </c>
      <c r="I135" s="76">
        <v>44315.0</v>
      </c>
      <c r="J135" s="76">
        <v>44315.0</v>
      </c>
      <c r="K135" s="77" t="s">
        <v>2107</v>
      </c>
      <c r="L135" s="59">
        <v>22742.0</v>
      </c>
      <c r="M135" s="60" t="s">
        <v>2267</v>
      </c>
      <c r="N135" s="61" t="s">
        <v>2109</v>
      </c>
      <c r="O135" s="56">
        <v>22742.0</v>
      </c>
      <c r="P135" s="62" t="s">
        <v>337</v>
      </c>
      <c r="Q135" s="62" t="s">
        <v>337</v>
      </c>
    </row>
    <row r="136">
      <c r="A136" s="63">
        <v>2.0</v>
      </c>
      <c r="B136" s="63" t="s">
        <v>2268</v>
      </c>
      <c r="C136" s="63" t="s">
        <v>120</v>
      </c>
      <c r="D136" s="63">
        <v>504.0</v>
      </c>
      <c r="E136" s="63" t="s">
        <v>2269</v>
      </c>
      <c r="F136" s="63" t="s">
        <v>140</v>
      </c>
      <c r="G136" s="63"/>
      <c r="H136" s="63" t="s">
        <v>202</v>
      </c>
      <c r="I136" s="76">
        <v>44306.0</v>
      </c>
      <c r="J136" s="76">
        <v>44308.0</v>
      </c>
      <c r="K136" s="87" t="s">
        <v>2270</v>
      </c>
      <c r="L136" s="59">
        <v>741909.0</v>
      </c>
      <c r="M136" s="60" t="s">
        <v>18</v>
      </c>
      <c r="N136" s="63" t="s">
        <v>18</v>
      </c>
      <c r="O136" s="63" t="s">
        <v>18</v>
      </c>
      <c r="P136" s="57"/>
      <c r="Q136" s="57"/>
    </row>
    <row r="137">
      <c r="A137" s="63">
        <v>2.0</v>
      </c>
      <c r="B137" s="63" t="s">
        <v>233</v>
      </c>
      <c r="C137" s="63" t="s">
        <v>2271</v>
      </c>
      <c r="D137" s="63">
        <v>509.0</v>
      </c>
      <c r="E137" s="63" t="s">
        <v>2272</v>
      </c>
      <c r="F137" s="63" t="s">
        <v>140</v>
      </c>
      <c r="G137" s="63"/>
      <c r="H137" s="63" t="s">
        <v>202</v>
      </c>
      <c r="I137" s="76">
        <v>44307.0</v>
      </c>
      <c r="J137" s="76">
        <v>44372.0</v>
      </c>
      <c r="K137" s="77" t="s">
        <v>2273</v>
      </c>
      <c r="L137" s="59">
        <v>4.6743526E7</v>
      </c>
      <c r="M137" s="60" t="s">
        <v>18</v>
      </c>
      <c r="N137" s="63" t="s">
        <v>18</v>
      </c>
      <c r="O137" s="63" t="s">
        <v>18</v>
      </c>
      <c r="P137" s="57"/>
      <c r="Q137" s="57"/>
      <c r="R137">
        <f t="shared" ref="R137:R140" si="14">DATEDIF(I137,J137,"D")</f>
        <v>65</v>
      </c>
    </row>
    <row r="138">
      <c r="A138" s="63">
        <v>2.0</v>
      </c>
      <c r="B138" s="63" t="s">
        <v>233</v>
      </c>
      <c r="C138" s="63" t="s">
        <v>2274</v>
      </c>
      <c r="D138" s="63">
        <v>1420.0</v>
      </c>
      <c r="E138" s="63" t="s">
        <v>2272</v>
      </c>
      <c r="F138" s="63" t="s">
        <v>140</v>
      </c>
      <c r="G138" s="63"/>
      <c r="H138" s="63" t="s">
        <v>96</v>
      </c>
      <c r="I138" s="79">
        <v>44510.0</v>
      </c>
      <c r="J138" s="79">
        <v>44510.0</v>
      </c>
      <c r="K138" s="224" t="s">
        <v>2275</v>
      </c>
      <c r="L138" s="225">
        <v>4.6743526E7</v>
      </c>
      <c r="M138" s="60" t="s">
        <v>18</v>
      </c>
      <c r="N138" s="61" t="s">
        <v>2276</v>
      </c>
      <c r="O138" s="63" t="s">
        <v>18</v>
      </c>
      <c r="P138" s="57"/>
      <c r="Q138" s="57"/>
      <c r="R138">
        <f t="shared" si="14"/>
        <v>0</v>
      </c>
    </row>
    <row r="139">
      <c r="A139" s="49">
        <v>1.0</v>
      </c>
      <c r="B139" s="51" t="s">
        <v>2277</v>
      </c>
      <c r="C139" s="51" t="s">
        <v>2278</v>
      </c>
      <c r="D139" s="49">
        <v>126.0</v>
      </c>
      <c r="E139" s="49" t="s">
        <v>2279</v>
      </c>
      <c r="F139" s="49" t="s">
        <v>140</v>
      </c>
      <c r="G139" s="51"/>
      <c r="H139" s="51" t="s">
        <v>18</v>
      </c>
      <c r="I139" s="96">
        <v>44232.0</v>
      </c>
      <c r="J139" s="96">
        <v>44232.0</v>
      </c>
      <c r="K139" s="81" t="s">
        <v>2280</v>
      </c>
      <c r="L139" s="54">
        <v>126901.0</v>
      </c>
      <c r="M139" s="98" t="s">
        <v>18</v>
      </c>
      <c r="N139" s="55" t="s">
        <v>18</v>
      </c>
      <c r="O139" s="56" t="s">
        <v>18</v>
      </c>
      <c r="P139" s="57"/>
      <c r="Q139" s="57"/>
      <c r="R139">
        <f t="shared" si="14"/>
        <v>0</v>
      </c>
    </row>
    <row r="140">
      <c r="A140" s="63">
        <v>2.0</v>
      </c>
      <c r="B140" s="60" t="s">
        <v>2281</v>
      </c>
      <c r="C140" s="63" t="s">
        <v>291</v>
      </c>
      <c r="D140" s="63">
        <v>543.0</v>
      </c>
      <c r="E140" s="63" t="s">
        <v>2282</v>
      </c>
      <c r="F140" s="63" t="s">
        <v>140</v>
      </c>
      <c r="G140" s="63"/>
      <c r="H140" s="63" t="s">
        <v>18</v>
      </c>
      <c r="I140" s="76">
        <v>44313.0</v>
      </c>
      <c r="J140" s="76">
        <v>44314.0</v>
      </c>
      <c r="K140" s="87" t="s">
        <v>2283</v>
      </c>
      <c r="L140" s="59">
        <v>670588.0</v>
      </c>
      <c r="M140" s="60" t="s">
        <v>18</v>
      </c>
      <c r="N140" s="63" t="s">
        <v>18</v>
      </c>
      <c r="O140" s="63" t="s">
        <v>18</v>
      </c>
      <c r="P140" s="57"/>
      <c r="Q140" s="57"/>
      <c r="R140">
        <f t="shared" si="14"/>
        <v>1</v>
      </c>
    </row>
    <row r="141">
      <c r="A141" s="49">
        <v>2.0</v>
      </c>
      <c r="B141" s="51" t="s">
        <v>2284</v>
      </c>
      <c r="C141" s="51" t="s">
        <v>2285</v>
      </c>
      <c r="D141" s="49" t="s">
        <v>18</v>
      </c>
      <c r="E141" s="49" t="s">
        <v>2286</v>
      </c>
      <c r="F141" s="49" t="s">
        <v>140</v>
      </c>
      <c r="G141" s="51"/>
      <c r="H141" s="51" t="s">
        <v>18</v>
      </c>
      <c r="I141" s="96">
        <v>44501.0</v>
      </c>
      <c r="J141" s="96">
        <v>44501.0</v>
      </c>
      <c r="K141" s="53" t="s">
        <v>2287</v>
      </c>
      <c r="L141" s="54">
        <v>3002914.0</v>
      </c>
      <c r="M141" s="98" t="s">
        <v>2288</v>
      </c>
      <c r="N141" s="55" t="s">
        <v>2289</v>
      </c>
      <c r="O141" s="56">
        <v>2101039.8</v>
      </c>
      <c r="P141" s="62" t="s">
        <v>337</v>
      </c>
      <c r="Q141" s="62" t="s">
        <v>337</v>
      </c>
    </row>
    <row r="142">
      <c r="A142" s="63">
        <v>2.0</v>
      </c>
      <c r="B142" s="63" t="s">
        <v>507</v>
      </c>
      <c r="C142" s="63" t="s">
        <v>2290</v>
      </c>
      <c r="D142" s="63">
        <v>598.0</v>
      </c>
      <c r="E142" s="63" t="s">
        <v>508</v>
      </c>
      <c r="F142" s="63" t="s">
        <v>140</v>
      </c>
      <c r="G142" s="63"/>
      <c r="H142" s="63" t="s">
        <v>202</v>
      </c>
      <c r="I142" s="76">
        <v>44330.0</v>
      </c>
      <c r="J142" s="76">
        <v>44336.0</v>
      </c>
      <c r="K142" s="87" t="s">
        <v>2291</v>
      </c>
      <c r="L142" s="59">
        <v>646513.0</v>
      </c>
      <c r="M142" s="60" t="s">
        <v>18</v>
      </c>
      <c r="N142" s="63" t="s">
        <v>18</v>
      </c>
      <c r="O142" s="63" t="s">
        <v>18</v>
      </c>
      <c r="P142" s="57"/>
      <c r="Q142" s="57"/>
      <c r="R142">
        <f>DATEDIF(I142,J142,"D")</f>
        <v>6</v>
      </c>
    </row>
    <row r="143">
      <c r="A143" s="63">
        <v>2.0</v>
      </c>
      <c r="B143" s="63" t="s">
        <v>507</v>
      </c>
      <c r="C143" s="63" t="s">
        <v>291</v>
      </c>
      <c r="D143" s="63" t="s">
        <v>18</v>
      </c>
      <c r="E143" s="63" t="s">
        <v>508</v>
      </c>
      <c r="F143" s="63" t="s">
        <v>140</v>
      </c>
      <c r="G143" s="63"/>
      <c r="H143" s="63" t="s">
        <v>202</v>
      </c>
      <c r="I143" s="76">
        <v>44377.0</v>
      </c>
      <c r="J143" s="76">
        <v>44379.0</v>
      </c>
      <c r="K143" s="77" t="s">
        <v>2292</v>
      </c>
      <c r="L143" s="59">
        <v>551408.0</v>
      </c>
      <c r="M143" s="60" t="s">
        <v>18</v>
      </c>
      <c r="N143" s="63" t="s">
        <v>18</v>
      </c>
      <c r="O143" s="63" t="s">
        <v>18</v>
      </c>
      <c r="P143" s="57"/>
      <c r="Q143" s="57"/>
    </row>
    <row r="144">
      <c r="A144" s="63">
        <v>2.0</v>
      </c>
      <c r="B144" s="63" t="s">
        <v>233</v>
      </c>
      <c r="C144" s="63" t="s">
        <v>2261</v>
      </c>
      <c r="D144" s="63">
        <v>660.0</v>
      </c>
      <c r="E144" s="63" t="s">
        <v>2262</v>
      </c>
      <c r="F144" s="63" t="s">
        <v>140</v>
      </c>
      <c r="G144" s="63"/>
      <c r="H144" s="63" t="s">
        <v>2263</v>
      </c>
      <c r="I144" s="76">
        <v>44371.0</v>
      </c>
      <c r="J144" s="76">
        <v>44371.0</v>
      </c>
      <c r="K144" s="87" t="s">
        <v>2293</v>
      </c>
      <c r="L144" s="59">
        <v>8.405811E7</v>
      </c>
      <c r="M144" s="60" t="s">
        <v>2294</v>
      </c>
      <c r="N144" s="61" t="s">
        <v>2295</v>
      </c>
      <c r="O144" s="66">
        <v>6.7246488E7</v>
      </c>
      <c r="P144" s="62" t="s">
        <v>695</v>
      </c>
      <c r="Q144" s="62" t="s">
        <v>338</v>
      </c>
    </row>
    <row r="145" hidden="1">
      <c r="A145" s="49">
        <v>1.0</v>
      </c>
      <c r="B145" s="51" t="s">
        <v>2296</v>
      </c>
      <c r="C145" s="51" t="s">
        <v>70</v>
      </c>
      <c r="D145" s="49">
        <v>107.0</v>
      </c>
      <c r="E145" s="49" t="s">
        <v>2297</v>
      </c>
      <c r="F145" s="49" t="s">
        <v>1071</v>
      </c>
      <c r="G145" s="51"/>
      <c r="H145" s="51" t="s">
        <v>288</v>
      </c>
      <c r="I145" s="96">
        <v>44229.0</v>
      </c>
      <c r="J145" s="96">
        <v>44243.0</v>
      </c>
      <c r="K145" s="81" t="s">
        <v>2298</v>
      </c>
      <c r="L145" s="54">
        <v>7549543.0</v>
      </c>
      <c r="M145" s="98" t="s">
        <v>18</v>
      </c>
      <c r="N145" s="55" t="s">
        <v>18</v>
      </c>
      <c r="O145" s="56" t="s">
        <v>18</v>
      </c>
      <c r="P145" s="57"/>
      <c r="Q145" s="57"/>
      <c r="R145">
        <f t="shared" ref="R145:R151" si="15">DATEDIF(I145,J145,"D")</f>
        <v>14</v>
      </c>
    </row>
    <row r="146">
      <c r="A146" s="63">
        <v>2.0</v>
      </c>
      <c r="B146" s="63" t="s">
        <v>258</v>
      </c>
      <c r="C146" s="63" t="s">
        <v>2299</v>
      </c>
      <c r="D146" s="63">
        <v>657.0</v>
      </c>
      <c r="E146" s="63" t="s">
        <v>2300</v>
      </c>
      <c r="F146" s="63" t="s">
        <v>140</v>
      </c>
      <c r="G146" s="63"/>
      <c r="H146" s="63" t="s">
        <v>202</v>
      </c>
      <c r="I146" s="76">
        <v>44336.0</v>
      </c>
      <c r="J146" s="76">
        <v>44350.0</v>
      </c>
      <c r="K146" s="77" t="s">
        <v>2301</v>
      </c>
      <c r="L146" s="59">
        <v>4.78965E7</v>
      </c>
      <c r="M146" s="60" t="s">
        <v>18</v>
      </c>
      <c r="N146" s="63" t="s">
        <v>18</v>
      </c>
      <c r="O146" s="63" t="s">
        <v>18</v>
      </c>
      <c r="P146" s="57"/>
      <c r="Q146" s="57"/>
      <c r="R146">
        <f t="shared" si="15"/>
        <v>14</v>
      </c>
    </row>
    <row r="147">
      <c r="A147" s="63">
        <v>2.0</v>
      </c>
      <c r="B147" s="63" t="s">
        <v>233</v>
      </c>
      <c r="C147" s="63" t="s">
        <v>2274</v>
      </c>
      <c r="D147" s="63">
        <v>1420.0</v>
      </c>
      <c r="E147" s="63" t="s">
        <v>2272</v>
      </c>
      <c r="F147" s="63" t="s">
        <v>140</v>
      </c>
      <c r="G147" s="63"/>
      <c r="H147" s="63" t="s">
        <v>96</v>
      </c>
      <c r="I147" s="79">
        <v>44550.0</v>
      </c>
      <c r="J147" s="79">
        <v>44550.0</v>
      </c>
      <c r="K147" s="224" t="s">
        <v>2302</v>
      </c>
      <c r="L147" s="225">
        <v>4.6743526E7</v>
      </c>
      <c r="M147" s="60" t="s">
        <v>2303</v>
      </c>
      <c r="N147" s="61" t="s">
        <v>2276</v>
      </c>
      <c r="O147" s="66">
        <v>2.3371763E7</v>
      </c>
      <c r="P147" s="62" t="s">
        <v>695</v>
      </c>
      <c r="Q147" s="62" t="s">
        <v>338</v>
      </c>
      <c r="R147">
        <f t="shared" si="15"/>
        <v>0</v>
      </c>
    </row>
    <row r="148">
      <c r="A148" s="63">
        <v>2.0</v>
      </c>
      <c r="B148" s="63" t="s">
        <v>2304</v>
      </c>
      <c r="C148" s="63" t="s">
        <v>70</v>
      </c>
      <c r="D148" s="63">
        <v>635.0</v>
      </c>
      <c r="E148" s="63" t="s">
        <v>2305</v>
      </c>
      <c r="F148" s="63" t="s">
        <v>140</v>
      </c>
      <c r="G148" s="63"/>
      <c r="H148" s="63" t="s">
        <v>227</v>
      </c>
      <c r="I148" s="76">
        <v>44341.0</v>
      </c>
      <c r="J148" s="64">
        <v>44384.0</v>
      </c>
      <c r="K148" s="87" t="s">
        <v>2306</v>
      </c>
      <c r="L148" s="59">
        <v>5566055.0</v>
      </c>
      <c r="M148" s="60" t="s">
        <v>18</v>
      </c>
      <c r="N148" s="63" t="s">
        <v>18</v>
      </c>
      <c r="O148" s="63" t="s">
        <v>18</v>
      </c>
      <c r="P148" s="57"/>
      <c r="Q148" s="57"/>
      <c r="R148">
        <f t="shared" si="15"/>
        <v>43</v>
      </c>
    </row>
    <row r="149">
      <c r="A149" s="63">
        <v>2.0</v>
      </c>
      <c r="B149" s="63" t="s">
        <v>2307</v>
      </c>
      <c r="C149" s="60" t="s">
        <v>2308</v>
      </c>
      <c r="D149" s="63">
        <v>933.0</v>
      </c>
      <c r="E149" s="63" t="s">
        <v>2309</v>
      </c>
      <c r="F149" s="63" t="s">
        <v>140</v>
      </c>
      <c r="G149" s="63"/>
      <c r="H149" s="63" t="s">
        <v>18</v>
      </c>
      <c r="I149" s="76">
        <v>44411.0</v>
      </c>
      <c r="J149" s="76">
        <v>44413.0</v>
      </c>
      <c r="K149" s="77" t="s">
        <v>2310</v>
      </c>
      <c r="L149" s="59" t="s">
        <v>2311</v>
      </c>
      <c r="M149" s="60" t="s">
        <v>18</v>
      </c>
      <c r="N149" s="63" t="s">
        <v>18</v>
      </c>
      <c r="O149" s="63" t="s">
        <v>18</v>
      </c>
      <c r="P149" s="57"/>
      <c r="Q149" s="57"/>
      <c r="R149">
        <f t="shared" si="15"/>
        <v>2</v>
      </c>
    </row>
    <row r="150">
      <c r="A150" s="63">
        <v>2.0</v>
      </c>
      <c r="B150" s="63" t="s">
        <v>2312</v>
      </c>
      <c r="C150" s="63" t="s">
        <v>351</v>
      </c>
      <c r="D150" s="63">
        <v>655.0</v>
      </c>
      <c r="E150" s="63" t="s">
        <v>514</v>
      </c>
      <c r="F150" s="63" t="s">
        <v>140</v>
      </c>
      <c r="G150" s="63"/>
      <c r="H150" s="63" t="s">
        <v>2313</v>
      </c>
      <c r="I150" s="76">
        <v>44343.0</v>
      </c>
      <c r="J150" s="76">
        <v>44369.0</v>
      </c>
      <c r="K150" s="77" t="s">
        <v>2314</v>
      </c>
      <c r="L150" s="59">
        <v>6637690.0</v>
      </c>
      <c r="M150" s="60" t="s">
        <v>18</v>
      </c>
      <c r="N150" s="63" t="s">
        <v>18</v>
      </c>
      <c r="O150" s="63" t="s">
        <v>18</v>
      </c>
      <c r="P150" s="57"/>
      <c r="Q150" s="57"/>
      <c r="R150">
        <f t="shared" si="15"/>
        <v>26</v>
      </c>
    </row>
    <row r="151">
      <c r="A151" s="63">
        <v>2.0</v>
      </c>
      <c r="B151" s="63" t="s">
        <v>2312</v>
      </c>
      <c r="C151" s="63" t="s">
        <v>351</v>
      </c>
      <c r="D151" s="63" t="s">
        <v>18</v>
      </c>
      <c r="E151" s="63" t="s">
        <v>514</v>
      </c>
      <c r="F151" s="63" t="s">
        <v>140</v>
      </c>
      <c r="G151" s="63"/>
      <c r="H151" s="63" t="s">
        <v>2313</v>
      </c>
      <c r="I151" s="76">
        <v>44398.0</v>
      </c>
      <c r="J151" s="76">
        <v>44398.0</v>
      </c>
      <c r="K151" s="77" t="s">
        <v>2315</v>
      </c>
      <c r="L151" s="59">
        <v>3349514.0</v>
      </c>
      <c r="M151" s="60" t="s">
        <v>18</v>
      </c>
      <c r="N151" s="63" t="s">
        <v>18</v>
      </c>
      <c r="O151" s="63" t="s">
        <v>18</v>
      </c>
      <c r="P151" s="57"/>
      <c r="Q151" s="57"/>
      <c r="R151">
        <f t="shared" si="15"/>
        <v>0</v>
      </c>
    </row>
    <row r="152">
      <c r="A152" s="63">
        <v>2.0</v>
      </c>
      <c r="B152" s="63" t="s">
        <v>2312</v>
      </c>
      <c r="C152" s="63" t="s">
        <v>351</v>
      </c>
      <c r="D152" s="63" t="s">
        <v>18</v>
      </c>
      <c r="E152" s="63" t="s">
        <v>514</v>
      </c>
      <c r="F152" s="63" t="s">
        <v>140</v>
      </c>
      <c r="G152" s="63"/>
      <c r="H152" s="63" t="s">
        <v>202</v>
      </c>
      <c r="I152" s="76">
        <v>44419.0</v>
      </c>
      <c r="J152" s="76">
        <v>44438.0</v>
      </c>
      <c r="K152" s="77" t="s">
        <v>2316</v>
      </c>
      <c r="L152" s="59">
        <v>3439607.0</v>
      </c>
      <c r="M152" s="60" t="s">
        <v>18</v>
      </c>
      <c r="N152" s="63" t="s">
        <v>18</v>
      </c>
      <c r="O152" s="63" t="s">
        <v>18</v>
      </c>
      <c r="P152" s="57"/>
      <c r="Q152" s="57"/>
    </row>
    <row r="153">
      <c r="A153" s="63">
        <v>2.0</v>
      </c>
      <c r="B153" s="63" t="s">
        <v>512</v>
      </c>
      <c r="C153" s="63" t="s">
        <v>513</v>
      </c>
      <c r="D153" s="63">
        <v>1778.0</v>
      </c>
      <c r="E153" s="63" t="s">
        <v>514</v>
      </c>
      <c r="F153" s="63" t="s">
        <v>140</v>
      </c>
      <c r="G153" s="63"/>
      <c r="H153" s="63" t="s">
        <v>202</v>
      </c>
      <c r="I153" s="79">
        <v>44515.0</v>
      </c>
      <c r="J153" s="79">
        <v>44515.0</v>
      </c>
      <c r="K153" s="87" t="s">
        <v>2317</v>
      </c>
      <c r="L153" s="59">
        <v>3439607.0</v>
      </c>
      <c r="M153" s="60" t="s">
        <v>517</v>
      </c>
      <c r="N153" s="61" t="s">
        <v>518</v>
      </c>
      <c r="O153" s="63" t="s">
        <v>18</v>
      </c>
      <c r="P153" s="57"/>
      <c r="Q153" s="57"/>
    </row>
    <row r="154">
      <c r="A154" s="63">
        <v>1.0</v>
      </c>
      <c r="B154" s="63" t="s">
        <v>419</v>
      </c>
      <c r="C154" s="63" t="s">
        <v>503</v>
      </c>
      <c r="D154" s="63">
        <v>573.0</v>
      </c>
      <c r="E154" s="63" t="s">
        <v>504</v>
      </c>
      <c r="F154" s="63" t="s">
        <v>140</v>
      </c>
      <c r="G154" s="63"/>
      <c r="H154" s="63" t="s">
        <v>18</v>
      </c>
      <c r="I154" s="108">
        <v>44452.0</v>
      </c>
      <c r="J154" s="76">
        <v>44452.0</v>
      </c>
      <c r="K154" s="87" t="s">
        <v>2318</v>
      </c>
      <c r="L154" s="59">
        <v>527034.0</v>
      </c>
      <c r="M154" s="60" t="s">
        <v>505</v>
      </c>
      <c r="N154" s="109" t="s">
        <v>506</v>
      </c>
      <c r="O154" s="66">
        <v>368923.8</v>
      </c>
      <c r="P154" s="62" t="s">
        <v>337</v>
      </c>
      <c r="Q154" s="62" t="s">
        <v>337</v>
      </c>
      <c r="R154">
        <f t="shared" ref="R154:R159" si="16">DATEDIF(I154,J154,"D")</f>
        <v>0</v>
      </c>
    </row>
    <row r="155">
      <c r="A155" s="63">
        <v>2.0</v>
      </c>
      <c r="B155" s="63" t="s">
        <v>2208</v>
      </c>
      <c r="C155" s="60" t="s">
        <v>2319</v>
      </c>
      <c r="D155" s="63">
        <v>682.0</v>
      </c>
      <c r="E155" s="63" t="s">
        <v>2320</v>
      </c>
      <c r="F155" s="63" t="s">
        <v>140</v>
      </c>
      <c r="G155" s="63"/>
      <c r="H155" s="63" t="s">
        <v>202</v>
      </c>
      <c r="I155" s="76">
        <v>44349.0</v>
      </c>
      <c r="J155" s="76">
        <v>44362.0</v>
      </c>
      <c r="K155" s="77" t="s">
        <v>2321</v>
      </c>
      <c r="L155" s="59">
        <v>5118697.0</v>
      </c>
      <c r="M155" s="60" t="s">
        <v>18</v>
      </c>
      <c r="N155" s="63" t="s">
        <v>18</v>
      </c>
      <c r="O155" s="63" t="s">
        <v>18</v>
      </c>
      <c r="P155" s="57"/>
      <c r="Q155" s="57"/>
      <c r="R155">
        <f t="shared" si="16"/>
        <v>13</v>
      </c>
    </row>
    <row r="156" hidden="1">
      <c r="A156" s="63">
        <v>1.0</v>
      </c>
      <c r="B156" s="63" t="s">
        <v>233</v>
      </c>
      <c r="C156" s="63" t="s">
        <v>1461</v>
      </c>
      <c r="D156" s="63">
        <v>194.0</v>
      </c>
      <c r="E156" s="63" t="s">
        <v>2322</v>
      </c>
      <c r="F156" s="63" t="s">
        <v>1071</v>
      </c>
      <c r="G156" s="63"/>
      <c r="H156" s="63" t="s">
        <v>18</v>
      </c>
      <c r="I156" s="76">
        <v>44247.0</v>
      </c>
      <c r="J156" s="76">
        <v>44265.0</v>
      </c>
      <c r="K156" s="87" t="s">
        <v>2323</v>
      </c>
      <c r="L156" s="59">
        <v>325200.0</v>
      </c>
      <c r="M156" s="60" t="s">
        <v>2324</v>
      </c>
      <c r="N156" s="63" t="s">
        <v>18</v>
      </c>
      <c r="O156" s="63" t="s">
        <v>18</v>
      </c>
      <c r="P156" s="57"/>
      <c r="Q156" s="57"/>
      <c r="R156">
        <f t="shared" si="16"/>
        <v>18</v>
      </c>
    </row>
    <row r="157" ht="27.75" customHeight="1">
      <c r="A157" s="63">
        <v>2.0</v>
      </c>
      <c r="B157" s="63" t="s">
        <v>127</v>
      </c>
      <c r="C157" s="63" t="s">
        <v>2325</v>
      </c>
      <c r="D157" s="63">
        <v>741.0</v>
      </c>
      <c r="E157" s="63" t="s">
        <v>2326</v>
      </c>
      <c r="F157" s="63" t="s">
        <v>140</v>
      </c>
      <c r="G157" s="63"/>
      <c r="H157" s="63" t="s">
        <v>1629</v>
      </c>
      <c r="I157" s="76">
        <v>44350.0</v>
      </c>
      <c r="J157" s="76">
        <v>44358.0</v>
      </c>
      <c r="K157" s="87" t="s">
        <v>2327</v>
      </c>
      <c r="L157" s="59">
        <v>125000.0</v>
      </c>
      <c r="M157" s="60" t="s">
        <v>18</v>
      </c>
      <c r="N157" s="63" t="s">
        <v>18</v>
      </c>
      <c r="O157" s="63" t="s">
        <v>18</v>
      </c>
      <c r="P157" s="57"/>
      <c r="Q157" s="57"/>
      <c r="R157">
        <f t="shared" si="16"/>
        <v>8</v>
      </c>
    </row>
    <row r="158">
      <c r="A158" s="63">
        <v>2.0</v>
      </c>
      <c r="B158" s="63" t="s">
        <v>127</v>
      </c>
      <c r="C158" s="63" t="s">
        <v>2328</v>
      </c>
      <c r="D158" s="63">
        <v>932.0</v>
      </c>
      <c r="E158" s="63" t="s">
        <v>2326</v>
      </c>
      <c r="F158" s="63" t="s">
        <v>140</v>
      </c>
      <c r="G158" s="63"/>
      <c r="H158" s="63" t="s">
        <v>1629</v>
      </c>
      <c r="I158" s="76">
        <v>44396.0</v>
      </c>
      <c r="J158" s="76">
        <v>44397.0</v>
      </c>
      <c r="K158" s="77" t="s">
        <v>2329</v>
      </c>
      <c r="L158" s="59">
        <v>125000.0</v>
      </c>
      <c r="M158" s="60" t="s">
        <v>2330</v>
      </c>
      <c r="N158" s="63" t="s">
        <v>18</v>
      </c>
      <c r="O158" s="63" t="s">
        <v>18</v>
      </c>
      <c r="P158" s="57"/>
      <c r="Q158" s="57"/>
      <c r="R158">
        <f t="shared" si="16"/>
        <v>1</v>
      </c>
    </row>
    <row r="159">
      <c r="A159" s="49">
        <v>1.0</v>
      </c>
      <c r="B159" s="51" t="s">
        <v>1287</v>
      </c>
      <c r="C159" s="51" t="s">
        <v>2331</v>
      </c>
      <c r="D159" s="49">
        <v>9.0</v>
      </c>
      <c r="E159" s="49" t="s">
        <v>2132</v>
      </c>
      <c r="F159" s="49" t="s">
        <v>140</v>
      </c>
      <c r="G159" s="51"/>
      <c r="H159" s="51" t="s">
        <v>18</v>
      </c>
      <c r="I159" s="96">
        <v>44209.0</v>
      </c>
      <c r="J159" s="96">
        <v>44211.0</v>
      </c>
      <c r="K159" s="81" t="s">
        <v>2332</v>
      </c>
      <c r="L159" s="54">
        <v>5492854.0</v>
      </c>
      <c r="M159" s="98" t="s">
        <v>18</v>
      </c>
      <c r="N159" s="55" t="s">
        <v>18</v>
      </c>
      <c r="O159" s="56" t="s">
        <v>18</v>
      </c>
      <c r="P159" s="62"/>
      <c r="Q159" s="62"/>
      <c r="R159">
        <f t="shared" si="16"/>
        <v>2</v>
      </c>
    </row>
    <row r="160">
      <c r="A160" s="63">
        <v>2.0</v>
      </c>
      <c r="B160" s="63" t="s">
        <v>233</v>
      </c>
      <c r="C160" s="63" t="s">
        <v>2333</v>
      </c>
      <c r="D160" s="63">
        <v>706.0</v>
      </c>
      <c r="E160" s="63" t="s">
        <v>2334</v>
      </c>
      <c r="F160" s="63" t="s">
        <v>140</v>
      </c>
      <c r="G160" s="63"/>
      <c r="H160" s="63" t="s">
        <v>202</v>
      </c>
      <c r="I160" s="76">
        <v>44356.0</v>
      </c>
      <c r="J160" s="76">
        <v>44405.0</v>
      </c>
      <c r="K160" s="77" t="s">
        <v>2335</v>
      </c>
      <c r="L160" s="59">
        <v>3.1463402E7</v>
      </c>
      <c r="M160" s="60" t="s">
        <v>18</v>
      </c>
      <c r="N160" s="63" t="s">
        <v>18</v>
      </c>
      <c r="O160" s="63" t="s">
        <v>18</v>
      </c>
      <c r="P160" s="57"/>
      <c r="Q160" s="57"/>
    </row>
    <row r="161">
      <c r="A161" s="63">
        <v>2.0</v>
      </c>
      <c r="B161" s="63" t="s">
        <v>233</v>
      </c>
      <c r="C161" s="63" t="s">
        <v>2336</v>
      </c>
      <c r="D161" s="63">
        <v>1009.0</v>
      </c>
      <c r="E161" s="63" t="s">
        <v>520</v>
      </c>
      <c r="F161" s="63" t="s">
        <v>140</v>
      </c>
      <c r="G161" s="63"/>
      <c r="H161" s="63" t="s">
        <v>2337</v>
      </c>
      <c r="I161" s="76">
        <v>44413.0</v>
      </c>
      <c r="J161" s="76">
        <v>44438.0</v>
      </c>
      <c r="K161" s="77" t="s">
        <v>2338</v>
      </c>
      <c r="L161" s="59" t="s">
        <v>18</v>
      </c>
      <c r="M161" s="60" t="s">
        <v>18</v>
      </c>
      <c r="N161" s="63" t="s">
        <v>18</v>
      </c>
      <c r="O161" s="63" t="s">
        <v>18</v>
      </c>
      <c r="P161" s="57"/>
      <c r="Q161" s="57"/>
      <c r="R161">
        <f>DATEDIF(I161,J161,"D")</f>
        <v>25</v>
      </c>
    </row>
    <row r="162">
      <c r="A162" s="63">
        <v>2.0</v>
      </c>
      <c r="B162" s="63" t="s">
        <v>2339</v>
      </c>
      <c r="C162" s="63" t="s">
        <v>2340</v>
      </c>
      <c r="D162" s="63">
        <v>734.0</v>
      </c>
      <c r="E162" s="63" t="s">
        <v>2341</v>
      </c>
      <c r="F162" s="63" t="s">
        <v>140</v>
      </c>
      <c r="G162" s="63"/>
      <c r="H162" s="63" t="s">
        <v>202</v>
      </c>
      <c r="I162" s="76">
        <v>44363.0</v>
      </c>
      <c r="J162" s="76">
        <v>44369.0</v>
      </c>
      <c r="K162" s="77" t="s">
        <v>2342</v>
      </c>
      <c r="L162" s="59" t="s">
        <v>2343</v>
      </c>
      <c r="M162" s="60" t="s">
        <v>18</v>
      </c>
      <c r="N162" s="63" t="s">
        <v>18</v>
      </c>
      <c r="O162" s="63" t="s">
        <v>18</v>
      </c>
      <c r="P162" s="57"/>
      <c r="Q162" s="57"/>
    </row>
    <row r="163">
      <c r="A163" s="63">
        <v>2.0</v>
      </c>
      <c r="B163" s="63" t="s">
        <v>544</v>
      </c>
      <c r="C163" s="63" t="s">
        <v>2344</v>
      </c>
      <c r="D163" s="63">
        <v>804.0</v>
      </c>
      <c r="E163" s="63" t="s">
        <v>2345</v>
      </c>
      <c r="F163" s="63" t="s">
        <v>140</v>
      </c>
      <c r="G163" s="63"/>
      <c r="H163" s="63" t="s">
        <v>202</v>
      </c>
      <c r="I163" s="76">
        <v>44383.0</v>
      </c>
      <c r="J163" s="76">
        <v>44393.0</v>
      </c>
      <c r="K163" s="87" t="s">
        <v>2346</v>
      </c>
      <c r="L163" s="59">
        <v>2900000.0</v>
      </c>
      <c r="M163" s="60" t="s">
        <v>18</v>
      </c>
      <c r="N163" s="63" t="s">
        <v>18</v>
      </c>
      <c r="O163" s="63" t="s">
        <v>18</v>
      </c>
      <c r="P163" s="57"/>
      <c r="Q163" s="57"/>
      <c r="R163">
        <f t="shared" ref="R163:R169" si="17">DATEDIF(I163,J163,"D")</f>
        <v>10</v>
      </c>
    </row>
    <row r="164">
      <c r="A164" s="63">
        <v>2.0</v>
      </c>
      <c r="B164" s="63" t="s">
        <v>258</v>
      </c>
      <c r="C164" s="60" t="s">
        <v>2299</v>
      </c>
      <c r="D164" s="63">
        <v>657.0</v>
      </c>
      <c r="E164" s="63" t="s">
        <v>2300</v>
      </c>
      <c r="F164" s="63" t="s">
        <v>140</v>
      </c>
      <c r="G164" s="63"/>
      <c r="H164" s="63" t="s">
        <v>202</v>
      </c>
      <c r="I164" s="76">
        <v>44538.0</v>
      </c>
      <c r="J164" s="76">
        <v>44538.0</v>
      </c>
      <c r="K164" s="77" t="s">
        <v>2347</v>
      </c>
      <c r="L164" s="59">
        <v>4.78965E7</v>
      </c>
      <c r="M164" s="60" t="s">
        <v>2348</v>
      </c>
      <c r="N164" s="61" t="s">
        <v>2349</v>
      </c>
      <c r="O164" s="66">
        <v>4.78965E7</v>
      </c>
      <c r="P164" s="62" t="s">
        <v>246</v>
      </c>
      <c r="Q164" s="62" t="s">
        <v>384</v>
      </c>
      <c r="R164">
        <f t="shared" si="17"/>
        <v>0</v>
      </c>
    </row>
    <row r="165" hidden="1">
      <c r="A165" s="63">
        <v>1.0</v>
      </c>
      <c r="B165" s="63" t="s">
        <v>1814</v>
      </c>
      <c r="C165" s="63" t="s">
        <v>2350</v>
      </c>
      <c r="D165" s="63">
        <v>331.0</v>
      </c>
      <c r="E165" s="63" t="s">
        <v>2351</v>
      </c>
      <c r="F165" s="63" t="s">
        <v>140</v>
      </c>
      <c r="G165" s="63"/>
      <c r="H165" s="63" t="s">
        <v>18</v>
      </c>
      <c r="I165" s="64">
        <v>44277.0</v>
      </c>
      <c r="J165" s="76">
        <v>44277.0</v>
      </c>
      <c r="K165" s="77" t="s">
        <v>2352</v>
      </c>
      <c r="L165" s="59">
        <v>1156713.0</v>
      </c>
      <c r="M165" s="60" t="s">
        <v>18</v>
      </c>
      <c r="N165" s="63" t="s">
        <v>18</v>
      </c>
      <c r="O165" s="59" t="s">
        <v>18</v>
      </c>
      <c r="P165" s="57"/>
      <c r="Q165" s="57"/>
      <c r="R165">
        <f t="shared" si="17"/>
        <v>0</v>
      </c>
    </row>
    <row r="166" hidden="1">
      <c r="A166" s="63">
        <v>1.0</v>
      </c>
      <c r="B166" s="63" t="s">
        <v>1814</v>
      </c>
      <c r="C166" s="63" t="s">
        <v>2353</v>
      </c>
      <c r="D166" s="63">
        <v>334.0</v>
      </c>
      <c r="E166" s="63" t="s">
        <v>2351</v>
      </c>
      <c r="F166" s="63" t="s">
        <v>140</v>
      </c>
      <c r="G166" s="63"/>
      <c r="H166" s="63" t="s">
        <v>18</v>
      </c>
      <c r="I166" s="64">
        <v>44277.0</v>
      </c>
      <c r="J166" s="76">
        <v>44280.0</v>
      </c>
      <c r="K166" s="77" t="s">
        <v>2354</v>
      </c>
      <c r="L166" s="59">
        <v>1156713.0</v>
      </c>
      <c r="M166" s="60" t="s">
        <v>2355</v>
      </c>
      <c r="N166" s="63" t="s">
        <v>18</v>
      </c>
      <c r="O166" s="59" t="s">
        <v>18</v>
      </c>
      <c r="P166" s="57"/>
      <c r="Q166" s="57"/>
      <c r="R166">
        <f t="shared" si="17"/>
        <v>3</v>
      </c>
    </row>
    <row r="167">
      <c r="A167" s="63">
        <v>2.0</v>
      </c>
      <c r="B167" s="63" t="s">
        <v>2356</v>
      </c>
      <c r="C167" s="60" t="s">
        <v>2357</v>
      </c>
      <c r="D167" s="63">
        <v>890.0</v>
      </c>
      <c r="E167" s="63" t="s">
        <v>2358</v>
      </c>
      <c r="F167" s="63" t="s">
        <v>140</v>
      </c>
      <c r="G167" s="63"/>
      <c r="H167" s="63" t="s">
        <v>18</v>
      </c>
      <c r="I167" s="76">
        <v>44403.0</v>
      </c>
      <c r="J167" s="76">
        <v>44410.0</v>
      </c>
      <c r="K167" s="160" t="s">
        <v>2359</v>
      </c>
      <c r="L167" s="59" t="s">
        <v>18</v>
      </c>
      <c r="M167" s="60" t="s">
        <v>18</v>
      </c>
      <c r="N167" s="63" t="s">
        <v>18</v>
      </c>
      <c r="O167" s="63" t="s">
        <v>18</v>
      </c>
      <c r="P167" s="57"/>
      <c r="Q167" s="57"/>
      <c r="R167">
        <f t="shared" si="17"/>
        <v>7</v>
      </c>
    </row>
    <row r="168" hidden="1">
      <c r="A168" s="63">
        <v>1.0</v>
      </c>
      <c r="B168" s="63" t="s">
        <v>2360</v>
      </c>
      <c r="C168" s="63" t="s">
        <v>120</v>
      </c>
      <c r="D168" s="63">
        <v>172.0</v>
      </c>
      <c r="E168" s="63" t="s">
        <v>2351</v>
      </c>
      <c r="F168" s="63" t="s">
        <v>1071</v>
      </c>
      <c r="G168" s="63"/>
      <c r="H168" s="63" t="s">
        <v>18</v>
      </c>
      <c r="I168" s="76">
        <v>44243.0</v>
      </c>
      <c r="J168" s="76">
        <v>44243.0</v>
      </c>
      <c r="K168" s="87" t="s">
        <v>2361</v>
      </c>
      <c r="L168" s="59">
        <v>1156713.0</v>
      </c>
      <c r="M168" s="60" t="s">
        <v>18</v>
      </c>
      <c r="N168" s="63" t="s">
        <v>18</v>
      </c>
      <c r="O168" s="63" t="s">
        <v>18</v>
      </c>
      <c r="P168" s="57"/>
      <c r="Q168" s="57"/>
      <c r="R168">
        <f t="shared" si="17"/>
        <v>0</v>
      </c>
    </row>
    <row r="169">
      <c r="A169" s="63">
        <v>2.0</v>
      </c>
      <c r="B169" s="63" t="s">
        <v>408</v>
      </c>
      <c r="C169" s="63" t="s">
        <v>2362</v>
      </c>
      <c r="D169" s="63">
        <v>894.0</v>
      </c>
      <c r="E169" s="63" t="s">
        <v>2363</v>
      </c>
      <c r="F169" s="63" t="s">
        <v>140</v>
      </c>
      <c r="G169" s="63"/>
      <c r="H169" s="63" t="s">
        <v>411</v>
      </c>
      <c r="I169" s="76">
        <v>44404.0</v>
      </c>
      <c r="J169" s="76">
        <v>44407.0</v>
      </c>
      <c r="K169" s="77" t="s">
        <v>2364</v>
      </c>
      <c r="L169" s="59">
        <v>1314000.0</v>
      </c>
      <c r="M169" s="60" t="s">
        <v>18</v>
      </c>
      <c r="N169" s="63" t="s">
        <v>18</v>
      </c>
      <c r="O169" s="63" t="s">
        <v>18</v>
      </c>
      <c r="P169" s="57"/>
      <c r="Q169" s="57"/>
      <c r="R169">
        <f t="shared" si="17"/>
        <v>3</v>
      </c>
    </row>
    <row r="170">
      <c r="A170" s="63">
        <v>2.0</v>
      </c>
      <c r="B170" s="63" t="s">
        <v>2365</v>
      </c>
      <c r="C170" s="63" t="s">
        <v>2366</v>
      </c>
      <c r="D170" s="63">
        <v>905.0</v>
      </c>
      <c r="E170" s="63" t="s">
        <v>2367</v>
      </c>
      <c r="F170" s="63" t="s">
        <v>140</v>
      </c>
      <c r="G170" s="63"/>
      <c r="H170" s="63" t="s">
        <v>202</v>
      </c>
      <c r="I170" s="76">
        <v>44405.0</v>
      </c>
      <c r="J170" s="76">
        <v>44412.0</v>
      </c>
      <c r="K170" s="77" t="s">
        <v>2368</v>
      </c>
      <c r="L170" s="59" t="s">
        <v>18</v>
      </c>
      <c r="M170" s="60" t="s">
        <v>18</v>
      </c>
      <c r="N170" s="63" t="s">
        <v>18</v>
      </c>
      <c r="O170" s="63" t="s">
        <v>18</v>
      </c>
      <c r="P170" s="57"/>
      <c r="Q170" s="57"/>
    </row>
    <row r="171">
      <c r="A171" s="63">
        <v>2.0</v>
      </c>
      <c r="B171" s="63" t="s">
        <v>102</v>
      </c>
      <c r="C171" s="63" t="s">
        <v>2369</v>
      </c>
      <c r="D171" s="63">
        <v>990.0</v>
      </c>
      <c r="E171" s="63" t="s">
        <v>2370</v>
      </c>
      <c r="F171" s="63" t="s">
        <v>140</v>
      </c>
      <c r="G171" s="63"/>
      <c r="H171" s="63" t="s">
        <v>2371</v>
      </c>
      <c r="I171" s="76">
        <v>44406.0</v>
      </c>
      <c r="J171" s="79">
        <v>44512.0</v>
      </c>
      <c r="K171" s="77" t="s">
        <v>2372</v>
      </c>
      <c r="L171" s="59">
        <v>4.7488741E7</v>
      </c>
      <c r="M171" s="60" t="s">
        <v>18</v>
      </c>
      <c r="N171" s="63" t="s">
        <v>18</v>
      </c>
      <c r="O171" s="63" t="s">
        <v>18</v>
      </c>
      <c r="P171" s="57"/>
      <c r="Q171" s="57"/>
      <c r="R171">
        <f t="shared" ref="R171:R177" si="18">DATEDIF(I171,J171,"D")</f>
        <v>106</v>
      </c>
    </row>
    <row r="172">
      <c r="A172" s="63">
        <v>1.0</v>
      </c>
      <c r="B172" s="63" t="s">
        <v>2373</v>
      </c>
      <c r="C172" s="63" t="s">
        <v>93</v>
      </c>
      <c r="D172" s="63">
        <v>302.0</v>
      </c>
      <c r="E172" s="63" t="s">
        <v>333</v>
      </c>
      <c r="F172" s="63" t="s">
        <v>140</v>
      </c>
      <c r="G172" s="63"/>
      <c r="H172" s="63" t="s">
        <v>202</v>
      </c>
      <c r="I172" s="76">
        <v>44270.0</v>
      </c>
      <c r="J172" s="76">
        <v>44284.0</v>
      </c>
      <c r="K172" s="77" t="s">
        <v>2374</v>
      </c>
      <c r="L172" s="59">
        <v>3120245.0</v>
      </c>
      <c r="M172" s="60" t="s">
        <v>18</v>
      </c>
      <c r="N172" s="63" t="s">
        <v>18</v>
      </c>
      <c r="O172" s="59" t="s">
        <v>18</v>
      </c>
      <c r="P172" s="57"/>
      <c r="Q172" s="57"/>
      <c r="R172">
        <f t="shared" si="18"/>
        <v>14</v>
      </c>
    </row>
    <row r="173">
      <c r="A173" s="63">
        <v>2.0</v>
      </c>
      <c r="B173" s="63" t="s">
        <v>197</v>
      </c>
      <c r="C173" s="60" t="s">
        <v>2375</v>
      </c>
      <c r="D173" s="63">
        <v>1192.0</v>
      </c>
      <c r="E173" s="63" t="s">
        <v>2376</v>
      </c>
      <c r="F173" s="63" t="s">
        <v>140</v>
      </c>
      <c r="G173" s="63"/>
      <c r="H173" s="63" t="s">
        <v>202</v>
      </c>
      <c r="I173" s="76">
        <v>44454.0</v>
      </c>
      <c r="J173" s="79">
        <v>44481.0</v>
      </c>
      <c r="K173" s="87" t="s">
        <v>2377</v>
      </c>
      <c r="L173" s="59">
        <v>549900.0</v>
      </c>
      <c r="M173" s="60" t="s">
        <v>18</v>
      </c>
      <c r="N173" s="63" t="s">
        <v>18</v>
      </c>
      <c r="O173" s="63" t="s">
        <v>18</v>
      </c>
      <c r="P173" s="57"/>
      <c r="Q173" s="57"/>
      <c r="R173">
        <f t="shared" si="18"/>
        <v>27</v>
      </c>
    </row>
    <row r="174">
      <c r="A174" s="63">
        <v>2.0</v>
      </c>
      <c r="B174" s="63" t="s">
        <v>108</v>
      </c>
      <c r="C174" s="63" t="s">
        <v>2378</v>
      </c>
      <c r="D174" s="63">
        <v>1200.0</v>
      </c>
      <c r="E174" s="63" t="s">
        <v>2379</v>
      </c>
      <c r="F174" s="63" t="s">
        <v>140</v>
      </c>
      <c r="G174" s="63"/>
      <c r="H174" s="63" t="s">
        <v>242</v>
      </c>
      <c r="I174" s="76">
        <v>44455.0</v>
      </c>
      <c r="J174" s="205">
        <v>44518.0</v>
      </c>
      <c r="K174" s="87" t="s">
        <v>2380</v>
      </c>
      <c r="L174" s="59">
        <v>3423404.0</v>
      </c>
      <c r="M174" s="60" t="s">
        <v>18</v>
      </c>
      <c r="N174" s="63" t="s">
        <v>18</v>
      </c>
      <c r="O174" s="63" t="s">
        <v>18</v>
      </c>
      <c r="P174" s="57"/>
      <c r="Q174" s="57"/>
      <c r="R174">
        <f t="shared" si="18"/>
        <v>63</v>
      </c>
    </row>
    <row r="175">
      <c r="A175" s="63">
        <v>2.0</v>
      </c>
      <c r="B175" s="63" t="s">
        <v>2381</v>
      </c>
      <c r="C175" s="60" t="s">
        <v>2382</v>
      </c>
      <c r="D175" s="63">
        <v>1178.0</v>
      </c>
      <c r="E175" s="63" t="s">
        <v>2383</v>
      </c>
      <c r="F175" s="63" t="s">
        <v>140</v>
      </c>
      <c r="G175" s="63"/>
      <c r="H175" s="63" t="s">
        <v>18</v>
      </c>
      <c r="I175" s="76">
        <v>44452.0</v>
      </c>
      <c r="J175" s="79">
        <v>44480.0</v>
      </c>
      <c r="K175" s="77" t="s">
        <v>2384</v>
      </c>
      <c r="L175" s="59" t="s">
        <v>18</v>
      </c>
      <c r="M175" s="60" t="s">
        <v>18</v>
      </c>
      <c r="N175" s="63" t="s">
        <v>18</v>
      </c>
      <c r="O175" s="63" t="s">
        <v>18</v>
      </c>
      <c r="P175" s="57"/>
      <c r="Q175" s="57"/>
      <c r="R175">
        <f t="shared" si="18"/>
        <v>28</v>
      </c>
    </row>
    <row r="176">
      <c r="A176" s="63">
        <v>1.0</v>
      </c>
      <c r="B176" s="63" t="s">
        <v>108</v>
      </c>
      <c r="C176" s="63" t="s">
        <v>394</v>
      </c>
      <c r="D176" s="63" t="s">
        <v>2385</v>
      </c>
      <c r="E176" s="63" t="s">
        <v>2386</v>
      </c>
      <c r="F176" s="63" t="s">
        <v>140</v>
      </c>
      <c r="G176" s="63"/>
      <c r="H176" s="63" t="s">
        <v>2387</v>
      </c>
      <c r="I176" s="76">
        <v>44537.0</v>
      </c>
      <c r="J176" s="76">
        <v>44537.0</v>
      </c>
      <c r="K176" s="77" t="s">
        <v>2049</v>
      </c>
      <c r="L176" s="59">
        <v>6738975.0</v>
      </c>
      <c r="M176" s="60" t="s">
        <v>2388</v>
      </c>
      <c r="N176" s="61" t="s">
        <v>2389</v>
      </c>
      <c r="O176" s="66">
        <v>4717284.6</v>
      </c>
      <c r="P176" s="62" t="s">
        <v>2390</v>
      </c>
      <c r="Q176" s="62" t="s">
        <v>337</v>
      </c>
      <c r="R176">
        <f t="shared" si="18"/>
        <v>0</v>
      </c>
    </row>
    <row r="177">
      <c r="A177" s="63">
        <v>2.0</v>
      </c>
      <c r="B177" s="63" t="s">
        <v>212</v>
      </c>
      <c r="C177" s="63" t="s">
        <v>513</v>
      </c>
      <c r="D177" s="63">
        <v>1454.0</v>
      </c>
      <c r="E177" s="63" t="s">
        <v>2391</v>
      </c>
      <c r="F177" s="63" t="s">
        <v>140</v>
      </c>
      <c r="G177" s="63"/>
      <c r="H177" s="63" t="s">
        <v>202</v>
      </c>
      <c r="I177" s="76">
        <v>44509.0</v>
      </c>
      <c r="J177" s="76">
        <v>44510.0</v>
      </c>
      <c r="K177" s="87" t="s">
        <v>2392</v>
      </c>
      <c r="L177" s="59">
        <v>3068440.0</v>
      </c>
      <c r="M177" s="60" t="s">
        <v>18</v>
      </c>
      <c r="N177" s="63" t="s">
        <v>18</v>
      </c>
      <c r="O177" s="63" t="s">
        <v>18</v>
      </c>
      <c r="P177" s="57"/>
      <c r="Q177" s="57"/>
      <c r="R177">
        <f t="shared" si="18"/>
        <v>1</v>
      </c>
    </row>
    <row r="178">
      <c r="A178" s="63">
        <v>2.0</v>
      </c>
      <c r="B178" s="63" t="s">
        <v>2393</v>
      </c>
      <c r="C178" s="63" t="s">
        <v>530</v>
      </c>
      <c r="D178" s="63">
        <v>1286.0</v>
      </c>
      <c r="E178" s="63" t="s">
        <v>2394</v>
      </c>
      <c r="F178" s="63" t="s">
        <v>140</v>
      </c>
      <c r="G178" s="63"/>
      <c r="H178" s="63" t="s">
        <v>2395</v>
      </c>
      <c r="I178" s="76">
        <v>44473.0</v>
      </c>
      <c r="J178" s="79">
        <v>44487.0</v>
      </c>
      <c r="K178" s="77" t="s">
        <v>2396</v>
      </c>
      <c r="L178" s="59" t="s">
        <v>18</v>
      </c>
      <c r="M178" s="226" t="s">
        <v>18</v>
      </c>
      <c r="N178" s="63" t="s">
        <v>18</v>
      </c>
      <c r="O178" s="63" t="s">
        <v>18</v>
      </c>
      <c r="P178" s="57"/>
      <c r="Q178" s="57"/>
    </row>
    <row r="179">
      <c r="A179" s="63">
        <v>2.0</v>
      </c>
      <c r="B179" s="63" t="s">
        <v>102</v>
      </c>
      <c r="C179" s="63" t="s">
        <v>2084</v>
      </c>
      <c r="D179" s="63">
        <v>1373.0</v>
      </c>
      <c r="E179" s="63" t="s">
        <v>2397</v>
      </c>
      <c r="F179" s="63" t="s">
        <v>140</v>
      </c>
      <c r="G179" s="63"/>
      <c r="H179" s="63" t="s">
        <v>2398</v>
      </c>
      <c r="I179" s="79">
        <v>44487.0</v>
      </c>
      <c r="J179" s="205">
        <v>44518.0</v>
      </c>
      <c r="K179" s="87" t="s">
        <v>2399</v>
      </c>
      <c r="L179" s="59">
        <v>1.36557634E8</v>
      </c>
      <c r="M179" s="60" t="s">
        <v>18</v>
      </c>
      <c r="N179" s="63" t="s">
        <v>18</v>
      </c>
      <c r="O179" s="63" t="s">
        <v>18</v>
      </c>
      <c r="P179" s="57"/>
      <c r="Q179" s="57"/>
      <c r="R179">
        <f t="shared" ref="R179:R183" si="19">DATEDIF(I179,J179,"D")</f>
        <v>31</v>
      </c>
    </row>
    <row r="180">
      <c r="A180" s="63">
        <v>1.0</v>
      </c>
      <c r="B180" s="63" t="s">
        <v>108</v>
      </c>
      <c r="C180" s="63" t="s">
        <v>394</v>
      </c>
      <c r="D180" s="63" t="s">
        <v>2385</v>
      </c>
      <c r="E180" s="63" t="s">
        <v>2386</v>
      </c>
      <c r="F180" s="63" t="s">
        <v>140</v>
      </c>
      <c r="G180" s="63"/>
      <c r="H180" s="63" t="s">
        <v>2387</v>
      </c>
      <c r="I180" s="76">
        <v>44550.0</v>
      </c>
      <c r="J180" s="76">
        <v>44550.0</v>
      </c>
      <c r="K180" s="77" t="s">
        <v>2302</v>
      </c>
      <c r="L180" s="59">
        <v>6738975.0</v>
      </c>
      <c r="M180" s="60" t="s">
        <v>2388</v>
      </c>
      <c r="N180" s="61" t="s">
        <v>2389</v>
      </c>
      <c r="O180" s="66">
        <v>2021693.4</v>
      </c>
      <c r="P180" s="62" t="s">
        <v>2390</v>
      </c>
      <c r="Q180" s="62" t="s">
        <v>337</v>
      </c>
      <c r="R180">
        <f t="shared" si="19"/>
        <v>0</v>
      </c>
    </row>
    <row r="181">
      <c r="A181" s="63">
        <v>1.0</v>
      </c>
      <c r="B181" s="63" t="s">
        <v>108</v>
      </c>
      <c r="C181" s="63" t="s">
        <v>2400</v>
      </c>
      <c r="D181" s="63">
        <v>642.0</v>
      </c>
      <c r="E181" s="63" t="s">
        <v>2401</v>
      </c>
      <c r="F181" s="63" t="s">
        <v>140</v>
      </c>
      <c r="G181" s="63"/>
      <c r="H181" s="63" t="s">
        <v>2387</v>
      </c>
      <c r="I181" s="76">
        <v>44516.0</v>
      </c>
      <c r="J181" s="76">
        <v>44516.0</v>
      </c>
      <c r="K181" s="87" t="s">
        <v>2402</v>
      </c>
      <c r="L181" s="59">
        <v>4048198.0</v>
      </c>
      <c r="M181" s="60" t="s">
        <v>2403</v>
      </c>
      <c r="N181" s="61" t="s">
        <v>2404</v>
      </c>
      <c r="O181" s="66">
        <v>1208458.0</v>
      </c>
      <c r="P181" s="62" t="s">
        <v>539</v>
      </c>
      <c r="Q181" s="62" t="s">
        <v>337</v>
      </c>
      <c r="R181">
        <f t="shared" si="19"/>
        <v>0</v>
      </c>
    </row>
    <row r="182">
      <c r="A182" s="63">
        <v>1.0</v>
      </c>
      <c r="B182" s="63" t="s">
        <v>108</v>
      </c>
      <c r="C182" s="63" t="s">
        <v>2400</v>
      </c>
      <c r="D182" s="63">
        <v>642.0</v>
      </c>
      <c r="E182" s="63" t="s">
        <v>2401</v>
      </c>
      <c r="F182" s="63" t="s">
        <v>140</v>
      </c>
      <c r="G182" s="63"/>
      <c r="H182" s="63" t="s">
        <v>2387</v>
      </c>
      <c r="I182" s="76">
        <v>44526.0</v>
      </c>
      <c r="J182" s="76">
        <v>44526.0</v>
      </c>
      <c r="K182" s="87" t="s">
        <v>2405</v>
      </c>
      <c r="L182" s="59">
        <v>4048198.0</v>
      </c>
      <c r="M182" s="60" t="s">
        <v>2403</v>
      </c>
      <c r="N182" s="61" t="s">
        <v>2404</v>
      </c>
      <c r="O182" s="66">
        <v>2819737.2</v>
      </c>
      <c r="P182" s="62" t="s">
        <v>539</v>
      </c>
      <c r="Q182" s="62" t="s">
        <v>337</v>
      </c>
      <c r="R182">
        <f t="shared" si="19"/>
        <v>0</v>
      </c>
    </row>
    <row r="183">
      <c r="A183" s="63">
        <v>2.0</v>
      </c>
      <c r="B183" s="60" t="s">
        <v>2406</v>
      </c>
      <c r="C183" s="63" t="s">
        <v>2018</v>
      </c>
      <c r="D183" s="63">
        <v>1400.0</v>
      </c>
      <c r="E183" s="63" t="s">
        <v>2407</v>
      </c>
      <c r="F183" s="63" t="s">
        <v>140</v>
      </c>
      <c r="G183" s="63"/>
      <c r="H183" s="63" t="s">
        <v>18</v>
      </c>
      <c r="I183" s="79">
        <v>44494.0</v>
      </c>
      <c r="J183" s="205">
        <v>44498.0</v>
      </c>
      <c r="K183" s="87" t="s">
        <v>2408</v>
      </c>
      <c r="L183" s="59">
        <v>5452572.0</v>
      </c>
      <c r="M183" s="60" t="s">
        <v>18</v>
      </c>
      <c r="N183" s="63" t="s">
        <v>18</v>
      </c>
      <c r="O183" s="63" t="s">
        <v>18</v>
      </c>
      <c r="P183" s="57"/>
      <c r="Q183" s="57"/>
      <c r="R183">
        <f t="shared" si="19"/>
        <v>4</v>
      </c>
    </row>
    <row r="184">
      <c r="A184" s="210">
        <v>2.0</v>
      </c>
      <c r="B184" s="128" t="s">
        <v>61</v>
      </c>
      <c r="C184" s="128" t="s">
        <v>2409</v>
      </c>
      <c r="D184" s="210" t="s">
        <v>2410</v>
      </c>
      <c r="E184" s="210" t="s">
        <v>2411</v>
      </c>
      <c r="F184" s="210" t="s">
        <v>140</v>
      </c>
      <c r="G184" s="128"/>
      <c r="H184" s="128" t="s">
        <v>18</v>
      </c>
      <c r="I184" s="212">
        <v>44151.0</v>
      </c>
      <c r="J184" s="212">
        <v>44208.0</v>
      </c>
      <c r="K184" s="53" t="s">
        <v>2412</v>
      </c>
      <c r="L184" s="227" t="s">
        <v>18</v>
      </c>
      <c r="M184" s="133" t="s">
        <v>18</v>
      </c>
      <c r="N184" s="134" t="s">
        <v>18</v>
      </c>
      <c r="O184" s="213" t="s">
        <v>18</v>
      </c>
      <c r="P184" s="62"/>
      <c r="Q184" s="62"/>
    </row>
    <row r="185">
      <c r="A185" s="63">
        <v>2.0</v>
      </c>
      <c r="B185" s="63" t="s">
        <v>499</v>
      </c>
      <c r="C185" s="63" t="s">
        <v>2413</v>
      </c>
      <c r="D185" s="63">
        <v>1437.0</v>
      </c>
      <c r="E185" s="63" t="s">
        <v>2414</v>
      </c>
      <c r="F185" s="63" t="s">
        <v>140</v>
      </c>
      <c r="G185" s="63"/>
      <c r="H185" s="63" t="s">
        <v>227</v>
      </c>
      <c r="I185" s="79">
        <v>44515.0</v>
      </c>
      <c r="J185" s="79">
        <v>44546.0</v>
      </c>
      <c r="K185" s="77" t="s">
        <v>2415</v>
      </c>
      <c r="L185" s="59">
        <v>1.2784265E7</v>
      </c>
      <c r="M185" s="60" t="s">
        <v>18</v>
      </c>
      <c r="N185" s="63" t="s">
        <v>18</v>
      </c>
      <c r="O185" s="63" t="s">
        <v>18</v>
      </c>
      <c r="P185" s="57"/>
      <c r="Q185" s="57"/>
      <c r="R185">
        <f t="shared" ref="R185:R189" si="20">DATEDIF(I185,J185,"D")</f>
        <v>31</v>
      </c>
    </row>
    <row r="186">
      <c r="A186" s="63">
        <v>1.0</v>
      </c>
      <c r="B186" s="63" t="s">
        <v>1396</v>
      </c>
      <c r="C186" s="63" t="s">
        <v>309</v>
      </c>
      <c r="D186" s="63">
        <v>922.0</v>
      </c>
      <c r="E186" s="63" t="s">
        <v>2416</v>
      </c>
      <c r="F186" s="63" t="s">
        <v>140</v>
      </c>
      <c r="G186" s="63"/>
      <c r="H186" s="63" t="s">
        <v>18</v>
      </c>
      <c r="I186" s="76">
        <v>44407.0</v>
      </c>
      <c r="J186" s="76">
        <v>44411.0</v>
      </c>
      <c r="K186" s="87" t="s">
        <v>2417</v>
      </c>
      <c r="L186" s="59">
        <v>616546.0</v>
      </c>
      <c r="M186" s="60" t="s">
        <v>18</v>
      </c>
      <c r="N186" s="63" t="s">
        <v>18</v>
      </c>
      <c r="O186" s="63" t="s">
        <v>18</v>
      </c>
      <c r="P186" s="57"/>
      <c r="Q186" s="57"/>
      <c r="R186">
        <f t="shared" si="20"/>
        <v>4</v>
      </c>
    </row>
    <row r="187">
      <c r="A187" s="63">
        <v>2.0</v>
      </c>
      <c r="B187" s="63" t="s">
        <v>1876</v>
      </c>
      <c r="C187" s="63" t="s">
        <v>571</v>
      </c>
      <c r="D187" s="63">
        <v>1490.0</v>
      </c>
      <c r="E187" s="63" t="s">
        <v>2418</v>
      </c>
      <c r="F187" s="63" t="s">
        <v>140</v>
      </c>
      <c r="G187" s="63"/>
      <c r="H187" s="63" t="s">
        <v>242</v>
      </c>
      <c r="I187" s="79">
        <v>44516.0</v>
      </c>
      <c r="J187" s="64">
        <v>44537.0</v>
      </c>
      <c r="K187" s="77" t="s">
        <v>2419</v>
      </c>
      <c r="L187" s="59">
        <v>1.3737836E7</v>
      </c>
      <c r="M187" s="60" t="s">
        <v>18</v>
      </c>
      <c r="N187" s="63" t="s">
        <v>18</v>
      </c>
      <c r="O187" s="63" t="s">
        <v>18</v>
      </c>
      <c r="P187" s="57"/>
      <c r="Q187" s="57"/>
      <c r="R187">
        <f t="shared" si="20"/>
        <v>21</v>
      </c>
    </row>
    <row r="188">
      <c r="A188" s="63">
        <v>2.0</v>
      </c>
      <c r="B188" s="63" t="s">
        <v>233</v>
      </c>
      <c r="C188" s="63" t="s">
        <v>2420</v>
      </c>
      <c r="D188" s="63">
        <v>1495.0</v>
      </c>
      <c r="E188" s="63" t="s">
        <v>2421</v>
      </c>
      <c r="F188" s="63" t="s">
        <v>140</v>
      </c>
      <c r="G188" s="63"/>
      <c r="H188" s="63" t="s">
        <v>65</v>
      </c>
      <c r="I188" s="79">
        <v>44517.0</v>
      </c>
      <c r="J188" s="76">
        <v>44538.0</v>
      </c>
      <c r="K188" s="77" t="s">
        <v>2422</v>
      </c>
      <c r="L188" s="59" t="s">
        <v>18</v>
      </c>
      <c r="M188" s="60" t="s">
        <v>18</v>
      </c>
      <c r="N188" s="63" t="s">
        <v>18</v>
      </c>
      <c r="O188" s="63" t="s">
        <v>18</v>
      </c>
      <c r="P188" s="57"/>
      <c r="Q188" s="57"/>
      <c r="R188">
        <f t="shared" si="20"/>
        <v>21</v>
      </c>
    </row>
    <row r="189">
      <c r="A189" s="63">
        <v>2.0</v>
      </c>
      <c r="B189" s="63" t="s">
        <v>233</v>
      </c>
      <c r="C189" s="63" t="s">
        <v>519</v>
      </c>
      <c r="D189" s="63">
        <v>1322.0</v>
      </c>
      <c r="E189" s="63" t="s">
        <v>520</v>
      </c>
      <c r="F189" s="63" t="s">
        <v>140</v>
      </c>
      <c r="G189" s="63"/>
      <c r="H189" s="63" t="s">
        <v>227</v>
      </c>
      <c r="I189" s="79">
        <v>44483.0</v>
      </c>
      <c r="J189" s="76">
        <v>44539.0</v>
      </c>
      <c r="K189" s="77" t="s">
        <v>2423</v>
      </c>
      <c r="L189" s="59">
        <v>1.08378109E8</v>
      </c>
      <c r="M189" s="60" t="s">
        <v>18</v>
      </c>
      <c r="N189" s="63" t="s">
        <v>18</v>
      </c>
      <c r="O189" s="63" t="s">
        <v>18</v>
      </c>
      <c r="P189" s="57"/>
      <c r="Q189" s="57"/>
      <c r="R189">
        <f t="shared" si="20"/>
        <v>56</v>
      </c>
    </row>
    <row r="190">
      <c r="A190" s="63">
        <v>2.0</v>
      </c>
      <c r="B190" s="63" t="s">
        <v>2312</v>
      </c>
      <c r="C190" s="63" t="s">
        <v>351</v>
      </c>
      <c r="D190" s="63" t="s">
        <v>18</v>
      </c>
      <c r="E190" s="208" t="s">
        <v>514</v>
      </c>
      <c r="F190" s="63" t="s">
        <v>140</v>
      </c>
      <c r="G190" s="63"/>
      <c r="H190" s="63" t="s">
        <v>202</v>
      </c>
      <c r="I190" s="76">
        <v>44511.0</v>
      </c>
      <c r="J190" s="76">
        <v>44511.0</v>
      </c>
      <c r="K190" s="77" t="s">
        <v>2424</v>
      </c>
      <c r="L190" s="59">
        <v>3439607.0</v>
      </c>
      <c r="M190" s="60" t="s">
        <v>517</v>
      </c>
      <c r="N190" s="61" t="s">
        <v>518</v>
      </c>
      <c r="O190" s="66">
        <v>1719803.53</v>
      </c>
      <c r="P190" s="62" t="s">
        <v>695</v>
      </c>
      <c r="Q190" s="62" t="s">
        <v>338</v>
      </c>
    </row>
    <row r="191">
      <c r="A191" s="63">
        <v>2.0</v>
      </c>
      <c r="B191" s="63" t="s">
        <v>108</v>
      </c>
      <c r="C191" s="63" t="s">
        <v>2425</v>
      </c>
      <c r="D191" s="63">
        <v>975.0</v>
      </c>
      <c r="E191" s="63" t="s">
        <v>2426</v>
      </c>
      <c r="F191" s="63" t="s">
        <v>140</v>
      </c>
      <c r="G191" s="63"/>
      <c r="H191" s="63" t="s">
        <v>18</v>
      </c>
      <c r="I191" s="76">
        <v>44545.0</v>
      </c>
      <c r="J191" s="76">
        <v>44545.0</v>
      </c>
      <c r="K191" s="77" t="s">
        <v>2427</v>
      </c>
      <c r="L191" s="59">
        <v>462510.0</v>
      </c>
      <c r="M191" s="60" t="s">
        <v>2428</v>
      </c>
      <c r="N191" s="61" t="s">
        <v>2429</v>
      </c>
      <c r="O191" s="66">
        <v>462510.0</v>
      </c>
      <c r="P191" s="62" t="s">
        <v>337</v>
      </c>
      <c r="Q191" s="62" t="s">
        <v>337</v>
      </c>
      <c r="R191">
        <f t="shared" ref="R191:R196" si="21">DATEDIF(I191,J191,"D")</f>
        <v>0</v>
      </c>
    </row>
    <row r="192" ht="40.5" customHeight="1">
      <c r="A192" s="63">
        <v>1.0</v>
      </c>
      <c r="B192" s="63" t="s">
        <v>2430</v>
      </c>
      <c r="C192" s="63" t="s">
        <v>2431</v>
      </c>
      <c r="D192" s="63">
        <v>338.0</v>
      </c>
      <c r="E192" s="63"/>
      <c r="F192" s="63" t="s">
        <v>140</v>
      </c>
      <c r="G192" s="63"/>
      <c r="H192" s="63" t="s">
        <v>18</v>
      </c>
      <c r="I192" s="64">
        <v>44278.0</v>
      </c>
      <c r="J192" s="76">
        <v>44278.0</v>
      </c>
      <c r="K192" s="77" t="s">
        <v>2432</v>
      </c>
      <c r="L192" s="59">
        <v>30547.0</v>
      </c>
      <c r="M192" s="60" t="s">
        <v>2433</v>
      </c>
      <c r="N192" s="63" t="s">
        <v>18</v>
      </c>
      <c r="O192" s="59" t="s">
        <v>18</v>
      </c>
      <c r="P192" s="57"/>
      <c r="Q192" s="57"/>
      <c r="R192">
        <f t="shared" si="21"/>
        <v>0</v>
      </c>
    </row>
    <row r="193">
      <c r="A193" s="63">
        <v>2.0</v>
      </c>
      <c r="B193" s="63" t="s">
        <v>2339</v>
      </c>
      <c r="C193" s="63" t="s">
        <v>2340</v>
      </c>
      <c r="D193" s="63" t="s">
        <v>18</v>
      </c>
      <c r="E193" s="63" t="s">
        <v>2434</v>
      </c>
      <c r="F193" s="63" t="s">
        <v>140</v>
      </c>
      <c r="G193" s="63"/>
      <c r="H193" s="63" t="s">
        <v>18</v>
      </c>
      <c r="I193" s="76">
        <v>44398.0</v>
      </c>
      <c r="J193" s="76">
        <v>44398.0</v>
      </c>
      <c r="K193" s="77" t="s">
        <v>2435</v>
      </c>
      <c r="L193" s="59">
        <v>1490434.0</v>
      </c>
      <c r="M193" s="60" t="s">
        <v>2436</v>
      </c>
      <c r="N193" s="61" t="s">
        <v>2437</v>
      </c>
      <c r="O193" s="66">
        <v>1490434.0</v>
      </c>
      <c r="P193" s="62" t="s">
        <v>337</v>
      </c>
      <c r="Q193" s="62" t="s">
        <v>337</v>
      </c>
      <c r="R193">
        <f t="shared" si="21"/>
        <v>0</v>
      </c>
    </row>
    <row r="194">
      <c r="A194" s="63">
        <v>1.0</v>
      </c>
      <c r="B194" s="60" t="s">
        <v>2438</v>
      </c>
      <c r="C194" s="60" t="s">
        <v>503</v>
      </c>
      <c r="D194" s="63" t="s">
        <v>18</v>
      </c>
      <c r="E194" s="63" t="s">
        <v>2439</v>
      </c>
      <c r="F194" s="63" t="s">
        <v>140</v>
      </c>
      <c r="G194" s="60"/>
      <c r="H194" s="60" t="s">
        <v>2440</v>
      </c>
      <c r="I194" s="64">
        <v>44286.0</v>
      </c>
      <c r="J194" s="64">
        <v>44286.0</v>
      </c>
      <c r="K194" s="121" t="s">
        <v>2441</v>
      </c>
      <c r="L194" s="59">
        <v>895330.0</v>
      </c>
      <c r="M194" s="60" t="s">
        <v>2442</v>
      </c>
      <c r="N194" s="61" t="s">
        <v>2443</v>
      </c>
      <c r="O194" s="66">
        <v>268599.0</v>
      </c>
      <c r="P194" s="62" t="s">
        <v>337</v>
      </c>
      <c r="Q194" s="62" t="s">
        <v>337</v>
      </c>
      <c r="R194">
        <f t="shared" si="21"/>
        <v>0</v>
      </c>
    </row>
    <row r="195">
      <c r="A195" s="49">
        <v>1.0</v>
      </c>
      <c r="B195" s="51" t="s">
        <v>1396</v>
      </c>
      <c r="C195" s="51" t="s">
        <v>2444</v>
      </c>
      <c r="D195" s="49">
        <v>1201.0</v>
      </c>
      <c r="E195" s="49" t="s">
        <v>2445</v>
      </c>
      <c r="F195" s="49" t="s">
        <v>140</v>
      </c>
      <c r="G195" s="128"/>
      <c r="H195" s="128" t="s">
        <v>363</v>
      </c>
      <c r="I195" s="96">
        <v>44441.0</v>
      </c>
      <c r="J195" s="96">
        <v>44441.0</v>
      </c>
      <c r="K195" s="53" t="s">
        <v>2446</v>
      </c>
      <c r="L195" s="54">
        <v>2256663.0</v>
      </c>
      <c r="M195" s="98" t="s">
        <v>2447</v>
      </c>
      <c r="N195" s="55" t="s">
        <v>2448</v>
      </c>
      <c r="O195" s="56">
        <v>676998.9</v>
      </c>
      <c r="P195" s="57" t="s">
        <v>337</v>
      </c>
      <c r="Q195" s="62" t="s">
        <v>337</v>
      </c>
      <c r="R195">
        <f t="shared" si="21"/>
        <v>0</v>
      </c>
    </row>
    <row r="196">
      <c r="A196" s="49">
        <v>1.0</v>
      </c>
      <c r="B196" s="51" t="s">
        <v>1216</v>
      </c>
      <c r="C196" s="51" t="s">
        <v>217</v>
      </c>
      <c r="D196" s="49" t="s">
        <v>18</v>
      </c>
      <c r="E196" s="49" t="s">
        <v>2449</v>
      </c>
      <c r="F196" s="49" t="s">
        <v>140</v>
      </c>
      <c r="G196" s="128"/>
      <c r="H196" s="128" t="s">
        <v>18</v>
      </c>
      <c r="I196" s="200">
        <v>44267.0</v>
      </c>
      <c r="J196" s="96">
        <v>44267.0</v>
      </c>
      <c r="K196" s="53" t="s">
        <v>2450</v>
      </c>
      <c r="L196" s="54">
        <v>1036947.0</v>
      </c>
      <c r="M196" s="98" t="s">
        <v>2451</v>
      </c>
      <c r="N196" s="55" t="s">
        <v>2452</v>
      </c>
      <c r="O196" s="56">
        <v>311084.1</v>
      </c>
      <c r="P196" s="62" t="s">
        <v>337</v>
      </c>
      <c r="Q196" s="62" t="s">
        <v>337</v>
      </c>
      <c r="R196">
        <f t="shared" si="21"/>
        <v>0</v>
      </c>
    </row>
    <row r="197">
      <c r="A197" s="49">
        <v>1.0</v>
      </c>
      <c r="B197" s="51" t="s">
        <v>1216</v>
      </c>
      <c r="C197" s="51" t="s">
        <v>217</v>
      </c>
      <c r="D197" s="49" t="s">
        <v>18</v>
      </c>
      <c r="E197" s="49" t="s">
        <v>2449</v>
      </c>
      <c r="F197" s="49" t="s">
        <v>140</v>
      </c>
      <c r="G197" s="128"/>
      <c r="H197" s="128" t="s">
        <v>18</v>
      </c>
      <c r="I197" s="200">
        <v>44494.0</v>
      </c>
      <c r="J197" s="96">
        <v>44494.0</v>
      </c>
      <c r="K197" s="53" t="s">
        <v>2453</v>
      </c>
      <c r="L197" s="54">
        <v>1036947.0</v>
      </c>
      <c r="M197" s="98" t="s">
        <v>2451</v>
      </c>
      <c r="N197" s="55" t="s">
        <v>2452</v>
      </c>
      <c r="O197" s="56">
        <v>207389.4</v>
      </c>
      <c r="P197" s="62" t="s">
        <v>337</v>
      </c>
      <c r="Q197" s="62" t="s">
        <v>337</v>
      </c>
    </row>
    <row r="198" hidden="1">
      <c r="A198" s="63">
        <v>1.0</v>
      </c>
      <c r="B198" s="63" t="s">
        <v>2454</v>
      </c>
      <c r="C198" s="63" t="s">
        <v>2455</v>
      </c>
      <c r="D198" s="63">
        <v>554.0</v>
      </c>
      <c r="E198" s="63" t="s">
        <v>2456</v>
      </c>
      <c r="F198" s="63" t="s">
        <v>1071</v>
      </c>
      <c r="G198" s="63"/>
      <c r="H198" s="63" t="s">
        <v>18</v>
      </c>
      <c r="I198" s="76">
        <v>44314.0</v>
      </c>
      <c r="J198" s="76">
        <v>44323.0</v>
      </c>
      <c r="K198" s="87" t="s">
        <v>2457</v>
      </c>
      <c r="L198" s="59">
        <v>2720658.0</v>
      </c>
      <c r="M198" s="60" t="s">
        <v>18</v>
      </c>
      <c r="N198" s="63" t="s">
        <v>18</v>
      </c>
      <c r="O198" s="63" t="s">
        <v>18</v>
      </c>
      <c r="P198" s="57"/>
      <c r="Q198" s="57"/>
      <c r="R198">
        <f t="shared" ref="R198:R219" si="22">DATEDIF(I198,J198,"D")</f>
        <v>9</v>
      </c>
    </row>
    <row r="199" hidden="1">
      <c r="A199" s="49">
        <v>1.0</v>
      </c>
      <c r="B199" s="51" t="s">
        <v>2296</v>
      </c>
      <c r="C199" s="51" t="s">
        <v>2458</v>
      </c>
      <c r="D199" s="49">
        <v>164.0</v>
      </c>
      <c r="E199" s="49" t="s">
        <v>2456</v>
      </c>
      <c r="F199" s="49" t="s">
        <v>2459</v>
      </c>
      <c r="G199" s="51"/>
      <c r="H199" s="51" t="s">
        <v>18</v>
      </c>
      <c r="I199" s="96">
        <v>44239.0</v>
      </c>
      <c r="J199" s="200">
        <v>44242.0</v>
      </c>
      <c r="K199" s="81" t="s">
        <v>2460</v>
      </c>
      <c r="L199" s="54">
        <v>2720685.0</v>
      </c>
      <c r="M199" s="98" t="s">
        <v>18</v>
      </c>
      <c r="N199" s="55" t="s">
        <v>18</v>
      </c>
      <c r="O199" s="56" t="s">
        <v>18</v>
      </c>
      <c r="P199" s="62"/>
      <c r="Q199" s="62"/>
      <c r="R199">
        <f t="shared" si="22"/>
        <v>3</v>
      </c>
    </row>
    <row r="200">
      <c r="A200" s="228">
        <v>1.0</v>
      </c>
      <c r="B200" s="229" t="s">
        <v>1216</v>
      </c>
      <c r="C200" s="229" t="s">
        <v>217</v>
      </c>
      <c r="D200" s="228" t="s">
        <v>18</v>
      </c>
      <c r="E200" s="228" t="s">
        <v>2449</v>
      </c>
      <c r="F200" s="228" t="s">
        <v>140</v>
      </c>
      <c r="G200" s="229"/>
      <c r="H200" s="229" t="s">
        <v>18</v>
      </c>
      <c r="I200" s="230">
        <v>44494.0</v>
      </c>
      <c r="J200" s="231">
        <v>44494.0</v>
      </c>
      <c r="K200" s="232" t="s">
        <v>2453</v>
      </c>
      <c r="L200" s="233">
        <v>1036947.0</v>
      </c>
      <c r="M200" s="234" t="s">
        <v>2451</v>
      </c>
      <c r="N200" s="235" t="s">
        <v>2452</v>
      </c>
      <c r="O200" s="236">
        <v>518473.5</v>
      </c>
      <c r="P200" s="237" t="s">
        <v>337</v>
      </c>
      <c r="Q200" s="237" t="s">
        <v>337</v>
      </c>
      <c r="R200">
        <f t="shared" si="22"/>
        <v>0</v>
      </c>
    </row>
    <row r="201">
      <c r="A201" s="49">
        <v>1.0</v>
      </c>
      <c r="B201" s="51" t="s">
        <v>2461</v>
      </c>
      <c r="C201" s="51" t="s">
        <v>2462</v>
      </c>
      <c r="D201" s="49" t="s">
        <v>18</v>
      </c>
      <c r="E201" s="49" t="s">
        <v>2463</v>
      </c>
      <c r="F201" s="49" t="s">
        <v>140</v>
      </c>
      <c r="G201" s="51"/>
      <c r="H201" s="51" t="s">
        <v>18</v>
      </c>
      <c r="I201" s="96">
        <v>44224.0</v>
      </c>
      <c r="J201" s="96">
        <v>44224.0</v>
      </c>
      <c r="K201" s="53" t="s">
        <v>2464</v>
      </c>
      <c r="L201" s="54">
        <v>33354.0</v>
      </c>
      <c r="M201" s="133" t="s">
        <v>2465</v>
      </c>
      <c r="N201" s="134" t="s">
        <v>18</v>
      </c>
      <c r="O201" s="213">
        <v>33354.0</v>
      </c>
      <c r="P201" s="62" t="s">
        <v>1527</v>
      </c>
      <c r="Q201" s="62" t="s">
        <v>1528</v>
      </c>
      <c r="R201">
        <f t="shared" si="22"/>
        <v>0</v>
      </c>
    </row>
    <row r="202">
      <c r="A202" s="63">
        <v>1.0</v>
      </c>
      <c r="B202" s="63" t="s">
        <v>512</v>
      </c>
      <c r="C202" s="63" t="s">
        <v>426</v>
      </c>
      <c r="D202" s="63">
        <v>1554.0</v>
      </c>
      <c r="E202" s="63" t="s">
        <v>2466</v>
      </c>
      <c r="F202" s="63" t="s">
        <v>140</v>
      </c>
      <c r="G202" s="63"/>
      <c r="H202" s="63" t="s">
        <v>2387</v>
      </c>
      <c r="I202" s="76">
        <v>44537.0</v>
      </c>
      <c r="J202" s="76">
        <v>44537.0</v>
      </c>
      <c r="K202" s="77" t="s">
        <v>2049</v>
      </c>
      <c r="L202" s="59">
        <v>60606.0</v>
      </c>
      <c r="M202" s="60" t="s">
        <v>2467</v>
      </c>
      <c r="N202" s="61" t="s">
        <v>2468</v>
      </c>
      <c r="O202" s="66">
        <v>60606.0</v>
      </c>
      <c r="P202" s="62" t="s">
        <v>337</v>
      </c>
      <c r="Q202" s="62" t="s">
        <v>337</v>
      </c>
      <c r="R202">
        <f t="shared" si="22"/>
        <v>0</v>
      </c>
    </row>
    <row r="203">
      <c r="A203" s="128">
        <v>2.0</v>
      </c>
      <c r="B203" s="128" t="s">
        <v>2469</v>
      </c>
      <c r="C203" s="128" t="s">
        <v>217</v>
      </c>
      <c r="D203" s="128" t="s">
        <v>18</v>
      </c>
      <c r="E203" s="128" t="s">
        <v>2470</v>
      </c>
      <c r="F203" s="128" t="s">
        <v>140</v>
      </c>
      <c r="G203" s="128"/>
      <c r="H203" s="128" t="s">
        <v>1790</v>
      </c>
      <c r="I203" s="238">
        <v>44210.0</v>
      </c>
      <c r="J203" s="238">
        <v>44210.0</v>
      </c>
      <c r="K203" s="53" t="s">
        <v>2471</v>
      </c>
      <c r="L203" s="239">
        <v>2.6780182E7</v>
      </c>
      <c r="M203" s="133" t="s">
        <v>2472</v>
      </c>
      <c r="N203" s="240" t="s">
        <v>2473</v>
      </c>
      <c r="O203" s="241">
        <v>2.6780182E7</v>
      </c>
      <c r="P203" s="62" t="s">
        <v>539</v>
      </c>
      <c r="Q203" s="62" t="s">
        <v>337</v>
      </c>
      <c r="R203">
        <f t="shared" si="22"/>
        <v>0</v>
      </c>
    </row>
    <row r="204">
      <c r="A204" s="63">
        <v>1.0</v>
      </c>
      <c r="B204" s="63" t="s">
        <v>361</v>
      </c>
      <c r="C204" s="63" t="s">
        <v>153</v>
      </c>
      <c r="D204" s="63">
        <v>193.0</v>
      </c>
      <c r="E204" s="63" t="s">
        <v>362</v>
      </c>
      <c r="F204" s="63" t="s">
        <v>140</v>
      </c>
      <c r="G204" s="63"/>
      <c r="H204" s="63" t="s">
        <v>363</v>
      </c>
      <c r="I204" s="76">
        <v>44246.0</v>
      </c>
      <c r="J204" s="64">
        <v>44253.0</v>
      </c>
      <c r="K204" s="87" t="s">
        <v>2474</v>
      </c>
      <c r="L204" s="59">
        <v>1507241.0</v>
      </c>
      <c r="M204" s="60" t="s">
        <v>18</v>
      </c>
      <c r="N204" s="63" t="s">
        <v>18</v>
      </c>
      <c r="O204" s="63" t="s">
        <v>18</v>
      </c>
      <c r="P204" s="57"/>
      <c r="Q204" s="57"/>
      <c r="R204">
        <f t="shared" si="22"/>
        <v>7</v>
      </c>
    </row>
    <row r="205" hidden="1">
      <c r="A205" s="63">
        <v>1.0</v>
      </c>
      <c r="B205" s="63" t="s">
        <v>2475</v>
      </c>
      <c r="C205" s="63" t="s">
        <v>217</v>
      </c>
      <c r="D205" s="63">
        <v>724.0</v>
      </c>
      <c r="E205" s="63" t="s">
        <v>2132</v>
      </c>
      <c r="F205" s="63" t="s">
        <v>140</v>
      </c>
      <c r="G205" s="63"/>
      <c r="H205" s="63" t="s">
        <v>18</v>
      </c>
      <c r="I205" s="76">
        <v>44362.0</v>
      </c>
      <c r="J205" s="76">
        <v>44365.0</v>
      </c>
      <c r="K205" s="87" t="s">
        <v>2476</v>
      </c>
      <c r="L205" s="59">
        <v>1785326.0</v>
      </c>
      <c r="M205" s="60" t="s">
        <v>18</v>
      </c>
      <c r="N205" s="63" t="s">
        <v>18</v>
      </c>
      <c r="O205" s="63" t="s">
        <v>18</v>
      </c>
      <c r="P205" s="57"/>
      <c r="Q205" s="57"/>
      <c r="R205">
        <f t="shared" si="22"/>
        <v>3</v>
      </c>
    </row>
    <row r="206">
      <c r="A206" s="63">
        <v>1.0</v>
      </c>
      <c r="B206" s="63" t="s">
        <v>108</v>
      </c>
      <c r="C206" s="63" t="s">
        <v>326</v>
      </c>
      <c r="D206" s="63">
        <v>240.0</v>
      </c>
      <c r="E206" s="63" t="s">
        <v>2477</v>
      </c>
      <c r="F206" s="63" t="s">
        <v>140</v>
      </c>
      <c r="G206" s="63"/>
      <c r="H206" s="63" t="s">
        <v>18</v>
      </c>
      <c r="I206" s="96">
        <v>44253.0</v>
      </c>
      <c r="J206" s="64">
        <v>44252.0</v>
      </c>
      <c r="K206" s="81" t="s">
        <v>2478</v>
      </c>
      <c r="L206" s="59">
        <v>3584962.0</v>
      </c>
      <c r="M206" s="60" t="s">
        <v>18</v>
      </c>
      <c r="N206" s="63" t="s">
        <v>18</v>
      </c>
      <c r="O206" s="63" t="s">
        <v>18</v>
      </c>
      <c r="P206" s="57"/>
      <c r="Q206" s="57"/>
      <c r="R206" t="str">
        <f t="shared" si="22"/>
        <v>#NUM!</v>
      </c>
    </row>
    <row r="207">
      <c r="A207" s="63">
        <v>1.0</v>
      </c>
      <c r="B207" s="63" t="s">
        <v>2479</v>
      </c>
      <c r="C207" s="63" t="s">
        <v>309</v>
      </c>
      <c r="D207" s="63" t="s">
        <v>18</v>
      </c>
      <c r="E207" s="63" t="s">
        <v>2480</v>
      </c>
      <c r="F207" s="63" t="s">
        <v>140</v>
      </c>
      <c r="G207" s="63"/>
      <c r="H207" s="63" t="s">
        <v>18</v>
      </c>
      <c r="I207" s="76">
        <v>44266.0</v>
      </c>
      <c r="J207" s="76">
        <v>44270.0</v>
      </c>
      <c r="K207" s="87" t="s">
        <v>2481</v>
      </c>
      <c r="L207" s="59">
        <v>65142.0</v>
      </c>
      <c r="M207" s="60" t="s">
        <v>18</v>
      </c>
      <c r="N207" s="63" t="s">
        <v>18</v>
      </c>
      <c r="O207" s="59" t="s">
        <v>18</v>
      </c>
      <c r="P207" s="57"/>
      <c r="Q207" s="57"/>
      <c r="R207">
        <f t="shared" si="22"/>
        <v>4</v>
      </c>
    </row>
    <row r="208">
      <c r="A208" s="63">
        <v>1.0</v>
      </c>
      <c r="B208" s="63" t="s">
        <v>2482</v>
      </c>
      <c r="C208" s="63" t="s">
        <v>2340</v>
      </c>
      <c r="D208" s="63" t="s">
        <v>2483</v>
      </c>
      <c r="E208" s="63" t="s">
        <v>2484</v>
      </c>
      <c r="F208" s="63" t="s">
        <v>140</v>
      </c>
      <c r="G208" s="63"/>
      <c r="H208" s="63" t="s">
        <v>18</v>
      </c>
      <c r="I208" s="76">
        <v>44270.0</v>
      </c>
      <c r="J208" s="76">
        <v>44279.0</v>
      </c>
      <c r="K208" s="87" t="s">
        <v>2485</v>
      </c>
      <c r="L208" s="59">
        <v>644664.0</v>
      </c>
      <c r="M208" s="60" t="s">
        <v>18</v>
      </c>
      <c r="N208" s="63" t="s">
        <v>18</v>
      </c>
      <c r="O208" s="59" t="s">
        <v>18</v>
      </c>
      <c r="P208" s="57"/>
      <c r="Q208" s="57"/>
      <c r="R208">
        <f t="shared" si="22"/>
        <v>9</v>
      </c>
    </row>
    <row r="209" hidden="1">
      <c r="A209" s="63">
        <v>1.0</v>
      </c>
      <c r="B209" s="63" t="s">
        <v>2486</v>
      </c>
      <c r="C209" s="63" t="s">
        <v>530</v>
      </c>
      <c r="D209" s="63" t="s">
        <v>18</v>
      </c>
      <c r="E209" s="63" t="s">
        <v>1866</v>
      </c>
      <c r="F209" s="63" t="s">
        <v>1071</v>
      </c>
      <c r="G209" s="63"/>
      <c r="H209" s="63" t="s">
        <v>18</v>
      </c>
      <c r="I209" s="76">
        <v>44420.0</v>
      </c>
      <c r="J209" s="76">
        <v>44420.0</v>
      </c>
      <c r="K209" s="87" t="s">
        <v>2487</v>
      </c>
      <c r="L209" s="59">
        <v>631072.0</v>
      </c>
      <c r="M209" s="60" t="s">
        <v>18</v>
      </c>
      <c r="N209" s="63" t="s">
        <v>18</v>
      </c>
      <c r="O209" s="63" t="s">
        <v>18</v>
      </c>
      <c r="P209" s="57"/>
      <c r="Q209" s="57"/>
      <c r="R209">
        <f t="shared" si="22"/>
        <v>0</v>
      </c>
    </row>
    <row r="210" hidden="1">
      <c r="A210" s="63">
        <v>2.0</v>
      </c>
      <c r="B210" s="63" t="s">
        <v>108</v>
      </c>
      <c r="C210" s="63" t="s">
        <v>2425</v>
      </c>
      <c r="D210" s="63">
        <v>975.0</v>
      </c>
      <c r="E210" s="63" t="s">
        <v>2426</v>
      </c>
      <c r="F210" s="63" t="s">
        <v>140</v>
      </c>
      <c r="G210" s="63"/>
      <c r="H210" s="63" t="s">
        <v>18</v>
      </c>
      <c r="I210" s="76">
        <v>44404.0</v>
      </c>
      <c r="J210" s="76">
        <v>44406.0</v>
      </c>
      <c r="K210" s="77" t="s">
        <v>2488</v>
      </c>
      <c r="L210" s="59">
        <v>462510.0</v>
      </c>
      <c r="M210" s="60" t="s">
        <v>2428</v>
      </c>
      <c r="N210" s="63" t="s">
        <v>18</v>
      </c>
      <c r="O210" s="63" t="s">
        <v>18</v>
      </c>
      <c r="P210" s="57"/>
      <c r="Q210" s="57"/>
      <c r="R210">
        <f t="shared" si="22"/>
        <v>2</v>
      </c>
    </row>
    <row r="211" hidden="1">
      <c r="A211" s="63">
        <v>2.0</v>
      </c>
      <c r="B211" s="63" t="s">
        <v>200</v>
      </c>
      <c r="C211" s="63" t="s">
        <v>2489</v>
      </c>
      <c r="D211" s="63">
        <v>820.0</v>
      </c>
      <c r="E211" s="63" t="s">
        <v>2490</v>
      </c>
      <c r="F211" s="63" t="s">
        <v>140</v>
      </c>
      <c r="G211" s="63"/>
      <c r="H211" s="63" t="s">
        <v>202</v>
      </c>
      <c r="I211" s="76">
        <v>44371.0</v>
      </c>
      <c r="J211" s="76">
        <v>44376.0</v>
      </c>
      <c r="K211" s="87" t="s">
        <v>2491</v>
      </c>
      <c r="L211" s="59">
        <v>4372120.0</v>
      </c>
      <c r="M211" s="60" t="s">
        <v>18</v>
      </c>
      <c r="N211" s="63" t="s">
        <v>18</v>
      </c>
      <c r="O211" s="63" t="s">
        <v>18</v>
      </c>
      <c r="P211" s="57"/>
      <c r="Q211" s="57"/>
      <c r="R211">
        <f t="shared" si="22"/>
        <v>5</v>
      </c>
    </row>
    <row r="212" hidden="1">
      <c r="A212" s="63">
        <v>2.0</v>
      </c>
      <c r="B212" s="63" t="s">
        <v>200</v>
      </c>
      <c r="C212" s="63" t="s">
        <v>2489</v>
      </c>
      <c r="D212" s="63" t="s">
        <v>18</v>
      </c>
      <c r="E212" s="63" t="s">
        <v>2490</v>
      </c>
      <c r="F212" s="63" t="s">
        <v>140</v>
      </c>
      <c r="G212" s="63"/>
      <c r="H212" s="63" t="s">
        <v>202</v>
      </c>
      <c r="I212" s="76">
        <v>44383.0</v>
      </c>
      <c r="J212" s="76">
        <v>44390.0</v>
      </c>
      <c r="K212" s="77" t="s">
        <v>2492</v>
      </c>
      <c r="L212" s="59">
        <v>4481100.0</v>
      </c>
      <c r="M212" s="60" t="s">
        <v>18</v>
      </c>
      <c r="N212" s="63" t="s">
        <v>18</v>
      </c>
      <c r="O212" s="63" t="s">
        <v>18</v>
      </c>
      <c r="P212" s="57"/>
      <c r="Q212" s="57"/>
      <c r="R212">
        <f t="shared" si="22"/>
        <v>7</v>
      </c>
    </row>
    <row r="213" hidden="1">
      <c r="A213" s="63">
        <v>2.0</v>
      </c>
      <c r="B213" s="63" t="s">
        <v>200</v>
      </c>
      <c r="C213" s="63" t="s">
        <v>2489</v>
      </c>
      <c r="D213" s="63" t="s">
        <v>18</v>
      </c>
      <c r="E213" s="63" t="s">
        <v>2490</v>
      </c>
      <c r="F213" s="63" t="s">
        <v>140</v>
      </c>
      <c r="G213" s="63"/>
      <c r="H213" s="63" t="s">
        <v>202</v>
      </c>
      <c r="I213" s="76">
        <v>44403.0</v>
      </c>
      <c r="J213" s="76">
        <v>44407.0</v>
      </c>
      <c r="K213" s="77" t="s">
        <v>2493</v>
      </c>
      <c r="L213" s="59">
        <v>4320166.0</v>
      </c>
      <c r="M213" s="60" t="s">
        <v>18</v>
      </c>
      <c r="N213" s="63" t="s">
        <v>18</v>
      </c>
      <c r="O213" s="63" t="s">
        <v>18</v>
      </c>
      <c r="P213" s="57"/>
      <c r="Q213" s="57"/>
      <c r="R213">
        <f t="shared" si="22"/>
        <v>4</v>
      </c>
    </row>
    <row r="214" hidden="1">
      <c r="A214" s="63">
        <v>2.0</v>
      </c>
      <c r="B214" s="63" t="s">
        <v>200</v>
      </c>
      <c r="C214" s="63" t="s">
        <v>2489</v>
      </c>
      <c r="D214" s="63" t="s">
        <v>18</v>
      </c>
      <c r="E214" s="63" t="s">
        <v>2490</v>
      </c>
      <c r="F214" s="63" t="s">
        <v>140</v>
      </c>
      <c r="G214" s="63"/>
      <c r="H214" s="63" t="s">
        <v>202</v>
      </c>
      <c r="I214" s="76">
        <v>44509.0</v>
      </c>
      <c r="J214" s="76">
        <v>44510.0</v>
      </c>
      <c r="K214" s="77" t="s">
        <v>2494</v>
      </c>
      <c r="L214" s="59">
        <v>5112878.0</v>
      </c>
      <c r="M214" s="60" t="s">
        <v>18</v>
      </c>
      <c r="N214" s="63" t="s">
        <v>18</v>
      </c>
      <c r="O214" s="63" t="s">
        <v>18</v>
      </c>
      <c r="P214" s="57"/>
      <c r="Q214" s="57"/>
      <c r="R214">
        <f t="shared" si="22"/>
        <v>1</v>
      </c>
    </row>
    <row r="215" hidden="1">
      <c r="A215" s="63">
        <v>2.0</v>
      </c>
      <c r="B215" s="63" t="s">
        <v>102</v>
      </c>
      <c r="C215" s="60" t="s">
        <v>2495</v>
      </c>
      <c r="D215" s="63" t="s">
        <v>2496</v>
      </c>
      <c r="E215" s="63" t="s">
        <v>2497</v>
      </c>
      <c r="F215" s="63" t="s">
        <v>140</v>
      </c>
      <c r="G215" s="63"/>
      <c r="H215" s="63" t="s">
        <v>202</v>
      </c>
      <c r="I215" s="76">
        <v>44376.0</v>
      </c>
      <c r="J215" s="76">
        <v>44447.0</v>
      </c>
      <c r="K215" s="87" t="s">
        <v>2498</v>
      </c>
      <c r="L215" s="59">
        <v>3.1643162E7</v>
      </c>
      <c r="M215" s="60" t="s">
        <v>18</v>
      </c>
      <c r="N215" s="63" t="s">
        <v>18</v>
      </c>
      <c r="O215" s="63" t="s">
        <v>18</v>
      </c>
      <c r="P215" s="57"/>
      <c r="Q215" s="57"/>
      <c r="R215">
        <f t="shared" si="22"/>
        <v>71</v>
      </c>
    </row>
    <row r="216" hidden="1">
      <c r="A216" s="63">
        <v>2.0</v>
      </c>
      <c r="B216" s="63" t="s">
        <v>342</v>
      </c>
      <c r="C216" s="60" t="s">
        <v>2499</v>
      </c>
      <c r="D216" s="63" t="s">
        <v>18</v>
      </c>
      <c r="E216" s="63" t="s">
        <v>855</v>
      </c>
      <c r="F216" s="63" t="s">
        <v>140</v>
      </c>
      <c r="G216" s="63"/>
      <c r="H216" s="63" t="s">
        <v>18</v>
      </c>
      <c r="I216" s="76">
        <v>44377.0</v>
      </c>
      <c r="J216" s="76">
        <v>44377.0</v>
      </c>
      <c r="K216" s="87" t="s">
        <v>2500</v>
      </c>
      <c r="L216" s="59" t="s">
        <v>2501</v>
      </c>
      <c r="M216" s="60" t="s">
        <v>18</v>
      </c>
      <c r="N216" s="63" t="s">
        <v>18</v>
      </c>
      <c r="O216" s="63" t="s">
        <v>18</v>
      </c>
      <c r="P216" s="57"/>
      <c r="Q216" s="57"/>
      <c r="R216">
        <f t="shared" si="22"/>
        <v>0</v>
      </c>
    </row>
    <row r="217" hidden="1">
      <c r="A217" s="63">
        <v>2.0</v>
      </c>
      <c r="B217" s="63" t="s">
        <v>342</v>
      </c>
      <c r="C217" s="63" t="s">
        <v>1980</v>
      </c>
      <c r="D217" s="63">
        <v>1145.0</v>
      </c>
      <c r="E217" s="63" t="s">
        <v>855</v>
      </c>
      <c r="F217" s="63" t="s">
        <v>140</v>
      </c>
      <c r="G217" s="63"/>
      <c r="H217" s="63" t="s">
        <v>18</v>
      </c>
      <c r="I217" s="76">
        <v>44442.0</v>
      </c>
      <c r="J217" s="76">
        <v>44446.0</v>
      </c>
      <c r="K217" s="87" t="s">
        <v>2502</v>
      </c>
      <c r="L217" s="59">
        <v>2.07E7</v>
      </c>
      <c r="M217" s="60" t="s">
        <v>18</v>
      </c>
      <c r="N217" s="63" t="s">
        <v>18</v>
      </c>
      <c r="O217" s="63" t="s">
        <v>18</v>
      </c>
      <c r="P217" s="57"/>
      <c r="Q217" s="57"/>
      <c r="R217">
        <f t="shared" si="22"/>
        <v>4</v>
      </c>
    </row>
    <row r="218" hidden="1">
      <c r="A218" s="63">
        <v>2.0</v>
      </c>
      <c r="B218" s="63" t="s">
        <v>2339</v>
      </c>
      <c r="C218" s="63" t="s">
        <v>2340</v>
      </c>
      <c r="D218" s="63" t="s">
        <v>18</v>
      </c>
      <c r="E218" s="63" t="s">
        <v>2434</v>
      </c>
      <c r="F218" s="63" t="s">
        <v>140</v>
      </c>
      <c r="G218" s="63"/>
      <c r="H218" s="63" t="s">
        <v>18</v>
      </c>
      <c r="I218" s="76">
        <v>44379.0</v>
      </c>
      <c r="J218" s="76">
        <v>44382.0</v>
      </c>
      <c r="K218" s="77" t="s">
        <v>2503</v>
      </c>
      <c r="L218" s="59">
        <v>1643792.0</v>
      </c>
      <c r="M218" s="60" t="s">
        <v>18</v>
      </c>
      <c r="N218" s="63" t="s">
        <v>18</v>
      </c>
      <c r="O218" s="63" t="s">
        <v>18</v>
      </c>
      <c r="P218" s="57"/>
      <c r="Q218" s="57"/>
      <c r="R218">
        <f t="shared" si="22"/>
        <v>3</v>
      </c>
    </row>
    <row r="219" hidden="1">
      <c r="A219" s="63">
        <v>2.0</v>
      </c>
      <c r="B219" s="63" t="s">
        <v>2339</v>
      </c>
      <c r="C219" s="63" t="s">
        <v>2340</v>
      </c>
      <c r="D219" s="63" t="s">
        <v>18</v>
      </c>
      <c r="E219" s="63" t="s">
        <v>2434</v>
      </c>
      <c r="F219" s="63" t="s">
        <v>140</v>
      </c>
      <c r="G219" s="63"/>
      <c r="H219" s="63" t="s">
        <v>18</v>
      </c>
      <c r="I219" s="76">
        <v>44383.0</v>
      </c>
      <c r="J219" s="76">
        <v>44391.0</v>
      </c>
      <c r="K219" s="77" t="s">
        <v>2504</v>
      </c>
      <c r="L219" s="59">
        <v>1490434.0</v>
      </c>
      <c r="M219" s="60" t="s">
        <v>2436</v>
      </c>
      <c r="N219" s="63" t="s">
        <v>18</v>
      </c>
      <c r="O219" s="63" t="s">
        <v>18</v>
      </c>
      <c r="P219" s="57"/>
      <c r="Q219" s="57"/>
      <c r="R219">
        <f t="shared" si="22"/>
        <v>8</v>
      </c>
    </row>
    <row r="220" hidden="1">
      <c r="A220" s="63">
        <v>2.0</v>
      </c>
      <c r="B220" s="63" t="s">
        <v>507</v>
      </c>
      <c r="C220" s="63" t="s">
        <v>2290</v>
      </c>
      <c r="D220" s="63">
        <v>598.0</v>
      </c>
      <c r="E220" s="63" t="s">
        <v>508</v>
      </c>
      <c r="F220" s="63" t="s">
        <v>140</v>
      </c>
      <c r="G220" s="63"/>
      <c r="H220" s="63" t="s">
        <v>202</v>
      </c>
      <c r="I220" s="76">
        <v>44455.0</v>
      </c>
      <c r="J220" s="76">
        <v>44455.0</v>
      </c>
      <c r="K220" s="87" t="s">
        <v>2505</v>
      </c>
      <c r="L220" s="59">
        <v>551408.0</v>
      </c>
      <c r="M220" s="60" t="s">
        <v>510</v>
      </c>
      <c r="N220" s="61" t="s">
        <v>511</v>
      </c>
      <c r="O220" s="66">
        <v>275704.0</v>
      </c>
      <c r="P220" s="62" t="s">
        <v>337</v>
      </c>
      <c r="Q220" s="62" t="s">
        <v>337</v>
      </c>
    </row>
    <row r="221" hidden="1">
      <c r="A221" s="63">
        <v>1.0</v>
      </c>
      <c r="B221" s="63" t="s">
        <v>233</v>
      </c>
      <c r="C221" s="63" t="s">
        <v>2506</v>
      </c>
      <c r="D221" s="63">
        <v>1324.0</v>
      </c>
      <c r="E221" s="63" t="s">
        <v>1866</v>
      </c>
      <c r="F221" s="63" t="s">
        <v>1071</v>
      </c>
      <c r="G221" s="63"/>
      <c r="H221" s="63" t="s">
        <v>18</v>
      </c>
      <c r="I221" s="76">
        <v>44476.0</v>
      </c>
      <c r="J221" s="76">
        <v>44476.0</v>
      </c>
      <c r="K221" s="77" t="s">
        <v>2507</v>
      </c>
      <c r="L221" s="59">
        <v>631072.0</v>
      </c>
      <c r="M221" s="60" t="s">
        <v>18</v>
      </c>
      <c r="N221" s="63" t="s">
        <v>18</v>
      </c>
      <c r="O221" s="63" t="s">
        <v>18</v>
      </c>
      <c r="P221" s="57"/>
      <c r="Q221" s="57"/>
      <c r="R221">
        <f t="shared" ref="R221:R222" si="23">DATEDIF(I221,J221,"D")</f>
        <v>0</v>
      </c>
    </row>
    <row r="222">
      <c r="A222" s="63">
        <v>1.0</v>
      </c>
      <c r="B222" s="63" t="s">
        <v>2479</v>
      </c>
      <c r="C222" s="63" t="s">
        <v>534</v>
      </c>
      <c r="D222" s="63" t="s">
        <v>18</v>
      </c>
      <c r="E222" s="63" t="s">
        <v>2508</v>
      </c>
      <c r="F222" s="63" t="s">
        <v>140</v>
      </c>
      <c r="G222" s="63"/>
      <c r="H222" s="63" t="s">
        <v>18</v>
      </c>
      <c r="I222" s="76">
        <v>44277.0</v>
      </c>
      <c r="J222" s="76">
        <v>44284.0</v>
      </c>
      <c r="K222" s="87" t="s">
        <v>2509</v>
      </c>
      <c r="L222" s="59">
        <v>2485212.0</v>
      </c>
      <c r="M222" s="60" t="s">
        <v>18</v>
      </c>
      <c r="N222" s="63" t="s">
        <v>18</v>
      </c>
      <c r="O222" s="59" t="s">
        <v>18</v>
      </c>
      <c r="P222" s="57"/>
      <c r="Q222" s="57"/>
      <c r="R222">
        <f t="shared" si="23"/>
        <v>7</v>
      </c>
    </row>
    <row r="223">
      <c r="A223" s="63">
        <v>1.0</v>
      </c>
      <c r="B223" s="63" t="s">
        <v>102</v>
      </c>
      <c r="C223" s="63" t="s">
        <v>426</v>
      </c>
      <c r="D223" s="63">
        <v>298.0</v>
      </c>
      <c r="E223" s="63" t="s">
        <v>2171</v>
      </c>
      <c r="F223" s="63" t="s">
        <v>140</v>
      </c>
      <c r="G223" s="63"/>
      <c r="H223" s="63" t="s">
        <v>18</v>
      </c>
      <c r="I223" s="76">
        <v>44270.0</v>
      </c>
      <c r="J223" s="64">
        <v>44278.0</v>
      </c>
      <c r="K223" s="87" t="s">
        <v>2510</v>
      </c>
      <c r="L223" s="59">
        <v>86008.0</v>
      </c>
      <c r="M223" s="60" t="s">
        <v>2173</v>
      </c>
      <c r="N223" s="63" t="s">
        <v>18</v>
      </c>
      <c r="O223" s="59" t="s">
        <v>18</v>
      </c>
      <c r="P223" s="57"/>
      <c r="Q223" s="57"/>
    </row>
    <row r="224" hidden="1">
      <c r="A224" s="63">
        <v>1.0</v>
      </c>
      <c r="B224" s="63" t="s">
        <v>197</v>
      </c>
      <c r="C224" s="63" t="s">
        <v>116</v>
      </c>
      <c r="D224" s="63" t="s">
        <v>2511</v>
      </c>
      <c r="E224" s="63" t="s">
        <v>2512</v>
      </c>
      <c r="F224" s="63" t="s">
        <v>1071</v>
      </c>
      <c r="G224" s="60"/>
      <c r="H224" s="60" t="s">
        <v>2513</v>
      </c>
      <c r="I224" s="96">
        <v>44242.0</v>
      </c>
      <c r="J224" s="76">
        <v>44252.0</v>
      </c>
      <c r="K224" s="81" t="s">
        <v>2514</v>
      </c>
      <c r="L224" s="54">
        <v>1.0153303E7</v>
      </c>
      <c r="M224" s="98" t="s">
        <v>18</v>
      </c>
      <c r="N224" s="98" t="s">
        <v>18</v>
      </c>
      <c r="O224" s="98" t="s">
        <v>18</v>
      </c>
      <c r="P224" s="57"/>
      <c r="Q224" s="57"/>
      <c r="R224">
        <f t="shared" ref="R224:R236" si="24">DATEDIF(I224,J224,"D")</f>
        <v>10</v>
      </c>
    </row>
    <row r="225">
      <c r="A225" s="63">
        <v>1.0</v>
      </c>
      <c r="B225" s="63" t="s">
        <v>2515</v>
      </c>
      <c r="C225" s="63" t="s">
        <v>153</v>
      </c>
      <c r="D225" s="63">
        <v>312.0</v>
      </c>
      <c r="E225" s="63" t="s">
        <v>2516</v>
      </c>
      <c r="F225" s="63" t="s">
        <v>140</v>
      </c>
      <c r="G225" s="63"/>
      <c r="H225" s="63" t="s">
        <v>18</v>
      </c>
      <c r="I225" s="76">
        <v>44271.0</v>
      </c>
      <c r="J225" s="76">
        <v>44278.0</v>
      </c>
      <c r="K225" s="87" t="s">
        <v>2517</v>
      </c>
      <c r="L225" s="59">
        <v>1808692.0</v>
      </c>
      <c r="M225" s="60" t="s">
        <v>18</v>
      </c>
      <c r="N225" s="63" t="s">
        <v>18</v>
      </c>
      <c r="O225" s="59" t="s">
        <v>18</v>
      </c>
      <c r="P225" s="57"/>
      <c r="Q225" s="57"/>
      <c r="R225">
        <f t="shared" si="24"/>
        <v>7</v>
      </c>
    </row>
    <row r="226">
      <c r="A226" s="63">
        <v>1.0</v>
      </c>
      <c r="B226" s="63" t="s">
        <v>2518</v>
      </c>
      <c r="C226" s="63" t="s">
        <v>318</v>
      </c>
      <c r="D226" s="63">
        <v>318.0</v>
      </c>
      <c r="E226" s="63" t="s">
        <v>2519</v>
      </c>
      <c r="F226" s="63" t="s">
        <v>140</v>
      </c>
      <c r="G226" s="63"/>
      <c r="H226" s="63" t="s">
        <v>18</v>
      </c>
      <c r="I226" s="76">
        <v>44272.0</v>
      </c>
      <c r="J226" s="76">
        <v>44278.0</v>
      </c>
      <c r="K226" s="87" t="s">
        <v>2520</v>
      </c>
      <c r="L226" s="59">
        <v>672412.0</v>
      </c>
      <c r="M226" s="60" t="s">
        <v>18</v>
      </c>
      <c r="N226" s="63" t="s">
        <v>18</v>
      </c>
      <c r="O226" s="59" t="s">
        <v>18</v>
      </c>
      <c r="P226" s="57"/>
      <c r="Q226" s="57"/>
      <c r="R226">
        <f t="shared" si="24"/>
        <v>6</v>
      </c>
    </row>
    <row r="227">
      <c r="A227" s="63">
        <v>1.0</v>
      </c>
      <c r="B227" s="63" t="s">
        <v>197</v>
      </c>
      <c r="C227" s="63" t="s">
        <v>93</v>
      </c>
      <c r="D227" s="63">
        <v>304.0</v>
      </c>
      <c r="E227" s="63" t="s">
        <v>2521</v>
      </c>
      <c r="F227" s="63" t="s">
        <v>140</v>
      </c>
      <c r="G227" s="63"/>
      <c r="H227" s="63" t="s">
        <v>18</v>
      </c>
      <c r="I227" s="76">
        <v>44271.0</v>
      </c>
      <c r="J227" s="76">
        <v>44278.0</v>
      </c>
      <c r="K227" s="87" t="s">
        <v>2522</v>
      </c>
      <c r="L227" s="59">
        <v>3189989.0</v>
      </c>
      <c r="M227" s="60" t="s">
        <v>18</v>
      </c>
      <c r="N227" s="63" t="s">
        <v>18</v>
      </c>
      <c r="O227" s="59" t="s">
        <v>18</v>
      </c>
      <c r="P227" s="57"/>
      <c r="Q227" s="57"/>
      <c r="R227">
        <f t="shared" si="24"/>
        <v>7</v>
      </c>
    </row>
    <row r="228">
      <c r="A228" s="63">
        <v>1.0</v>
      </c>
      <c r="B228" s="60" t="s">
        <v>2523</v>
      </c>
      <c r="C228" s="63" t="s">
        <v>120</v>
      </c>
      <c r="D228" s="63">
        <v>327.0</v>
      </c>
      <c r="E228" s="63" t="s">
        <v>2524</v>
      </c>
      <c r="F228" s="63" t="s">
        <v>140</v>
      </c>
      <c r="G228" s="63"/>
      <c r="H228" s="63" t="s">
        <v>18</v>
      </c>
      <c r="I228" s="64">
        <v>44273.0</v>
      </c>
      <c r="J228" s="76">
        <v>44279.0</v>
      </c>
      <c r="K228" s="77" t="s">
        <v>2525</v>
      </c>
      <c r="L228" s="59">
        <v>710284.0</v>
      </c>
      <c r="M228" s="60" t="s">
        <v>18</v>
      </c>
      <c r="N228" s="63" t="s">
        <v>18</v>
      </c>
      <c r="O228" s="59" t="s">
        <v>18</v>
      </c>
      <c r="P228" s="57"/>
      <c r="Q228" s="57"/>
      <c r="R228">
        <f t="shared" si="24"/>
        <v>6</v>
      </c>
    </row>
    <row r="229">
      <c r="A229" s="63">
        <v>1.0</v>
      </c>
      <c r="B229" s="63" t="s">
        <v>2526</v>
      </c>
      <c r="C229" s="158" t="s">
        <v>120</v>
      </c>
      <c r="D229" s="63">
        <v>332.0</v>
      </c>
      <c r="E229" s="63" t="s">
        <v>2527</v>
      </c>
      <c r="F229" s="63" t="s">
        <v>140</v>
      </c>
      <c r="G229" s="63"/>
      <c r="H229" s="63" t="s">
        <v>18</v>
      </c>
      <c r="I229" s="64">
        <v>44277.0</v>
      </c>
      <c r="J229" s="76">
        <v>44278.0</v>
      </c>
      <c r="K229" s="77" t="s">
        <v>2528</v>
      </c>
      <c r="L229" s="59">
        <v>1259455.0</v>
      </c>
      <c r="M229" s="60" t="s">
        <v>18</v>
      </c>
      <c r="N229" s="63" t="s">
        <v>18</v>
      </c>
      <c r="O229" s="59" t="s">
        <v>18</v>
      </c>
      <c r="P229" s="57"/>
      <c r="Q229" s="57"/>
      <c r="R229">
        <f t="shared" si="24"/>
        <v>1</v>
      </c>
    </row>
    <row r="230">
      <c r="A230" s="63">
        <v>1.0</v>
      </c>
      <c r="B230" s="63" t="s">
        <v>2529</v>
      </c>
      <c r="C230" s="63" t="s">
        <v>2530</v>
      </c>
      <c r="D230" s="63">
        <v>325.0</v>
      </c>
      <c r="E230" s="63" t="s">
        <v>2531</v>
      </c>
      <c r="F230" s="63" t="s">
        <v>140</v>
      </c>
      <c r="G230" s="63"/>
      <c r="H230" s="63" t="s">
        <v>18</v>
      </c>
      <c r="I230" s="64">
        <v>44273.0</v>
      </c>
      <c r="J230" s="76">
        <v>44279.0</v>
      </c>
      <c r="K230" s="77" t="s">
        <v>2532</v>
      </c>
      <c r="L230" s="59">
        <v>1384273.0</v>
      </c>
      <c r="M230" s="60" t="s">
        <v>18</v>
      </c>
      <c r="N230" s="63" t="s">
        <v>18</v>
      </c>
      <c r="O230" s="59" t="s">
        <v>18</v>
      </c>
      <c r="P230" s="57"/>
      <c r="Q230" s="57"/>
      <c r="R230">
        <f t="shared" si="24"/>
        <v>6</v>
      </c>
    </row>
    <row r="231">
      <c r="A231" s="63">
        <v>1.0</v>
      </c>
      <c r="B231" s="63" t="s">
        <v>2533</v>
      </c>
      <c r="C231" s="63" t="s">
        <v>93</v>
      </c>
      <c r="D231" s="63">
        <v>329.0</v>
      </c>
      <c r="E231" s="63" t="s">
        <v>2534</v>
      </c>
      <c r="F231" s="63" t="s">
        <v>140</v>
      </c>
      <c r="G231" s="63"/>
      <c r="H231" s="63" t="s">
        <v>18</v>
      </c>
      <c r="I231" s="64">
        <v>44273.0</v>
      </c>
      <c r="J231" s="76">
        <v>44284.0</v>
      </c>
      <c r="K231" s="77" t="s">
        <v>2535</v>
      </c>
      <c r="L231" s="59">
        <v>1281736.0</v>
      </c>
      <c r="M231" s="60" t="s">
        <v>18</v>
      </c>
      <c r="N231" s="63" t="s">
        <v>18</v>
      </c>
      <c r="O231" s="59" t="s">
        <v>18</v>
      </c>
      <c r="P231" s="57"/>
      <c r="Q231" s="57"/>
      <c r="R231">
        <f t="shared" si="24"/>
        <v>11</v>
      </c>
    </row>
    <row r="232" hidden="1">
      <c r="A232" s="63">
        <v>1.0</v>
      </c>
      <c r="B232" s="63" t="s">
        <v>331</v>
      </c>
      <c r="C232" s="63" t="s">
        <v>2536</v>
      </c>
      <c r="D232" s="63">
        <v>586.0</v>
      </c>
      <c r="E232" s="63" t="s">
        <v>333</v>
      </c>
      <c r="F232" s="63" t="s">
        <v>140</v>
      </c>
      <c r="G232" s="63"/>
      <c r="H232" s="63" t="s">
        <v>202</v>
      </c>
      <c r="I232" s="76">
        <v>44328.0</v>
      </c>
      <c r="J232" s="76">
        <v>44342.0</v>
      </c>
      <c r="K232" s="87" t="s">
        <v>2537</v>
      </c>
      <c r="L232" s="59">
        <v>3120245.0</v>
      </c>
      <c r="M232" s="60" t="s">
        <v>18</v>
      </c>
      <c r="N232" s="63" t="s">
        <v>18</v>
      </c>
      <c r="O232" s="63" t="s">
        <v>18</v>
      </c>
      <c r="P232" s="57"/>
      <c r="Q232" s="57"/>
      <c r="R232">
        <f t="shared" si="24"/>
        <v>14</v>
      </c>
    </row>
    <row r="233" hidden="1">
      <c r="A233" s="63">
        <v>1.0</v>
      </c>
      <c r="B233" s="63" t="s">
        <v>331</v>
      </c>
      <c r="C233" s="63" t="s">
        <v>70</v>
      </c>
      <c r="D233" s="63">
        <v>792.0</v>
      </c>
      <c r="E233" s="63" t="s">
        <v>333</v>
      </c>
      <c r="F233" s="63" t="s">
        <v>140</v>
      </c>
      <c r="G233" s="63"/>
      <c r="H233" s="63" t="s">
        <v>202</v>
      </c>
      <c r="I233" s="76">
        <v>44378.0</v>
      </c>
      <c r="J233" s="64">
        <v>44385.0</v>
      </c>
      <c r="K233" s="77" t="s">
        <v>2538</v>
      </c>
      <c r="L233" s="59" t="s">
        <v>2193</v>
      </c>
      <c r="M233" s="60" t="s">
        <v>2194</v>
      </c>
      <c r="N233" s="63" t="s">
        <v>18</v>
      </c>
      <c r="O233" s="63" t="s">
        <v>18</v>
      </c>
      <c r="P233" s="57"/>
      <c r="Q233" s="57"/>
      <c r="R233">
        <f t="shared" si="24"/>
        <v>7</v>
      </c>
    </row>
    <row r="234">
      <c r="A234" s="63">
        <v>1.0</v>
      </c>
      <c r="B234" s="63" t="s">
        <v>2201</v>
      </c>
      <c r="C234" s="63" t="s">
        <v>2202</v>
      </c>
      <c r="D234" s="63">
        <v>340.0</v>
      </c>
      <c r="E234" s="63" t="s">
        <v>2203</v>
      </c>
      <c r="F234" s="63" t="s">
        <v>140</v>
      </c>
      <c r="G234" s="63"/>
      <c r="H234" s="63" t="s">
        <v>18</v>
      </c>
      <c r="I234" s="64">
        <v>44278.0</v>
      </c>
      <c r="J234" s="76">
        <v>44279.0</v>
      </c>
      <c r="K234" s="77" t="s">
        <v>2539</v>
      </c>
      <c r="L234" s="59">
        <v>115538.0</v>
      </c>
      <c r="M234" s="60" t="s">
        <v>2205</v>
      </c>
      <c r="N234" s="63" t="s">
        <v>18</v>
      </c>
      <c r="O234" s="59" t="s">
        <v>18</v>
      </c>
      <c r="P234" s="57"/>
      <c r="Q234" s="57"/>
      <c r="R234">
        <f t="shared" si="24"/>
        <v>1</v>
      </c>
    </row>
    <row r="235">
      <c r="A235" s="63">
        <v>1.0</v>
      </c>
      <c r="B235" s="63" t="s">
        <v>2540</v>
      </c>
      <c r="C235" s="63" t="s">
        <v>1593</v>
      </c>
      <c r="D235" s="63">
        <v>342.0</v>
      </c>
      <c r="E235" s="63" t="s">
        <v>2541</v>
      </c>
      <c r="F235" s="63" t="s">
        <v>140</v>
      </c>
      <c r="G235" s="63"/>
      <c r="H235" s="63" t="s">
        <v>18</v>
      </c>
      <c r="I235" s="64">
        <v>44278.0</v>
      </c>
      <c r="J235" s="76">
        <v>44280.0</v>
      </c>
      <c r="K235" s="77" t="s">
        <v>2542</v>
      </c>
      <c r="L235" s="59">
        <v>751306.0</v>
      </c>
      <c r="M235" s="60" t="s">
        <v>18</v>
      </c>
      <c r="N235" s="63" t="s">
        <v>18</v>
      </c>
      <c r="O235" s="59" t="s">
        <v>18</v>
      </c>
      <c r="P235" s="57"/>
      <c r="Q235" s="57"/>
      <c r="R235">
        <f t="shared" si="24"/>
        <v>2</v>
      </c>
    </row>
    <row r="236">
      <c r="A236" s="63">
        <v>1.0</v>
      </c>
      <c r="B236" s="63" t="s">
        <v>1372</v>
      </c>
      <c r="C236" s="63" t="s">
        <v>1593</v>
      </c>
      <c r="D236" s="63">
        <v>339.0</v>
      </c>
      <c r="E236" s="63" t="s">
        <v>2543</v>
      </c>
      <c r="F236" s="63" t="s">
        <v>140</v>
      </c>
      <c r="G236" s="63"/>
      <c r="H236" s="63" t="s">
        <v>18</v>
      </c>
      <c r="I236" s="64">
        <v>44278.0</v>
      </c>
      <c r="J236" s="76">
        <v>44280.0</v>
      </c>
      <c r="K236" s="77" t="s">
        <v>2542</v>
      </c>
      <c r="L236" s="59">
        <v>751306.0</v>
      </c>
      <c r="M236" s="60" t="s">
        <v>18</v>
      </c>
      <c r="N236" s="63" t="s">
        <v>18</v>
      </c>
      <c r="O236" s="59" t="s">
        <v>18</v>
      </c>
      <c r="P236" s="57"/>
      <c r="Q236" s="57"/>
      <c r="R236">
        <f t="shared" si="24"/>
        <v>2</v>
      </c>
    </row>
    <row r="237">
      <c r="A237" s="63">
        <v>1.0</v>
      </c>
      <c r="B237" s="63" t="s">
        <v>2233</v>
      </c>
      <c r="C237" s="63" t="s">
        <v>120</v>
      </c>
      <c r="D237" s="63">
        <v>341.0</v>
      </c>
      <c r="E237" s="63" t="s">
        <v>2234</v>
      </c>
      <c r="F237" s="63" t="s">
        <v>140</v>
      </c>
      <c r="G237" s="63"/>
      <c r="H237" s="63" t="s">
        <v>18</v>
      </c>
      <c r="I237" s="64">
        <v>44278.0</v>
      </c>
      <c r="J237" s="76">
        <v>44285.0</v>
      </c>
      <c r="K237" s="77" t="s">
        <v>2544</v>
      </c>
      <c r="L237" s="59">
        <v>781522.0</v>
      </c>
      <c r="M237" s="60" t="s">
        <v>2236</v>
      </c>
      <c r="N237" s="63" t="s">
        <v>18</v>
      </c>
      <c r="O237" s="59" t="s">
        <v>18</v>
      </c>
      <c r="P237" s="57"/>
      <c r="Q237" s="57"/>
    </row>
    <row r="238">
      <c r="A238" s="63">
        <v>1.0</v>
      </c>
      <c r="B238" s="63" t="s">
        <v>2545</v>
      </c>
      <c r="C238" s="63" t="s">
        <v>99</v>
      </c>
      <c r="D238" s="63">
        <v>336.0</v>
      </c>
      <c r="E238" s="63" t="s">
        <v>2546</v>
      </c>
      <c r="F238" s="63" t="s">
        <v>140</v>
      </c>
      <c r="G238" s="63"/>
      <c r="H238" s="63" t="s">
        <v>18</v>
      </c>
      <c r="I238" s="64">
        <v>44278.0</v>
      </c>
      <c r="J238" s="76">
        <v>44280.0</v>
      </c>
      <c r="K238" s="77" t="s">
        <v>2542</v>
      </c>
      <c r="L238" s="59">
        <v>1375548.0</v>
      </c>
      <c r="M238" s="60" t="s">
        <v>18</v>
      </c>
      <c r="N238" s="63" t="s">
        <v>18</v>
      </c>
      <c r="O238" s="59" t="s">
        <v>18</v>
      </c>
      <c r="P238" s="57"/>
      <c r="Q238" s="57"/>
      <c r="R238">
        <f t="shared" ref="R238:R242" si="25">DATEDIF(I238,J238,"D")</f>
        <v>2</v>
      </c>
    </row>
    <row r="239">
      <c r="A239" s="63">
        <v>1.0</v>
      </c>
      <c r="B239" s="63" t="s">
        <v>2231</v>
      </c>
      <c r="C239" s="63" t="s">
        <v>93</v>
      </c>
      <c r="D239" s="63">
        <v>297.0</v>
      </c>
      <c r="E239" s="63" t="s">
        <v>417</v>
      </c>
      <c r="F239" s="63" t="s">
        <v>140</v>
      </c>
      <c r="G239" s="63"/>
      <c r="H239" s="63" t="s">
        <v>202</v>
      </c>
      <c r="I239" s="76">
        <v>44270.0</v>
      </c>
      <c r="J239" s="76">
        <v>44291.0</v>
      </c>
      <c r="K239" s="87" t="s">
        <v>2547</v>
      </c>
      <c r="L239" s="59">
        <v>3523567.0</v>
      </c>
      <c r="M239" s="60" t="s">
        <v>18</v>
      </c>
      <c r="N239" s="63" t="s">
        <v>18</v>
      </c>
      <c r="O239" s="59" t="s">
        <v>18</v>
      </c>
      <c r="P239" s="57"/>
      <c r="Q239" s="57"/>
      <c r="R239">
        <f t="shared" si="25"/>
        <v>21</v>
      </c>
    </row>
    <row r="240">
      <c r="A240" s="63">
        <v>1.0</v>
      </c>
      <c r="B240" s="63" t="s">
        <v>2548</v>
      </c>
      <c r="C240" s="63" t="s">
        <v>1593</v>
      </c>
      <c r="D240" s="63">
        <v>346.0</v>
      </c>
      <c r="E240" s="63" t="s">
        <v>2549</v>
      </c>
      <c r="F240" s="63" t="s">
        <v>140</v>
      </c>
      <c r="G240" s="63"/>
      <c r="H240" s="63" t="s">
        <v>18</v>
      </c>
      <c r="I240" s="64">
        <v>44278.0</v>
      </c>
      <c r="J240" s="76">
        <v>44286.0</v>
      </c>
      <c r="K240" s="77" t="s">
        <v>2550</v>
      </c>
      <c r="L240" s="59" t="s">
        <v>18</v>
      </c>
      <c r="M240" s="60" t="s">
        <v>18</v>
      </c>
      <c r="N240" s="63" t="s">
        <v>18</v>
      </c>
      <c r="O240" s="59" t="s">
        <v>18</v>
      </c>
      <c r="P240" s="57"/>
      <c r="Q240" s="57"/>
      <c r="R240">
        <f t="shared" si="25"/>
        <v>8</v>
      </c>
    </row>
    <row r="241">
      <c r="A241" s="63">
        <v>1.0</v>
      </c>
      <c r="B241" s="63" t="s">
        <v>2150</v>
      </c>
      <c r="C241" s="60" t="s">
        <v>2551</v>
      </c>
      <c r="D241" s="63" t="s">
        <v>18</v>
      </c>
      <c r="E241" s="63" t="s">
        <v>2552</v>
      </c>
      <c r="F241" s="63" t="s">
        <v>140</v>
      </c>
      <c r="G241" s="63"/>
      <c r="H241" s="63" t="s">
        <v>18</v>
      </c>
      <c r="I241" s="76">
        <v>44284.0</v>
      </c>
      <c r="J241" s="76">
        <v>44286.0</v>
      </c>
      <c r="K241" s="77" t="s">
        <v>2553</v>
      </c>
      <c r="L241" s="59">
        <v>500962.0</v>
      </c>
      <c r="M241" s="60" t="s">
        <v>2554</v>
      </c>
      <c r="N241" s="61" t="s">
        <v>18</v>
      </c>
      <c r="O241" s="59" t="s">
        <v>18</v>
      </c>
      <c r="P241" s="57"/>
      <c r="Q241" s="57"/>
      <c r="R241">
        <f t="shared" si="25"/>
        <v>2</v>
      </c>
    </row>
    <row r="242">
      <c r="A242" s="63">
        <v>1.0</v>
      </c>
      <c r="B242" s="63" t="s">
        <v>197</v>
      </c>
      <c r="C242" s="60" t="s">
        <v>2555</v>
      </c>
      <c r="D242" s="63">
        <v>402.0</v>
      </c>
      <c r="E242" s="63" t="s">
        <v>2556</v>
      </c>
      <c r="F242" s="63" t="s">
        <v>140</v>
      </c>
      <c r="G242" s="63"/>
      <c r="H242" s="63" t="s">
        <v>18</v>
      </c>
      <c r="I242" s="76">
        <v>44286.0</v>
      </c>
      <c r="J242" s="76">
        <v>44291.0</v>
      </c>
      <c r="K242" s="77" t="s">
        <v>2557</v>
      </c>
      <c r="L242" s="59">
        <v>493812.0</v>
      </c>
      <c r="M242" s="60" t="s">
        <v>18</v>
      </c>
      <c r="N242" s="63" t="s">
        <v>18</v>
      </c>
      <c r="O242" s="63" t="s">
        <v>18</v>
      </c>
      <c r="P242" s="57"/>
      <c r="Q242" s="57"/>
      <c r="R242">
        <f t="shared" si="25"/>
        <v>5</v>
      </c>
    </row>
    <row r="243">
      <c r="A243" s="63">
        <v>1.0</v>
      </c>
      <c r="B243" s="60" t="s">
        <v>2105</v>
      </c>
      <c r="C243" s="63" t="s">
        <v>2265</v>
      </c>
      <c r="D243" s="63" t="s">
        <v>18</v>
      </c>
      <c r="E243" s="63" t="s">
        <v>2266</v>
      </c>
      <c r="F243" s="63" t="s">
        <v>140</v>
      </c>
      <c r="G243" s="63"/>
      <c r="H243" s="63" t="s">
        <v>18</v>
      </c>
      <c r="I243" s="76">
        <v>44298.0</v>
      </c>
      <c r="J243" s="76">
        <v>44308.0</v>
      </c>
      <c r="K243" s="77" t="s">
        <v>2558</v>
      </c>
      <c r="L243" s="59">
        <v>22742.0</v>
      </c>
      <c r="M243" s="60" t="s">
        <v>2267</v>
      </c>
      <c r="N243" s="63" t="s">
        <v>18</v>
      </c>
      <c r="O243" s="63" t="s">
        <v>18</v>
      </c>
      <c r="P243" s="57"/>
      <c r="Q243" s="57"/>
    </row>
    <row r="244">
      <c r="A244" s="63">
        <v>1.0</v>
      </c>
      <c r="B244" s="63" t="s">
        <v>102</v>
      </c>
      <c r="C244" s="63" t="s">
        <v>318</v>
      </c>
      <c r="D244" s="63">
        <v>451.0</v>
      </c>
      <c r="E244" s="63" t="s">
        <v>2559</v>
      </c>
      <c r="F244" s="63" t="s">
        <v>140</v>
      </c>
      <c r="G244" s="63"/>
      <c r="H244" s="63" t="s">
        <v>18</v>
      </c>
      <c r="I244" s="76">
        <v>44298.0</v>
      </c>
      <c r="J244" s="76">
        <v>44300.0</v>
      </c>
      <c r="K244" s="87" t="s">
        <v>2560</v>
      </c>
      <c r="L244" s="59">
        <v>856156.0</v>
      </c>
      <c r="M244" s="60" t="s">
        <v>18</v>
      </c>
      <c r="N244" s="63" t="s">
        <v>18</v>
      </c>
      <c r="O244" s="63" t="s">
        <v>18</v>
      </c>
      <c r="P244" s="57"/>
      <c r="Q244" s="57"/>
    </row>
    <row r="245">
      <c r="A245" s="63">
        <v>1.0</v>
      </c>
      <c r="B245" s="63" t="s">
        <v>212</v>
      </c>
      <c r="C245" s="63" t="s">
        <v>2561</v>
      </c>
      <c r="D245" s="63">
        <v>1263.0</v>
      </c>
      <c r="E245" s="63" t="s">
        <v>2562</v>
      </c>
      <c r="F245" s="63" t="s">
        <v>140</v>
      </c>
      <c r="G245" s="63"/>
      <c r="H245" s="63" t="s">
        <v>18</v>
      </c>
      <c r="I245" s="76">
        <v>44467.0</v>
      </c>
      <c r="J245" s="76">
        <v>44474.0</v>
      </c>
      <c r="K245" s="77" t="s">
        <v>2563</v>
      </c>
      <c r="L245" s="59" t="s">
        <v>2564</v>
      </c>
      <c r="M245" s="60" t="s">
        <v>18</v>
      </c>
      <c r="N245" s="63" t="s">
        <v>18</v>
      </c>
      <c r="O245" s="63" t="s">
        <v>18</v>
      </c>
      <c r="P245" s="57"/>
      <c r="Q245" s="57"/>
    </row>
    <row r="246">
      <c r="A246" s="63">
        <v>1.0</v>
      </c>
      <c r="B246" s="63" t="s">
        <v>258</v>
      </c>
      <c r="C246" s="63" t="s">
        <v>2565</v>
      </c>
      <c r="D246" s="63">
        <v>535.0</v>
      </c>
      <c r="E246" s="63" t="s">
        <v>2566</v>
      </c>
      <c r="F246" s="63" t="s">
        <v>140</v>
      </c>
      <c r="G246" s="63"/>
      <c r="H246" s="63" t="s">
        <v>1629</v>
      </c>
      <c r="I246" s="76">
        <v>44309.0</v>
      </c>
      <c r="J246" s="76">
        <v>44369.0</v>
      </c>
      <c r="K246" s="77" t="s">
        <v>2567</v>
      </c>
      <c r="L246" s="59">
        <v>4237361.0</v>
      </c>
      <c r="M246" s="60" t="s">
        <v>18</v>
      </c>
      <c r="N246" s="63" t="s">
        <v>18</v>
      </c>
      <c r="O246" s="63" t="s">
        <v>18</v>
      </c>
      <c r="P246" s="57"/>
      <c r="Q246" s="57"/>
      <c r="R246">
        <f t="shared" ref="R246:R255" si="26">DATEDIF(I246,J246,"D")</f>
        <v>60</v>
      </c>
    </row>
    <row r="247">
      <c r="A247" s="63">
        <v>1.0</v>
      </c>
      <c r="B247" s="63" t="s">
        <v>419</v>
      </c>
      <c r="C247" s="63" t="s">
        <v>503</v>
      </c>
      <c r="D247" s="63">
        <v>573.0</v>
      </c>
      <c r="E247" s="63" t="s">
        <v>504</v>
      </c>
      <c r="F247" s="63" t="s">
        <v>140</v>
      </c>
      <c r="G247" s="63"/>
      <c r="H247" s="63" t="s">
        <v>18</v>
      </c>
      <c r="I247" s="108">
        <v>44321.0</v>
      </c>
      <c r="J247" s="76">
        <v>44327.0</v>
      </c>
      <c r="K247" s="87" t="s">
        <v>2568</v>
      </c>
      <c r="L247" s="59">
        <v>527034.0</v>
      </c>
      <c r="M247" s="60" t="s">
        <v>18</v>
      </c>
      <c r="N247" s="63" t="s">
        <v>18</v>
      </c>
      <c r="O247" s="63" t="s">
        <v>18</v>
      </c>
      <c r="P247" s="57"/>
      <c r="Q247" s="57"/>
      <c r="R247">
        <f t="shared" si="26"/>
        <v>6</v>
      </c>
    </row>
    <row r="248">
      <c r="A248" s="63">
        <v>1.0</v>
      </c>
      <c r="B248" s="63" t="s">
        <v>2569</v>
      </c>
      <c r="C248" s="63" t="s">
        <v>2136</v>
      </c>
      <c r="D248" s="63" t="s">
        <v>18</v>
      </c>
      <c r="E248" s="63" t="s">
        <v>2570</v>
      </c>
      <c r="F248" s="63" t="s">
        <v>140</v>
      </c>
      <c r="G248" s="63"/>
      <c r="H248" s="63" t="s">
        <v>18</v>
      </c>
      <c r="I248" s="76">
        <v>44315.0</v>
      </c>
      <c r="J248" s="76">
        <v>44329.0</v>
      </c>
      <c r="K248" s="87" t="s">
        <v>2571</v>
      </c>
      <c r="L248" s="59">
        <v>480114.0</v>
      </c>
      <c r="M248" s="60" t="s">
        <v>18</v>
      </c>
      <c r="N248" s="63" t="s">
        <v>18</v>
      </c>
      <c r="O248" s="63" t="s">
        <v>18</v>
      </c>
      <c r="P248" s="57"/>
      <c r="Q248" s="57"/>
      <c r="R248">
        <f t="shared" si="26"/>
        <v>14</v>
      </c>
    </row>
    <row r="249">
      <c r="A249" s="63">
        <v>1.0</v>
      </c>
      <c r="B249" s="63" t="s">
        <v>2569</v>
      </c>
      <c r="C249" s="63" t="s">
        <v>1346</v>
      </c>
      <c r="D249" s="63" t="s">
        <v>18</v>
      </c>
      <c r="E249" s="63" t="s">
        <v>2572</v>
      </c>
      <c r="F249" s="63" t="s">
        <v>140</v>
      </c>
      <c r="G249" s="63"/>
      <c r="H249" s="63" t="s">
        <v>18</v>
      </c>
      <c r="I249" s="76">
        <v>44315.0</v>
      </c>
      <c r="J249" s="76">
        <v>44329.0</v>
      </c>
      <c r="K249" s="87" t="s">
        <v>2571</v>
      </c>
      <c r="L249" s="59">
        <v>499290.0</v>
      </c>
      <c r="M249" s="60" t="s">
        <v>18</v>
      </c>
      <c r="N249" s="63" t="s">
        <v>18</v>
      </c>
      <c r="O249" s="63" t="s">
        <v>18</v>
      </c>
      <c r="P249" s="57"/>
      <c r="Q249" s="57"/>
      <c r="R249">
        <f t="shared" si="26"/>
        <v>14</v>
      </c>
    </row>
    <row r="250" ht="114.75" customHeight="1">
      <c r="A250" s="63">
        <v>1.0</v>
      </c>
      <c r="B250" s="63" t="s">
        <v>2569</v>
      </c>
      <c r="C250" s="63" t="s">
        <v>2140</v>
      </c>
      <c r="D250" s="63" t="s">
        <v>18</v>
      </c>
      <c r="E250" s="63" t="s">
        <v>2573</v>
      </c>
      <c r="F250" s="63" t="s">
        <v>140</v>
      </c>
      <c r="G250" s="63"/>
      <c r="H250" s="63" t="s">
        <v>18</v>
      </c>
      <c r="I250" s="76">
        <v>44315.0</v>
      </c>
      <c r="J250" s="76">
        <v>44329.0</v>
      </c>
      <c r="K250" s="87" t="s">
        <v>2571</v>
      </c>
      <c r="L250" s="59">
        <v>277002.0</v>
      </c>
      <c r="M250" s="60" t="s">
        <v>18</v>
      </c>
      <c r="N250" s="63" t="s">
        <v>18</v>
      </c>
      <c r="O250" s="63" t="s">
        <v>18</v>
      </c>
      <c r="P250" s="57"/>
      <c r="Q250" s="57"/>
      <c r="R250">
        <f t="shared" si="26"/>
        <v>14</v>
      </c>
    </row>
    <row r="251">
      <c r="A251" s="112">
        <v>1.0</v>
      </c>
      <c r="B251" s="113" t="s">
        <v>2574</v>
      </c>
      <c r="C251" s="242" t="s">
        <v>153</v>
      </c>
      <c r="D251" s="114" t="s">
        <v>18</v>
      </c>
      <c r="E251" s="114" t="s">
        <v>2575</v>
      </c>
      <c r="F251" s="112" t="s">
        <v>140</v>
      </c>
      <c r="G251" s="114"/>
      <c r="H251" s="114" t="s">
        <v>18</v>
      </c>
      <c r="I251" s="116">
        <v>44342.0</v>
      </c>
      <c r="J251" s="116">
        <v>44343.0</v>
      </c>
      <c r="K251" s="117" t="s">
        <v>2576</v>
      </c>
      <c r="L251" s="118">
        <v>800912.0</v>
      </c>
      <c r="M251" s="113" t="s">
        <v>18</v>
      </c>
      <c r="N251" s="112" t="s">
        <v>18</v>
      </c>
      <c r="O251" s="112" t="s">
        <v>18</v>
      </c>
      <c r="P251" s="57"/>
      <c r="Q251" s="57"/>
      <c r="R251">
        <f t="shared" si="26"/>
        <v>1</v>
      </c>
    </row>
    <row r="252" ht="138.75" customHeight="1">
      <c r="A252" s="63">
        <v>1.0</v>
      </c>
      <c r="B252" s="63" t="s">
        <v>102</v>
      </c>
      <c r="C252" s="63" t="s">
        <v>2577</v>
      </c>
      <c r="D252" s="63">
        <v>634.0</v>
      </c>
      <c r="E252" s="63" t="s">
        <v>2578</v>
      </c>
      <c r="F252" s="63" t="s">
        <v>140</v>
      </c>
      <c r="G252" s="63"/>
      <c r="H252" s="63" t="s">
        <v>18</v>
      </c>
      <c r="I252" s="76">
        <v>44341.0</v>
      </c>
      <c r="J252" s="76">
        <v>44348.0</v>
      </c>
      <c r="K252" s="87" t="s">
        <v>2579</v>
      </c>
      <c r="L252" s="59">
        <v>32994.0</v>
      </c>
      <c r="M252" s="60" t="s">
        <v>18</v>
      </c>
      <c r="N252" s="63" t="s">
        <v>18</v>
      </c>
      <c r="O252" s="63" t="s">
        <v>18</v>
      </c>
      <c r="P252" s="57"/>
      <c r="Q252" s="57"/>
      <c r="R252">
        <f t="shared" si="26"/>
        <v>7</v>
      </c>
    </row>
    <row r="253">
      <c r="A253" s="63">
        <v>1.0</v>
      </c>
      <c r="B253" s="63" t="s">
        <v>108</v>
      </c>
      <c r="C253" s="63" t="s">
        <v>394</v>
      </c>
      <c r="D253" s="63" t="s">
        <v>2385</v>
      </c>
      <c r="E253" s="63" t="s">
        <v>2386</v>
      </c>
      <c r="F253" s="63" t="s">
        <v>140</v>
      </c>
      <c r="G253" s="63"/>
      <c r="H253" s="63" t="s">
        <v>202</v>
      </c>
      <c r="I253" s="76">
        <v>44341.0</v>
      </c>
      <c r="J253" s="76">
        <v>44351.0</v>
      </c>
      <c r="K253" s="77" t="s">
        <v>2580</v>
      </c>
      <c r="L253" s="59">
        <v>6738975.0</v>
      </c>
      <c r="M253" s="60" t="s">
        <v>18</v>
      </c>
      <c r="N253" s="63" t="s">
        <v>18</v>
      </c>
      <c r="O253" s="63" t="s">
        <v>18</v>
      </c>
      <c r="P253" s="57"/>
      <c r="Q253" s="57"/>
      <c r="R253">
        <f t="shared" si="26"/>
        <v>10</v>
      </c>
    </row>
    <row r="254" ht="279.0" customHeight="1">
      <c r="A254" s="63">
        <v>1.0</v>
      </c>
      <c r="B254" s="63" t="s">
        <v>108</v>
      </c>
      <c r="C254" s="63" t="s">
        <v>2400</v>
      </c>
      <c r="D254" s="63">
        <v>642.0</v>
      </c>
      <c r="E254" s="63" t="s">
        <v>2401</v>
      </c>
      <c r="F254" s="63" t="s">
        <v>140</v>
      </c>
      <c r="G254" s="63"/>
      <c r="H254" s="63" t="s">
        <v>18</v>
      </c>
      <c r="I254" s="76">
        <v>44341.0</v>
      </c>
      <c r="J254" s="76">
        <v>44347.0</v>
      </c>
      <c r="K254" s="87" t="s">
        <v>2581</v>
      </c>
      <c r="L254" s="59">
        <v>4048198.0</v>
      </c>
      <c r="M254" s="60" t="s">
        <v>18</v>
      </c>
      <c r="N254" s="63" t="s">
        <v>18</v>
      </c>
      <c r="O254" s="63" t="s">
        <v>18</v>
      </c>
      <c r="P254" s="57"/>
      <c r="Q254" s="57"/>
      <c r="R254">
        <f t="shared" si="26"/>
        <v>6</v>
      </c>
    </row>
    <row r="255" hidden="1">
      <c r="A255" s="63">
        <v>1.0</v>
      </c>
      <c r="B255" s="63" t="s">
        <v>1396</v>
      </c>
      <c r="C255" s="63" t="s">
        <v>309</v>
      </c>
      <c r="D255" s="63">
        <v>175.0</v>
      </c>
      <c r="E255" s="63" t="s">
        <v>2416</v>
      </c>
      <c r="F255" s="63" t="s">
        <v>1071</v>
      </c>
      <c r="G255" s="63"/>
      <c r="H255" s="63" t="s">
        <v>18</v>
      </c>
      <c r="I255" s="76">
        <v>44243.0</v>
      </c>
      <c r="J255" s="76">
        <v>44244.0</v>
      </c>
      <c r="K255" s="87" t="s">
        <v>2582</v>
      </c>
      <c r="L255" s="59">
        <v>616546.0</v>
      </c>
      <c r="M255" s="60" t="s">
        <v>18</v>
      </c>
      <c r="N255" s="63" t="s">
        <v>18</v>
      </c>
      <c r="O255" s="63" t="s">
        <v>18</v>
      </c>
      <c r="P255" s="57"/>
      <c r="Q255" s="57"/>
      <c r="R255">
        <f t="shared" si="26"/>
        <v>1</v>
      </c>
    </row>
    <row r="256" ht="52.5" customHeight="1">
      <c r="A256" s="63">
        <v>1.0</v>
      </c>
      <c r="B256" s="208" t="s">
        <v>1876</v>
      </c>
      <c r="C256" s="63" t="s">
        <v>2583</v>
      </c>
      <c r="D256" s="63">
        <v>652.0</v>
      </c>
      <c r="E256" s="63" t="s">
        <v>2584</v>
      </c>
      <c r="F256" s="63" t="s">
        <v>140</v>
      </c>
      <c r="G256" s="63"/>
      <c r="H256" s="63" t="s">
        <v>227</v>
      </c>
      <c r="I256" s="76">
        <v>44343.0</v>
      </c>
      <c r="J256" s="76">
        <v>44348.0</v>
      </c>
      <c r="K256" s="87" t="s">
        <v>2585</v>
      </c>
      <c r="L256" s="59">
        <v>1.0179612E7</v>
      </c>
      <c r="M256" s="60" t="s">
        <v>18</v>
      </c>
      <c r="N256" s="63" t="s">
        <v>18</v>
      </c>
      <c r="O256" s="63" t="s">
        <v>18</v>
      </c>
      <c r="P256" s="57"/>
      <c r="Q256" s="57"/>
    </row>
    <row r="257">
      <c r="A257" s="63">
        <v>1.0</v>
      </c>
      <c r="B257" s="63" t="s">
        <v>2586</v>
      </c>
      <c r="C257" s="63" t="s">
        <v>2587</v>
      </c>
      <c r="D257" s="63">
        <v>662.0</v>
      </c>
      <c r="E257" s="63" t="s">
        <v>2588</v>
      </c>
      <c r="F257" s="63" t="s">
        <v>140</v>
      </c>
      <c r="G257" s="63"/>
      <c r="H257" s="63" t="s">
        <v>18</v>
      </c>
      <c r="I257" s="76">
        <v>44347.0</v>
      </c>
      <c r="J257" s="76">
        <v>44357.0</v>
      </c>
      <c r="K257" s="77" t="s">
        <v>2589</v>
      </c>
      <c r="L257" s="59">
        <v>20058.0</v>
      </c>
      <c r="M257" s="60" t="s">
        <v>18</v>
      </c>
      <c r="N257" s="63" t="s">
        <v>18</v>
      </c>
      <c r="O257" s="63" t="s">
        <v>18</v>
      </c>
      <c r="P257" s="57"/>
      <c r="Q257" s="57"/>
    </row>
    <row r="258">
      <c r="A258" s="63">
        <v>1.0</v>
      </c>
      <c r="B258" s="63" t="s">
        <v>2590</v>
      </c>
      <c r="C258" s="63" t="s">
        <v>169</v>
      </c>
      <c r="D258" s="63" t="s">
        <v>18</v>
      </c>
      <c r="E258" s="63" t="s">
        <v>2591</v>
      </c>
      <c r="F258" s="63" t="s">
        <v>140</v>
      </c>
      <c r="G258" s="63"/>
      <c r="H258" s="63" t="s">
        <v>18</v>
      </c>
      <c r="I258" s="76">
        <v>44354.0</v>
      </c>
      <c r="J258" s="76">
        <v>44362.0</v>
      </c>
      <c r="K258" s="77" t="s">
        <v>2592</v>
      </c>
      <c r="L258" s="59">
        <v>8535500.0</v>
      </c>
      <c r="M258" s="60" t="s">
        <v>18</v>
      </c>
      <c r="N258" s="63" t="s">
        <v>18</v>
      </c>
      <c r="O258" s="63" t="s">
        <v>18</v>
      </c>
      <c r="P258" s="57"/>
      <c r="Q258" s="57"/>
      <c r="R258">
        <f t="shared" ref="R258:R259" si="27">DATEDIF(I258,J258,"D")</f>
        <v>8</v>
      </c>
    </row>
    <row r="259">
      <c r="A259" s="63">
        <v>1.0</v>
      </c>
      <c r="B259" s="63" t="s">
        <v>108</v>
      </c>
      <c r="C259" s="63" t="s">
        <v>217</v>
      </c>
      <c r="D259" s="63">
        <v>758.0</v>
      </c>
      <c r="E259" s="63" t="s">
        <v>2593</v>
      </c>
      <c r="F259" s="63" t="s">
        <v>140</v>
      </c>
      <c r="G259" s="63"/>
      <c r="H259" s="63" t="s">
        <v>18</v>
      </c>
      <c r="I259" s="76">
        <v>44358.0</v>
      </c>
      <c r="J259" s="76">
        <v>44369.0</v>
      </c>
      <c r="K259" s="87" t="s">
        <v>2594</v>
      </c>
      <c r="L259" s="59">
        <v>4048198.0</v>
      </c>
      <c r="M259" s="60" t="s">
        <v>18</v>
      </c>
      <c r="N259" s="63" t="s">
        <v>18</v>
      </c>
      <c r="O259" s="63" t="s">
        <v>18</v>
      </c>
      <c r="P259" s="57"/>
      <c r="Q259" s="57"/>
      <c r="R259">
        <f t="shared" si="27"/>
        <v>11</v>
      </c>
    </row>
    <row r="260">
      <c r="A260" s="63">
        <v>1.0</v>
      </c>
      <c r="B260" s="63" t="s">
        <v>233</v>
      </c>
      <c r="C260" s="63" t="s">
        <v>2595</v>
      </c>
      <c r="D260" s="63">
        <v>729.0</v>
      </c>
      <c r="E260" s="63" t="s">
        <v>520</v>
      </c>
      <c r="F260" s="63" t="s">
        <v>140</v>
      </c>
      <c r="G260" s="63"/>
      <c r="H260" s="63" t="s">
        <v>227</v>
      </c>
      <c r="I260" s="76">
        <v>44363.0</v>
      </c>
      <c r="J260" s="76">
        <v>44391.0</v>
      </c>
      <c r="K260" s="77" t="s">
        <v>2596</v>
      </c>
      <c r="L260" s="59" t="s">
        <v>18</v>
      </c>
      <c r="M260" s="60" t="s">
        <v>18</v>
      </c>
      <c r="N260" s="63" t="s">
        <v>18</v>
      </c>
      <c r="O260" s="63" t="s">
        <v>18</v>
      </c>
      <c r="P260" s="57"/>
      <c r="Q260" s="57"/>
    </row>
    <row r="261">
      <c r="A261" s="63">
        <v>1.0</v>
      </c>
      <c r="B261" s="63" t="s">
        <v>108</v>
      </c>
      <c r="C261" s="63" t="s">
        <v>2597</v>
      </c>
      <c r="D261" s="63" t="s">
        <v>2598</v>
      </c>
      <c r="E261" s="63" t="s">
        <v>2426</v>
      </c>
      <c r="F261" s="63" t="s">
        <v>140</v>
      </c>
      <c r="G261" s="63"/>
      <c r="H261" s="63" t="s">
        <v>18</v>
      </c>
      <c r="I261" s="76">
        <v>44365.0</v>
      </c>
      <c r="J261" s="76">
        <v>44369.0</v>
      </c>
      <c r="K261" s="87" t="s">
        <v>2599</v>
      </c>
      <c r="L261" s="59">
        <v>462510.0</v>
      </c>
      <c r="M261" s="60" t="s">
        <v>18</v>
      </c>
      <c r="N261" s="63" t="s">
        <v>18</v>
      </c>
      <c r="O261" s="63" t="s">
        <v>18</v>
      </c>
      <c r="P261" s="57"/>
      <c r="Q261" s="57"/>
      <c r="R261">
        <f t="shared" ref="R261:R294" si="28">DATEDIF(I261,J261,"D")</f>
        <v>4</v>
      </c>
    </row>
    <row r="262">
      <c r="A262" s="63">
        <v>1.0</v>
      </c>
      <c r="B262" s="63" t="s">
        <v>2600</v>
      </c>
      <c r="C262" s="63" t="s">
        <v>318</v>
      </c>
      <c r="D262" s="63" t="s">
        <v>18</v>
      </c>
      <c r="E262" s="63" t="s">
        <v>2601</v>
      </c>
      <c r="F262" s="63" t="s">
        <v>140</v>
      </c>
      <c r="G262" s="63"/>
      <c r="H262" s="63" t="s">
        <v>18</v>
      </c>
      <c r="I262" s="76">
        <v>44382.0</v>
      </c>
      <c r="J262" s="76">
        <v>44383.0</v>
      </c>
      <c r="K262" s="77" t="s">
        <v>2602</v>
      </c>
      <c r="L262" s="59">
        <v>607518.0</v>
      </c>
      <c r="M262" s="60" t="s">
        <v>18</v>
      </c>
      <c r="N262" s="63" t="s">
        <v>18</v>
      </c>
      <c r="O262" s="63" t="s">
        <v>18</v>
      </c>
      <c r="P262" s="57"/>
      <c r="Q262" s="57"/>
      <c r="R262">
        <f t="shared" si="28"/>
        <v>1</v>
      </c>
    </row>
    <row r="263">
      <c r="A263" s="63">
        <v>1.0</v>
      </c>
      <c r="B263" s="63" t="s">
        <v>2603</v>
      </c>
      <c r="C263" s="63" t="s">
        <v>2604</v>
      </c>
      <c r="D263" s="63">
        <v>870.0</v>
      </c>
      <c r="E263" s="63" t="s">
        <v>2605</v>
      </c>
      <c r="F263" s="63" t="s">
        <v>140</v>
      </c>
      <c r="G263" s="63"/>
      <c r="H263" s="63" t="s">
        <v>1195</v>
      </c>
      <c r="I263" s="76">
        <v>44399.0</v>
      </c>
      <c r="J263" s="76">
        <v>44455.0</v>
      </c>
      <c r="K263" s="87" t="s">
        <v>2606</v>
      </c>
      <c r="L263" s="59">
        <v>4805098.0</v>
      </c>
      <c r="M263" s="60" t="s">
        <v>18</v>
      </c>
      <c r="N263" s="63" t="s">
        <v>18</v>
      </c>
      <c r="O263" s="63" t="s">
        <v>18</v>
      </c>
      <c r="P263" s="57"/>
      <c r="Q263" s="57"/>
      <c r="R263">
        <f t="shared" si="28"/>
        <v>56</v>
      </c>
    </row>
    <row r="264">
      <c r="A264" s="63">
        <v>1.0</v>
      </c>
      <c r="B264" s="63" t="s">
        <v>328</v>
      </c>
      <c r="C264" s="63" t="s">
        <v>120</v>
      </c>
      <c r="D264" s="63">
        <v>907.0</v>
      </c>
      <c r="E264" s="63" t="s">
        <v>2607</v>
      </c>
      <c r="F264" s="63" t="s">
        <v>140</v>
      </c>
      <c r="G264" s="63"/>
      <c r="H264" s="63" t="s">
        <v>18</v>
      </c>
      <c r="I264" s="76">
        <v>44405.0</v>
      </c>
      <c r="J264" s="76">
        <v>44405.0</v>
      </c>
      <c r="K264" s="87" t="s">
        <v>2608</v>
      </c>
      <c r="L264" s="59">
        <v>516622.0</v>
      </c>
      <c r="M264" s="60" t="s">
        <v>18</v>
      </c>
      <c r="N264" s="63" t="s">
        <v>18</v>
      </c>
      <c r="O264" s="63" t="s">
        <v>18</v>
      </c>
      <c r="P264" s="57"/>
      <c r="Q264" s="57"/>
      <c r="R264">
        <f t="shared" si="28"/>
        <v>0</v>
      </c>
    </row>
    <row r="265">
      <c r="A265" s="63">
        <v>1.0</v>
      </c>
      <c r="B265" s="63" t="s">
        <v>328</v>
      </c>
      <c r="C265" s="60" t="s">
        <v>2609</v>
      </c>
      <c r="D265" s="63">
        <v>908.0</v>
      </c>
      <c r="E265" s="63" t="s">
        <v>2610</v>
      </c>
      <c r="F265" s="63" t="s">
        <v>140</v>
      </c>
      <c r="G265" s="63"/>
      <c r="H265" s="63" t="s">
        <v>18</v>
      </c>
      <c r="I265" s="76">
        <v>44406.0</v>
      </c>
      <c r="J265" s="76">
        <v>44410.0</v>
      </c>
      <c r="K265" s="87" t="s">
        <v>2611</v>
      </c>
      <c r="L265" s="59" t="s">
        <v>2612</v>
      </c>
      <c r="M265" s="60" t="s">
        <v>18</v>
      </c>
      <c r="N265" s="63" t="s">
        <v>18</v>
      </c>
      <c r="O265" s="63" t="s">
        <v>18</v>
      </c>
      <c r="P265" s="57"/>
      <c r="Q265" s="57"/>
      <c r="R265">
        <f t="shared" si="28"/>
        <v>4</v>
      </c>
    </row>
    <row r="266">
      <c r="A266" s="63">
        <v>1.0</v>
      </c>
      <c r="B266" s="63" t="s">
        <v>2613</v>
      </c>
      <c r="C266" s="63" t="s">
        <v>534</v>
      </c>
      <c r="D266" s="63" t="s">
        <v>18</v>
      </c>
      <c r="E266" s="63" t="s">
        <v>535</v>
      </c>
      <c r="F266" s="63" t="s">
        <v>140</v>
      </c>
      <c r="G266" s="63"/>
      <c r="H266" s="63" t="s">
        <v>18</v>
      </c>
      <c r="I266" s="76">
        <v>44411.0</v>
      </c>
      <c r="J266" s="76">
        <v>44412.0</v>
      </c>
      <c r="K266" s="87" t="s">
        <v>2614</v>
      </c>
      <c r="L266" s="110">
        <v>3687710.0</v>
      </c>
      <c r="M266" s="60" t="s">
        <v>18</v>
      </c>
      <c r="N266" s="63" t="s">
        <v>18</v>
      </c>
      <c r="O266" s="63" t="s">
        <v>18</v>
      </c>
      <c r="P266" s="57"/>
      <c r="Q266" s="57"/>
      <c r="R266">
        <f t="shared" si="28"/>
        <v>1</v>
      </c>
    </row>
    <row r="267">
      <c r="A267" s="63">
        <v>1.0</v>
      </c>
      <c r="B267" s="63" t="s">
        <v>2613</v>
      </c>
      <c r="C267" s="63" t="s">
        <v>534</v>
      </c>
      <c r="D267" s="63" t="s">
        <v>18</v>
      </c>
      <c r="E267" s="63" t="s">
        <v>535</v>
      </c>
      <c r="F267" s="63" t="s">
        <v>140</v>
      </c>
      <c r="G267" s="63"/>
      <c r="H267" s="63" t="s">
        <v>18</v>
      </c>
      <c r="I267" s="76">
        <v>44453.0</v>
      </c>
      <c r="J267" s="76">
        <v>44456.0</v>
      </c>
      <c r="K267" s="87" t="s">
        <v>2615</v>
      </c>
      <c r="L267" s="110">
        <v>3862670.0</v>
      </c>
      <c r="M267" s="60" t="s">
        <v>18</v>
      </c>
      <c r="N267" s="63" t="s">
        <v>18</v>
      </c>
      <c r="O267" s="63" t="s">
        <v>18</v>
      </c>
      <c r="P267" s="57"/>
      <c r="Q267" s="57"/>
      <c r="R267">
        <f t="shared" si="28"/>
        <v>3</v>
      </c>
    </row>
    <row r="268">
      <c r="A268" s="63">
        <v>1.0</v>
      </c>
      <c r="B268" s="60" t="s">
        <v>2616</v>
      </c>
      <c r="C268" s="63" t="s">
        <v>217</v>
      </c>
      <c r="D268" s="63">
        <v>1149.0</v>
      </c>
      <c r="E268" s="63" t="s">
        <v>2617</v>
      </c>
      <c r="F268" s="63" t="s">
        <v>140</v>
      </c>
      <c r="G268" s="63"/>
      <c r="H268" s="63" t="s">
        <v>202</v>
      </c>
      <c r="I268" s="76">
        <v>44442.0</v>
      </c>
      <c r="J268" s="76">
        <v>44447.0</v>
      </c>
      <c r="K268" s="87" t="s">
        <v>2618</v>
      </c>
      <c r="L268" s="59">
        <v>4169157.0</v>
      </c>
      <c r="M268" s="60" t="s">
        <v>18</v>
      </c>
      <c r="N268" s="63" t="s">
        <v>18</v>
      </c>
      <c r="O268" s="63" t="s">
        <v>18</v>
      </c>
      <c r="P268" s="57"/>
      <c r="Q268" s="57"/>
      <c r="R268">
        <f t="shared" si="28"/>
        <v>5</v>
      </c>
    </row>
    <row r="269">
      <c r="A269" s="63">
        <v>1.0</v>
      </c>
      <c r="B269" s="60" t="s">
        <v>212</v>
      </c>
      <c r="C269" s="51" t="s">
        <v>205</v>
      </c>
      <c r="D269" s="63" t="s">
        <v>18</v>
      </c>
      <c r="E269" s="63" t="s">
        <v>2391</v>
      </c>
      <c r="F269" s="63" t="s">
        <v>140</v>
      </c>
      <c r="G269" s="63"/>
      <c r="H269" s="63" t="s">
        <v>202</v>
      </c>
      <c r="I269" s="76">
        <v>44461.0</v>
      </c>
      <c r="J269" s="79">
        <v>44484.0</v>
      </c>
      <c r="K269" s="87" t="s">
        <v>2619</v>
      </c>
      <c r="L269" s="59">
        <v>1935754.0</v>
      </c>
      <c r="M269" s="60" t="s">
        <v>18</v>
      </c>
      <c r="N269" s="63" t="s">
        <v>18</v>
      </c>
      <c r="O269" s="63" t="s">
        <v>18</v>
      </c>
      <c r="P269" s="57"/>
      <c r="Q269" s="57"/>
      <c r="R269">
        <f t="shared" si="28"/>
        <v>23</v>
      </c>
    </row>
    <row r="270">
      <c r="A270" s="49">
        <v>1.0</v>
      </c>
      <c r="B270" s="51" t="s">
        <v>1216</v>
      </c>
      <c r="C270" s="51" t="s">
        <v>217</v>
      </c>
      <c r="D270" s="49" t="s">
        <v>18</v>
      </c>
      <c r="E270" s="49" t="s">
        <v>2449</v>
      </c>
      <c r="F270" s="49" t="s">
        <v>140</v>
      </c>
      <c r="G270" s="209"/>
      <c r="H270" s="209" t="s">
        <v>18</v>
      </c>
      <c r="I270" s="200">
        <v>44211.0</v>
      </c>
      <c r="J270" s="96">
        <v>44225.0</v>
      </c>
      <c r="K270" s="53" t="s">
        <v>2620</v>
      </c>
      <c r="L270" s="54">
        <v>1036947.0</v>
      </c>
      <c r="M270" s="98" t="s">
        <v>2451</v>
      </c>
      <c r="N270" s="55" t="s">
        <v>18</v>
      </c>
      <c r="O270" s="56" t="s">
        <v>18</v>
      </c>
      <c r="P270" s="62"/>
      <c r="Q270" s="62"/>
      <c r="R270">
        <f t="shared" si="28"/>
        <v>14</v>
      </c>
    </row>
    <row r="271">
      <c r="A271" s="63">
        <v>1.0</v>
      </c>
      <c r="B271" s="63" t="s">
        <v>233</v>
      </c>
      <c r="C271" s="63" t="s">
        <v>534</v>
      </c>
      <c r="D271" s="63">
        <v>1397.0</v>
      </c>
      <c r="E271" s="63" t="s">
        <v>2621</v>
      </c>
      <c r="F271" s="63" t="s">
        <v>140</v>
      </c>
      <c r="G271" s="63"/>
      <c r="H271" s="63" t="s">
        <v>18</v>
      </c>
      <c r="I271" s="79">
        <v>44491.0</v>
      </c>
      <c r="J271" s="205">
        <v>44498.0</v>
      </c>
      <c r="K271" s="87" t="s">
        <v>2622</v>
      </c>
      <c r="L271" s="59">
        <v>4621058.0</v>
      </c>
      <c r="M271" s="60" t="s">
        <v>18</v>
      </c>
      <c r="N271" s="63" t="s">
        <v>18</v>
      </c>
      <c r="O271" s="63" t="s">
        <v>18</v>
      </c>
      <c r="P271" s="57"/>
      <c r="Q271" s="57"/>
      <c r="R271">
        <f t="shared" si="28"/>
        <v>7</v>
      </c>
    </row>
    <row r="272">
      <c r="A272" s="63">
        <v>1.0</v>
      </c>
      <c r="B272" s="63" t="s">
        <v>233</v>
      </c>
      <c r="C272" s="63" t="s">
        <v>217</v>
      </c>
      <c r="D272" s="63">
        <v>1415.0</v>
      </c>
      <c r="E272" s="63" t="s">
        <v>2623</v>
      </c>
      <c r="F272" s="63" t="s">
        <v>140</v>
      </c>
      <c r="G272" s="63"/>
      <c r="H272" s="63" t="s">
        <v>18</v>
      </c>
      <c r="I272" s="79">
        <v>44495.0</v>
      </c>
      <c r="J272" s="205">
        <v>44498.0</v>
      </c>
      <c r="K272" s="87" t="s">
        <v>2624</v>
      </c>
      <c r="L272" s="59">
        <v>5082969.0</v>
      </c>
      <c r="M272" s="60" t="s">
        <v>18</v>
      </c>
      <c r="N272" s="63" t="s">
        <v>18</v>
      </c>
      <c r="O272" s="63" t="s">
        <v>18</v>
      </c>
      <c r="P272" s="57"/>
      <c r="Q272" s="57"/>
      <c r="R272">
        <f t="shared" si="28"/>
        <v>3</v>
      </c>
    </row>
    <row r="273">
      <c r="A273" s="63">
        <v>1.0</v>
      </c>
      <c r="B273" s="60" t="s">
        <v>354</v>
      </c>
      <c r="C273" s="63" t="s">
        <v>318</v>
      </c>
      <c r="D273" s="63">
        <v>1489.0</v>
      </c>
      <c r="E273" s="63" t="s">
        <v>2625</v>
      </c>
      <c r="F273" s="63" t="s">
        <v>140</v>
      </c>
      <c r="G273" s="63"/>
      <c r="H273" s="63" t="s">
        <v>202</v>
      </c>
      <c r="I273" s="79">
        <v>44516.0</v>
      </c>
      <c r="J273" s="205">
        <v>44524.0</v>
      </c>
      <c r="K273" s="77" t="s">
        <v>2626</v>
      </c>
      <c r="L273" s="59">
        <v>1333546.0</v>
      </c>
      <c r="M273" s="60" t="s">
        <v>18</v>
      </c>
      <c r="N273" s="63" t="s">
        <v>18</v>
      </c>
      <c r="O273" s="63" t="s">
        <v>18</v>
      </c>
      <c r="P273" s="57"/>
      <c r="Q273" s="57"/>
      <c r="R273">
        <f t="shared" si="28"/>
        <v>8</v>
      </c>
    </row>
    <row r="274">
      <c r="A274" s="63">
        <v>2.0</v>
      </c>
      <c r="B274" s="63" t="s">
        <v>540</v>
      </c>
      <c r="C274" s="63" t="s">
        <v>541</v>
      </c>
      <c r="D274" s="63">
        <v>1511.0</v>
      </c>
      <c r="E274" s="63" t="s">
        <v>542</v>
      </c>
      <c r="F274" s="63" t="s">
        <v>140</v>
      </c>
      <c r="G274" s="63"/>
      <c r="H274" s="63" t="s">
        <v>96</v>
      </c>
      <c r="I274" s="79">
        <v>44519.0</v>
      </c>
      <c r="J274" s="79">
        <v>44560.0</v>
      </c>
      <c r="K274" s="77" t="s">
        <v>2627</v>
      </c>
      <c r="L274" s="59" t="s">
        <v>18</v>
      </c>
      <c r="M274" s="60" t="s">
        <v>18</v>
      </c>
      <c r="N274" s="63" t="s">
        <v>18</v>
      </c>
      <c r="O274" s="63" t="s">
        <v>18</v>
      </c>
      <c r="P274" s="57"/>
      <c r="Q274" s="57"/>
      <c r="R274">
        <f t="shared" si="28"/>
        <v>41</v>
      </c>
    </row>
    <row r="275">
      <c r="A275" s="63">
        <v>2.0</v>
      </c>
      <c r="B275" s="63" t="s">
        <v>965</v>
      </c>
      <c r="C275" s="63" t="s">
        <v>2628</v>
      </c>
      <c r="D275" s="63">
        <v>1532.0</v>
      </c>
      <c r="E275" s="63" t="s">
        <v>2629</v>
      </c>
      <c r="F275" s="63" t="s">
        <v>140</v>
      </c>
      <c r="G275" s="63"/>
      <c r="H275" s="63" t="s">
        <v>227</v>
      </c>
      <c r="I275" s="79">
        <v>44525.0</v>
      </c>
      <c r="J275" s="79">
        <v>44546.0</v>
      </c>
      <c r="K275" s="77" t="s">
        <v>2630</v>
      </c>
      <c r="L275" s="59">
        <v>6803504.0</v>
      </c>
      <c r="M275" s="60" t="s">
        <v>18</v>
      </c>
      <c r="N275" s="63" t="s">
        <v>18</v>
      </c>
      <c r="O275" s="61" t="s">
        <v>18</v>
      </c>
      <c r="P275" s="57"/>
      <c r="Q275" s="57"/>
      <c r="R275">
        <f t="shared" si="28"/>
        <v>21</v>
      </c>
    </row>
    <row r="276">
      <c r="A276" s="63">
        <v>2.0</v>
      </c>
      <c r="B276" s="63" t="s">
        <v>2052</v>
      </c>
      <c r="C276" s="63" t="s">
        <v>2631</v>
      </c>
      <c r="D276" s="63">
        <v>1545.0</v>
      </c>
      <c r="E276" s="63" t="s">
        <v>2054</v>
      </c>
      <c r="F276" s="63" t="s">
        <v>140</v>
      </c>
      <c r="G276" s="63"/>
      <c r="H276" s="63" t="s">
        <v>2632</v>
      </c>
      <c r="I276" s="79">
        <v>44530.0</v>
      </c>
      <c r="J276" s="79">
        <v>44540.0</v>
      </c>
      <c r="K276" s="77" t="s">
        <v>2633</v>
      </c>
      <c r="L276" s="132">
        <v>1.0875E7</v>
      </c>
      <c r="M276" s="207" t="s">
        <v>2062</v>
      </c>
      <c r="N276" s="55" t="s">
        <v>2063</v>
      </c>
      <c r="O276" s="243">
        <v>1.0875E7</v>
      </c>
      <c r="P276" s="62" t="s">
        <v>695</v>
      </c>
      <c r="Q276" s="62" t="s">
        <v>79</v>
      </c>
      <c r="R276">
        <f t="shared" si="28"/>
        <v>10</v>
      </c>
    </row>
    <row r="277">
      <c r="A277" s="63">
        <v>2.0</v>
      </c>
      <c r="B277" s="63" t="s">
        <v>2634</v>
      </c>
      <c r="C277" s="60" t="s">
        <v>2635</v>
      </c>
      <c r="D277" s="63">
        <v>1555.0</v>
      </c>
      <c r="E277" s="63" t="s">
        <v>18</v>
      </c>
      <c r="F277" s="63" t="s">
        <v>140</v>
      </c>
      <c r="G277" s="63"/>
      <c r="H277" s="63" t="s">
        <v>18</v>
      </c>
      <c r="I277" s="79">
        <v>44530.0</v>
      </c>
      <c r="J277" s="76">
        <v>44531.0</v>
      </c>
      <c r="K277" s="87" t="s">
        <v>2636</v>
      </c>
      <c r="L277" s="59" t="s">
        <v>18</v>
      </c>
      <c r="M277" s="60" t="s">
        <v>18</v>
      </c>
      <c r="N277" s="63" t="s">
        <v>18</v>
      </c>
      <c r="O277" s="63" t="s">
        <v>18</v>
      </c>
      <c r="P277" s="57"/>
      <c r="Q277" s="57"/>
      <c r="R277">
        <f t="shared" si="28"/>
        <v>1</v>
      </c>
    </row>
    <row r="278">
      <c r="A278" s="49">
        <v>1.0</v>
      </c>
      <c r="B278" s="51" t="s">
        <v>2461</v>
      </c>
      <c r="C278" s="51" t="s">
        <v>2462</v>
      </c>
      <c r="D278" s="49" t="s">
        <v>18</v>
      </c>
      <c r="E278" s="49" t="s">
        <v>2463</v>
      </c>
      <c r="F278" s="49" t="s">
        <v>140</v>
      </c>
      <c r="G278" s="51"/>
      <c r="H278" s="51" t="s">
        <v>18</v>
      </c>
      <c r="I278" s="96">
        <v>44211.0</v>
      </c>
      <c r="J278" s="96">
        <v>44214.0</v>
      </c>
      <c r="K278" s="53" t="s">
        <v>2637</v>
      </c>
      <c r="L278" s="54">
        <v>33354.0</v>
      </c>
      <c r="M278" s="133" t="s">
        <v>2465</v>
      </c>
      <c r="N278" s="134" t="s">
        <v>18</v>
      </c>
      <c r="O278" s="213" t="s">
        <v>18</v>
      </c>
      <c r="P278" s="62"/>
      <c r="Q278" s="62"/>
      <c r="R278">
        <f t="shared" si="28"/>
        <v>3</v>
      </c>
    </row>
    <row r="279">
      <c r="A279" s="63">
        <v>2.0</v>
      </c>
      <c r="B279" s="63" t="s">
        <v>102</v>
      </c>
      <c r="C279" s="60" t="s">
        <v>389</v>
      </c>
      <c r="D279" s="63">
        <v>1557.0</v>
      </c>
      <c r="E279" s="63" t="s">
        <v>2638</v>
      </c>
      <c r="F279" s="63" t="s">
        <v>140</v>
      </c>
      <c r="G279" s="63"/>
      <c r="H279" s="63" t="s">
        <v>65</v>
      </c>
      <c r="I279" s="76">
        <v>44531.0</v>
      </c>
      <c r="J279" s="79">
        <v>44560.0</v>
      </c>
      <c r="K279" s="77" t="s">
        <v>2639</v>
      </c>
      <c r="L279" s="244"/>
      <c r="M279" s="60" t="s">
        <v>18</v>
      </c>
      <c r="N279" s="63" t="s">
        <v>18</v>
      </c>
      <c r="O279" s="63" t="s">
        <v>18</v>
      </c>
      <c r="P279" s="57"/>
      <c r="Q279" s="57"/>
      <c r="R279">
        <f t="shared" si="28"/>
        <v>29</v>
      </c>
    </row>
    <row r="280">
      <c r="A280" s="63">
        <v>2.0</v>
      </c>
      <c r="B280" s="63" t="s">
        <v>2640</v>
      </c>
      <c r="C280" s="63" t="s">
        <v>2641</v>
      </c>
      <c r="D280" s="63">
        <v>1560.0</v>
      </c>
      <c r="E280" s="63" t="s">
        <v>2642</v>
      </c>
      <c r="F280" s="63" t="s">
        <v>140</v>
      </c>
      <c r="G280" s="63"/>
      <c r="H280" s="63" t="s">
        <v>202</v>
      </c>
      <c r="I280" s="76">
        <v>44531.0</v>
      </c>
      <c r="J280" s="79">
        <v>44546.0</v>
      </c>
      <c r="K280" s="77" t="s">
        <v>2643</v>
      </c>
      <c r="L280" s="59">
        <v>1128174.0</v>
      </c>
      <c r="M280" s="60" t="s">
        <v>18</v>
      </c>
      <c r="N280" s="63" t="s">
        <v>18</v>
      </c>
      <c r="O280" s="63" t="s">
        <v>18</v>
      </c>
      <c r="P280" s="57"/>
      <c r="Q280" s="57"/>
      <c r="R280">
        <f t="shared" si="28"/>
        <v>15</v>
      </c>
    </row>
    <row r="281">
      <c r="A281" s="63">
        <v>2.0</v>
      </c>
      <c r="B281" s="63" t="s">
        <v>2195</v>
      </c>
      <c r="C281" s="63" t="s">
        <v>2644</v>
      </c>
      <c r="D281" s="63">
        <v>1574.0</v>
      </c>
      <c r="E281" s="63" t="s">
        <v>2645</v>
      </c>
      <c r="F281" s="63" t="s">
        <v>140</v>
      </c>
      <c r="G281" s="63"/>
      <c r="H281" s="63" t="s">
        <v>202</v>
      </c>
      <c r="I281" s="76">
        <v>44537.0</v>
      </c>
      <c r="J281" s="79">
        <v>44553.0</v>
      </c>
      <c r="K281" s="77" t="s">
        <v>2646</v>
      </c>
      <c r="L281" s="110" t="s">
        <v>2647</v>
      </c>
      <c r="M281" s="60" t="s">
        <v>18</v>
      </c>
      <c r="N281" s="61" t="s">
        <v>18</v>
      </c>
      <c r="O281" s="61" t="s">
        <v>18</v>
      </c>
      <c r="P281" s="57"/>
      <c r="Q281" s="57"/>
      <c r="R281">
        <f t="shared" si="28"/>
        <v>16</v>
      </c>
    </row>
    <row r="282">
      <c r="A282" s="63">
        <v>1.0</v>
      </c>
      <c r="B282" s="63" t="s">
        <v>512</v>
      </c>
      <c r="C282" s="63" t="s">
        <v>426</v>
      </c>
      <c r="D282" s="63">
        <v>1554.0</v>
      </c>
      <c r="E282" s="63" t="s">
        <v>2466</v>
      </c>
      <c r="F282" s="63" t="s">
        <v>140</v>
      </c>
      <c r="G282" s="63"/>
      <c r="H282" s="63" t="s">
        <v>18</v>
      </c>
      <c r="I282" s="79">
        <v>44530.0</v>
      </c>
      <c r="J282" s="79">
        <v>44530.0</v>
      </c>
      <c r="K282" s="87" t="s">
        <v>2648</v>
      </c>
      <c r="L282" s="59">
        <v>60606.0</v>
      </c>
      <c r="M282" s="60" t="s">
        <v>2467</v>
      </c>
      <c r="N282" s="63" t="s">
        <v>18</v>
      </c>
      <c r="O282" s="63" t="s">
        <v>18</v>
      </c>
      <c r="P282" s="57"/>
      <c r="Q282" s="57"/>
      <c r="R282">
        <f t="shared" si="28"/>
        <v>0</v>
      </c>
    </row>
    <row r="283">
      <c r="A283" s="63">
        <v>2.0</v>
      </c>
      <c r="B283" s="63" t="s">
        <v>102</v>
      </c>
      <c r="C283" s="63" t="s">
        <v>555</v>
      </c>
      <c r="D283" s="63">
        <v>1578.0</v>
      </c>
      <c r="E283" s="63" t="s">
        <v>556</v>
      </c>
      <c r="F283" s="63" t="s">
        <v>140</v>
      </c>
      <c r="G283" s="63"/>
      <c r="H283" s="63" t="s">
        <v>202</v>
      </c>
      <c r="I283" s="76">
        <v>44537.0</v>
      </c>
      <c r="J283" s="79">
        <v>44560.0</v>
      </c>
      <c r="K283" s="87" t="s">
        <v>2649</v>
      </c>
      <c r="L283" s="244"/>
      <c r="M283" s="60" t="s">
        <v>18</v>
      </c>
      <c r="N283" s="63" t="s">
        <v>18</v>
      </c>
      <c r="O283" s="63" t="s">
        <v>18</v>
      </c>
      <c r="P283" s="57"/>
      <c r="Q283" s="57"/>
      <c r="R283">
        <f t="shared" si="28"/>
        <v>23</v>
      </c>
    </row>
    <row r="284">
      <c r="A284" s="112">
        <v>2.0</v>
      </c>
      <c r="B284" s="112" t="s">
        <v>550</v>
      </c>
      <c r="C284" s="112" t="s">
        <v>266</v>
      </c>
      <c r="D284" s="112">
        <v>1583.0</v>
      </c>
      <c r="E284" s="112" t="s">
        <v>552</v>
      </c>
      <c r="F284" s="112" t="s">
        <v>140</v>
      </c>
      <c r="G284" s="112"/>
      <c r="H284" s="112" t="s">
        <v>65</v>
      </c>
      <c r="I284" s="115">
        <v>44539.0</v>
      </c>
      <c r="J284" s="79">
        <v>44560.0</v>
      </c>
      <c r="K284" s="117" t="s">
        <v>2650</v>
      </c>
      <c r="L284" s="245"/>
      <c r="M284" s="113" t="s">
        <v>18</v>
      </c>
      <c r="N284" s="112" t="s">
        <v>18</v>
      </c>
      <c r="O284" s="112" t="s">
        <v>18</v>
      </c>
      <c r="P284" s="246"/>
      <c r="Q284" s="246"/>
      <c r="R284">
        <f t="shared" si="28"/>
        <v>21</v>
      </c>
    </row>
    <row r="285">
      <c r="A285" s="114">
        <v>2.0</v>
      </c>
      <c r="B285" s="114" t="s">
        <v>2651</v>
      </c>
      <c r="C285" s="114" t="s">
        <v>2652</v>
      </c>
      <c r="D285" s="114">
        <v>1603.0</v>
      </c>
      <c r="E285" s="114" t="s">
        <v>2653</v>
      </c>
      <c r="F285" s="112" t="s">
        <v>140</v>
      </c>
      <c r="G285" s="114"/>
      <c r="H285" s="114" t="s">
        <v>202</v>
      </c>
      <c r="I285" s="116">
        <v>44543.0</v>
      </c>
      <c r="J285" s="247">
        <v>44547.0</v>
      </c>
      <c r="K285" s="77" t="s">
        <v>2654</v>
      </c>
      <c r="L285" s="118">
        <v>6066977.0</v>
      </c>
      <c r="M285" s="242" t="s">
        <v>18</v>
      </c>
      <c r="N285" s="114" t="s">
        <v>18</v>
      </c>
      <c r="O285" s="114" t="s">
        <v>18</v>
      </c>
      <c r="P285" s="246"/>
      <c r="Q285" s="246"/>
      <c r="R285">
        <f t="shared" si="28"/>
        <v>4</v>
      </c>
    </row>
    <row r="286">
      <c r="A286" s="114">
        <v>1.0</v>
      </c>
      <c r="B286" s="114" t="s">
        <v>2655</v>
      </c>
      <c r="C286" s="114" t="s">
        <v>153</v>
      </c>
      <c r="D286" s="114" t="s">
        <v>2656</v>
      </c>
      <c r="E286" s="114" t="s">
        <v>18</v>
      </c>
      <c r="F286" s="112" t="s">
        <v>140</v>
      </c>
      <c r="G286" s="114" t="s">
        <v>18</v>
      </c>
      <c r="H286" s="114" t="s">
        <v>18</v>
      </c>
      <c r="I286" s="116">
        <v>44543.0</v>
      </c>
      <c r="J286" s="247">
        <v>44552.0</v>
      </c>
      <c r="K286" s="77" t="s">
        <v>2657</v>
      </c>
      <c r="L286" s="118" t="s">
        <v>18</v>
      </c>
      <c r="M286" s="242" t="s">
        <v>18</v>
      </c>
      <c r="N286" s="114" t="s">
        <v>18</v>
      </c>
      <c r="O286" s="114" t="s">
        <v>18</v>
      </c>
      <c r="P286" s="246"/>
      <c r="Q286" s="246"/>
      <c r="R286">
        <f t="shared" si="28"/>
        <v>9</v>
      </c>
    </row>
    <row r="287">
      <c r="A287" s="63">
        <v>2.0</v>
      </c>
      <c r="B287" s="204" t="s">
        <v>142</v>
      </c>
      <c r="C287" s="63" t="s">
        <v>143</v>
      </c>
      <c r="D287" s="63">
        <v>1602.0</v>
      </c>
      <c r="E287" s="63" t="s">
        <v>18</v>
      </c>
      <c r="F287" s="63" t="s">
        <v>140</v>
      </c>
      <c r="G287" s="63" t="s">
        <v>18</v>
      </c>
      <c r="H287" s="63" t="s">
        <v>18</v>
      </c>
      <c r="I287" s="79">
        <v>44543.0</v>
      </c>
      <c r="J287" s="79">
        <v>44560.0</v>
      </c>
      <c r="K287" s="87" t="s">
        <v>2658</v>
      </c>
      <c r="L287" s="59" t="s">
        <v>18</v>
      </c>
      <c r="M287" s="60" t="s">
        <v>18</v>
      </c>
      <c r="N287" s="63" t="s">
        <v>18</v>
      </c>
      <c r="O287" s="63" t="s">
        <v>18</v>
      </c>
      <c r="P287" s="57"/>
      <c r="Q287" s="57"/>
      <c r="R287">
        <f t="shared" si="28"/>
        <v>17</v>
      </c>
    </row>
    <row r="288">
      <c r="A288" s="63">
        <v>2.0</v>
      </c>
      <c r="B288" s="204" t="s">
        <v>558</v>
      </c>
      <c r="C288" s="63" t="s">
        <v>559</v>
      </c>
      <c r="D288" s="63" t="s">
        <v>560</v>
      </c>
      <c r="E288" s="63" t="s">
        <v>561</v>
      </c>
      <c r="F288" s="63" t="s">
        <v>140</v>
      </c>
      <c r="G288" s="63"/>
      <c r="H288" s="63" t="s">
        <v>202</v>
      </c>
      <c r="I288" s="79">
        <v>44547.0</v>
      </c>
      <c r="J288" s="79">
        <v>44560.0</v>
      </c>
      <c r="K288" s="77" t="s">
        <v>2659</v>
      </c>
      <c r="L288" s="244"/>
      <c r="M288" s="60" t="s">
        <v>18</v>
      </c>
      <c r="N288" s="63" t="s">
        <v>18</v>
      </c>
      <c r="O288" s="63" t="s">
        <v>18</v>
      </c>
      <c r="P288" s="57"/>
      <c r="Q288" s="57"/>
      <c r="R288">
        <f t="shared" si="28"/>
        <v>13</v>
      </c>
    </row>
    <row r="289">
      <c r="A289" s="63">
        <v>2.0</v>
      </c>
      <c r="B289" s="63" t="s">
        <v>563</v>
      </c>
      <c r="C289" s="63" t="s">
        <v>564</v>
      </c>
      <c r="D289" s="63">
        <v>1639.0</v>
      </c>
      <c r="E289" s="63" t="s">
        <v>565</v>
      </c>
      <c r="F289" s="63" t="s">
        <v>140</v>
      </c>
      <c r="G289" s="63" t="s">
        <v>18</v>
      </c>
      <c r="H289" s="63" t="s">
        <v>411</v>
      </c>
      <c r="I289" s="79">
        <v>44551.0</v>
      </c>
      <c r="J289" s="79">
        <v>44560.0</v>
      </c>
      <c r="K289" s="77" t="s">
        <v>2660</v>
      </c>
      <c r="L289" s="244"/>
      <c r="M289" s="60" t="s">
        <v>18</v>
      </c>
      <c r="N289" s="63" t="s">
        <v>18</v>
      </c>
      <c r="O289" s="63" t="s">
        <v>18</v>
      </c>
      <c r="P289" s="57"/>
      <c r="Q289" s="57"/>
      <c r="R289">
        <f t="shared" si="28"/>
        <v>9</v>
      </c>
    </row>
    <row r="290">
      <c r="A290" s="63">
        <v>2.0</v>
      </c>
      <c r="B290" s="63" t="s">
        <v>2661</v>
      </c>
      <c r="C290" s="60" t="s">
        <v>2662</v>
      </c>
      <c r="D290" s="63">
        <v>1637.0</v>
      </c>
      <c r="E290" s="63" t="s">
        <v>18</v>
      </c>
      <c r="F290" s="63" t="s">
        <v>140</v>
      </c>
      <c r="G290" s="63" t="s">
        <v>18</v>
      </c>
      <c r="H290" s="63" t="s">
        <v>18</v>
      </c>
      <c r="I290" s="79">
        <v>44551.0</v>
      </c>
      <c r="J290" s="79">
        <v>44551.0</v>
      </c>
      <c r="K290" s="87" t="s">
        <v>2663</v>
      </c>
      <c r="L290" s="59" t="s">
        <v>18</v>
      </c>
      <c r="M290" s="60" t="s">
        <v>18</v>
      </c>
      <c r="N290" s="63" t="s">
        <v>18</v>
      </c>
      <c r="O290" s="63" t="s">
        <v>18</v>
      </c>
      <c r="P290" s="57"/>
      <c r="Q290" s="57"/>
      <c r="R290">
        <f t="shared" si="28"/>
        <v>0</v>
      </c>
    </row>
    <row r="291">
      <c r="A291" s="63">
        <v>2.0</v>
      </c>
      <c r="B291" s="63" t="s">
        <v>2664</v>
      </c>
      <c r="C291" s="63" t="s">
        <v>2665</v>
      </c>
      <c r="D291" s="63">
        <v>1577.0</v>
      </c>
      <c r="E291" s="63" t="s">
        <v>490</v>
      </c>
      <c r="F291" s="63" t="s">
        <v>140</v>
      </c>
      <c r="G291" s="156"/>
      <c r="H291" s="63" t="s">
        <v>18</v>
      </c>
      <c r="I291" s="79">
        <v>44552.0</v>
      </c>
      <c r="J291" s="79">
        <v>44552.0</v>
      </c>
      <c r="K291" s="77" t="s">
        <v>2666</v>
      </c>
      <c r="L291" s="59">
        <v>1.81193314E8</v>
      </c>
      <c r="M291" s="60" t="s">
        <v>18</v>
      </c>
      <c r="N291" s="63" t="s">
        <v>18</v>
      </c>
      <c r="O291" s="63" t="s">
        <v>18</v>
      </c>
      <c r="P291" s="57"/>
      <c r="Q291" s="57"/>
      <c r="R291">
        <f t="shared" si="28"/>
        <v>0</v>
      </c>
    </row>
    <row r="292">
      <c r="A292" s="63">
        <v>2.0</v>
      </c>
      <c r="B292" s="60" t="s">
        <v>290</v>
      </c>
      <c r="C292" s="63" t="s">
        <v>869</v>
      </c>
      <c r="D292" s="63">
        <v>1654.0</v>
      </c>
      <c r="E292" s="63" t="s">
        <v>2667</v>
      </c>
      <c r="F292" s="63" t="s">
        <v>140</v>
      </c>
      <c r="G292" s="156"/>
      <c r="H292" s="63" t="s">
        <v>202</v>
      </c>
      <c r="I292" s="79">
        <v>44552.0</v>
      </c>
      <c r="J292" s="79">
        <v>44559.0</v>
      </c>
      <c r="K292" s="87" t="s">
        <v>2668</v>
      </c>
      <c r="L292" s="59">
        <v>1231760.0</v>
      </c>
      <c r="M292" s="60" t="s">
        <v>18</v>
      </c>
      <c r="N292" s="63" t="s">
        <v>18</v>
      </c>
      <c r="O292" s="63" t="s">
        <v>18</v>
      </c>
      <c r="P292" s="57"/>
      <c r="Q292" s="57"/>
      <c r="R292">
        <f t="shared" si="28"/>
        <v>7</v>
      </c>
    </row>
    <row r="293" hidden="1">
      <c r="A293" s="63">
        <v>1.0</v>
      </c>
      <c r="B293" s="63" t="s">
        <v>1396</v>
      </c>
      <c r="C293" s="63" t="s">
        <v>309</v>
      </c>
      <c r="D293" s="63">
        <v>732.0</v>
      </c>
      <c r="E293" s="63" t="s">
        <v>2416</v>
      </c>
      <c r="F293" s="63" t="s">
        <v>1071</v>
      </c>
      <c r="G293" s="63"/>
      <c r="H293" s="63" t="s">
        <v>18</v>
      </c>
      <c r="I293" s="76">
        <v>44363.0</v>
      </c>
      <c r="J293" s="76">
        <v>44363.0</v>
      </c>
      <c r="K293" s="87" t="s">
        <v>2669</v>
      </c>
      <c r="L293" s="59" t="s">
        <v>18</v>
      </c>
      <c r="M293" s="60" t="s">
        <v>18</v>
      </c>
      <c r="N293" s="63" t="s">
        <v>18</v>
      </c>
      <c r="O293" s="63" t="s">
        <v>18</v>
      </c>
      <c r="P293" s="57"/>
      <c r="Q293" s="57"/>
      <c r="R293">
        <f t="shared" si="28"/>
        <v>0</v>
      </c>
    </row>
    <row r="294">
      <c r="A294" s="63">
        <v>2.0</v>
      </c>
      <c r="B294" s="63" t="s">
        <v>2146</v>
      </c>
      <c r="C294" s="63" t="s">
        <v>266</v>
      </c>
      <c r="D294" s="63">
        <v>1659.0</v>
      </c>
      <c r="E294" s="63" t="s">
        <v>2089</v>
      </c>
      <c r="F294" s="63" t="s">
        <v>140</v>
      </c>
      <c r="G294" s="156"/>
      <c r="H294" s="63" t="s">
        <v>65</v>
      </c>
      <c r="I294" s="79">
        <v>44554.0</v>
      </c>
      <c r="J294" s="79">
        <v>44554.0</v>
      </c>
      <c r="K294" s="77" t="s">
        <v>2670</v>
      </c>
      <c r="L294" s="59">
        <v>3.41805E7</v>
      </c>
      <c r="M294" s="98" t="s">
        <v>2671</v>
      </c>
      <c r="N294" s="61" t="s">
        <v>2149</v>
      </c>
      <c r="O294" s="63" t="s">
        <v>18</v>
      </c>
      <c r="P294" s="62" t="s">
        <v>246</v>
      </c>
      <c r="Q294" s="62" t="s">
        <v>384</v>
      </c>
      <c r="R294">
        <f t="shared" si="28"/>
        <v>0</v>
      </c>
    </row>
    <row r="295">
      <c r="A295" s="63">
        <v>2.0</v>
      </c>
      <c r="B295" s="63" t="s">
        <v>567</v>
      </c>
      <c r="C295" s="63" t="s">
        <v>568</v>
      </c>
      <c r="D295" s="63">
        <v>1660.0</v>
      </c>
      <c r="E295" s="63" t="s">
        <v>569</v>
      </c>
      <c r="F295" s="63" t="s">
        <v>140</v>
      </c>
      <c r="G295" s="156"/>
      <c r="H295" s="156"/>
      <c r="I295" s="79">
        <v>44554.0</v>
      </c>
      <c r="J295" s="79">
        <v>44560.0</v>
      </c>
      <c r="K295" s="87" t="s">
        <v>2672</v>
      </c>
      <c r="L295" s="244"/>
      <c r="M295" s="60" t="s">
        <v>18</v>
      </c>
      <c r="N295" s="63" t="s">
        <v>18</v>
      </c>
      <c r="O295" s="63" t="s">
        <v>18</v>
      </c>
      <c r="P295" s="58"/>
      <c r="Q295" s="34"/>
    </row>
    <row r="296">
      <c r="A296" s="63">
        <v>2.0</v>
      </c>
      <c r="B296" s="63" t="s">
        <v>2073</v>
      </c>
      <c r="C296" s="63" t="s">
        <v>2079</v>
      </c>
      <c r="D296" s="63">
        <v>1129.0</v>
      </c>
      <c r="E296" s="63" t="s">
        <v>2075</v>
      </c>
      <c r="F296" s="63" t="s">
        <v>140</v>
      </c>
      <c r="G296" s="63"/>
      <c r="H296" s="63" t="s">
        <v>202</v>
      </c>
      <c r="I296" s="76">
        <v>44557.0</v>
      </c>
      <c r="J296" s="76">
        <v>44557.0</v>
      </c>
      <c r="K296" s="77" t="s">
        <v>2673</v>
      </c>
      <c r="L296" s="59">
        <v>7874950.0</v>
      </c>
      <c r="M296" s="60" t="s">
        <v>2674</v>
      </c>
      <c r="N296" s="61" t="s">
        <v>2675</v>
      </c>
      <c r="O296" s="66">
        <v>5512456.0</v>
      </c>
      <c r="P296" s="62" t="s">
        <v>337</v>
      </c>
      <c r="Q296" s="62" t="s">
        <v>338</v>
      </c>
      <c r="R296">
        <f t="shared" ref="R296:R297" si="29">DATEDIF(I296,J296,"D")</f>
        <v>0</v>
      </c>
    </row>
    <row r="297">
      <c r="A297" s="63">
        <v>2.0</v>
      </c>
      <c r="B297" s="63" t="s">
        <v>2146</v>
      </c>
      <c r="C297" s="63" t="s">
        <v>266</v>
      </c>
      <c r="D297" s="63">
        <v>1569.0</v>
      </c>
      <c r="E297" s="63" t="s">
        <v>2089</v>
      </c>
      <c r="F297" s="63" t="s">
        <v>140</v>
      </c>
      <c r="G297" s="156"/>
      <c r="H297" s="63" t="s">
        <v>65</v>
      </c>
      <c r="I297" s="79">
        <v>44558.0</v>
      </c>
      <c r="J297" s="79">
        <v>44558.0</v>
      </c>
      <c r="K297" s="77" t="s">
        <v>2676</v>
      </c>
      <c r="L297" s="59">
        <v>3.41805E7</v>
      </c>
      <c r="M297" s="98" t="s">
        <v>2671</v>
      </c>
      <c r="N297" s="61" t="s">
        <v>2149</v>
      </c>
      <c r="O297" s="66">
        <v>1.36722E7</v>
      </c>
      <c r="P297" s="62" t="s">
        <v>246</v>
      </c>
      <c r="Q297" s="62" t="s">
        <v>384</v>
      </c>
      <c r="R297">
        <f t="shared" si="29"/>
        <v>0</v>
      </c>
    </row>
    <row r="298">
      <c r="A298" s="63">
        <v>2.0</v>
      </c>
      <c r="B298" s="63" t="s">
        <v>2677</v>
      </c>
      <c r="C298" s="63" t="s">
        <v>225</v>
      </c>
      <c r="D298" s="63">
        <v>1601.0</v>
      </c>
      <c r="E298" s="156"/>
      <c r="F298" s="63" t="s">
        <v>140</v>
      </c>
      <c r="G298" s="156"/>
      <c r="H298" s="156"/>
      <c r="I298" s="79">
        <v>44559.0</v>
      </c>
      <c r="J298" s="79">
        <v>44560.0</v>
      </c>
      <c r="K298" s="87" t="s">
        <v>2678</v>
      </c>
      <c r="L298" s="244"/>
      <c r="M298" s="248"/>
      <c r="N298" s="249"/>
      <c r="O298" s="249"/>
      <c r="P298" s="58"/>
      <c r="Q298" s="34"/>
    </row>
    <row r="299">
      <c r="A299" s="63">
        <v>1.0</v>
      </c>
      <c r="B299" s="60" t="s">
        <v>2105</v>
      </c>
      <c r="C299" s="63" t="s">
        <v>2265</v>
      </c>
      <c r="D299" s="63" t="s">
        <v>18</v>
      </c>
      <c r="E299" s="63" t="s">
        <v>2266</v>
      </c>
      <c r="F299" s="63" t="s">
        <v>140</v>
      </c>
      <c r="G299" s="63"/>
      <c r="H299" s="63" t="s">
        <v>18</v>
      </c>
      <c r="I299" s="76">
        <v>44559.0</v>
      </c>
      <c r="J299" s="76">
        <v>44559.0</v>
      </c>
      <c r="K299" s="77" t="s">
        <v>2679</v>
      </c>
      <c r="L299" s="59">
        <v>22742.0</v>
      </c>
      <c r="M299" s="60" t="s">
        <v>2680</v>
      </c>
      <c r="N299" s="61" t="s">
        <v>2109</v>
      </c>
      <c r="O299" s="56">
        <v>498772.0</v>
      </c>
      <c r="P299" s="62" t="s">
        <v>337</v>
      </c>
      <c r="Q299" s="62" t="s">
        <v>337</v>
      </c>
    </row>
    <row r="300">
      <c r="A300" s="63">
        <v>2.0</v>
      </c>
      <c r="B300" s="63" t="s">
        <v>200</v>
      </c>
      <c r="C300" s="63" t="s">
        <v>93</v>
      </c>
      <c r="D300" s="63" t="s">
        <v>2681</v>
      </c>
      <c r="E300" s="63" t="s">
        <v>2490</v>
      </c>
      <c r="F300" s="63" t="s">
        <v>2682</v>
      </c>
      <c r="G300" s="63"/>
      <c r="H300" s="63" t="s">
        <v>202</v>
      </c>
      <c r="I300" s="76">
        <v>44411.0</v>
      </c>
      <c r="J300" s="76">
        <v>44448.0</v>
      </c>
      <c r="K300" s="224" t="s">
        <v>2683</v>
      </c>
      <c r="L300" s="59">
        <v>4320166.0</v>
      </c>
      <c r="M300" s="60" t="s">
        <v>18</v>
      </c>
      <c r="N300" s="63" t="s">
        <v>18</v>
      </c>
      <c r="O300" s="63" t="s">
        <v>18</v>
      </c>
      <c r="P300" s="57"/>
      <c r="Q300" s="57"/>
      <c r="R300">
        <f t="shared" ref="R300:R305" si="30">DATEDIF(I300,J300,"D")</f>
        <v>37</v>
      </c>
    </row>
    <row r="301">
      <c r="A301" s="63">
        <v>2.0</v>
      </c>
      <c r="B301" s="63" t="s">
        <v>2684</v>
      </c>
      <c r="C301" s="63" t="s">
        <v>2685</v>
      </c>
      <c r="D301" s="63" t="s">
        <v>18</v>
      </c>
      <c r="E301" s="63" t="s">
        <v>772</v>
      </c>
      <c r="F301" s="63" t="s">
        <v>2686</v>
      </c>
      <c r="G301" s="63"/>
      <c r="H301" s="63" t="s">
        <v>18</v>
      </c>
      <c r="I301" s="76">
        <v>44460.0</v>
      </c>
      <c r="J301" s="76">
        <v>44460.0</v>
      </c>
      <c r="K301" s="87" t="s">
        <v>2072</v>
      </c>
      <c r="L301" s="59">
        <v>7849642.0</v>
      </c>
      <c r="M301" s="60" t="s">
        <v>2687</v>
      </c>
      <c r="N301" s="66" t="s">
        <v>2688</v>
      </c>
      <c r="O301" s="66">
        <v>1569928.4</v>
      </c>
      <c r="P301" s="62" t="s">
        <v>695</v>
      </c>
      <c r="Q301" s="62" t="s">
        <v>338</v>
      </c>
      <c r="R301">
        <f t="shared" si="30"/>
        <v>0</v>
      </c>
    </row>
    <row r="302">
      <c r="A302" s="63">
        <v>1.0</v>
      </c>
      <c r="B302" s="60" t="s">
        <v>52</v>
      </c>
      <c r="C302" s="60" t="s">
        <v>2689</v>
      </c>
      <c r="D302" s="63" t="s">
        <v>2690</v>
      </c>
      <c r="E302" s="63" t="s">
        <v>1233</v>
      </c>
      <c r="F302" s="63" t="s">
        <v>582</v>
      </c>
      <c r="G302" s="63"/>
      <c r="H302" s="63" t="s">
        <v>497</v>
      </c>
      <c r="I302" s="76">
        <v>44272.0</v>
      </c>
      <c r="J302" s="76">
        <v>44286.0</v>
      </c>
      <c r="K302" s="77" t="s">
        <v>2691</v>
      </c>
      <c r="L302" s="59">
        <v>497500.0</v>
      </c>
      <c r="M302" s="60" t="s">
        <v>2692</v>
      </c>
      <c r="N302" s="63" t="s">
        <v>18</v>
      </c>
      <c r="O302" s="59" t="s">
        <v>18</v>
      </c>
      <c r="P302" s="57"/>
      <c r="Q302" s="57"/>
      <c r="R302">
        <f t="shared" si="30"/>
        <v>14</v>
      </c>
    </row>
    <row r="303">
      <c r="A303" s="49">
        <v>1.0</v>
      </c>
      <c r="B303" s="51" t="s">
        <v>588</v>
      </c>
      <c r="C303" s="51" t="s">
        <v>667</v>
      </c>
      <c r="D303" s="49">
        <v>3.0</v>
      </c>
      <c r="E303" s="49" t="s">
        <v>668</v>
      </c>
      <c r="F303" s="49" t="s">
        <v>582</v>
      </c>
      <c r="G303" s="128"/>
      <c r="H303" s="128" t="s">
        <v>595</v>
      </c>
      <c r="I303" s="96">
        <v>44208.0</v>
      </c>
      <c r="J303" s="96">
        <v>44208.0</v>
      </c>
      <c r="K303" s="81" t="s">
        <v>2693</v>
      </c>
      <c r="L303" s="54">
        <v>2098976.12</v>
      </c>
      <c r="M303" s="98" t="s">
        <v>2694</v>
      </c>
      <c r="N303" s="55" t="s">
        <v>2695</v>
      </c>
      <c r="O303" s="56" t="s">
        <v>18</v>
      </c>
      <c r="P303" s="62"/>
      <c r="Q303" s="62"/>
      <c r="R303">
        <f t="shared" si="30"/>
        <v>0</v>
      </c>
    </row>
    <row r="304">
      <c r="A304" s="49">
        <v>2.0</v>
      </c>
      <c r="B304" s="51" t="s">
        <v>2696</v>
      </c>
      <c r="C304" s="51" t="s">
        <v>2697</v>
      </c>
      <c r="D304" s="49">
        <v>1505.0</v>
      </c>
      <c r="E304" s="49" t="s">
        <v>18</v>
      </c>
      <c r="F304" s="49" t="s">
        <v>582</v>
      </c>
      <c r="G304" s="51"/>
      <c r="H304" s="51" t="s">
        <v>18</v>
      </c>
      <c r="I304" s="96">
        <v>44207.0</v>
      </c>
      <c r="J304" s="96">
        <v>44207.0</v>
      </c>
      <c r="K304" s="81" t="s">
        <v>2698</v>
      </c>
      <c r="L304" s="54" t="s">
        <v>18</v>
      </c>
      <c r="M304" s="98" t="s">
        <v>18</v>
      </c>
      <c r="N304" s="55" t="s">
        <v>18</v>
      </c>
      <c r="O304" s="56" t="s">
        <v>18</v>
      </c>
      <c r="P304" s="62"/>
      <c r="Q304" s="62"/>
      <c r="R304">
        <f t="shared" si="30"/>
        <v>0</v>
      </c>
    </row>
    <row r="305">
      <c r="A305" s="63">
        <v>1.0</v>
      </c>
      <c r="B305" s="63" t="s">
        <v>2699</v>
      </c>
      <c r="C305" s="63" t="s">
        <v>2700</v>
      </c>
      <c r="D305" s="63">
        <v>438.0</v>
      </c>
      <c r="E305" s="63" t="s">
        <v>18</v>
      </c>
      <c r="F305" s="63" t="s">
        <v>582</v>
      </c>
      <c r="G305" s="63"/>
      <c r="H305" s="63" t="s">
        <v>18</v>
      </c>
      <c r="I305" s="76">
        <v>44292.0</v>
      </c>
      <c r="J305" s="76">
        <v>44292.0</v>
      </c>
      <c r="K305" s="87" t="s">
        <v>2701</v>
      </c>
      <c r="L305" s="244"/>
      <c r="M305" s="248"/>
      <c r="N305" s="156"/>
      <c r="O305" s="156"/>
      <c r="P305" s="57"/>
      <c r="Q305" s="57"/>
      <c r="R305">
        <f t="shared" si="30"/>
        <v>0</v>
      </c>
    </row>
    <row r="306">
      <c r="A306" s="63">
        <v>1.0</v>
      </c>
      <c r="B306" s="63" t="s">
        <v>759</v>
      </c>
      <c r="C306" s="63" t="s">
        <v>2702</v>
      </c>
      <c r="D306" s="63">
        <v>434.0</v>
      </c>
      <c r="E306" s="63" t="s">
        <v>18</v>
      </c>
      <c r="F306" s="63" t="s">
        <v>582</v>
      </c>
      <c r="G306" s="63"/>
      <c r="H306" s="63" t="s">
        <v>18</v>
      </c>
      <c r="I306" s="76">
        <v>44294.0</v>
      </c>
      <c r="J306" s="76">
        <v>44294.0</v>
      </c>
      <c r="K306" s="77" t="s">
        <v>2703</v>
      </c>
      <c r="L306" s="59" t="s">
        <v>18</v>
      </c>
      <c r="M306" s="60" t="s">
        <v>18</v>
      </c>
      <c r="N306" s="63" t="s">
        <v>18</v>
      </c>
      <c r="O306" s="63" t="s">
        <v>18</v>
      </c>
      <c r="P306" s="57"/>
      <c r="Q306" s="57"/>
    </row>
    <row r="307">
      <c r="A307" s="63">
        <v>1.0</v>
      </c>
      <c r="B307" s="63" t="s">
        <v>759</v>
      </c>
      <c r="C307" s="63" t="s">
        <v>2704</v>
      </c>
      <c r="D307" s="63">
        <v>872.0</v>
      </c>
      <c r="E307" s="63" t="s">
        <v>18</v>
      </c>
      <c r="F307" s="63" t="s">
        <v>582</v>
      </c>
      <c r="G307" s="63"/>
      <c r="H307" s="63" t="s">
        <v>18</v>
      </c>
      <c r="I307" s="76">
        <v>44399.0</v>
      </c>
      <c r="J307" s="76">
        <v>44399.0</v>
      </c>
      <c r="K307" s="77" t="s">
        <v>2705</v>
      </c>
      <c r="L307" s="59" t="s">
        <v>18</v>
      </c>
      <c r="M307" s="60" t="s">
        <v>18</v>
      </c>
      <c r="N307" s="63" t="s">
        <v>18</v>
      </c>
      <c r="O307" s="63" t="s">
        <v>18</v>
      </c>
      <c r="P307" s="57"/>
      <c r="Q307" s="57"/>
      <c r="R307">
        <f t="shared" ref="R307:R311" si="31">DATEDIF(I307,J307,"D")</f>
        <v>0</v>
      </c>
    </row>
    <row r="308">
      <c r="A308" s="210">
        <v>2.0</v>
      </c>
      <c r="B308" s="210" t="s">
        <v>580</v>
      </c>
      <c r="C308" s="128" t="s">
        <v>2706</v>
      </c>
      <c r="D308" s="210">
        <v>1308.0</v>
      </c>
      <c r="E308" s="210" t="s">
        <v>18</v>
      </c>
      <c r="F308" s="210" t="s">
        <v>582</v>
      </c>
      <c r="G308" s="128"/>
      <c r="H308" s="128" t="s">
        <v>586</v>
      </c>
      <c r="I308" s="212">
        <v>44188.0</v>
      </c>
      <c r="J308" s="212">
        <v>44217.0</v>
      </c>
      <c r="K308" s="53" t="s">
        <v>2707</v>
      </c>
      <c r="L308" s="132" t="s">
        <v>18</v>
      </c>
      <c r="M308" s="133" t="s">
        <v>18</v>
      </c>
      <c r="N308" s="134" t="s">
        <v>18</v>
      </c>
      <c r="O308" s="213" t="s">
        <v>18</v>
      </c>
      <c r="P308" s="62"/>
      <c r="Q308" s="62"/>
      <c r="R308">
        <f t="shared" si="31"/>
        <v>29</v>
      </c>
    </row>
    <row r="309">
      <c r="A309" s="63">
        <v>2.0</v>
      </c>
      <c r="B309" s="63" t="s">
        <v>580</v>
      </c>
      <c r="C309" s="63" t="s">
        <v>2706</v>
      </c>
      <c r="D309" s="63">
        <v>220.0</v>
      </c>
      <c r="E309" s="63" t="s">
        <v>18</v>
      </c>
      <c r="F309" s="63" t="s">
        <v>582</v>
      </c>
      <c r="G309" s="63"/>
      <c r="H309" s="63" t="s">
        <v>586</v>
      </c>
      <c r="I309" s="76">
        <v>44246.0</v>
      </c>
      <c r="J309" s="76">
        <v>44270.0</v>
      </c>
      <c r="K309" s="87" t="s">
        <v>2708</v>
      </c>
      <c r="L309" s="54" t="s">
        <v>18</v>
      </c>
      <c r="M309" s="98" t="s">
        <v>18</v>
      </c>
      <c r="N309" s="55" t="s">
        <v>18</v>
      </c>
      <c r="O309" s="56" t="s">
        <v>18</v>
      </c>
      <c r="P309" s="57"/>
      <c r="Q309" s="57"/>
      <c r="R309">
        <f t="shared" si="31"/>
        <v>24</v>
      </c>
    </row>
    <row r="310">
      <c r="A310" s="63">
        <v>2.0</v>
      </c>
      <c r="B310" s="63" t="s">
        <v>580</v>
      </c>
      <c r="C310" s="63" t="s">
        <v>2709</v>
      </c>
      <c r="D310" s="63" t="s">
        <v>2710</v>
      </c>
      <c r="E310" s="63" t="s">
        <v>18</v>
      </c>
      <c r="F310" s="63" t="s">
        <v>582</v>
      </c>
      <c r="G310" s="63"/>
      <c r="H310" s="63" t="s">
        <v>595</v>
      </c>
      <c r="I310" s="76">
        <v>44258.0</v>
      </c>
      <c r="J310" s="76">
        <v>44265.0</v>
      </c>
      <c r="K310" s="87" t="s">
        <v>2711</v>
      </c>
      <c r="L310" s="59" t="s">
        <v>18</v>
      </c>
      <c r="M310" s="60" t="s">
        <v>18</v>
      </c>
      <c r="N310" s="63" t="s">
        <v>18</v>
      </c>
      <c r="O310" s="59" t="s">
        <v>18</v>
      </c>
      <c r="P310" s="57"/>
      <c r="Q310" s="57"/>
      <c r="R310">
        <f t="shared" si="31"/>
        <v>7</v>
      </c>
    </row>
    <row r="311">
      <c r="A311" s="63">
        <v>2.0</v>
      </c>
      <c r="B311" s="63" t="s">
        <v>580</v>
      </c>
      <c r="C311" s="63" t="s">
        <v>2712</v>
      </c>
      <c r="D311" s="63">
        <v>277.0</v>
      </c>
      <c r="E311" s="63" t="s">
        <v>18</v>
      </c>
      <c r="F311" s="63" t="s">
        <v>582</v>
      </c>
      <c r="G311" s="63"/>
      <c r="H311" s="63" t="s">
        <v>586</v>
      </c>
      <c r="I311" s="76">
        <v>44259.0</v>
      </c>
      <c r="J311" s="76">
        <v>44270.0</v>
      </c>
      <c r="K311" s="87" t="s">
        <v>2713</v>
      </c>
      <c r="L311" s="59" t="s">
        <v>18</v>
      </c>
      <c r="M311" s="60" t="s">
        <v>18</v>
      </c>
      <c r="N311" s="63" t="s">
        <v>18</v>
      </c>
      <c r="O311" s="59" t="s">
        <v>18</v>
      </c>
      <c r="P311" s="57"/>
      <c r="Q311" s="57"/>
      <c r="R311">
        <f t="shared" si="31"/>
        <v>11</v>
      </c>
    </row>
    <row r="312">
      <c r="A312" s="63">
        <v>2.0</v>
      </c>
      <c r="B312" s="63" t="s">
        <v>580</v>
      </c>
      <c r="C312" s="63" t="s">
        <v>2714</v>
      </c>
      <c r="D312" s="63">
        <v>283.0</v>
      </c>
      <c r="E312" s="63" t="s">
        <v>18</v>
      </c>
      <c r="F312" s="63" t="s">
        <v>582</v>
      </c>
      <c r="G312" s="63"/>
      <c r="H312" s="63" t="s">
        <v>595</v>
      </c>
      <c r="I312" s="76">
        <v>44264.0</v>
      </c>
      <c r="J312" s="76">
        <v>44265.0</v>
      </c>
      <c r="K312" s="87" t="s">
        <v>2715</v>
      </c>
      <c r="L312" s="59" t="s">
        <v>18</v>
      </c>
      <c r="M312" s="60" t="s">
        <v>18</v>
      </c>
      <c r="N312" s="63" t="s">
        <v>18</v>
      </c>
      <c r="O312" s="59" t="s">
        <v>18</v>
      </c>
      <c r="P312" s="57"/>
      <c r="Q312" s="57"/>
    </row>
    <row r="313">
      <c r="A313" s="210">
        <v>2.0</v>
      </c>
      <c r="B313" s="128" t="s">
        <v>588</v>
      </c>
      <c r="C313" s="128" t="s">
        <v>2716</v>
      </c>
      <c r="D313" s="210">
        <v>1326.0</v>
      </c>
      <c r="E313" s="210" t="s">
        <v>18</v>
      </c>
      <c r="F313" s="210" t="s">
        <v>582</v>
      </c>
      <c r="G313" s="51"/>
      <c r="H313" s="51" t="s">
        <v>595</v>
      </c>
      <c r="I313" s="212">
        <v>44189.0</v>
      </c>
      <c r="J313" s="212">
        <v>44224.0</v>
      </c>
      <c r="K313" s="53" t="s">
        <v>2717</v>
      </c>
      <c r="L313" s="132">
        <v>5400000.0</v>
      </c>
      <c r="M313" s="133" t="s">
        <v>2718</v>
      </c>
      <c r="N313" s="55" t="s">
        <v>2719</v>
      </c>
      <c r="O313" s="56" t="s">
        <v>18</v>
      </c>
      <c r="P313" s="62"/>
      <c r="Q313" s="62"/>
      <c r="R313">
        <f>DATEDIF(I313,J313,"D")</f>
        <v>35</v>
      </c>
    </row>
    <row r="314">
      <c r="A314" s="49">
        <v>2.0</v>
      </c>
      <c r="B314" s="206" t="s">
        <v>2720</v>
      </c>
      <c r="C314" s="51" t="s">
        <v>571</v>
      </c>
      <c r="D314" s="49">
        <v>66.0</v>
      </c>
      <c r="E314" s="49" t="s">
        <v>18</v>
      </c>
      <c r="F314" s="49" t="s">
        <v>582</v>
      </c>
      <c r="G314" s="51"/>
      <c r="H314" s="51" t="s">
        <v>18</v>
      </c>
      <c r="I314" s="96">
        <v>44222.0</v>
      </c>
      <c r="J314" s="96">
        <v>44222.0</v>
      </c>
      <c r="K314" s="81" t="s">
        <v>2721</v>
      </c>
      <c r="L314" s="54" t="s">
        <v>18</v>
      </c>
      <c r="M314" s="98" t="s">
        <v>18</v>
      </c>
      <c r="N314" s="55" t="s">
        <v>18</v>
      </c>
      <c r="O314" s="56" t="s">
        <v>18</v>
      </c>
      <c r="P314" s="62"/>
      <c r="Q314" s="62"/>
    </row>
    <row r="315">
      <c r="A315" s="49">
        <v>2.0</v>
      </c>
      <c r="B315" s="51" t="s">
        <v>507</v>
      </c>
      <c r="C315" s="51" t="s">
        <v>2124</v>
      </c>
      <c r="D315" s="49">
        <v>20.0</v>
      </c>
      <c r="E315" s="49" t="s">
        <v>18</v>
      </c>
      <c r="F315" s="49" t="s">
        <v>582</v>
      </c>
      <c r="G315" s="51"/>
      <c r="H315" s="51" t="s">
        <v>18</v>
      </c>
      <c r="I315" s="96">
        <v>44211.0</v>
      </c>
      <c r="J315" s="96">
        <v>44218.0</v>
      </c>
      <c r="K315" s="81" t="s">
        <v>2722</v>
      </c>
      <c r="L315" s="54" t="s">
        <v>18</v>
      </c>
      <c r="M315" s="98" t="s">
        <v>18</v>
      </c>
      <c r="N315" s="55" t="s">
        <v>18</v>
      </c>
      <c r="O315" s="56" t="s">
        <v>18</v>
      </c>
      <c r="P315" s="62"/>
      <c r="Q315" s="62"/>
    </row>
    <row r="316">
      <c r="A316" s="63">
        <v>2.0</v>
      </c>
      <c r="B316" s="60" t="s">
        <v>1332</v>
      </c>
      <c r="C316" s="60" t="s">
        <v>2723</v>
      </c>
      <c r="D316" s="63">
        <v>361.0</v>
      </c>
      <c r="E316" s="63" t="s">
        <v>18</v>
      </c>
      <c r="F316" s="63" t="s">
        <v>582</v>
      </c>
      <c r="G316" s="63"/>
      <c r="H316" s="63" t="s">
        <v>18</v>
      </c>
      <c r="I316" s="76">
        <v>44278.0</v>
      </c>
      <c r="J316" s="76">
        <v>44278.0</v>
      </c>
      <c r="K316" s="77" t="s">
        <v>2724</v>
      </c>
      <c r="L316" s="59" t="s">
        <v>18</v>
      </c>
      <c r="M316" s="60" t="s">
        <v>18</v>
      </c>
      <c r="N316" s="63" t="s">
        <v>18</v>
      </c>
      <c r="O316" s="59" t="s">
        <v>18</v>
      </c>
      <c r="P316" s="57"/>
      <c r="Q316" s="57"/>
      <c r="R316">
        <f t="shared" ref="R316:R320" si="32">DATEDIF(I316,J316,"D")</f>
        <v>0</v>
      </c>
    </row>
    <row r="317">
      <c r="A317" s="49">
        <v>1.0</v>
      </c>
      <c r="B317" s="51" t="s">
        <v>835</v>
      </c>
      <c r="C317" s="51" t="s">
        <v>2725</v>
      </c>
      <c r="D317" s="49">
        <v>25.0</v>
      </c>
      <c r="E317" s="49" t="s">
        <v>18</v>
      </c>
      <c r="F317" s="49" t="s">
        <v>582</v>
      </c>
      <c r="G317" s="51"/>
      <c r="H317" s="51" t="s">
        <v>18</v>
      </c>
      <c r="I317" s="96">
        <v>44211.0</v>
      </c>
      <c r="J317" s="96">
        <v>44218.0</v>
      </c>
      <c r="K317" s="81" t="s">
        <v>2726</v>
      </c>
      <c r="L317" s="54" t="s">
        <v>18</v>
      </c>
      <c r="M317" s="98" t="s">
        <v>18</v>
      </c>
      <c r="N317" s="55" t="s">
        <v>18</v>
      </c>
      <c r="O317" s="56" t="s">
        <v>18</v>
      </c>
      <c r="P317" s="62"/>
      <c r="Q317" s="62"/>
      <c r="R317">
        <f t="shared" si="32"/>
        <v>7</v>
      </c>
    </row>
    <row r="318">
      <c r="A318" s="63">
        <v>1.0</v>
      </c>
      <c r="B318" s="63" t="s">
        <v>2727</v>
      </c>
      <c r="C318" s="60" t="s">
        <v>2728</v>
      </c>
      <c r="D318" s="63">
        <v>422.0</v>
      </c>
      <c r="E318" s="63" t="s">
        <v>18</v>
      </c>
      <c r="F318" s="63" t="s">
        <v>582</v>
      </c>
      <c r="G318" s="63"/>
      <c r="H318" s="63" t="s">
        <v>18</v>
      </c>
      <c r="I318" s="76">
        <v>44288.0</v>
      </c>
      <c r="J318" s="76">
        <v>44291.0</v>
      </c>
      <c r="K318" s="77" t="s">
        <v>2729</v>
      </c>
      <c r="L318" s="59" t="s">
        <v>18</v>
      </c>
      <c r="M318" s="60" t="s">
        <v>18</v>
      </c>
      <c r="N318" s="63" t="s">
        <v>18</v>
      </c>
      <c r="O318" s="63" t="s">
        <v>18</v>
      </c>
      <c r="P318" s="57"/>
      <c r="Q318" s="57"/>
      <c r="R318">
        <f t="shared" si="32"/>
        <v>3</v>
      </c>
    </row>
    <row r="319">
      <c r="A319" s="63">
        <v>2.0</v>
      </c>
      <c r="B319" s="63" t="s">
        <v>2730</v>
      </c>
      <c r="C319" s="63" t="s">
        <v>2731</v>
      </c>
      <c r="D319" s="63">
        <v>459.0</v>
      </c>
      <c r="E319" s="63" t="s">
        <v>18</v>
      </c>
      <c r="F319" s="63" t="s">
        <v>582</v>
      </c>
      <c r="G319" s="63"/>
      <c r="H319" s="63" t="s">
        <v>18</v>
      </c>
      <c r="I319" s="76">
        <v>44299.0</v>
      </c>
      <c r="J319" s="76">
        <v>44301.0</v>
      </c>
      <c r="K319" s="77" t="s">
        <v>2732</v>
      </c>
      <c r="L319" s="59" t="s">
        <v>18</v>
      </c>
      <c r="M319" s="60" t="s">
        <v>18</v>
      </c>
      <c r="N319" s="63" t="s">
        <v>18</v>
      </c>
      <c r="O319" s="63" t="s">
        <v>18</v>
      </c>
      <c r="P319" s="57"/>
      <c r="Q319" s="57"/>
      <c r="R319">
        <f t="shared" si="32"/>
        <v>2</v>
      </c>
    </row>
    <row r="320">
      <c r="A320" s="63">
        <v>2.0</v>
      </c>
      <c r="B320" s="63" t="s">
        <v>580</v>
      </c>
      <c r="C320" s="63" t="s">
        <v>2733</v>
      </c>
      <c r="D320" s="63">
        <v>1017.0</v>
      </c>
      <c r="E320" s="63" t="s">
        <v>18</v>
      </c>
      <c r="F320" s="63" t="s">
        <v>582</v>
      </c>
      <c r="G320" s="63"/>
      <c r="H320" s="63" t="s">
        <v>363</v>
      </c>
      <c r="I320" s="76">
        <v>44413.0</v>
      </c>
      <c r="J320" s="76">
        <v>44424.0</v>
      </c>
      <c r="K320" s="87" t="s">
        <v>2734</v>
      </c>
      <c r="L320" s="59" t="s">
        <v>18</v>
      </c>
      <c r="M320" s="60" t="s">
        <v>18</v>
      </c>
      <c r="N320" s="63" t="s">
        <v>18</v>
      </c>
      <c r="O320" s="63" t="s">
        <v>18</v>
      </c>
      <c r="P320" s="57"/>
      <c r="Q320" s="57"/>
      <c r="R320">
        <f t="shared" si="32"/>
        <v>11</v>
      </c>
    </row>
    <row r="321">
      <c r="A321" s="63">
        <v>2.0</v>
      </c>
      <c r="B321" s="63" t="s">
        <v>588</v>
      </c>
      <c r="C321" s="63" t="s">
        <v>747</v>
      </c>
      <c r="D321" s="63">
        <v>1321.0</v>
      </c>
      <c r="E321" s="63" t="s">
        <v>18</v>
      </c>
      <c r="F321" s="63" t="s">
        <v>582</v>
      </c>
      <c r="G321" s="63"/>
      <c r="H321" s="63" t="s">
        <v>595</v>
      </c>
      <c r="I321" s="79">
        <v>44481.0</v>
      </c>
      <c r="J321" s="79">
        <v>44484.0</v>
      </c>
      <c r="K321" s="87" t="s">
        <v>2735</v>
      </c>
      <c r="L321" s="59" t="s">
        <v>18</v>
      </c>
      <c r="M321" s="60" t="s">
        <v>18</v>
      </c>
      <c r="N321" s="63" t="s">
        <v>18</v>
      </c>
      <c r="O321" s="63" t="s">
        <v>18</v>
      </c>
      <c r="P321" s="57"/>
      <c r="Q321" s="57"/>
    </row>
    <row r="322">
      <c r="A322" s="49">
        <v>2.0</v>
      </c>
      <c r="B322" s="51" t="s">
        <v>2736</v>
      </c>
      <c r="C322" s="51" t="s">
        <v>2737</v>
      </c>
      <c r="D322" s="49" t="s">
        <v>2738</v>
      </c>
      <c r="E322" s="49" t="s">
        <v>2739</v>
      </c>
      <c r="F322" s="49" t="s">
        <v>582</v>
      </c>
      <c r="G322" s="51"/>
      <c r="H322" s="51" t="s">
        <v>586</v>
      </c>
      <c r="I322" s="96">
        <v>44207.0</v>
      </c>
      <c r="J322" s="96">
        <v>44244.0</v>
      </c>
      <c r="K322" s="81" t="s">
        <v>2740</v>
      </c>
      <c r="L322" s="54" t="s">
        <v>18</v>
      </c>
      <c r="M322" s="98" t="s">
        <v>18</v>
      </c>
      <c r="N322" s="55" t="s">
        <v>18</v>
      </c>
      <c r="O322" s="56" t="s">
        <v>18</v>
      </c>
      <c r="P322" s="62"/>
      <c r="Q322" s="62"/>
      <c r="R322">
        <f>DATEDIF(I322,J322,"D")</f>
        <v>37</v>
      </c>
    </row>
    <row r="323">
      <c r="A323" s="49">
        <v>2.0</v>
      </c>
      <c r="B323" s="51" t="s">
        <v>580</v>
      </c>
      <c r="C323" s="51" t="s">
        <v>2741</v>
      </c>
      <c r="D323" s="49">
        <v>1341.0</v>
      </c>
      <c r="E323" s="49" t="s">
        <v>2742</v>
      </c>
      <c r="F323" s="49" t="s">
        <v>582</v>
      </c>
      <c r="G323" s="51"/>
      <c r="H323" s="51" t="s">
        <v>595</v>
      </c>
      <c r="I323" s="96">
        <v>44207.0</v>
      </c>
      <c r="J323" s="96">
        <v>44216.0</v>
      </c>
      <c r="K323" s="81" t="s">
        <v>2743</v>
      </c>
      <c r="L323" s="54" t="s">
        <v>18</v>
      </c>
      <c r="M323" s="98" t="s">
        <v>18</v>
      </c>
      <c r="N323" s="55" t="s">
        <v>18</v>
      </c>
      <c r="O323" s="56" t="s">
        <v>18</v>
      </c>
      <c r="P323" s="62"/>
      <c r="Q323" s="62"/>
    </row>
    <row r="324">
      <c r="A324" s="49">
        <v>2.0</v>
      </c>
      <c r="B324" s="51" t="s">
        <v>580</v>
      </c>
      <c r="C324" s="51" t="s">
        <v>2741</v>
      </c>
      <c r="D324" s="49" t="s">
        <v>18</v>
      </c>
      <c r="E324" s="49" t="s">
        <v>2742</v>
      </c>
      <c r="F324" s="49" t="s">
        <v>582</v>
      </c>
      <c r="G324" s="51"/>
      <c r="H324" s="51" t="s">
        <v>595</v>
      </c>
      <c r="I324" s="212">
        <v>44216.0</v>
      </c>
      <c r="J324" s="212">
        <v>44231.0</v>
      </c>
      <c r="K324" s="53" t="s">
        <v>2744</v>
      </c>
      <c r="L324" s="132">
        <v>1.274459325E7</v>
      </c>
      <c r="M324" s="98" t="s">
        <v>18</v>
      </c>
      <c r="N324" s="55" t="s">
        <v>18</v>
      </c>
      <c r="O324" s="56" t="s">
        <v>18</v>
      </c>
      <c r="P324" s="62"/>
      <c r="Q324" s="62"/>
      <c r="R324">
        <f t="shared" ref="R324:R325" si="33">DATEDIF(I324,J324,"D")</f>
        <v>15</v>
      </c>
    </row>
    <row r="325">
      <c r="A325" s="210">
        <v>2.0</v>
      </c>
      <c r="B325" s="51" t="s">
        <v>580</v>
      </c>
      <c r="C325" s="51" t="s">
        <v>2745</v>
      </c>
      <c r="D325" s="49">
        <v>1341.0</v>
      </c>
      <c r="E325" s="49" t="s">
        <v>2746</v>
      </c>
      <c r="F325" s="49" t="s">
        <v>582</v>
      </c>
      <c r="G325" s="51"/>
      <c r="H325" s="51" t="s">
        <v>595</v>
      </c>
      <c r="I325" s="96">
        <v>44207.0</v>
      </c>
      <c r="J325" s="212">
        <v>44216.0</v>
      </c>
      <c r="K325" s="81" t="s">
        <v>2747</v>
      </c>
      <c r="L325" s="54" t="s">
        <v>18</v>
      </c>
      <c r="M325" s="98" t="s">
        <v>18</v>
      </c>
      <c r="N325" s="55" t="s">
        <v>18</v>
      </c>
      <c r="O325" s="56" t="s">
        <v>18</v>
      </c>
      <c r="P325" s="62"/>
      <c r="Q325" s="62"/>
      <c r="R325">
        <f t="shared" si="33"/>
        <v>9</v>
      </c>
    </row>
    <row r="326">
      <c r="A326" s="210">
        <v>2.0</v>
      </c>
      <c r="B326" s="51" t="s">
        <v>580</v>
      </c>
      <c r="C326" s="51" t="s">
        <v>2745</v>
      </c>
      <c r="D326" s="49" t="s">
        <v>18</v>
      </c>
      <c r="E326" s="49" t="s">
        <v>2746</v>
      </c>
      <c r="F326" s="49" t="s">
        <v>582</v>
      </c>
      <c r="G326" s="51"/>
      <c r="H326" s="51" t="s">
        <v>595</v>
      </c>
      <c r="I326" s="212">
        <v>44216.0</v>
      </c>
      <c r="J326" s="212">
        <v>44231.0</v>
      </c>
      <c r="K326" s="53" t="s">
        <v>2744</v>
      </c>
      <c r="L326" s="132">
        <v>9871722.65</v>
      </c>
      <c r="M326" s="250" t="s">
        <v>18</v>
      </c>
      <c r="N326" s="55" t="s">
        <v>18</v>
      </c>
      <c r="O326" s="56" t="s">
        <v>18</v>
      </c>
      <c r="P326" s="62"/>
      <c r="Q326" s="62"/>
    </row>
    <row r="327">
      <c r="A327" s="49">
        <v>2.0</v>
      </c>
      <c r="B327" s="51" t="s">
        <v>2748</v>
      </c>
      <c r="C327" s="51" t="s">
        <v>2749</v>
      </c>
      <c r="D327" s="49">
        <v>1504.0</v>
      </c>
      <c r="E327" s="49" t="s">
        <v>2750</v>
      </c>
      <c r="F327" s="49" t="s">
        <v>582</v>
      </c>
      <c r="G327" s="51"/>
      <c r="H327" s="51" t="s">
        <v>18</v>
      </c>
      <c r="I327" s="96">
        <v>44207.0</v>
      </c>
      <c r="J327" s="96">
        <v>44217.0</v>
      </c>
      <c r="K327" s="81" t="s">
        <v>2751</v>
      </c>
      <c r="L327" s="54" t="s">
        <v>18</v>
      </c>
      <c r="M327" s="98" t="s">
        <v>18</v>
      </c>
      <c r="N327" s="55" t="s">
        <v>18</v>
      </c>
      <c r="O327" s="56" t="s">
        <v>18</v>
      </c>
      <c r="P327" s="62"/>
      <c r="Q327" s="62"/>
      <c r="R327">
        <f t="shared" ref="R327:R329" si="34">DATEDIF(I327,J327,"D")</f>
        <v>10</v>
      </c>
    </row>
    <row r="328">
      <c r="A328" s="49">
        <v>2.0</v>
      </c>
      <c r="B328" s="51" t="s">
        <v>2720</v>
      </c>
      <c r="C328" s="51" t="s">
        <v>571</v>
      </c>
      <c r="D328" s="49" t="s">
        <v>2752</v>
      </c>
      <c r="E328" s="49" t="s">
        <v>1024</v>
      </c>
      <c r="F328" s="49" t="s">
        <v>582</v>
      </c>
      <c r="G328" s="51"/>
      <c r="H328" s="51" t="s">
        <v>680</v>
      </c>
      <c r="I328" s="96">
        <v>44208.0</v>
      </c>
      <c r="J328" s="96">
        <v>44256.0</v>
      </c>
      <c r="K328" s="81" t="s">
        <v>2753</v>
      </c>
      <c r="L328" s="54" t="s">
        <v>2754</v>
      </c>
      <c r="M328" s="98" t="s">
        <v>2755</v>
      </c>
      <c r="N328" s="55" t="s">
        <v>18</v>
      </c>
      <c r="O328" s="56" t="s">
        <v>18</v>
      </c>
      <c r="P328" s="62"/>
      <c r="Q328" s="62"/>
      <c r="R328">
        <f t="shared" si="34"/>
        <v>48</v>
      </c>
    </row>
    <row r="329">
      <c r="A329" s="49">
        <v>2.0</v>
      </c>
      <c r="B329" s="51" t="s">
        <v>2720</v>
      </c>
      <c r="C329" s="51" t="s">
        <v>571</v>
      </c>
      <c r="D329" s="49" t="s">
        <v>18</v>
      </c>
      <c r="E329" s="49" t="s">
        <v>1024</v>
      </c>
      <c r="F329" s="49" t="s">
        <v>582</v>
      </c>
      <c r="G329" s="51"/>
      <c r="H329" s="51" t="s">
        <v>680</v>
      </c>
      <c r="I329" s="96">
        <v>44256.0</v>
      </c>
      <c r="J329" s="96">
        <v>44286.0</v>
      </c>
      <c r="K329" s="81" t="s">
        <v>2756</v>
      </c>
      <c r="L329" s="54">
        <f>6516671.03+100000</f>
        <v>6616671.03</v>
      </c>
      <c r="M329" s="98" t="s">
        <v>2755</v>
      </c>
      <c r="N329" s="55" t="s">
        <v>2757</v>
      </c>
      <c r="O329" s="56" t="s">
        <v>18</v>
      </c>
      <c r="P329" s="62"/>
      <c r="Q329" s="62"/>
      <c r="R329">
        <f t="shared" si="34"/>
        <v>30</v>
      </c>
    </row>
    <row r="330">
      <c r="A330" s="49">
        <v>2.0</v>
      </c>
      <c r="B330" s="51" t="s">
        <v>2720</v>
      </c>
      <c r="C330" s="51" t="s">
        <v>2758</v>
      </c>
      <c r="D330" s="49">
        <v>28.0</v>
      </c>
      <c r="E330" s="49" t="s">
        <v>1024</v>
      </c>
      <c r="F330" s="49" t="s">
        <v>582</v>
      </c>
      <c r="G330" s="51"/>
      <c r="H330" s="51" t="s">
        <v>680</v>
      </c>
      <c r="I330" s="96">
        <v>44214.0</v>
      </c>
      <c r="J330" s="96">
        <v>44217.0</v>
      </c>
      <c r="K330" s="81" t="s">
        <v>2759</v>
      </c>
      <c r="L330" s="54" t="s">
        <v>18</v>
      </c>
      <c r="M330" s="98" t="s">
        <v>18</v>
      </c>
      <c r="N330" s="55" t="s">
        <v>18</v>
      </c>
      <c r="O330" s="56" t="s">
        <v>18</v>
      </c>
      <c r="P330" s="62"/>
      <c r="Q330" s="62"/>
    </row>
    <row r="331">
      <c r="A331" s="63">
        <v>2.0</v>
      </c>
      <c r="B331" s="63" t="s">
        <v>791</v>
      </c>
      <c r="C331" s="63" t="s">
        <v>571</v>
      </c>
      <c r="D331" s="63" t="s">
        <v>2760</v>
      </c>
      <c r="E331" s="63" t="s">
        <v>1024</v>
      </c>
      <c r="F331" s="63" t="s">
        <v>582</v>
      </c>
      <c r="G331" s="63"/>
      <c r="H331" s="63" t="s">
        <v>680</v>
      </c>
      <c r="I331" s="76">
        <v>44438.0</v>
      </c>
      <c r="J331" s="76">
        <v>44470.0</v>
      </c>
      <c r="K331" s="77" t="s">
        <v>2761</v>
      </c>
      <c r="L331" s="54">
        <f t="shared" ref="L331:L332" si="35">6516671.03+100000</f>
        <v>6616671.03</v>
      </c>
      <c r="M331" s="98" t="s">
        <v>2755</v>
      </c>
      <c r="N331" s="55" t="s">
        <v>2757</v>
      </c>
      <c r="O331" s="63" t="s">
        <v>18</v>
      </c>
      <c r="P331" s="57"/>
      <c r="Q331" s="57"/>
      <c r="R331">
        <f>DATEDIF(I331,J331,"D")</f>
        <v>32</v>
      </c>
    </row>
    <row r="332">
      <c r="A332" s="63">
        <v>2.0</v>
      </c>
      <c r="B332" s="63" t="s">
        <v>791</v>
      </c>
      <c r="C332" s="63" t="s">
        <v>2762</v>
      </c>
      <c r="D332" s="63">
        <v>1413.0</v>
      </c>
      <c r="E332" s="63" t="s">
        <v>1024</v>
      </c>
      <c r="F332" s="63" t="s">
        <v>582</v>
      </c>
      <c r="G332" s="63"/>
      <c r="H332" s="63" t="s">
        <v>680</v>
      </c>
      <c r="I332" s="76">
        <v>44508.0</v>
      </c>
      <c r="J332" s="76">
        <v>44539.0</v>
      </c>
      <c r="K332" s="77" t="s">
        <v>2763</v>
      </c>
      <c r="L332" s="54">
        <f t="shared" si="35"/>
        <v>6616671.03</v>
      </c>
      <c r="M332" s="98" t="s">
        <v>2755</v>
      </c>
      <c r="N332" s="55" t="s">
        <v>2757</v>
      </c>
      <c r="O332" s="63" t="s">
        <v>18</v>
      </c>
      <c r="P332" s="57"/>
      <c r="Q332" s="57"/>
    </row>
    <row r="333">
      <c r="A333" s="49">
        <v>2.0</v>
      </c>
      <c r="B333" s="51" t="s">
        <v>2764</v>
      </c>
      <c r="C333" s="51" t="s">
        <v>2765</v>
      </c>
      <c r="D333" s="49" t="s">
        <v>18</v>
      </c>
      <c r="E333" s="49" t="s">
        <v>2766</v>
      </c>
      <c r="F333" s="49" t="s">
        <v>582</v>
      </c>
      <c r="G333" s="51"/>
      <c r="H333" s="51" t="s">
        <v>202</v>
      </c>
      <c r="I333" s="96">
        <v>44222.0</v>
      </c>
      <c r="J333" s="96">
        <v>44225.0</v>
      </c>
      <c r="K333" s="81" t="s">
        <v>2767</v>
      </c>
      <c r="L333" s="54">
        <v>1.2444208E7</v>
      </c>
      <c r="M333" s="98" t="s">
        <v>18</v>
      </c>
      <c r="N333" s="55" t="s">
        <v>18</v>
      </c>
      <c r="O333" s="56" t="s">
        <v>18</v>
      </c>
      <c r="P333" s="62"/>
      <c r="Q333" s="62"/>
      <c r="R333">
        <f>DATEDIF(I333,J333,"D")</f>
        <v>3</v>
      </c>
    </row>
    <row r="334" ht="42.0" customHeight="1">
      <c r="A334" s="49">
        <v>2.0</v>
      </c>
      <c r="B334" s="51" t="s">
        <v>2768</v>
      </c>
      <c r="C334" s="51" t="s">
        <v>2769</v>
      </c>
      <c r="D334" s="49" t="s">
        <v>2770</v>
      </c>
      <c r="E334" s="49" t="s">
        <v>1223</v>
      </c>
      <c r="F334" s="49" t="s">
        <v>582</v>
      </c>
      <c r="G334" s="51"/>
      <c r="H334" s="51" t="s">
        <v>202</v>
      </c>
      <c r="I334" s="96">
        <v>44211.0</v>
      </c>
      <c r="J334" s="96">
        <v>44223.0</v>
      </c>
      <c r="K334" s="81" t="s">
        <v>2771</v>
      </c>
      <c r="L334" s="54">
        <v>2118058.0</v>
      </c>
      <c r="M334" s="98" t="s">
        <v>18</v>
      </c>
      <c r="N334" s="55" t="s">
        <v>18</v>
      </c>
      <c r="O334" s="56" t="s">
        <v>18</v>
      </c>
      <c r="P334" s="62"/>
      <c r="Q334" s="62"/>
    </row>
    <row r="335">
      <c r="A335" s="49">
        <v>2.0</v>
      </c>
      <c r="B335" s="51" t="s">
        <v>2772</v>
      </c>
      <c r="C335" s="51" t="s">
        <v>70</v>
      </c>
      <c r="D335" s="49">
        <v>57.0</v>
      </c>
      <c r="E335" s="49" t="s">
        <v>2773</v>
      </c>
      <c r="F335" s="49" t="s">
        <v>582</v>
      </c>
      <c r="G335" s="51"/>
      <c r="H335" s="51" t="s">
        <v>202</v>
      </c>
      <c r="I335" s="96">
        <v>44221.0</v>
      </c>
      <c r="J335" s="96">
        <v>44228.0</v>
      </c>
      <c r="K335" s="81" t="s">
        <v>2774</v>
      </c>
      <c r="L335" s="54" t="s">
        <v>18</v>
      </c>
      <c r="M335" s="98" t="s">
        <v>18</v>
      </c>
      <c r="N335" s="55" t="s">
        <v>18</v>
      </c>
      <c r="O335" s="56" t="s">
        <v>18</v>
      </c>
      <c r="P335" s="62"/>
      <c r="Q335" s="62"/>
      <c r="R335">
        <f t="shared" ref="R335:R344" si="36">DATEDIF(I335,J335,"D")</f>
        <v>7</v>
      </c>
    </row>
    <row r="336">
      <c r="A336" s="63">
        <v>2.0</v>
      </c>
      <c r="B336" s="63" t="s">
        <v>52</v>
      </c>
      <c r="C336" s="63" t="s">
        <v>2775</v>
      </c>
      <c r="D336" s="63">
        <v>552.0</v>
      </c>
      <c r="E336" s="63" t="s">
        <v>1233</v>
      </c>
      <c r="F336" s="63" t="s">
        <v>582</v>
      </c>
      <c r="G336" s="63"/>
      <c r="H336" s="63" t="s">
        <v>600</v>
      </c>
      <c r="I336" s="76">
        <v>44314.0</v>
      </c>
      <c r="J336" s="76">
        <v>44328.0</v>
      </c>
      <c r="K336" s="77" t="s">
        <v>2776</v>
      </c>
      <c r="L336" s="59">
        <v>497500.0</v>
      </c>
      <c r="M336" s="60" t="s">
        <v>2692</v>
      </c>
      <c r="N336" s="55" t="s">
        <v>2777</v>
      </c>
      <c r="O336" s="156"/>
      <c r="P336" s="57"/>
      <c r="Q336" s="57"/>
      <c r="R336">
        <f t="shared" si="36"/>
        <v>14</v>
      </c>
    </row>
    <row r="337">
      <c r="A337" s="49">
        <v>2.0</v>
      </c>
      <c r="B337" s="51" t="s">
        <v>52</v>
      </c>
      <c r="C337" s="51" t="s">
        <v>2778</v>
      </c>
      <c r="D337" s="49">
        <v>29.0</v>
      </c>
      <c r="E337" s="49" t="s">
        <v>2779</v>
      </c>
      <c r="F337" s="49" t="s">
        <v>582</v>
      </c>
      <c r="G337" s="51"/>
      <c r="H337" s="51" t="s">
        <v>497</v>
      </c>
      <c r="I337" s="96">
        <v>44214.0</v>
      </c>
      <c r="J337" s="96">
        <v>44223.0</v>
      </c>
      <c r="K337" s="81" t="s">
        <v>2780</v>
      </c>
      <c r="L337" s="54" t="s">
        <v>18</v>
      </c>
      <c r="M337" s="98" t="s">
        <v>18</v>
      </c>
      <c r="N337" s="55" t="s">
        <v>18</v>
      </c>
      <c r="O337" s="56" t="s">
        <v>18</v>
      </c>
      <c r="P337" s="62"/>
      <c r="Q337" s="62"/>
      <c r="R337">
        <f t="shared" si="36"/>
        <v>9</v>
      </c>
    </row>
    <row r="338">
      <c r="A338" s="63">
        <v>2.0</v>
      </c>
      <c r="B338" s="63" t="s">
        <v>165</v>
      </c>
      <c r="C338" s="63" t="s">
        <v>2781</v>
      </c>
      <c r="D338" s="63">
        <v>202.0</v>
      </c>
      <c r="E338" s="63" t="s">
        <v>2782</v>
      </c>
      <c r="F338" s="63" t="s">
        <v>582</v>
      </c>
      <c r="G338" s="63"/>
      <c r="H338" s="63" t="s">
        <v>640</v>
      </c>
      <c r="I338" s="76">
        <v>44244.0</v>
      </c>
      <c r="J338" s="76">
        <v>44245.0</v>
      </c>
      <c r="K338" s="87" t="s">
        <v>2783</v>
      </c>
      <c r="L338" s="54">
        <v>5160766.11</v>
      </c>
      <c r="M338" s="98" t="s">
        <v>2784</v>
      </c>
      <c r="N338" s="163" t="s">
        <v>2785</v>
      </c>
      <c r="O338" s="63" t="s">
        <v>18</v>
      </c>
      <c r="P338" s="57"/>
      <c r="Q338" s="57"/>
      <c r="R338">
        <f t="shared" si="36"/>
        <v>1</v>
      </c>
    </row>
    <row r="339">
      <c r="A339" s="63">
        <v>2.0</v>
      </c>
      <c r="B339" s="63" t="s">
        <v>165</v>
      </c>
      <c r="C339" s="63" t="s">
        <v>2781</v>
      </c>
      <c r="D339" s="63">
        <v>271.0</v>
      </c>
      <c r="E339" s="63" t="s">
        <v>2782</v>
      </c>
      <c r="F339" s="63" t="s">
        <v>582</v>
      </c>
      <c r="G339" s="63"/>
      <c r="H339" s="63" t="s">
        <v>640</v>
      </c>
      <c r="I339" s="76">
        <v>44258.0</v>
      </c>
      <c r="J339" s="76">
        <v>44278.0</v>
      </c>
      <c r="K339" s="87" t="s">
        <v>2786</v>
      </c>
      <c r="L339" s="54">
        <v>5160766.11</v>
      </c>
      <c r="M339" s="98" t="s">
        <v>2787</v>
      </c>
      <c r="N339" s="55" t="s">
        <v>2785</v>
      </c>
      <c r="O339" s="59" t="s">
        <v>18</v>
      </c>
      <c r="P339" s="57"/>
      <c r="Q339" s="57"/>
      <c r="R339">
        <f t="shared" si="36"/>
        <v>20</v>
      </c>
    </row>
    <row r="340">
      <c r="A340" s="49">
        <v>2.0</v>
      </c>
      <c r="B340" s="51" t="s">
        <v>588</v>
      </c>
      <c r="C340" s="51" t="s">
        <v>2788</v>
      </c>
      <c r="D340" s="49">
        <v>31.0</v>
      </c>
      <c r="E340" s="49" t="s">
        <v>2789</v>
      </c>
      <c r="F340" s="49" t="s">
        <v>582</v>
      </c>
      <c r="G340" s="51"/>
      <c r="H340" s="51" t="s">
        <v>595</v>
      </c>
      <c r="I340" s="96">
        <v>44215.0</v>
      </c>
      <c r="J340" s="96">
        <v>44222.0</v>
      </c>
      <c r="K340" s="81" t="s">
        <v>2790</v>
      </c>
      <c r="L340" s="54">
        <v>3209644.0</v>
      </c>
      <c r="M340" s="98" t="s">
        <v>18</v>
      </c>
      <c r="N340" s="55" t="s">
        <v>18</v>
      </c>
      <c r="O340" s="56" t="s">
        <v>18</v>
      </c>
      <c r="P340" s="62"/>
      <c r="Q340" s="62"/>
      <c r="R340">
        <f t="shared" si="36"/>
        <v>7</v>
      </c>
    </row>
    <row r="341">
      <c r="A341" s="63">
        <v>2.0</v>
      </c>
      <c r="B341" s="63" t="s">
        <v>588</v>
      </c>
      <c r="C341" s="60" t="s">
        <v>2791</v>
      </c>
      <c r="D341" s="63">
        <v>472.0</v>
      </c>
      <c r="E341" s="63" t="s">
        <v>2789</v>
      </c>
      <c r="F341" s="63" t="s">
        <v>582</v>
      </c>
      <c r="G341" s="63"/>
      <c r="H341" s="63" t="s">
        <v>595</v>
      </c>
      <c r="I341" s="76">
        <v>44298.0</v>
      </c>
      <c r="J341" s="76">
        <v>44337.0</v>
      </c>
      <c r="K341" s="87" t="s">
        <v>2792</v>
      </c>
      <c r="L341" s="59">
        <v>3209644.0</v>
      </c>
      <c r="M341" s="60" t="s">
        <v>18</v>
      </c>
      <c r="N341" s="63" t="s">
        <v>18</v>
      </c>
      <c r="O341" s="63" t="s">
        <v>18</v>
      </c>
      <c r="P341" s="57"/>
      <c r="Q341" s="57"/>
      <c r="R341">
        <f t="shared" si="36"/>
        <v>39</v>
      </c>
    </row>
    <row r="342">
      <c r="A342" s="63">
        <v>2.0</v>
      </c>
      <c r="B342" s="63" t="s">
        <v>588</v>
      </c>
      <c r="C342" s="60" t="s">
        <v>2793</v>
      </c>
      <c r="D342" s="63">
        <v>743.0</v>
      </c>
      <c r="E342" s="63" t="s">
        <v>2789</v>
      </c>
      <c r="F342" s="63" t="s">
        <v>582</v>
      </c>
      <c r="G342" s="63"/>
      <c r="H342" s="63" t="s">
        <v>595</v>
      </c>
      <c r="I342" s="76">
        <v>44351.0</v>
      </c>
      <c r="J342" s="76">
        <v>44356.0</v>
      </c>
      <c r="K342" s="87" t="s">
        <v>2794</v>
      </c>
      <c r="L342" s="59">
        <v>3209644.0</v>
      </c>
      <c r="M342" s="60" t="s">
        <v>18</v>
      </c>
      <c r="N342" s="63" t="s">
        <v>18</v>
      </c>
      <c r="O342" s="63" t="s">
        <v>18</v>
      </c>
      <c r="P342" s="57"/>
      <c r="Q342" s="57"/>
      <c r="R342">
        <f t="shared" si="36"/>
        <v>5</v>
      </c>
    </row>
    <row r="343">
      <c r="A343" s="49">
        <v>2.0</v>
      </c>
      <c r="B343" s="51" t="s">
        <v>2795</v>
      </c>
      <c r="C343" s="51" t="s">
        <v>2796</v>
      </c>
      <c r="D343" s="49">
        <v>43.0</v>
      </c>
      <c r="E343" s="49" t="s">
        <v>2797</v>
      </c>
      <c r="F343" s="49" t="s">
        <v>582</v>
      </c>
      <c r="G343" s="51"/>
      <c r="H343" s="51" t="s">
        <v>595</v>
      </c>
      <c r="I343" s="96">
        <v>44216.0</v>
      </c>
      <c r="J343" s="96">
        <v>44221.0</v>
      </c>
      <c r="K343" s="81" t="s">
        <v>2798</v>
      </c>
      <c r="L343" s="54">
        <v>5975165.0</v>
      </c>
      <c r="M343" s="98" t="s">
        <v>18</v>
      </c>
      <c r="N343" s="55" t="s">
        <v>18</v>
      </c>
      <c r="O343" s="56" t="s">
        <v>18</v>
      </c>
      <c r="P343" s="62"/>
      <c r="Q343" s="62"/>
      <c r="R343">
        <f t="shared" si="36"/>
        <v>5</v>
      </c>
    </row>
    <row r="344">
      <c r="A344" s="49">
        <v>2.0</v>
      </c>
      <c r="B344" s="51" t="s">
        <v>1307</v>
      </c>
      <c r="C344" s="51" t="s">
        <v>2799</v>
      </c>
      <c r="D344" s="49">
        <v>44.0</v>
      </c>
      <c r="E344" s="49" t="s">
        <v>2800</v>
      </c>
      <c r="F344" s="49" t="s">
        <v>582</v>
      </c>
      <c r="G344" s="51"/>
      <c r="H344" s="51" t="s">
        <v>595</v>
      </c>
      <c r="I344" s="96">
        <v>44216.0</v>
      </c>
      <c r="J344" s="96">
        <v>44222.0</v>
      </c>
      <c r="K344" s="81" t="s">
        <v>2801</v>
      </c>
      <c r="L344" s="54">
        <v>228512.0</v>
      </c>
      <c r="M344" s="98" t="s">
        <v>18</v>
      </c>
      <c r="N344" s="55" t="s">
        <v>18</v>
      </c>
      <c r="O344" s="56" t="s">
        <v>18</v>
      </c>
      <c r="P344" s="62"/>
      <c r="Q344" s="62"/>
      <c r="R344">
        <f t="shared" si="36"/>
        <v>6</v>
      </c>
    </row>
    <row r="345">
      <c r="A345" s="63">
        <v>2.0</v>
      </c>
      <c r="B345" s="63" t="s">
        <v>2252</v>
      </c>
      <c r="C345" s="60" t="s">
        <v>2802</v>
      </c>
      <c r="D345" s="63">
        <v>405.0</v>
      </c>
      <c r="E345" s="63" t="s">
        <v>2803</v>
      </c>
      <c r="F345" s="63" t="s">
        <v>582</v>
      </c>
      <c r="G345" s="63"/>
      <c r="H345" s="63" t="s">
        <v>595</v>
      </c>
      <c r="I345" s="76">
        <v>44288.0</v>
      </c>
      <c r="J345" s="76">
        <v>44294.0</v>
      </c>
      <c r="K345" s="77" t="s">
        <v>2804</v>
      </c>
      <c r="L345" s="59">
        <v>228512.0</v>
      </c>
      <c r="M345" s="60" t="s">
        <v>2805</v>
      </c>
      <c r="N345" s="63" t="s">
        <v>18</v>
      </c>
      <c r="O345" s="63" t="s">
        <v>18</v>
      </c>
      <c r="P345" s="57"/>
      <c r="Q345" s="57"/>
    </row>
    <row r="346">
      <c r="A346" s="49">
        <v>2.0</v>
      </c>
      <c r="B346" s="51" t="s">
        <v>767</v>
      </c>
      <c r="C346" s="51" t="s">
        <v>2806</v>
      </c>
      <c r="D346" s="49">
        <v>19.0</v>
      </c>
      <c r="E346" s="49" t="s">
        <v>2807</v>
      </c>
      <c r="F346" s="49" t="s">
        <v>582</v>
      </c>
      <c r="G346" s="51"/>
      <c r="H346" s="51" t="s">
        <v>595</v>
      </c>
      <c r="I346" s="96">
        <v>44210.0</v>
      </c>
      <c r="J346" s="96">
        <v>44229.0</v>
      </c>
      <c r="K346" s="81" t="s">
        <v>2808</v>
      </c>
      <c r="L346" s="122">
        <v>1.22930406E8</v>
      </c>
      <c r="M346" s="133" t="s">
        <v>18</v>
      </c>
      <c r="N346" s="134" t="s">
        <v>18</v>
      </c>
      <c r="O346" s="213" t="s">
        <v>18</v>
      </c>
      <c r="P346" s="62"/>
      <c r="Q346" s="62"/>
      <c r="R346">
        <f t="shared" ref="R346:R351" si="37">DATEDIF(I346,J346,"D")</f>
        <v>19</v>
      </c>
    </row>
    <row r="347">
      <c r="A347" s="49">
        <v>2.0</v>
      </c>
      <c r="B347" s="51" t="s">
        <v>580</v>
      </c>
      <c r="C347" s="51" t="s">
        <v>2809</v>
      </c>
      <c r="D347" s="49" t="s">
        <v>18</v>
      </c>
      <c r="E347" s="49" t="s">
        <v>620</v>
      </c>
      <c r="F347" s="49" t="s">
        <v>582</v>
      </c>
      <c r="G347" s="51"/>
      <c r="H347" s="51" t="s">
        <v>586</v>
      </c>
      <c r="I347" s="96">
        <v>44228.0</v>
      </c>
      <c r="J347" s="96">
        <v>44251.0</v>
      </c>
      <c r="K347" s="81" t="s">
        <v>2810</v>
      </c>
      <c r="L347" s="54"/>
      <c r="M347" s="98"/>
      <c r="N347" s="55"/>
      <c r="O347" s="56"/>
      <c r="P347" s="62"/>
      <c r="Q347" s="62"/>
      <c r="R347">
        <f t="shared" si="37"/>
        <v>23</v>
      </c>
    </row>
    <row r="348">
      <c r="A348" s="251">
        <v>2.0</v>
      </c>
      <c r="B348" s="251" t="s">
        <v>580</v>
      </c>
      <c r="C348" s="251" t="s">
        <v>2809</v>
      </c>
      <c r="D348" s="251">
        <v>742.0</v>
      </c>
      <c r="E348" s="251" t="s">
        <v>620</v>
      </c>
      <c r="F348" s="251" t="s">
        <v>582</v>
      </c>
      <c r="G348" s="251"/>
      <c r="H348" s="251" t="s">
        <v>586</v>
      </c>
      <c r="I348" s="252">
        <v>44350.0</v>
      </c>
      <c r="J348" s="252">
        <v>44377.0</v>
      </c>
      <c r="K348" s="253" t="s">
        <v>2811</v>
      </c>
      <c r="L348" s="123">
        <v>6.0918429E7</v>
      </c>
      <c r="M348" s="254" t="s">
        <v>18</v>
      </c>
      <c r="N348" s="251" t="s">
        <v>18</v>
      </c>
      <c r="O348" s="251" t="s">
        <v>18</v>
      </c>
      <c r="P348" s="57"/>
      <c r="Q348" s="57"/>
      <c r="R348">
        <f t="shared" si="37"/>
        <v>27</v>
      </c>
    </row>
    <row r="349">
      <c r="A349" s="210">
        <v>2.0</v>
      </c>
      <c r="B349" s="128" t="s">
        <v>2812</v>
      </c>
      <c r="C349" s="128" t="s">
        <v>2813</v>
      </c>
      <c r="D349" s="49" t="s">
        <v>18</v>
      </c>
      <c r="E349" s="49" t="s">
        <v>2814</v>
      </c>
      <c r="F349" s="49" t="s">
        <v>582</v>
      </c>
      <c r="G349" s="51"/>
      <c r="H349" s="51" t="s">
        <v>586</v>
      </c>
      <c r="I349" s="96">
        <v>44207.0</v>
      </c>
      <c r="J349" s="96">
        <v>44236.0</v>
      </c>
      <c r="K349" s="81" t="s">
        <v>2815</v>
      </c>
      <c r="L349" s="54">
        <v>2.712618162E7</v>
      </c>
      <c r="M349" s="98" t="s">
        <v>18</v>
      </c>
      <c r="N349" s="55" t="s">
        <v>18</v>
      </c>
      <c r="O349" s="56" t="s">
        <v>18</v>
      </c>
      <c r="P349" s="62"/>
      <c r="Q349" s="62"/>
      <c r="R349">
        <f t="shared" si="37"/>
        <v>29</v>
      </c>
    </row>
    <row r="350">
      <c r="A350" s="210">
        <v>2.0</v>
      </c>
      <c r="B350" s="128" t="s">
        <v>52</v>
      </c>
      <c r="C350" s="128" t="s">
        <v>2796</v>
      </c>
      <c r="D350" s="210">
        <v>1281.0</v>
      </c>
      <c r="E350" s="210" t="s">
        <v>2816</v>
      </c>
      <c r="F350" s="210" t="s">
        <v>582</v>
      </c>
      <c r="G350" s="128"/>
      <c r="H350" s="128" t="s">
        <v>595</v>
      </c>
      <c r="I350" s="212">
        <v>44182.0</v>
      </c>
      <c r="J350" s="212">
        <v>44239.0</v>
      </c>
      <c r="K350" s="53" t="s">
        <v>2817</v>
      </c>
      <c r="L350" s="132">
        <v>6999515.0</v>
      </c>
      <c r="M350" s="133" t="s">
        <v>2818</v>
      </c>
      <c r="N350" s="134" t="s">
        <v>18</v>
      </c>
      <c r="O350" s="213" t="s">
        <v>18</v>
      </c>
      <c r="P350" s="62"/>
      <c r="Q350" s="62"/>
      <c r="R350">
        <f t="shared" si="37"/>
        <v>57</v>
      </c>
    </row>
    <row r="351">
      <c r="A351" s="63">
        <v>2.0</v>
      </c>
      <c r="B351" s="63" t="s">
        <v>52</v>
      </c>
      <c r="C351" s="63" t="s">
        <v>2819</v>
      </c>
      <c r="D351" s="63">
        <v>1351.0</v>
      </c>
      <c r="E351" s="63" t="s">
        <v>2816</v>
      </c>
      <c r="F351" s="63" t="s">
        <v>582</v>
      </c>
      <c r="G351" s="63"/>
      <c r="H351" s="63" t="s">
        <v>595</v>
      </c>
      <c r="I351" s="79">
        <v>44489.0</v>
      </c>
      <c r="J351" s="79">
        <v>44498.0</v>
      </c>
      <c r="K351" s="77" t="s">
        <v>2820</v>
      </c>
      <c r="L351" s="132">
        <v>6999515.0</v>
      </c>
      <c r="M351" s="133" t="s">
        <v>2818</v>
      </c>
      <c r="N351" s="61" t="s">
        <v>2821</v>
      </c>
      <c r="O351" s="63" t="s">
        <v>18</v>
      </c>
      <c r="P351" s="57"/>
      <c r="Q351" s="57"/>
      <c r="R351">
        <f t="shared" si="37"/>
        <v>9</v>
      </c>
    </row>
    <row r="352">
      <c r="A352" s="49">
        <v>2.0</v>
      </c>
      <c r="B352" s="51" t="s">
        <v>580</v>
      </c>
      <c r="C352" s="51" t="s">
        <v>2822</v>
      </c>
      <c r="D352" s="49">
        <v>89.0</v>
      </c>
      <c r="E352" s="49" t="s">
        <v>2823</v>
      </c>
      <c r="F352" s="49" t="s">
        <v>582</v>
      </c>
      <c r="G352" s="51"/>
      <c r="H352" s="51" t="s">
        <v>363</v>
      </c>
      <c r="I352" s="96">
        <v>44232.0</v>
      </c>
      <c r="J352" s="96">
        <v>44302.0</v>
      </c>
      <c r="K352" s="81" t="s">
        <v>2824</v>
      </c>
      <c r="L352" s="54">
        <v>289033.78</v>
      </c>
      <c r="M352" s="98" t="s">
        <v>2825</v>
      </c>
      <c r="N352" s="55" t="s">
        <v>2826</v>
      </c>
      <c r="O352" s="56" t="s">
        <v>18</v>
      </c>
      <c r="P352" s="57"/>
      <c r="Q352" s="57"/>
    </row>
    <row r="353">
      <c r="A353" s="63">
        <v>2.0</v>
      </c>
      <c r="B353" s="63" t="s">
        <v>580</v>
      </c>
      <c r="C353" s="51" t="s">
        <v>2822</v>
      </c>
      <c r="D353" s="63" t="s">
        <v>2827</v>
      </c>
      <c r="E353" s="63" t="s">
        <v>2823</v>
      </c>
      <c r="F353" s="63" t="s">
        <v>582</v>
      </c>
      <c r="G353" s="63"/>
      <c r="H353" s="63" t="s">
        <v>363</v>
      </c>
      <c r="I353" s="76">
        <v>44329.0</v>
      </c>
      <c r="J353" s="76">
        <v>44343.0</v>
      </c>
      <c r="K353" s="87" t="s">
        <v>2828</v>
      </c>
      <c r="L353" s="59">
        <v>289033.78</v>
      </c>
      <c r="M353" s="60" t="s">
        <v>2829</v>
      </c>
      <c r="N353" s="55" t="s">
        <v>2826</v>
      </c>
      <c r="O353" s="63" t="s">
        <v>18</v>
      </c>
      <c r="P353" s="57"/>
      <c r="Q353" s="57"/>
    </row>
    <row r="354">
      <c r="A354" s="49">
        <v>2.0</v>
      </c>
      <c r="B354" s="51" t="s">
        <v>580</v>
      </c>
      <c r="C354" s="51" t="s">
        <v>2830</v>
      </c>
      <c r="D354" s="49">
        <v>104.0</v>
      </c>
      <c r="E354" s="63" t="s">
        <v>643</v>
      </c>
      <c r="F354" s="49" t="s">
        <v>582</v>
      </c>
      <c r="G354" s="51"/>
      <c r="H354" s="51" t="s">
        <v>644</v>
      </c>
      <c r="I354" s="96">
        <v>44228.0</v>
      </c>
      <c r="J354" s="96">
        <v>44246.0</v>
      </c>
      <c r="K354" s="81" t="s">
        <v>2831</v>
      </c>
      <c r="L354" s="59">
        <v>2644362.0</v>
      </c>
      <c r="M354" s="60" t="s">
        <v>646</v>
      </c>
      <c r="N354" s="61" t="s">
        <v>647</v>
      </c>
      <c r="O354" s="56" t="s">
        <v>18</v>
      </c>
      <c r="P354" s="57"/>
      <c r="Q354" s="57"/>
    </row>
    <row r="355">
      <c r="A355" s="49">
        <v>2.0</v>
      </c>
      <c r="B355" s="51" t="s">
        <v>1332</v>
      </c>
      <c r="C355" s="51" t="s">
        <v>735</v>
      </c>
      <c r="D355" s="49">
        <v>135.0</v>
      </c>
      <c r="E355" s="49" t="s">
        <v>2832</v>
      </c>
      <c r="F355" s="49" t="s">
        <v>582</v>
      </c>
      <c r="G355" s="51"/>
      <c r="H355" s="51" t="s">
        <v>595</v>
      </c>
      <c r="I355" s="96">
        <v>44232.0</v>
      </c>
      <c r="J355" s="96">
        <v>44270.0</v>
      </c>
      <c r="K355" s="81" t="s">
        <v>2833</v>
      </c>
      <c r="L355" s="54">
        <v>1344774.61</v>
      </c>
      <c r="M355" s="98" t="s">
        <v>2834</v>
      </c>
      <c r="N355" s="55" t="s">
        <v>18</v>
      </c>
      <c r="O355" s="56"/>
      <c r="P355" s="57"/>
      <c r="Q355" s="57"/>
      <c r="R355">
        <f t="shared" ref="R355:R362" si="38">DATEDIF(I355,J355,"D")</f>
        <v>38</v>
      </c>
    </row>
    <row r="356">
      <c r="A356" s="63">
        <v>2.0</v>
      </c>
      <c r="B356" s="63" t="s">
        <v>1332</v>
      </c>
      <c r="C356" s="60" t="s">
        <v>70</v>
      </c>
      <c r="D356" s="63">
        <v>409.0</v>
      </c>
      <c r="E356" s="63" t="s">
        <v>2832</v>
      </c>
      <c r="F356" s="63" t="s">
        <v>582</v>
      </c>
      <c r="G356" s="63"/>
      <c r="H356" s="63" t="s">
        <v>595</v>
      </c>
      <c r="I356" s="76">
        <v>44285.0</v>
      </c>
      <c r="J356" s="76">
        <v>44287.0</v>
      </c>
      <c r="K356" s="87" t="s">
        <v>2835</v>
      </c>
      <c r="L356" s="54">
        <v>1344774.61</v>
      </c>
      <c r="M356" s="98" t="s">
        <v>2834</v>
      </c>
      <c r="N356" s="61" t="s">
        <v>2836</v>
      </c>
      <c r="O356" s="63" t="s">
        <v>18</v>
      </c>
      <c r="P356" s="57"/>
      <c r="Q356" s="57"/>
      <c r="R356">
        <f t="shared" si="38"/>
        <v>2</v>
      </c>
    </row>
    <row r="357">
      <c r="A357" s="63">
        <v>2.0</v>
      </c>
      <c r="B357" s="63" t="s">
        <v>1332</v>
      </c>
      <c r="C357" s="63" t="s">
        <v>2796</v>
      </c>
      <c r="D357" s="63">
        <v>550.0</v>
      </c>
      <c r="E357" s="63" t="s">
        <v>2832</v>
      </c>
      <c r="F357" s="63" t="s">
        <v>582</v>
      </c>
      <c r="G357" s="63"/>
      <c r="H357" s="63" t="s">
        <v>595</v>
      </c>
      <c r="I357" s="76">
        <v>44313.0</v>
      </c>
      <c r="J357" s="76">
        <v>44321.0</v>
      </c>
      <c r="K357" s="77" t="s">
        <v>2837</v>
      </c>
      <c r="L357" s="122">
        <v>1344774.61</v>
      </c>
      <c r="M357" s="98" t="s">
        <v>2834</v>
      </c>
      <c r="N357" s="61" t="s">
        <v>2836</v>
      </c>
      <c r="O357" s="156"/>
      <c r="P357" s="57"/>
      <c r="Q357" s="57"/>
      <c r="R357">
        <f t="shared" si="38"/>
        <v>8</v>
      </c>
    </row>
    <row r="358">
      <c r="A358" s="63">
        <v>2.0</v>
      </c>
      <c r="B358" s="63" t="s">
        <v>588</v>
      </c>
      <c r="C358" s="63" t="s">
        <v>667</v>
      </c>
      <c r="D358" s="63">
        <v>228.0</v>
      </c>
      <c r="E358" s="63" t="s">
        <v>668</v>
      </c>
      <c r="F358" s="63" t="s">
        <v>582</v>
      </c>
      <c r="G358" s="63"/>
      <c r="H358" s="63" t="s">
        <v>595</v>
      </c>
      <c r="I358" s="76">
        <v>44251.0</v>
      </c>
      <c r="J358" s="76">
        <v>44337.0</v>
      </c>
      <c r="K358" s="77" t="s">
        <v>2838</v>
      </c>
      <c r="L358" s="54">
        <v>2098976.12</v>
      </c>
      <c r="M358" s="98" t="s">
        <v>2694</v>
      </c>
      <c r="N358" s="156"/>
      <c r="O358" s="156"/>
      <c r="P358" s="57"/>
      <c r="Q358" s="57"/>
      <c r="R358">
        <f t="shared" si="38"/>
        <v>86</v>
      </c>
    </row>
    <row r="359">
      <c r="A359" s="63">
        <v>2.0</v>
      </c>
      <c r="B359" s="63" t="s">
        <v>588</v>
      </c>
      <c r="C359" s="60" t="s">
        <v>2839</v>
      </c>
      <c r="D359" s="63">
        <v>1191.0</v>
      </c>
      <c r="E359" s="63" t="s">
        <v>668</v>
      </c>
      <c r="F359" s="63" t="s">
        <v>582</v>
      </c>
      <c r="G359" s="63"/>
      <c r="H359" s="63" t="s">
        <v>595</v>
      </c>
      <c r="I359" s="76">
        <v>44452.0</v>
      </c>
      <c r="J359" s="76">
        <v>44466.0</v>
      </c>
      <c r="K359" s="87" t="s">
        <v>2840</v>
      </c>
      <c r="L359" s="54">
        <v>2098976.12</v>
      </c>
      <c r="M359" s="98" t="s">
        <v>2694</v>
      </c>
      <c r="N359" s="61" t="s">
        <v>2695</v>
      </c>
      <c r="O359" s="156"/>
      <c r="P359" s="57"/>
      <c r="Q359" s="57"/>
      <c r="R359">
        <f t="shared" si="38"/>
        <v>14</v>
      </c>
    </row>
    <row r="360">
      <c r="A360" s="63">
        <v>2.0</v>
      </c>
      <c r="B360" s="63" t="s">
        <v>588</v>
      </c>
      <c r="C360" s="63" t="s">
        <v>2841</v>
      </c>
      <c r="D360" s="63">
        <v>1276.0</v>
      </c>
      <c r="E360" s="63" t="s">
        <v>668</v>
      </c>
      <c r="F360" s="63" t="s">
        <v>582</v>
      </c>
      <c r="G360" s="63"/>
      <c r="H360" s="63" t="s">
        <v>595</v>
      </c>
      <c r="I360" s="76">
        <v>44469.0</v>
      </c>
      <c r="J360" s="79">
        <v>44484.0</v>
      </c>
      <c r="K360" s="87" t="s">
        <v>2842</v>
      </c>
      <c r="L360" s="54">
        <v>2098976.12</v>
      </c>
      <c r="M360" s="98" t="s">
        <v>2694</v>
      </c>
      <c r="N360" s="55" t="s">
        <v>2695</v>
      </c>
      <c r="O360" s="63" t="s">
        <v>18</v>
      </c>
      <c r="P360" s="57"/>
      <c r="Q360" s="57"/>
      <c r="R360">
        <f t="shared" si="38"/>
        <v>15</v>
      </c>
    </row>
    <row r="361">
      <c r="A361" s="63">
        <v>2.0</v>
      </c>
      <c r="B361" s="63" t="s">
        <v>588</v>
      </c>
      <c r="C361" s="63" t="s">
        <v>2841</v>
      </c>
      <c r="D361" s="63">
        <v>1273.0</v>
      </c>
      <c r="E361" s="63" t="s">
        <v>668</v>
      </c>
      <c r="F361" s="63" t="s">
        <v>582</v>
      </c>
      <c r="G361" s="63"/>
      <c r="H361" s="63" t="s">
        <v>595</v>
      </c>
      <c r="I361" s="76">
        <v>44468.0</v>
      </c>
      <c r="J361" s="76">
        <v>44473.0</v>
      </c>
      <c r="K361" s="87" t="s">
        <v>2843</v>
      </c>
      <c r="L361" s="54">
        <v>2098976.12</v>
      </c>
      <c r="M361" s="98" t="s">
        <v>2694</v>
      </c>
      <c r="N361" s="55" t="s">
        <v>2695</v>
      </c>
      <c r="O361" s="63" t="s">
        <v>18</v>
      </c>
      <c r="P361" s="57"/>
      <c r="Q361" s="57"/>
      <c r="R361">
        <f t="shared" si="38"/>
        <v>5</v>
      </c>
    </row>
    <row r="362">
      <c r="A362" s="63">
        <v>1.0</v>
      </c>
      <c r="B362" s="60" t="s">
        <v>52</v>
      </c>
      <c r="C362" s="60" t="s">
        <v>2689</v>
      </c>
      <c r="D362" s="63" t="s">
        <v>2690</v>
      </c>
      <c r="E362" s="63" t="s">
        <v>1233</v>
      </c>
      <c r="F362" s="63" t="s">
        <v>582</v>
      </c>
      <c r="G362" s="60"/>
      <c r="H362" s="60" t="s">
        <v>497</v>
      </c>
      <c r="I362" s="76">
        <v>44341.0</v>
      </c>
      <c r="J362" s="76">
        <v>44341.0</v>
      </c>
      <c r="K362" s="77" t="s">
        <v>2844</v>
      </c>
      <c r="L362" s="59">
        <v>497500.0</v>
      </c>
      <c r="M362" s="60" t="s">
        <v>2692</v>
      </c>
      <c r="N362" s="61" t="s">
        <v>2845</v>
      </c>
      <c r="O362" s="66">
        <v>149250.0</v>
      </c>
      <c r="P362" s="62" t="s">
        <v>337</v>
      </c>
      <c r="Q362" s="62" t="s">
        <v>337</v>
      </c>
      <c r="R362">
        <f t="shared" si="38"/>
        <v>0</v>
      </c>
    </row>
    <row r="363">
      <c r="A363" s="49">
        <v>2.0</v>
      </c>
      <c r="B363" s="51" t="s">
        <v>2846</v>
      </c>
      <c r="C363" s="51" t="s">
        <v>2847</v>
      </c>
      <c r="D363" s="49">
        <v>141.0</v>
      </c>
      <c r="E363" s="49" t="s">
        <v>675</v>
      </c>
      <c r="F363" s="49" t="s">
        <v>582</v>
      </c>
      <c r="G363" s="51"/>
      <c r="H363" s="51" t="s">
        <v>586</v>
      </c>
      <c r="I363" s="96">
        <v>44232.0</v>
      </c>
      <c r="J363" s="96">
        <v>44208.0</v>
      </c>
      <c r="K363" s="81" t="s">
        <v>2848</v>
      </c>
      <c r="L363" s="54">
        <f>1077222+1077222+37870.87</f>
        <v>2192314.87</v>
      </c>
      <c r="M363" s="98" t="s">
        <v>18</v>
      </c>
      <c r="N363" s="55" t="s">
        <v>18</v>
      </c>
      <c r="O363" s="56" t="s">
        <v>18</v>
      </c>
      <c r="P363" s="57"/>
      <c r="Q363" s="57"/>
    </row>
    <row r="364">
      <c r="A364" s="63">
        <v>2.0</v>
      </c>
      <c r="B364" s="63" t="s">
        <v>165</v>
      </c>
      <c r="C364" s="63" t="s">
        <v>2781</v>
      </c>
      <c r="D364" s="63">
        <v>271.0</v>
      </c>
      <c r="E364" s="63" t="s">
        <v>2782</v>
      </c>
      <c r="F364" s="63" t="s">
        <v>582</v>
      </c>
      <c r="G364" s="63"/>
      <c r="H364" s="63" t="s">
        <v>640</v>
      </c>
      <c r="I364" s="76">
        <v>44336.0</v>
      </c>
      <c r="J364" s="76">
        <v>44336.0</v>
      </c>
      <c r="K364" s="87" t="s">
        <v>2849</v>
      </c>
      <c r="L364" s="54">
        <v>5160766.11</v>
      </c>
      <c r="M364" s="98" t="s">
        <v>2787</v>
      </c>
      <c r="N364" s="55" t="s">
        <v>2785</v>
      </c>
      <c r="O364" s="56">
        <v>769639.88</v>
      </c>
      <c r="P364" s="62" t="s">
        <v>695</v>
      </c>
      <c r="Q364" s="62" t="s">
        <v>338</v>
      </c>
    </row>
    <row r="365">
      <c r="A365" s="63">
        <v>2.0</v>
      </c>
      <c r="B365" s="63" t="s">
        <v>588</v>
      </c>
      <c r="C365" s="60" t="s">
        <v>2850</v>
      </c>
      <c r="D365" s="63">
        <v>429.0</v>
      </c>
      <c r="E365" s="63" t="s">
        <v>2851</v>
      </c>
      <c r="F365" s="63" t="s">
        <v>582</v>
      </c>
      <c r="G365" s="63"/>
      <c r="H365" s="63" t="s">
        <v>586</v>
      </c>
      <c r="I365" s="76">
        <v>44288.0</v>
      </c>
      <c r="J365" s="76">
        <v>44337.0</v>
      </c>
      <c r="K365" s="87" t="s">
        <v>2852</v>
      </c>
      <c r="L365" s="54">
        <v>725078.0</v>
      </c>
      <c r="M365" s="98" t="s">
        <v>2853</v>
      </c>
      <c r="N365" s="55" t="s">
        <v>2854</v>
      </c>
      <c r="O365" s="63" t="s">
        <v>18</v>
      </c>
      <c r="P365" s="57"/>
      <c r="Q365" s="57"/>
      <c r="R365">
        <f t="shared" ref="R365:R370" si="39">DATEDIF(I365,J365,"D")</f>
        <v>49</v>
      </c>
    </row>
    <row r="366">
      <c r="A366" s="63">
        <v>2.0</v>
      </c>
      <c r="B366" s="63" t="s">
        <v>2252</v>
      </c>
      <c r="C366" s="60" t="s">
        <v>2802</v>
      </c>
      <c r="D366" s="63">
        <v>405.0</v>
      </c>
      <c r="E366" s="63" t="s">
        <v>2803</v>
      </c>
      <c r="F366" s="63" t="s">
        <v>582</v>
      </c>
      <c r="G366" s="63"/>
      <c r="H366" s="63" t="s">
        <v>595</v>
      </c>
      <c r="I366" s="76">
        <v>44333.0</v>
      </c>
      <c r="J366" s="76">
        <v>44333.0</v>
      </c>
      <c r="K366" s="77" t="s">
        <v>2855</v>
      </c>
      <c r="L366" s="59">
        <v>228512.0</v>
      </c>
      <c r="M366" s="60" t="s">
        <v>2805</v>
      </c>
      <c r="N366" s="63" t="s">
        <v>18</v>
      </c>
      <c r="O366" s="56">
        <v>228512.0</v>
      </c>
      <c r="P366" s="62" t="s">
        <v>672</v>
      </c>
      <c r="Q366" s="62" t="s">
        <v>673</v>
      </c>
      <c r="R366">
        <f t="shared" si="39"/>
        <v>0</v>
      </c>
    </row>
    <row r="367">
      <c r="A367" s="49">
        <v>2.0</v>
      </c>
      <c r="B367" s="51" t="s">
        <v>588</v>
      </c>
      <c r="C367" s="51" t="s">
        <v>2856</v>
      </c>
      <c r="D367" s="49">
        <v>115.0</v>
      </c>
      <c r="E367" s="49" t="s">
        <v>2857</v>
      </c>
      <c r="F367" s="49" t="s">
        <v>582</v>
      </c>
      <c r="G367" s="51"/>
      <c r="H367" s="51" t="s">
        <v>202</v>
      </c>
      <c r="I367" s="96">
        <v>44229.0</v>
      </c>
      <c r="J367" s="96">
        <v>44259.0</v>
      </c>
      <c r="K367" s="81" t="s">
        <v>2858</v>
      </c>
      <c r="L367" s="54" t="s">
        <v>18</v>
      </c>
      <c r="M367" s="98" t="s">
        <v>18</v>
      </c>
      <c r="N367" s="55" t="s">
        <v>18</v>
      </c>
      <c r="O367" s="56" t="s">
        <v>18</v>
      </c>
      <c r="P367" s="57"/>
      <c r="Q367" s="57"/>
      <c r="R367">
        <f t="shared" si="39"/>
        <v>30</v>
      </c>
    </row>
    <row r="368">
      <c r="A368" s="63">
        <v>2.0</v>
      </c>
      <c r="B368" s="60" t="s">
        <v>588</v>
      </c>
      <c r="C368" s="63" t="s">
        <v>169</v>
      </c>
      <c r="D368" s="63">
        <v>320.0</v>
      </c>
      <c r="E368" s="63" t="s">
        <v>2857</v>
      </c>
      <c r="F368" s="63" t="s">
        <v>582</v>
      </c>
      <c r="G368" s="63"/>
      <c r="H368" s="63" t="s">
        <v>18</v>
      </c>
      <c r="I368" s="76">
        <v>44272.0</v>
      </c>
      <c r="J368" s="76">
        <v>44273.0</v>
      </c>
      <c r="K368" s="255" t="s">
        <v>2859</v>
      </c>
      <c r="L368" s="59" t="s">
        <v>18</v>
      </c>
      <c r="M368" s="60" t="s">
        <v>18</v>
      </c>
      <c r="N368" s="63" t="s">
        <v>18</v>
      </c>
      <c r="O368" s="59" t="s">
        <v>18</v>
      </c>
      <c r="P368" s="57"/>
      <c r="Q368" s="57"/>
      <c r="R368">
        <f t="shared" si="39"/>
        <v>1</v>
      </c>
    </row>
    <row r="369">
      <c r="A369" s="63">
        <v>2.0</v>
      </c>
      <c r="B369" s="63" t="s">
        <v>588</v>
      </c>
      <c r="C369" s="60" t="s">
        <v>2860</v>
      </c>
      <c r="D369" s="63">
        <v>701.0</v>
      </c>
      <c r="E369" s="63" t="s">
        <v>2857</v>
      </c>
      <c r="F369" s="63" t="s">
        <v>582</v>
      </c>
      <c r="G369" s="63"/>
      <c r="H369" s="63" t="s">
        <v>18</v>
      </c>
      <c r="I369" s="76">
        <v>44354.0</v>
      </c>
      <c r="J369" s="76">
        <v>44356.0</v>
      </c>
      <c r="K369" s="87" t="s">
        <v>2861</v>
      </c>
      <c r="L369" s="59" t="s">
        <v>18</v>
      </c>
      <c r="M369" s="60" t="s">
        <v>18</v>
      </c>
      <c r="N369" s="63" t="s">
        <v>18</v>
      </c>
      <c r="O369" s="63" t="s">
        <v>18</v>
      </c>
      <c r="P369" s="57"/>
      <c r="Q369" s="57"/>
      <c r="R369">
        <f t="shared" si="39"/>
        <v>2</v>
      </c>
    </row>
    <row r="370">
      <c r="A370" s="49">
        <v>2.0</v>
      </c>
      <c r="B370" s="51" t="s">
        <v>580</v>
      </c>
      <c r="C370" s="128" t="s">
        <v>2862</v>
      </c>
      <c r="D370" s="49">
        <v>104.0</v>
      </c>
      <c r="E370" s="210" t="s">
        <v>679</v>
      </c>
      <c r="F370" s="49" t="s">
        <v>582</v>
      </c>
      <c r="G370" s="128"/>
      <c r="H370" s="128" t="s">
        <v>363</v>
      </c>
      <c r="I370" s="96">
        <v>44228.0</v>
      </c>
      <c r="J370" s="212">
        <v>44246.0</v>
      </c>
      <c r="K370" s="81" t="s">
        <v>2863</v>
      </c>
      <c r="L370" s="59">
        <v>2686514.0</v>
      </c>
      <c r="M370" s="60" t="s">
        <v>682</v>
      </c>
      <c r="N370" s="61" t="s">
        <v>683</v>
      </c>
      <c r="O370" s="56"/>
      <c r="P370" s="57"/>
      <c r="Q370" s="57"/>
      <c r="R370">
        <f t="shared" si="39"/>
        <v>18</v>
      </c>
    </row>
    <row r="371">
      <c r="A371" s="49">
        <v>2.0</v>
      </c>
      <c r="B371" s="51" t="s">
        <v>457</v>
      </c>
      <c r="C371" s="51" t="s">
        <v>2864</v>
      </c>
      <c r="D371" s="49">
        <v>153.0</v>
      </c>
      <c r="E371" s="49" t="s">
        <v>2865</v>
      </c>
      <c r="F371" s="49" t="s">
        <v>582</v>
      </c>
      <c r="G371" s="51"/>
      <c r="H371" s="51" t="s">
        <v>172</v>
      </c>
      <c r="I371" s="96">
        <v>44236.0</v>
      </c>
      <c r="J371" s="96">
        <v>44265.0</v>
      </c>
      <c r="K371" s="81" t="s">
        <v>2866</v>
      </c>
      <c r="L371" s="54" t="s">
        <v>18</v>
      </c>
      <c r="M371" s="98" t="s">
        <v>18</v>
      </c>
      <c r="N371" s="55" t="s">
        <v>18</v>
      </c>
      <c r="O371" s="56" t="s">
        <v>18</v>
      </c>
      <c r="P371" s="57"/>
      <c r="Q371" s="57"/>
    </row>
    <row r="372">
      <c r="A372" s="49">
        <v>2.0</v>
      </c>
      <c r="B372" s="51" t="s">
        <v>2764</v>
      </c>
      <c r="C372" s="51" t="s">
        <v>93</v>
      </c>
      <c r="D372" s="49">
        <v>155.0</v>
      </c>
      <c r="E372" s="49" t="s">
        <v>2867</v>
      </c>
      <c r="F372" s="49" t="s">
        <v>582</v>
      </c>
      <c r="G372" s="51"/>
      <c r="H372" s="51" t="s">
        <v>202</v>
      </c>
      <c r="I372" s="96">
        <v>44237.0</v>
      </c>
      <c r="J372" s="96">
        <v>44245.0</v>
      </c>
      <c r="K372" s="81" t="s">
        <v>2868</v>
      </c>
      <c r="L372" s="54">
        <v>8195763.0</v>
      </c>
      <c r="M372" s="98" t="s">
        <v>18</v>
      </c>
      <c r="N372" s="55" t="s">
        <v>18</v>
      </c>
      <c r="O372" s="56" t="s">
        <v>18</v>
      </c>
      <c r="P372" s="57"/>
      <c r="Q372" s="57"/>
      <c r="R372">
        <f t="shared" ref="R372:R376" si="40">DATEDIF(I372,J372,"D")</f>
        <v>8</v>
      </c>
    </row>
    <row r="373">
      <c r="A373" s="49">
        <v>2.0</v>
      </c>
      <c r="B373" s="51" t="s">
        <v>2764</v>
      </c>
      <c r="C373" s="51" t="s">
        <v>93</v>
      </c>
      <c r="D373" s="49">
        <v>155.0</v>
      </c>
      <c r="E373" s="49" t="s">
        <v>2867</v>
      </c>
      <c r="F373" s="49" t="s">
        <v>582</v>
      </c>
      <c r="G373" s="51"/>
      <c r="H373" s="51" t="s">
        <v>202</v>
      </c>
      <c r="I373" s="96">
        <v>44251.0</v>
      </c>
      <c r="J373" s="96">
        <v>44253.0</v>
      </c>
      <c r="K373" s="81" t="s">
        <v>2869</v>
      </c>
      <c r="L373" s="132">
        <v>7633963.0</v>
      </c>
      <c r="M373" s="98" t="s">
        <v>18</v>
      </c>
      <c r="N373" s="55" t="s">
        <v>18</v>
      </c>
      <c r="O373" s="56" t="s">
        <v>18</v>
      </c>
      <c r="P373" s="57"/>
      <c r="Q373" s="57"/>
      <c r="R373">
        <f t="shared" si="40"/>
        <v>2</v>
      </c>
    </row>
    <row r="374">
      <c r="A374" s="49">
        <v>2.0</v>
      </c>
      <c r="B374" s="51" t="s">
        <v>2846</v>
      </c>
      <c r="C374" s="51" t="s">
        <v>571</v>
      </c>
      <c r="D374" s="49">
        <v>136.0</v>
      </c>
      <c r="E374" s="49" t="s">
        <v>2870</v>
      </c>
      <c r="F374" s="49" t="s">
        <v>582</v>
      </c>
      <c r="G374" s="51"/>
      <c r="H374" s="51" t="s">
        <v>586</v>
      </c>
      <c r="I374" s="96">
        <v>44232.0</v>
      </c>
      <c r="J374" s="96">
        <v>44273.0</v>
      </c>
      <c r="K374" s="81" t="s">
        <v>2871</v>
      </c>
      <c r="L374" s="54">
        <v>4718694.0</v>
      </c>
      <c r="M374" s="98" t="s">
        <v>18</v>
      </c>
      <c r="N374" s="55" t="s">
        <v>18</v>
      </c>
      <c r="O374" s="56" t="s">
        <v>18</v>
      </c>
      <c r="P374" s="57"/>
      <c r="Q374" s="57"/>
      <c r="R374">
        <f t="shared" si="40"/>
        <v>41</v>
      </c>
    </row>
    <row r="375">
      <c r="A375" s="49">
        <v>2.0</v>
      </c>
      <c r="B375" s="51" t="s">
        <v>580</v>
      </c>
      <c r="C375" s="51" t="s">
        <v>2872</v>
      </c>
      <c r="D375" s="49" t="s">
        <v>18</v>
      </c>
      <c r="E375" s="49" t="s">
        <v>2873</v>
      </c>
      <c r="F375" s="49" t="s">
        <v>582</v>
      </c>
      <c r="G375" s="51"/>
      <c r="H375" s="51" t="s">
        <v>595</v>
      </c>
      <c r="I375" s="96">
        <v>44231.0</v>
      </c>
      <c r="J375" s="96">
        <v>44242.0</v>
      </c>
      <c r="K375" s="81" t="s">
        <v>2874</v>
      </c>
      <c r="L375" s="54">
        <v>1855331.32</v>
      </c>
      <c r="M375" s="98" t="s">
        <v>18</v>
      </c>
      <c r="N375" s="98" t="s">
        <v>18</v>
      </c>
      <c r="O375" s="98" t="s">
        <v>18</v>
      </c>
      <c r="P375" s="62"/>
      <c r="Q375" s="62"/>
      <c r="R375">
        <f t="shared" si="40"/>
        <v>11</v>
      </c>
    </row>
    <row r="376">
      <c r="A376" s="49">
        <v>2.0</v>
      </c>
      <c r="B376" s="51" t="s">
        <v>52</v>
      </c>
      <c r="C376" s="51" t="s">
        <v>690</v>
      </c>
      <c r="D376" s="49">
        <v>52.0</v>
      </c>
      <c r="E376" s="49" t="s">
        <v>691</v>
      </c>
      <c r="F376" s="49" t="s">
        <v>582</v>
      </c>
      <c r="G376" s="51"/>
      <c r="H376" s="51" t="s">
        <v>634</v>
      </c>
      <c r="I376" s="96">
        <v>44217.0</v>
      </c>
      <c r="J376" s="96">
        <v>44238.0</v>
      </c>
      <c r="K376" s="81" t="s">
        <v>2875</v>
      </c>
      <c r="L376" s="97">
        <v>5.61355E7</v>
      </c>
      <c r="M376" s="98" t="s">
        <v>693</v>
      </c>
      <c r="N376" s="55" t="s">
        <v>694</v>
      </c>
      <c r="O376" s="56" t="s">
        <v>18</v>
      </c>
      <c r="P376" s="62"/>
      <c r="Q376" s="62"/>
      <c r="R376">
        <f t="shared" si="40"/>
        <v>21</v>
      </c>
    </row>
    <row r="377">
      <c r="A377" s="210">
        <v>2.0</v>
      </c>
      <c r="B377" s="128" t="s">
        <v>52</v>
      </c>
      <c r="C377" s="128" t="s">
        <v>2796</v>
      </c>
      <c r="D377" s="210">
        <v>1281.0</v>
      </c>
      <c r="E377" s="210" t="s">
        <v>2816</v>
      </c>
      <c r="F377" s="210" t="s">
        <v>582</v>
      </c>
      <c r="G377" s="128"/>
      <c r="H377" s="128" t="s">
        <v>595</v>
      </c>
      <c r="I377" s="212">
        <v>44253.0</v>
      </c>
      <c r="J377" s="212">
        <v>44253.0</v>
      </c>
      <c r="K377" s="53" t="s">
        <v>2876</v>
      </c>
      <c r="L377" s="132">
        <v>6999515.0</v>
      </c>
      <c r="M377" s="133" t="s">
        <v>2818</v>
      </c>
      <c r="N377" s="134" t="s">
        <v>2877</v>
      </c>
      <c r="O377" s="213">
        <v>3499757.5</v>
      </c>
      <c r="P377" s="62" t="s">
        <v>672</v>
      </c>
      <c r="Q377" s="62" t="s">
        <v>673</v>
      </c>
    </row>
    <row r="378">
      <c r="A378" s="49">
        <v>2.0</v>
      </c>
      <c r="B378" s="51" t="s">
        <v>580</v>
      </c>
      <c r="C378" s="51" t="s">
        <v>2878</v>
      </c>
      <c r="D378" s="49" t="s">
        <v>18</v>
      </c>
      <c r="E378" s="49" t="s">
        <v>2879</v>
      </c>
      <c r="F378" s="49" t="s">
        <v>582</v>
      </c>
      <c r="G378" s="51"/>
      <c r="H378" s="51" t="s">
        <v>595</v>
      </c>
      <c r="I378" s="96">
        <v>44231.0</v>
      </c>
      <c r="J378" s="96">
        <v>44242.0</v>
      </c>
      <c r="K378" s="81" t="s">
        <v>2874</v>
      </c>
      <c r="L378" s="54">
        <v>642730.72</v>
      </c>
      <c r="M378" s="98" t="s">
        <v>18</v>
      </c>
      <c r="N378" s="98" t="s">
        <v>18</v>
      </c>
      <c r="O378" s="98" t="s">
        <v>18</v>
      </c>
      <c r="P378" s="62"/>
      <c r="Q378" s="62"/>
      <c r="R378">
        <f t="shared" ref="R378:R380" si="41">DATEDIF(I378,J378,"D")</f>
        <v>11</v>
      </c>
    </row>
    <row r="379">
      <c r="A379" s="63">
        <v>2.0</v>
      </c>
      <c r="B379" s="63" t="s">
        <v>2764</v>
      </c>
      <c r="C379" s="63" t="s">
        <v>70</v>
      </c>
      <c r="D379" s="63">
        <v>237.0</v>
      </c>
      <c r="E379" s="63" t="s">
        <v>2880</v>
      </c>
      <c r="F379" s="63" t="s">
        <v>582</v>
      </c>
      <c r="G379" s="63"/>
      <c r="H379" s="63" t="s">
        <v>586</v>
      </c>
      <c r="I379" s="76">
        <v>44252.0</v>
      </c>
      <c r="J379" s="76">
        <v>44252.0</v>
      </c>
      <c r="K379" s="87" t="s">
        <v>2881</v>
      </c>
      <c r="L379" s="59" t="s">
        <v>18</v>
      </c>
      <c r="M379" s="60" t="s">
        <v>18</v>
      </c>
      <c r="N379" s="63" t="s">
        <v>18</v>
      </c>
      <c r="O379" s="59" t="s">
        <v>18</v>
      </c>
      <c r="P379" s="57"/>
      <c r="Q379" s="57"/>
      <c r="R379">
        <f t="shared" si="41"/>
        <v>0</v>
      </c>
    </row>
    <row r="380">
      <c r="A380" s="49">
        <v>2.0</v>
      </c>
      <c r="B380" s="51" t="s">
        <v>2764</v>
      </c>
      <c r="C380" s="51" t="s">
        <v>2882</v>
      </c>
      <c r="D380" s="49">
        <v>152.0</v>
      </c>
      <c r="E380" s="49" t="s">
        <v>2880</v>
      </c>
      <c r="F380" s="49" t="s">
        <v>582</v>
      </c>
      <c r="G380" s="51"/>
      <c r="H380" s="51" t="s">
        <v>586</v>
      </c>
      <c r="I380" s="96">
        <v>44236.0</v>
      </c>
      <c r="J380" s="96">
        <v>44245.0</v>
      </c>
      <c r="K380" s="81" t="s">
        <v>2883</v>
      </c>
      <c r="L380" s="54" t="s">
        <v>18</v>
      </c>
      <c r="M380" s="98" t="s">
        <v>18</v>
      </c>
      <c r="N380" s="55" t="s">
        <v>18</v>
      </c>
      <c r="O380" s="56"/>
      <c r="P380" s="57"/>
      <c r="Q380" s="57"/>
      <c r="R380">
        <f t="shared" si="41"/>
        <v>9</v>
      </c>
    </row>
    <row r="381">
      <c r="A381" s="49">
        <v>2.0</v>
      </c>
      <c r="B381" s="51" t="s">
        <v>2764</v>
      </c>
      <c r="C381" s="51" t="s">
        <v>70</v>
      </c>
      <c r="D381" s="49">
        <v>180.0</v>
      </c>
      <c r="E381" s="49" t="s">
        <v>2880</v>
      </c>
      <c r="F381" s="49" t="s">
        <v>582</v>
      </c>
      <c r="G381" s="51"/>
      <c r="H381" s="51" t="s">
        <v>586</v>
      </c>
      <c r="I381" s="96">
        <v>44239.0</v>
      </c>
      <c r="J381" s="96">
        <v>44239.0</v>
      </c>
      <c r="K381" s="81" t="s">
        <v>2884</v>
      </c>
      <c r="L381" s="54" t="s">
        <v>18</v>
      </c>
      <c r="M381" s="98" t="s">
        <v>18</v>
      </c>
      <c r="N381" s="55" t="s">
        <v>18</v>
      </c>
      <c r="O381" s="56" t="s">
        <v>18</v>
      </c>
      <c r="P381" s="57"/>
      <c r="Q381" s="57"/>
    </row>
    <row r="382">
      <c r="A382" s="49">
        <v>2.0</v>
      </c>
      <c r="B382" s="51" t="s">
        <v>2885</v>
      </c>
      <c r="C382" s="51" t="s">
        <v>2886</v>
      </c>
      <c r="D382" s="49">
        <v>39.0</v>
      </c>
      <c r="E382" s="63" t="s">
        <v>697</v>
      </c>
      <c r="F382" s="49" t="s">
        <v>582</v>
      </c>
      <c r="G382" s="51"/>
      <c r="H382" s="51" t="s">
        <v>634</v>
      </c>
      <c r="I382" s="96">
        <v>44216.0</v>
      </c>
      <c r="J382" s="96">
        <v>44235.0</v>
      </c>
      <c r="K382" s="81" t="s">
        <v>2887</v>
      </c>
      <c r="L382" s="54">
        <v>6.725E7</v>
      </c>
      <c r="M382" s="98" t="s">
        <v>2888</v>
      </c>
      <c r="N382" s="55" t="s">
        <v>2889</v>
      </c>
      <c r="O382" s="56" t="s">
        <v>18</v>
      </c>
      <c r="P382" s="62"/>
      <c r="Q382" s="62"/>
    </row>
    <row r="383">
      <c r="A383" s="63">
        <v>2.0</v>
      </c>
      <c r="B383" s="60" t="s">
        <v>52</v>
      </c>
      <c r="C383" s="63" t="s">
        <v>2886</v>
      </c>
      <c r="D383" s="63">
        <v>303.0</v>
      </c>
      <c r="E383" s="49" t="s">
        <v>697</v>
      </c>
      <c r="F383" s="49" t="s">
        <v>582</v>
      </c>
      <c r="G383" s="210"/>
      <c r="H383" s="210" t="s">
        <v>634</v>
      </c>
      <c r="I383" s="76">
        <v>44270.0</v>
      </c>
      <c r="J383" s="76">
        <v>44286.0</v>
      </c>
      <c r="K383" s="77" t="s">
        <v>2890</v>
      </c>
      <c r="L383" s="54">
        <v>6.725E7</v>
      </c>
      <c r="M383" s="98" t="s">
        <v>2888</v>
      </c>
      <c r="N383" s="55" t="s">
        <v>2889</v>
      </c>
      <c r="O383" s="59" t="s">
        <v>18</v>
      </c>
      <c r="P383" s="57"/>
      <c r="Q383" s="57"/>
      <c r="R383">
        <f t="shared" ref="R383:R387" si="42">DATEDIF(I383,J383,"D")</f>
        <v>16</v>
      </c>
    </row>
    <row r="384">
      <c r="A384" s="63">
        <v>2.0</v>
      </c>
      <c r="B384" s="63" t="s">
        <v>835</v>
      </c>
      <c r="C384" s="63" t="s">
        <v>2891</v>
      </c>
      <c r="D384" s="63">
        <v>894.0</v>
      </c>
      <c r="E384" s="63" t="s">
        <v>2892</v>
      </c>
      <c r="F384" s="63" t="s">
        <v>582</v>
      </c>
      <c r="G384" s="63"/>
      <c r="H384" s="63" t="s">
        <v>586</v>
      </c>
      <c r="I384" s="76">
        <v>44385.0</v>
      </c>
      <c r="J384" s="76">
        <v>44393.0</v>
      </c>
      <c r="K384" s="77" t="s">
        <v>2893</v>
      </c>
      <c r="L384" s="54">
        <v>9.3458326E7</v>
      </c>
      <c r="M384" s="98" t="s">
        <v>2894</v>
      </c>
      <c r="N384" s="61" t="s">
        <v>2895</v>
      </c>
      <c r="O384" s="63" t="s">
        <v>18</v>
      </c>
      <c r="P384" s="57"/>
      <c r="Q384" s="57"/>
      <c r="R384">
        <f t="shared" si="42"/>
        <v>8</v>
      </c>
    </row>
    <row r="385">
      <c r="A385" s="210">
        <v>2.0</v>
      </c>
      <c r="B385" s="128" t="s">
        <v>52</v>
      </c>
      <c r="C385" s="128" t="s">
        <v>2796</v>
      </c>
      <c r="D385" s="210">
        <v>1281.0</v>
      </c>
      <c r="E385" s="210" t="s">
        <v>2816</v>
      </c>
      <c r="F385" s="210" t="s">
        <v>582</v>
      </c>
      <c r="G385" s="128"/>
      <c r="H385" s="128" t="s">
        <v>595</v>
      </c>
      <c r="I385" s="212">
        <v>44490.0</v>
      </c>
      <c r="J385" s="212">
        <v>44490.0</v>
      </c>
      <c r="K385" s="53" t="s">
        <v>2184</v>
      </c>
      <c r="L385" s="132">
        <v>6999515.0</v>
      </c>
      <c r="M385" s="133" t="s">
        <v>2818</v>
      </c>
      <c r="N385" s="134" t="s">
        <v>2877</v>
      </c>
      <c r="O385" s="213">
        <v>1749878.75</v>
      </c>
      <c r="P385" s="62" t="s">
        <v>672</v>
      </c>
      <c r="Q385" s="62" t="s">
        <v>673</v>
      </c>
      <c r="R385">
        <f t="shared" si="42"/>
        <v>0</v>
      </c>
    </row>
    <row r="386">
      <c r="A386" s="210">
        <v>2.0</v>
      </c>
      <c r="B386" s="128" t="s">
        <v>52</v>
      </c>
      <c r="C386" s="128" t="s">
        <v>2796</v>
      </c>
      <c r="D386" s="210">
        <v>1281.0</v>
      </c>
      <c r="E386" s="210" t="s">
        <v>2816</v>
      </c>
      <c r="F386" s="210" t="s">
        <v>582</v>
      </c>
      <c r="G386" s="128"/>
      <c r="H386" s="128" t="s">
        <v>595</v>
      </c>
      <c r="I386" s="212">
        <v>44490.0</v>
      </c>
      <c r="J386" s="212">
        <v>44490.0</v>
      </c>
      <c r="K386" s="53" t="s">
        <v>2184</v>
      </c>
      <c r="L386" s="132">
        <v>6999515.0</v>
      </c>
      <c r="M386" s="133" t="s">
        <v>2818</v>
      </c>
      <c r="N386" s="134" t="s">
        <v>2877</v>
      </c>
      <c r="O386" s="213">
        <v>1749878.75</v>
      </c>
      <c r="P386" s="62" t="s">
        <v>672</v>
      </c>
      <c r="Q386" s="62" t="s">
        <v>673</v>
      </c>
      <c r="R386">
        <f t="shared" si="42"/>
        <v>0</v>
      </c>
    </row>
    <row r="387">
      <c r="A387" s="63">
        <v>2.0</v>
      </c>
      <c r="B387" s="63" t="s">
        <v>588</v>
      </c>
      <c r="C387" s="63" t="s">
        <v>70</v>
      </c>
      <c r="D387" s="63">
        <v>196.0</v>
      </c>
      <c r="E387" s="63" t="s">
        <v>2896</v>
      </c>
      <c r="F387" s="63" t="s">
        <v>582</v>
      </c>
      <c r="G387" s="63"/>
      <c r="H387" s="63" t="s">
        <v>202</v>
      </c>
      <c r="I387" s="76">
        <v>44243.0</v>
      </c>
      <c r="J387" s="76">
        <v>44251.0</v>
      </c>
      <c r="K387" s="87" t="s">
        <v>2897</v>
      </c>
      <c r="L387" s="59" t="s">
        <v>18</v>
      </c>
      <c r="M387" s="60" t="s">
        <v>18</v>
      </c>
      <c r="N387" s="63" t="s">
        <v>18</v>
      </c>
      <c r="O387" s="63" t="s">
        <v>18</v>
      </c>
      <c r="P387" s="57"/>
      <c r="Q387" s="57"/>
      <c r="R387">
        <f t="shared" si="42"/>
        <v>8</v>
      </c>
    </row>
    <row r="388">
      <c r="A388" s="63">
        <v>2.0</v>
      </c>
      <c r="B388" s="63" t="s">
        <v>588</v>
      </c>
      <c r="C388" s="63" t="s">
        <v>2898</v>
      </c>
      <c r="D388" s="63">
        <v>231.0</v>
      </c>
      <c r="E388" s="63" t="s">
        <v>2896</v>
      </c>
      <c r="F388" s="63" t="s">
        <v>582</v>
      </c>
      <c r="G388" s="63"/>
      <c r="H388" s="63" t="s">
        <v>202</v>
      </c>
      <c r="I388" s="76">
        <v>44251.0</v>
      </c>
      <c r="J388" s="76">
        <v>44251.0</v>
      </c>
      <c r="K388" s="87" t="s">
        <v>2899</v>
      </c>
      <c r="L388" s="59" t="s">
        <v>18</v>
      </c>
      <c r="M388" s="60" t="s">
        <v>18</v>
      </c>
      <c r="N388" s="63" t="s">
        <v>18</v>
      </c>
      <c r="O388" s="59" t="s">
        <v>18</v>
      </c>
      <c r="P388" s="57"/>
      <c r="Q388" s="57"/>
    </row>
    <row r="389">
      <c r="A389" s="63">
        <v>2.0</v>
      </c>
      <c r="B389" s="63" t="s">
        <v>588</v>
      </c>
      <c r="C389" s="60" t="s">
        <v>70</v>
      </c>
      <c r="D389" s="63">
        <v>394.0</v>
      </c>
      <c r="E389" s="63" t="s">
        <v>2896</v>
      </c>
      <c r="F389" s="63" t="s">
        <v>582</v>
      </c>
      <c r="G389" s="63"/>
      <c r="H389" s="63" t="s">
        <v>18</v>
      </c>
      <c r="I389" s="76">
        <v>44285.0</v>
      </c>
      <c r="J389" s="76">
        <v>44286.0</v>
      </c>
      <c r="K389" s="87" t="s">
        <v>2900</v>
      </c>
      <c r="L389" s="59" t="s">
        <v>18</v>
      </c>
      <c r="M389" s="60" t="s">
        <v>18</v>
      </c>
      <c r="N389" s="63" t="s">
        <v>18</v>
      </c>
      <c r="O389" s="63" t="s">
        <v>18</v>
      </c>
      <c r="P389" s="57"/>
      <c r="Q389" s="57"/>
      <c r="R389">
        <f t="shared" ref="R389:R391" si="43">DATEDIF(I389,J389,"D")</f>
        <v>1</v>
      </c>
    </row>
    <row r="390">
      <c r="A390" s="63">
        <v>2.0</v>
      </c>
      <c r="B390" s="63" t="s">
        <v>588</v>
      </c>
      <c r="C390" s="60" t="s">
        <v>2901</v>
      </c>
      <c r="D390" s="63">
        <v>506.0</v>
      </c>
      <c r="E390" s="63" t="s">
        <v>2896</v>
      </c>
      <c r="F390" s="63" t="s">
        <v>582</v>
      </c>
      <c r="G390" s="63"/>
      <c r="H390" s="63" t="s">
        <v>18</v>
      </c>
      <c r="I390" s="76">
        <v>44307.0</v>
      </c>
      <c r="J390" s="76">
        <v>44307.0</v>
      </c>
      <c r="K390" s="77" t="s">
        <v>2902</v>
      </c>
      <c r="L390" s="59" t="s">
        <v>18</v>
      </c>
      <c r="M390" s="60" t="s">
        <v>18</v>
      </c>
      <c r="N390" s="63" t="s">
        <v>18</v>
      </c>
      <c r="O390" s="63" t="s">
        <v>18</v>
      </c>
      <c r="P390" s="57"/>
      <c r="Q390" s="57"/>
      <c r="R390">
        <f t="shared" si="43"/>
        <v>0</v>
      </c>
    </row>
    <row r="391">
      <c r="A391" s="63">
        <v>2.0</v>
      </c>
      <c r="B391" s="63" t="s">
        <v>588</v>
      </c>
      <c r="C391" s="63" t="s">
        <v>2644</v>
      </c>
      <c r="D391" s="63">
        <v>690.0</v>
      </c>
      <c r="E391" s="63" t="s">
        <v>2896</v>
      </c>
      <c r="F391" s="63" t="s">
        <v>582</v>
      </c>
      <c r="G391" s="63"/>
      <c r="H391" s="63" t="s">
        <v>18</v>
      </c>
      <c r="I391" s="76">
        <v>44350.0</v>
      </c>
      <c r="J391" s="76">
        <v>44351.0</v>
      </c>
      <c r="K391" s="87" t="s">
        <v>2903</v>
      </c>
      <c r="L391" s="59" t="s">
        <v>18</v>
      </c>
      <c r="M391" s="60" t="s">
        <v>18</v>
      </c>
      <c r="N391" s="63" t="s">
        <v>18</v>
      </c>
      <c r="O391" s="63" t="s">
        <v>18</v>
      </c>
      <c r="P391" s="57"/>
      <c r="Q391" s="57"/>
      <c r="R391">
        <f t="shared" si="43"/>
        <v>1</v>
      </c>
    </row>
    <row r="392">
      <c r="A392" s="49">
        <v>2.0</v>
      </c>
      <c r="B392" s="51" t="s">
        <v>844</v>
      </c>
      <c r="C392" s="51" t="s">
        <v>2904</v>
      </c>
      <c r="D392" s="49">
        <v>76.0</v>
      </c>
      <c r="E392" s="49" t="s">
        <v>2905</v>
      </c>
      <c r="F392" s="49" t="s">
        <v>582</v>
      </c>
      <c r="G392" s="51"/>
      <c r="H392" s="51" t="s">
        <v>595</v>
      </c>
      <c r="I392" s="96">
        <v>44223.0</v>
      </c>
      <c r="J392" s="96">
        <v>44277.0</v>
      </c>
      <c r="K392" s="81" t="s">
        <v>2906</v>
      </c>
      <c r="L392" s="54">
        <v>6310344.93</v>
      </c>
      <c r="M392" s="98" t="s">
        <v>18</v>
      </c>
      <c r="N392" s="55" t="s">
        <v>18</v>
      </c>
      <c r="O392" s="56" t="s">
        <v>18</v>
      </c>
      <c r="P392" s="57"/>
      <c r="Q392" s="57"/>
    </row>
    <row r="393">
      <c r="A393" s="63">
        <v>2.0</v>
      </c>
      <c r="B393" s="63" t="s">
        <v>844</v>
      </c>
      <c r="C393" s="63" t="s">
        <v>2904</v>
      </c>
      <c r="D393" s="63">
        <v>683.0</v>
      </c>
      <c r="E393" s="63" t="s">
        <v>2905</v>
      </c>
      <c r="F393" s="63" t="s">
        <v>582</v>
      </c>
      <c r="G393" s="63"/>
      <c r="H393" s="63" t="s">
        <v>595</v>
      </c>
      <c r="I393" s="76">
        <v>44341.0</v>
      </c>
      <c r="J393" s="76">
        <v>44405.0</v>
      </c>
      <c r="K393" s="77" t="s">
        <v>2907</v>
      </c>
      <c r="L393" s="59">
        <v>6310344.93</v>
      </c>
      <c r="M393" s="60" t="s">
        <v>2908</v>
      </c>
      <c r="N393" s="61" t="s">
        <v>2909</v>
      </c>
      <c r="O393" s="63" t="s">
        <v>18</v>
      </c>
      <c r="P393" s="57"/>
      <c r="Q393" s="57"/>
    </row>
    <row r="394">
      <c r="A394" s="63">
        <v>2.0</v>
      </c>
      <c r="B394" s="63" t="s">
        <v>2910</v>
      </c>
      <c r="C394" s="63" t="s">
        <v>2904</v>
      </c>
      <c r="D394" s="63">
        <v>1020.0</v>
      </c>
      <c r="E394" s="63" t="s">
        <v>2905</v>
      </c>
      <c r="F394" s="63" t="s">
        <v>582</v>
      </c>
      <c r="G394" s="63"/>
      <c r="H394" s="63" t="s">
        <v>595</v>
      </c>
      <c r="I394" s="76">
        <v>44417.0</v>
      </c>
      <c r="J394" s="76">
        <v>44421.0</v>
      </c>
      <c r="K394" s="87" t="s">
        <v>2911</v>
      </c>
      <c r="L394" s="59">
        <v>6310344.93</v>
      </c>
      <c r="M394" s="60" t="s">
        <v>2908</v>
      </c>
      <c r="N394" s="61" t="s">
        <v>2909</v>
      </c>
      <c r="O394" s="63" t="s">
        <v>18</v>
      </c>
      <c r="P394" s="57"/>
      <c r="Q394" s="57"/>
      <c r="R394">
        <f>DATEDIF(I394,J394,"D")</f>
        <v>4</v>
      </c>
    </row>
    <row r="395">
      <c r="A395" s="63">
        <v>2.0</v>
      </c>
      <c r="B395" s="63" t="s">
        <v>1332</v>
      </c>
      <c r="C395" s="60" t="s">
        <v>70</v>
      </c>
      <c r="D395" s="63">
        <v>409.0</v>
      </c>
      <c r="E395" s="63" t="s">
        <v>2832</v>
      </c>
      <c r="F395" s="63" t="s">
        <v>582</v>
      </c>
      <c r="G395" s="63"/>
      <c r="H395" s="63" t="s">
        <v>595</v>
      </c>
      <c r="I395" s="76">
        <v>44293.0</v>
      </c>
      <c r="J395" s="76">
        <v>44293.0</v>
      </c>
      <c r="K395" s="87" t="s">
        <v>2912</v>
      </c>
      <c r="L395" s="54">
        <v>1344774.61</v>
      </c>
      <c r="M395" s="98" t="s">
        <v>2834</v>
      </c>
      <c r="N395" s="61" t="s">
        <v>2836</v>
      </c>
      <c r="O395" s="56">
        <v>1075819.68</v>
      </c>
      <c r="P395" s="62" t="s">
        <v>672</v>
      </c>
      <c r="Q395" s="62" t="s">
        <v>673</v>
      </c>
    </row>
    <row r="396">
      <c r="A396" s="63">
        <v>2.0</v>
      </c>
      <c r="B396" s="63" t="s">
        <v>1332</v>
      </c>
      <c r="C396" s="60" t="s">
        <v>70</v>
      </c>
      <c r="D396" s="63">
        <v>409.0</v>
      </c>
      <c r="E396" s="63" t="s">
        <v>2832</v>
      </c>
      <c r="F396" s="63" t="s">
        <v>582</v>
      </c>
      <c r="G396" s="63"/>
      <c r="H396" s="63" t="s">
        <v>595</v>
      </c>
      <c r="I396" s="76">
        <v>44509.0</v>
      </c>
      <c r="J396" s="76">
        <v>44509.0</v>
      </c>
      <c r="K396" s="87" t="s">
        <v>2913</v>
      </c>
      <c r="L396" s="54">
        <v>1344774.61</v>
      </c>
      <c r="M396" s="98" t="s">
        <v>2834</v>
      </c>
      <c r="N396" s="61" t="s">
        <v>2836</v>
      </c>
      <c r="O396" s="56">
        <v>268954.92</v>
      </c>
      <c r="P396" s="62" t="s">
        <v>672</v>
      </c>
      <c r="Q396" s="62" t="s">
        <v>673</v>
      </c>
      <c r="R396">
        <f t="shared" ref="R396:R401" si="44">DATEDIF(I396,J396,"D")</f>
        <v>0</v>
      </c>
    </row>
    <row r="397">
      <c r="A397" s="63">
        <v>2.0</v>
      </c>
      <c r="B397" s="63" t="s">
        <v>844</v>
      </c>
      <c r="C397" s="63" t="s">
        <v>2914</v>
      </c>
      <c r="D397" s="63">
        <v>1312.0</v>
      </c>
      <c r="E397" s="63" t="s">
        <v>2905</v>
      </c>
      <c r="F397" s="63" t="s">
        <v>582</v>
      </c>
      <c r="G397" s="63"/>
      <c r="H397" s="63" t="s">
        <v>595</v>
      </c>
      <c r="I397" s="76">
        <v>44477.0</v>
      </c>
      <c r="J397" s="79">
        <v>44483.0</v>
      </c>
      <c r="K397" s="87" t="s">
        <v>2915</v>
      </c>
      <c r="L397" s="256">
        <v>6310344.93</v>
      </c>
      <c r="M397" s="229" t="s">
        <v>2908</v>
      </c>
      <c r="N397" s="235" t="s">
        <v>2909</v>
      </c>
      <c r="O397" s="156"/>
      <c r="P397" s="57"/>
      <c r="Q397" s="57"/>
      <c r="R397">
        <f t="shared" si="44"/>
        <v>6</v>
      </c>
    </row>
    <row r="398">
      <c r="A398" s="49">
        <v>2.0</v>
      </c>
      <c r="B398" s="51" t="s">
        <v>580</v>
      </c>
      <c r="C398" s="51" t="s">
        <v>2916</v>
      </c>
      <c r="D398" s="49">
        <v>78.0</v>
      </c>
      <c r="E398" s="49" t="s">
        <v>2917</v>
      </c>
      <c r="F398" s="49" t="s">
        <v>582</v>
      </c>
      <c r="G398" s="51"/>
      <c r="H398" s="51" t="s">
        <v>586</v>
      </c>
      <c r="I398" s="96">
        <v>44224.0</v>
      </c>
      <c r="J398" s="96">
        <v>44251.0</v>
      </c>
      <c r="K398" s="257" t="s">
        <v>2918</v>
      </c>
      <c r="L398" s="54">
        <v>7.5E7</v>
      </c>
      <c r="M398" s="98" t="s">
        <v>18</v>
      </c>
      <c r="N398" s="55" t="s">
        <v>18</v>
      </c>
      <c r="O398" s="56" t="s">
        <v>18</v>
      </c>
      <c r="P398" s="57"/>
      <c r="Q398" s="57"/>
      <c r="R398">
        <f t="shared" si="44"/>
        <v>27</v>
      </c>
    </row>
    <row r="399">
      <c r="A399" s="63">
        <v>2.0</v>
      </c>
      <c r="B399" s="63" t="s">
        <v>2919</v>
      </c>
      <c r="C399" s="60" t="s">
        <v>2920</v>
      </c>
      <c r="D399" s="63">
        <v>260.0</v>
      </c>
      <c r="E399" s="63" t="s">
        <v>706</v>
      </c>
      <c r="F399" s="63" t="s">
        <v>582</v>
      </c>
      <c r="G399" s="63"/>
      <c r="H399" s="63" t="s">
        <v>497</v>
      </c>
      <c r="I399" s="76">
        <v>44260.0</v>
      </c>
      <c r="J399" s="76">
        <v>44271.0</v>
      </c>
      <c r="K399" s="77" t="s">
        <v>2921</v>
      </c>
      <c r="L399" s="59">
        <v>2.046E7</v>
      </c>
      <c r="M399" s="60" t="s">
        <v>2922</v>
      </c>
      <c r="N399" s="63" t="s">
        <v>18</v>
      </c>
      <c r="O399" s="59" t="s">
        <v>18</v>
      </c>
      <c r="P399" s="57"/>
      <c r="Q399" s="57"/>
      <c r="R399">
        <f t="shared" si="44"/>
        <v>11</v>
      </c>
    </row>
    <row r="400">
      <c r="A400" s="63">
        <v>2.0</v>
      </c>
      <c r="B400" s="63" t="s">
        <v>2919</v>
      </c>
      <c r="C400" s="60" t="s">
        <v>2920</v>
      </c>
      <c r="D400" s="63" t="s">
        <v>18</v>
      </c>
      <c r="E400" s="63" t="s">
        <v>706</v>
      </c>
      <c r="F400" s="63" t="s">
        <v>582</v>
      </c>
      <c r="G400" s="63"/>
      <c r="H400" s="63" t="s">
        <v>497</v>
      </c>
      <c r="I400" s="76">
        <v>44271.0</v>
      </c>
      <c r="J400" s="76">
        <v>44294.0</v>
      </c>
      <c r="K400" s="77" t="s">
        <v>2923</v>
      </c>
      <c r="L400" s="59">
        <v>2.046E7</v>
      </c>
      <c r="M400" s="60" t="s">
        <v>2922</v>
      </c>
      <c r="N400" s="63"/>
      <c r="O400" s="59"/>
      <c r="P400" s="57"/>
      <c r="Q400" s="57"/>
      <c r="R400">
        <f t="shared" si="44"/>
        <v>23</v>
      </c>
    </row>
    <row r="401">
      <c r="A401" s="63">
        <v>2.0</v>
      </c>
      <c r="B401" s="63" t="s">
        <v>2919</v>
      </c>
      <c r="C401" s="60" t="s">
        <v>2920</v>
      </c>
      <c r="D401" s="63">
        <v>412.0</v>
      </c>
      <c r="E401" s="63" t="s">
        <v>706</v>
      </c>
      <c r="F401" s="63" t="s">
        <v>582</v>
      </c>
      <c r="G401" s="63"/>
      <c r="H401" s="63" t="s">
        <v>2037</v>
      </c>
      <c r="I401" s="76">
        <v>44286.0</v>
      </c>
      <c r="J401" s="76">
        <v>44294.0</v>
      </c>
      <c r="K401" s="87" t="s">
        <v>2924</v>
      </c>
      <c r="L401" s="59">
        <v>2.046E7</v>
      </c>
      <c r="M401" s="60" t="s">
        <v>2925</v>
      </c>
      <c r="N401" s="61" t="s">
        <v>709</v>
      </c>
      <c r="O401" s="63" t="s">
        <v>18</v>
      </c>
      <c r="P401" s="57"/>
      <c r="Q401" s="57"/>
      <c r="R401">
        <f t="shared" si="44"/>
        <v>8</v>
      </c>
    </row>
    <row r="402">
      <c r="A402" s="63">
        <v>2.0</v>
      </c>
      <c r="B402" s="63" t="s">
        <v>704</v>
      </c>
      <c r="C402" s="63" t="s">
        <v>705</v>
      </c>
      <c r="D402" s="63">
        <v>442.0</v>
      </c>
      <c r="E402" s="63" t="s">
        <v>706</v>
      </c>
      <c r="F402" s="63" t="s">
        <v>582</v>
      </c>
      <c r="G402" s="63"/>
      <c r="H402" s="63" t="s">
        <v>497</v>
      </c>
      <c r="I402" s="76">
        <v>44292.0</v>
      </c>
      <c r="J402" s="76">
        <v>44294.0</v>
      </c>
      <c r="K402" s="87" t="s">
        <v>2926</v>
      </c>
      <c r="L402" s="59">
        <v>2.046E7</v>
      </c>
      <c r="M402" s="60" t="s">
        <v>708</v>
      </c>
      <c r="N402" s="61" t="s">
        <v>709</v>
      </c>
      <c r="O402" s="63" t="s">
        <v>18</v>
      </c>
      <c r="P402" s="57"/>
      <c r="Q402" s="57"/>
    </row>
    <row r="403">
      <c r="A403" s="49">
        <v>1.0</v>
      </c>
      <c r="B403" s="51" t="s">
        <v>588</v>
      </c>
      <c r="C403" s="51" t="s">
        <v>667</v>
      </c>
      <c r="D403" s="49">
        <v>3.0</v>
      </c>
      <c r="E403" s="49" t="s">
        <v>668</v>
      </c>
      <c r="F403" s="49" t="s">
        <v>582</v>
      </c>
      <c r="G403" s="128"/>
      <c r="H403" s="128" t="s">
        <v>595</v>
      </c>
      <c r="I403" s="96">
        <v>44432.0</v>
      </c>
      <c r="J403" s="96">
        <v>44432.0</v>
      </c>
      <c r="K403" s="81" t="s">
        <v>2927</v>
      </c>
      <c r="L403" s="54">
        <v>2098976.12</v>
      </c>
      <c r="M403" s="98" t="s">
        <v>670</v>
      </c>
      <c r="N403" s="55" t="s">
        <v>2695</v>
      </c>
      <c r="O403" s="56">
        <v>274074.52</v>
      </c>
      <c r="P403" s="62" t="s">
        <v>672</v>
      </c>
      <c r="Q403" s="62" t="s">
        <v>673</v>
      </c>
      <c r="R403">
        <f t="shared" ref="R403:R412" si="45">DATEDIF(I403,J403,"D")</f>
        <v>0</v>
      </c>
    </row>
    <row r="404">
      <c r="A404" s="258">
        <v>2.0</v>
      </c>
      <c r="B404" s="124" t="s">
        <v>580</v>
      </c>
      <c r="C404" s="124" t="s">
        <v>2928</v>
      </c>
      <c r="D404" s="258" t="s">
        <v>18</v>
      </c>
      <c r="E404" s="258" t="s">
        <v>711</v>
      </c>
      <c r="F404" s="258" t="s">
        <v>582</v>
      </c>
      <c r="G404" s="124"/>
      <c r="H404" s="124" t="s">
        <v>586</v>
      </c>
      <c r="I404" s="212">
        <v>44181.0</v>
      </c>
      <c r="J404" s="212">
        <v>44314.0</v>
      </c>
      <c r="K404" s="53" t="s">
        <v>2929</v>
      </c>
      <c r="L404" s="132">
        <v>3.858428746E7</v>
      </c>
      <c r="M404" s="133" t="s">
        <v>713</v>
      </c>
      <c r="N404" s="134" t="s">
        <v>714</v>
      </c>
      <c r="O404" s="213"/>
      <c r="P404" s="62"/>
      <c r="Q404" s="62"/>
      <c r="R404">
        <f t="shared" si="45"/>
        <v>133</v>
      </c>
    </row>
    <row r="405">
      <c r="A405" s="49">
        <v>2.0</v>
      </c>
      <c r="B405" s="51" t="s">
        <v>580</v>
      </c>
      <c r="C405" s="51" t="s">
        <v>710</v>
      </c>
      <c r="D405" s="49">
        <v>61.0</v>
      </c>
      <c r="E405" s="49" t="s">
        <v>711</v>
      </c>
      <c r="F405" s="49" t="s">
        <v>582</v>
      </c>
      <c r="G405" s="51"/>
      <c r="H405" s="51" t="s">
        <v>586</v>
      </c>
      <c r="I405" s="96">
        <v>44222.0</v>
      </c>
      <c r="J405" s="96">
        <v>44246.0</v>
      </c>
      <c r="K405" s="81" t="s">
        <v>2930</v>
      </c>
      <c r="L405" s="54">
        <v>5.1912999E7</v>
      </c>
      <c r="M405" s="98" t="s">
        <v>713</v>
      </c>
      <c r="N405" s="55" t="s">
        <v>714</v>
      </c>
      <c r="O405" s="56"/>
      <c r="P405" s="62"/>
      <c r="Q405" s="62"/>
      <c r="R405">
        <f t="shared" si="45"/>
        <v>24</v>
      </c>
    </row>
    <row r="406">
      <c r="A406" s="63">
        <v>2.0</v>
      </c>
      <c r="B406" s="63" t="s">
        <v>580</v>
      </c>
      <c r="C406" s="63" t="s">
        <v>2931</v>
      </c>
      <c r="D406" s="63">
        <v>798.0</v>
      </c>
      <c r="E406" s="63" t="s">
        <v>711</v>
      </c>
      <c r="F406" s="63" t="s">
        <v>582</v>
      </c>
      <c r="G406" s="63"/>
      <c r="H406" s="63" t="s">
        <v>586</v>
      </c>
      <c r="I406" s="76">
        <v>44363.0</v>
      </c>
      <c r="J406" s="76">
        <v>44407.0</v>
      </c>
      <c r="K406" s="87" t="s">
        <v>2932</v>
      </c>
      <c r="L406" s="54">
        <v>5.1912999E7</v>
      </c>
      <c r="M406" s="98" t="s">
        <v>713</v>
      </c>
      <c r="N406" s="55" t="s">
        <v>714</v>
      </c>
      <c r="O406" s="156"/>
      <c r="P406" s="57"/>
      <c r="Q406" s="57"/>
      <c r="R406">
        <f t="shared" si="45"/>
        <v>44</v>
      </c>
    </row>
    <row r="407">
      <c r="A407" s="63">
        <v>2.0</v>
      </c>
      <c r="B407" s="63" t="s">
        <v>580</v>
      </c>
      <c r="C407" s="63" t="s">
        <v>2933</v>
      </c>
      <c r="D407" s="63">
        <v>1010.0</v>
      </c>
      <c r="E407" s="63" t="s">
        <v>711</v>
      </c>
      <c r="F407" s="63" t="s">
        <v>582</v>
      </c>
      <c r="G407" s="63"/>
      <c r="H407" s="63" t="s">
        <v>586</v>
      </c>
      <c r="I407" s="76">
        <v>44413.0</v>
      </c>
      <c r="J407" s="76">
        <v>44477.0</v>
      </c>
      <c r="K407" s="87" t="s">
        <v>2934</v>
      </c>
      <c r="L407" s="54">
        <v>5.1912999E7</v>
      </c>
      <c r="M407" s="98" t="s">
        <v>713</v>
      </c>
      <c r="N407" s="55" t="s">
        <v>714</v>
      </c>
      <c r="O407" s="156"/>
      <c r="P407" s="57"/>
      <c r="Q407" s="57"/>
      <c r="R407">
        <f t="shared" si="45"/>
        <v>64</v>
      </c>
    </row>
    <row r="408">
      <c r="A408" s="63">
        <v>2.0</v>
      </c>
      <c r="B408" s="60" t="s">
        <v>200</v>
      </c>
      <c r="C408" s="60" t="s">
        <v>120</v>
      </c>
      <c r="D408" s="63">
        <v>385.0</v>
      </c>
      <c r="E408" s="63" t="s">
        <v>2935</v>
      </c>
      <c r="F408" s="63" t="s">
        <v>582</v>
      </c>
      <c r="G408" s="63"/>
      <c r="H408" s="63" t="s">
        <v>18</v>
      </c>
      <c r="I408" s="76">
        <v>44280.0</v>
      </c>
      <c r="J408" s="76">
        <v>44284.0</v>
      </c>
      <c r="K408" s="255" t="s">
        <v>2936</v>
      </c>
      <c r="L408" s="59">
        <v>458512.0</v>
      </c>
      <c r="M408" s="60" t="s">
        <v>18</v>
      </c>
      <c r="N408" s="134" t="s">
        <v>2937</v>
      </c>
      <c r="O408" s="59" t="s">
        <v>18</v>
      </c>
      <c r="P408" s="57"/>
      <c r="Q408" s="57"/>
      <c r="R408">
        <f t="shared" si="45"/>
        <v>4</v>
      </c>
    </row>
    <row r="409">
      <c r="A409" s="63">
        <v>2.0</v>
      </c>
      <c r="B409" s="60" t="s">
        <v>200</v>
      </c>
      <c r="C409" s="60" t="s">
        <v>120</v>
      </c>
      <c r="D409" s="63" t="s">
        <v>18</v>
      </c>
      <c r="E409" s="63" t="s">
        <v>2935</v>
      </c>
      <c r="F409" s="63" t="s">
        <v>582</v>
      </c>
      <c r="G409" s="63"/>
      <c r="H409" s="63" t="s">
        <v>363</v>
      </c>
      <c r="I409" s="64">
        <v>44284.0</v>
      </c>
      <c r="J409" s="76">
        <v>44299.0</v>
      </c>
      <c r="K409" s="77" t="s">
        <v>2938</v>
      </c>
      <c r="L409" s="59">
        <v>458512.0</v>
      </c>
      <c r="M409" s="60" t="s">
        <v>2939</v>
      </c>
      <c r="N409" s="134" t="s">
        <v>2937</v>
      </c>
      <c r="O409" s="63" t="s">
        <v>18</v>
      </c>
      <c r="P409" s="57"/>
      <c r="Q409" s="57"/>
      <c r="R409">
        <f t="shared" si="45"/>
        <v>15</v>
      </c>
    </row>
    <row r="410">
      <c r="A410" s="63">
        <v>2.0</v>
      </c>
      <c r="B410" s="63" t="s">
        <v>200</v>
      </c>
      <c r="C410" s="63" t="s">
        <v>2940</v>
      </c>
      <c r="D410" s="63">
        <v>617.0</v>
      </c>
      <c r="E410" s="63" t="s">
        <v>2935</v>
      </c>
      <c r="F410" s="63" t="s">
        <v>582</v>
      </c>
      <c r="G410" s="63"/>
      <c r="H410" s="63" t="s">
        <v>363</v>
      </c>
      <c r="I410" s="76">
        <v>44329.0</v>
      </c>
      <c r="J410" s="76">
        <v>44343.0</v>
      </c>
      <c r="K410" s="87" t="s">
        <v>2941</v>
      </c>
      <c r="L410" s="59">
        <v>458512.0</v>
      </c>
      <c r="M410" s="60" t="s">
        <v>2939</v>
      </c>
      <c r="N410" s="134" t="s">
        <v>2937</v>
      </c>
      <c r="O410" s="63" t="s">
        <v>18</v>
      </c>
      <c r="P410" s="57"/>
      <c r="Q410" s="57"/>
      <c r="R410">
        <f t="shared" si="45"/>
        <v>14</v>
      </c>
    </row>
    <row r="411">
      <c r="A411" s="63">
        <v>2.0</v>
      </c>
      <c r="B411" s="63" t="s">
        <v>2942</v>
      </c>
      <c r="C411" s="63" t="s">
        <v>2943</v>
      </c>
      <c r="D411" s="63">
        <v>209.0</v>
      </c>
      <c r="E411" s="63" t="s">
        <v>2935</v>
      </c>
      <c r="F411" s="63" t="s">
        <v>582</v>
      </c>
      <c r="G411" s="63"/>
      <c r="H411" s="63" t="s">
        <v>18</v>
      </c>
      <c r="I411" s="76">
        <v>44245.0</v>
      </c>
      <c r="J411" s="76">
        <v>44253.0</v>
      </c>
      <c r="K411" s="87" t="s">
        <v>2944</v>
      </c>
      <c r="L411" s="59">
        <v>473735.0</v>
      </c>
      <c r="M411" s="60" t="s">
        <v>18</v>
      </c>
      <c r="N411" s="63" t="s">
        <v>18</v>
      </c>
      <c r="O411" s="63" t="s">
        <v>18</v>
      </c>
      <c r="P411" s="57"/>
      <c r="Q411" s="57"/>
      <c r="R411">
        <f t="shared" si="45"/>
        <v>8</v>
      </c>
    </row>
    <row r="412">
      <c r="A412" s="49">
        <v>1.0</v>
      </c>
      <c r="B412" s="51" t="s">
        <v>588</v>
      </c>
      <c r="C412" s="51" t="s">
        <v>667</v>
      </c>
      <c r="D412" s="49">
        <v>3.0</v>
      </c>
      <c r="E412" s="49" t="s">
        <v>668</v>
      </c>
      <c r="F412" s="49" t="s">
        <v>582</v>
      </c>
      <c r="G412" s="128"/>
      <c r="H412" s="128" t="s">
        <v>595</v>
      </c>
      <c r="I412" s="116">
        <v>44476.0</v>
      </c>
      <c r="J412" s="116">
        <v>44476.0</v>
      </c>
      <c r="K412" s="232" t="s">
        <v>2945</v>
      </c>
      <c r="L412" s="54">
        <v>2098976.12</v>
      </c>
      <c r="M412" s="98" t="s">
        <v>2946</v>
      </c>
      <c r="N412" s="55" t="s">
        <v>2695</v>
      </c>
      <c r="O412" s="56">
        <v>287280.06</v>
      </c>
      <c r="P412" s="62" t="s">
        <v>672</v>
      </c>
      <c r="Q412" s="62" t="s">
        <v>673</v>
      </c>
      <c r="R412">
        <f t="shared" si="45"/>
        <v>0</v>
      </c>
    </row>
    <row r="413">
      <c r="A413" s="49">
        <v>1.0</v>
      </c>
      <c r="B413" s="51" t="s">
        <v>588</v>
      </c>
      <c r="C413" s="51" t="s">
        <v>667</v>
      </c>
      <c r="D413" s="49">
        <v>3.0</v>
      </c>
      <c r="E413" s="49" t="s">
        <v>668</v>
      </c>
      <c r="F413" s="49" t="s">
        <v>582</v>
      </c>
      <c r="G413" s="128"/>
      <c r="H413" s="128" t="s">
        <v>595</v>
      </c>
      <c r="I413" s="96">
        <v>44552.0</v>
      </c>
      <c r="J413" s="96">
        <v>44552.0</v>
      </c>
      <c r="K413" s="81" t="s">
        <v>2947</v>
      </c>
      <c r="L413" s="54">
        <v>2098976.12</v>
      </c>
      <c r="M413" s="98" t="s">
        <v>670</v>
      </c>
      <c r="N413" s="55" t="s">
        <v>2695</v>
      </c>
      <c r="O413" s="56">
        <v>269573.75</v>
      </c>
      <c r="P413" s="62" t="s">
        <v>672</v>
      </c>
      <c r="Q413" s="62" t="s">
        <v>673</v>
      </c>
    </row>
    <row r="414">
      <c r="A414" s="63">
        <v>2.0</v>
      </c>
      <c r="B414" s="63" t="s">
        <v>200</v>
      </c>
      <c r="C414" s="63" t="s">
        <v>2948</v>
      </c>
      <c r="D414" s="63">
        <v>207.0</v>
      </c>
      <c r="E414" s="63" t="s">
        <v>2949</v>
      </c>
      <c r="F414" s="63" t="s">
        <v>582</v>
      </c>
      <c r="G414" s="63"/>
      <c r="H414" s="63" t="s">
        <v>586</v>
      </c>
      <c r="I414" s="76">
        <v>44245.0</v>
      </c>
      <c r="J414" s="76">
        <v>44256.0</v>
      </c>
      <c r="K414" s="87" t="s">
        <v>2950</v>
      </c>
      <c r="L414" s="59" t="s">
        <v>18</v>
      </c>
      <c r="M414" s="60" t="s">
        <v>18</v>
      </c>
      <c r="N414" s="63" t="s">
        <v>18</v>
      </c>
      <c r="O414" s="63" t="s">
        <v>18</v>
      </c>
      <c r="P414" s="57"/>
      <c r="Q414" s="57"/>
    </row>
    <row r="415" ht="76.5" customHeight="1">
      <c r="A415" s="210">
        <v>2.0</v>
      </c>
      <c r="B415" s="128" t="s">
        <v>457</v>
      </c>
      <c r="C415" s="128" t="s">
        <v>2951</v>
      </c>
      <c r="D415" s="210" t="s">
        <v>2952</v>
      </c>
      <c r="E415" s="210" t="s">
        <v>719</v>
      </c>
      <c r="F415" s="210" t="s">
        <v>582</v>
      </c>
      <c r="G415" s="128"/>
      <c r="H415" s="128" t="s">
        <v>172</v>
      </c>
      <c r="I415" s="212">
        <v>44189.0</v>
      </c>
      <c r="J415" s="212">
        <v>44236.0</v>
      </c>
      <c r="K415" s="53" t="s">
        <v>2953</v>
      </c>
      <c r="L415" s="132">
        <v>3.430448341E7</v>
      </c>
      <c r="M415" s="133" t="s">
        <v>18</v>
      </c>
      <c r="N415" s="55" t="s">
        <v>2954</v>
      </c>
      <c r="O415" s="213" t="s">
        <v>18</v>
      </c>
      <c r="P415" s="62"/>
      <c r="Q415" s="62"/>
      <c r="R415">
        <f t="shared" ref="R415:R430" si="46">DATEDIF(I415,J415,"D")</f>
        <v>47</v>
      </c>
    </row>
    <row r="416">
      <c r="A416" s="63">
        <v>2.0</v>
      </c>
      <c r="B416" s="60" t="s">
        <v>457</v>
      </c>
      <c r="C416" s="60" t="s">
        <v>2955</v>
      </c>
      <c r="D416" s="63">
        <v>378.0</v>
      </c>
      <c r="E416" s="63" t="s">
        <v>719</v>
      </c>
      <c r="F416" s="63" t="s">
        <v>582</v>
      </c>
      <c r="G416" s="63"/>
      <c r="H416" s="63" t="s">
        <v>2956</v>
      </c>
      <c r="I416" s="76">
        <v>44279.0</v>
      </c>
      <c r="J416" s="76">
        <v>44302.0</v>
      </c>
      <c r="K416" s="77" t="s">
        <v>2957</v>
      </c>
      <c r="L416" s="54">
        <v>3.430448341E7</v>
      </c>
      <c r="M416" s="60" t="s">
        <v>721</v>
      </c>
      <c r="N416" s="61" t="s">
        <v>722</v>
      </c>
      <c r="O416" s="244"/>
      <c r="P416" s="57"/>
      <c r="Q416" s="57"/>
      <c r="R416">
        <f t="shared" si="46"/>
        <v>23</v>
      </c>
    </row>
    <row r="417" hidden="1">
      <c r="A417" s="63">
        <v>1.0</v>
      </c>
      <c r="B417" s="63" t="s">
        <v>361</v>
      </c>
      <c r="C417" s="63" t="s">
        <v>153</v>
      </c>
      <c r="D417" s="63" t="s">
        <v>18</v>
      </c>
      <c r="E417" s="63" t="s">
        <v>362</v>
      </c>
      <c r="F417" s="63" t="s">
        <v>140</v>
      </c>
      <c r="G417" s="63"/>
      <c r="H417" s="63" t="s">
        <v>18</v>
      </c>
      <c r="I417" s="76">
        <v>44284.0</v>
      </c>
      <c r="J417" s="64">
        <v>44291.0</v>
      </c>
      <c r="K417" s="77" t="s">
        <v>2958</v>
      </c>
      <c r="L417" s="59">
        <v>1542241.0</v>
      </c>
      <c r="M417" s="60" t="s">
        <v>18</v>
      </c>
      <c r="N417" s="63" t="s">
        <v>18</v>
      </c>
      <c r="O417" s="63" t="s">
        <v>18</v>
      </c>
      <c r="P417" s="57"/>
      <c r="Q417" s="57"/>
      <c r="R417">
        <f t="shared" si="46"/>
        <v>7</v>
      </c>
    </row>
    <row r="418" hidden="1">
      <c r="A418" s="63">
        <v>2.0</v>
      </c>
      <c r="B418" s="63" t="s">
        <v>909</v>
      </c>
      <c r="C418" s="60" t="s">
        <v>2959</v>
      </c>
      <c r="D418" s="63">
        <v>999.0</v>
      </c>
      <c r="E418" s="63" t="s">
        <v>2960</v>
      </c>
      <c r="F418" s="63" t="s">
        <v>582</v>
      </c>
      <c r="G418" s="63"/>
      <c r="H418" s="63" t="s">
        <v>586</v>
      </c>
      <c r="I418" s="76">
        <v>44410.0</v>
      </c>
      <c r="J418" s="76">
        <v>44417.0</v>
      </c>
      <c r="K418" s="87" t="s">
        <v>2961</v>
      </c>
      <c r="L418" s="59">
        <v>366360.11</v>
      </c>
      <c r="M418" s="248"/>
      <c r="N418" s="156"/>
      <c r="O418" s="156"/>
      <c r="P418" s="57"/>
      <c r="Q418" s="57"/>
      <c r="R418">
        <f t="shared" si="46"/>
        <v>7</v>
      </c>
    </row>
    <row r="419" hidden="1">
      <c r="A419" s="63">
        <v>2.0</v>
      </c>
      <c r="B419" s="63" t="s">
        <v>588</v>
      </c>
      <c r="C419" s="63" t="s">
        <v>2962</v>
      </c>
      <c r="D419" s="63">
        <v>186.0</v>
      </c>
      <c r="E419" s="63" t="s">
        <v>2963</v>
      </c>
      <c r="F419" s="63" t="s">
        <v>582</v>
      </c>
      <c r="G419" s="63"/>
      <c r="H419" s="63" t="s">
        <v>595</v>
      </c>
      <c r="I419" s="96">
        <v>44242.0</v>
      </c>
      <c r="J419" s="64">
        <v>44251.0</v>
      </c>
      <c r="K419" s="81" t="s">
        <v>2964</v>
      </c>
      <c r="L419" s="54">
        <v>1.6206739E7</v>
      </c>
      <c r="M419" s="98" t="s">
        <v>18</v>
      </c>
      <c r="N419" s="55" t="s">
        <v>18</v>
      </c>
      <c r="O419" s="56" t="s">
        <v>18</v>
      </c>
      <c r="P419" s="57"/>
      <c r="Q419" s="57"/>
      <c r="R419">
        <f t="shared" si="46"/>
        <v>9</v>
      </c>
    </row>
    <row r="420" hidden="1">
      <c r="A420" s="63">
        <v>2.0</v>
      </c>
      <c r="B420" s="63" t="s">
        <v>52</v>
      </c>
      <c r="C420" s="63" t="s">
        <v>2965</v>
      </c>
      <c r="D420" s="63">
        <v>223.0</v>
      </c>
      <c r="E420" s="63" t="s">
        <v>2966</v>
      </c>
      <c r="F420" s="63" t="s">
        <v>582</v>
      </c>
      <c r="G420" s="51"/>
      <c r="H420" s="51" t="s">
        <v>288</v>
      </c>
      <c r="I420" s="76">
        <v>44257.0</v>
      </c>
      <c r="J420" s="76">
        <v>44322.0</v>
      </c>
      <c r="K420" s="87" t="s">
        <v>2967</v>
      </c>
      <c r="L420" s="59">
        <v>9475909.0</v>
      </c>
      <c r="M420" s="60" t="s">
        <v>18</v>
      </c>
      <c r="N420" s="63" t="s">
        <v>18</v>
      </c>
      <c r="O420" s="59" t="s">
        <v>18</v>
      </c>
      <c r="P420" s="57"/>
      <c r="Q420" s="57"/>
      <c r="R420">
        <f t="shared" si="46"/>
        <v>65</v>
      </c>
    </row>
    <row r="421" hidden="1">
      <c r="A421" s="63">
        <v>2.0</v>
      </c>
      <c r="B421" s="63" t="s">
        <v>2968</v>
      </c>
      <c r="C421" s="63" t="s">
        <v>2969</v>
      </c>
      <c r="D421" s="63">
        <v>247.0</v>
      </c>
      <c r="E421" s="63" t="s">
        <v>2970</v>
      </c>
      <c r="F421" s="63" t="s">
        <v>582</v>
      </c>
      <c r="G421" s="63"/>
      <c r="H421" s="63" t="s">
        <v>18</v>
      </c>
      <c r="I421" s="76">
        <v>44258.0</v>
      </c>
      <c r="J421" s="76">
        <v>44274.0</v>
      </c>
      <c r="K421" s="87" t="s">
        <v>2971</v>
      </c>
      <c r="L421" s="59" t="s">
        <v>18</v>
      </c>
      <c r="M421" s="60" t="s">
        <v>18</v>
      </c>
      <c r="N421" s="63" t="s">
        <v>18</v>
      </c>
      <c r="O421" s="59" t="s">
        <v>18</v>
      </c>
      <c r="P421" s="57"/>
      <c r="Q421" s="57"/>
      <c r="R421">
        <f t="shared" si="46"/>
        <v>16</v>
      </c>
    </row>
    <row r="422" hidden="1">
      <c r="A422" s="63">
        <v>2.0</v>
      </c>
      <c r="B422" s="63" t="s">
        <v>2252</v>
      </c>
      <c r="C422" s="60" t="s">
        <v>2972</v>
      </c>
      <c r="D422" s="63">
        <v>185.0</v>
      </c>
      <c r="E422" s="63" t="s">
        <v>2973</v>
      </c>
      <c r="F422" s="63" t="s">
        <v>582</v>
      </c>
      <c r="G422" s="60"/>
      <c r="H422" s="60" t="s">
        <v>2974</v>
      </c>
      <c r="I422" s="96">
        <v>44242.0</v>
      </c>
      <c r="J422" s="64">
        <v>44270.0</v>
      </c>
      <c r="K422" s="81" t="s">
        <v>2975</v>
      </c>
      <c r="L422" s="59">
        <v>4409886.0</v>
      </c>
      <c r="M422" s="60" t="s">
        <v>18</v>
      </c>
      <c r="N422" s="63" t="s">
        <v>18</v>
      </c>
      <c r="O422" s="59" t="s">
        <v>18</v>
      </c>
      <c r="P422" s="57"/>
      <c r="Q422" s="57"/>
      <c r="R422">
        <f t="shared" si="46"/>
        <v>28</v>
      </c>
    </row>
    <row r="423" hidden="1">
      <c r="A423" s="63">
        <v>2.0</v>
      </c>
      <c r="B423" s="60" t="s">
        <v>200</v>
      </c>
      <c r="C423" s="60" t="s">
        <v>120</v>
      </c>
      <c r="D423" s="63">
        <v>377.0</v>
      </c>
      <c r="E423" s="63" t="s">
        <v>2976</v>
      </c>
      <c r="F423" s="63" t="s">
        <v>582</v>
      </c>
      <c r="G423" s="63"/>
      <c r="H423" s="63" t="s">
        <v>363</v>
      </c>
      <c r="I423" s="76">
        <v>44279.0</v>
      </c>
      <c r="J423" s="76">
        <v>44279.0</v>
      </c>
      <c r="K423" s="77" t="s">
        <v>2977</v>
      </c>
      <c r="L423" s="54">
        <v>1014710.0</v>
      </c>
      <c r="M423" s="98" t="s">
        <v>2978</v>
      </c>
      <c r="N423" s="55" t="s">
        <v>2979</v>
      </c>
      <c r="O423" s="59" t="s">
        <v>18</v>
      </c>
      <c r="P423" s="57"/>
      <c r="Q423" s="57"/>
      <c r="R423">
        <f t="shared" si="46"/>
        <v>0</v>
      </c>
    </row>
    <row r="424" hidden="1">
      <c r="A424" s="210">
        <v>2.0</v>
      </c>
      <c r="B424" s="128" t="s">
        <v>457</v>
      </c>
      <c r="C424" s="128" t="s">
        <v>2980</v>
      </c>
      <c r="D424" s="63" t="s">
        <v>18</v>
      </c>
      <c r="E424" s="63" t="s">
        <v>2981</v>
      </c>
      <c r="F424" s="63" t="s">
        <v>582</v>
      </c>
      <c r="G424" s="63"/>
      <c r="H424" s="63" t="s">
        <v>18</v>
      </c>
      <c r="I424" s="76">
        <v>44260.0</v>
      </c>
      <c r="J424" s="76">
        <v>44264.0</v>
      </c>
      <c r="K424" s="77" t="s">
        <v>2982</v>
      </c>
      <c r="L424" s="54">
        <v>1248916.11</v>
      </c>
      <c r="M424" s="133"/>
      <c r="N424" s="163"/>
      <c r="O424" s="63"/>
      <c r="P424" s="57"/>
      <c r="Q424" s="57"/>
      <c r="R424">
        <f t="shared" si="46"/>
        <v>4</v>
      </c>
    </row>
    <row r="425" hidden="1">
      <c r="A425" s="210">
        <v>2.0</v>
      </c>
      <c r="B425" s="128" t="s">
        <v>457</v>
      </c>
      <c r="C425" s="259" t="s">
        <v>291</v>
      </c>
      <c r="D425" s="63" t="s">
        <v>18</v>
      </c>
      <c r="E425" s="63" t="s">
        <v>2983</v>
      </c>
      <c r="F425" s="63" t="s">
        <v>582</v>
      </c>
      <c r="G425" s="63"/>
      <c r="H425" s="63" t="s">
        <v>18</v>
      </c>
      <c r="I425" s="76">
        <v>44265.0</v>
      </c>
      <c r="J425" s="76">
        <v>44265.0</v>
      </c>
      <c r="K425" s="77" t="s">
        <v>2984</v>
      </c>
      <c r="L425" s="54">
        <v>504462.0</v>
      </c>
      <c r="M425" s="98" t="s">
        <v>18</v>
      </c>
      <c r="N425" s="55" t="s">
        <v>18</v>
      </c>
      <c r="O425" s="59" t="s">
        <v>18</v>
      </c>
      <c r="P425" s="57"/>
      <c r="Q425" s="57"/>
      <c r="R425">
        <f t="shared" si="46"/>
        <v>0</v>
      </c>
    </row>
    <row r="426" hidden="1">
      <c r="A426" s="210">
        <v>2.0</v>
      </c>
      <c r="B426" s="128" t="s">
        <v>457</v>
      </c>
      <c r="C426" s="128" t="s">
        <v>120</v>
      </c>
      <c r="D426" s="63" t="s">
        <v>18</v>
      </c>
      <c r="E426" s="63" t="s">
        <v>2983</v>
      </c>
      <c r="F426" s="63" t="s">
        <v>582</v>
      </c>
      <c r="G426" s="63"/>
      <c r="H426" s="63" t="s">
        <v>18</v>
      </c>
      <c r="I426" s="76">
        <v>44265.0</v>
      </c>
      <c r="J426" s="76">
        <v>44265.0</v>
      </c>
      <c r="K426" s="77" t="s">
        <v>2984</v>
      </c>
      <c r="L426" s="54">
        <v>788328.0</v>
      </c>
      <c r="M426" s="98" t="s">
        <v>18</v>
      </c>
      <c r="N426" s="55" t="s">
        <v>18</v>
      </c>
      <c r="O426" s="59" t="s">
        <v>18</v>
      </c>
      <c r="P426" s="57"/>
      <c r="Q426" s="57"/>
      <c r="R426">
        <f t="shared" si="46"/>
        <v>0</v>
      </c>
    </row>
    <row r="427" hidden="1">
      <c r="A427" s="63">
        <v>2.0</v>
      </c>
      <c r="B427" s="63" t="s">
        <v>457</v>
      </c>
      <c r="C427" s="60" t="s">
        <v>2985</v>
      </c>
      <c r="D427" s="63">
        <v>258.0</v>
      </c>
      <c r="E427" s="63" t="s">
        <v>2986</v>
      </c>
      <c r="F427" s="63" t="s">
        <v>582</v>
      </c>
      <c r="G427" s="63"/>
      <c r="H427" s="63" t="s">
        <v>202</v>
      </c>
      <c r="I427" s="76">
        <v>44260.0</v>
      </c>
      <c r="J427" s="76">
        <v>44265.0</v>
      </c>
      <c r="K427" s="87" t="s">
        <v>2987</v>
      </c>
      <c r="L427" s="59">
        <v>2.0101316E7</v>
      </c>
      <c r="M427" s="60" t="s">
        <v>18</v>
      </c>
      <c r="N427" s="63" t="s">
        <v>18</v>
      </c>
      <c r="O427" s="59" t="s">
        <v>18</v>
      </c>
      <c r="P427" s="57"/>
      <c r="Q427" s="57"/>
      <c r="R427">
        <f t="shared" si="46"/>
        <v>5</v>
      </c>
    </row>
    <row r="428" hidden="1">
      <c r="A428" s="63">
        <v>2.0</v>
      </c>
      <c r="B428" s="63" t="s">
        <v>2988</v>
      </c>
      <c r="C428" s="63" t="s">
        <v>2989</v>
      </c>
      <c r="D428" s="63">
        <v>259.0</v>
      </c>
      <c r="E428" s="63" t="s">
        <v>2990</v>
      </c>
      <c r="F428" s="63" t="s">
        <v>582</v>
      </c>
      <c r="G428" s="63"/>
      <c r="H428" s="63" t="s">
        <v>227</v>
      </c>
      <c r="I428" s="76">
        <v>44260.0</v>
      </c>
      <c r="J428" s="76">
        <v>44358.0</v>
      </c>
      <c r="K428" s="77" t="s">
        <v>2991</v>
      </c>
      <c r="L428" s="59" t="s">
        <v>18</v>
      </c>
      <c r="M428" s="60" t="s">
        <v>18</v>
      </c>
      <c r="N428" s="63" t="s">
        <v>18</v>
      </c>
      <c r="O428" s="59" t="s">
        <v>18</v>
      </c>
      <c r="P428" s="57"/>
      <c r="Q428" s="57"/>
      <c r="R428">
        <f t="shared" si="46"/>
        <v>98</v>
      </c>
    </row>
    <row r="429" hidden="1">
      <c r="A429" s="63">
        <v>2.0</v>
      </c>
      <c r="B429" s="63" t="s">
        <v>588</v>
      </c>
      <c r="C429" s="51" t="s">
        <v>817</v>
      </c>
      <c r="D429" s="63">
        <v>247.0</v>
      </c>
      <c r="E429" s="63" t="s">
        <v>2992</v>
      </c>
      <c r="F429" s="63" t="s">
        <v>582</v>
      </c>
      <c r="G429" s="63"/>
      <c r="H429" s="63" t="s">
        <v>595</v>
      </c>
      <c r="I429" s="76">
        <v>44256.0</v>
      </c>
      <c r="J429" s="76">
        <v>44302.0</v>
      </c>
      <c r="K429" s="87" t="s">
        <v>2993</v>
      </c>
      <c r="L429" s="54">
        <v>441463.0</v>
      </c>
      <c r="M429" s="98" t="s">
        <v>2994</v>
      </c>
      <c r="N429" s="55" t="s">
        <v>2995</v>
      </c>
      <c r="O429" s="244"/>
      <c r="P429" s="57"/>
      <c r="Q429" s="57"/>
      <c r="R429">
        <f t="shared" si="46"/>
        <v>46</v>
      </c>
    </row>
    <row r="430" hidden="1">
      <c r="A430" s="63">
        <v>2.0</v>
      </c>
      <c r="B430" s="63" t="s">
        <v>588</v>
      </c>
      <c r="C430" s="63" t="s">
        <v>817</v>
      </c>
      <c r="D430" s="63">
        <v>619.0</v>
      </c>
      <c r="E430" s="63" t="s">
        <v>2992</v>
      </c>
      <c r="F430" s="63" t="s">
        <v>582</v>
      </c>
      <c r="G430" s="63"/>
      <c r="H430" s="63" t="s">
        <v>595</v>
      </c>
      <c r="I430" s="76">
        <v>44330.0</v>
      </c>
      <c r="J430" s="76">
        <v>44330.0</v>
      </c>
      <c r="K430" s="87" t="s">
        <v>2996</v>
      </c>
      <c r="L430" s="54">
        <v>441463.0</v>
      </c>
      <c r="M430" s="98" t="s">
        <v>2994</v>
      </c>
      <c r="N430" s="55" t="s">
        <v>2995</v>
      </c>
      <c r="O430" s="63" t="s">
        <v>18</v>
      </c>
      <c r="P430" s="57"/>
      <c r="Q430" s="57"/>
      <c r="R430">
        <f t="shared" si="46"/>
        <v>0</v>
      </c>
    </row>
    <row r="431" hidden="1">
      <c r="A431" s="63">
        <v>2.0</v>
      </c>
      <c r="B431" s="63" t="s">
        <v>835</v>
      </c>
      <c r="C431" s="63" t="s">
        <v>2891</v>
      </c>
      <c r="D431" s="63">
        <v>894.0</v>
      </c>
      <c r="E431" s="63" t="s">
        <v>2892</v>
      </c>
      <c r="F431" s="63" t="s">
        <v>582</v>
      </c>
      <c r="G431" s="63"/>
      <c r="H431" s="63" t="s">
        <v>586</v>
      </c>
      <c r="I431" s="76">
        <v>44474.0</v>
      </c>
      <c r="J431" s="76">
        <v>44474.0</v>
      </c>
      <c r="K431" s="77" t="s">
        <v>2997</v>
      </c>
      <c r="L431" s="54">
        <v>9.3458326E7</v>
      </c>
      <c r="M431" s="98" t="s">
        <v>2894</v>
      </c>
      <c r="N431" s="61" t="s">
        <v>2895</v>
      </c>
      <c r="O431" s="66">
        <v>1.142231491E7</v>
      </c>
      <c r="P431" s="62" t="s">
        <v>672</v>
      </c>
      <c r="Q431" s="62" t="s">
        <v>673</v>
      </c>
    </row>
    <row r="432" hidden="1">
      <c r="A432" s="63">
        <v>2.0</v>
      </c>
      <c r="B432" s="63" t="s">
        <v>457</v>
      </c>
      <c r="C432" s="63" t="s">
        <v>2998</v>
      </c>
      <c r="D432" s="63" t="s">
        <v>2999</v>
      </c>
      <c r="E432" s="63" t="s">
        <v>772</v>
      </c>
      <c r="F432" s="63" t="s">
        <v>582</v>
      </c>
      <c r="G432" s="63"/>
      <c r="H432" s="63" t="s">
        <v>3000</v>
      </c>
      <c r="I432" s="76">
        <v>44253.0</v>
      </c>
      <c r="J432" s="76">
        <v>44281.0</v>
      </c>
      <c r="K432" s="87" t="s">
        <v>3001</v>
      </c>
      <c r="L432" s="59">
        <v>1.86634205E8</v>
      </c>
      <c r="M432" s="60" t="s">
        <v>18</v>
      </c>
      <c r="N432" s="63" t="s">
        <v>18</v>
      </c>
      <c r="O432" s="59" t="s">
        <v>18</v>
      </c>
      <c r="P432" s="57"/>
      <c r="Q432" s="57"/>
      <c r="R432">
        <f t="shared" ref="R432:R433" si="47">DATEDIF(I432,J432,"D")</f>
        <v>28</v>
      </c>
    </row>
    <row r="433" hidden="1">
      <c r="A433" s="63">
        <v>2.0</v>
      </c>
      <c r="B433" s="63" t="s">
        <v>457</v>
      </c>
      <c r="C433" s="63" t="s">
        <v>2998</v>
      </c>
      <c r="D433" s="63" t="s">
        <v>18</v>
      </c>
      <c r="E433" s="63" t="s">
        <v>772</v>
      </c>
      <c r="F433" s="63" t="s">
        <v>582</v>
      </c>
      <c r="G433" s="63"/>
      <c r="H433" s="63" t="s">
        <v>3000</v>
      </c>
      <c r="I433" s="96">
        <v>44284.0</v>
      </c>
      <c r="J433" s="96">
        <v>44287.0</v>
      </c>
      <c r="K433" s="53" t="s">
        <v>3002</v>
      </c>
      <c r="L433" s="67">
        <v>1.8961192989E8</v>
      </c>
      <c r="M433" s="98"/>
      <c r="N433" s="55"/>
      <c r="O433" s="56"/>
      <c r="P433" s="57"/>
      <c r="Q433" s="57"/>
      <c r="R433">
        <f t="shared" si="47"/>
        <v>3</v>
      </c>
    </row>
    <row r="434" hidden="1">
      <c r="A434" s="63">
        <v>2.0</v>
      </c>
      <c r="B434" s="63" t="s">
        <v>844</v>
      </c>
      <c r="C434" s="63" t="s">
        <v>2904</v>
      </c>
      <c r="D434" s="63">
        <v>683.0</v>
      </c>
      <c r="E434" s="63" t="s">
        <v>2905</v>
      </c>
      <c r="F434" s="63" t="s">
        <v>582</v>
      </c>
      <c r="G434" s="63"/>
      <c r="H434" s="63" t="s">
        <v>595</v>
      </c>
      <c r="I434" s="76">
        <v>44431.0</v>
      </c>
      <c r="J434" s="76">
        <v>44431.0</v>
      </c>
      <c r="K434" s="77" t="s">
        <v>3003</v>
      </c>
      <c r="L434" s="59">
        <v>6310344.93</v>
      </c>
      <c r="M434" s="60" t="s">
        <v>2908</v>
      </c>
      <c r="N434" s="61" t="s">
        <v>2909</v>
      </c>
      <c r="O434" s="66">
        <v>3155172.46</v>
      </c>
      <c r="P434" s="62" t="s">
        <v>672</v>
      </c>
      <c r="Q434" s="62" t="s">
        <v>673</v>
      </c>
    </row>
    <row r="435" hidden="1">
      <c r="A435" s="228">
        <v>2.0</v>
      </c>
      <c r="B435" s="228" t="s">
        <v>844</v>
      </c>
      <c r="C435" s="228" t="s">
        <v>2904</v>
      </c>
      <c r="D435" s="228">
        <v>683.0</v>
      </c>
      <c r="E435" s="228" t="s">
        <v>2905</v>
      </c>
      <c r="F435" s="228" t="s">
        <v>582</v>
      </c>
      <c r="G435" s="228"/>
      <c r="H435" s="228" t="s">
        <v>595</v>
      </c>
      <c r="I435" s="116">
        <v>44448.0</v>
      </c>
      <c r="J435" s="116">
        <v>44448.0</v>
      </c>
      <c r="K435" s="260" t="s">
        <v>3004</v>
      </c>
      <c r="L435" s="256">
        <v>6310344.93</v>
      </c>
      <c r="M435" s="229" t="s">
        <v>2908</v>
      </c>
      <c r="N435" s="235" t="s">
        <v>2909</v>
      </c>
      <c r="O435" s="236">
        <v>129038.26</v>
      </c>
      <c r="P435" s="237" t="s">
        <v>672</v>
      </c>
      <c r="Q435" s="237" t="s">
        <v>673</v>
      </c>
    </row>
    <row r="436" hidden="1">
      <c r="A436" s="63">
        <v>2.0</v>
      </c>
      <c r="B436" s="63" t="s">
        <v>704</v>
      </c>
      <c r="C436" s="63" t="s">
        <v>705</v>
      </c>
      <c r="D436" s="63">
        <v>442.0</v>
      </c>
      <c r="E436" s="63" t="s">
        <v>706</v>
      </c>
      <c r="F436" s="63" t="s">
        <v>582</v>
      </c>
      <c r="G436" s="63"/>
      <c r="H436" s="63" t="s">
        <v>497</v>
      </c>
      <c r="I436" s="76">
        <v>44308.0</v>
      </c>
      <c r="J436" s="76">
        <v>44308.0</v>
      </c>
      <c r="K436" s="87" t="s">
        <v>3005</v>
      </c>
      <c r="L436" s="59">
        <v>2.046E7</v>
      </c>
      <c r="M436" s="60" t="s">
        <v>708</v>
      </c>
      <c r="N436" s="61" t="s">
        <v>709</v>
      </c>
      <c r="O436" s="66">
        <v>1.4322E7</v>
      </c>
      <c r="P436" s="62" t="s">
        <v>695</v>
      </c>
      <c r="Q436" s="62" t="s">
        <v>338</v>
      </c>
    </row>
    <row r="437" hidden="1">
      <c r="A437" s="49">
        <v>2.0</v>
      </c>
      <c r="B437" s="51" t="s">
        <v>2764</v>
      </c>
      <c r="C437" s="51" t="s">
        <v>3006</v>
      </c>
      <c r="D437" s="49">
        <v>155.0</v>
      </c>
      <c r="E437" s="49" t="s">
        <v>3007</v>
      </c>
      <c r="F437" s="49" t="s">
        <v>582</v>
      </c>
      <c r="G437" s="51"/>
      <c r="H437" s="51" t="s">
        <v>586</v>
      </c>
      <c r="I437" s="96">
        <v>44236.0</v>
      </c>
      <c r="J437" s="96">
        <v>44244.0</v>
      </c>
      <c r="K437" s="81" t="s">
        <v>3008</v>
      </c>
      <c r="L437" s="54">
        <v>1040857.0</v>
      </c>
      <c r="M437" s="98" t="s">
        <v>3009</v>
      </c>
      <c r="N437" s="55" t="s">
        <v>3010</v>
      </c>
      <c r="O437" s="56" t="s">
        <v>18</v>
      </c>
      <c r="P437" s="57"/>
      <c r="Q437" s="57"/>
      <c r="R437">
        <f t="shared" ref="R437:R438" si="48">DATEDIF(I437,J437,"D")</f>
        <v>8</v>
      </c>
    </row>
    <row r="438" hidden="1">
      <c r="A438" s="49">
        <v>2.0</v>
      </c>
      <c r="B438" s="51" t="s">
        <v>580</v>
      </c>
      <c r="C438" s="128" t="s">
        <v>3011</v>
      </c>
      <c r="D438" s="49">
        <v>104.0</v>
      </c>
      <c r="E438" s="210" t="s">
        <v>778</v>
      </c>
      <c r="F438" s="49" t="s">
        <v>582</v>
      </c>
      <c r="G438" s="128"/>
      <c r="H438" s="128" t="s">
        <v>363</v>
      </c>
      <c r="I438" s="96">
        <v>44228.0</v>
      </c>
      <c r="J438" s="96">
        <v>44246.0</v>
      </c>
      <c r="K438" s="81" t="s">
        <v>3012</v>
      </c>
      <c r="L438" s="59">
        <v>6051137.0</v>
      </c>
      <c r="M438" s="60" t="s">
        <v>780</v>
      </c>
      <c r="N438" s="261" t="s">
        <v>3013</v>
      </c>
      <c r="O438" s="56" t="s">
        <v>18</v>
      </c>
      <c r="P438" s="57"/>
      <c r="Q438" s="57"/>
      <c r="R438">
        <f t="shared" si="48"/>
        <v>18</v>
      </c>
    </row>
    <row r="439" hidden="1">
      <c r="A439" s="63">
        <v>1.0</v>
      </c>
      <c r="B439" s="63" t="s">
        <v>200</v>
      </c>
      <c r="C439" s="63" t="s">
        <v>2943</v>
      </c>
      <c r="D439" s="63">
        <v>888.0</v>
      </c>
      <c r="E439" s="63" t="s">
        <v>2935</v>
      </c>
      <c r="F439" s="63" t="s">
        <v>582</v>
      </c>
      <c r="G439" s="63"/>
      <c r="H439" s="63" t="s">
        <v>363</v>
      </c>
      <c r="I439" s="76">
        <v>44476.0</v>
      </c>
      <c r="J439" s="76">
        <v>44476.0</v>
      </c>
      <c r="K439" s="77" t="s">
        <v>2945</v>
      </c>
      <c r="L439" s="59">
        <v>458512.0</v>
      </c>
      <c r="M439" s="60" t="s">
        <v>3014</v>
      </c>
      <c r="N439" s="134" t="s">
        <v>2937</v>
      </c>
      <c r="O439" s="66">
        <v>112134.36</v>
      </c>
      <c r="P439" s="62" t="s">
        <v>337</v>
      </c>
      <c r="Q439" s="62" t="s">
        <v>337</v>
      </c>
    </row>
    <row r="440" hidden="1">
      <c r="A440" s="63">
        <v>2.0</v>
      </c>
      <c r="B440" s="63" t="s">
        <v>3015</v>
      </c>
      <c r="C440" s="63" t="s">
        <v>70</v>
      </c>
      <c r="D440" s="63">
        <v>326.0</v>
      </c>
      <c r="E440" s="63" t="s">
        <v>3016</v>
      </c>
      <c r="F440" s="63" t="s">
        <v>582</v>
      </c>
      <c r="G440" s="63"/>
      <c r="H440" s="63" t="s">
        <v>172</v>
      </c>
      <c r="I440" s="64">
        <v>44273.0</v>
      </c>
      <c r="J440" s="76">
        <v>44277.0</v>
      </c>
      <c r="K440" s="77" t="s">
        <v>3017</v>
      </c>
      <c r="L440" s="59" t="s">
        <v>18</v>
      </c>
      <c r="M440" s="60" t="s">
        <v>18</v>
      </c>
      <c r="N440" s="63" t="s">
        <v>18</v>
      </c>
      <c r="O440" s="59" t="s">
        <v>18</v>
      </c>
      <c r="P440" s="57"/>
      <c r="Q440" s="57"/>
      <c r="R440">
        <f t="shared" ref="R440:R455" si="49">DATEDIF(I440,J440,"D")</f>
        <v>4</v>
      </c>
    </row>
    <row r="441" hidden="1">
      <c r="A441" s="63">
        <v>2.0</v>
      </c>
      <c r="B441" s="60" t="s">
        <v>3018</v>
      </c>
      <c r="C441" s="60" t="s">
        <v>3019</v>
      </c>
      <c r="D441" s="63">
        <v>340.0</v>
      </c>
      <c r="E441" s="63" t="s">
        <v>793</v>
      </c>
      <c r="F441" s="63" t="s">
        <v>582</v>
      </c>
      <c r="G441" s="63"/>
      <c r="H441" s="63" t="s">
        <v>18</v>
      </c>
      <c r="I441" s="76">
        <v>44273.0</v>
      </c>
      <c r="J441" s="76">
        <v>44274.0</v>
      </c>
      <c r="K441" s="77" t="s">
        <v>3020</v>
      </c>
      <c r="L441" s="59" t="s">
        <v>18</v>
      </c>
      <c r="M441" s="60" t="s">
        <v>18</v>
      </c>
      <c r="N441" s="63" t="s">
        <v>18</v>
      </c>
      <c r="O441" s="59" t="s">
        <v>18</v>
      </c>
      <c r="P441" s="57"/>
      <c r="Q441" s="57"/>
      <c r="R441">
        <f t="shared" si="49"/>
        <v>1</v>
      </c>
    </row>
    <row r="442" hidden="1">
      <c r="A442" s="63">
        <v>2.0</v>
      </c>
      <c r="B442" s="60" t="s">
        <v>3018</v>
      </c>
      <c r="C442" s="60" t="s">
        <v>3019</v>
      </c>
      <c r="D442" s="63" t="s">
        <v>18</v>
      </c>
      <c r="E442" s="63" t="s">
        <v>793</v>
      </c>
      <c r="F442" s="63" t="s">
        <v>582</v>
      </c>
      <c r="G442" s="63"/>
      <c r="H442" s="63" t="s">
        <v>18</v>
      </c>
      <c r="I442" s="76">
        <v>44274.0</v>
      </c>
      <c r="J442" s="76">
        <v>44329.0</v>
      </c>
      <c r="K442" s="77" t="s">
        <v>3021</v>
      </c>
      <c r="L442" s="125" t="s">
        <v>18</v>
      </c>
      <c r="M442" s="125" t="s">
        <v>3022</v>
      </c>
      <c r="N442" s="63" t="s">
        <v>18</v>
      </c>
      <c r="O442" s="59" t="s">
        <v>18</v>
      </c>
      <c r="P442" s="57"/>
      <c r="Q442" s="57"/>
      <c r="R442">
        <f t="shared" si="49"/>
        <v>55</v>
      </c>
    </row>
    <row r="443" hidden="1">
      <c r="A443" s="63">
        <v>2.0</v>
      </c>
      <c r="B443" s="63" t="s">
        <v>844</v>
      </c>
      <c r="C443" s="63" t="s">
        <v>3023</v>
      </c>
      <c r="D443" s="63">
        <v>787.0</v>
      </c>
      <c r="E443" s="63" t="s">
        <v>3024</v>
      </c>
      <c r="F443" s="63" t="s">
        <v>582</v>
      </c>
      <c r="G443" s="63"/>
      <c r="H443" s="63" t="s">
        <v>595</v>
      </c>
      <c r="I443" s="76">
        <v>44363.0</v>
      </c>
      <c r="J443" s="76">
        <v>44391.0</v>
      </c>
      <c r="K443" s="87" t="s">
        <v>3025</v>
      </c>
      <c r="L443" s="59">
        <v>430127.53</v>
      </c>
      <c r="M443" s="60" t="s">
        <v>18</v>
      </c>
      <c r="N443" s="61" t="s">
        <v>3026</v>
      </c>
      <c r="O443" s="63" t="s">
        <v>18</v>
      </c>
      <c r="P443" s="57"/>
      <c r="Q443" s="57"/>
      <c r="R443">
        <f t="shared" si="49"/>
        <v>28</v>
      </c>
    </row>
    <row r="444" hidden="1">
      <c r="A444" s="63">
        <v>2.0</v>
      </c>
      <c r="B444" s="63" t="s">
        <v>844</v>
      </c>
      <c r="C444" s="60" t="s">
        <v>3027</v>
      </c>
      <c r="D444" s="63">
        <v>898.0</v>
      </c>
      <c r="E444" s="63" t="s">
        <v>3024</v>
      </c>
      <c r="F444" s="63" t="s">
        <v>582</v>
      </c>
      <c r="G444" s="63"/>
      <c r="H444" s="63" t="s">
        <v>595</v>
      </c>
      <c r="I444" s="76">
        <v>44385.0</v>
      </c>
      <c r="J444" s="76">
        <v>44439.0</v>
      </c>
      <c r="K444" s="77" t="s">
        <v>3028</v>
      </c>
      <c r="L444" s="59">
        <v>430127.53</v>
      </c>
      <c r="M444" s="60" t="s">
        <v>3029</v>
      </c>
      <c r="N444" s="61" t="s">
        <v>3026</v>
      </c>
      <c r="O444" s="63" t="s">
        <v>18</v>
      </c>
      <c r="P444" s="57"/>
      <c r="Q444" s="57"/>
      <c r="R444">
        <f t="shared" si="49"/>
        <v>54</v>
      </c>
    </row>
    <row r="445" hidden="1">
      <c r="A445" s="63">
        <v>2.0</v>
      </c>
      <c r="B445" s="60" t="s">
        <v>3030</v>
      </c>
      <c r="C445" s="60" t="s">
        <v>3031</v>
      </c>
      <c r="D445" s="63">
        <v>354.0</v>
      </c>
      <c r="E445" s="63" t="s">
        <v>3024</v>
      </c>
      <c r="F445" s="63" t="s">
        <v>582</v>
      </c>
      <c r="G445" s="63"/>
      <c r="H445" s="63" t="s">
        <v>595</v>
      </c>
      <c r="I445" s="76">
        <v>44277.0</v>
      </c>
      <c r="J445" s="76">
        <v>44299.0</v>
      </c>
      <c r="K445" s="77" t="s">
        <v>3032</v>
      </c>
      <c r="L445" s="59">
        <v>430127.0</v>
      </c>
      <c r="M445" s="60" t="s">
        <v>18</v>
      </c>
      <c r="N445" s="63" t="s">
        <v>18</v>
      </c>
      <c r="O445" s="59" t="s">
        <v>18</v>
      </c>
      <c r="P445" s="57"/>
      <c r="Q445" s="57"/>
      <c r="R445">
        <f t="shared" si="49"/>
        <v>22</v>
      </c>
    </row>
    <row r="446" hidden="1">
      <c r="A446" s="63">
        <v>2.0</v>
      </c>
      <c r="B446" s="63" t="s">
        <v>844</v>
      </c>
      <c r="C446" s="63" t="s">
        <v>3031</v>
      </c>
      <c r="D446" s="63">
        <v>1249.0</v>
      </c>
      <c r="E446" s="63" t="s">
        <v>3024</v>
      </c>
      <c r="F446" s="63" t="s">
        <v>582</v>
      </c>
      <c r="G446" s="63"/>
      <c r="H446" s="63" t="s">
        <v>595</v>
      </c>
      <c r="I446" s="76">
        <v>44463.0</v>
      </c>
      <c r="J446" s="76">
        <v>44463.0</v>
      </c>
      <c r="K446" s="87" t="s">
        <v>3033</v>
      </c>
      <c r="L446" s="59">
        <v>430127.0</v>
      </c>
      <c r="M446" s="60" t="s">
        <v>3034</v>
      </c>
      <c r="N446" s="61" t="s">
        <v>3026</v>
      </c>
      <c r="O446" s="63" t="s">
        <v>18</v>
      </c>
      <c r="P446" s="57"/>
      <c r="Q446" s="57"/>
      <c r="R446">
        <f t="shared" si="49"/>
        <v>0</v>
      </c>
    </row>
    <row r="447" hidden="1">
      <c r="A447" s="49">
        <v>2.0</v>
      </c>
      <c r="B447" s="51" t="s">
        <v>200</v>
      </c>
      <c r="C447" s="51" t="s">
        <v>735</v>
      </c>
      <c r="D447" s="49">
        <v>64.0</v>
      </c>
      <c r="E447" s="49" t="s">
        <v>3035</v>
      </c>
      <c r="F447" s="49" t="s">
        <v>582</v>
      </c>
      <c r="G447" s="51"/>
      <c r="H447" s="51" t="s">
        <v>595</v>
      </c>
      <c r="I447" s="96">
        <v>44222.0</v>
      </c>
      <c r="J447" s="96">
        <v>44222.0</v>
      </c>
      <c r="K447" s="81" t="s">
        <v>3036</v>
      </c>
      <c r="L447" s="54">
        <v>3166363.0</v>
      </c>
      <c r="M447" s="98" t="s">
        <v>3037</v>
      </c>
      <c r="N447" s="55" t="s">
        <v>3038</v>
      </c>
      <c r="O447" s="56" t="s">
        <v>18</v>
      </c>
      <c r="P447" s="62"/>
      <c r="Q447" s="62"/>
      <c r="R447">
        <f t="shared" si="49"/>
        <v>0</v>
      </c>
    </row>
    <row r="448" hidden="1">
      <c r="A448" s="63">
        <v>2.0</v>
      </c>
      <c r="B448" s="60" t="s">
        <v>580</v>
      </c>
      <c r="C448" s="60" t="s">
        <v>3039</v>
      </c>
      <c r="D448" s="63">
        <v>356.0</v>
      </c>
      <c r="E448" s="63" t="s">
        <v>3040</v>
      </c>
      <c r="F448" s="63" t="s">
        <v>582</v>
      </c>
      <c r="G448" s="63"/>
      <c r="H448" s="63" t="s">
        <v>595</v>
      </c>
      <c r="I448" s="76">
        <v>44277.0</v>
      </c>
      <c r="J448" s="76">
        <v>44284.0</v>
      </c>
      <c r="K448" s="77" t="s">
        <v>3041</v>
      </c>
      <c r="L448" s="59">
        <v>6106722.64</v>
      </c>
      <c r="M448" s="60" t="s">
        <v>18</v>
      </c>
      <c r="N448" s="63" t="s">
        <v>18</v>
      </c>
      <c r="O448" s="59" t="s">
        <v>18</v>
      </c>
      <c r="P448" s="57"/>
      <c r="Q448" s="57"/>
      <c r="R448">
        <f t="shared" si="49"/>
        <v>7</v>
      </c>
    </row>
    <row r="449" hidden="1">
      <c r="A449" s="63">
        <v>2.0</v>
      </c>
      <c r="B449" s="63" t="s">
        <v>580</v>
      </c>
      <c r="C449" s="63" t="s">
        <v>3042</v>
      </c>
      <c r="D449" s="63">
        <v>508.0</v>
      </c>
      <c r="E449" s="63" t="s">
        <v>3040</v>
      </c>
      <c r="F449" s="63" t="s">
        <v>582</v>
      </c>
      <c r="G449" s="63"/>
      <c r="H449" s="63" t="s">
        <v>586</v>
      </c>
      <c r="I449" s="76">
        <v>44301.0</v>
      </c>
      <c r="J449" s="76">
        <v>44342.0</v>
      </c>
      <c r="K449" s="77" t="s">
        <v>3043</v>
      </c>
      <c r="L449" s="59">
        <v>6106718.0</v>
      </c>
      <c r="M449" s="60" t="s">
        <v>3044</v>
      </c>
      <c r="N449" s="63" t="s">
        <v>18</v>
      </c>
      <c r="O449" s="63" t="s">
        <v>18</v>
      </c>
      <c r="P449" s="57"/>
      <c r="Q449" s="57"/>
      <c r="R449">
        <f t="shared" si="49"/>
        <v>41</v>
      </c>
    </row>
    <row r="450" hidden="1">
      <c r="A450" s="63">
        <v>2.0</v>
      </c>
      <c r="B450" s="63" t="s">
        <v>580</v>
      </c>
      <c r="C450" s="63" t="s">
        <v>735</v>
      </c>
      <c r="D450" s="63">
        <v>1066.0</v>
      </c>
      <c r="E450" s="63" t="s">
        <v>3040</v>
      </c>
      <c r="F450" s="63" t="s">
        <v>582</v>
      </c>
      <c r="G450" s="63"/>
      <c r="H450" s="63" t="s">
        <v>595</v>
      </c>
      <c r="I450" s="76">
        <v>44424.0</v>
      </c>
      <c r="J450" s="76">
        <v>44466.0</v>
      </c>
      <c r="K450" s="77" t="s">
        <v>3045</v>
      </c>
      <c r="L450" s="59">
        <v>6106718.0</v>
      </c>
      <c r="M450" s="60" t="s">
        <v>3044</v>
      </c>
      <c r="N450" s="61" t="s">
        <v>3046</v>
      </c>
      <c r="O450" s="63" t="s">
        <v>18</v>
      </c>
      <c r="P450" s="57"/>
      <c r="Q450" s="57"/>
      <c r="R450">
        <f t="shared" si="49"/>
        <v>42</v>
      </c>
    </row>
    <row r="451" hidden="1">
      <c r="A451" s="63">
        <v>2.0</v>
      </c>
      <c r="B451" s="60" t="s">
        <v>212</v>
      </c>
      <c r="C451" s="60" t="s">
        <v>3047</v>
      </c>
      <c r="D451" s="63">
        <v>354.0</v>
      </c>
      <c r="E451" s="63" t="s">
        <v>3048</v>
      </c>
      <c r="F451" s="63" t="s">
        <v>582</v>
      </c>
      <c r="G451" s="63"/>
      <c r="H451" s="63" t="s">
        <v>2956</v>
      </c>
      <c r="I451" s="76">
        <v>44280.0</v>
      </c>
      <c r="J451" s="76">
        <v>44300.0</v>
      </c>
      <c r="K451" s="77" t="s">
        <v>3049</v>
      </c>
      <c r="L451" s="59">
        <v>8159691.0</v>
      </c>
      <c r="M451" s="60" t="s">
        <v>18</v>
      </c>
      <c r="N451" s="63" t="s">
        <v>18</v>
      </c>
      <c r="O451" s="59" t="s">
        <v>18</v>
      </c>
      <c r="P451" s="57"/>
      <c r="Q451" s="57"/>
      <c r="R451">
        <f t="shared" si="49"/>
        <v>20</v>
      </c>
    </row>
    <row r="452" hidden="1">
      <c r="A452" s="63">
        <v>1.0</v>
      </c>
      <c r="B452" s="63" t="s">
        <v>361</v>
      </c>
      <c r="C452" s="63" t="s">
        <v>153</v>
      </c>
      <c r="D452" s="63" t="s">
        <v>3050</v>
      </c>
      <c r="E452" s="63" t="s">
        <v>362</v>
      </c>
      <c r="F452" s="63" t="s">
        <v>140</v>
      </c>
      <c r="G452" s="63"/>
      <c r="H452" s="63" t="s">
        <v>18</v>
      </c>
      <c r="I452" s="76">
        <v>44369.0</v>
      </c>
      <c r="J452" s="76">
        <v>44377.0</v>
      </c>
      <c r="K452" s="77" t="s">
        <v>3051</v>
      </c>
      <c r="L452" s="59">
        <v>1542241.0</v>
      </c>
      <c r="M452" s="60" t="s">
        <v>3052</v>
      </c>
      <c r="N452" s="63" t="s">
        <v>18</v>
      </c>
      <c r="O452" s="63" t="s">
        <v>18</v>
      </c>
      <c r="P452" s="57"/>
      <c r="Q452" s="57"/>
      <c r="R452">
        <f t="shared" si="49"/>
        <v>8</v>
      </c>
    </row>
    <row r="453" hidden="1">
      <c r="A453" s="49">
        <v>2.0</v>
      </c>
      <c r="B453" s="51" t="s">
        <v>2764</v>
      </c>
      <c r="C453" s="51" t="s">
        <v>3053</v>
      </c>
      <c r="D453" s="49">
        <v>116.0</v>
      </c>
      <c r="E453" s="49" t="s">
        <v>3054</v>
      </c>
      <c r="F453" s="49" t="s">
        <v>582</v>
      </c>
      <c r="G453" s="51"/>
      <c r="H453" s="51" t="s">
        <v>586</v>
      </c>
      <c r="I453" s="96">
        <v>44229.0</v>
      </c>
      <c r="J453" s="96">
        <v>44237.0</v>
      </c>
      <c r="K453" s="81" t="s">
        <v>3055</v>
      </c>
      <c r="L453" s="54">
        <v>810809.99</v>
      </c>
      <c r="M453" s="98" t="s">
        <v>3056</v>
      </c>
      <c r="N453" s="55" t="s">
        <v>3057</v>
      </c>
      <c r="O453" s="56" t="s">
        <v>18</v>
      </c>
      <c r="P453" s="57"/>
      <c r="Q453" s="57"/>
      <c r="R453">
        <f t="shared" si="49"/>
        <v>8</v>
      </c>
    </row>
    <row r="454" hidden="1">
      <c r="A454" s="63">
        <v>2.0</v>
      </c>
      <c r="B454" s="60" t="s">
        <v>588</v>
      </c>
      <c r="C454" s="60" t="s">
        <v>3058</v>
      </c>
      <c r="D454" s="63">
        <v>381.0</v>
      </c>
      <c r="E454" s="63" t="s">
        <v>3059</v>
      </c>
      <c r="F454" s="63" t="s">
        <v>582</v>
      </c>
      <c r="G454" s="63"/>
      <c r="H454" s="63" t="s">
        <v>595</v>
      </c>
      <c r="I454" s="76">
        <v>44280.0</v>
      </c>
      <c r="J454" s="76">
        <v>44299.0</v>
      </c>
      <c r="K454" s="262" t="s">
        <v>3060</v>
      </c>
      <c r="L454" s="59">
        <v>278585.44</v>
      </c>
      <c r="M454" s="60" t="s">
        <v>18</v>
      </c>
      <c r="N454" s="63" t="s">
        <v>18</v>
      </c>
      <c r="O454" s="59" t="s">
        <v>18</v>
      </c>
      <c r="P454" s="57"/>
      <c r="Q454" s="57"/>
      <c r="R454">
        <f t="shared" si="49"/>
        <v>19</v>
      </c>
    </row>
    <row r="455" hidden="1">
      <c r="A455" s="63">
        <v>1.0</v>
      </c>
      <c r="B455" s="63" t="s">
        <v>361</v>
      </c>
      <c r="C455" s="63" t="s">
        <v>153</v>
      </c>
      <c r="D455" s="63">
        <v>824.0</v>
      </c>
      <c r="E455" s="63" t="s">
        <v>362</v>
      </c>
      <c r="F455" s="63" t="s">
        <v>140</v>
      </c>
      <c r="G455" s="63"/>
      <c r="H455" s="63" t="s">
        <v>363</v>
      </c>
      <c r="I455" s="76">
        <v>44385.0</v>
      </c>
      <c r="J455" s="64">
        <v>44390.0</v>
      </c>
      <c r="K455" s="77" t="s">
        <v>3061</v>
      </c>
      <c r="L455" s="59">
        <v>1542241.0</v>
      </c>
      <c r="M455" s="60" t="s">
        <v>3062</v>
      </c>
      <c r="N455" s="63" t="s">
        <v>18</v>
      </c>
      <c r="O455" s="63" t="s">
        <v>18</v>
      </c>
      <c r="P455" s="57"/>
      <c r="Q455" s="57"/>
      <c r="R455">
        <f t="shared" si="49"/>
        <v>5</v>
      </c>
    </row>
    <row r="456" hidden="1">
      <c r="A456" s="228">
        <v>1.0</v>
      </c>
      <c r="B456" s="228" t="s">
        <v>200</v>
      </c>
      <c r="C456" s="228" t="s">
        <v>2943</v>
      </c>
      <c r="D456" s="228">
        <v>888.0</v>
      </c>
      <c r="E456" s="228" t="s">
        <v>2935</v>
      </c>
      <c r="F456" s="228" t="s">
        <v>582</v>
      </c>
      <c r="G456" s="228"/>
      <c r="H456" s="228" t="s">
        <v>363</v>
      </c>
      <c r="I456" s="116">
        <v>44476.0</v>
      </c>
      <c r="J456" s="116">
        <v>44476.0</v>
      </c>
      <c r="K456" s="232" t="s">
        <v>2945</v>
      </c>
      <c r="L456" s="256">
        <v>458512.0</v>
      </c>
      <c r="M456" s="229" t="s">
        <v>3014</v>
      </c>
      <c r="N456" s="235" t="s">
        <v>2937</v>
      </c>
      <c r="O456" s="236">
        <v>346377.64</v>
      </c>
      <c r="P456" s="62" t="s">
        <v>337</v>
      </c>
      <c r="Q456" s="62" t="s">
        <v>337</v>
      </c>
    </row>
    <row r="457" hidden="1">
      <c r="A457" s="63">
        <v>2.0</v>
      </c>
      <c r="B457" s="63" t="s">
        <v>588</v>
      </c>
      <c r="C457" s="63" t="s">
        <v>3063</v>
      </c>
      <c r="D457" s="63">
        <v>648.0</v>
      </c>
      <c r="E457" s="63" t="s">
        <v>818</v>
      </c>
      <c r="F457" s="63" t="s">
        <v>582</v>
      </c>
      <c r="G457" s="63"/>
      <c r="H457" s="63" t="s">
        <v>595</v>
      </c>
      <c r="I457" s="76">
        <v>44335.0</v>
      </c>
      <c r="J457" s="76">
        <v>44356.0</v>
      </c>
      <c r="K457" s="87" t="s">
        <v>3064</v>
      </c>
      <c r="L457" s="59">
        <v>264589.86</v>
      </c>
      <c r="M457" s="60" t="s">
        <v>18</v>
      </c>
      <c r="N457" s="63" t="s">
        <v>18</v>
      </c>
      <c r="O457" s="63" t="s">
        <v>18</v>
      </c>
      <c r="P457" s="57"/>
      <c r="Q457" s="57"/>
      <c r="R457">
        <f t="shared" ref="R457:R466" si="50">DATEDIF(I457,J457,"D")</f>
        <v>21</v>
      </c>
    </row>
    <row r="458" hidden="1">
      <c r="A458" s="63">
        <v>2.0</v>
      </c>
      <c r="B458" s="63" t="s">
        <v>588</v>
      </c>
      <c r="C458" s="60" t="s">
        <v>3065</v>
      </c>
      <c r="D458" s="63">
        <v>764.0</v>
      </c>
      <c r="E458" s="63" t="s">
        <v>818</v>
      </c>
      <c r="F458" s="63" t="s">
        <v>582</v>
      </c>
      <c r="G458" s="63"/>
      <c r="H458" s="63" t="s">
        <v>595</v>
      </c>
      <c r="I458" s="76">
        <v>44358.0</v>
      </c>
      <c r="J458" s="76">
        <v>44371.0</v>
      </c>
      <c r="K458" s="87" t="s">
        <v>3066</v>
      </c>
      <c r="L458" s="59">
        <v>220491.53</v>
      </c>
      <c r="M458" s="60" t="s">
        <v>18</v>
      </c>
      <c r="N458" s="63" t="s">
        <v>18</v>
      </c>
      <c r="O458" s="63" t="s">
        <v>18</v>
      </c>
      <c r="P458" s="57"/>
      <c r="Q458" s="57"/>
      <c r="R458">
        <f t="shared" si="50"/>
        <v>13</v>
      </c>
    </row>
    <row r="459" hidden="1">
      <c r="A459" s="63">
        <v>2.0</v>
      </c>
      <c r="B459" s="63" t="s">
        <v>588</v>
      </c>
      <c r="C459" s="63" t="s">
        <v>817</v>
      </c>
      <c r="D459" s="63" t="s">
        <v>3067</v>
      </c>
      <c r="E459" s="63" t="s">
        <v>818</v>
      </c>
      <c r="F459" s="63" t="s">
        <v>582</v>
      </c>
      <c r="G459" s="63"/>
      <c r="H459" s="63" t="s">
        <v>731</v>
      </c>
      <c r="I459" s="76">
        <v>44433.0</v>
      </c>
      <c r="J459" s="76">
        <v>44476.0</v>
      </c>
      <c r="K459" s="77" t="s">
        <v>3068</v>
      </c>
      <c r="L459" s="59">
        <v>207766.0</v>
      </c>
      <c r="M459" s="60" t="s">
        <v>3069</v>
      </c>
      <c r="N459" s="61" t="s">
        <v>821</v>
      </c>
      <c r="O459" s="63" t="s">
        <v>18</v>
      </c>
      <c r="P459" s="57"/>
      <c r="Q459" s="57"/>
      <c r="R459">
        <f t="shared" si="50"/>
        <v>43</v>
      </c>
    </row>
    <row r="460" hidden="1">
      <c r="A460" s="49">
        <v>2.0</v>
      </c>
      <c r="B460" s="63" t="s">
        <v>588</v>
      </c>
      <c r="C460" s="63" t="s">
        <v>817</v>
      </c>
      <c r="D460" s="49">
        <v>1517.0</v>
      </c>
      <c r="E460" s="63" t="s">
        <v>818</v>
      </c>
      <c r="F460" s="63" t="s">
        <v>582</v>
      </c>
      <c r="G460" s="63"/>
      <c r="H460" s="63" t="s">
        <v>731</v>
      </c>
      <c r="I460" s="76">
        <v>44537.0</v>
      </c>
      <c r="J460" s="76">
        <v>44552.0</v>
      </c>
      <c r="K460" s="77" t="s">
        <v>3070</v>
      </c>
      <c r="L460" s="59">
        <v>207766.0</v>
      </c>
      <c r="M460" s="60" t="s">
        <v>3069</v>
      </c>
      <c r="N460" s="61" t="s">
        <v>821</v>
      </c>
      <c r="O460" s="56"/>
      <c r="P460" s="57"/>
      <c r="Q460" s="57"/>
      <c r="R460">
        <f t="shared" si="50"/>
        <v>15</v>
      </c>
    </row>
    <row r="461" hidden="1">
      <c r="A461" s="49">
        <v>2.0</v>
      </c>
      <c r="B461" s="206" t="s">
        <v>580</v>
      </c>
      <c r="C461" s="51" t="s">
        <v>3071</v>
      </c>
      <c r="D461" s="49">
        <v>83.0</v>
      </c>
      <c r="E461" s="49" t="s">
        <v>3072</v>
      </c>
      <c r="F461" s="49" t="s">
        <v>582</v>
      </c>
      <c r="G461" s="51"/>
      <c r="H461" s="51" t="s">
        <v>586</v>
      </c>
      <c r="I461" s="96">
        <v>44225.0</v>
      </c>
      <c r="J461" s="96">
        <v>44246.0</v>
      </c>
      <c r="K461" s="81" t="s">
        <v>3073</v>
      </c>
      <c r="L461" s="125">
        <v>1.77997089E8</v>
      </c>
      <c r="M461" s="60" t="s">
        <v>3074</v>
      </c>
      <c r="N461" s="61" t="s">
        <v>3075</v>
      </c>
      <c r="O461" s="56" t="s">
        <v>18</v>
      </c>
      <c r="P461" s="57"/>
      <c r="Q461" s="57"/>
      <c r="R461">
        <f t="shared" si="50"/>
        <v>21</v>
      </c>
    </row>
    <row r="462" hidden="1">
      <c r="A462" s="63">
        <v>2.0</v>
      </c>
      <c r="B462" s="63" t="s">
        <v>580</v>
      </c>
      <c r="C462" s="63" t="s">
        <v>3076</v>
      </c>
      <c r="D462" s="63">
        <v>455.0</v>
      </c>
      <c r="E462" s="63" t="s">
        <v>3072</v>
      </c>
      <c r="F462" s="63" t="s">
        <v>582</v>
      </c>
      <c r="G462" s="63"/>
      <c r="H462" s="63" t="s">
        <v>586</v>
      </c>
      <c r="I462" s="76">
        <v>44294.0</v>
      </c>
      <c r="J462" s="76">
        <v>44312.0</v>
      </c>
      <c r="K462" s="87" t="s">
        <v>3077</v>
      </c>
      <c r="L462" s="59">
        <v>1.78149248E8</v>
      </c>
      <c r="M462" s="60" t="s">
        <v>3078</v>
      </c>
      <c r="N462" s="61" t="s">
        <v>3075</v>
      </c>
      <c r="O462" s="156"/>
      <c r="P462" s="57"/>
      <c r="Q462" s="57"/>
      <c r="R462">
        <f t="shared" si="50"/>
        <v>18</v>
      </c>
    </row>
    <row r="463" hidden="1">
      <c r="A463" s="63">
        <v>2.0</v>
      </c>
      <c r="B463" s="63" t="s">
        <v>165</v>
      </c>
      <c r="C463" s="60" t="s">
        <v>830</v>
      </c>
      <c r="D463" s="63">
        <v>397.0</v>
      </c>
      <c r="E463" s="63" t="s">
        <v>3079</v>
      </c>
      <c r="F463" s="63" t="s">
        <v>582</v>
      </c>
      <c r="G463" s="63"/>
      <c r="H463" s="63" t="s">
        <v>640</v>
      </c>
      <c r="I463" s="64">
        <v>44284.0</v>
      </c>
      <c r="J463" s="64">
        <v>44292.0</v>
      </c>
      <c r="K463" s="77" t="s">
        <v>3080</v>
      </c>
      <c r="L463" s="59" t="s">
        <v>18</v>
      </c>
      <c r="M463" s="60" t="s">
        <v>18</v>
      </c>
      <c r="N463" s="63" t="s">
        <v>18</v>
      </c>
      <c r="O463" s="63" t="s">
        <v>18</v>
      </c>
      <c r="P463" s="57"/>
      <c r="Q463" s="57"/>
      <c r="R463">
        <f t="shared" si="50"/>
        <v>8</v>
      </c>
    </row>
    <row r="464" hidden="1">
      <c r="A464" s="63">
        <v>2.0</v>
      </c>
      <c r="B464" s="63" t="s">
        <v>165</v>
      </c>
      <c r="C464" s="60" t="s">
        <v>830</v>
      </c>
      <c r="D464" s="63" t="s">
        <v>18</v>
      </c>
      <c r="E464" s="63" t="s">
        <v>3079</v>
      </c>
      <c r="F464" s="63" t="s">
        <v>582</v>
      </c>
      <c r="G464" s="63"/>
      <c r="H464" s="63" t="s">
        <v>640</v>
      </c>
      <c r="I464" s="64">
        <v>44292.0</v>
      </c>
      <c r="J464" s="76">
        <v>44299.0</v>
      </c>
      <c r="K464" s="77" t="s">
        <v>3081</v>
      </c>
      <c r="L464" s="59">
        <v>7719835.0</v>
      </c>
      <c r="M464" s="60" t="s">
        <v>18</v>
      </c>
      <c r="N464" s="63" t="s">
        <v>18</v>
      </c>
      <c r="O464" s="63" t="s">
        <v>18</v>
      </c>
      <c r="P464" s="57"/>
      <c r="Q464" s="57"/>
      <c r="R464">
        <f t="shared" si="50"/>
        <v>7</v>
      </c>
    </row>
    <row r="465" hidden="1">
      <c r="A465" s="63">
        <v>2.0</v>
      </c>
      <c r="B465" s="63" t="s">
        <v>165</v>
      </c>
      <c r="C465" s="60" t="s">
        <v>830</v>
      </c>
      <c r="D465" s="63" t="s">
        <v>18</v>
      </c>
      <c r="E465" s="63" t="s">
        <v>3079</v>
      </c>
      <c r="F465" s="63" t="s">
        <v>582</v>
      </c>
      <c r="G465" s="63"/>
      <c r="H465" s="63" t="s">
        <v>640</v>
      </c>
      <c r="I465" s="64">
        <v>44299.0</v>
      </c>
      <c r="J465" s="76">
        <v>44315.0</v>
      </c>
      <c r="K465" s="77" t="s">
        <v>3082</v>
      </c>
      <c r="L465" s="59">
        <v>7719835.0</v>
      </c>
      <c r="M465" s="60" t="s">
        <v>3083</v>
      </c>
      <c r="N465" s="61" t="s">
        <v>834</v>
      </c>
      <c r="O465" s="63" t="s">
        <v>18</v>
      </c>
      <c r="P465" s="57"/>
      <c r="Q465" s="57"/>
      <c r="R465">
        <f t="shared" si="50"/>
        <v>16</v>
      </c>
    </row>
    <row r="466" hidden="1">
      <c r="A466" s="63">
        <v>2.0</v>
      </c>
      <c r="B466" s="63" t="s">
        <v>165</v>
      </c>
      <c r="C466" s="63" t="s">
        <v>830</v>
      </c>
      <c r="D466" s="63">
        <v>710.0</v>
      </c>
      <c r="E466" s="63" t="s">
        <v>3079</v>
      </c>
      <c r="F466" s="63" t="s">
        <v>582</v>
      </c>
      <c r="G466" s="63"/>
      <c r="H466" s="63" t="s">
        <v>640</v>
      </c>
      <c r="I466" s="76">
        <v>44343.0</v>
      </c>
      <c r="J466" s="76">
        <v>44354.0</v>
      </c>
      <c r="K466" s="77" t="s">
        <v>3084</v>
      </c>
      <c r="L466" s="59">
        <v>7719835.0</v>
      </c>
      <c r="M466" s="60" t="s">
        <v>3083</v>
      </c>
      <c r="N466" s="61" t="s">
        <v>834</v>
      </c>
      <c r="O466" s="63" t="s">
        <v>18</v>
      </c>
      <c r="P466" s="57"/>
      <c r="Q466" s="57"/>
      <c r="R466">
        <f t="shared" si="50"/>
        <v>11</v>
      </c>
    </row>
    <row r="467" hidden="1">
      <c r="A467" s="63">
        <v>2.0</v>
      </c>
      <c r="B467" s="63" t="s">
        <v>457</v>
      </c>
      <c r="C467" s="63" t="s">
        <v>2951</v>
      </c>
      <c r="D467" s="63">
        <v>614.0</v>
      </c>
      <c r="E467" s="63" t="s">
        <v>719</v>
      </c>
      <c r="F467" s="63" t="s">
        <v>582</v>
      </c>
      <c r="G467" s="63"/>
      <c r="H467" s="63" t="s">
        <v>172</v>
      </c>
      <c r="I467" s="76">
        <v>44446.0</v>
      </c>
      <c r="J467" s="76">
        <v>44446.0</v>
      </c>
      <c r="K467" s="87" t="s">
        <v>3085</v>
      </c>
      <c r="L467" s="54">
        <v>3.430448341E7</v>
      </c>
      <c r="M467" s="60" t="s">
        <v>721</v>
      </c>
      <c r="N467" s="61" t="s">
        <v>722</v>
      </c>
      <c r="O467" s="66">
        <v>2.744358673E7</v>
      </c>
      <c r="P467" s="62" t="s">
        <v>695</v>
      </c>
      <c r="Q467" s="62" t="s">
        <v>338</v>
      </c>
    </row>
    <row r="468" hidden="1">
      <c r="A468" s="63">
        <v>1.0</v>
      </c>
      <c r="B468" s="63" t="s">
        <v>361</v>
      </c>
      <c r="C468" s="63" t="s">
        <v>70</v>
      </c>
      <c r="D468" s="63">
        <v>513.0</v>
      </c>
      <c r="E468" s="63" t="s">
        <v>362</v>
      </c>
      <c r="F468" s="63" t="s">
        <v>1071</v>
      </c>
      <c r="G468" s="63"/>
      <c r="H468" s="63" t="s">
        <v>18</v>
      </c>
      <c r="I468" s="76">
        <v>44307.0</v>
      </c>
      <c r="J468" s="76">
        <v>44307.0</v>
      </c>
      <c r="K468" s="65" t="s">
        <v>3086</v>
      </c>
      <c r="L468" s="59" t="s">
        <v>18</v>
      </c>
      <c r="M468" s="60" t="s">
        <v>18</v>
      </c>
      <c r="N468" s="63" t="s">
        <v>18</v>
      </c>
      <c r="O468" s="63" t="s">
        <v>18</v>
      </c>
      <c r="P468" s="57"/>
      <c r="Q468" s="57"/>
      <c r="R468">
        <f t="shared" ref="R468:R493" si="51">DATEDIF(I468,J468,"D")</f>
        <v>0</v>
      </c>
    </row>
    <row r="469">
      <c r="A469" s="63">
        <v>2.0</v>
      </c>
      <c r="B469" s="63" t="s">
        <v>457</v>
      </c>
      <c r="C469" s="60" t="s">
        <v>3087</v>
      </c>
      <c r="D469" s="63">
        <v>427.0</v>
      </c>
      <c r="E469" s="63" t="s">
        <v>719</v>
      </c>
      <c r="F469" s="63" t="s">
        <v>582</v>
      </c>
      <c r="G469" s="63"/>
      <c r="H469" s="63" t="s">
        <v>172</v>
      </c>
      <c r="I469" s="76">
        <v>44288.0</v>
      </c>
      <c r="J469" s="76">
        <v>44312.0</v>
      </c>
      <c r="K469" s="77" t="s">
        <v>3088</v>
      </c>
      <c r="L469" s="54">
        <v>3.430448341E7</v>
      </c>
      <c r="M469" s="60" t="s">
        <v>721</v>
      </c>
      <c r="N469" s="61" t="s">
        <v>722</v>
      </c>
      <c r="O469" s="156"/>
      <c r="P469" s="57"/>
      <c r="Q469" s="57"/>
      <c r="R469">
        <f t="shared" si="51"/>
        <v>24</v>
      </c>
    </row>
    <row r="470">
      <c r="A470" s="63">
        <v>2.0</v>
      </c>
      <c r="B470" s="63" t="s">
        <v>457</v>
      </c>
      <c r="C470" s="63" t="s">
        <v>2951</v>
      </c>
      <c r="D470" s="63">
        <v>614.0</v>
      </c>
      <c r="E470" s="63" t="s">
        <v>719</v>
      </c>
      <c r="F470" s="63" t="s">
        <v>582</v>
      </c>
      <c r="G470" s="63"/>
      <c r="H470" s="63" t="s">
        <v>172</v>
      </c>
      <c r="I470" s="76">
        <v>44329.0</v>
      </c>
      <c r="J470" s="76">
        <v>44329.0</v>
      </c>
      <c r="K470" s="87" t="s">
        <v>3089</v>
      </c>
      <c r="L470" s="54">
        <v>3.430448341E7</v>
      </c>
      <c r="M470" s="60" t="s">
        <v>721</v>
      </c>
      <c r="N470" s="61" t="s">
        <v>722</v>
      </c>
      <c r="O470" s="63" t="s">
        <v>18</v>
      </c>
      <c r="P470" s="57"/>
      <c r="Q470" s="57"/>
      <c r="R470">
        <f t="shared" si="51"/>
        <v>0</v>
      </c>
    </row>
    <row r="471">
      <c r="A471" s="49">
        <v>1.0</v>
      </c>
      <c r="B471" s="51" t="s">
        <v>588</v>
      </c>
      <c r="C471" s="51" t="s">
        <v>3090</v>
      </c>
      <c r="D471" s="49">
        <v>479.0</v>
      </c>
      <c r="E471" s="49" t="s">
        <v>3091</v>
      </c>
      <c r="F471" s="49" t="s">
        <v>582</v>
      </c>
      <c r="G471" s="51"/>
      <c r="H471" s="51" t="s">
        <v>595</v>
      </c>
      <c r="I471" s="96">
        <v>44247.0</v>
      </c>
      <c r="J471" s="96">
        <v>44247.0</v>
      </c>
      <c r="K471" s="53" t="s">
        <v>3092</v>
      </c>
      <c r="L471" s="54">
        <v>313084.99</v>
      </c>
      <c r="M471" s="98" t="s">
        <v>3093</v>
      </c>
      <c r="N471" s="55" t="s">
        <v>3094</v>
      </c>
      <c r="O471" s="56">
        <v>223652.33</v>
      </c>
      <c r="P471" s="62" t="s">
        <v>672</v>
      </c>
      <c r="Q471" s="62" t="s">
        <v>673</v>
      </c>
      <c r="R471">
        <f t="shared" si="51"/>
        <v>0</v>
      </c>
    </row>
    <row r="472">
      <c r="A472" s="63">
        <v>2.0</v>
      </c>
      <c r="B472" s="63" t="s">
        <v>457</v>
      </c>
      <c r="C472" s="63" t="s">
        <v>2951</v>
      </c>
      <c r="D472" s="63">
        <v>1230.0</v>
      </c>
      <c r="E472" s="63" t="s">
        <v>719</v>
      </c>
      <c r="F472" s="63" t="s">
        <v>582</v>
      </c>
      <c r="G472" s="63"/>
      <c r="H472" s="63" t="s">
        <v>634</v>
      </c>
      <c r="I472" s="76">
        <v>44460.0</v>
      </c>
      <c r="J472" s="76">
        <v>44475.0</v>
      </c>
      <c r="K472" s="87" t="s">
        <v>3095</v>
      </c>
      <c r="L472" s="54">
        <v>3.430448341E7</v>
      </c>
      <c r="M472" s="60" t="s">
        <v>721</v>
      </c>
      <c r="N472" s="61" t="s">
        <v>722</v>
      </c>
      <c r="O472" s="63" t="s">
        <v>18</v>
      </c>
      <c r="P472" s="57"/>
      <c r="Q472" s="57"/>
      <c r="R472">
        <f t="shared" si="51"/>
        <v>15</v>
      </c>
    </row>
    <row r="473">
      <c r="A473" s="63">
        <v>2.0</v>
      </c>
      <c r="B473" s="63" t="s">
        <v>457</v>
      </c>
      <c r="C473" s="60" t="s">
        <v>3096</v>
      </c>
      <c r="D473" s="63">
        <v>1381.0</v>
      </c>
      <c r="E473" s="63" t="s">
        <v>719</v>
      </c>
      <c r="F473" s="63" t="s">
        <v>582</v>
      </c>
      <c r="G473" s="63"/>
      <c r="H473" s="63" t="s">
        <v>634</v>
      </c>
      <c r="I473" s="79">
        <v>44495.0</v>
      </c>
      <c r="J473" s="76">
        <v>44502.0</v>
      </c>
      <c r="K473" s="77" t="s">
        <v>3097</v>
      </c>
      <c r="L473" s="54">
        <v>3.430448341E7</v>
      </c>
      <c r="M473" s="60" t="s">
        <v>721</v>
      </c>
      <c r="N473" s="61" t="s">
        <v>722</v>
      </c>
      <c r="O473" s="63" t="s">
        <v>18</v>
      </c>
      <c r="P473" s="57"/>
      <c r="Q473" s="57"/>
      <c r="R473">
        <f t="shared" si="51"/>
        <v>7</v>
      </c>
    </row>
    <row r="474">
      <c r="A474" s="63">
        <v>2.0</v>
      </c>
      <c r="B474" s="63" t="s">
        <v>165</v>
      </c>
      <c r="C474" s="63" t="s">
        <v>2781</v>
      </c>
      <c r="D474" s="63">
        <v>202.0</v>
      </c>
      <c r="E474" s="63" t="s">
        <v>3098</v>
      </c>
      <c r="F474" s="63" t="s">
        <v>582</v>
      </c>
      <c r="G474" s="63"/>
      <c r="H474" s="63" t="s">
        <v>640</v>
      </c>
      <c r="I474" s="76">
        <v>44244.0</v>
      </c>
      <c r="J474" s="76">
        <v>44245.0</v>
      </c>
      <c r="K474" s="87" t="s">
        <v>3099</v>
      </c>
      <c r="L474" s="54">
        <v>5160766.11</v>
      </c>
      <c r="M474" s="133" t="s">
        <v>3100</v>
      </c>
      <c r="N474" s="163" t="s">
        <v>3101</v>
      </c>
      <c r="O474" s="63" t="s">
        <v>18</v>
      </c>
      <c r="P474" s="57"/>
      <c r="Q474" s="57"/>
      <c r="R474">
        <f t="shared" si="51"/>
        <v>1</v>
      </c>
    </row>
    <row r="475">
      <c r="A475" s="63">
        <v>2.0</v>
      </c>
      <c r="B475" s="63" t="s">
        <v>165</v>
      </c>
      <c r="C475" s="63" t="s">
        <v>2781</v>
      </c>
      <c r="D475" s="63">
        <v>271.0</v>
      </c>
      <c r="E475" s="63" t="s">
        <v>3098</v>
      </c>
      <c r="F475" s="63" t="s">
        <v>582</v>
      </c>
      <c r="G475" s="63"/>
      <c r="H475" s="63" t="s">
        <v>640</v>
      </c>
      <c r="I475" s="76">
        <v>44258.0</v>
      </c>
      <c r="J475" s="76">
        <v>44278.0</v>
      </c>
      <c r="K475" s="87" t="s">
        <v>2786</v>
      </c>
      <c r="L475" s="54">
        <v>5160766.11</v>
      </c>
      <c r="M475" s="133" t="s">
        <v>3100</v>
      </c>
      <c r="N475" s="163" t="s">
        <v>3101</v>
      </c>
      <c r="O475" s="244"/>
      <c r="P475" s="57"/>
      <c r="Q475" s="57"/>
      <c r="R475">
        <f t="shared" si="51"/>
        <v>20</v>
      </c>
    </row>
    <row r="476">
      <c r="A476" s="63">
        <v>2.0</v>
      </c>
      <c r="B476" s="63" t="s">
        <v>588</v>
      </c>
      <c r="C476" s="60" t="s">
        <v>2850</v>
      </c>
      <c r="D476" s="63">
        <v>429.0</v>
      </c>
      <c r="E476" s="63" t="s">
        <v>2851</v>
      </c>
      <c r="F476" s="63" t="s">
        <v>582</v>
      </c>
      <c r="G476" s="63"/>
      <c r="H476" s="63" t="s">
        <v>586</v>
      </c>
      <c r="I476" s="76">
        <v>44372.0</v>
      </c>
      <c r="J476" s="76">
        <v>44372.0</v>
      </c>
      <c r="K476" s="87" t="s">
        <v>3102</v>
      </c>
      <c r="L476" s="54">
        <v>725078.0</v>
      </c>
      <c r="M476" s="215" t="s">
        <v>2853</v>
      </c>
      <c r="N476" s="55" t="s">
        <v>2854</v>
      </c>
      <c r="O476" s="66">
        <v>312322.7</v>
      </c>
      <c r="P476" s="62" t="s">
        <v>672</v>
      </c>
      <c r="Q476" s="62" t="s">
        <v>673</v>
      </c>
      <c r="R476">
        <f t="shared" si="51"/>
        <v>0</v>
      </c>
    </row>
    <row r="477">
      <c r="A477" s="49">
        <v>2.0</v>
      </c>
      <c r="B477" s="51" t="s">
        <v>580</v>
      </c>
      <c r="C477" s="51" t="s">
        <v>3103</v>
      </c>
      <c r="D477" s="49">
        <v>61.0</v>
      </c>
      <c r="E477" s="49" t="s">
        <v>730</v>
      </c>
      <c r="F477" s="49" t="s">
        <v>582</v>
      </c>
      <c r="G477" s="51"/>
      <c r="H477" s="51" t="s">
        <v>731</v>
      </c>
      <c r="I477" s="96">
        <v>44222.0</v>
      </c>
      <c r="J477" s="96">
        <v>44246.0</v>
      </c>
      <c r="K477" s="81" t="s">
        <v>3104</v>
      </c>
      <c r="L477" s="132">
        <v>1.202439637E7</v>
      </c>
      <c r="M477" s="133" t="s">
        <v>733</v>
      </c>
      <c r="N477" s="134" t="s">
        <v>734</v>
      </c>
      <c r="O477" s="56"/>
      <c r="P477" s="62"/>
      <c r="Q477" s="62"/>
      <c r="R477">
        <f t="shared" si="51"/>
        <v>24</v>
      </c>
    </row>
    <row r="478">
      <c r="A478" s="49">
        <v>2.0</v>
      </c>
      <c r="B478" s="51" t="s">
        <v>52</v>
      </c>
      <c r="C478" s="51" t="s">
        <v>690</v>
      </c>
      <c r="D478" s="49">
        <v>52.0</v>
      </c>
      <c r="E478" s="49" t="s">
        <v>691</v>
      </c>
      <c r="F478" s="49" t="s">
        <v>582</v>
      </c>
      <c r="G478" s="51"/>
      <c r="H478" s="51" t="s">
        <v>634</v>
      </c>
      <c r="I478" s="96">
        <v>44286.0</v>
      </c>
      <c r="J478" s="96">
        <v>44286.0</v>
      </c>
      <c r="K478" s="81" t="s">
        <v>2441</v>
      </c>
      <c r="L478" s="97">
        <v>5.61355E7</v>
      </c>
      <c r="M478" s="98" t="s">
        <v>693</v>
      </c>
      <c r="N478" s="55" t="s">
        <v>694</v>
      </c>
      <c r="O478" s="56">
        <v>4.0E7</v>
      </c>
      <c r="P478" s="62" t="s">
        <v>695</v>
      </c>
      <c r="Q478" s="62" t="s">
        <v>338</v>
      </c>
      <c r="R478">
        <f t="shared" si="51"/>
        <v>0</v>
      </c>
    </row>
    <row r="479">
      <c r="A479" s="63">
        <v>2.0</v>
      </c>
      <c r="B479" s="63" t="s">
        <v>580</v>
      </c>
      <c r="C479" s="51" t="s">
        <v>3103</v>
      </c>
      <c r="D479" s="63" t="s">
        <v>3105</v>
      </c>
      <c r="E479" s="63" t="s">
        <v>730</v>
      </c>
      <c r="F479" s="63" t="s">
        <v>582</v>
      </c>
      <c r="G479" s="63"/>
      <c r="H479" s="63" t="s">
        <v>731</v>
      </c>
      <c r="I479" s="76">
        <v>44455.0</v>
      </c>
      <c r="J479" s="79">
        <v>44490.0</v>
      </c>
      <c r="K479" s="87" t="s">
        <v>3106</v>
      </c>
      <c r="L479" s="132">
        <v>1.202439637E7</v>
      </c>
      <c r="M479" s="133" t="s">
        <v>733</v>
      </c>
      <c r="N479" s="134" t="s">
        <v>734</v>
      </c>
      <c r="O479" s="63" t="s">
        <v>18</v>
      </c>
      <c r="P479" s="57"/>
      <c r="Q479" s="57"/>
      <c r="R479">
        <f t="shared" si="51"/>
        <v>35</v>
      </c>
    </row>
    <row r="480">
      <c r="A480" s="63">
        <v>2.0</v>
      </c>
      <c r="B480" s="63" t="s">
        <v>580</v>
      </c>
      <c r="C480" s="63" t="s">
        <v>3107</v>
      </c>
      <c r="D480" s="63">
        <v>1302.0</v>
      </c>
      <c r="E480" s="63" t="s">
        <v>3108</v>
      </c>
      <c r="F480" s="63" t="s">
        <v>582</v>
      </c>
      <c r="G480" s="63"/>
      <c r="H480" s="63" t="s">
        <v>586</v>
      </c>
      <c r="I480" s="76">
        <v>44476.0</v>
      </c>
      <c r="J480" s="79">
        <v>44490.0</v>
      </c>
      <c r="K480" s="77" t="s">
        <v>3109</v>
      </c>
      <c r="L480" s="59" t="s">
        <v>18</v>
      </c>
      <c r="M480" s="60" t="s">
        <v>18</v>
      </c>
      <c r="N480" s="63" t="s">
        <v>18</v>
      </c>
      <c r="O480" s="63" t="s">
        <v>18</v>
      </c>
      <c r="P480" s="57"/>
      <c r="Q480" s="57"/>
      <c r="R480">
        <f t="shared" si="51"/>
        <v>14</v>
      </c>
    </row>
    <row r="481">
      <c r="A481" s="63">
        <v>2.0</v>
      </c>
      <c r="B481" s="263" t="s">
        <v>3110</v>
      </c>
      <c r="C481" s="63" t="s">
        <v>735</v>
      </c>
      <c r="D481" s="63">
        <v>216.0</v>
      </c>
      <c r="E481" s="63" t="s">
        <v>3111</v>
      </c>
      <c r="F481" s="63" t="s">
        <v>582</v>
      </c>
      <c r="G481" s="63"/>
      <c r="H481" s="63" t="s">
        <v>595</v>
      </c>
      <c r="I481" s="76">
        <v>44253.0</v>
      </c>
      <c r="J481" s="76">
        <v>44260.0</v>
      </c>
      <c r="K481" s="87" t="s">
        <v>3112</v>
      </c>
      <c r="L481" s="59">
        <v>2316724.51</v>
      </c>
      <c r="M481" s="60" t="s">
        <v>18</v>
      </c>
      <c r="N481" s="63" t="s">
        <v>18</v>
      </c>
      <c r="O481" s="59" t="s">
        <v>18</v>
      </c>
      <c r="P481" s="57"/>
      <c r="Q481" s="57"/>
      <c r="R481">
        <f t="shared" si="51"/>
        <v>7</v>
      </c>
    </row>
    <row r="482">
      <c r="A482" s="49">
        <v>2.0</v>
      </c>
      <c r="B482" s="51" t="s">
        <v>3113</v>
      </c>
      <c r="C482" s="63" t="s">
        <v>2796</v>
      </c>
      <c r="D482" s="49" t="s">
        <v>18</v>
      </c>
      <c r="E482" s="49" t="s">
        <v>3114</v>
      </c>
      <c r="F482" s="63" t="s">
        <v>582</v>
      </c>
      <c r="G482" s="63"/>
      <c r="H482" s="63" t="s">
        <v>595</v>
      </c>
      <c r="I482" s="96">
        <v>44252.0</v>
      </c>
      <c r="J482" s="96">
        <v>44257.0</v>
      </c>
      <c r="K482" s="53" t="s">
        <v>3115</v>
      </c>
      <c r="L482" s="67">
        <v>2933660.0</v>
      </c>
      <c r="M482" s="98" t="s">
        <v>18</v>
      </c>
      <c r="N482" s="55" t="s">
        <v>18</v>
      </c>
      <c r="O482" s="56" t="s">
        <v>18</v>
      </c>
      <c r="P482" s="57"/>
      <c r="Q482" s="57"/>
      <c r="R482">
        <f t="shared" si="51"/>
        <v>5</v>
      </c>
    </row>
    <row r="483">
      <c r="A483" s="63">
        <v>2.0</v>
      </c>
      <c r="B483" s="63" t="s">
        <v>2252</v>
      </c>
      <c r="C483" s="63" t="s">
        <v>735</v>
      </c>
      <c r="D483" s="63" t="s">
        <v>3116</v>
      </c>
      <c r="E483" s="63" t="s">
        <v>3114</v>
      </c>
      <c r="F483" s="63" t="s">
        <v>582</v>
      </c>
      <c r="G483" s="63"/>
      <c r="H483" s="63" t="s">
        <v>595</v>
      </c>
      <c r="I483" s="76">
        <v>44314.0</v>
      </c>
      <c r="J483" s="76">
        <v>44413.0</v>
      </c>
      <c r="K483" s="77" t="s">
        <v>3117</v>
      </c>
      <c r="L483" s="59">
        <v>2921107.0</v>
      </c>
      <c r="M483" s="60" t="s">
        <v>3118</v>
      </c>
      <c r="N483" s="61" t="s">
        <v>3119</v>
      </c>
      <c r="O483" s="63" t="s">
        <v>18</v>
      </c>
      <c r="P483" s="57"/>
      <c r="Q483" s="57"/>
      <c r="R483">
        <f t="shared" si="51"/>
        <v>99</v>
      </c>
    </row>
    <row r="484">
      <c r="A484" s="63">
        <v>2.0</v>
      </c>
      <c r="B484" s="60" t="s">
        <v>2252</v>
      </c>
      <c r="C484" s="63" t="s">
        <v>665</v>
      </c>
      <c r="D484" s="63" t="s">
        <v>3120</v>
      </c>
      <c r="E484" s="63" t="s">
        <v>3114</v>
      </c>
      <c r="F484" s="63" t="s">
        <v>582</v>
      </c>
      <c r="G484" s="63"/>
      <c r="H484" s="63" t="s">
        <v>595</v>
      </c>
      <c r="I484" s="76">
        <v>44271.0</v>
      </c>
      <c r="J484" s="76">
        <v>44274.0</v>
      </c>
      <c r="K484" s="77" t="s">
        <v>3121</v>
      </c>
      <c r="L484" s="59">
        <v>2908497.0</v>
      </c>
      <c r="M484" s="60" t="s">
        <v>18</v>
      </c>
      <c r="N484" s="63" t="s">
        <v>18</v>
      </c>
      <c r="O484" s="59" t="s">
        <v>18</v>
      </c>
      <c r="P484" s="57"/>
      <c r="Q484" s="57"/>
      <c r="R484">
        <f t="shared" si="51"/>
        <v>3</v>
      </c>
    </row>
    <row r="485">
      <c r="A485" s="49">
        <v>2.0</v>
      </c>
      <c r="B485" s="51" t="s">
        <v>52</v>
      </c>
      <c r="C485" s="51" t="s">
        <v>690</v>
      </c>
      <c r="D485" s="49">
        <v>52.0</v>
      </c>
      <c r="E485" s="49" t="s">
        <v>691</v>
      </c>
      <c r="F485" s="49" t="s">
        <v>582</v>
      </c>
      <c r="G485" s="51"/>
      <c r="H485" s="51" t="s">
        <v>634</v>
      </c>
      <c r="I485" s="96">
        <v>44545.0</v>
      </c>
      <c r="J485" s="96">
        <v>44545.0</v>
      </c>
      <c r="K485" s="81" t="s">
        <v>2427</v>
      </c>
      <c r="L485" s="97">
        <v>5.61355E7</v>
      </c>
      <c r="M485" s="98" t="s">
        <v>693</v>
      </c>
      <c r="N485" s="55" t="s">
        <v>694</v>
      </c>
      <c r="O485" s="56">
        <v>1.0E7</v>
      </c>
      <c r="P485" s="62" t="s">
        <v>695</v>
      </c>
      <c r="Q485" s="62" t="s">
        <v>338</v>
      </c>
      <c r="R485">
        <f t="shared" si="51"/>
        <v>0</v>
      </c>
    </row>
    <row r="486">
      <c r="A486" s="63">
        <v>2.0</v>
      </c>
      <c r="B486" s="63" t="s">
        <v>588</v>
      </c>
      <c r="C486" s="63" t="s">
        <v>3122</v>
      </c>
      <c r="D486" s="63">
        <v>242.0</v>
      </c>
      <c r="E486" s="63" t="s">
        <v>743</v>
      </c>
      <c r="F486" s="63" t="s">
        <v>582</v>
      </c>
      <c r="G486" s="63"/>
      <c r="H486" s="63" t="s">
        <v>595</v>
      </c>
      <c r="I486" s="76">
        <v>44253.0</v>
      </c>
      <c r="J486" s="76">
        <v>44295.0</v>
      </c>
      <c r="K486" s="77" t="s">
        <v>3123</v>
      </c>
      <c r="L486" s="54">
        <v>7.6869388E7</v>
      </c>
      <c r="M486" s="98" t="s">
        <v>18</v>
      </c>
      <c r="N486" s="55" t="s">
        <v>3124</v>
      </c>
      <c r="O486" s="244"/>
      <c r="P486" s="57"/>
      <c r="Q486" s="57"/>
      <c r="R486">
        <f t="shared" si="51"/>
        <v>42</v>
      </c>
    </row>
    <row r="487">
      <c r="A487" s="63">
        <v>2.0</v>
      </c>
      <c r="B487" s="63" t="s">
        <v>588</v>
      </c>
      <c r="C487" s="60" t="s">
        <v>3125</v>
      </c>
      <c r="D487" s="63">
        <v>401.0</v>
      </c>
      <c r="E487" s="63" t="s">
        <v>743</v>
      </c>
      <c r="F487" s="63" t="s">
        <v>582</v>
      </c>
      <c r="G487" s="63"/>
      <c r="H487" s="63" t="s">
        <v>595</v>
      </c>
      <c r="I487" s="64">
        <v>44284.0</v>
      </c>
      <c r="J487" s="64">
        <v>44312.0</v>
      </c>
      <c r="K487" s="77" t="s">
        <v>3126</v>
      </c>
      <c r="L487" s="59">
        <v>7.686938813E7</v>
      </c>
      <c r="M487" s="60" t="s">
        <v>745</v>
      </c>
      <c r="N487" s="55" t="s">
        <v>3124</v>
      </c>
      <c r="O487" s="156"/>
      <c r="P487" s="57"/>
      <c r="Q487" s="57"/>
      <c r="R487">
        <f t="shared" si="51"/>
        <v>28</v>
      </c>
    </row>
    <row r="488">
      <c r="A488" s="63">
        <v>2.0</v>
      </c>
      <c r="B488" s="63" t="s">
        <v>588</v>
      </c>
      <c r="C488" s="60" t="s">
        <v>3127</v>
      </c>
      <c r="D488" s="63">
        <v>451.0</v>
      </c>
      <c r="E488" s="63" t="s">
        <v>743</v>
      </c>
      <c r="F488" s="63" t="s">
        <v>582</v>
      </c>
      <c r="G488" s="63"/>
      <c r="H488" s="63" t="s">
        <v>595</v>
      </c>
      <c r="I488" s="76">
        <v>44294.0</v>
      </c>
      <c r="J488" s="76">
        <v>44295.0</v>
      </c>
      <c r="K488" s="87" t="s">
        <v>3128</v>
      </c>
      <c r="L488" s="54">
        <v>7.6869388E7</v>
      </c>
      <c r="M488" s="60" t="s">
        <v>745</v>
      </c>
      <c r="N488" s="55" t="s">
        <v>3124</v>
      </c>
      <c r="O488" s="63" t="s">
        <v>18</v>
      </c>
      <c r="P488" s="57"/>
      <c r="Q488" s="57"/>
      <c r="R488">
        <f t="shared" si="51"/>
        <v>1</v>
      </c>
    </row>
    <row r="489">
      <c r="A489" s="63">
        <v>2.0</v>
      </c>
      <c r="B489" s="63" t="s">
        <v>588</v>
      </c>
      <c r="C489" s="63" t="s">
        <v>3129</v>
      </c>
      <c r="D489" s="63">
        <v>493.0</v>
      </c>
      <c r="E489" s="63" t="s">
        <v>743</v>
      </c>
      <c r="F489" s="63" t="s">
        <v>582</v>
      </c>
      <c r="G489" s="63"/>
      <c r="H489" s="63" t="s">
        <v>586</v>
      </c>
      <c r="I489" s="76">
        <v>44300.0</v>
      </c>
      <c r="J489" s="76">
        <v>44300.0</v>
      </c>
      <c r="K489" s="77" t="s">
        <v>3130</v>
      </c>
      <c r="L489" s="54">
        <v>7.6869388E7</v>
      </c>
      <c r="M489" s="98" t="s">
        <v>18</v>
      </c>
      <c r="N489" s="55" t="s">
        <v>3124</v>
      </c>
      <c r="O489" s="63" t="s">
        <v>18</v>
      </c>
      <c r="P489" s="57"/>
      <c r="Q489" s="57"/>
      <c r="R489">
        <f t="shared" si="51"/>
        <v>0</v>
      </c>
    </row>
    <row r="490">
      <c r="A490" s="63">
        <v>2.0</v>
      </c>
      <c r="B490" s="63" t="s">
        <v>588</v>
      </c>
      <c r="C490" s="63" t="s">
        <v>3131</v>
      </c>
      <c r="D490" s="63">
        <v>586.0</v>
      </c>
      <c r="E490" s="63" t="s">
        <v>743</v>
      </c>
      <c r="F490" s="63" t="s">
        <v>582</v>
      </c>
      <c r="G490" s="63"/>
      <c r="H490" s="63" t="s">
        <v>595</v>
      </c>
      <c r="I490" s="76">
        <v>44321.0</v>
      </c>
      <c r="J490" s="76">
        <v>44330.0</v>
      </c>
      <c r="K490" s="77" t="s">
        <v>3132</v>
      </c>
      <c r="L490" s="59">
        <v>7.686938813E7</v>
      </c>
      <c r="M490" s="60" t="s">
        <v>745</v>
      </c>
      <c r="N490" s="55" t="s">
        <v>3124</v>
      </c>
      <c r="O490" s="63" t="s">
        <v>18</v>
      </c>
      <c r="P490" s="57"/>
      <c r="Q490" s="57"/>
      <c r="R490">
        <f t="shared" si="51"/>
        <v>9</v>
      </c>
    </row>
    <row r="491">
      <c r="A491" s="63">
        <v>2.0</v>
      </c>
      <c r="B491" s="63" t="s">
        <v>588</v>
      </c>
      <c r="C491" s="63" t="s">
        <v>3131</v>
      </c>
      <c r="D491" s="63">
        <v>681.0</v>
      </c>
      <c r="E491" s="63" t="s">
        <v>743</v>
      </c>
      <c r="F491" s="63" t="s">
        <v>582</v>
      </c>
      <c r="G491" s="63"/>
      <c r="H491" s="63" t="s">
        <v>595</v>
      </c>
      <c r="I491" s="64">
        <v>44337.0</v>
      </c>
      <c r="J491" s="64">
        <v>44337.0</v>
      </c>
      <c r="K491" s="87" t="s">
        <v>3133</v>
      </c>
      <c r="L491" s="59">
        <v>7.686938813E7</v>
      </c>
      <c r="M491" s="60" t="s">
        <v>745</v>
      </c>
      <c r="N491" s="61" t="s">
        <v>746</v>
      </c>
      <c r="O491" s="63" t="s">
        <v>18</v>
      </c>
      <c r="P491" s="57"/>
      <c r="Q491" s="57"/>
      <c r="R491">
        <f t="shared" si="51"/>
        <v>0</v>
      </c>
    </row>
    <row r="492" hidden="1">
      <c r="A492" s="63">
        <v>1.0</v>
      </c>
      <c r="B492" s="63" t="s">
        <v>3134</v>
      </c>
      <c r="C492" s="63" t="s">
        <v>93</v>
      </c>
      <c r="D492" s="63">
        <v>261.0</v>
      </c>
      <c r="E492" s="63" t="s">
        <v>3135</v>
      </c>
      <c r="F492" s="63" t="s">
        <v>1071</v>
      </c>
      <c r="G492" s="63"/>
      <c r="H492" s="63" t="s">
        <v>18</v>
      </c>
      <c r="I492" s="76">
        <v>44260.0</v>
      </c>
      <c r="J492" s="76">
        <v>44260.0</v>
      </c>
      <c r="K492" s="87" t="s">
        <v>3136</v>
      </c>
      <c r="L492" s="264">
        <v>2632747.0</v>
      </c>
      <c r="M492" s="60" t="s">
        <v>18</v>
      </c>
      <c r="N492" s="63" t="s">
        <v>18</v>
      </c>
      <c r="O492" s="59" t="s">
        <v>18</v>
      </c>
      <c r="P492" s="57"/>
      <c r="Q492" s="57"/>
      <c r="R492">
        <f t="shared" si="51"/>
        <v>0</v>
      </c>
    </row>
    <row r="493">
      <c r="A493" s="63">
        <v>2.0</v>
      </c>
      <c r="B493" s="63" t="s">
        <v>588</v>
      </c>
      <c r="C493" s="63" t="s">
        <v>747</v>
      </c>
      <c r="D493" s="63">
        <v>690.0</v>
      </c>
      <c r="E493" s="63" t="s">
        <v>743</v>
      </c>
      <c r="F493" s="63" t="s">
        <v>582</v>
      </c>
      <c r="G493" s="63"/>
      <c r="H493" s="63" t="s">
        <v>595</v>
      </c>
      <c r="I493" s="76">
        <v>44341.0</v>
      </c>
      <c r="J493" s="76">
        <v>44365.0</v>
      </c>
      <c r="K493" s="77" t="s">
        <v>3137</v>
      </c>
      <c r="L493" s="59">
        <v>7.686938813E7</v>
      </c>
      <c r="M493" s="60" t="s">
        <v>745</v>
      </c>
      <c r="N493" s="61" t="s">
        <v>746</v>
      </c>
      <c r="O493" s="63" t="s">
        <v>18</v>
      </c>
      <c r="P493" s="57"/>
      <c r="Q493" s="57"/>
      <c r="R493">
        <f t="shared" si="51"/>
        <v>24</v>
      </c>
    </row>
    <row r="494">
      <c r="A494" s="63">
        <v>2.0</v>
      </c>
      <c r="B494" s="63" t="s">
        <v>588</v>
      </c>
      <c r="C494" s="60" t="s">
        <v>747</v>
      </c>
      <c r="D494" s="63">
        <v>862.0</v>
      </c>
      <c r="E494" s="63" t="s">
        <v>743</v>
      </c>
      <c r="F494" s="63" t="s">
        <v>582</v>
      </c>
      <c r="G494" s="63"/>
      <c r="H494" s="63" t="s">
        <v>595</v>
      </c>
      <c r="I494" s="76">
        <v>44378.0</v>
      </c>
      <c r="J494" s="76">
        <v>44378.0</v>
      </c>
      <c r="K494" s="77" t="s">
        <v>3138</v>
      </c>
      <c r="L494" s="59">
        <v>7.686938813E7</v>
      </c>
      <c r="M494" s="60" t="s">
        <v>745</v>
      </c>
      <c r="N494" s="61" t="s">
        <v>746</v>
      </c>
      <c r="O494" s="63" t="s">
        <v>18</v>
      </c>
      <c r="P494" s="57"/>
      <c r="Q494" s="57"/>
    </row>
    <row r="495">
      <c r="A495" s="63">
        <v>2.0</v>
      </c>
      <c r="B495" s="63" t="s">
        <v>588</v>
      </c>
      <c r="C495" s="60" t="s">
        <v>747</v>
      </c>
      <c r="D495" s="63">
        <v>869.0</v>
      </c>
      <c r="E495" s="63" t="s">
        <v>743</v>
      </c>
      <c r="F495" s="63" t="s">
        <v>582</v>
      </c>
      <c r="G495" s="63"/>
      <c r="H495" s="63" t="s">
        <v>595</v>
      </c>
      <c r="I495" s="76">
        <v>44382.0</v>
      </c>
      <c r="J495" s="76">
        <v>44383.0</v>
      </c>
      <c r="K495" s="87" t="s">
        <v>3139</v>
      </c>
      <c r="L495" s="59">
        <v>7.686938813E7</v>
      </c>
      <c r="M495" s="60" t="s">
        <v>745</v>
      </c>
      <c r="N495" s="61" t="s">
        <v>746</v>
      </c>
      <c r="O495" s="63" t="s">
        <v>18</v>
      </c>
      <c r="P495" s="57"/>
      <c r="Q495" s="57"/>
      <c r="R495">
        <f t="shared" ref="R495:R507" si="52">DATEDIF(I495,J495,"D")</f>
        <v>1</v>
      </c>
    </row>
    <row r="496">
      <c r="A496" s="63">
        <v>2.0</v>
      </c>
      <c r="B496" s="63" t="s">
        <v>588</v>
      </c>
      <c r="C496" s="63" t="s">
        <v>742</v>
      </c>
      <c r="D496" s="63">
        <v>964.0</v>
      </c>
      <c r="E496" s="63" t="s">
        <v>743</v>
      </c>
      <c r="F496" s="63" t="s">
        <v>582</v>
      </c>
      <c r="G496" s="63"/>
      <c r="H496" s="63" t="s">
        <v>595</v>
      </c>
      <c r="I496" s="76">
        <v>44403.0</v>
      </c>
      <c r="J496" s="76">
        <v>44413.0</v>
      </c>
      <c r="K496" s="87" t="s">
        <v>3140</v>
      </c>
      <c r="L496" s="59">
        <v>7.679640517E7</v>
      </c>
      <c r="M496" s="60" t="s">
        <v>745</v>
      </c>
      <c r="N496" s="61" t="s">
        <v>746</v>
      </c>
      <c r="O496" s="63" t="s">
        <v>18</v>
      </c>
      <c r="P496" s="57"/>
      <c r="Q496" s="57"/>
      <c r="R496">
        <f t="shared" si="52"/>
        <v>10</v>
      </c>
    </row>
    <row r="497">
      <c r="A497" s="49">
        <v>2.0</v>
      </c>
      <c r="B497" s="51" t="s">
        <v>2885</v>
      </c>
      <c r="C497" s="51" t="s">
        <v>2886</v>
      </c>
      <c r="D497" s="49">
        <v>39.0</v>
      </c>
      <c r="E497" s="63" t="s">
        <v>697</v>
      </c>
      <c r="F497" s="49" t="s">
        <v>582</v>
      </c>
      <c r="G497" s="51"/>
      <c r="H497" s="51" t="s">
        <v>634</v>
      </c>
      <c r="I497" s="96">
        <v>44545.0</v>
      </c>
      <c r="J497" s="96">
        <v>44545.0</v>
      </c>
      <c r="K497" s="81" t="s">
        <v>2427</v>
      </c>
      <c r="L497" s="54">
        <v>6.725E7</v>
      </c>
      <c r="M497" s="98" t="s">
        <v>2888</v>
      </c>
      <c r="N497" s="55" t="s">
        <v>2889</v>
      </c>
      <c r="O497" s="56">
        <v>714579.61</v>
      </c>
      <c r="P497" s="62" t="s">
        <v>695</v>
      </c>
      <c r="Q497" s="62" t="s">
        <v>338</v>
      </c>
      <c r="R497">
        <f t="shared" si="52"/>
        <v>0</v>
      </c>
    </row>
    <row r="498">
      <c r="A498" s="63">
        <v>2.0</v>
      </c>
      <c r="B498" s="63" t="s">
        <v>835</v>
      </c>
      <c r="C498" s="63" t="s">
        <v>2891</v>
      </c>
      <c r="D498" s="63">
        <v>894.0</v>
      </c>
      <c r="E498" s="63" t="s">
        <v>2892</v>
      </c>
      <c r="F498" s="63" t="s">
        <v>582</v>
      </c>
      <c r="G498" s="63"/>
      <c r="H498" s="63" t="s">
        <v>586</v>
      </c>
      <c r="I498" s="76">
        <v>44474.0</v>
      </c>
      <c r="J498" s="76">
        <v>44474.0</v>
      </c>
      <c r="K498" s="77" t="s">
        <v>2997</v>
      </c>
      <c r="L498" s="54">
        <v>9.3458326E7</v>
      </c>
      <c r="M498" s="98" t="s">
        <v>2894</v>
      </c>
      <c r="N498" s="61" t="s">
        <v>2895</v>
      </c>
      <c r="O498" s="66">
        <v>605698.98</v>
      </c>
      <c r="P498" s="62" t="s">
        <v>672</v>
      </c>
      <c r="Q498" s="62" t="s">
        <v>673</v>
      </c>
      <c r="R498">
        <f t="shared" si="52"/>
        <v>0</v>
      </c>
    </row>
    <row r="499">
      <c r="A499" s="63">
        <v>2.0</v>
      </c>
      <c r="B499" s="63" t="s">
        <v>2919</v>
      </c>
      <c r="C499" s="63" t="s">
        <v>3053</v>
      </c>
      <c r="D499" s="63">
        <v>717.0</v>
      </c>
      <c r="E499" s="63" t="s">
        <v>2960</v>
      </c>
      <c r="F499" s="63" t="s">
        <v>582</v>
      </c>
      <c r="G499" s="63"/>
      <c r="H499" s="63" t="s">
        <v>586</v>
      </c>
      <c r="I499" s="76">
        <v>44347.0</v>
      </c>
      <c r="J499" s="76">
        <v>44354.0</v>
      </c>
      <c r="K499" s="77" t="s">
        <v>3141</v>
      </c>
      <c r="L499" s="59">
        <v>366360.11</v>
      </c>
      <c r="M499" s="60" t="s">
        <v>18</v>
      </c>
      <c r="N499" s="63" t="s">
        <v>18</v>
      </c>
      <c r="O499" s="63" t="s">
        <v>18</v>
      </c>
      <c r="P499" s="57"/>
      <c r="Q499" s="57"/>
      <c r="R499">
        <f t="shared" si="52"/>
        <v>7</v>
      </c>
    </row>
    <row r="500">
      <c r="A500" s="63">
        <v>2.0</v>
      </c>
      <c r="B500" s="60" t="s">
        <v>2764</v>
      </c>
      <c r="C500" s="63" t="s">
        <v>3053</v>
      </c>
      <c r="D500" s="63" t="s">
        <v>3142</v>
      </c>
      <c r="E500" s="63" t="s">
        <v>2960</v>
      </c>
      <c r="F500" s="63" t="s">
        <v>582</v>
      </c>
      <c r="G500" s="63"/>
      <c r="H500" s="63" t="s">
        <v>586</v>
      </c>
      <c r="I500" s="76">
        <v>44246.0</v>
      </c>
      <c r="J500" s="76">
        <v>44294.0</v>
      </c>
      <c r="K500" s="77" t="s">
        <v>3143</v>
      </c>
      <c r="L500" s="59">
        <v>366360.11</v>
      </c>
      <c r="M500" s="60" t="s">
        <v>18</v>
      </c>
      <c r="N500" s="63" t="s">
        <v>18</v>
      </c>
      <c r="O500" s="63" t="s">
        <v>18</v>
      </c>
      <c r="P500" s="57"/>
      <c r="Q500" s="57"/>
      <c r="R500">
        <f t="shared" si="52"/>
        <v>48</v>
      </c>
    </row>
    <row r="501">
      <c r="A501" s="63">
        <v>2.0</v>
      </c>
      <c r="B501" s="63" t="s">
        <v>588</v>
      </c>
      <c r="C501" s="63" t="s">
        <v>735</v>
      </c>
      <c r="D501" s="63">
        <v>447.0</v>
      </c>
      <c r="E501" s="63" t="s">
        <v>3144</v>
      </c>
      <c r="F501" s="63" t="s">
        <v>582</v>
      </c>
      <c r="G501" s="63"/>
      <c r="H501" s="63" t="s">
        <v>595</v>
      </c>
      <c r="I501" s="76">
        <v>44293.0</v>
      </c>
      <c r="J501" s="76">
        <v>44301.0</v>
      </c>
      <c r="K501" s="77" t="s">
        <v>3145</v>
      </c>
      <c r="L501" s="59" t="s">
        <v>18</v>
      </c>
      <c r="M501" s="60" t="s">
        <v>18</v>
      </c>
      <c r="N501" s="63" t="s">
        <v>18</v>
      </c>
      <c r="O501" s="63" t="s">
        <v>18</v>
      </c>
      <c r="P501" s="57"/>
      <c r="Q501" s="57"/>
      <c r="R501">
        <f t="shared" si="52"/>
        <v>8</v>
      </c>
    </row>
    <row r="502">
      <c r="A502" s="63">
        <v>2.0</v>
      </c>
      <c r="B502" s="63" t="s">
        <v>588</v>
      </c>
      <c r="C502" s="63" t="s">
        <v>735</v>
      </c>
      <c r="D502" s="63" t="s">
        <v>18</v>
      </c>
      <c r="E502" s="63" t="s">
        <v>3144</v>
      </c>
      <c r="F502" s="63" t="s">
        <v>582</v>
      </c>
      <c r="G502" s="63"/>
      <c r="H502" s="63" t="s">
        <v>595</v>
      </c>
      <c r="I502" s="76">
        <v>44301.0</v>
      </c>
      <c r="J502" s="76">
        <v>44312.0</v>
      </c>
      <c r="K502" s="77" t="s">
        <v>3146</v>
      </c>
      <c r="L502" s="59">
        <v>1.1794033E7</v>
      </c>
      <c r="M502" s="60" t="s">
        <v>18</v>
      </c>
      <c r="N502" s="63" t="s">
        <v>18</v>
      </c>
      <c r="O502" s="63" t="s">
        <v>18</v>
      </c>
      <c r="P502" s="57"/>
      <c r="Q502" s="57"/>
      <c r="R502">
        <f t="shared" si="52"/>
        <v>11</v>
      </c>
    </row>
    <row r="503">
      <c r="A503" s="63">
        <v>2.0</v>
      </c>
      <c r="B503" s="63" t="s">
        <v>584</v>
      </c>
      <c r="C503" s="60" t="s">
        <v>3147</v>
      </c>
      <c r="D503" s="63">
        <v>420.0</v>
      </c>
      <c r="E503" s="63" t="s">
        <v>838</v>
      </c>
      <c r="F503" s="63" t="s">
        <v>582</v>
      </c>
      <c r="G503" s="63"/>
      <c r="H503" s="63" t="s">
        <v>586</v>
      </c>
      <c r="I503" s="76">
        <v>44287.0</v>
      </c>
      <c r="J503" s="76">
        <v>44356.0</v>
      </c>
      <c r="K503" s="77" t="s">
        <v>3148</v>
      </c>
      <c r="L503" s="59" t="s">
        <v>18</v>
      </c>
      <c r="M503" s="60" t="s">
        <v>18</v>
      </c>
      <c r="N503" s="63" t="s">
        <v>18</v>
      </c>
      <c r="O503" s="63" t="s">
        <v>18</v>
      </c>
      <c r="P503" s="57"/>
      <c r="Q503" s="57"/>
      <c r="R503">
        <f t="shared" si="52"/>
        <v>69</v>
      </c>
    </row>
    <row r="504">
      <c r="A504" s="63">
        <v>2.0</v>
      </c>
      <c r="B504" s="63" t="s">
        <v>197</v>
      </c>
      <c r="C504" s="63" t="s">
        <v>3149</v>
      </c>
      <c r="D504" s="63" t="s">
        <v>18</v>
      </c>
      <c r="E504" s="63" t="s">
        <v>3150</v>
      </c>
      <c r="F504" s="63" t="s">
        <v>582</v>
      </c>
      <c r="G504" s="63"/>
      <c r="H504" s="63" t="s">
        <v>497</v>
      </c>
      <c r="I504" s="76">
        <v>44314.0</v>
      </c>
      <c r="J504" s="76">
        <v>44314.0</v>
      </c>
      <c r="K504" s="77" t="s">
        <v>3151</v>
      </c>
      <c r="L504" s="59">
        <v>1223179.0</v>
      </c>
      <c r="M504" s="60" t="s">
        <v>18</v>
      </c>
      <c r="N504" s="63" t="s">
        <v>18</v>
      </c>
      <c r="O504" s="63" t="s">
        <v>18</v>
      </c>
      <c r="P504" s="57"/>
      <c r="Q504" s="57"/>
      <c r="R504">
        <f t="shared" si="52"/>
        <v>0</v>
      </c>
    </row>
    <row r="505">
      <c r="A505" s="63">
        <v>2.0</v>
      </c>
      <c r="B505" s="63" t="s">
        <v>197</v>
      </c>
      <c r="C505" s="63" t="s">
        <v>3149</v>
      </c>
      <c r="D505" s="63" t="s">
        <v>3152</v>
      </c>
      <c r="E505" s="63" t="s">
        <v>3150</v>
      </c>
      <c r="F505" s="63" t="s">
        <v>582</v>
      </c>
      <c r="G505" s="63"/>
      <c r="H505" s="63" t="s">
        <v>497</v>
      </c>
      <c r="I505" s="76">
        <v>44306.0</v>
      </c>
      <c r="J505" s="76">
        <v>44314.0</v>
      </c>
      <c r="K505" s="87" t="s">
        <v>3153</v>
      </c>
      <c r="L505" s="59">
        <v>1211179.0</v>
      </c>
      <c r="M505" s="60" t="s">
        <v>18</v>
      </c>
      <c r="N505" s="63" t="s">
        <v>18</v>
      </c>
      <c r="O505" s="63" t="s">
        <v>18</v>
      </c>
      <c r="P505" s="57"/>
      <c r="Q505" s="57"/>
      <c r="R505">
        <f t="shared" si="52"/>
        <v>8</v>
      </c>
    </row>
    <row r="506">
      <c r="A506" s="63">
        <v>1.0</v>
      </c>
      <c r="B506" s="63" t="s">
        <v>200</v>
      </c>
      <c r="C506" s="63" t="s">
        <v>2943</v>
      </c>
      <c r="D506" s="63">
        <v>888.0</v>
      </c>
      <c r="E506" s="63" t="s">
        <v>2935</v>
      </c>
      <c r="F506" s="63" t="s">
        <v>582</v>
      </c>
      <c r="G506" s="63"/>
      <c r="H506" s="63" t="s">
        <v>363</v>
      </c>
      <c r="I506" s="76">
        <v>44384.0</v>
      </c>
      <c r="J506" s="76">
        <v>44384.0</v>
      </c>
      <c r="K506" s="77" t="s">
        <v>3154</v>
      </c>
      <c r="L506" s="59">
        <v>458512.0</v>
      </c>
      <c r="M506" s="60" t="s">
        <v>3014</v>
      </c>
      <c r="N506" s="134" t="s">
        <v>2937</v>
      </c>
      <c r="O506" s="63" t="s">
        <v>18</v>
      </c>
      <c r="P506" s="57"/>
      <c r="Q506" s="57"/>
      <c r="R506">
        <f t="shared" si="52"/>
        <v>0</v>
      </c>
    </row>
    <row r="507">
      <c r="A507" s="63">
        <v>2.0</v>
      </c>
      <c r="B507" s="63" t="s">
        <v>3155</v>
      </c>
      <c r="C507" s="60" t="s">
        <v>3156</v>
      </c>
      <c r="D507" s="63">
        <v>510.0</v>
      </c>
      <c r="E507" s="63" t="s">
        <v>3157</v>
      </c>
      <c r="F507" s="63" t="s">
        <v>582</v>
      </c>
      <c r="G507" s="60"/>
      <c r="H507" s="60" t="s">
        <v>3158</v>
      </c>
      <c r="I507" s="76">
        <v>44307.0</v>
      </c>
      <c r="J507" s="76">
        <v>44358.0</v>
      </c>
      <c r="K507" s="77" t="s">
        <v>3159</v>
      </c>
      <c r="L507" s="59" t="s">
        <v>18</v>
      </c>
      <c r="M507" s="60" t="s">
        <v>18</v>
      </c>
      <c r="N507" s="63" t="s">
        <v>18</v>
      </c>
      <c r="O507" s="63" t="s">
        <v>18</v>
      </c>
      <c r="P507" s="57"/>
      <c r="Q507" s="57"/>
      <c r="R507">
        <f t="shared" si="52"/>
        <v>51</v>
      </c>
    </row>
    <row r="508">
      <c r="A508" s="63">
        <v>2.0</v>
      </c>
      <c r="B508" s="63" t="s">
        <v>3160</v>
      </c>
      <c r="C508" s="111" t="s">
        <v>3161</v>
      </c>
      <c r="D508" s="63" t="s">
        <v>3162</v>
      </c>
      <c r="E508" s="63" t="s">
        <v>3163</v>
      </c>
      <c r="F508" s="63" t="s">
        <v>582</v>
      </c>
      <c r="G508" s="63"/>
      <c r="H508" s="63" t="s">
        <v>1946</v>
      </c>
      <c r="I508" s="76">
        <v>44252.0</v>
      </c>
      <c r="J508" s="76">
        <v>44265.0</v>
      </c>
      <c r="K508" s="77" t="s">
        <v>3164</v>
      </c>
      <c r="L508" s="54">
        <v>1709922.0</v>
      </c>
      <c r="M508" s="60" t="s">
        <v>3165</v>
      </c>
      <c r="N508" s="156"/>
      <c r="O508" s="244"/>
      <c r="P508" s="57"/>
      <c r="Q508" s="57"/>
    </row>
    <row r="509">
      <c r="A509" s="49">
        <v>2.0</v>
      </c>
      <c r="B509" s="51" t="s">
        <v>3166</v>
      </c>
      <c r="C509" s="51" t="s">
        <v>3167</v>
      </c>
      <c r="D509" s="49">
        <v>119.0</v>
      </c>
      <c r="E509" s="49" t="s">
        <v>3168</v>
      </c>
      <c r="F509" s="49" t="s">
        <v>582</v>
      </c>
      <c r="G509" s="51"/>
      <c r="H509" s="51" t="s">
        <v>634</v>
      </c>
      <c r="I509" s="96">
        <v>44229.0</v>
      </c>
      <c r="J509" s="96">
        <v>44236.0</v>
      </c>
      <c r="K509" s="81" t="s">
        <v>3169</v>
      </c>
      <c r="L509" s="54">
        <v>1.4884582E7</v>
      </c>
      <c r="M509" s="98" t="s">
        <v>3170</v>
      </c>
      <c r="N509" s="55" t="s">
        <v>3171</v>
      </c>
      <c r="O509" s="56" t="s">
        <v>18</v>
      </c>
      <c r="P509" s="57"/>
      <c r="Q509" s="57"/>
    </row>
    <row r="510">
      <c r="A510" s="49">
        <v>2.0</v>
      </c>
      <c r="B510" s="51" t="s">
        <v>3166</v>
      </c>
      <c r="C510" s="51" t="s">
        <v>70</v>
      </c>
      <c r="D510" s="49">
        <v>157.0</v>
      </c>
      <c r="E510" s="49" t="s">
        <v>3168</v>
      </c>
      <c r="F510" s="49" t="s">
        <v>582</v>
      </c>
      <c r="G510" s="51"/>
      <c r="H510" s="51" t="s">
        <v>634</v>
      </c>
      <c r="I510" s="96">
        <v>44237.0</v>
      </c>
      <c r="J510" s="96">
        <v>44237.0</v>
      </c>
      <c r="K510" s="81" t="s">
        <v>3172</v>
      </c>
      <c r="L510" s="54">
        <v>1.4884582E7</v>
      </c>
      <c r="M510" s="98" t="s">
        <v>3170</v>
      </c>
      <c r="N510" s="55" t="s">
        <v>3171</v>
      </c>
      <c r="O510" s="56" t="s">
        <v>18</v>
      </c>
      <c r="P510" s="57"/>
      <c r="Q510" s="57"/>
      <c r="R510">
        <f t="shared" ref="R510:R513" si="53">DATEDIF(I510,J510,"D")</f>
        <v>0</v>
      </c>
    </row>
    <row r="511">
      <c r="A511" s="63">
        <v>2.0</v>
      </c>
      <c r="B511" s="63" t="s">
        <v>197</v>
      </c>
      <c r="C511" s="137" t="s">
        <v>3173</v>
      </c>
      <c r="D511" s="63">
        <v>542.0</v>
      </c>
      <c r="E511" s="63" t="s">
        <v>841</v>
      </c>
      <c r="F511" s="63" t="s">
        <v>582</v>
      </c>
      <c r="G511" s="60"/>
      <c r="H511" s="60" t="s">
        <v>842</v>
      </c>
      <c r="I511" s="76">
        <v>44313.0</v>
      </c>
      <c r="J511" s="76">
        <v>44348.0</v>
      </c>
      <c r="K511" s="77" t="s">
        <v>3174</v>
      </c>
      <c r="L511" s="59">
        <v>1.63245345E8</v>
      </c>
      <c r="M511" s="60" t="s">
        <v>18</v>
      </c>
      <c r="N511" s="63" t="s">
        <v>18</v>
      </c>
      <c r="O511" s="63" t="s">
        <v>18</v>
      </c>
      <c r="P511" s="57"/>
      <c r="Q511" s="57"/>
      <c r="R511">
        <f t="shared" si="53"/>
        <v>35</v>
      </c>
    </row>
    <row r="512">
      <c r="A512" s="63">
        <v>2.0</v>
      </c>
      <c r="B512" s="63" t="s">
        <v>197</v>
      </c>
      <c r="C512" s="63" t="s">
        <v>3175</v>
      </c>
      <c r="D512" s="63">
        <v>1207.0</v>
      </c>
      <c r="E512" s="63" t="s">
        <v>841</v>
      </c>
      <c r="F512" s="63" t="s">
        <v>582</v>
      </c>
      <c r="G512" s="60"/>
      <c r="H512" s="60" t="s">
        <v>842</v>
      </c>
      <c r="I512" s="76">
        <v>44455.0</v>
      </c>
      <c r="J512" s="76">
        <v>44463.0</v>
      </c>
      <c r="K512" s="77" t="s">
        <v>3176</v>
      </c>
      <c r="L512" s="59">
        <v>1.93811804E8</v>
      </c>
      <c r="M512" s="60" t="s">
        <v>18</v>
      </c>
      <c r="N512" s="63" t="s">
        <v>18</v>
      </c>
      <c r="O512" s="63" t="s">
        <v>18</v>
      </c>
      <c r="P512" s="57"/>
      <c r="Q512" s="57"/>
      <c r="R512">
        <f t="shared" si="53"/>
        <v>8</v>
      </c>
    </row>
    <row r="513">
      <c r="A513" s="49">
        <v>2.0</v>
      </c>
      <c r="B513" s="51" t="s">
        <v>3177</v>
      </c>
      <c r="C513" s="51" t="s">
        <v>2697</v>
      </c>
      <c r="D513" s="49" t="s">
        <v>18</v>
      </c>
      <c r="E513" s="49" t="s">
        <v>3178</v>
      </c>
      <c r="F513" s="49" t="s">
        <v>582</v>
      </c>
      <c r="G513" s="51"/>
      <c r="H513" s="51" t="s">
        <v>18</v>
      </c>
      <c r="I513" s="96">
        <v>44313.0</v>
      </c>
      <c r="J513" s="96">
        <v>44314.0</v>
      </c>
      <c r="K513" s="81" t="s">
        <v>3179</v>
      </c>
      <c r="L513" s="97">
        <v>1.226328E7</v>
      </c>
      <c r="M513" s="98" t="s">
        <v>18</v>
      </c>
      <c r="N513" s="55" t="s">
        <v>18</v>
      </c>
      <c r="O513" s="56" t="s">
        <v>18</v>
      </c>
      <c r="P513" s="62"/>
      <c r="Q513" s="62"/>
      <c r="R513">
        <f t="shared" si="53"/>
        <v>1</v>
      </c>
    </row>
    <row r="514">
      <c r="A514" s="63">
        <v>2.0</v>
      </c>
      <c r="B514" s="63" t="s">
        <v>3177</v>
      </c>
      <c r="C514" s="63" t="s">
        <v>70</v>
      </c>
      <c r="D514" s="63">
        <v>699.0</v>
      </c>
      <c r="E514" s="63" t="s">
        <v>3178</v>
      </c>
      <c r="F514" s="63" t="s">
        <v>582</v>
      </c>
      <c r="G514" s="63"/>
      <c r="H514" s="63" t="s">
        <v>202</v>
      </c>
      <c r="I514" s="76">
        <v>44354.0</v>
      </c>
      <c r="J514" s="76">
        <v>44365.0</v>
      </c>
      <c r="K514" s="77" t="s">
        <v>3180</v>
      </c>
      <c r="L514" s="59" t="s">
        <v>18</v>
      </c>
      <c r="M514" s="60" t="s">
        <v>18</v>
      </c>
      <c r="N514" s="63" t="s">
        <v>18</v>
      </c>
      <c r="O514" s="63" t="s">
        <v>18</v>
      </c>
      <c r="P514" s="57"/>
      <c r="Q514" s="57"/>
    </row>
    <row r="515">
      <c r="A515" s="63">
        <v>2.0</v>
      </c>
      <c r="B515" s="63" t="s">
        <v>3181</v>
      </c>
      <c r="C515" s="63" t="s">
        <v>3182</v>
      </c>
      <c r="D515" s="63">
        <v>526.0</v>
      </c>
      <c r="E515" s="63" t="s">
        <v>3183</v>
      </c>
      <c r="F515" s="63" t="s">
        <v>582</v>
      </c>
      <c r="G515" s="63"/>
      <c r="H515" s="63" t="s">
        <v>3184</v>
      </c>
      <c r="I515" s="76">
        <v>44309.0</v>
      </c>
      <c r="J515" s="76">
        <v>44328.0</v>
      </c>
      <c r="K515" s="77" t="s">
        <v>3185</v>
      </c>
      <c r="L515" s="59" t="s">
        <v>18</v>
      </c>
      <c r="M515" s="60" t="s">
        <v>18</v>
      </c>
      <c r="N515" s="63" t="s">
        <v>18</v>
      </c>
      <c r="O515" s="63" t="s">
        <v>18</v>
      </c>
      <c r="P515" s="57"/>
      <c r="Q515" s="57"/>
    </row>
    <row r="516">
      <c r="A516" s="63">
        <v>2.0</v>
      </c>
      <c r="B516" s="63" t="s">
        <v>704</v>
      </c>
      <c r="C516" s="63" t="s">
        <v>2425</v>
      </c>
      <c r="D516" s="63" t="s">
        <v>3186</v>
      </c>
      <c r="E516" s="63" t="s">
        <v>3187</v>
      </c>
      <c r="F516" s="63" t="s">
        <v>582</v>
      </c>
      <c r="G516" s="63"/>
      <c r="H516" s="63" t="s">
        <v>18</v>
      </c>
      <c r="I516" s="76">
        <v>44320.0</v>
      </c>
      <c r="J516" s="76">
        <v>44321.0</v>
      </c>
      <c r="K516" s="87" t="s">
        <v>3188</v>
      </c>
      <c r="L516" s="59">
        <v>735448.0</v>
      </c>
      <c r="M516" s="60" t="s">
        <v>18</v>
      </c>
      <c r="N516" s="63" t="s">
        <v>18</v>
      </c>
      <c r="O516" s="63" t="s">
        <v>18</v>
      </c>
      <c r="P516" s="57"/>
      <c r="Q516" s="57"/>
      <c r="R516">
        <f t="shared" ref="R516:R523" si="54">DATEDIF(I516,J516,"D")</f>
        <v>1</v>
      </c>
    </row>
    <row r="517">
      <c r="A517" s="63">
        <v>2.0</v>
      </c>
      <c r="B517" s="63" t="s">
        <v>704</v>
      </c>
      <c r="C517" s="63" t="s">
        <v>3189</v>
      </c>
      <c r="D517" s="63" t="s">
        <v>3190</v>
      </c>
      <c r="E517" s="63" t="s">
        <v>3191</v>
      </c>
      <c r="F517" s="63" t="s">
        <v>582</v>
      </c>
      <c r="G517" s="63"/>
      <c r="H517" s="63" t="s">
        <v>497</v>
      </c>
      <c r="I517" s="76">
        <v>44320.0</v>
      </c>
      <c r="J517" s="76">
        <v>44341.0</v>
      </c>
      <c r="K517" s="87" t="s">
        <v>3192</v>
      </c>
      <c r="L517" s="59">
        <v>1.5071713E7</v>
      </c>
      <c r="M517" s="60" t="s">
        <v>18</v>
      </c>
      <c r="N517" s="63" t="s">
        <v>18</v>
      </c>
      <c r="O517" s="63" t="s">
        <v>18</v>
      </c>
      <c r="P517" s="57"/>
      <c r="Q517" s="57"/>
      <c r="R517">
        <f t="shared" si="54"/>
        <v>21</v>
      </c>
    </row>
    <row r="518">
      <c r="A518" s="63">
        <v>2.0</v>
      </c>
      <c r="B518" s="60" t="s">
        <v>3193</v>
      </c>
      <c r="C518" s="63" t="s">
        <v>3194</v>
      </c>
      <c r="D518" s="63">
        <v>570.0</v>
      </c>
      <c r="E518" s="63" t="s">
        <v>3195</v>
      </c>
      <c r="F518" s="63" t="s">
        <v>582</v>
      </c>
      <c r="G518" s="63"/>
      <c r="H518" s="63" t="s">
        <v>202</v>
      </c>
      <c r="I518" s="76">
        <v>44330.0</v>
      </c>
      <c r="J518" s="76">
        <v>44336.0</v>
      </c>
      <c r="K518" s="77" t="s">
        <v>3196</v>
      </c>
      <c r="L518" s="59">
        <v>2.6935792E7</v>
      </c>
      <c r="M518" s="60" t="s">
        <v>18</v>
      </c>
      <c r="N518" s="63" t="s">
        <v>18</v>
      </c>
      <c r="O518" s="63" t="s">
        <v>18</v>
      </c>
      <c r="P518" s="57"/>
      <c r="Q518" s="57"/>
      <c r="R518">
        <f t="shared" si="54"/>
        <v>6</v>
      </c>
    </row>
    <row r="519">
      <c r="A519" s="49">
        <v>2.0</v>
      </c>
      <c r="B519" s="51" t="s">
        <v>197</v>
      </c>
      <c r="C519" s="51" t="s">
        <v>3197</v>
      </c>
      <c r="D519" s="49">
        <v>113.0</v>
      </c>
      <c r="E519" s="49" t="s">
        <v>3198</v>
      </c>
      <c r="F519" s="49" t="s">
        <v>582</v>
      </c>
      <c r="G519" s="51"/>
      <c r="H519" s="51" t="s">
        <v>288</v>
      </c>
      <c r="I519" s="96">
        <v>44229.0</v>
      </c>
      <c r="J519" s="96">
        <v>44287.0</v>
      </c>
      <c r="K519" s="81" t="s">
        <v>3199</v>
      </c>
      <c r="L519" s="54">
        <v>570000.0</v>
      </c>
      <c r="M519" s="98" t="s">
        <v>3200</v>
      </c>
      <c r="N519" s="55" t="s">
        <v>3201</v>
      </c>
      <c r="O519" s="67" t="s">
        <v>18</v>
      </c>
      <c r="P519" s="57"/>
      <c r="Q519" s="57"/>
      <c r="R519">
        <f t="shared" si="54"/>
        <v>58</v>
      </c>
    </row>
    <row r="520">
      <c r="A520" s="63">
        <v>2.0</v>
      </c>
      <c r="B520" s="63" t="s">
        <v>197</v>
      </c>
      <c r="C520" s="63" t="s">
        <v>2375</v>
      </c>
      <c r="D520" s="63">
        <v>1456.0</v>
      </c>
      <c r="E520" s="63" t="s">
        <v>3198</v>
      </c>
      <c r="F520" s="63" t="s">
        <v>582</v>
      </c>
      <c r="G520" s="63"/>
      <c r="H520" s="63" t="s">
        <v>55</v>
      </c>
      <c r="I520" s="76">
        <v>44509.0</v>
      </c>
      <c r="J520" s="79">
        <v>44510.0</v>
      </c>
      <c r="K520" s="87" t="s">
        <v>3202</v>
      </c>
      <c r="L520" s="132">
        <v>570000.0</v>
      </c>
      <c r="M520" s="133" t="s">
        <v>3203</v>
      </c>
      <c r="N520" s="63" t="s">
        <v>18</v>
      </c>
      <c r="O520" s="63" t="s">
        <v>18</v>
      </c>
      <c r="P520" s="57"/>
      <c r="Q520" s="57"/>
      <c r="R520">
        <f t="shared" si="54"/>
        <v>1</v>
      </c>
    </row>
    <row r="521">
      <c r="A521" s="63">
        <v>2.0</v>
      </c>
      <c r="B521" s="63" t="s">
        <v>197</v>
      </c>
      <c r="C521" s="63" t="s">
        <v>70</v>
      </c>
      <c r="D521" s="63">
        <v>621.0</v>
      </c>
      <c r="E521" s="63" t="s">
        <v>3204</v>
      </c>
      <c r="F521" s="63" t="s">
        <v>582</v>
      </c>
      <c r="G521" s="63"/>
      <c r="H521" s="63" t="s">
        <v>227</v>
      </c>
      <c r="I521" s="76">
        <v>44336.0</v>
      </c>
      <c r="J521" s="76">
        <v>44340.0</v>
      </c>
      <c r="K521" s="77" t="s">
        <v>3205</v>
      </c>
      <c r="L521" s="59">
        <v>6467007.0</v>
      </c>
      <c r="M521" s="60" t="s">
        <v>18</v>
      </c>
      <c r="N521" s="63" t="s">
        <v>18</v>
      </c>
      <c r="O521" s="63" t="s">
        <v>18</v>
      </c>
      <c r="P521" s="57"/>
      <c r="Q521" s="57"/>
      <c r="R521">
        <f t="shared" si="54"/>
        <v>4</v>
      </c>
    </row>
    <row r="522">
      <c r="A522" s="63">
        <v>2.0</v>
      </c>
      <c r="B522" s="63" t="s">
        <v>165</v>
      </c>
      <c r="C522" s="63" t="s">
        <v>2781</v>
      </c>
      <c r="D522" s="63">
        <v>202.0</v>
      </c>
      <c r="E522" s="63" t="s">
        <v>3098</v>
      </c>
      <c r="F522" s="63" t="s">
        <v>582</v>
      </c>
      <c r="G522" s="63"/>
      <c r="H522" s="63" t="s">
        <v>640</v>
      </c>
      <c r="I522" s="76">
        <v>44334.0</v>
      </c>
      <c r="J522" s="76">
        <v>44334.0</v>
      </c>
      <c r="K522" s="87" t="s">
        <v>3206</v>
      </c>
      <c r="L522" s="54">
        <v>5160766.11</v>
      </c>
      <c r="M522" s="133" t="s">
        <v>3100</v>
      </c>
      <c r="N522" s="163" t="s">
        <v>3101</v>
      </c>
      <c r="O522" s="56">
        <v>755514.2</v>
      </c>
      <c r="P522" s="62" t="s">
        <v>695</v>
      </c>
      <c r="Q522" s="62" t="s">
        <v>338</v>
      </c>
      <c r="R522">
        <f t="shared" si="54"/>
        <v>0</v>
      </c>
    </row>
    <row r="523">
      <c r="A523" s="63">
        <v>2.0</v>
      </c>
      <c r="B523" s="63" t="s">
        <v>844</v>
      </c>
      <c r="C523" s="63" t="s">
        <v>3207</v>
      </c>
      <c r="D523" s="63">
        <v>629.0</v>
      </c>
      <c r="E523" s="63" t="s">
        <v>847</v>
      </c>
      <c r="F523" s="63" t="s">
        <v>582</v>
      </c>
      <c r="G523" s="63"/>
      <c r="H523" s="63" t="s">
        <v>595</v>
      </c>
      <c r="I523" s="76">
        <v>44333.0</v>
      </c>
      <c r="J523" s="76">
        <v>44347.0</v>
      </c>
      <c r="K523" s="87" t="s">
        <v>3208</v>
      </c>
      <c r="L523" s="59">
        <v>3.799146725E7</v>
      </c>
      <c r="M523" s="60" t="s">
        <v>18</v>
      </c>
      <c r="N523" s="63" t="s">
        <v>18</v>
      </c>
      <c r="O523" s="63" t="s">
        <v>18</v>
      </c>
      <c r="P523" s="57"/>
      <c r="Q523" s="57"/>
      <c r="R523">
        <f t="shared" si="54"/>
        <v>14</v>
      </c>
    </row>
    <row r="524">
      <c r="A524" s="63">
        <v>2.0</v>
      </c>
      <c r="B524" s="63" t="s">
        <v>844</v>
      </c>
      <c r="C524" s="63" t="s">
        <v>3209</v>
      </c>
      <c r="D524" s="63">
        <v>759.0</v>
      </c>
      <c r="E524" s="63" t="s">
        <v>847</v>
      </c>
      <c r="F524" s="63" t="s">
        <v>582</v>
      </c>
      <c r="G524" s="63"/>
      <c r="H524" s="63" t="s">
        <v>595</v>
      </c>
      <c r="I524" s="76">
        <v>44358.0</v>
      </c>
      <c r="J524" s="64">
        <v>44383.0</v>
      </c>
      <c r="K524" s="87" t="s">
        <v>3210</v>
      </c>
      <c r="L524" s="59">
        <f t="shared" ref="L524:L525" si="55">38598206.8+964016.44</f>
        <v>39562223.24</v>
      </c>
      <c r="M524" s="60" t="s">
        <v>18</v>
      </c>
      <c r="N524" s="61" t="s">
        <v>3026</v>
      </c>
      <c r="O524" s="63" t="s">
        <v>18</v>
      </c>
      <c r="P524" s="57"/>
      <c r="Q524" s="57"/>
    </row>
    <row r="525">
      <c r="A525" s="63">
        <v>2.0</v>
      </c>
      <c r="B525" s="63" t="s">
        <v>844</v>
      </c>
      <c r="C525" s="63" t="s">
        <v>3211</v>
      </c>
      <c r="D525" s="63">
        <v>1145.0</v>
      </c>
      <c r="E525" s="63" t="s">
        <v>847</v>
      </c>
      <c r="F525" s="63" t="s">
        <v>582</v>
      </c>
      <c r="G525" s="63"/>
      <c r="H525" s="63" t="s">
        <v>595</v>
      </c>
      <c r="I525" s="76">
        <v>44441.0</v>
      </c>
      <c r="J525" s="79">
        <v>44515.0</v>
      </c>
      <c r="K525" s="77" t="s">
        <v>3212</v>
      </c>
      <c r="L525" s="59">
        <f t="shared" si="55"/>
        <v>39562223.24</v>
      </c>
      <c r="M525" s="60" t="s">
        <v>18</v>
      </c>
      <c r="N525" s="63" t="s">
        <v>18</v>
      </c>
      <c r="O525" s="63" t="s">
        <v>18</v>
      </c>
      <c r="P525" s="57"/>
      <c r="Q525" s="57"/>
    </row>
    <row r="526">
      <c r="A526" s="63">
        <v>2.0</v>
      </c>
      <c r="B526" s="63" t="s">
        <v>3213</v>
      </c>
      <c r="C526" s="60" t="s">
        <v>3214</v>
      </c>
      <c r="D526" s="63">
        <v>647.0</v>
      </c>
      <c r="E526" s="63" t="s">
        <v>3215</v>
      </c>
      <c r="F526" s="63" t="s">
        <v>582</v>
      </c>
      <c r="G526" s="63"/>
      <c r="H526" s="63" t="s">
        <v>595</v>
      </c>
      <c r="I526" s="76">
        <v>44342.0</v>
      </c>
      <c r="J526" s="76">
        <v>44357.0</v>
      </c>
      <c r="K526" s="77" t="s">
        <v>3216</v>
      </c>
      <c r="L526" s="59" t="s">
        <v>18</v>
      </c>
      <c r="M526" s="60" t="s">
        <v>18</v>
      </c>
      <c r="N526" s="63" t="s">
        <v>18</v>
      </c>
      <c r="O526" s="63" t="s">
        <v>18</v>
      </c>
      <c r="P526" s="57"/>
      <c r="Q526" s="57"/>
      <c r="R526">
        <f t="shared" ref="R526:R534" si="56">DATEDIF(I526,J526,"D")</f>
        <v>15</v>
      </c>
    </row>
    <row r="527">
      <c r="A527" s="63">
        <v>2.0</v>
      </c>
      <c r="B527" s="63" t="s">
        <v>835</v>
      </c>
      <c r="C527" s="60" t="s">
        <v>3217</v>
      </c>
      <c r="D527" s="63">
        <v>633.0</v>
      </c>
      <c r="E527" s="63" t="s">
        <v>3218</v>
      </c>
      <c r="F527" s="63" t="s">
        <v>582</v>
      </c>
      <c r="G527" s="63"/>
      <c r="H527" s="63" t="s">
        <v>586</v>
      </c>
      <c r="I527" s="76">
        <v>44333.0</v>
      </c>
      <c r="J527" s="76">
        <v>44355.0</v>
      </c>
      <c r="K527" s="87" t="s">
        <v>3219</v>
      </c>
      <c r="L527" s="59" t="s">
        <v>18</v>
      </c>
      <c r="M527" s="60" t="s">
        <v>18</v>
      </c>
      <c r="N527" s="63" t="s">
        <v>18</v>
      </c>
      <c r="O527" s="63" t="s">
        <v>18</v>
      </c>
      <c r="P527" s="57"/>
      <c r="Q527" s="57"/>
      <c r="R527">
        <f t="shared" si="56"/>
        <v>22</v>
      </c>
    </row>
    <row r="528">
      <c r="A528" s="63">
        <v>2.0</v>
      </c>
      <c r="B528" s="63" t="s">
        <v>835</v>
      </c>
      <c r="C528" s="60" t="s">
        <v>3220</v>
      </c>
      <c r="D528" s="63">
        <v>634.0</v>
      </c>
      <c r="E528" s="63" t="s">
        <v>3221</v>
      </c>
      <c r="F528" s="63" t="s">
        <v>582</v>
      </c>
      <c r="G528" s="63"/>
      <c r="H528" s="63" t="s">
        <v>586</v>
      </c>
      <c r="I528" s="76">
        <v>44333.0</v>
      </c>
      <c r="J528" s="76">
        <v>44355.0</v>
      </c>
      <c r="K528" s="77" t="s">
        <v>3222</v>
      </c>
      <c r="L528" s="59" t="s">
        <v>18</v>
      </c>
      <c r="M528" s="60" t="s">
        <v>18</v>
      </c>
      <c r="N528" s="63" t="s">
        <v>18</v>
      </c>
      <c r="O528" s="63" t="s">
        <v>18</v>
      </c>
      <c r="P528" s="57"/>
      <c r="Q528" s="57"/>
      <c r="R528">
        <f t="shared" si="56"/>
        <v>22</v>
      </c>
    </row>
    <row r="529">
      <c r="A529" s="63">
        <v>2.0</v>
      </c>
      <c r="B529" s="63" t="s">
        <v>3223</v>
      </c>
      <c r="C529" s="63" t="s">
        <v>3224</v>
      </c>
      <c r="D529" s="63">
        <v>657.0</v>
      </c>
      <c r="E529" s="63" t="s">
        <v>3225</v>
      </c>
      <c r="F529" s="63" t="s">
        <v>582</v>
      </c>
      <c r="G529" s="63"/>
      <c r="H529" s="63" t="s">
        <v>227</v>
      </c>
      <c r="I529" s="76">
        <v>44343.0</v>
      </c>
      <c r="J529" s="76">
        <v>44349.0</v>
      </c>
      <c r="K529" s="87" t="s">
        <v>3226</v>
      </c>
      <c r="L529" s="59" t="s">
        <v>18</v>
      </c>
      <c r="M529" s="60" t="s">
        <v>18</v>
      </c>
      <c r="N529" s="63" t="s">
        <v>18</v>
      </c>
      <c r="O529" s="63" t="s">
        <v>18</v>
      </c>
      <c r="P529" s="57"/>
      <c r="Q529" s="57"/>
      <c r="R529">
        <f t="shared" si="56"/>
        <v>6</v>
      </c>
    </row>
    <row r="530">
      <c r="A530" s="49">
        <v>2.0</v>
      </c>
      <c r="B530" s="51" t="s">
        <v>3227</v>
      </c>
      <c r="C530" s="51" t="s">
        <v>3228</v>
      </c>
      <c r="D530" s="49">
        <v>142.0</v>
      </c>
      <c r="E530" s="49" t="s">
        <v>3162</v>
      </c>
      <c r="F530" s="49" t="s">
        <v>582</v>
      </c>
      <c r="G530" s="51"/>
      <c r="H530" s="51" t="s">
        <v>1946</v>
      </c>
      <c r="I530" s="96">
        <v>44232.0</v>
      </c>
      <c r="J530" s="96">
        <v>44246.0</v>
      </c>
      <c r="K530" s="81" t="s">
        <v>3229</v>
      </c>
      <c r="L530" s="54">
        <v>1709922.0</v>
      </c>
      <c r="M530" s="60" t="s">
        <v>3165</v>
      </c>
      <c r="N530" s="55" t="s">
        <v>18</v>
      </c>
      <c r="O530" s="56" t="s">
        <v>18</v>
      </c>
      <c r="P530" s="57"/>
      <c r="Q530" s="57"/>
      <c r="R530">
        <f t="shared" si="56"/>
        <v>14</v>
      </c>
    </row>
    <row r="531">
      <c r="A531" s="63">
        <v>2.0</v>
      </c>
      <c r="B531" s="63" t="s">
        <v>197</v>
      </c>
      <c r="C531" s="63" t="s">
        <v>3230</v>
      </c>
      <c r="D531" s="63">
        <v>710.0</v>
      </c>
      <c r="E531" s="63" t="s">
        <v>3231</v>
      </c>
      <c r="F531" s="63" t="s">
        <v>582</v>
      </c>
      <c r="G531" s="63"/>
      <c r="H531" s="63" t="s">
        <v>227</v>
      </c>
      <c r="I531" s="76">
        <v>44357.0</v>
      </c>
      <c r="J531" s="76">
        <v>44386.0</v>
      </c>
      <c r="K531" s="87" t="s">
        <v>3232</v>
      </c>
      <c r="L531" s="59">
        <v>7860484.0</v>
      </c>
      <c r="M531" s="60" t="s">
        <v>18</v>
      </c>
      <c r="N531" s="63" t="s">
        <v>18</v>
      </c>
      <c r="O531" s="63" t="s">
        <v>18</v>
      </c>
      <c r="P531" s="57"/>
      <c r="Q531" s="57"/>
      <c r="R531">
        <f t="shared" si="56"/>
        <v>29</v>
      </c>
    </row>
    <row r="532">
      <c r="A532" s="63">
        <v>2.0</v>
      </c>
      <c r="B532" s="63" t="s">
        <v>580</v>
      </c>
      <c r="C532" s="60" t="s">
        <v>3233</v>
      </c>
      <c r="D532" s="63">
        <v>763.0</v>
      </c>
      <c r="E532" s="63" t="s">
        <v>3234</v>
      </c>
      <c r="F532" s="63" t="s">
        <v>582</v>
      </c>
      <c r="G532" s="63"/>
      <c r="H532" s="63" t="s">
        <v>586</v>
      </c>
      <c r="I532" s="76">
        <v>44358.0</v>
      </c>
      <c r="J532" s="76">
        <v>44502.0</v>
      </c>
      <c r="K532" s="77" t="s">
        <v>3235</v>
      </c>
      <c r="L532" s="59" t="s">
        <v>18</v>
      </c>
      <c r="M532" s="60" t="s">
        <v>18</v>
      </c>
      <c r="N532" s="63" t="s">
        <v>18</v>
      </c>
      <c r="O532" s="63" t="s">
        <v>18</v>
      </c>
      <c r="P532" s="57"/>
      <c r="Q532" s="57"/>
      <c r="R532">
        <f t="shared" si="56"/>
        <v>144</v>
      </c>
    </row>
    <row r="533">
      <c r="A533" s="63">
        <v>2.0</v>
      </c>
      <c r="B533" s="63" t="s">
        <v>580</v>
      </c>
      <c r="C533" s="60" t="s">
        <v>3233</v>
      </c>
      <c r="D533" s="63" t="s">
        <v>18</v>
      </c>
      <c r="E533" s="63" t="s">
        <v>3234</v>
      </c>
      <c r="F533" s="63" t="s">
        <v>582</v>
      </c>
      <c r="G533" s="63"/>
      <c r="H533" s="63" t="s">
        <v>586</v>
      </c>
      <c r="I533" s="76">
        <v>44502.0</v>
      </c>
      <c r="J533" s="76">
        <v>44519.0</v>
      </c>
      <c r="K533" s="77" t="s">
        <v>3236</v>
      </c>
      <c r="L533" s="59">
        <v>1.842857E7</v>
      </c>
      <c r="M533" s="60" t="s">
        <v>18</v>
      </c>
      <c r="N533" s="63" t="s">
        <v>18</v>
      </c>
      <c r="O533" s="63" t="s">
        <v>18</v>
      </c>
      <c r="P533" s="57"/>
      <c r="Q533" s="57"/>
      <c r="R533">
        <f t="shared" si="56"/>
        <v>17</v>
      </c>
    </row>
    <row r="534">
      <c r="A534" s="63">
        <v>2.0</v>
      </c>
      <c r="B534" s="63" t="s">
        <v>580</v>
      </c>
      <c r="C534" s="63" t="s">
        <v>3237</v>
      </c>
      <c r="D534" s="63">
        <v>596.0</v>
      </c>
      <c r="E534" s="63" t="s">
        <v>3238</v>
      </c>
      <c r="F534" s="63" t="s">
        <v>582</v>
      </c>
      <c r="G534" s="63"/>
      <c r="H534" s="63" t="s">
        <v>595</v>
      </c>
      <c r="I534" s="76">
        <v>44328.0</v>
      </c>
      <c r="J534" s="76">
        <v>44406.0</v>
      </c>
      <c r="K534" s="77" t="s">
        <v>3239</v>
      </c>
      <c r="L534" s="132">
        <v>1.110586174E7</v>
      </c>
      <c r="M534" s="133" t="s">
        <v>3240</v>
      </c>
      <c r="N534" s="134" t="s">
        <v>3241</v>
      </c>
      <c r="O534" s="63" t="s">
        <v>18</v>
      </c>
      <c r="P534" s="57"/>
      <c r="Q534" s="57"/>
      <c r="R534">
        <f t="shared" si="56"/>
        <v>78</v>
      </c>
    </row>
    <row r="535">
      <c r="A535" s="49">
        <v>2.0</v>
      </c>
      <c r="B535" s="51" t="s">
        <v>580</v>
      </c>
      <c r="C535" s="51" t="s">
        <v>3103</v>
      </c>
      <c r="D535" s="49">
        <v>61.0</v>
      </c>
      <c r="E535" s="49" t="s">
        <v>730</v>
      </c>
      <c r="F535" s="49" t="s">
        <v>582</v>
      </c>
      <c r="G535" s="51"/>
      <c r="H535" s="51" t="s">
        <v>731</v>
      </c>
      <c r="I535" s="96">
        <v>44292.0</v>
      </c>
      <c r="J535" s="96">
        <v>44292.0</v>
      </c>
      <c r="K535" s="81" t="s">
        <v>3242</v>
      </c>
      <c r="L535" s="132">
        <v>1.202439637E7</v>
      </c>
      <c r="M535" s="133" t="s">
        <v>733</v>
      </c>
      <c r="N535" s="134" t="s">
        <v>734</v>
      </c>
      <c r="O535" s="56">
        <v>9619517.1</v>
      </c>
      <c r="P535" s="62" t="s">
        <v>672</v>
      </c>
      <c r="Q535" s="62" t="s">
        <v>673</v>
      </c>
    </row>
    <row r="536">
      <c r="A536" s="63">
        <v>2.0</v>
      </c>
      <c r="B536" s="63" t="s">
        <v>2252</v>
      </c>
      <c r="C536" s="63" t="s">
        <v>735</v>
      </c>
      <c r="D536" s="63" t="s">
        <v>3116</v>
      </c>
      <c r="E536" s="63" t="s">
        <v>3114</v>
      </c>
      <c r="F536" s="63" t="s">
        <v>582</v>
      </c>
      <c r="G536" s="63"/>
      <c r="H536" s="63" t="s">
        <v>595</v>
      </c>
      <c r="I536" s="76">
        <v>44425.0</v>
      </c>
      <c r="J536" s="76">
        <v>44425.0</v>
      </c>
      <c r="K536" s="77" t="s">
        <v>3243</v>
      </c>
      <c r="L536" s="59">
        <v>2921107.0</v>
      </c>
      <c r="M536" s="60" t="s">
        <v>3118</v>
      </c>
      <c r="N536" s="61" t="s">
        <v>3119</v>
      </c>
      <c r="O536" s="66">
        <v>2921107.0</v>
      </c>
      <c r="P536" s="62" t="s">
        <v>672</v>
      </c>
      <c r="Q536" s="62" t="s">
        <v>673</v>
      </c>
      <c r="R536">
        <f t="shared" ref="R536:R547" si="57">DATEDIF(I536,J536,"D")</f>
        <v>0</v>
      </c>
    </row>
    <row r="537">
      <c r="A537" s="63">
        <v>2.0</v>
      </c>
      <c r="B537" s="63" t="s">
        <v>580</v>
      </c>
      <c r="C537" s="60" t="s">
        <v>3244</v>
      </c>
      <c r="D537" s="63">
        <v>1204.0</v>
      </c>
      <c r="E537" s="63" t="s">
        <v>3238</v>
      </c>
      <c r="F537" s="63" t="s">
        <v>582</v>
      </c>
      <c r="G537" s="63"/>
      <c r="H537" s="63" t="s">
        <v>595</v>
      </c>
      <c r="I537" s="76">
        <v>44454.0</v>
      </c>
      <c r="J537" s="76">
        <v>44475.0</v>
      </c>
      <c r="K537" s="77" t="s">
        <v>3245</v>
      </c>
      <c r="L537" s="132">
        <v>1.110586174E7</v>
      </c>
      <c r="M537" s="133" t="s">
        <v>3240</v>
      </c>
      <c r="N537" s="134" t="s">
        <v>3241</v>
      </c>
      <c r="O537" s="156"/>
      <c r="P537" s="57"/>
      <c r="Q537" s="57"/>
      <c r="R537">
        <f t="shared" si="57"/>
        <v>21</v>
      </c>
    </row>
    <row r="538">
      <c r="A538" s="63">
        <v>2.0</v>
      </c>
      <c r="B538" s="63" t="s">
        <v>200</v>
      </c>
      <c r="C538" s="63" t="s">
        <v>93</v>
      </c>
      <c r="D538" s="63">
        <v>1043.0</v>
      </c>
      <c r="E538" s="63" t="s">
        <v>2490</v>
      </c>
      <c r="F538" s="63" t="s">
        <v>582</v>
      </c>
      <c r="G538" s="63"/>
      <c r="H538" s="63" t="s">
        <v>202</v>
      </c>
      <c r="I538" s="76">
        <v>44419.0</v>
      </c>
      <c r="J538" s="76">
        <v>44421.0</v>
      </c>
      <c r="K538" s="87" t="s">
        <v>3246</v>
      </c>
      <c r="L538" s="59">
        <v>4320166.0</v>
      </c>
      <c r="M538" s="60" t="s">
        <v>18</v>
      </c>
      <c r="N538" s="63" t="s">
        <v>18</v>
      </c>
      <c r="O538" s="63" t="s">
        <v>18</v>
      </c>
      <c r="P538" s="57"/>
      <c r="Q538" s="57"/>
      <c r="R538">
        <f t="shared" si="57"/>
        <v>2</v>
      </c>
    </row>
    <row r="539">
      <c r="A539" s="49">
        <v>2.0</v>
      </c>
      <c r="B539" s="51" t="s">
        <v>580</v>
      </c>
      <c r="C539" s="51" t="s">
        <v>3247</v>
      </c>
      <c r="D539" s="49">
        <v>96.0</v>
      </c>
      <c r="E539" s="63" t="s">
        <v>3248</v>
      </c>
      <c r="F539" s="49" t="s">
        <v>582</v>
      </c>
      <c r="G539" s="51"/>
      <c r="H539" s="51" t="s">
        <v>363</v>
      </c>
      <c r="I539" s="96">
        <v>44225.0</v>
      </c>
      <c r="J539" s="96">
        <v>44246.0</v>
      </c>
      <c r="K539" s="81" t="s">
        <v>3249</v>
      </c>
      <c r="L539" s="59">
        <v>390176.39</v>
      </c>
      <c r="M539" s="60" t="s">
        <v>2829</v>
      </c>
      <c r="N539" s="55" t="s">
        <v>2826</v>
      </c>
      <c r="O539" s="67" t="s">
        <v>18</v>
      </c>
      <c r="P539" s="57"/>
      <c r="Q539" s="57"/>
      <c r="R539">
        <f t="shared" si="57"/>
        <v>21</v>
      </c>
    </row>
    <row r="540" hidden="1">
      <c r="A540" s="63">
        <v>1.0</v>
      </c>
      <c r="B540" s="63" t="s">
        <v>102</v>
      </c>
      <c r="C540" s="63" t="s">
        <v>318</v>
      </c>
      <c r="D540" s="63">
        <v>230.0</v>
      </c>
      <c r="E540" s="63" t="s">
        <v>3250</v>
      </c>
      <c r="F540" s="63" t="s">
        <v>1071</v>
      </c>
      <c r="G540" s="63"/>
      <c r="H540" s="63" t="s">
        <v>18</v>
      </c>
      <c r="I540" s="76">
        <v>44257.0</v>
      </c>
      <c r="J540" s="76">
        <v>44258.0</v>
      </c>
      <c r="K540" s="87" t="s">
        <v>3251</v>
      </c>
      <c r="L540" s="59">
        <v>780000.0</v>
      </c>
      <c r="M540" s="60" t="s">
        <v>3252</v>
      </c>
      <c r="N540" s="61" t="s">
        <v>3253</v>
      </c>
      <c r="O540" s="59">
        <v>780000.0</v>
      </c>
      <c r="P540" s="57"/>
      <c r="Q540" s="57"/>
      <c r="R540">
        <f t="shared" si="57"/>
        <v>1</v>
      </c>
    </row>
    <row r="541">
      <c r="A541" s="63">
        <v>2.0</v>
      </c>
      <c r="B541" s="63" t="s">
        <v>588</v>
      </c>
      <c r="C541" s="63" t="s">
        <v>742</v>
      </c>
      <c r="D541" s="63">
        <v>964.0</v>
      </c>
      <c r="E541" s="63" t="s">
        <v>743</v>
      </c>
      <c r="F541" s="63" t="s">
        <v>582</v>
      </c>
      <c r="G541" s="63"/>
      <c r="H541" s="63" t="s">
        <v>595</v>
      </c>
      <c r="I541" s="76">
        <v>44447.0</v>
      </c>
      <c r="J541" s="76">
        <v>44447.0</v>
      </c>
      <c r="K541" s="87" t="s">
        <v>3254</v>
      </c>
      <c r="L541" s="59">
        <v>7.679640517E7</v>
      </c>
      <c r="M541" s="60" t="s">
        <v>745</v>
      </c>
      <c r="N541" s="61" t="s">
        <v>746</v>
      </c>
      <c r="O541" s="66">
        <v>1733596.15</v>
      </c>
      <c r="P541" s="62" t="s">
        <v>672</v>
      </c>
      <c r="Q541" s="62" t="s">
        <v>673</v>
      </c>
      <c r="R541">
        <f t="shared" si="57"/>
        <v>0</v>
      </c>
    </row>
    <row r="542">
      <c r="A542" s="63">
        <v>2.0</v>
      </c>
      <c r="B542" s="63" t="s">
        <v>588</v>
      </c>
      <c r="C542" s="63" t="s">
        <v>742</v>
      </c>
      <c r="D542" s="63">
        <v>964.0</v>
      </c>
      <c r="E542" s="63" t="s">
        <v>743</v>
      </c>
      <c r="F542" s="63" t="s">
        <v>582</v>
      </c>
      <c r="G542" s="63"/>
      <c r="H542" s="63" t="s">
        <v>595</v>
      </c>
      <c r="I542" s="76">
        <v>44448.0</v>
      </c>
      <c r="J542" s="76">
        <v>44448.0</v>
      </c>
      <c r="K542" s="87" t="s">
        <v>3254</v>
      </c>
      <c r="L542" s="59">
        <v>7.679640517E7</v>
      </c>
      <c r="M542" s="60" t="s">
        <v>745</v>
      </c>
      <c r="N542" s="61" t="s">
        <v>746</v>
      </c>
      <c r="O542" s="66">
        <v>5.771903634E7</v>
      </c>
      <c r="P542" s="62" t="s">
        <v>672</v>
      </c>
      <c r="Q542" s="62" t="s">
        <v>673</v>
      </c>
      <c r="R542">
        <f t="shared" si="57"/>
        <v>0</v>
      </c>
    </row>
    <row r="543">
      <c r="A543" s="63">
        <v>2.0</v>
      </c>
      <c r="B543" s="60" t="s">
        <v>3255</v>
      </c>
      <c r="C543" s="63" t="s">
        <v>3256</v>
      </c>
      <c r="D543" s="63">
        <v>854.0</v>
      </c>
      <c r="E543" s="63" t="s">
        <v>3257</v>
      </c>
      <c r="F543" s="63" t="s">
        <v>582</v>
      </c>
      <c r="G543" s="63"/>
      <c r="H543" s="63" t="s">
        <v>586</v>
      </c>
      <c r="I543" s="76">
        <v>44377.0</v>
      </c>
      <c r="J543" s="76">
        <v>44391.0</v>
      </c>
      <c r="K543" s="87" t="s">
        <v>3258</v>
      </c>
      <c r="L543" s="59" t="s">
        <v>18</v>
      </c>
      <c r="M543" s="60" t="s">
        <v>18</v>
      </c>
      <c r="N543" s="63" t="s">
        <v>18</v>
      </c>
      <c r="O543" s="63" t="s">
        <v>18</v>
      </c>
      <c r="P543" s="57"/>
      <c r="Q543" s="57"/>
      <c r="R543">
        <f t="shared" si="57"/>
        <v>14</v>
      </c>
    </row>
    <row r="544">
      <c r="A544" s="63">
        <v>2.0</v>
      </c>
      <c r="B544" s="63" t="s">
        <v>197</v>
      </c>
      <c r="C544" s="60" t="s">
        <v>3259</v>
      </c>
      <c r="D544" s="63">
        <v>809.0</v>
      </c>
      <c r="E544" s="63" t="s">
        <v>3260</v>
      </c>
      <c r="F544" s="63" t="s">
        <v>582</v>
      </c>
      <c r="G544" s="63"/>
      <c r="H544" s="63" t="s">
        <v>18</v>
      </c>
      <c r="I544" s="76">
        <v>44383.0</v>
      </c>
      <c r="J544" s="76">
        <v>44412.0</v>
      </c>
      <c r="K544" s="77" t="s">
        <v>3261</v>
      </c>
      <c r="L544" s="59">
        <v>2901188.0</v>
      </c>
      <c r="M544" s="60" t="s">
        <v>18</v>
      </c>
      <c r="N544" s="63" t="s">
        <v>18</v>
      </c>
      <c r="O544" s="63" t="s">
        <v>18</v>
      </c>
      <c r="P544" s="57"/>
      <c r="Q544" s="57"/>
      <c r="R544">
        <f t="shared" si="57"/>
        <v>29</v>
      </c>
    </row>
    <row r="545">
      <c r="A545" s="63">
        <v>2.0</v>
      </c>
      <c r="B545" s="63" t="s">
        <v>3262</v>
      </c>
      <c r="C545" s="60" t="s">
        <v>3263</v>
      </c>
      <c r="D545" s="63">
        <v>810.0</v>
      </c>
      <c r="E545" s="63" t="s">
        <v>3264</v>
      </c>
      <c r="F545" s="63" t="s">
        <v>582</v>
      </c>
      <c r="G545" s="63"/>
      <c r="H545" s="63" t="s">
        <v>18</v>
      </c>
      <c r="I545" s="76">
        <v>44383.0</v>
      </c>
      <c r="J545" s="76">
        <v>44390.0</v>
      </c>
      <c r="K545" s="77" t="s">
        <v>3265</v>
      </c>
      <c r="L545" s="59">
        <v>5022326.0</v>
      </c>
      <c r="M545" s="60" t="s">
        <v>18</v>
      </c>
      <c r="N545" s="63" t="s">
        <v>18</v>
      </c>
      <c r="O545" s="63" t="s">
        <v>18</v>
      </c>
      <c r="P545" s="57"/>
      <c r="Q545" s="57"/>
      <c r="R545">
        <f t="shared" si="57"/>
        <v>7</v>
      </c>
    </row>
    <row r="546">
      <c r="A546" s="63">
        <v>2.0</v>
      </c>
      <c r="B546" s="63" t="s">
        <v>2846</v>
      </c>
      <c r="C546" s="63" t="s">
        <v>3266</v>
      </c>
      <c r="D546" s="63">
        <v>796.0</v>
      </c>
      <c r="E546" s="63" t="s">
        <v>3267</v>
      </c>
      <c r="F546" s="63" t="s">
        <v>582</v>
      </c>
      <c r="G546" s="63"/>
      <c r="H546" s="63" t="s">
        <v>18</v>
      </c>
      <c r="I546" s="76">
        <v>44378.0</v>
      </c>
      <c r="J546" s="76">
        <v>44386.0</v>
      </c>
      <c r="K546" s="87" t="s">
        <v>3268</v>
      </c>
      <c r="L546" s="59">
        <v>224226.0</v>
      </c>
      <c r="M546" s="60" t="s">
        <v>18</v>
      </c>
      <c r="N546" s="63" t="s">
        <v>18</v>
      </c>
      <c r="O546" s="63" t="s">
        <v>18</v>
      </c>
      <c r="P546" s="57"/>
      <c r="Q546" s="57"/>
      <c r="R546">
        <f t="shared" si="57"/>
        <v>8</v>
      </c>
    </row>
    <row r="547">
      <c r="A547" s="63">
        <v>2.0</v>
      </c>
      <c r="B547" s="63" t="s">
        <v>3269</v>
      </c>
      <c r="C547" s="63" t="s">
        <v>3270</v>
      </c>
      <c r="D547" s="63">
        <v>818.0</v>
      </c>
      <c r="E547" s="63" t="s">
        <v>3271</v>
      </c>
      <c r="F547" s="63" t="s">
        <v>582</v>
      </c>
      <c r="G547" s="63"/>
      <c r="H547" s="63" t="s">
        <v>18</v>
      </c>
      <c r="I547" s="76">
        <v>44385.0</v>
      </c>
      <c r="J547" s="76">
        <v>44389.0</v>
      </c>
      <c r="K547" s="87" t="s">
        <v>3272</v>
      </c>
      <c r="L547" s="59" t="s">
        <v>18</v>
      </c>
      <c r="M547" s="60" t="s">
        <v>18</v>
      </c>
      <c r="N547" s="63" t="s">
        <v>18</v>
      </c>
      <c r="O547" s="63" t="s">
        <v>18</v>
      </c>
      <c r="P547" s="57"/>
      <c r="Q547" s="57"/>
      <c r="R547">
        <f t="shared" si="57"/>
        <v>4</v>
      </c>
    </row>
    <row r="548">
      <c r="A548" s="49">
        <v>2.0</v>
      </c>
      <c r="B548" s="51" t="s">
        <v>165</v>
      </c>
      <c r="C548" s="51" t="s">
        <v>857</v>
      </c>
      <c r="D548" s="49">
        <v>17.0</v>
      </c>
      <c r="E548" s="49" t="s">
        <v>858</v>
      </c>
      <c r="F548" s="49" t="s">
        <v>582</v>
      </c>
      <c r="G548" s="51"/>
      <c r="H548" s="51" t="s">
        <v>640</v>
      </c>
      <c r="I548" s="96">
        <v>44210.0</v>
      </c>
      <c r="J548" s="96">
        <v>44211.0</v>
      </c>
      <c r="K548" s="81" t="s">
        <v>3273</v>
      </c>
      <c r="L548" s="132">
        <v>1.4069139E7</v>
      </c>
      <c r="M548" s="133" t="s">
        <v>860</v>
      </c>
      <c r="N548" s="134" t="s">
        <v>861</v>
      </c>
      <c r="O548" s="67" t="s">
        <v>18</v>
      </c>
      <c r="P548" s="62"/>
      <c r="Q548" s="62"/>
    </row>
    <row r="549">
      <c r="A549" s="63">
        <v>1.0</v>
      </c>
      <c r="B549" s="63" t="s">
        <v>909</v>
      </c>
      <c r="C549" s="63" t="s">
        <v>3274</v>
      </c>
      <c r="D549" s="63">
        <v>946.0</v>
      </c>
      <c r="E549" s="63" t="s">
        <v>2960</v>
      </c>
      <c r="F549" s="63" t="s">
        <v>582</v>
      </c>
      <c r="G549" s="63"/>
      <c r="H549" s="63" t="s">
        <v>586</v>
      </c>
      <c r="I549" s="76">
        <v>44399.0</v>
      </c>
      <c r="J549" s="76">
        <v>44413.0</v>
      </c>
      <c r="K549" s="87" t="s">
        <v>3275</v>
      </c>
      <c r="L549" s="59">
        <v>366360.11</v>
      </c>
      <c r="M549" s="60" t="s">
        <v>18</v>
      </c>
      <c r="N549" s="63" t="s">
        <v>18</v>
      </c>
      <c r="O549" s="59" t="s">
        <v>18</v>
      </c>
      <c r="P549" s="57"/>
      <c r="Q549" s="57"/>
    </row>
    <row r="550">
      <c r="A550" s="49">
        <v>2.0</v>
      </c>
      <c r="B550" s="51" t="s">
        <v>165</v>
      </c>
      <c r="C550" s="51" t="s">
        <v>857</v>
      </c>
      <c r="D550" s="49">
        <v>161.0</v>
      </c>
      <c r="E550" s="49" t="s">
        <v>858</v>
      </c>
      <c r="F550" s="49" t="s">
        <v>582</v>
      </c>
      <c r="G550" s="51"/>
      <c r="H550" s="51" t="s">
        <v>640</v>
      </c>
      <c r="I550" s="96">
        <v>44237.0</v>
      </c>
      <c r="J550" s="96">
        <v>44245.0</v>
      </c>
      <c r="K550" s="81" t="s">
        <v>3276</v>
      </c>
      <c r="L550" s="132">
        <v>1.4069139E7</v>
      </c>
      <c r="M550" s="133" t="s">
        <v>860</v>
      </c>
      <c r="N550" s="134" t="s">
        <v>861</v>
      </c>
      <c r="O550" s="67" t="s">
        <v>18</v>
      </c>
      <c r="P550" s="57"/>
      <c r="Q550" s="57"/>
      <c r="R550">
        <f t="shared" ref="R550:R580" si="58">DATEDIF(I550,J550,"D")</f>
        <v>8</v>
      </c>
    </row>
    <row r="551">
      <c r="A551" s="63">
        <v>2.0</v>
      </c>
      <c r="B551" s="63" t="s">
        <v>165</v>
      </c>
      <c r="C551" s="128" t="s">
        <v>857</v>
      </c>
      <c r="D551" s="63">
        <v>254.0</v>
      </c>
      <c r="E551" s="63" t="s">
        <v>858</v>
      </c>
      <c r="F551" s="63" t="s">
        <v>582</v>
      </c>
      <c r="G551" s="63"/>
      <c r="H551" s="63" t="s">
        <v>640</v>
      </c>
      <c r="I551" s="76">
        <v>44257.0</v>
      </c>
      <c r="J551" s="76">
        <v>44278.0</v>
      </c>
      <c r="K551" s="87" t="s">
        <v>3277</v>
      </c>
      <c r="L551" s="132">
        <v>1.4069139E7</v>
      </c>
      <c r="M551" s="133" t="s">
        <v>860</v>
      </c>
      <c r="N551" s="134" t="s">
        <v>861</v>
      </c>
      <c r="O551" s="59" t="s">
        <v>18</v>
      </c>
      <c r="P551" s="57"/>
      <c r="Q551" s="57"/>
      <c r="R551">
        <f t="shared" si="58"/>
        <v>21</v>
      </c>
    </row>
    <row r="552">
      <c r="A552" s="63">
        <v>2.0</v>
      </c>
      <c r="B552" s="63" t="s">
        <v>588</v>
      </c>
      <c r="C552" s="51" t="s">
        <v>817</v>
      </c>
      <c r="D552" s="63">
        <v>247.0</v>
      </c>
      <c r="E552" s="63" t="s">
        <v>2992</v>
      </c>
      <c r="F552" s="63" t="s">
        <v>582</v>
      </c>
      <c r="G552" s="63"/>
      <c r="H552" s="63" t="s">
        <v>595</v>
      </c>
      <c r="I552" s="76">
        <v>44371.0</v>
      </c>
      <c r="J552" s="76">
        <v>44371.0</v>
      </c>
      <c r="K552" s="87" t="s">
        <v>2293</v>
      </c>
      <c r="L552" s="54">
        <v>441463.0</v>
      </c>
      <c r="M552" s="98" t="s">
        <v>2994</v>
      </c>
      <c r="N552" s="55" t="s">
        <v>2995</v>
      </c>
      <c r="O552" s="56">
        <v>175022.33</v>
      </c>
      <c r="P552" s="62" t="s">
        <v>672</v>
      </c>
      <c r="Q552" s="62" t="s">
        <v>673</v>
      </c>
      <c r="R552">
        <f t="shared" si="58"/>
        <v>0</v>
      </c>
    </row>
    <row r="553">
      <c r="A553" s="63">
        <v>2.0</v>
      </c>
      <c r="B553" s="63" t="s">
        <v>3278</v>
      </c>
      <c r="C553" s="63" t="s">
        <v>3279</v>
      </c>
      <c r="D553" s="63">
        <v>748.0</v>
      </c>
      <c r="E553" s="63" t="s">
        <v>3280</v>
      </c>
      <c r="F553" s="63" t="s">
        <v>582</v>
      </c>
      <c r="G553" s="63"/>
      <c r="H553" s="63" t="s">
        <v>18</v>
      </c>
      <c r="I553" s="76">
        <v>44355.0</v>
      </c>
      <c r="J553" s="76">
        <v>44391.0</v>
      </c>
      <c r="K553" s="87" t="s">
        <v>3281</v>
      </c>
      <c r="L553" s="59" t="s">
        <v>18</v>
      </c>
      <c r="M553" s="60" t="s">
        <v>18</v>
      </c>
      <c r="N553" s="63" t="s">
        <v>18</v>
      </c>
      <c r="O553" s="63" t="s">
        <v>18</v>
      </c>
      <c r="P553" s="57"/>
      <c r="Q553" s="57"/>
      <c r="R553">
        <f t="shared" si="58"/>
        <v>36</v>
      </c>
    </row>
    <row r="554">
      <c r="A554" s="63">
        <v>2.0</v>
      </c>
      <c r="B554" s="63" t="s">
        <v>580</v>
      </c>
      <c r="C554" s="60" t="s">
        <v>3282</v>
      </c>
      <c r="D554" s="63">
        <v>902.0</v>
      </c>
      <c r="E554" s="63" t="s">
        <v>3283</v>
      </c>
      <c r="F554" s="63" t="s">
        <v>582</v>
      </c>
      <c r="G554" s="63"/>
      <c r="H554" s="63" t="s">
        <v>586</v>
      </c>
      <c r="I554" s="76">
        <v>44389.0</v>
      </c>
      <c r="J554" s="76">
        <v>44393.0</v>
      </c>
      <c r="K554" s="87" t="s">
        <v>3284</v>
      </c>
      <c r="L554" s="59" t="s">
        <v>18</v>
      </c>
      <c r="M554" s="60" t="s">
        <v>18</v>
      </c>
      <c r="N554" s="63" t="s">
        <v>18</v>
      </c>
      <c r="O554" s="63" t="s">
        <v>18</v>
      </c>
      <c r="P554" s="57"/>
      <c r="Q554" s="57"/>
      <c r="R554">
        <f t="shared" si="58"/>
        <v>4</v>
      </c>
    </row>
    <row r="555">
      <c r="A555" s="63">
        <v>2.0</v>
      </c>
      <c r="B555" s="63" t="s">
        <v>580</v>
      </c>
      <c r="C555" s="63" t="s">
        <v>2084</v>
      </c>
      <c r="D555" s="63" t="s">
        <v>3285</v>
      </c>
      <c r="E555" s="63" t="s">
        <v>3283</v>
      </c>
      <c r="F555" s="63" t="s">
        <v>582</v>
      </c>
      <c r="G555" s="63"/>
      <c r="H555" s="63" t="s">
        <v>586</v>
      </c>
      <c r="I555" s="76">
        <v>44434.0</v>
      </c>
      <c r="J555" s="76">
        <v>44467.0</v>
      </c>
      <c r="K555" s="77" t="s">
        <v>3286</v>
      </c>
      <c r="L555" s="59" t="s">
        <v>18</v>
      </c>
      <c r="M555" s="60" t="s">
        <v>18</v>
      </c>
      <c r="N555" s="63" t="s">
        <v>18</v>
      </c>
      <c r="O555" s="63" t="s">
        <v>18</v>
      </c>
      <c r="P555" s="57"/>
      <c r="Q555" s="57"/>
      <c r="R555">
        <f t="shared" si="58"/>
        <v>33</v>
      </c>
    </row>
    <row r="556">
      <c r="A556" s="63">
        <v>2.0</v>
      </c>
      <c r="B556" s="63" t="s">
        <v>474</v>
      </c>
      <c r="C556" s="63" t="s">
        <v>1742</v>
      </c>
      <c r="D556" s="63">
        <v>825.0</v>
      </c>
      <c r="E556" s="63" t="s">
        <v>863</v>
      </c>
      <c r="F556" s="63" t="s">
        <v>582</v>
      </c>
      <c r="G556" s="63"/>
      <c r="H556" s="63" t="s">
        <v>227</v>
      </c>
      <c r="I556" s="76">
        <v>44385.0</v>
      </c>
      <c r="J556" s="76">
        <v>44399.0</v>
      </c>
      <c r="K556" s="77" t="s">
        <v>3287</v>
      </c>
      <c r="L556" s="59" t="s">
        <v>18</v>
      </c>
      <c r="M556" s="60" t="s">
        <v>18</v>
      </c>
      <c r="N556" s="63" t="s">
        <v>18</v>
      </c>
      <c r="O556" s="63" t="s">
        <v>18</v>
      </c>
      <c r="P556" s="57"/>
      <c r="Q556" s="57"/>
      <c r="R556">
        <f t="shared" si="58"/>
        <v>14</v>
      </c>
    </row>
    <row r="557">
      <c r="A557" s="63">
        <v>2.0</v>
      </c>
      <c r="B557" s="63" t="s">
        <v>580</v>
      </c>
      <c r="C557" s="63" t="s">
        <v>608</v>
      </c>
      <c r="D557" s="63">
        <v>675.0</v>
      </c>
      <c r="E557" s="63" t="s">
        <v>3288</v>
      </c>
      <c r="F557" s="63" t="s">
        <v>582</v>
      </c>
      <c r="G557" s="63"/>
      <c r="H557" s="63" t="s">
        <v>586</v>
      </c>
      <c r="I557" s="64">
        <v>44337.0</v>
      </c>
      <c r="J557" s="64">
        <v>44343.0</v>
      </c>
      <c r="K557" s="87" t="s">
        <v>3289</v>
      </c>
      <c r="L557" s="59" t="s">
        <v>18</v>
      </c>
      <c r="M557" s="60" t="s">
        <v>18</v>
      </c>
      <c r="N557" s="63" t="s">
        <v>18</v>
      </c>
      <c r="O557" s="63" t="s">
        <v>18</v>
      </c>
      <c r="P557" s="57"/>
      <c r="Q557" s="57"/>
      <c r="R557">
        <f t="shared" si="58"/>
        <v>6</v>
      </c>
    </row>
    <row r="558">
      <c r="A558" s="63">
        <v>2.0</v>
      </c>
      <c r="B558" s="63" t="s">
        <v>580</v>
      </c>
      <c r="C558" s="63" t="s">
        <v>608</v>
      </c>
      <c r="D558" s="63">
        <v>729.0</v>
      </c>
      <c r="E558" s="63" t="s">
        <v>3288</v>
      </c>
      <c r="F558" s="63" t="s">
        <v>582</v>
      </c>
      <c r="G558" s="63"/>
      <c r="H558" s="63" t="s">
        <v>586</v>
      </c>
      <c r="I558" s="76">
        <v>44348.0</v>
      </c>
      <c r="J558" s="64">
        <v>44350.0</v>
      </c>
      <c r="K558" s="87" t="s">
        <v>3290</v>
      </c>
      <c r="L558" s="59" t="s">
        <v>18</v>
      </c>
      <c r="M558" s="60" t="s">
        <v>18</v>
      </c>
      <c r="N558" s="63" t="s">
        <v>18</v>
      </c>
      <c r="O558" s="63" t="s">
        <v>18</v>
      </c>
      <c r="P558" s="57"/>
      <c r="Q558" s="57"/>
      <c r="R558">
        <f t="shared" si="58"/>
        <v>2</v>
      </c>
    </row>
    <row r="559">
      <c r="A559" s="63">
        <v>2.0</v>
      </c>
      <c r="B559" s="63" t="s">
        <v>588</v>
      </c>
      <c r="C559" s="51" t="s">
        <v>3291</v>
      </c>
      <c r="D559" s="63">
        <v>588.0</v>
      </c>
      <c r="E559" s="49" t="s">
        <v>3292</v>
      </c>
      <c r="F559" s="63" t="s">
        <v>582</v>
      </c>
      <c r="G559" s="51"/>
      <c r="H559" s="51" t="s">
        <v>363</v>
      </c>
      <c r="I559" s="76">
        <v>44322.0</v>
      </c>
      <c r="J559" s="76">
        <v>44334.0</v>
      </c>
      <c r="K559" s="87" t="s">
        <v>3293</v>
      </c>
      <c r="L559" s="54">
        <v>397917.0</v>
      </c>
      <c r="M559" s="98" t="s">
        <v>3294</v>
      </c>
      <c r="N559" s="55" t="s">
        <v>3295</v>
      </c>
      <c r="O559" s="63" t="s">
        <v>18</v>
      </c>
      <c r="P559" s="57"/>
      <c r="Q559" s="57"/>
      <c r="R559">
        <f t="shared" si="58"/>
        <v>12</v>
      </c>
    </row>
    <row r="560">
      <c r="A560" s="49">
        <v>1.0</v>
      </c>
      <c r="B560" s="51" t="s">
        <v>1356</v>
      </c>
      <c r="C560" s="51" t="s">
        <v>3296</v>
      </c>
      <c r="D560" s="49">
        <v>353.0</v>
      </c>
      <c r="E560" s="49" t="s">
        <v>3297</v>
      </c>
      <c r="F560" s="49" t="s">
        <v>582</v>
      </c>
      <c r="G560" s="51"/>
      <c r="H560" s="51" t="s">
        <v>18</v>
      </c>
      <c r="I560" s="96">
        <v>44256.0</v>
      </c>
      <c r="J560" s="96">
        <v>44256.0</v>
      </c>
      <c r="K560" s="53" t="s">
        <v>3298</v>
      </c>
      <c r="L560" s="54">
        <v>720000.0</v>
      </c>
      <c r="M560" s="98" t="s">
        <v>3299</v>
      </c>
      <c r="N560" s="55" t="s">
        <v>3300</v>
      </c>
      <c r="O560" s="56">
        <v>100000.0</v>
      </c>
      <c r="P560" s="62" t="s">
        <v>672</v>
      </c>
      <c r="Q560" s="62" t="s">
        <v>673</v>
      </c>
      <c r="R560">
        <f t="shared" si="58"/>
        <v>0</v>
      </c>
    </row>
    <row r="561">
      <c r="A561" s="63">
        <v>2.0</v>
      </c>
      <c r="B561" s="63" t="s">
        <v>2252</v>
      </c>
      <c r="C561" s="63" t="s">
        <v>3301</v>
      </c>
      <c r="D561" s="63">
        <v>970.0</v>
      </c>
      <c r="E561" s="63" t="s">
        <v>3302</v>
      </c>
      <c r="F561" s="63" t="s">
        <v>582</v>
      </c>
      <c r="G561" s="63"/>
      <c r="H561" s="63" t="s">
        <v>595</v>
      </c>
      <c r="I561" s="76">
        <v>44404.0</v>
      </c>
      <c r="J561" s="76">
        <v>44426.0</v>
      </c>
      <c r="K561" s="77" t="s">
        <v>3303</v>
      </c>
      <c r="L561" s="59">
        <v>212654.0</v>
      </c>
      <c r="M561" s="60" t="s">
        <v>18</v>
      </c>
      <c r="N561" s="63" t="s">
        <v>18</v>
      </c>
      <c r="O561" s="63" t="s">
        <v>18</v>
      </c>
      <c r="P561" s="57"/>
      <c r="Q561" s="57"/>
      <c r="R561">
        <f t="shared" si="58"/>
        <v>22</v>
      </c>
    </row>
    <row r="562">
      <c r="A562" s="63">
        <v>2.0</v>
      </c>
      <c r="B562" s="63" t="s">
        <v>3304</v>
      </c>
      <c r="C562" s="60" t="s">
        <v>3305</v>
      </c>
      <c r="D562" s="63">
        <v>879.0</v>
      </c>
      <c r="E562" s="63" t="s">
        <v>3306</v>
      </c>
      <c r="F562" s="63" t="s">
        <v>582</v>
      </c>
      <c r="G562" s="63"/>
      <c r="H562" s="63" t="s">
        <v>202</v>
      </c>
      <c r="I562" s="76">
        <v>44403.0</v>
      </c>
      <c r="J562" s="79">
        <v>44487.0</v>
      </c>
      <c r="K562" s="77" t="s">
        <v>3307</v>
      </c>
      <c r="L562" s="244"/>
      <c r="M562" s="248"/>
      <c r="N562" s="156"/>
      <c r="O562" s="156"/>
      <c r="P562" s="57"/>
      <c r="Q562" s="57"/>
      <c r="R562">
        <f t="shared" si="58"/>
        <v>84</v>
      </c>
    </row>
    <row r="563">
      <c r="A563" s="63">
        <v>2.0</v>
      </c>
      <c r="B563" s="63" t="s">
        <v>580</v>
      </c>
      <c r="C563" s="60" t="s">
        <v>3308</v>
      </c>
      <c r="D563" s="63">
        <v>985.0</v>
      </c>
      <c r="E563" s="63" t="s">
        <v>3309</v>
      </c>
      <c r="F563" s="63" t="s">
        <v>582</v>
      </c>
      <c r="G563" s="63"/>
      <c r="H563" s="63" t="s">
        <v>595</v>
      </c>
      <c r="I563" s="76">
        <v>44406.0</v>
      </c>
      <c r="J563" s="76">
        <v>44431.0</v>
      </c>
      <c r="K563" s="77" t="s">
        <v>3310</v>
      </c>
      <c r="L563" s="59">
        <v>5393089.0</v>
      </c>
      <c r="M563" s="60" t="s">
        <v>3311</v>
      </c>
      <c r="N563" s="63" t="s">
        <v>18</v>
      </c>
      <c r="O563" s="63" t="s">
        <v>18</v>
      </c>
      <c r="P563" s="57"/>
      <c r="Q563" s="57"/>
      <c r="R563">
        <f t="shared" si="58"/>
        <v>25</v>
      </c>
    </row>
    <row r="564">
      <c r="A564" s="63">
        <v>2.0</v>
      </c>
      <c r="B564" s="63" t="s">
        <v>580</v>
      </c>
      <c r="C564" s="60" t="s">
        <v>3312</v>
      </c>
      <c r="D564" s="63">
        <v>986.0</v>
      </c>
      <c r="E564" s="63" t="s">
        <v>3313</v>
      </c>
      <c r="F564" s="63" t="s">
        <v>582</v>
      </c>
      <c r="G564" s="63"/>
      <c r="H564" s="63" t="s">
        <v>595</v>
      </c>
      <c r="I564" s="76">
        <v>44406.0</v>
      </c>
      <c r="J564" s="76">
        <v>44431.0</v>
      </c>
      <c r="K564" s="77" t="s">
        <v>3314</v>
      </c>
      <c r="L564" s="59">
        <v>5393089.0</v>
      </c>
      <c r="M564" s="60" t="s">
        <v>3315</v>
      </c>
      <c r="N564" s="63" t="s">
        <v>18</v>
      </c>
      <c r="O564" s="63" t="s">
        <v>18</v>
      </c>
      <c r="P564" s="57"/>
      <c r="Q564" s="57"/>
      <c r="R564">
        <f t="shared" si="58"/>
        <v>25</v>
      </c>
    </row>
    <row r="565">
      <c r="A565" s="63">
        <v>2.0</v>
      </c>
      <c r="B565" s="63" t="s">
        <v>448</v>
      </c>
      <c r="C565" s="60" t="s">
        <v>3316</v>
      </c>
      <c r="D565" s="63">
        <v>947.0</v>
      </c>
      <c r="E565" s="63" t="s">
        <v>3317</v>
      </c>
      <c r="F565" s="63" t="s">
        <v>582</v>
      </c>
      <c r="G565" s="63"/>
      <c r="H565" s="63" t="s">
        <v>3318</v>
      </c>
      <c r="I565" s="76">
        <v>44413.0</v>
      </c>
      <c r="J565" s="76">
        <v>44421.0</v>
      </c>
      <c r="K565" s="77" t="s">
        <v>3319</v>
      </c>
      <c r="L565" s="59">
        <v>995238.0</v>
      </c>
      <c r="M565" s="60" t="s">
        <v>18</v>
      </c>
      <c r="N565" s="63" t="s">
        <v>18</v>
      </c>
      <c r="O565" s="63" t="s">
        <v>18</v>
      </c>
      <c r="P565" s="57"/>
      <c r="Q565" s="57"/>
      <c r="R565">
        <f t="shared" si="58"/>
        <v>8</v>
      </c>
    </row>
    <row r="566">
      <c r="A566" s="63">
        <v>2.0</v>
      </c>
      <c r="B566" s="63" t="s">
        <v>457</v>
      </c>
      <c r="C566" s="60" t="s">
        <v>3320</v>
      </c>
      <c r="D566" s="63">
        <v>955.0</v>
      </c>
      <c r="E566" s="63" t="s">
        <v>3321</v>
      </c>
      <c r="F566" s="63" t="s">
        <v>582</v>
      </c>
      <c r="G566" s="63"/>
      <c r="H566" s="63" t="s">
        <v>172</v>
      </c>
      <c r="I566" s="76">
        <v>44419.0</v>
      </c>
      <c r="J566" s="79">
        <v>44482.0</v>
      </c>
      <c r="K566" s="77" t="s">
        <v>3322</v>
      </c>
      <c r="L566" s="59" t="s">
        <v>18</v>
      </c>
      <c r="M566" s="60" t="s">
        <v>18</v>
      </c>
      <c r="N566" s="63" t="s">
        <v>18</v>
      </c>
      <c r="O566" s="63" t="s">
        <v>18</v>
      </c>
      <c r="P566" s="57"/>
      <c r="Q566" s="57"/>
      <c r="R566">
        <f t="shared" si="58"/>
        <v>63</v>
      </c>
    </row>
    <row r="567">
      <c r="A567" s="63">
        <v>2.0</v>
      </c>
      <c r="B567" s="63" t="s">
        <v>3155</v>
      </c>
      <c r="C567" s="63" t="s">
        <v>3323</v>
      </c>
      <c r="D567" s="63">
        <v>968.0</v>
      </c>
      <c r="E567" s="63" t="s">
        <v>3324</v>
      </c>
      <c r="F567" s="63" t="s">
        <v>582</v>
      </c>
      <c r="G567" s="63"/>
      <c r="H567" s="63" t="s">
        <v>384</v>
      </c>
      <c r="I567" s="76">
        <v>44424.0</v>
      </c>
      <c r="J567" s="79">
        <v>44482.0</v>
      </c>
      <c r="K567" s="77" t="s">
        <v>3325</v>
      </c>
      <c r="L567" s="59" t="s">
        <v>18</v>
      </c>
      <c r="M567" s="60" t="s">
        <v>18</v>
      </c>
      <c r="N567" s="63" t="s">
        <v>18</v>
      </c>
      <c r="O567" s="63" t="s">
        <v>18</v>
      </c>
      <c r="P567" s="57"/>
      <c r="Q567" s="57"/>
      <c r="R567">
        <f t="shared" si="58"/>
        <v>58</v>
      </c>
    </row>
    <row r="568">
      <c r="A568" s="63">
        <v>2.0</v>
      </c>
      <c r="B568" s="63" t="s">
        <v>868</v>
      </c>
      <c r="C568" s="63" t="s">
        <v>3326</v>
      </c>
      <c r="D568" s="63">
        <v>972.0</v>
      </c>
      <c r="E568" s="63" t="s">
        <v>870</v>
      </c>
      <c r="F568" s="63" t="s">
        <v>582</v>
      </c>
      <c r="G568" s="63"/>
      <c r="H568" s="63" t="s">
        <v>242</v>
      </c>
      <c r="I568" s="76">
        <v>44424.0</v>
      </c>
      <c r="J568" s="76">
        <v>44463.0</v>
      </c>
      <c r="K568" s="77" t="s">
        <v>3327</v>
      </c>
      <c r="L568" s="59">
        <v>6675972.0</v>
      </c>
      <c r="M568" s="60" t="s">
        <v>18</v>
      </c>
      <c r="N568" s="63" t="s">
        <v>18</v>
      </c>
      <c r="O568" s="63" t="s">
        <v>18</v>
      </c>
      <c r="P568" s="57"/>
      <c r="Q568" s="57"/>
      <c r="R568">
        <f t="shared" si="58"/>
        <v>39</v>
      </c>
    </row>
    <row r="569">
      <c r="A569" s="63">
        <v>2.0</v>
      </c>
      <c r="B569" s="63" t="s">
        <v>197</v>
      </c>
      <c r="C569" s="63" t="s">
        <v>3328</v>
      </c>
      <c r="D569" s="63">
        <v>984.0</v>
      </c>
      <c r="E569" s="63" t="s">
        <v>3329</v>
      </c>
      <c r="F569" s="63" t="s">
        <v>582</v>
      </c>
      <c r="G569" s="63"/>
      <c r="H569" s="63" t="s">
        <v>1719</v>
      </c>
      <c r="I569" s="76">
        <v>44426.0</v>
      </c>
      <c r="J569" s="76">
        <v>44463.0</v>
      </c>
      <c r="K569" s="87" t="s">
        <v>3330</v>
      </c>
      <c r="L569" s="59">
        <v>5.327468E7</v>
      </c>
      <c r="M569" s="60" t="s">
        <v>18</v>
      </c>
      <c r="N569" s="63" t="s">
        <v>18</v>
      </c>
      <c r="O569" s="63" t="s">
        <v>18</v>
      </c>
      <c r="P569" s="57"/>
      <c r="Q569" s="57"/>
      <c r="R569">
        <f t="shared" si="58"/>
        <v>37</v>
      </c>
    </row>
    <row r="570">
      <c r="A570" s="63">
        <v>2.0</v>
      </c>
      <c r="B570" s="63" t="s">
        <v>844</v>
      </c>
      <c r="C570" s="63" t="s">
        <v>3331</v>
      </c>
      <c r="D570" s="63" t="s">
        <v>3332</v>
      </c>
      <c r="E570" s="63" t="s">
        <v>876</v>
      </c>
      <c r="F570" s="63" t="s">
        <v>582</v>
      </c>
      <c r="G570" s="63"/>
      <c r="H570" s="63" t="s">
        <v>595</v>
      </c>
      <c r="I570" s="76">
        <v>44349.0</v>
      </c>
      <c r="J570" s="79">
        <v>44483.0</v>
      </c>
      <c r="K570" s="77" t="s">
        <v>3333</v>
      </c>
      <c r="L570" s="132">
        <v>4.1991675E7</v>
      </c>
      <c r="M570" s="133" t="s">
        <v>998</v>
      </c>
      <c r="N570" s="134" t="s">
        <v>878</v>
      </c>
      <c r="O570" s="63" t="s">
        <v>18</v>
      </c>
      <c r="P570" s="57"/>
      <c r="Q570" s="57"/>
      <c r="R570">
        <f t="shared" si="58"/>
        <v>134</v>
      </c>
    </row>
    <row r="571">
      <c r="A571" s="49">
        <v>1.0</v>
      </c>
      <c r="B571" s="51" t="s">
        <v>1356</v>
      </c>
      <c r="C571" s="51" t="s">
        <v>3296</v>
      </c>
      <c r="D571" s="49">
        <v>353.0</v>
      </c>
      <c r="E571" s="49" t="s">
        <v>3297</v>
      </c>
      <c r="F571" s="49" t="s">
        <v>582</v>
      </c>
      <c r="G571" s="51"/>
      <c r="H571" s="51" t="s">
        <v>18</v>
      </c>
      <c r="I571" s="96">
        <v>44257.0</v>
      </c>
      <c r="J571" s="96">
        <v>44257.0</v>
      </c>
      <c r="K571" s="53" t="s">
        <v>3334</v>
      </c>
      <c r="L571" s="54">
        <v>720000.0</v>
      </c>
      <c r="M571" s="98" t="s">
        <v>3299</v>
      </c>
      <c r="N571" s="55" t="s">
        <v>3300</v>
      </c>
      <c r="O571" s="56">
        <v>116000.0</v>
      </c>
      <c r="P571" s="62" t="s">
        <v>672</v>
      </c>
      <c r="Q571" s="62" t="s">
        <v>673</v>
      </c>
      <c r="R571">
        <f t="shared" si="58"/>
        <v>0</v>
      </c>
    </row>
    <row r="572">
      <c r="A572" s="49">
        <v>1.0</v>
      </c>
      <c r="B572" s="51" t="s">
        <v>588</v>
      </c>
      <c r="C572" s="51" t="s">
        <v>93</v>
      </c>
      <c r="D572" s="49">
        <v>712.0</v>
      </c>
      <c r="E572" s="49" t="s">
        <v>3335</v>
      </c>
      <c r="F572" s="49" t="s">
        <v>582</v>
      </c>
      <c r="G572" s="51"/>
      <c r="H572" s="51" t="s">
        <v>363</v>
      </c>
      <c r="I572" s="96">
        <v>44292.0</v>
      </c>
      <c r="J572" s="96">
        <v>44292.0</v>
      </c>
      <c r="K572" s="81" t="s">
        <v>3242</v>
      </c>
      <c r="L572" s="54">
        <v>728383.0</v>
      </c>
      <c r="M572" s="98" t="s">
        <v>3336</v>
      </c>
      <c r="N572" s="55" t="s">
        <v>3337</v>
      </c>
      <c r="O572" s="56">
        <v>217832.4</v>
      </c>
      <c r="P572" s="62" t="s">
        <v>337</v>
      </c>
      <c r="Q572" s="62" t="s">
        <v>337</v>
      </c>
      <c r="R572">
        <f t="shared" si="58"/>
        <v>0</v>
      </c>
    </row>
    <row r="573">
      <c r="A573" s="210">
        <v>2.0</v>
      </c>
      <c r="B573" s="128" t="s">
        <v>767</v>
      </c>
      <c r="C573" s="128" t="s">
        <v>3338</v>
      </c>
      <c r="D573" s="210">
        <v>1344.0</v>
      </c>
      <c r="E573" s="210" t="s">
        <v>876</v>
      </c>
      <c r="F573" s="210" t="s">
        <v>582</v>
      </c>
      <c r="G573" s="128"/>
      <c r="H573" s="128" t="s">
        <v>595</v>
      </c>
      <c r="I573" s="212">
        <v>44194.0</v>
      </c>
      <c r="J573" s="212">
        <v>44224.0</v>
      </c>
      <c r="K573" s="53" t="s">
        <v>3339</v>
      </c>
      <c r="L573" s="132">
        <v>4.1991675E7</v>
      </c>
      <c r="M573" s="133" t="s">
        <v>998</v>
      </c>
      <c r="N573" s="134" t="s">
        <v>878</v>
      </c>
      <c r="O573" s="213" t="s">
        <v>18</v>
      </c>
      <c r="P573" s="62"/>
      <c r="Q573" s="62"/>
      <c r="R573">
        <f t="shared" si="58"/>
        <v>30</v>
      </c>
    </row>
    <row r="574">
      <c r="A574" s="210">
        <v>2.0</v>
      </c>
      <c r="B574" s="128" t="s">
        <v>767</v>
      </c>
      <c r="C574" s="128" t="s">
        <v>3338</v>
      </c>
      <c r="D574" s="210">
        <v>1344.0</v>
      </c>
      <c r="E574" s="210" t="s">
        <v>876</v>
      </c>
      <c r="F574" s="210" t="s">
        <v>582</v>
      </c>
      <c r="G574" s="128"/>
      <c r="H574" s="128" t="s">
        <v>595</v>
      </c>
      <c r="I574" s="212">
        <v>44224.0</v>
      </c>
      <c r="J574" s="212">
        <v>44237.0</v>
      </c>
      <c r="K574" s="265" t="s">
        <v>3340</v>
      </c>
      <c r="L574" s="132">
        <v>4.1991675E7</v>
      </c>
      <c r="M574" s="133" t="s">
        <v>998</v>
      </c>
      <c r="N574" s="134" t="s">
        <v>878</v>
      </c>
      <c r="O574" s="213" t="s">
        <v>18</v>
      </c>
      <c r="P574" s="62"/>
      <c r="Q574" s="62"/>
      <c r="R574">
        <f t="shared" si="58"/>
        <v>13</v>
      </c>
    </row>
    <row r="575">
      <c r="A575" s="63">
        <v>2.0</v>
      </c>
      <c r="B575" s="63" t="s">
        <v>844</v>
      </c>
      <c r="C575" s="63" t="s">
        <v>3341</v>
      </c>
      <c r="D575" s="63">
        <v>1292.0</v>
      </c>
      <c r="E575" s="63" t="s">
        <v>876</v>
      </c>
      <c r="F575" s="63" t="s">
        <v>582</v>
      </c>
      <c r="G575" s="63"/>
      <c r="H575" s="63" t="s">
        <v>595</v>
      </c>
      <c r="I575" s="76">
        <v>44473.0</v>
      </c>
      <c r="J575" s="79">
        <v>44503.0</v>
      </c>
      <c r="K575" s="77" t="s">
        <v>3342</v>
      </c>
      <c r="L575" s="132">
        <v>4.1991675E7</v>
      </c>
      <c r="M575" s="133" t="s">
        <v>998</v>
      </c>
      <c r="N575" s="134" t="s">
        <v>878</v>
      </c>
      <c r="O575" s="63" t="s">
        <v>18</v>
      </c>
      <c r="P575" s="57"/>
      <c r="Q575" s="57"/>
      <c r="R575">
        <f t="shared" si="58"/>
        <v>30</v>
      </c>
    </row>
    <row r="576">
      <c r="A576" s="63">
        <v>2.0</v>
      </c>
      <c r="B576" s="63" t="s">
        <v>52</v>
      </c>
      <c r="C576" s="63" t="s">
        <v>879</v>
      </c>
      <c r="D576" s="63" t="s">
        <v>880</v>
      </c>
      <c r="E576" s="49" t="s">
        <v>881</v>
      </c>
      <c r="F576" s="63" t="s">
        <v>582</v>
      </c>
      <c r="G576" s="63"/>
      <c r="H576" s="63" t="s">
        <v>595</v>
      </c>
      <c r="I576" s="76">
        <v>44256.0</v>
      </c>
      <c r="J576" s="76">
        <v>44307.0</v>
      </c>
      <c r="K576" s="87" t="s">
        <v>3343</v>
      </c>
      <c r="L576" s="54">
        <v>7500000.0</v>
      </c>
      <c r="M576" s="98" t="s">
        <v>883</v>
      </c>
      <c r="N576" s="55" t="s">
        <v>884</v>
      </c>
      <c r="O576" s="59" t="s">
        <v>18</v>
      </c>
      <c r="P576" s="57"/>
      <c r="Q576" s="57"/>
      <c r="R576">
        <f t="shared" si="58"/>
        <v>51</v>
      </c>
    </row>
    <row r="577">
      <c r="A577" s="63">
        <v>2.0</v>
      </c>
      <c r="B577" s="63" t="s">
        <v>909</v>
      </c>
      <c r="C577" s="63" t="s">
        <v>3344</v>
      </c>
      <c r="D577" s="63">
        <v>1111.0</v>
      </c>
      <c r="E577" s="63" t="s">
        <v>3345</v>
      </c>
      <c r="F577" s="63" t="s">
        <v>582</v>
      </c>
      <c r="G577" s="63"/>
      <c r="H577" s="63" t="s">
        <v>586</v>
      </c>
      <c r="I577" s="76">
        <v>44432.0</v>
      </c>
      <c r="J577" s="76">
        <v>44442.0</v>
      </c>
      <c r="K577" s="87" t="s">
        <v>3346</v>
      </c>
      <c r="L577" s="59" t="s">
        <v>18</v>
      </c>
      <c r="M577" s="60" t="s">
        <v>18</v>
      </c>
      <c r="N577" s="63" t="s">
        <v>18</v>
      </c>
      <c r="O577" s="63" t="s">
        <v>18</v>
      </c>
      <c r="P577" s="57"/>
      <c r="Q577" s="57"/>
      <c r="R577">
        <f t="shared" si="58"/>
        <v>10</v>
      </c>
    </row>
    <row r="578">
      <c r="A578" s="63">
        <v>2.0</v>
      </c>
      <c r="B578" s="63" t="s">
        <v>197</v>
      </c>
      <c r="C578" s="63" t="s">
        <v>3347</v>
      </c>
      <c r="D578" s="63">
        <v>1133.0</v>
      </c>
      <c r="E578" s="63" t="s">
        <v>3345</v>
      </c>
      <c r="F578" s="63" t="s">
        <v>582</v>
      </c>
      <c r="G578" s="63"/>
      <c r="H578" s="63" t="s">
        <v>18</v>
      </c>
      <c r="I578" s="76">
        <v>44438.0</v>
      </c>
      <c r="J578" s="76">
        <v>44442.0</v>
      </c>
      <c r="K578" s="87" t="s">
        <v>3348</v>
      </c>
      <c r="L578" s="59">
        <v>1.3E9</v>
      </c>
      <c r="M578" s="60" t="s">
        <v>18</v>
      </c>
      <c r="N578" s="63" t="s">
        <v>18</v>
      </c>
      <c r="O578" s="63" t="s">
        <v>18</v>
      </c>
      <c r="P578" s="57"/>
      <c r="Q578" s="57"/>
      <c r="R578">
        <f t="shared" si="58"/>
        <v>4</v>
      </c>
    </row>
    <row r="579">
      <c r="A579" s="63">
        <v>2.0</v>
      </c>
      <c r="B579" s="63" t="s">
        <v>165</v>
      </c>
      <c r="C579" s="63" t="s">
        <v>3349</v>
      </c>
      <c r="D579" s="63">
        <v>1161.0</v>
      </c>
      <c r="E579" s="63" t="s">
        <v>3350</v>
      </c>
      <c r="F579" s="63" t="s">
        <v>582</v>
      </c>
      <c r="G579" s="63"/>
      <c r="H579" s="63" t="s">
        <v>640</v>
      </c>
      <c r="I579" s="76">
        <v>44442.0</v>
      </c>
      <c r="J579" s="76">
        <v>44461.0</v>
      </c>
      <c r="K579" s="87" t="s">
        <v>3351</v>
      </c>
      <c r="L579" s="59">
        <v>5442389.0</v>
      </c>
      <c r="M579" s="248"/>
      <c r="N579" s="156"/>
      <c r="O579" s="156"/>
      <c r="P579" s="57"/>
      <c r="Q579" s="57"/>
      <c r="R579">
        <f t="shared" si="58"/>
        <v>19</v>
      </c>
    </row>
    <row r="580">
      <c r="A580" s="63">
        <v>2.0</v>
      </c>
      <c r="B580" s="63" t="s">
        <v>165</v>
      </c>
      <c r="C580" s="63" t="s">
        <v>3349</v>
      </c>
      <c r="D580" s="63" t="s">
        <v>18</v>
      </c>
      <c r="E580" s="63" t="s">
        <v>3350</v>
      </c>
      <c r="F580" s="63" t="s">
        <v>582</v>
      </c>
      <c r="G580" s="63"/>
      <c r="H580" s="63" t="s">
        <v>640</v>
      </c>
      <c r="I580" s="76">
        <v>44461.0</v>
      </c>
      <c r="J580" s="76">
        <v>44474.0</v>
      </c>
      <c r="K580" s="77" t="s">
        <v>3352</v>
      </c>
      <c r="L580" s="59">
        <v>5442389.0</v>
      </c>
      <c r="M580" s="60" t="s">
        <v>3353</v>
      </c>
      <c r="N580" s="63" t="s">
        <v>18</v>
      </c>
      <c r="O580" s="63" t="s">
        <v>18</v>
      </c>
      <c r="P580" s="57"/>
      <c r="Q580" s="57"/>
      <c r="R580">
        <f t="shared" si="58"/>
        <v>13</v>
      </c>
    </row>
    <row r="581">
      <c r="A581" s="63">
        <v>2.0</v>
      </c>
      <c r="B581" s="63" t="s">
        <v>165</v>
      </c>
      <c r="C581" s="63" t="s">
        <v>2781</v>
      </c>
      <c r="D581" s="63">
        <v>1426.0</v>
      </c>
      <c r="E581" s="63" t="s">
        <v>3350</v>
      </c>
      <c r="F581" s="63" t="s">
        <v>582</v>
      </c>
      <c r="G581" s="63"/>
      <c r="H581" s="63" t="s">
        <v>640</v>
      </c>
      <c r="I581" s="79">
        <v>44511.0</v>
      </c>
      <c r="J581" s="79">
        <v>44518.0</v>
      </c>
      <c r="K581" s="87" t="s">
        <v>3354</v>
      </c>
      <c r="L581" s="59">
        <v>5442389.0</v>
      </c>
      <c r="M581" s="60" t="s">
        <v>3353</v>
      </c>
      <c r="N581" s="63" t="s">
        <v>18</v>
      </c>
      <c r="O581" s="63" t="s">
        <v>18</v>
      </c>
      <c r="P581" s="57"/>
      <c r="Q581" s="57"/>
    </row>
    <row r="582">
      <c r="A582" s="63">
        <v>2.0</v>
      </c>
      <c r="B582" s="63" t="s">
        <v>165</v>
      </c>
      <c r="C582" s="60" t="s">
        <v>895</v>
      </c>
      <c r="D582" s="63">
        <v>1375.0</v>
      </c>
      <c r="E582" s="63" t="s">
        <v>896</v>
      </c>
      <c r="F582" s="63" t="s">
        <v>582</v>
      </c>
      <c r="G582" s="63"/>
      <c r="H582" s="63" t="s">
        <v>640</v>
      </c>
      <c r="I582" s="79">
        <v>44494.0</v>
      </c>
      <c r="J582" s="79">
        <v>44495.0</v>
      </c>
      <c r="K582" s="87" t="s">
        <v>3355</v>
      </c>
      <c r="L582" s="59" t="s">
        <v>18</v>
      </c>
      <c r="M582" s="60" t="s">
        <v>18</v>
      </c>
      <c r="N582" s="63" t="s">
        <v>18</v>
      </c>
      <c r="O582" s="63" t="s">
        <v>18</v>
      </c>
      <c r="P582" s="57"/>
      <c r="Q582" s="57"/>
    </row>
    <row r="583">
      <c r="A583" s="63">
        <v>2.0</v>
      </c>
      <c r="B583" s="63" t="s">
        <v>165</v>
      </c>
      <c r="C583" s="63" t="s">
        <v>3349</v>
      </c>
      <c r="D583" s="63">
        <v>1162.0</v>
      </c>
      <c r="E583" s="63" t="s">
        <v>3356</v>
      </c>
      <c r="F583" s="63" t="s">
        <v>582</v>
      </c>
      <c r="G583" s="63"/>
      <c r="H583" s="63" t="s">
        <v>640</v>
      </c>
      <c r="I583" s="76">
        <v>44442.0</v>
      </c>
      <c r="J583" s="76">
        <v>44461.0</v>
      </c>
      <c r="K583" s="87" t="s">
        <v>3357</v>
      </c>
      <c r="L583" s="59">
        <v>5442389.0</v>
      </c>
      <c r="M583" s="248"/>
      <c r="N583" s="156"/>
      <c r="O583" s="156"/>
      <c r="P583" s="57"/>
      <c r="Q583" s="57"/>
      <c r="R583">
        <f t="shared" ref="R583:R591" si="59">DATEDIF(I583,J583,"D")</f>
        <v>19</v>
      </c>
    </row>
    <row r="584">
      <c r="A584" s="63">
        <v>2.0</v>
      </c>
      <c r="B584" s="63" t="s">
        <v>165</v>
      </c>
      <c r="C584" s="63" t="s">
        <v>3349</v>
      </c>
      <c r="D584" s="63" t="s">
        <v>18</v>
      </c>
      <c r="E584" s="63" t="s">
        <v>3356</v>
      </c>
      <c r="F584" s="63" t="s">
        <v>582</v>
      </c>
      <c r="G584" s="63"/>
      <c r="H584" s="63" t="s">
        <v>640</v>
      </c>
      <c r="I584" s="76">
        <v>44461.0</v>
      </c>
      <c r="J584" s="76">
        <v>44474.0</v>
      </c>
      <c r="K584" s="77" t="s">
        <v>3358</v>
      </c>
      <c r="L584" s="59">
        <v>5442389.0</v>
      </c>
      <c r="M584" s="60" t="s">
        <v>3359</v>
      </c>
      <c r="N584" s="63" t="s">
        <v>18</v>
      </c>
      <c r="O584" s="63" t="s">
        <v>18</v>
      </c>
      <c r="P584" s="57"/>
      <c r="Q584" s="57"/>
      <c r="R584">
        <f t="shared" si="59"/>
        <v>13</v>
      </c>
    </row>
    <row r="585" hidden="1">
      <c r="A585" s="63">
        <v>1.0</v>
      </c>
      <c r="B585" s="63" t="s">
        <v>102</v>
      </c>
      <c r="C585" s="63" t="s">
        <v>93</v>
      </c>
      <c r="D585" s="63">
        <v>477.0</v>
      </c>
      <c r="E585" s="63" t="s">
        <v>3360</v>
      </c>
      <c r="F585" s="63" t="s">
        <v>1071</v>
      </c>
      <c r="G585" s="156"/>
      <c r="H585" s="156"/>
      <c r="I585" s="76">
        <v>44301.0</v>
      </c>
      <c r="J585" s="76">
        <v>44309.0</v>
      </c>
      <c r="K585" s="87" t="s">
        <v>3361</v>
      </c>
      <c r="L585" s="59">
        <v>1751756.0</v>
      </c>
      <c r="M585" s="60" t="s">
        <v>18</v>
      </c>
      <c r="N585" s="63" t="s">
        <v>18</v>
      </c>
      <c r="O585" s="63" t="s">
        <v>18</v>
      </c>
      <c r="P585" s="57"/>
      <c r="Q585" s="57"/>
      <c r="R585">
        <f t="shared" si="59"/>
        <v>8</v>
      </c>
    </row>
    <row r="586" hidden="1">
      <c r="A586" s="63">
        <v>2.0</v>
      </c>
      <c r="B586" s="63" t="s">
        <v>3362</v>
      </c>
      <c r="C586" s="63" t="s">
        <v>3363</v>
      </c>
      <c r="D586" s="63">
        <v>1363.0</v>
      </c>
      <c r="E586" s="63" t="s">
        <v>3364</v>
      </c>
      <c r="F586" s="63" t="s">
        <v>582</v>
      </c>
      <c r="G586" s="63"/>
      <c r="H586" s="63" t="s">
        <v>595</v>
      </c>
      <c r="I586" s="79">
        <v>44484.0</v>
      </c>
      <c r="J586" s="79">
        <v>44515.0</v>
      </c>
      <c r="K586" s="87" t="s">
        <v>3365</v>
      </c>
      <c r="L586" s="59">
        <v>3150000.0</v>
      </c>
      <c r="M586" s="60" t="s">
        <v>18</v>
      </c>
      <c r="N586" s="63" t="s">
        <v>18</v>
      </c>
      <c r="O586" s="63" t="s">
        <v>18</v>
      </c>
      <c r="P586" s="57"/>
      <c r="Q586" s="57"/>
      <c r="R586">
        <f t="shared" si="59"/>
        <v>31</v>
      </c>
    </row>
    <row r="587" hidden="1">
      <c r="A587" s="63">
        <v>2.0</v>
      </c>
      <c r="B587" s="60" t="s">
        <v>3366</v>
      </c>
      <c r="C587" s="60" t="s">
        <v>701</v>
      </c>
      <c r="D587" s="63" t="s">
        <v>18</v>
      </c>
      <c r="E587" s="63" t="s">
        <v>3367</v>
      </c>
      <c r="F587" s="49" t="s">
        <v>582</v>
      </c>
      <c r="G587" s="51"/>
      <c r="H587" s="51" t="s">
        <v>595</v>
      </c>
      <c r="I587" s="76">
        <v>44488.0</v>
      </c>
      <c r="J587" s="76">
        <v>44491.0</v>
      </c>
      <c r="K587" s="77" t="s">
        <v>3368</v>
      </c>
      <c r="L587" s="59">
        <v>9530000.0</v>
      </c>
      <c r="M587" s="60" t="s">
        <v>18</v>
      </c>
      <c r="N587" s="63" t="s">
        <v>18</v>
      </c>
      <c r="O587" s="59" t="s">
        <v>18</v>
      </c>
      <c r="P587" s="57"/>
      <c r="Q587" s="57"/>
      <c r="R587">
        <f t="shared" si="59"/>
        <v>3</v>
      </c>
    </row>
    <row r="588" hidden="1">
      <c r="A588" s="63">
        <v>2.0</v>
      </c>
      <c r="B588" s="63" t="s">
        <v>3369</v>
      </c>
      <c r="C588" s="63" t="s">
        <v>735</v>
      </c>
      <c r="D588" s="63">
        <v>1347.0</v>
      </c>
      <c r="E588" s="63" t="s">
        <v>3370</v>
      </c>
      <c r="F588" s="63" t="s">
        <v>582</v>
      </c>
      <c r="G588" s="63"/>
      <c r="H588" s="63" t="s">
        <v>595</v>
      </c>
      <c r="I588" s="79">
        <v>44489.0</v>
      </c>
      <c r="J588" s="79">
        <v>44512.0</v>
      </c>
      <c r="K588" s="87" t="s">
        <v>3371</v>
      </c>
      <c r="L588" s="59">
        <v>3806725.0</v>
      </c>
      <c r="M588" s="60" t="s">
        <v>18</v>
      </c>
      <c r="N588" s="63" t="s">
        <v>18</v>
      </c>
      <c r="O588" s="63" t="s">
        <v>18</v>
      </c>
      <c r="P588" s="57"/>
      <c r="Q588" s="57"/>
      <c r="R588">
        <f t="shared" si="59"/>
        <v>23</v>
      </c>
    </row>
    <row r="589" hidden="1">
      <c r="A589" s="49">
        <v>2.0</v>
      </c>
      <c r="B589" s="51" t="s">
        <v>580</v>
      </c>
      <c r="C589" s="51" t="s">
        <v>2796</v>
      </c>
      <c r="D589" s="49">
        <v>98.0</v>
      </c>
      <c r="E589" s="49" t="s">
        <v>3372</v>
      </c>
      <c r="F589" s="49" t="s">
        <v>582</v>
      </c>
      <c r="G589" s="128"/>
      <c r="H589" s="128" t="s">
        <v>595</v>
      </c>
      <c r="I589" s="96">
        <v>44228.0</v>
      </c>
      <c r="J589" s="96">
        <v>44246.0</v>
      </c>
      <c r="K589" s="81" t="s">
        <v>3373</v>
      </c>
      <c r="L589" s="54">
        <v>2.2906717E7</v>
      </c>
      <c r="M589" s="98" t="s">
        <v>3374</v>
      </c>
      <c r="N589" s="55" t="s">
        <v>3375</v>
      </c>
      <c r="O589" s="56" t="s">
        <v>18</v>
      </c>
      <c r="P589" s="57"/>
      <c r="Q589" s="57"/>
      <c r="R589">
        <f t="shared" si="59"/>
        <v>18</v>
      </c>
    </row>
    <row r="590" hidden="1">
      <c r="A590" s="63">
        <v>2.0</v>
      </c>
      <c r="B590" s="63" t="s">
        <v>580</v>
      </c>
      <c r="C590" s="63" t="s">
        <v>2796</v>
      </c>
      <c r="D590" s="63">
        <v>214.0</v>
      </c>
      <c r="E590" s="63" t="s">
        <v>3372</v>
      </c>
      <c r="F590" s="63" t="s">
        <v>582</v>
      </c>
      <c r="G590" s="63"/>
      <c r="H590" s="63" t="s">
        <v>595</v>
      </c>
      <c r="I590" s="76">
        <v>44246.0</v>
      </c>
      <c r="J590" s="76">
        <v>44246.0</v>
      </c>
      <c r="K590" s="87" t="s">
        <v>3376</v>
      </c>
      <c r="L590" s="54">
        <v>2.2906717E7</v>
      </c>
      <c r="M590" s="98" t="s">
        <v>3377</v>
      </c>
      <c r="N590" s="55" t="s">
        <v>3375</v>
      </c>
      <c r="O590" s="56" t="s">
        <v>18</v>
      </c>
      <c r="P590" s="57"/>
      <c r="Q590" s="57"/>
      <c r="R590">
        <f t="shared" si="59"/>
        <v>0</v>
      </c>
    </row>
    <row r="591" hidden="1">
      <c r="A591" s="63">
        <v>2.0</v>
      </c>
      <c r="B591" s="63" t="s">
        <v>580</v>
      </c>
      <c r="C591" s="63" t="s">
        <v>3378</v>
      </c>
      <c r="D591" s="63">
        <v>1025.0</v>
      </c>
      <c r="E591" s="63" t="s">
        <v>3372</v>
      </c>
      <c r="F591" s="63" t="s">
        <v>582</v>
      </c>
      <c r="G591" s="63"/>
      <c r="H591" s="63" t="s">
        <v>595</v>
      </c>
      <c r="I591" s="76">
        <v>44418.0</v>
      </c>
      <c r="J591" s="76">
        <v>44418.0</v>
      </c>
      <c r="K591" s="87" t="s">
        <v>3379</v>
      </c>
      <c r="L591" s="59">
        <v>2.2906717E7</v>
      </c>
      <c r="M591" s="98" t="s">
        <v>3377</v>
      </c>
      <c r="N591" s="61" t="s">
        <v>3380</v>
      </c>
      <c r="O591" s="63" t="s">
        <v>18</v>
      </c>
      <c r="P591" s="57"/>
      <c r="Q591" s="57"/>
      <c r="R591">
        <f t="shared" si="59"/>
        <v>0</v>
      </c>
    </row>
    <row r="592" hidden="1">
      <c r="A592" s="63">
        <v>1.0</v>
      </c>
      <c r="B592" s="63" t="s">
        <v>588</v>
      </c>
      <c r="C592" s="60" t="s">
        <v>3381</v>
      </c>
      <c r="D592" s="63">
        <v>890.0</v>
      </c>
      <c r="E592" s="63" t="s">
        <v>3059</v>
      </c>
      <c r="F592" s="63" t="s">
        <v>582</v>
      </c>
      <c r="G592" s="63"/>
      <c r="H592" s="63" t="s">
        <v>731</v>
      </c>
      <c r="I592" s="76">
        <v>44399.0</v>
      </c>
      <c r="J592" s="76">
        <v>44399.0</v>
      </c>
      <c r="K592" s="77" t="s">
        <v>3382</v>
      </c>
      <c r="L592" s="59">
        <v>247212.12</v>
      </c>
      <c r="M592" s="60" t="s">
        <v>3383</v>
      </c>
      <c r="N592" s="61" t="s">
        <v>3384</v>
      </c>
      <c r="O592" s="66">
        <v>74163.64</v>
      </c>
      <c r="P592" s="62" t="s">
        <v>672</v>
      </c>
      <c r="Q592" s="62" t="s">
        <v>673</v>
      </c>
    </row>
    <row r="593" hidden="1">
      <c r="A593" s="63">
        <v>1.0</v>
      </c>
      <c r="B593" s="63" t="s">
        <v>588</v>
      </c>
      <c r="C593" s="60" t="s">
        <v>3381</v>
      </c>
      <c r="D593" s="63">
        <v>890.0</v>
      </c>
      <c r="E593" s="63" t="s">
        <v>3059</v>
      </c>
      <c r="F593" s="63" t="s">
        <v>582</v>
      </c>
      <c r="G593" s="63"/>
      <c r="H593" s="63" t="s">
        <v>731</v>
      </c>
      <c r="I593" s="76">
        <v>44531.0</v>
      </c>
      <c r="J593" s="76">
        <v>44531.0</v>
      </c>
      <c r="K593" s="77" t="s">
        <v>3385</v>
      </c>
      <c r="L593" s="59">
        <v>247212.12</v>
      </c>
      <c r="M593" s="60" t="s">
        <v>3383</v>
      </c>
      <c r="N593" s="61" t="s">
        <v>3384</v>
      </c>
      <c r="O593" s="66">
        <v>25142.78</v>
      </c>
      <c r="P593" s="62" t="s">
        <v>672</v>
      </c>
      <c r="Q593" s="62" t="s">
        <v>673</v>
      </c>
    </row>
    <row r="594" hidden="1">
      <c r="A594" s="63">
        <v>2.0</v>
      </c>
      <c r="B594" s="63" t="s">
        <v>165</v>
      </c>
      <c r="C594" s="63" t="s">
        <v>830</v>
      </c>
      <c r="D594" s="63">
        <v>710.0</v>
      </c>
      <c r="E594" s="63" t="s">
        <v>3079</v>
      </c>
      <c r="F594" s="63" t="s">
        <v>582</v>
      </c>
      <c r="G594" s="63"/>
      <c r="H594" s="63" t="s">
        <v>640</v>
      </c>
      <c r="I594" s="76">
        <v>44369.0</v>
      </c>
      <c r="J594" s="76">
        <v>44369.0</v>
      </c>
      <c r="K594" s="77" t="s">
        <v>3386</v>
      </c>
      <c r="L594" s="59">
        <v>7719835.0</v>
      </c>
      <c r="M594" s="60" t="s">
        <v>3083</v>
      </c>
      <c r="N594" s="61" t="s">
        <v>834</v>
      </c>
      <c r="O594" s="66">
        <v>6175867.9</v>
      </c>
      <c r="P594" s="62" t="s">
        <v>695</v>
      </c>
      <c r="Q594" s="62" t="s">
        <v>338</v>
      </c>
    </row>
    <row r="595" ht="26.25" hidden="1" customHeight="1">
      <c r="A595" s="49">
        <v>2.0</v>
      </c>
      <c r="B595" s="51" t="s">
        <v>197</v>
      </c>
      <c r="C595" s="51" t="s">
        <v>3387</v>
      </c>
      <c r="D595" s="49" t="s">
        <v>18</v>
      </c>
      <c r="E595" s="49" t="s">
        <v>3388</v>
      </c>
      <c r="F595" s="49" t="s">
        <v>582</v>
      </c>
      <c r="G595" s="51"/>
      <c r="H595" s="51" t="s">
        <v>18</v>
      </c>
      <c r="I595" s="96">
        <v>44501.0</v>
      </c>
      <c r="J595" s="96">
        <v>44501.0</v>
      </c>
      <c r="K595" s="81" t="s">
        <v>3389</v>
      </c>
      <c r="L595" s="54">
        <v>3.945821E7</v>
      </c>
      <c r="M595" s="98" t="s">
        <v>18</v>
      </c>
      <c r="N595" s="49" t="s">
        <v>18</v>
      </c>
      <c r="O595" s="67" t="s">
        <v>18</v>
      </c>
      <c r="P595" s="57"/>
      <c r="Q595" s="57"/>
      <c r="R595">
        <f t="shared" ref="R595:R608" si="60">DATEDIF(I595,J595,"D")</f>
        <v>0</v>
      </c>
    </row>
    <row r="596" ht="42.0" hidden="1" customHeight="1">
      <c r="A596" s="49">
        <v>2.0</v>
      </c>
      <c r="B596" s="51" t="s">
        <v>197</v>
      </c>
      <c r="C596" s="51" t="s">
        <v>3390</v>
      </c>
      <c r="D596" s="49" t="s">
        <v>18</v>
      </c>
      <c r="E596" s="49" t="s">
        <v>3388</v>
      </c>
      <c r="F596" s="49" t="s">
        <v>582</v>
      </c>
      <c r="G596" s="51"/>
      <c r="H596" s="51" t="s">
        <v>18</v>
      </c>
      <c r="I596" s="96">
        <v>44501.0</v>
      </c>
      <c r="J596" s="96">
        <v>44501.0</v>
      </c>
      <c r="K596" s="81" t="s">
        <v>3391</v>
      </c>
      <c r="L596" s="54">
        <v>1.19798E7</v>
      </c>
      <c r="M596" s="98" t="s">
        <v>18</v>
      </c>
      <c r="N596" s="49" t="s">
        <v>18</v>
      </c>
      <c r="O596" s="67" t="s">
        <v>18</v>
      </c>
      <c r="P596" s="57"/>
      <c r="Q596" s="57"/>
      <c r="R596">
        <f t="shared" si="60"/>
        <v>0</v>
      </c>
    </row>
    <row r="597" hidden="1">
      <c r="A597" s="49">
        <v>2.0</v>
      </c>
      <c r="B597" s="206" t="s">
        <v>197</v>
      </c>
      <c r="C597" s="51" t="s">
        <v>3392</v>
      </c>
      <c r="D597" s="49" t="s">
        <v>18</v>
      </c>
      <c r="E597" s="49" t="s">
        <v>3388</v>
      </c>
      <c r="F597" s="49" t="s">
        <v>582</v>
      </c>
      <c r="G597" s="51"/>
      <c r="H597" s="51" t="s">
        <v>18</v>
      </c>
      <c r="I597" s="96">
        <v>44501.0</v>
      </c>
      <c r="J597" s="96">
        <v>44501.0</v>
      </c>
      <c r="K597" s="81" t="s">
        <v>3393</v>
      </c>
      <c r="L597" s="54">
        <v>1.7849298E7</v>
      </c>
      <c r="M597" s="98" t="s">
        <v>18</v>
      </c>
      <c r="N597" s="49" t="s">
        <v>18</v>
      </c>
      <c r="O597" s="67" t="s">
        <v>18</v>
      </c>
      <c r="P597" s="57"/>
      <c r="Q597" s="57"/>
      <c r="R597">
        <f t="shared" si="60"/>
        <v>0</v>
      </c>
    </row>
    <row r="598" hidden="1">
      <c r="A598" s="49">
        <v>2.0</v>
      </c>
      <c r="B598" s="51" t="s">
        <v>197</v>
      </c>
      <c r="C598" s="51" t="s">
        <v>3394</v>
      </c>
      <c r="D598" s="49" t="s">
        <v>18</v>
      </c>
      <c r="E598" s="49" t="s">
        <v>3388</v>
      </c>
      <c r="F598" s="49" t="s">
        <v>582</v>
      </c>
      <c r="G598" s="51"/>
      <c r="H598" s="51" t="s">
        <v>18</v>
      </c>
      <c r="I598" s="96">
        <v>44501.0</v>
      </c>
      <c r="J598" s="96">
        <v>44501.0</v>
      </c>
      <c r="K598" s="81" t="s">
        <v>3395</v>
      </c>
      <c r="L598" s="54">
        <v>6734120.0</v>
      </c>
      <c r="M598" s="98" t="s">
        <v>18</v>
      </c>
      <c r="N598" s="49" t="s">
        <v>18</v>
      </c>
      <c r="O598" s="67" t="s">
        <v>18</v>
      </c>
      <c r="P598" s="57"/>
      <c r="Q598" s="57"/>
      <c r="R598">
        <f t="shared" si="60"/>
        <v>0</v>
      </c>
    </row>
    <row r="599" hidden="1">
      <c r="A599" s="49">
        <v>2.0</v>
      </c>
      <c r="B599" s="51" t="s">
        <v>197</v>
      </c>
      <c r="C599" s="51" t="s">
        <v>3396</v>
      </c>
      <c r="D599" s="49" t="s">
        <v>18</v>
      </c>
      <c r="E599" s="49" t="s">
        <v>3388</v>
      </c>
      <c r="F599" s="49" t="s">
        <v>582</v>
      </c>
      <c r="G599" s="51"/>
      <c r="H599" s="51" t="s">
        <v>18</v>
      </c>
      <c r="I599" s="96">
        <v>44501.0</v>
      </c>
      <c r="J599" s="96">
        <v>44501.0</v>
      </c>
      <c r="K599" s="81" t="s">
        <v>3397</v>
      </c>
      <c r="L599" s="54">
        <v>490530.0</v>
      </c>
      <c r="M599" s="98" t="s">
        <v>18</v>
      </c>
      <c r="N599" s="49" t="s">
        <v>18</v>
      </c>
      <c r="O599" s="67" t="s">
        <v>18</v>
      </c>
      <c r="P599" s="57"/>
      <c r="Q599" s="57"/>
      <c r="R599">
        <f t="shared" si="60"/>
        <v>0</v>
      </c>
    </row>
    <row r="600" hidden="1">
      <c r="A600" s="63">
        <v>2.0</v>
      </c>
      <c r="B600" s="63" t="s">
        <v>2393</v>
      </c>
      <c r="C600" s="63" t="s">
        <v>3398</v>
      </c>
      <c r="D600" s="63">
        <v>1429.0</v>
      </c>
      <c r="E600" s="63" t="s">
        <v>3399</v>
      </c>
      <c r="F600" s="63" t="s">
        <v>582</v>
      </c>
      <c r="G600" s="63"/>
      <c r="H600" s="63" t="s">
        <v>586</v>
      </c>
      <c r="I600" s="79">
        <v>44498.0</v>
      </c>
      <c r="J600" s="76">
        <v>44502.0</v>
      </c>
      <c r="K600" s="87" t="s">
        <v>3400</v>
      </c>
      <c r="L600" s="59" t="s">
        <v>18</v>
      </c>
      <c r="M600" s="60" t="s">
        <v>18</v>
      </c>
      <c r="N600" s="63" t="s">
        <v>18</v>
      </c>
      <c r="O600" s="63" t="s">
        <v>18</v>
      </c>
      <c r="P600" s="57"/>
      <c r="Q600" s="57"/>
      <c r="R600">
        <f t="shared" si="60"/>
        <v>4</v>
      </c>
    </row>
    <row r="601" hidden="1">
      <c r="A601" s="63">
        <v>2.0</v>
      </c>
      <c r="B601" s="63" t="s">
        <v>580</v>
      </c>
      <c r="C601" s="63" t="s">
        <v>3401</v>
      </c>
      <c r="D601" s="63">
        <v>1360.0</v>
      </c>
      <c r="E601" s="63" t="s">
        <v>3402</v>
      </c>
      <c r="F601" s="63" t="s">
        <v>582</v>
      </c>
      <c r="G601" s="63"/>
      <c r="H601" s="63" t="s">
        <v>595</v>
      </c>
      <c r="I601" s="79">
        <v>44491.0</v>
      </c>
      <c r="J601" s="79">
        <v>44552.0</v>
      </c>
      <c r="K601" s="77" t="s">
        <v>3403</v>
      </c>
      <c r="L601" s="59">
        <v>1545128.24</v>
      </c>
      <c r="M601" s="60" t="s">
        <v>18</v>
      </c>
      <c r="N601" s="63" t="s">
        <v>18</v>
      </c>
      <c r="O601" s="63" t="s">
        <v>18</v>
      </c>
      <c r="P601" s="57"/>
      <c r="Q601" s="57"/>
      <c r="R601">
        <f t="shared" si="60"/>
        <v>61</v>
      </c>
    </row>
    <row r="602" hidden="1">
      <c r="A602" s="63">
        <v>2.0</v>
      </c>
      <c r="B602" s="63" t="s">
        <v>580</v>
      </c>
      <c r="C602" s="63" t="s">
        <v>3404</v>
      </c>
      <c r="D602" s="63">
        <v>1360.0</v>
      </c>
      <c r="E602" s="63" t="s">
        <v>3405</v>
      </c>
      <c r="F602" s="63" t="s">
        <v>582</v>
      </c>
      <c r="G602" s="63"/>
      <c r="H602" s="63" t="s">
        <v>595</v>
      </c>
      <c r="I602" s="79">
        <v>44491.0</v>
      </c>
      <c r="J602" s="79">
        <v>44552.0</v>
      </c>
      <c r="K602" s="77" t="s">
        <v>3403</v>
      </c>
      <c r="L602" s="59">
        <v>1545128.24</v>
      </c>
      <c r="M602" s="60" t="s">
        <v>18</v>
      </c>
      <c r="N602" s="63" t="s">
        <v>18</v>
      </c>
      <c r="O602" s="63" t="s">
        <v>18</v>
      </c>
      <c r="P602" s="34"/>
      <c r="Q602" s="34"/>
      <c r="R602">
        <f t="shared" si="60"/>
        <v>61</v>
      </c>
    </row>
    <row r="603" hidden="1">
      <c r="A603" s="63">
        <v>2.0</v>
      </c>
      <c r="B603" s="63" t="s">
        <v>197</v>
      </c>
      <c r="C603" s="63" t="s">
        <v>3406</v>
      </c>
      <c r="D603" s="63">
        <v>1391.0</v>
      </c>
      <c r="E603" s="63" t="s">
        <v>3407</v>
      </c>
      <c r="F603" s="63" t="s">
        <v>582</v>
      </c>
      <c r="G603" s="63"/>
      <c r="H603" s="63" t="s">
        <v>18</v>
      </c>
      <c r="I603" s="79">
        <v>44490.0</v>
      </c>
      <c r="J603" s="79">
        <v>44495.0</v>
      </c>
      <c r="K603" s="87" t="s">
        <v>3408</v>
      </c>
      <c r="L603" s="59">
        <v>2.3565082E7</v>
      </c>
      <c r="M603" s="60" t="s">
        <v>18</v>
      </c>
      <c r="N603" s="63" t="s">
        <v>18</v>
      </c>
      <c r="O603" s="63" t="s">
        <v>18</v>
      </c>
      <c r="P603" s="57"/>
      <c r="Q603" s="57"/>
      <c r="R603">
        <f t="shared" si="60"/>
        <v>5</v>
      </c>
    </row>
    <row r="604" hidden="1">
      <c r="A604" s="258">
        <v>2.0</v>
      </c>
      <c r="B604" s="124" t="s">
        <v>704</v>
      </c>
      <c r="C604" s="124" t="s">
        <v>3409</v>
      </c>
      <c r="D604" s="258" t="s">
        <v>18</v>
      </c>
      <c r="E604" s="258" t="s">
        <v>3410</v>
      </c>
      <c r="F604" s="63" t="s">
        <v>582</v>
      </c>
      <c r="G604" s="124"/>
      <c r="H604" s="124" t="s">
        <v>634</v>
      </c>
      <c r="I604" s="212">
        <v>44335.0</v>
      </c>
      <c r="J604" s="212">
        <v>44336.0</v>
      </c>
      <c r="K604" s="53" t="s">
        <v>3411</v>
      </c>
      <c r="L604" s="132">
        <v>1600000.0</v>
      </c>
      <c r="M604" s="133" t="s">
        <v>18</v>
      </c>
      <c r="N604" s="134" t="s">
        <v>18</v>
      </c>
      <c r="O604" s="213" t="s">
        <v>18</v>
      </c>
      <c r="P604" s="62"/>
      <c r="Q604" s="62"/>
      <c r="R604">
        <f t="shared" si="60"/>
        <v>1</v>
      </c>
    </row>
    <row r="605" hidden="1">
      <c r="A605" s="63">
        <v>2.0</v>
      </c>
      <c r="B605" s="63" t="s">
        <v>704</v>
      </c>
      <c r="C605" s="63" t="s">
        <v>3412</v>
      </c>
      <c r="D605" s="63">
        <v>684.0</v>
      </c>
      <c r="E605" s="63" t="s">
        <v>3410</v>
      </c>
      <c r="F605" s="63" t="s">
        <v>582</v>
      </c>
      <c r="G605" s="63"/>
      <c r="H605" s="63" t="s">
        <v>634</v>
      </c>
      <c r="I605" s="76">
        <v>44341.0</v>
      </c>
      <c r="J605" s="76">
        <v>44356.0</v>
      </c>
      <c r="K605" s="87" t="s">
        <v>3413</v>
      </c>
      <c r="L605" s="59">
        <v>1600000.0</v>
      </c>
      <c r="M605" s="60" t="s">
        <v>18</v>
      </c>
      <c r="N605" s="63" t="s">
        <v>18</v>
      </c>
      <c r="O605" s="63" t="s">
        <v>18</v>
      </c>
      <c r="P605" s="57"/>
      <c r="Q605" s="57"/>
      <c r="R605">
        <f t="shared" si="60"/>
        <v>15</v>
      </c>
    </row>
    <row r="606" hidden="1">
      <c r="A606" s="63">
        <v>2.0</v>
      </c>
      <c r="B606" s="63" t="s">
        <v>2846</v>
      </c>
      <c r="C606" s="63" t="s">
        <v>3414</v>
      </c>
      <c r="D606" s="63">
        <v>1434.0</v>
      </c>
      <c r="E606" s="63" t="s">
        <v>3415</v>
      </c>
      <c r="F606" s="63" t="s">
        <v>582</v>
      </c>
      <c r="G606" s="63"/>
      <c r="H606" s="63" t="s">
        <v>595</v>
      </c>
      <c r="I606" s="79">
        <v>44515.0</v>
      </c>
      <c r="J606" s="79">
        <v>44517.0</v>
      </c>
      <c r="K606" s="87" t="s">
        <v>3416</v>
      </c>
      <c r="L606" s="59">
        <v>1.7576954E7</v>
      </c>
      <c r="M606" s="60" t="s">
        <v>18</v>
      </c>
      <c r="N606" s="63" t="s">
        <v>18</v>
      </c>
      <c r="O606" s="63" t="s">
        <v>18</v>
      </c>
      <c r="P606" s="57"/>
      <c r="Q606" s="57"/>
      <c r="R606">
        <f t="shared" si="60"/>
        <v>2</v>
      </c>
    </row>
    <row r="607" hidden="1">
      <c r="A607" s="63">
        <v>2.0</v>
      </c>
      <c r="B607" s="51" t="s">
        <v>2764</v>
      </c>
      <c r="C607" s="60" t="s">
        <v>3417</v>
      </c>
      <c r="D607" s="63">
        <v>1383.0</v>
      </c>
      <c r="E607" s="63" t="s">
        <v>911</v>
      </c>
      <c r="F607" s="63" t="s">
        <v>582</v>
      </c>
      <c r="G607" s="63"/>
      <c r="H607" s="63" t="s">
        <v>586</v>
      </c>
      <c r="I607" s="76">
        <v>44511.0</v>
      </c>
      <c r="J607" s="76">
        <v>44519.0</v>
      </c>
      <c r="K607" s="77" t="s">
        <v>3418</v>
      </c>
      <c r="L607" s="59">
        <v>941200.0</v>
      </c>
      <c r="M607" s="60" t="s">
        <v>18</v>
      </c>
      <c r="N607" s="63" t="s">
        <v>18</v>
      </c>
      <c r="O607" s="59" t="s">
        <v>18</v>
      </c>
      <c r="P607" s="57"/>
      <c r="Q607" s="57"/>
      <c r="R607">
        <f t="shared" si="60"/>
        <v>8</v>
      </c>
    </row>
    <row r="608" hidden="1">
      <c r="A608" s="49">
        <v>2.0</v>
      </c>
      <c r="B608" s="51" t="s">
        <v>3369</v>
      </c>
      <c r="C608" s="51" t="s">
        <v>3419</v>
      </c>
      <c r="D608" s="49" t="s">
        <v>18</v>
      </c>
      <c r="E608" s="49" t="s">
        <v>3420</v>
      </c>
      <c r="F608" s="49" t="s">
        <v>582</v>
      </c>
      <c r="G608" s="128"/>
      <c r="H608" s="128" t="s">
        <v>3421</v>
      </c>
      <c r="I608" s="96">
        <v>44511.0</v>
      </c>
      <c r="J608" s="96">
        <v>44537.0</v>
      </c>
      <c r="K608" s="81" t="s">
        <v>3422</v>
      </c>
      <c r="L608" s="63" t="s">
        <v>18</v>
      </c>
      <c r="M608" s="60" t="s">
        <v>18</v>
      </c>
      <c r="N608" s="63" t="s">
        <v>18</v>
      </c>
      <c r="O608" s="59" t="s">
        <v>18</v>
      </c>
      <c r="P608" s="57"/>
      <c r="Q608" s="57"/>
      <c r="R608">
        <f t="shared" si="60"/>
        <v>26</v>
      </c>
    </row>
    <row r="609" hidden="1">
      <c r="A609" s="49">
        <v>2.0</v>
      </c>
      <c r="B609" s="51" t="s">
        <v>759</v>
      </c>
      <c r="C609" s="51" t="s">
        <v>2796</v>
      </c>
      <c r="D609" s="49" t="s">
        <v>18</v>
      </c>
      <c r="E609" s="49" t="s">
        <v>3423</v>
      </c>
      <c r="F609" s="49" t="s">
        <v>582</v>
      </c>
      <c r="G609" s="51"/>
      <c r="H609" s="51" t="s">
        <v>595</v>
      </c>
      <c r="I609" s="96">
        <v>44281.0</v>
      </c>
      <c r="J609" s="96">
        <v>44281.0</v>
      </c>
      <c r="K609" s="53" t="s">
        <v>3424</v>
      </c>
      <c r="L609" s="54">
        <v>3316803.0</v>
      </c>
      <c r="M609" s="98" t="s">
        <v>3425</v>
      </c>
      <c r="N609" s="55" t="s">
        <v>3426</v>
      </c>
      <c r="O609" s="56">
        <v>1658401.13</v>
      </c>
      <c r="P609" s="62" t="s">
        <v>672</v>
      </c>
      <c r="Q609" s="62" t="s">
        <v>673</v>
      </c>
    </row>
    <row r="610" ht="40.5" hidden="1" customHeight="1">
      <c r="A610" s="210">
        <v>2.0</v>
      </c>
      <c r="B610" s="128" t="s">
        <v>52</v>
      </c>
      <c r="C610" s="128" t="s">
        <v>3427</v>
      </c>
      <c r="D610" s="210" t="s">
        <v>18</v>
      </c>
      <c r="E610" s="210" t="s">
        <v>3428</v>
      </c>
      <c r="F610" s="210" t="s">
        <v>582</v>
      </c>
      <c r="G610" s="128"/>
      <c r="H610" s="128" t="s">
        <v>288</v>
      </c>
      <c r="I610" s="212">
        <v>44193.0</v>
      </c>
      <c r="J610" s="212">
        <v>44244.0</v>
      </c>
      <c r="K610" s="265" t="s">
        <v>3429</v>
      </c>
      <c r="L610" s="132" t="s">
        <v>18</v>
      </c>
      <c r="M610" s="133" t="s">
        <v>18</v>
      </c>
      <c r="N610" s="134" t="s">
        <v>18</v>
      </c>
      <c r="O610" s="213" t="s">
        <v>18</v>
      </c>
      <c r="P610" s="62"/>
      <c r="Q610" s="62"/>
      <c r="R610">
        <f t="shared" ref="R610:R615" si="61">DATEDIF(I610,J610,"D")</f>
        <v>51</v>
      </c>
    </row>
    <row r="611" hidden="1">
      <c r="A611" s="49">
        <v>2.0</v>
      </c>
      <c r="B611" s="51" t="s">
        <v>3430</v>
      </c>
      <c r="C611" s="51" t="s">
        <v>3431</v>
      </c>
      <c r="D611" s="49" t="s">
        <v>18</v>
      </c>
      <c r="E611" s="49" t="s">
        <v>3432</v>
      </c>
      <c r="F611" s="49" t="s">
        <v>1027</v>
      </c>
      <c r="G611" s="51" t="s">
        <v>18</v>
      </c>
      <c r="H611" s="51" t="s">
        <v>595</v>
      </c>
      <c r="I611" s="96">
        <v>44537.0</v>
      </c>
      <c r="J611" s="96">
        <v>44552.0</v>
      </c>
      <c r="K611" s="81" t="s">
        <v>3433</v>
      </c>
      <c r="L611" s="54">
        <v>415800.0</v>
      </c>
      <c r="M611" s="98" t="s">
        <v>18</v>
      </c>
      <c r="N611" s="55" t="s">
        <v>18</v>
      </c>
      <c r="O611" s="56" t="s">
        <v>18</v>
      </c>
      <c r="P611" s="62" t="s">
        <v>18</v>
      </c>
      <c r="Q611" s="57"/>
      <c r="R611">
        <f t="shared" si="61"/>
        <v>15</v>
      </c>
    </row>
    <row r="612" hidden="1">
      <c r="A612" s="49">
        <v>2.0</v>
      </c>
      <c r="B612" s="51" t="s">
        <v>580</v>
      </c>
      <c r="C612" s="51" t="s">
        <v>914</v>
      </c>
      <c r="D612" s="49">
        <v>77.0</v>
      </c>
      <c r="E612" s="49" t="s">
        <v>915</v>
      </c>
      <c r="F612" s="49" t="s">
        <v>582</v>
      </c>
      <c r="G612" s="51"/>
      <c r="H612" s="51" t="s">
        <v>644</v>
      </c>
      <c r="I612" s="96">
        <v>44223.0</v>
      </c>
      <c r="J612" s="96">
        <v>44246.0</v>
      </c>
      <c r="K612" s="81" t="s">
        <v>3434</v>
      </c>
      <c r="L612" s="54">
        <v>3663144.78</v>
      </c>
      <c r="M612" s="98" t="s">
        <v>917</v>
      </c>
      <c r="N612" s="55" t="s">
        <v>918</v>
      </c>
      <c r="O612" s="56" t="s">
        <v>18</v>
      </c>
      <c r="P612" s="57"/>
      <c r="Q612" s="57"/>
      <c r="R612">
        <f t="shared" si="61"/>
        <v>23</v>
      </c>
    </row>
    <row r="613" hidden="1">
      <c r="A613" s="63">
        <v>2.0</v>
      </c>
      <c r="B613" s="63" t="s">
        <v>580</v>
      </c>
      <c r="C613" s="63" t="s">
        <v>914</v>
      </c>
      <c r="D613" s="63">
        <v>1229.0</v>
      </c>
      <c r="E613" s="63" t="s">
        <v>915</v>
      </c>
      <c r="F613" s="63" t="s">
        <v>582</v>
      </c>
      <c r="G613" s="63"/>
      <c r="H613" s="63" t="s">
        <v>644</v>
      </c>
      <c r="I613" s="76">
        <v>44459.0</v>
      </c>
      <c r="J613" s="64">
        <v>44476.0</v>
      </c>
      <c r="K613" s="77" t="s">
        <v>3435</v>
      </c>
      <c r="L613" s="54">
        <v>3663144.78</v>
      </c>
      <c r="M613" s="98" t="s">
        <v>917</v>
      </c>
      <c r="N613" s="55" t="s">
        <v>918</v>
      </c>
      <c r="O613" s="56" t="s">
        <v>18</v>
      </c>
      <c r="P613" s="57"/>
      <c r="Q613" s="57"/>
      <c r="R613">
        <f t="shared" si="61"/>
        <v>17</v>
      </c>
    </row>
    <row r="614" hidden="1">
      <c r="A614" s="63">
        <v>2.0</v>
      </c>
      <c r="B614" s="63" t="s">
        <v>580</v>
      </c>
      <c r="C614" s="63" t="s">
        <v>914</v>
      </c>
      <c r="D614" s="63">
        <v>1414.0</v>
      </c>
      <c r="E614" s="63" t="s">
        <v>915</v>
      </c>
      <c r="F614" s="63" t="s">
        <v>582</v>
      </c>
      <c r="G614" s="63"/>
      <c r="H614" s="63" t="s">
        <v>644</v>
      </c>
      <c r="I614" s="76">
        <v>44509.0</v>
      </c>
      <c r="J614" s="76">
        <v>44509.0</v>
      </c>
      <c r="K614" s="87" t="s">
        <v>3436</v>
      </c>
      <c r="L614" s="54">
        <v>3663144.78</v>
      </c>
      <c r="M614" s="98" t="s">
        <v>917</v>
      </c>
      <c r="N614" s="55" t="s">
        <v>918</v>
      </c>
      <c r="O614" s="63" t="s">
        <v>18</v>
      </c>
      <c r="P614" s="57"/>
      <c r="Q614" s="57"/>
      <c r="R614">
        <f t="shared" si="61"/>
        <v>0</v>
      </c>
    </row>
    <row r="615" hidden="1">
      <c r="A615" s="63">
        <v>2.0</v>
      </c>
      <c r="B615" s="63" t="s">
        <v>580</v>
      </c>
      <c r="C615" s="60" t="s">
        <v>3437</v>
      </c>
      <c r="D615" s="63">
        <v>913.0</v>
      </c>
      <c r="E615" s="63" t="s">
        <v>3438</v>
      </c>
      <c r="F615" s="63" t="s">
        <v>582</v>
      </c>
      <c r="G615" s="63"/>
      <c r="H615" s="63" t="s">
        <v>644</v>
      </c>
      <c r="I615" s="76">
        <v>44390.0</v>
      </c>
      <c r="J615" s="76">
        <v>44399.0</v>
      </c>
      <c r="K615" s="87" t="s">
        <v>3439</v>
      </c>
      <c r="L615" s="54">
        <v>3663144.78</v>
      </c>
      <c r="M615" s="98" t="s">
        <v>917</v>
      </c>
      <c r="N615" s="55" t="s">
        <v>918</v>
      </c>
      <c r="O615" s="63" t="s">
        <v>18</v>
      </c>
      <c r="P615" s="57"/>
      <c r="Q615" s="57"/>
      <c r="R615">
        <f t="shared" si="61"/>
        <v>9</v>
      </c>
    </row>
    <row r="616" hidden="1">
      <c r="A616" s="210">
        <v>2.0</v>
      </c>
      <c r="B616" s="128" t="s">
        <v>580</v>
      </c>
      <c r="C616" s="128" t="s">
        <v>650</v>
      </c>
      <c r="D616" s="210">
        <v>1073.0</v>
      </c>
      <c r="E616" s="128" t="s">
        <v>3238</v>
      </c>
      <c r="F616" s="210" t="s">
        <v>582</v>
      </c>
      <c r="G616" s="128"/>
      <c r="H616" s="128" t="s">
        <v>595</v>
      </c>
      <c r="I616" s="211">
        <v>44228.0</v>
      </c>
      <c r="J616" s="212">
        <v>44228.0</v>
      </c>
      <c r="K616" s="53" t="s">
        <v>3440</v>
      </c>
      <c r="L616" s="132">
        <v>1.110586174E7</v>
      </c>
      <c r="M616" s="133" t="s">
        <v>3240</v>
      </c>
      <c r="N616" s="134" t="s">
        <v>3241</v>
      </c>
      <c r="O616" s="56">
        <v>7707355.87</v>
      </c>
      <c r="P616" s="62" t="s">
        <v>672</v>
      </c>
      <c r="Q616" s="62" t="s">
        <v>673</v>
      </c>
    </row>
    <row r="617" hidden="1">
      <c r="A617" s="63">
        <v>1.0</v>
      </c>
      <c r="B617" s="63" t="s">
        <v>102</v>
      </c>
      <c r="C617" s="63" t="s">
        <v>93</v>
      </c>
      <c r="D617" s="63">
        <v>590.0</v>
      </c>
      <c r="E617" s="63" t="s">
        <v>3360</v>
      </c>
      <c r="F617" s="63" t="s">
        <v>1071</v>
      </c>
      <c r="G617" s="63"/>
      <c r="H617" s="63" t="s">
        <v>18</v>
      </c>
      <c r="I617" s="76">
        <v>44328.0</v>
      </c>
      <c r="J617" s="76">
        <v>44336.0</v>
      </c>
      <c r="K617" s="87" t="s">
        <v>3441</v>
      </c>
      <c r="L617" s="59">
        <v>1751756.0</v>
      </c>
      <c r="M617" s="60" t="s">
        <v>18</v>
      </c>
      <c r="N617" s="61" t="s">
        <v>3442</v>
      </c>
      <c r="O617" s="63" t="s">
        <v>18</v>
      </c>
      <c r="P617" s="57"/>
      <c r="Q617" s="57"/>
      <c r="R617">
        <f t="shared" ref="R617:R620" si="62">DATEDIF(I617,J617,"D")</f>
        <v>8</v>
      </c>
    </row>
    <row r="618">
      <c r="A618" s="63">
        <v>2.0</v>
      </c>
      <c r="B618" s="63" t="s">
        <v>165</v>
      </c>
      <c r="C618" s="63" t="s">
        <v>2781</v>
      </c>
      <c r="D618" s="63">
        <v>1425.0</v>
      </c>
      <c r="E618" s="63" t="s">
        <v>3356</v>
      </c>
      <c r="F618" s="63" t="s">
        <v>582</v>
      </c>
      <c r="G618" s="63"/>
      <c r="H618" s="63" t="s">
        <v>640</v>
      </c>
      <c r="I618" s="79">
        <v>44511.0</v>
      </c>
      <c r="J618" s="79">
        <v>44518.0</v>
      </c>
      <c r="K618" s="87" t="s">
        <v>3443</v>
      </c>
      <c r="L618" s="59">
        <v>5442389.0</v>
      </c>
      <c r="M618" s="60" t="s">
        <v>3359</v>
      </c>
      <c r="N618" s="63" t="s">
        <v>18</v>
      </c>
      <c r="O618" s="63" t="s">
        <v>18</v>
      </c>
      <c r="P618" s="57"/>
      <c r="Q618" s="57"/>
      <c r="R618">
        <f t="shared" si="62"/>
        <v>7</v>
      </c>
    </row>
    <row r="619">
      <c r="A619" s="63">
        <v>2.0</v>
      </c>
      <c r="B619" s="63" t="s">
        <v>835</v>
      </c>
      <c r="C619" s="63" t="s">
        <v>3444</v>
      </c>
      <c r="D619" s="63">
        <v>1176.0</v>
      </c>
      <c r="E619" s="63" t="s">
        <v>900</v>
      </c>
      <c r="F619" s="63" t="s">
        <v>582</v>
      </c>
      <c r="G619" s="63"/>
      <c r="H619" s="63" t="s">
        <v>586</v>
      </c>
      <c r="I619" s="76">
        <v>44448.0</v>
      </c>
      <c r="J619" s="76">
        <v>44456.0</v>
      </c>
      <c r="K619" s="77" t="s">
        <v>3445</v>
      </c>
      <c r="L619" s="59" t="s">
        <v>18</v>
      </c>
      <c r="M619" s="60" t="s">
        <v>18</v>
      </c>
      <c r="N619" s="63" t="s">
        <v>18</v>
      </c>
      <c r="O619" s="63" t="s">
        <v>18</v>
      </c>
      <c r="P619" s="57"/>
      <c r="Q619" s="57"/>
      <c r="R619">
        <f t="shared" si="62"/>
        <v>8</v>
      </c>
    </row>
    <row r="620">
      <c r="A620" s="63">
        <v>2.0</v>
      </c>
      <c r="B620" s="63" t="s">
        <v>584</v>
      </c>
      <c r="C620" s="63" t="s">
        <v>3446</v>
      </c>
      <c r="D620" s="63">
        <v>1405.0</v>
      </c>
      <c r="E620" s="63" t="s">
        <v>900</v>
      </c>
      <c r="F620" s="63" t="s">
        <v>582</v>
      </c>
      <c r="G620" s="60"/>
      <c r="H620" s="60" t="s">
        <v>901</v>
      </c>
      <c r="I620" s="76">
        <v>44508.0</v>
      </c>
      <c r="J620" s="79">
        <v>44529.0</v>
      </c>
      <c r="K620" s="77" t="s">
        <v>3447</v>
      </c>
      <c r="L620" s="59" t="s">
        <v>18</v>
      </c>
      <c r="M620" s="60" t="s">
        <v>18</v>
      </c>
      <c r="N620" s="63" t="s">
        <v>18</v>
      </c>
      <c r="O620" s="63" t="s">
        <v>18</v>
      </c>
      <c r="P620" s="57"/>
      <c r="Q620" s="57"/>
      <c r="R620">
        <f t="shared" si="62"/>
        <v>21</v>
      </c>
    </row>
    <row r="621">
      <c r="A621" s="63">
        <v>2.0</v>
      </c>
      <c r="B621" s="63" t="s">
        <v>580</v>
      </c>
      <c r="C621" s="60" t="s">
        <v>3448</v>
      </c>
      <c r="D621" s="63">
        <v>1183.0</v>
      </c>
      <c r="E621" s="63" t="s">
        <v>3449</v>
      </c>
      <c r="F621" s="63" t="s">
        <v>582</v>
      </c>
      <c r="G621" s="63"/>
      <c r="H621" s="63" t="s">
        <v>586</v>
      </c>
      <c r="I621" s="76">
        <v>44449.0</v>
      </c>
      <c r="J621" s="76">
        <v>44463.0</v>
      </c>
      <c r="K621" s="87" t="s">
        <v>3450</v>
      </c>
      <c r="L621" s="59" t="s">
        <v>18</v>
      </c>
      <c r="M621" s="60" t="s">
        <v>18</v>
      </c>
      <c r="N621" s="63" t="s">
        <v>18</v>
      </c>
      <c r="O621" s="63" t="s">
        <v>18</v>
      </c>
      <c r="P621" s="57"/>
      <c r="Q621" s="57"/>
    </row>
    <row r="622">
      <c r="A622" s="63">
        <v>2.0</v>
      </c>
      <c r="B622" s="63" t="s">
        <v>580</v>
      </c>
      <c r="C622" s="60" t="s">
        <v>3451</v>
      </c>
      <c r="D622" s="63">
        <v>1197.0</v>
      </c>
      <c r="E622" s="63" t="s">
        <v>3452</v>
      </c>
      <c r="F622" s="63" t="s">
        <v>582</v>
      </c>
      <c r="G622" s="63"/>
      <c r="H622" s="63" t="s">
        <v>586</v>
      </c>
      <c r="I622" s="76">
        <v>44452.0</v>
      </c>
      <c r="J622" s="76">
        <v>44463.0</v>
      </c>
      <c r="K622" s="87" t="s">
        <v>3453</v>
      </c>
      <c r="L622" s="59" t="s">
        <v>18</v>
      </c>
      <c r="M622" s="60" t="s">
        <v>18</v>
      </c>
      <c r="N622" s="63" t="s">
        <v>18</v>
      </c>
      <c r="O622" s="63" t="s">
        <v>18</v>
      </c>
      <c r="P622" s="57"/>
      <c r="Q622" s="57"/>
      <c r="R622">
        <f t="shared" ref="R622:R635" si="63">DATEDIF(I622,J622,"D")</f>
        <v>11</v>
      </c>
    </row>
    <row r="623">
      <c r="A623" s="63">
        <v>2.0</v>
      </c>
      <c r="B623" s="63" t="s">
        <v>580</v>
      </c>
      <c r="C623" s="60" t="s">
        <v>3454</v>
      </c>
      <c r="D623" s="63">
        <v>1193.0</v>
      </c>
      <c r="E623" s="63" t="s">
        <v>3455</v>
      </c>
      <c r="F623" s="63" t="s">
        <v>582</v>
      </c>
      <c r="G623" s="63"/>
      <c r="H623" s="63" t="s">
        <v>586</v>
      </c>
      <c r="I623" s="76">
        <v>44452.0</v>
      </c>
      <c r="J623" s="76">
        <v>44461.0</v>
      </c>
      <c r="K623" s="87" t="s">
        <v>3456</v>
      </c>
      <c r="L623" s="59" t="s">
        <v>18</v>
      </c>
      <c r="M623" s="60" t="s">
        <v>18</v>
      </c>
      <c r="N623" s="63" t="s">
        <v>18</v>
      </c>
      <c r="O623" s="63" t="s">
        <v>18</v>
      </c>
      <c r="P623" s="57"/>
      <c r="Q623" s="57"/>
      <c r="R623">
        <f t="shared" si="63"/>
        <v>9</v>
      </c>
    </row>
    <row r="624">
      <c r="A624" s="63">
        <v>2.0</v>
      </c>
      <c r="B624" s="63" t="s">
        <v>580</v>
      </c>
      <c r="C624" s="60" t="s">
        <v>3454</v>
      </c>
      <c r="D624" s="63" t="s">
        <v>18</v>
      </c>
      <c r="E624" s="63" t="s">
        <v>3455</v>
      </c>
      <c r="F624" s="63" t="s">
        <v>582</v>
      </c>
      <c r="G624" s="63"/>
      <c r="H624" s="63" t="s">
        <v>586</v>
      </c>
      <c r="I624" s="76">
        <v>44461.0</v>
      </c>
      <c r="J624" s="205">
        <v>44482.0</v>
      </c>
      <c r="K624" s="77" t="s">
        <v>3457</v>
      </c>
      <c r="L624" s="59">
        <v>7276795.0</v>
      </c>
      <c r="M624" s="60" t="s">
        <v>18</v>
      </c>
      <c r="N624" s="63" t="s">
        <v>18</v>
      </c>
      <c r="O624" s="63" t="s">
        <v>18</v>
      </c>
      <c r="P624" s="57"/>
      <c r="Q624" s="57"/>
      <c r="R624">
        <f t="shared" si="63"/>
        <v>21</v>
      </c>
    </row>
    <row r="625">
      <c r="A625" s="63">
        <v>2.0</v>
      </c>
      <c r="B625" s="63" t="s">
        <v>580</v>
      </c>
      <c r="C625" s="63" t="s">
        <v>3458</v>
      </c>
      <c r="D625" s="63">
        <v>1332.0</v>
      </c>
      <c r="E625" s="63" t="s">
        <v>3455</v>
      </c>
      <c r="F625" s="63" t="s">
        <v>582</v>
      </c>
      <c r="G625" s="63"/>
      <c r="H625" s="63" t="s">
        <v>586</v>
      </c>
      <c r="I625" s="79">
        <v>44484.0</v>
      </c>
      <c r="J625" s="79">
        <v>44487.0</v>
      </c>
      <c r="K625" s="87" t="s">
        <v>3459</v>
      </c>
      <c r="L625" s="244"/>
      <c r="M625" s="248"/>
      <c r="N625" s="156"/>
      <c r="O625" s="156"/>
      <c r="P625" s="57"/>
      <c r="Q625" s="57"/>
      <c r="R625">
        <f t="shared" si="63"/>
        <v>3</v>
      </c>
    </row>
    <row r="626" ht="63.75" customHeight="1">
      <c r="A626" s="63">
        <v>2.0</v>
      </c>
      <c r="B626" s="63" t="s">
        <v>580</v>
      </c>
      <c r="C626" s="60" t="s">
        <v>3460</v>
      </c>
      <c r="D626" s="63">
        <v>1194.0</v>
      </c>
      <c r="E626" s="63" t="s">
        <v>3461</v>
      </c>
      <c r="F626" s="63" t="s">
        <v>582</v>
      </c>
      <c r="G626" s="63"/>
      <c r="H626" s="63" t="s">
        <v>586</v>
      </c>
      <c r="I626" s="76">
        <v>44452.0</v>
      </c>
      <c r="J626" s="76">
        <v>44463.0</v>
      </c>
      <c r="K626" s="77" t="s">
        <v>3462</v>
      </c>
      <c r="L626" s="59" t="s">
        <v>18</v>
      </c>
      <c r="M626" s="60" t="s">
        <v>18</v>
      </c>
      <c r="N626" s="63" t="s">
        <v>18</v>
      </c>
      <c r="O626" s="63" t="s">
        <v>18</v>
      </c>
      <c r="P626" s="57"/>
      <c r="Q626" s="57"/>
      <c r="R626">
        <f t="shared" si="63"/>
        <v>11</v>
      </c>
    </row>
    <row r="627" ht="63.75" customHeight="1">
      <c r="A627" s="63">
        <v>2.0</v>
      </c>
      <c r="B627" s="63" t="s">
        <v>584</v>
      </c>
      <c r="C627" s="63" t="s">
        <v>899</v>
      </c>
      <c r="D627" s="63" t="s">
        <v>18</v>
      </c>
      <c r="E627" s="63" t="s">
        <v>900</v>
      </c>
      <c r="F627" s="63" t="s">
        <v>582</v>
      </c>
      <c r="G627" s="60"/>
      <c r="H627" s="60" t="s">
        <v>901</v>
      </c>
      <c r="I627" s="76">
        <v>44533.0</v>
      </c>
      <c r="J627" s="79">
        <v>44560.0</v>
      </c>
      <c r="K627" s="77" t="s">
        <v>3463</v>
      </c>
      <c r="L627" s="244"/>
      <c r="M627" s="248"/>
      <c r="N627" s="156"/>
      <c r="O627" s="156"/>
      <c r="P627" s="57"/>
      <c r="Q627" s="57"/>
      <c r="R627">
        <f t="shared" si="63"/>
        <v>27</v>
      </c>
    </row>
    <row r="628">
      <c r="A628" s="63">
        <v>2.0</v>
      </c>
      <c r="B628" s="63" t="s">
        <v>580</v>
      </c>
      <c r="C628" s="60" t="s">
        <v>3464</v>
      </c>
      <c r="D628" s="63">
        <v>1198.0</v>
      </c>
      <c r="E628" s="63" t="s">
        <v>3465</v>
      </c>
      <c r="F628" s="63" t="s">
        <v>582</v>
      </c>
      <c r="G628" s="63"/>
      <c r="H628" s="63" t="s">
        <v>586</v>
      </c>
      <c r="I628" s="76">
        <v>44452.0</v>
      </c>
      <c r="J628" s="79">
        <v>44560.0</v>
      </c>
      <c r="K628" s="77" t="s">
        <v>3466</v>
      </c>
      <c r="L628" s="244"/>
      <c r="M628" s="248"/>
      <c r="N628" s="156"/>
      <c r="O628" s="156"/>
      <c r="P628" s="57"/>
      <c r="Q628" s="57"/>
      <c r="R628">
        <f t="shared" si="63"/>
        <v>108</v>
      </c>
    </row>
    <row r="629">
      <c r="A629" s="63">
        <v>2.0</v>
      </c>
      <c r="B629" s="63" t="s">
        <v>844</v>
      </c>
      <c r="C629" s="63" t="s">
        <v>875</v>
      </c>
      <c r="D629" s="63" t="s">
        <v>3467</v>
      </c>
      <c r="E629" s="63" t="s">
        <v>3468</v>
      </c>
      <c r="F629" s="63" t="s">
        <v>582</v>
      </c>
      <c r="G629" s="63"/>
      <c r="H629" s="63" t="s">
        <v>595</v>
      </c>
      <c r="I629" s="76">
        <v>44455.0</v>
      </c>
      <c r="J629" s="79">
        <v>44498.0</v>
      </c>
      <c r="K629" s="77" t="s">
        <v>3469</v>
      </c>
      <c r="L629" s="59">
        <v>1.3950528E7</v>
      </c>
      <c r="M629" s="60" t="s">
        <v>18</v>
      </c>
      <c r="N629" s="63" t="s">
        <v>18</v>
      </c>
      <c r="O629" s="63" t="s">
        <v>18</v>
      </c>
      <c r="P629" s="57"/>
      <c r="Q629" s="57"/>
      <c r="R629">
        <f t="shared" si="63"/>
        <v>43</v>
      </c>
    </row>
    <row r="630">
      <c r="A630" s="63">
        <v>2.0</v>
      </c>
      <c r="B630" s="63" t="s">
        <v>200</v>
      </c>
      <c r="C630" s="63" t="s">
        <v>735</v>
      </c>
      <c r="D630" s="63">
        <v>1269.0</v>
      </c>
      <c r="E630" s="63" t="s">
        <v>3470</v>
      </c>
      <c r="F630" s="63" t="s">
        <v>582</v>
      </c>
      <c r="G630" s="63"/>
      <c r="H630" s="63" t="s">
        <v>595</v>
      </c>
      <c r="I630" s="76">
        <v>44467.0</v>
      </c>
      <c r="J630" s="79">
        <v>44489.0</v>
      </c>
      <c r="K630" s="87" t="s">
        <v>3471</v>
      </c>
      <c r="L630" s="59">
        <v>3759450.0</v>
      </c>
      <c r="M630" s="60" t="s">
        <v>18</v>
      </c>
      <c r="N630" s="63" t="s">
        <v>18</v>
      </c>
      <c r="O630" s="63" t="s">
        <v>18</v>
      </c>
      <c r="P630" s="57"/>
      <c r="Q630" s="57"/>
      <c r="R630">
        <f t="shared" si="63"/>
        <v>22</v>
      </c>
    </row>
    <row r="631">
      <c r="A631" s="63">
        <v>2.0</v>
      </c>
      <c r="B631" s="63" t="s">
        <v>580</v>
      </c>
      <c r="C631" s="63" t="s">
        <v>3472</v>
      </c>
      <c r="D631" s="63" t="s">
        <v>3473</v>
      </c>
      <c r="E631" s="63" t="s">
        <v>904</v>
      </c>
      <c r="F631" s="63" t="s">
        <v>582</v>
      </c>
      <c r="G631" s="63"/>
      <c r="H631" s="63" t="s">
        <v>586</v>
      </c>
      <c r="I631" s="76">
        <v>44380.0</v>
      </c>
      <c r="J631" s="79">
        <v>44557.0</v>
      </c>
      <c r="K631" s="77" t="s">
        <v>3474</v>
      </c>
      <c r="L631" s="59" t="s">
        <v>18</v>
      </c>
      <c r="M631" s="60" t="s">
        <v>18</v>
      </c>
      <c r="N631" s="63" t="s">
        <v>18</v>
      </c>
      <c r="O631" s="63" t="s">
        <v>18</v>
      </c>
      <c r="P631" s="57"/>
      <c r="Q631" s="57"/>
      <c r="R631">
        <f t="shared" si="63"/>
        <v>177</v>
      </c>
    </row>
    <row r="632">
      <c r="A632" s="63">
        <v>2.0</v>
      </c>
      <c r="B632" s="63" t="s">
        <v>3475</v>
      </c>
      <c r="C632" s="60" t="s">
        <v>3476</v>
      </c>
      <c r="D632" s="63" t="s">
        <v>3477</v>
      </c>
      <c r="E632" s="63" t="s">
        <v>3478</v>
      </c>
      <c r="F632" s="63" t="s">
        <v>582</v>
      </c>
      <c r="G632" s="63"/>
      <c r="H632" s="63" t="s">
        <v>202</v>
      </c>
      <c r="I632" s="76">
        <v>44477.0</v>
      </c>
      <c r="J632" s="76">
        <v>44497.0</v>
      </c>
      <c r="K632" s="77" t="s">
        <v>3479</v>
      </c>
      <c r="L632" s="59">
        <v>6.658327E7</v>
      </c>
      <c r="M632" s="60" t="s">
        <v>18</v>
      </c>
      <c r="N632" s="63" t="s">
        <v>18</v>
      </c>
      <c r="O632" s="63" t="s">
        <v>18</v>
      </c>
      <c r="P632" s="57"/>
      <c r="Q632" s="57"/>
      <c r="R632">
        <f t="shared" si="63"/>
        <v>20</v>
      </c>
    </row>
    <row r="633">
      <c r="A633" s="63">
        <v>2.0</v>
      </c>
      <c r="B633" s="60" t="s">
        <v>580</v>
      </c>
      <c r="C633" s="63" t="s">
        <v>3480</v>
      </c>
      <c r="D633" s="63">
        <v>320.0</v>
      </c>
      <c r="E633" s="63" t="s">
        <v>3481</v>
      </c>
      <c r="F633" s="63" t="s">
        <v>582</v>
      </c>
      <c r="G633" s="63"/>
      <c r="H633" s="63" t="s">
        <v>595</v>
      </c>
      <c r="I633" s="76">
        <v>44271.0</v>
      </c>
      <c r="J633" s="76">
        <v>44312.0</v>
      </c>
      <c r="K633" s="77" t="s">
        <v>3482</v>
      </c>
      <c r="L633" s="59">
        <v>1170179.48</v>
      </c>
      <c r="M633" s="60" t="s">
        <v>18</v>
      </c>
      <c r="N633" s="63" t="s">
        <v>18</v>
      </c>
      <c r="O633" s="63" t="s">
        <v>18</v>
      </c>
      <c r="P633" s="57"/>
      <c r="Q633" s="57"/>
      <c r="R633">
        <f t="shared" si="63"/>
        <v>41</v>
      </c>
    </row>
    <row r="634">
      <c r="A634" s="63">
        <v>2.0</v>
      </c>
      <c r="B634" s="60" t="s">
        <v>580</v>
      </c>
      <c r="C634" s="63" t="s">
        <v>3483</v>
      </c>
      <c r="D634" s="63">
        <v>320.0</v>
      </c>
      <c r="E634" s="63" t="s">
        <v>3484</v>
      </c>
      <c r="F634" s="63" t="s">
        <v>582</v>
      </c>
      <c r="G634" s="63"/>
      <c r="H634" s="63" t="s">
        <v>595</v>
      </c>
      <c r="I634" s="76">
        <v>44271.0</v>
      </c>
      <c r="J634" s="76">
        <v>44312.0</v>
      </c>
      <c r="K634" s="77" t="s">
        <v>3482</v>
      </c>
      <c r="L634" s="59">
        <v>1170179.48</v>
      </c>
      <c r="M634" s="60" t="s">
        <v>18</v>
      </c>
      <c r="N634" s="63" t="s">
        <v>18</v>
      </c>
      <c r="O634" s="63" t="s">
        <v>18</v>
      </c>
      <c r="P634" s="57"/>
      <c r="Q634" s="57"/>
      <c r="R634">
        <f t="shared" si="63"/>
        <v>41</v>
      </c>
    </row>
    <row r="635">
      <c r="A635" s="63">
        <v>2.0</v>
      </c>
      <c r="B635" s="63" t="s">
        <v>580</v>
      </c>
      <c r="C635" s="63" t="s">
        <v>3485</v>
      </c>
      <c r="D635" s="63" t="s">
        <v>3486</v>
      </c>
      <c r="E635" s="63" t="s">
        <v>3487</v>
      </c>
      <c r="F635" s="63" t="s">
        <v>582</v>
      </c>
      <c r="G635" s="63"/>
      <c r="H635" s="63" t="s">
        <v>595</v>
      </c>
      <c r="I635" s="76">
        <v>44328.0</v>
      </c>
      <c r="J635" s="76">
        <v>44475.0</v>
      </c>
      <c r="K635" s="77" t="s">
        <v>3488</v>
      </c>
      <c r="L635" s="132">
        <v>7597145.99</v>
      </c>
      <c r="M635" s="133" t="s">
        <v>3489</v>
      </c>
      <c r="N635" s="134" t="s">
        <v>3490</v>
      </c>
      <c r="O635" s="63" t="s">
        <v>18</v>
      </c>
      <c r="P635" s="57"/>
      <c r="Q635" s="57"/>
      <c r="R635">
        <f t="shared" si="63"/>
        <v>147</v>
      </c>
    </row>
    <row r="636">
      <c r="A636" s="63">
        <v>2.0</v>
      </c>
      <c r="B636" s="60" t="s">
        <v>3491</v>
      </c>
      <c r="C636" s="60" t="s">
        <v>701</v>
      </c>
      <c r="D636" s="63" t="s">
        <v>18</v>
      </c>
      <c r="E636" s="228" t="s">
        <v>3492</v>
      </c>
      <c r="F636" s="63" t="s">
        <v>582</v>
      </c>
      <c r="G636" s="60"/>
      <c r="H636" s="60" t="s">
        <v>3493</v>
      </c>
      <c r="I636" s="126">
        <v>44222.0</v>
      </c>
      <c r="J636" s="126">
        <v>44222.0</v>
      </c>
      <c r="K636" s="127" t="s">
        <v>3494</v>
      </c>
      <c r="L636" s="256">
        <v>3181041.0</v>
      </c>
      <c r="M636" s="60" t="s">
        <v>3495</v>
      </c>
      <c r="N636" s="61" t="s">
        <v>3496</v>
      </c>
      <c r="O636" s="66">
        <v>2226728.7</v>
      </c>
      <c r="P636" s="62" t="s">
        <v>672</v>
      </c>
      <c r="Q636" s="62" t="s">
        <v>673</v>
      </c>
    </row>
    <row r="637">
      <c r="A637" s="63">
        <v>2.0</v>
      </c>
      <c r="B637" s="63" t="s">
        <v>844</v>
      </c>
      <c r="C637" s="60" t="s">
        <v>3027</v>
      </c>
      <c r="D637" s="63">
        <v>898.0</v>
      </c>
      <c r="E637" s="63" t="s">
        <v>3024</v>
      </c>
      <c r="F637" s="63" t="s">
        <v>582</v>
      </c>
      <c r="G637" s="63"/>
      <c r="H637" s="63" t="s">
        <v>595</v>
      </c>
      <c r="I637" s="76">
        <v>44523.0</v>
      </c>
      <c r="J637" s="76">
        <v>44523.0</v>
      </c>
      <c r="K637" s="77" t="s">
        <v>3497</v>
      </c>
      <c r="L637" s="59">
        <v>430127.53</v>
      </c>
      <c r="M637" s="60" t="s">
        <v>3029</v>
      </c>
      <c r="N637" s="61" t="s">
        <v>3026</v>
      </c>
      <c r="O637" s="66">
        <v>67801.29</v>
      </c>
      <c r="P637" s="62" t="s">
        <v>672</v>
      </c>
      <c r="Q637" s="62" t="s">
        <v>673</v>
      </c>
      <c r="R637">
        <f t="shared" ref="R637:R656" si="64">DATEDIF(I637,J637,"D")</f>
        <v>0</v>
      </c>
    </row>
    <row r="638">
      <c r="A638" s="63">
        <v>2.0</v>
      </c>
      <c r="B638" s="63" t="s">
        <v>580</v>
      </c>
      <c r="C638" s="60" t="s">
        <v>3485</v>
      </c>
      <c r="D638" s="63">
        <v>1204.0</v>
      </c>
      <c r="E638" s="63" t="s">
        <v>3487</v>
      </c>
      <c r="F638" s="63" t="s">
        <v>582</v>
      </c>
      <c r="G638" s="63"/>
      <c r="H638" s="63" t="s">
        <v>595</v>
      </c>
      <c r="I638" s="76">
        <v>44454.0</v>
      </c>
      <c r="J638" s="76">
        <v>44475.0</v>
      </c>
      <c r="K638" s="77" t="s">
        <v>3498</v>
      </c>
      <c r="L638" s="132">
        <v>7597145.99</v>
      </c>
      <c r="M638" s="133" t="s">
        <v>3489</v>
      </c>
      <c r="N638" s="134" t="s">
        <v>3490</v>
      </c>
      <c r="O638" s="156"/>
      <c r="P638" s="57"/>
      <c r="Q638" s="57"/>
      <c r="R638">
        <f t="shared" si="64"/>
        <v>21</v>
      </c>
    </row>
    <row r="639">
      <c r="A639" s="63">
        <v>2.0</v>
      </c>
      <c r="B639" s="63" t="s">
        <v>580</v>
      </c>
      <c r="C639" s="60" t="s">
        <v>3485</v>
      </c>
      <c r="D639" s="63">
        <v>1203.0</v>
      </c>
      <c r="E639" s="63" t="s">
        <v>3487</v>
      </c>
      <c r="F639" s="63" t="s">
        <v>582</v>
      </c>
      <c r="G639" s="63"/>
      <c r="H639" s="63" t="s">
        <v>595</v>
      </c>
      <c r="I639" s="76">
        <v>44454.0</v>
      </c>
      <c r="J639" s="76">
        <v>44454.0</v>
      </c>
      <c r="K639" s="77" t="s">
        <v>3499</v>
      </c>
      <c r="L639" s="132">
        <v>7597145.99</v>
      </c>
      <c r="M639" s="133" t="s">
        <v>3489</v>
      </c>
      <c r="N639" s="134" t="s">
        <v>3490</v>
      </c>
      <c r="O639" s="63" t="s">
        <v>18</v>
      </c>
      <c r="P639" s="57"/>
      <c r="Q639" s="57"/>
      <c r="R639">
        <f t="shared" si="64"/>
        <v>0</v>
      </c>
    </row>
    <row r="640">
      <c r="A640" s="49">
        <v>2.0</v>
      </c>
      <c r="B640" s="51" t="s">
        <v>588</v>
      </c>
      <c r="C640" s="51" t="s">
        <v>3500</v>
      </c>
      <c r="D640" s="49">
        <v>99.0</v>
      </c>
      <c r="E640" s="49" t="s">
        <v>3501</v>
      </c>
      <c r="F640" s="49" t="s">
        <v>582</v>
      </c>
      <c r="G640" s="51"/>
      <c r="H640" s="51" t="s">
        <v>595</v>
      </c>
      <c r="I640" s="96">
        <v>44228.0</v>
      </c>
      <c r="J640" s="96">
        <v>44228.0</v>
      </c>
      <c r="K640" s="81" t="s">
        <v>3502</v>
      </c>
      <c r="L640" s="132">
        <v>76904.0</v>
      </c>
      <c r="M640" s="133" t="s">
        <v>3503</v>
      </c>
      <c r="N640" s="55" t="s">
        <v>3504</v>
      </c>
      <c r="O640" s="56" t="s">
        <v>18</v>
      </c>
      <c r="P640" s="57"/>
      <c r="Q640" s="57"/>
      <c r="R640">
        <f t="shared" si="64"/>
        <v>0</v>
      </c>
    </row>
    <row r="641">
      <c r="A641" s="63">
        <v>2.0</v>
      </c>
      <c r="B641" s="63" t="s">
        <v>588</v>
      </c>
      <c r="C641" s="63" t="s">
        <v>3500</v>
      </c>
      <c r="D641" s="63">
        <v>213.0</v>
      </c>
      <c r="E641" s="63" t="s">
        <v>3501</v>
      </c>
      <c r="F641" s="63" t="s">
        <v>582</v>
      </c>
      <c r="G641" s="63"/>
      <c r="H641" s="63" t="s">
        <v>731</v>
      </c>
      <c r="I641" s="76">
        <v>44246.0</v>
      </c>
      <c r="J641" s="76">
        <v>44252.0</v>
      </c>
      <c r="K641" s="87" t="s">
        <v>3505</v>
      </c>
      <c r="L641" s="132">
        <v>76904.0</v>
      </c>
      <c r="M641" s="133" t="s">
        <v>3503</v>
      </c>
      <c r="N641" s="55" t="s">
        <v>3504</v>
      </c>
      <c r="O641" s="56" t="s">
        <v>18</v>
      </c>
      <c r="P641" s="57"/>
      <c r="Q641" s="57"/>
      <c r="R641">
        <f t="shared" si="64"/>
        <v>6</v>
      </c>
    </row>
    <row r="642">
      <c r="A642" s="210">
        <v>2.0</v>
      </c>
      <c r="B642" s="128" t="s">
        <v>580</v>
      </c>
      <c r="C642" s="128" t="s">
        <v>650</v>
      </c>
      <c r="D642" s="210">
        <v>1073.0</v>
      </c>
      <c r="E642" s="128" t="s">
        <v>3238</v>
      </c>
      <c r="F642" s="210" t="s">
        <v>582</v>
      </c>
      <c r="G642" s="128"/>
      <c r="H642" s="128" t="s">
        <v>595</v>
      </c>
      <c r="I642" s="211">
        <v>44224.0</v>
      </c>
      <c r="J642" s="266">
        <v>44224.0</v>
      </c>
      <c r="K642" s="53" t="s">
        <v>2464</v>
      </c>
      <c r="L642" s="132">
        <v>1.110586174E7</v>
      </c>
      <c r="M642" s="133" t="s">
        <v>3240</v>
      </c>
      <c r="N642" s="134" t="s">
        <v>3241</v>
      </c>
      <c r="O642" s="56">
        <v>66747.26</v>
      </c>
      <c r="P642" s="62" t="s">
        <v>672</v>
      </c>
      <c r="Q642" s="62" t="s">
        <v>673</v>
      </c>
      <c r="R642">
        <f t="shared" si="64"/>
        <v>0</v>
      </c>
    </row>
    <row r="643">
      <c r="A643" s="49">
        <v>2.0</v>
      </c>
      <c r="B643" s="51" t="s">
        <v>580</v>
      </c>
      <c r="C643" s="51" t="s">
        <v>3506</v>
      </c>
      <c r="D643" s="49" t="s">
        <v>3507</v>
      </c>
      <c r="E643" s="49" t="s">
        <v>3508</v>
      </c>
      <c r="F643" s="49" t="s">
        <v>582</v>
      </c>
      <c r="G643" s="51"/>
      <c r="H643" s="51" t="s">
        <v>363</v>
      </c>
      <c r="I643" s="96">
        <v>44224.0</v>
      </c>
      <c r="J643" s="267">
        <v>44264.0</v>
      </c>
      <c r="K643" s="81" t="s">
        <v>3509</v>
      </c>
      <c r="L643" s="132">
        <v>365018.37</v>
      </c>
      <c r="M643" s="133" t="s">
        <v>3510</v>
      </c>
      <c r="N643" s="134" t="s">
        <v>18</v>
      </c>
      <c r="O643" s="213" t="s">
        <v>18</v>
      </c>
      <c r="P643" s="57"/>
      <c r="Q643" s="57"/>
      <c r="R643">
        <f t="shared" si="64"/>
        <v>40</v>
      </c>
    </row>
    <row r="644">
      <c r="A644" s="63">
        <v>2.0</v>
      </c>
      <c r="B644" s="63" t="s">
        <v>580</v>
      </c>
      <c r="C644" s="113" t="s">
        <v>3506</v>
      </c>
      <c r="D644" s="63">
        <v>545.0</v>
      </c>
      <c r="E644" s="49" t="s">
        <v>3508</v>
      </c>
      <c r="F644" s="63" t="s">
        <v>582</v>
      </c>
      <c r="G644" s="63"/>
      <c r="H644" s="63" t="s">
        <v>363</v>
      </c>
      <c r="I644" s="76">
        <v>44312.0</v>
      </c>
      <c r="J644" s="76">
        <v>44337.0</v>
      </c>
      <c r="K644" s="77" t="s">
        <v>3511</v>
      </c>
      <c r="L644" s="132">
        <v>365018.37</v>
      </c>
      <c r="M644" s="234" t="s">
        <v>3510</v>
      </c>
      <c r="N644" s="134" t="s">
        <v>3512</v>
      </c>
      <c r="O644" s="63" t="s">
        <v>18</v>
      </c>
      <c r="P644" s="57"/>
      <c r="Q644" s="57"/>
      <c r="R644">
        <f t="shared" si="64"/>
        <v>25</v>
      </c>
    </row>
    <row r="645">
      <c r="A645" s="63">
        <v>2.0</v>
      </c>
      <c r="B645" s="63" t="s">
        <v>580</v>
      </c>
      <c r="C645" s="63" t="s">
        <v>3513</v>
      </c>
      <c r="D645" s="63">
        <v>1075.0</v>
      </c>
      <c r="E645" s="63" t="s">
        <v>3508</v>
      </c>
      <c r="F645" s="63" t="s">
        <v>582</v>
      </c>
      <c r="G645" s="63"/>
      <c r="H645" s="63" t="s">
        <v>363</v>
      </c>
      <c r="I645" s="76">
        <v>44425.0</v>
      </c>
      <c r="J645" s="76">
        <v>44425.0</v>
      </c>
      <c r="K645" s="87" t="s">
        <v>3514</v>
      </c>
      <c r="L645" s="132">
        <v>365018.37</v>
      </c>
      <c r="M645" s="234" t="s">
        <v>3510</v>
      </c>
      <c r="N645" s="134" t="s">
        <v>3512</v>
      </c>
      <c r="O645" s="156"/>
      <c r="P645" s="57"/>
      <c r="Q645" s="57"/>
      <c r="R645">
        <f t="shared" si="64"/>
        <v>0</v>
      </c>
    </row>
    <row r="646">
      <c r="A646" s="63">
        <v>2.0</v>
      </c>
      <c r="B646" s="63" t="s">
        <v>580</v>
      </c>
      <c r="C646" s="63" t="s">
        <v>3513</v>
      </c>
      <c r="D646" s="63">
        <v>1081.0</v>
      </c>
      <c r="E646" s="63" t="s">
        <v>3508</v>
      </c>
      <c r="F646" s="63" t="s">
        <v>582</v>
      </c>
      <c r="G646" s="63"/>
      <c r="H646" s="63" t="s">
        <v>363</v>
      </c>
      <c r="I646" s="76">
        <v>44426.0</v>
      </c>
      <c r="J646" s="76">
        <v>44438.0</v>
      </c>
      <c r="K646" s="87" t="s">
        <v>3515</v>
      </c>
      <c r="L646" s="132">
        <v>365018.37</v>
      </c>
      <c r="M646" s="234" t="s">
        <v>3510</v>
      </c>
      <c r="N646" s="134" t="s">
        <v>3512</v>
      </c>
      <c r="O646" s="156"/>
      <c r="P646" s="57"/>
      <c r="Q646" s="57"/>
      <c r="R646">
        <f t="shared" si="64"/>
        <v>12</v>
      </c>
    </row>
    <row r="647">
      <c r="A647" s="63">
        <v>2.0</v>
      </c>
      <c r="B647" s="63" t="s">
        <v>580</v>
      </c>
      <c r="C647" s="60" t="s">
        <v>3506</v>
      </c>
      <c r="D647" s="63">
        <v>773.0</v>
      </c>
      <c r="E647" s="63" t="s">
        <v>3516</v>
      </c>
      <c r="F647" s="63" t="s">
        <v>582</v>
      </c>
      <c r="G647" s="63"/>
      <c r="H647" s="63" t="s">
        <v>363</v>
      </c>
      <c r="I647" s="76">
        <v>44362.0</v>
      </c>
      <c r="J647" s="76">
        <v>44372.0</v>
      </c>
      <c r="K647" s="87" t="s">
        <v>3517</v>
      </c>
      <c r="L647" s="132">
        <v>365018.37</v>
      </c>
      <c r="M647" s="234" t="s">
        <v>3510</v>
      </c>
      <c r="N647" s="134" t="s">
        <v>3512</v>
      </c>
      <c r="O647" s="63" t="s">
        <v>18</v>
      </c>
      <c r="P647" s="57"/>
      <c r="Q647" s="57"/>
      <c r="R647">
        <f t="shared" si="64"/>
        <v>10</v>
      </c>
    </row>
    <row r="648">
      <c r="A648" s="210">
        <v>2.0</v>
      </c>
      <c r="B648" s="128" t="s">
        <v>580</v>
      </c>
      <c r="C648" s="128" t="s">
        <v>3518</v>
      </c>
      <c r="D648" s="210">
        <v>1309.0</v>
      </c>
      <c r="E648" s="210" t="s">
        <v>3519</v>
      </c>
      <c r="F648" s="210" t="s">
        <v>582</v>
      </c>
      <c r="G648" s="128"/>
      <c r="H648" s="128" t="s">
        <v>595</v>
      </c>
      <c r="I648" s="212">
        <v>44188.0</v>
      </c>
      <c r="J648" s="211">
        <v>44214.0</v>
      </c>
      <c r="K648" s="265" t="s">
        <v>3520</v>
      </c>
      <c r="L648" s="132" t="s">
        <v>18</v>
      </c>
      <c r="M648" s="133" t="s">
        <v>18</v>
      </c>
      <c r="N648" s="134" t="s">
        <v>18</v>
      </c>
      <c r="O648" s="213" t="s">
        <v>18</v>
      </c>
      <c r="P648" s="62"/>
      <c r="Q648" s="62"/>
      <c r="R648">
        <f t="shared" si="64"/>
        <v>26</v>
      </c>
    </row>
    <row r="649">
      <c r="A649" s="63">
        <v>2.0</v>
      </c>
      <c r="B649" s="63" t="s">
        <v>3521</v>
      </c>
      <c r="C649" s="63" t="s">
        <v>3522</v>
      </c>
      <c r="D649" s="63">
        <v>861.0</v>
      </c>
      <c r="E649" s="156"/>
      <c r="F649" s="63" t="s">
        <v>582</v>
      </c>
      <c r="G649" s="63"/>
      <c r="H649" s="63" t="s">
        <v>18</v>
      </c>
      <c r="I649" s="76">
        <v>44378.0</v>
      </c>
      <c r="J649" s="76">
        <v>44378.0</v>
      </c>
      <c r="K649" s="87" t="s">
        <v>3523</v>
      </c>
      <c r="L649" s="59" t="s">
        <v>18</v>
      </c>
      <c r="M649" s="60" t="s">
        <v>18</v>
      </c>
      <c r="N649" s="63" t="s">
        <v>18</v>
      </c>
      <c r="O649" s="63" t="s">
        <v>18</v>
      </c>
      <c r="P649" s="57"/>
      <c r="Q649" s="57"/>
      <c r="R649">
        <f t="shared" si="64"/>
        <v>0</v>
      </c>
    </row>
    <row r="650">
      <c r="A650" s="63">
        <v>2.0</v>
      </c>
      <c r="B650" s="63" t="s">
        <v>457</v>
      </c>
      <c r="C650" s="63" t="s">
        <v>3524</v>
      </c>
      <c r="D650" s="63">
        <v>1443.0</v>
      </c>
      <c r="E650" s="63" t="s">
        <v>719</v>
      </c>
      <c r="F650" s="63" t="s">
        <v>582</v>
      </c>
      <c r="G650" s="63"/>
      <c r="H650" s="63" t="s">
        <v>634</v>
      </c>
      <c r="I650" s="79">
        <v>44517.0</v>
      </c>
      <c r="J650" s="76">
        <v>44532.0</v>
      </c>
      <c r="K650" s="265" t="s">
        <v>3525</v>
      </c>
      <c r="L650" s="54">
        <v>3.430448341E7</v>
      </c>
      <c r="M650" s="60" t="s">
        <v>721</v>
      </c>
      <c r="N650" s="61" t="s">
        <v>722</v>
      </c>
      <c r="O650" s="156"/>
      <c r="P650" s="57"/>
      <c r="Q650" s="57"/>
      <c r="R650">
        <f t="shared" si="64"/>
        <v>15</v>
      </c>
    </row>
    <row r="651">
      <c r="A651" s="63">
        <v>2.0</v>
      </c>
      <c r="B651" s="63" t="s">
        <v>767</v>
      </c>
      <c r="C651" s="60" t="s">
        <v>3526</v>
      </c>
      <c r="D651" s="63">
        <v>1445.0</v>
      </c>
      <c r="E651" s="63" t="s">
        <v>3527</v>
      </c>
      <c r="F651" s="63" t="s">
        <v>582</v>
      </c>
      <c r="G651" s="63"/>
      <c r="H651" s="63" t="s">
        <v>595</v>
      </c>
      <c r="I651" s="79">
        <v>44517.0</v>
      </c>
      <c r="J651" s="76">
        <v>44537.0</v>
      </c>
      <c r="K651" s="77" t="s">
        <v>3528</v>
      </c>
      <c r="L651" s="59" t="s">
        <v>18</v>
      </c>
      <c r="M651" s="60" t="s">
        <v>18</v>
      </c>
      <c r="N651" s="63" t="s">
        <v>18</v>
      </c>
      <c r="O651" s="63" t="s">
        <v>18</v>
      </c>
      <c r="P651" s="57"/>
      <c r="Q651" s="57"/>
      <c r="R651">
        <f t="shared" si="64"/>
        <v>20</v>
      </c>
    </row>
    <row r="652">
      <c r="A652" s="63">
        <v>2.0</v>
      </c>
      <c r="B652" s="63" t="s">
        <v>457</v>
      </c>
      <c r="C652" s="63" t="s">
        <v>3529</v>
      </c>
      <c r="D652" s="63">
        <v>1442.0</v>
      </c>
      <c r="E652" s="63" t="s">
        <v>719</v>
      </c>
      <c r="F652" s="63" t="s">
        <v>582</v>
      </c>
      <c r="G652" s="63"/>
      <c r="H652" s="63" t="s">
        <v>634</v>
      </c>
      <c r="I652" s="79">
        <v>44517.0</v>
      </c>
      <c r="J652" s="76">
        <v>44532.0</v>
      </c>
      <c r="K652" s="77" t="s">
        <v>3530</v>
      </c>
      <c r="L652" s="54">
        <v>3.430448341E7</v>
      </c>
      <c r="M652" s="60" t="s">
        <v>721</v>
      </c>
      <c r="N652" s="61" t="s">
        <v>722</v>
      </c>
      <c r="O652" s="156"/>
      <c r="P652" s="57"/>
      <c r="Q652" s="57"/>
      <c r="R652">
        <f t="shared" si="64"/>
        <v>15</v>
      </c>
    </row>
    <row r="653">
      <c r="A653" s="63">
        <v>2.0</v>
      </c>
      <c r="B653" s="63" t="s">
        <v>588</v>
      </c>
      <c r="C653" s="63" t="s">
        <v>591</v>
      </c>
      <c r="D653" s="63" t="s">
        <v>3531</v>
      </c>
      <c r="E653" s="63" t="s">
        <v>3532</v>
      </c>
      <c r="F653" s="63" t="s">
        <v>582</v>
      </c>
      <c r="G653" s="63"/>
      <c r="H653" s="63" t="s">
        <v>595</v>
      </c>
      <c r="I653" s="79">
        <v>44517.0</v>
      </c>
      <c r="J653" s="79">
        <v>44530.0</v>
      </c>
      <c r="K653" s="77" t="s">
        <v>3533</v>
      </c>
      <c r="L653" s="59">
        <v>365583.42</v>
      </c>
      <c r="M653" s="60" t="s">
        <v>18</v>
      </c>
      <c r="N653" s="63" t="s">
        <v>18</v>
      </c>
      <c r="O653" s="63" t="s">
        <v>18</v>
      </c>
      <c r="P653" s="57"/>
      <c r="Q653" s="57"/>
      <c r="R653">
        <f t="shared" si="64"/>
        <v>13</v>
      </c>
    </row>
    <row r="654">
      <c r="A654" s="63">
        <v>2.0</v>
      </c>
      <c r="B654" s="63" t="s">
        <v>588</v>
      </c>
      <c r="C654" s="63" t="s">
        <v>591</v>
      </c>
      <c r="D654" s="63" t="s">
        <v>18</v>
      </c>
      <c r="E654" s="63" t="s">
        <v>3532</v>
      </c>
      <c r="F654" s="63" t="s">
        <v>582</v>
      </c>
      <c r="G654" s="63"/>
      <c r="H654" s="63" t="s">
        <v>595</v>
      </c>
      <c r="I654" s="76">
        <v>44531.0</v>
      </c>
      <c r="J654" s="76">
        <v>44539.0</v>
      </c>
      <c r="K654" s="77" t="s">
        <v>3534</v>
      </c>
      <c r="L654" s="63">
        <v>700423.24</v>
      </c>
      <c r="M654" s="60" t="s">
        <v>18</v>
      </c>
      <c r="N654" s="63" t="s">
        <v>18</v>
      </c>
      <c r="O654" s="63" t="s">
        <v>18</v>
      </c>
      <c r="P654" s="57"/>
      <c r="Q654" s="57"/>
      <c r="R654">
        <f t="shared" si="64"/>
        <v>8</v>
      </c>
    </row>
    <row r="655">
      <c r="A655" s="49">
        <v>2.0</v>
      </c>
      <c r="B655" s="51" t="s">
        <v>580</v>
      </c>
      <c r="C655" s="51" t="s">
        <v>3247</v>
      </c>
      <c r="D655" s="49">
        <v>96.0</v>
      </c>
      <c r="E655" s="63" t="s">
        <v>3248</v>
      </c>
      <c r="F655" s="49" t="s">
        <v>582</v>
      </c>
      <c r="G655" s="51"/>
      <c r="H655" s="51" t="s">
        <v>363</v>
      </c>
      <c r="I655" s="96">
        <v>44446.0</v>
      </c>
      <c r="J655" s="96">
        <v>44446.0</v>
      </c>
      <c r="K655" s="81" t="s">
        <v>3085</v>
      </c>
      <c r="L655" s="59">
        <v>390176.39</v>
      </c>
      <c r="M655" s="60" t="s">
        <v>2829</v>
      </c>
      <c r="N655" s="55" t="s">
        <v>2826</v>
      </c>
      <c r="O655" s="56">
        <v>142854.0</v>
      </c>
      <c r="P655" s="62" t="s">
        <v>672</v>
      </c>
      <c r="Q655" s="62" t="s">
        <v>673</v>
      </c>
      <c r="R655">
        <f t="shared" si="64"/>
        <v>0</v>
      </c>
    </row>
    <row r="656">
      <c r="A656" s="63">
        <v>2.0</v>
      </c>
      <c r="B656" s="60" t="s">
        <v>580</v>
      </c>
      <c r="C656" s="60" t="s">
        <v>3535</v>
      </c>
      <c r="D656" s="63" t="s">
        <v>18</v>
      </c>
      <c r="E656" s="63" t="s">
        <v>3536</v>
      </c>
      <c r="F656" s="63" t="s">
        <v>582</v>
      </c>
      <c r="G656" s="60"/>
      <c r="H656" s="60" t="s">
        <v>595</v>
      </c>
      <c r="I656" s="126">
        <v>44409.0</v>
      </c>
      <c r="J656" s="126">
        <v>44409.0</v>
      </c>
      <c r="K656" s="121" t="s">
        <v>3537</v>
      </c>
      <c r="L656" s="59">
        <v>8530584.0</v>
      </c>
      <c r="M656" s="60" t="s">
        <v>3538</v>
      </c>
      <c r="N656" s="61" t="s">
        <v>3539</v>
      </c>
      <c r="O656" s="66">
        <v>1709993.6</v>
      </c>
      <c r="P656" s="62" t="s">
        <v>672</v>
      </c>
      <c r="Q656" s="62" t="s">
        <v>673</v>
      </c>
      <c r="R656">
        <f t="shared" si="64"/>
        <v>0</v>
      </c>
    </row>
    <row r="657">
      <c r="A657" s="49">
        <v>2.0</v>
      </c>
      <c r="B657" s="51" t="s">
        <v>165</v>
      </c>
      <c r="C657" s="51" t="s">
        <v>857</v>
      </c>
      <c r="D657" s="49">
        <v>17.0</v>
      </c>
      <c r="E657" s="49" t="s">
        <v>858</v>
      </c>
      <c r="F657" s="49" t="s">
        <v>582</v>
      </c>
      <c r="G657" s="51"/>
      <c r="H657" s="51" t="s">
        <v>640</v>
      </c>
      <c r="I657" s="96">
        <v>44284.0</v>
      </c>
      <c r="J657" s="96">
        <v>44284.0</v>
      </c>
      <c r="K657" s="81" t="s">
        <v>3540</v>
      </c>
      <c r="L657" s="132">
        <v>1.4069139E7</v>
      </c>
      <c r="M657" s="133" t="s">
        <v>860</v>
      </c>
      <c r="N657" s="134" t="s">
        <v>861</v>
      </c>
      <c r="O657" s="56">
        <v>1.125531106E7</v>
      </c>
      <c r="P657" s="62" t="s">
        <v>695</v>
      </c>
      <c r="Q657" s="62" t="s">
        <v>673</v>
      </c>
    </row>
    <row r="658">
      <c r="A658" s="63">
        <v>2.0</v>
      </c>
      <c r="B658" s="63" t="s">
        <v>588</v>
      </c>
      <c r="C658" s="51" t="s">
        <v>3291</v>
      </c>
      <c r="D658" s="63">
        <v>588.0</v>
      </c>
      <c r="E658" s="49" t="s">
        <v>3292</v>
      </c>
      <c r="F658" s="63" t="s">
        <v>582</v>
      </c>
      <c r="G658" s="51"/>
      <c r="H658" s="51" t="s">
        <v>363</v>
      </c>
      <c r="I658" s="76">
        <v>44384.0</v>
      </c>
      <c r="J658" s="76">
        <v>44384.0</v>
      </c>
      <c r="K658" s="87" t="s">
        <v>3541</v>
      </c>
      <c r="L658" s="54">
        <v>397917.0</v>
      </c>
      <c r="M658" s="98" t="s">
        <v>3294</v>
      </c>
      <c r="N658" s="55" t="s">
        <v>3295</v>
      </c>
      <c r="O658" s="66">
        <v>414360.29</v>
      </c>
      <c r="P658" s="62" t="s">
        <v>672</v>
      </c>
      <c r="Q658" s="62" t="s">
        <v>673</v>
      </c>
      <c r="R658">
        <f t="shared" ref="R658:R792" si="65">DATEDIF(I658,J658,"D")</f>
        <v>0</v>
      </c>
    </row>
    <row r="659">
      <c r="A659" s="210">
        <v>2.0</v>
      </c>
      <c r="B659" s="128" t="s">
        <v>767</v>
      </c>
      <c r="C659" s="128" t="s">
        <v>3338</v>
      </c>
      <c r="D659" s="210">
        <v>1344.0</v>
      </c>
      <c r="E659" s="210" t="s">
        <v>876</v>
      </c>
      <c r="F659" s="210" t="s">
        <v>582</v>
      </c>
      <c r="G659" s="128"/>
      <c r="H659" s="128" t="s">
        <v>595</v>
      </c>
      <c r="I659" s="212">
        <v>44257.0</v>
      </c>
      <c r="J659" s="212">
        <v>44257.0</v>
      </c>
      <c r="K659" s="53" t="s">
        <v>3334</v>
      </c>
      <c r="L659" s="132">
        <v>4.1991675E7</v>
      </c>
      <c r="M659" s="133" t="s">
        <v>998</v>
      </c>
      <c r="N659" s="134" t="s">
        <v>878</v>
      </c>
      <c r="O659" s="213">
        <v>2.519500637E7</v>
      </c>
      <c r="P659" s="62" t="s">
        <v>672</v>
      </c>
      <c r="Q659" s="62" t="s">
        <v>673</v>
      </c>
      <c r="R659">
        <f t="shared" si="65"/>
        <v>0</v>
      </c>
    </row>
    <row r="660">
      <c r="A660" s="210">
        <v>2.0</v>
      </c>
      <c r="B660" s="128" t="s">
        <v>767</v>
      </c>
      <c r="C660" s="128" t="s">
        <v>3338</v>
      </c>
      <c r="D660" s="210">
        <v>1344.0</v>
      </c>
      <c r="E660" s="210" t="s">
        <v>876</v>
      </c>
      <c r="F660" s="210" t="s">
        <v>582</v>
      </c>
      <c r="G660" s="128"/>
      <c r="H660" s="128" t="s">
        <v>595</v>
      </c>
      <c r="I660" s="212">
        <v>44266.0</v>
      </c>
      <c r="J660" s="212">
        <v>44266.0</v>
      </c>
      <c r="K660" s="53" t="s">
        <v>3542</v>
      </c>
      <c r="L660" s="132">
        <v>4.1991675E7</v>
      </c>
      <c r="M660" s="133" t="s">
        <v>998</v>
      </c>
      <c r="N660" s="134" t="s">
        <v>878</v>
      </c>
      <c r="O660" s="213">
        <v>8398335.46</v>
      </c>
      <c r="P660" s="62" t="s">
        <v>672</v>
      </c>
      <c r="Q660" s="62" t="s">
        <v>673</v>
      </c>
      <c r="R660">
        <f t="shared" si="65"/>
        <v>0</v>
      </c>
    </row>
    <row r="661">
      <c r="A661" s="63">
        <v>2.0</v>
      </c>
      <c r="B661" s="63" t="s">
        <v>165</v>
      </c>
      <c r="C661" s="60" t="s">
        <v>895</v>
      </c>
      <c r="D661" s="63">
        <v>1375.0</v>
      </c>
      <c r="E661" s="63" t="s">
        <v>896</v>
      </c>
      <c r="F661" s="63" t="s">
        <v>582</v>
      </c>
      <c r="G661" s="63"/>
      <c r="H661" s="63" t="s">
        <v>640</v>
      </c>
      <c r="I661" s="79">
        <v>44524.0</v>
      </c>
      <c r="J661" s="79">
        <v>44524.0</v>
      </c>
      <c r="K661" s="87" t="s">
        <v>3543</v>
      </c>
      <c r="L661" s="59">
        <v>5442389.0</v>
      </c>
      <c r="M661" s="60" t="s">
        <v>3544</v>
      </c>
      <c r="N661" s="61" t="s">
        <v>898</v>
      </c>
      <c r="O661" s="66">
        <v>4353911.2</v>
      </c>
      <c r="P661" s="62" t="s">
        <v>695</v>
      </c>
      <c r="Q661" s="62" t="s">
        <v>338</v>
      </c>
      <c r="R661">
        <f t="shared" si="65"/>
        <v>0</v>
      </c>
    </row>
    <row r="662">
      <c r="A662" s="210">
        <v>1.0</v>
      </c>
      <c r="B662" s="128" t="s">
        <v>580</v>
      </c>
      <c r="C662" s="128" t="s">
        <v>3545</v>
      </c>
      <c r="D662" s="210">
        <v>1299.0</v>
      </c>
      <c r="E662" s="210" t="s">
        <v>3487</v>
      </c>
      <c r="F662" s="210" t="s">
        <v>582</v>
      </c>
      <c r="G662" s="128"/>
      <c r="H662" s="128" t="s">
        <v>595</v>
      </c>
      <c r="I662" s="212">
        <v>44225.0</v>
      </c>
      <c r="J662" s="212">
        <v>44225.0</v>
      </c>
      <c r="K662" s="53" t="s">
        <v>3546</v>
      </c>
      <c r="L662" s="132">
        <v>7597145.99</v>
      </c>
      <c r="M662" s="133" t="s">
        <v>3489</v>
      </c>
      <c r="N662" s="134" t="s">
        <v>3490</v>
      </c>
      <c r="O662" s="56">
        <v>66747.26</v>
      </c>
      <c r="P662" s="62" t="s">
        <v>672</v>
      </c>
      <c r="Q662" s="62" t="s">
        <v>673</v>
      </c>
      <c r="R662">
        <f t="shared" si="65"/>
        <v>0</v>
      </c>
    </row>
    <row r="663">
      <c r="A663" s="63">
        <v>1.0</v>
      </c>
      <c r="B663" s="60" t="s">
        <v>258</v>
      </c>
      <c r="C663" s="60" t="s">
        <v>3547</v>
      </c>
      <c r="D663" s="63">
        <v>376.0</v>
      </c>
      <c r="E663" s="63" t="s">
        <v>3548</v>
      </c>
      <c r="F663" s="63" t="s">
        <v>582</v>
      </c>
      <c r="G663" s="63"/>
      <c r="H663" s="63" t="s">
        <v>202</v>
      </c>
      <c r="I663" s="76">
        <v>44279.0</v>
      </c>
      <c r="J663" s="76">
        <v>44299.0</v>
      </c>
      <c r="K663" s="77" t="s">
        <v>3549</v>
      </c>
      <c r="L663" s="59">
        <v>1155000.0</v>
      </c>
      <c r="M663" s="60" t="s">
        <v>18</v>
      </c>
      <c r="N663" s="63" t="s">
        <v>18</v>
      </c>
      <c r="O663" s="59" t="s">
        <v>18</v>
      </c>
      <c r="P663" s="57"/>
      <c r="Q663" s="57"/>
      <c r="R663">
        <f t="shared" si="65"/>
        <v>20</v>
      </c>
    </row>
    <row r="664">
      <c r="A664" s="210">
        <v>1.0</v>
      </c>
      <c r="B664" s="128" t="s">
        <v>580</v>
      </c>
      <c r="C664" s="128" t="s">
        <v>3545</v>
      </c>
      <c r="D664" s="210">
        <v>1299.0</v>
      </c>
      <c r="E664" s="210" t="s">
        <v>3487</v>
      </c>
      <c r="F664" s="210" t="s">
        <v>582</v>
      </c>
      <c r="G664" s="128"/>
      <c r="H664" s="128" t="s">
        <v>595</v>
      </c>
      <c r="I664" s="212">
        <v>44225.0</v>
      </c>
      <c r="J664" s="212">
        <v>44225.0</v>
      </c>
      <c r="K664" s="53" t="s">
        <v>3546</v>
      </c>
      <c r="L664" s="132">
        <v>7597145.99</v>
      </c>
      <c r="M664" s="133" t="s">
        <v>3489</v>
      </c>
      <c r="N664" s="134" t="s">
        <v>3490</v>
      </c>
      <c r="O664" s="56">
        <v>5251254.93</v>
      </c>
      <c r="P664" s="62" t="s">
        <v>672</v>
      </c>
      <c r="Q664" s="62" t="s">
        <v>673</v>
      </c>
      <c r="R664">
        <f t="shared" si="65"/>
        <v>0</v>
      </c>
    </row>
    <row r="665">
      <c r="A665" s="63">
        <v>1.0</v>
      </c>
      <c r="B665" s="63" t="s">
        <v>588</v>
      </c>
      <c r="C665" s="60" t="s">
        <v>3381</v>
      </c>
      <c r="D665" s="63">
        <v>890.0</v>
      </c>
      <c r="E665" s="63" t="s">
        <v>3059</v>
      </c>
      <c r="F665" s="63" t="s">
        <v>582</v>
      </c>
      <c r="G665" s="63"/>
      <c r="H665" s="63" t="s">
        <v>731</v>
      </c>
      <c r="I665" s="76">
        <v>44384.0</v>
      </c>
      <c r="J665" s="76">
        <v>44397.0</v>
      </c>
      <c r="K665" s="77" t="s">
        <v>3550</v>
      </c>
      <c r="L665" s="59">
        <v>247212.12</v>
      </c>
      <c r="M665" s="60" t="s">
        <v>3383</v>
      </c>
      <c r="N665" s="61" t="s">
        <v>3384</v>
      </c>
      <c r="O665" s="63" t="s">
        <v>18</v>
      </c>
      <c r="P665" s="57"/>
      <c r="Q665" s="57"/>
      <c r="R665">
        <f t="shared" si="65"/>
        <v>13</v>
      </c>
    </row>
    <row r="666">
      <c r="A666" s="63">
        <v>2.0</v>
      </c>
      <c r="B666" s="63" t="s">
        <v>580</v>
      </c>
      <c r="C666" s="63" t="s">
        <v>3378</v>
      </c>
      <c r="D666" s="63">
        <v>1025.0</v>
      </c>
      <c r="E666" s="63" t="s">
        <v>3372</v>
      </c>
      <c r="F666" s="63" t="s">
        <v>582</v>
      </c>
      <c r="G666" s="63"/>
      <c r="H666" s="63" t="s">
        <v>595</v>
      </c>
      <c r="I666" s="76">
        <v>44431.0</v>
      </c>
      <c r="J666" s="76">
        <v>44431.0</v>
      </c>
      <c r="K666" s="87" t="s">
        <v>3003</v>
      </c>
      <c r="L666" s="59">
        <v>2.2906717E7</v>
      </c>
      <c r="M666" s="98" t="s">
        <v>3377</v>
      </c>
      <c r="N666" s="61" t="s">
        <v>3380</v>
      </c>
      <c r="O666" s="66">
        <v>276951.11</v>
      </c>
      <c r="P666" s="62" t="s">
        <v>672</v>
      </c>
      <c r="Q666" s="62" t="s">
        <v>673</v>
      </c>
      <c r="R666">
        <f t="shared" si="65"/>
        <v>0</v>
      </c>
    </row>
    <row r="667">
      <c r="A667" s="63">
        <v>2.0</v>
      </c>
      <c r="B667" s="63" t="s">
        <v>580</v>
      </c>
      <c r="C667" s="63" t="s">
        <v>3378</v>
      </c>
      <c r="D667" s="63">
        <v>1025.0</v>
      </c>
      <c r="E667" s="63" t="s">
        <v>3372</v>
      </c>
      <c r="F667" s="63" t="s">
        <v>582</v>
      </c>
      <c r="G667" s="63"/>
      <c r="H667" s="63" t="s">
        <v>595</v>
      </c>
      <c r="I667" s="76">
        <v>44435.0</v>
      </c>
      <c r="J667" s="76">
        <v>44435.0</v>
      </c>
      <c r="K667" s="87" t="s">
        <v>3551</v>
      </c>
      <c r="L667" s="59">
        <v>2.2906717E7</v>
      </c>
      <c r="M667" s="98" t="s">
        <v>3552</v>
      </c>
      <c r="N667" s="61" t="s">
        <v>3380</v>
      </c>
      <c r="O667" s="66">
        <v>2238570.79</v>
      </c>
      <c r="P667" s="62" t="s">
        <v>672</v>
      </c>
      <c r="Q667" s="62" t="s">
        <v>673</v>
      </c>
      <c r="R667">
        <f t="shared" si="65"/>
        <v>0</v>
      </c>
    </row>
    <row r="668">
      <c r="A668" s="63">
        <v>1.0</v>
      </c>
      <c r="B668" s="63" t="s">
        <v>1801</v>
      </c>
      <c r="C668" s="63" t="s">
        <v>3553</v>
      </c>
      <c r="D668" s="63">
        <v>438.0</v>
      </c>
      <c r="E668" s="63" t="s">
        <v>3554</v>
      </c>
      <c r="F668" s="63" t="s">
        <v>582</v>
      </c>
      <c r="G668" s="63"/>
      <c r="H668" s="63" t="s">
        <v>497</v>
      </c>
      <c r="I668" s="76">
        <v>44294.0</v>
      </c>
      <c r="J668" s="76">
        <v>44308.0</v>
      </c>
      <c r="K668" s="77" t="s">
        <v>3555</v>
      </c>
      <c r="L668" s="59">
        <v>270000.0</v>
      </c>
      <c r="M668" s="60" t="s">
        <v>18</v>
      </c>
      <c r="N668" s="63" t="s">
        <v>18</v>
      </c>
      <c r="O668" s="63" t="s">
        <v>18</v>
      </c>
      <c r="P668" s="57"/>
      <c r="Q668" s="57"/>
      <c r="R668">
        <f t="shared" si="65"/>
        <v>14</v>
      </c>
    </row>
    <row r="669">
      <c r="A669" s="63">
        <v>2.0</v>
      </c>
      <c r="B669" s="63" t="s">
        <v>580</v>
      </c>
      <c r="C669" s="63" t="s">
        <v>3378</v>
      </c>
      <c r="D669" s="63">
        <v>1025.0</v>
      </c>
      <c r="E669" s="63" t="s">
        <v>3372</v>
      </c>
      <c r="F669" s="63" t="s">
        <v>582</v>
      </c>
      <c r="G669" s="63"/>
      <c r="H669" s="63" t="s">
        <v>595</v>
      </c>
      <c r="I669" s="76">
        <v>44435.0</v>
      </c>
      <c r="J669" s="76">
        <v>44435.0</v>
      </c>
      <c r="K669" s="87" t="s">
        <v>3556</v>
      </c>
      <c r="L669" s="59">
        <v>2.2906717E7</v>
      </c>
      <c r="M669" s="98" t="s">
        <v>3557</v>
      </c>
      <c r="N669" s="61" t="s">
        <v>3380</v>
      </c>
      <c r="O669" s="66">
        <v>2250731.07</v>
      </c>
      <c r="P669" s="62" t="s">
        <v>672</v>
      </c>
      <c r="Q669" s="62" t="s">
        <v>673</v>
      </c>
      <c r="R669">
        <f t="shared" si="65"/>
        <v>0</v>
      </c>
    </row>
    <row r="670">
      <c r="A670" s="49">
        <v>2.0</v>
      </c>
      <c r="B670" s="51" t="s">
        <v>3558</v>
      </c>
      <c r="C670" s="51" t="s">
        <v>3378</v>
      </c>
      <c r="D670" s="49">
        <v>49.0</v>
      </c>
      <c r="E670" s="49" t="s">
        <v>3559</v>
      </c>
      <c r="F670" s="49" t="s">
        <v>582</v>
      </c>
      <c r="G670" s="51"/>
      <c r="H670" s="51" t="s">
        <v>595</v>
      </c>
      <c r="I670" s="96">
        <v>44238.0</v>
      </c>
      <c r="J670" s="96">
        <v>44238.0</v>
      </c>
      <c r="K670" s="53" t="s">
        <v>3560</v>
      </c>
      <c r="L670" s="67">
        <v>2390189.0</v>
      </c>
      <c r="M670" s="98" t="s">
        <v>3561</v>
      </c>
      <c r="N670" s="55" t="s">
        <v>3562</v>
      </c>
      <c r="O670" s="56">
        <v>1212555.42</v>
      </c>
      <c r="P670" s="201" t="s">
        <v>672</v>
      </c>
      <c r="Q670" s="62" t="s">
        <v>673</v>
      </c>
      <c r="R670">
        <f t="shared" si="65"/>
        <v>0</v>
      </c>
    </row>
    <row r="671">
      <c r="A671" s="63">
        <v>1.0</v>
      </c>
      <c r="B671" s="63" t="s">
        <v>197</v>
      </c>
      <c r="C671" s="63" t="s">
        <v>3149</v>
      </c>
      <c r="D671" s="63">
        <v>988.0</v>
      </c>
      <c r="E671" s="63" t="s">
        <v>3150</v>
      </c>
      <c r="F671" s="63" t="s">
        <v>582</v>
      </c>
      <c r="G671" s="63"/>
      <c r="H671" s="63" t="s">
        <v>18</v>
      </c>
      <c r="I671" s="76">
        <v>44427.0</v>
      </c>
      <c r="J671" s="76">
        <v>44433.0</v>
      </c>
      <c r="K671" s="87" t="s">
        <v>3563</v>
      </c>
      <c r="L671" s="59">
        <v>1369360.0</v>
      </c>
      <c r="M671" s="60" t="s">
        <v>18</v>
      </c>
      <c r="N671" s="63" t="s">
        <v>18</v>
      </c>
      <c r="O671" s="63" t="s">
        <v>18</v>
      </c>
      <c r="P671" s="57"/>
      <c r="Q671" s="57"/>
      <c r="R671">
        <f t="shared" si="65"/>
        <v>6</v>
      </c>
    </row>
    <row r="672">
      <c r="A672" s="63">
        <v>2.0</v>
      </c>
      <c r="B672" s="63" t="s">
        <v>588</v>
      </c>
      <c r="C672" s="63" t="s">
        <v>3500</v>
      </c>
      <c r="D672" s="63">
        <v>213.0</v>
      </c>
      <c r="E672" s="63" t="s">
        <v>3501</v>
      </c>
      <c r="F672" s="63" t="s">
        <v>582</v>
      </c>
      <c r="G672" s="63"/>
      <c r="H672" s="63" t="s">
        <v>731</v>
      </c>
      <c r="I672" s="76">
        <v>44284.0</v>
      </c>
      <c r="J672" s="76">
        <v>44284.0</v>
      </c>
      <c r="K672" s="87" t="s">
        <v>3540</v>
      </c>
      <c r="L672" s="132">
        <v>76904.0</v>
      </c>
      <c r="M672" s="133" t="s">
        <v>3503</v>
      </c>
      <c r="N672" s="55" t="s">
        <v>3504</v>
      </c>
      <c r="O672" s="56">
        <v>53832.8</v>
      </c>
      <c r="P672" s="62" t="s">
        <v>337</v>
      </c>
      <c r="Q672" s="62" t="s">
        <v>337</v>
      </c>
      <c r="R672">
        <f t="shared" si="65"/>
        <v>0</v>
      </c>
    </row>
    <row r="673">
      <c r="A673" s="63">
        <v>2.0</v>
      </c>
      <c r="B673" s="63" t="s">
        <v>580</v>
      </c>
      <c r="C673" s="63" t="s">
        <v>3513</v>
      </c>
      <c r="D673" s="63">
        <v>1075.0</v>
      </c>
      <c r="E673" s="63" t="s">
        <v>3508</v>
      </c>
      <c r="F673" s="63" t="s">
        <v>582</v>
      </c>
      <c r="G673" s="63"/>
      <c r="H673" s="63" t="s">
        <v>363</v>
      </c>
      <c r="I673" s="76">
        <v>44552.0</v>
      </c>
      <c r="J673" s="76">
        <v>44552.0</v>
      </c>
      <c r="K673" s="87" t="s">
        <v>2947</v>
      </c>
      <c r="L673" s="132">
        <v>365018.37</v>
      </c>
      <c r="M673" s="234" t="s">
        <v>3510</v>
      </c>
      <c r="N673" s="134" t="s">
        <v>3512</v>
      </c>
      <c r="O673" s="66">
        <v>321741.83</v>
      </c>
      <c r="P673" s="62" t="s">
        <v>337</v>
      </c>
      <c r="Q673" s="62" t="s">
        <v>337</v>
      </c>
      <c r="R673">
        <f t="shared" si="65"/>
        <v>0</v>
      </c>
    </row>
    <row r="674">
      <c r="A674" s="63">
        <v>1.0</v>
      </c>
      <c r="B674" s="60" t="s">
        <v>3564</v>
      </c>
      <c r="C674" s="63" t="s">
        <v>3565</v>
      </c>
      <c r="D674" s="63">
        <v>550.0</v>
      </c>
      <c r="E674" s="63" t="s">
        <v>3566</v>
      </c>
      <c r="F674" s="63" t="s">
        <v>582</v>
      </c>
      <c r="G674" s="63"/>
      <c r="H674" s="63" t="s">
        <v>680</v>
      </c>
      <c r="I674" s="76">
        <v>44314.0</v>
      </c>
      <c r="J674" s="76">
        <v>44320.0</v>
      </c>
      <c r="K674" s="77" t="s">
        <v>3567</v>
      </c>
      <c r="L674" s="59">
        <v>575209.0</v>
      </c>
      <c r="M674" s="60" t="s">
        <v>18</v>
      </c>
      <c r="N674" s="63" t="s">
        <v>18</v>
      </c>
      <c r="O674" s="63" t="s">
        <v>18</v>
      </c>
      <c r="P674" s="57"/>
      <c r="Q674" s="57"/>
      <c r="R674">
        <f t="shared" si="65"/>
        <v>6</v>
      </c>
    </row>
    <row r="675">
      <c r="A675" s="63">
        <v>1.0</v>
      </c>
      <c r="B675" s="63" t="s">
        <v>3568</v>
      </c>
      <c r="C675" s="63" t="s">
        <v>153</v>
      </c>
      <c r="D675" s="63">
        <v>629.0</v>
      </c>
      <c r="E675" s="63" t="s">
        <v>3569</v>
      </c>
      <c r="F675" s="63" t="s">
        <v>582</v>
      </c>
      <c r="G675" s="63"/>
      <c r="H675" s="63" t="s">
        <v>18</v>
      </c>
      <c r="I675" s="76">
        <v>44341.0</v>
      </c>
      <c r="J675" s="76">
        <v>44342.0</v>
      </c>
      <c r="K675" s="87" t="s">
        <v>3570</v>
      </c>
      <c r="L675" s="63" t="s">
        <v>18</v>
      </c>
      <c r="M675" s="60" t="s">
        <v>18</v>
      </c>
      <c r="N675" s="63" t="s">
        <v>18</v>
      </c>
      <c r="O675" s="63" t="s">
        <v>18</v>
      </c>
      <c r="P675" s="57"/>
      <c r="Q675" s="57"/>
      <c r="R675">
        <f t="shared" si="65"/>
        <v>1</v>
      </c>
    </row>
    <row r="676">
      <c r="A676" s="63">
        <v>1.0</v>
      </c>
      <c r="B676" s="63" t="s">
        <v>3571</v>
      </c>
      <c r="C676" s="63" t="s">
        <v>3572</v>
      </c>
      <c r="D676" s="63">
        <v>627.0</v>
      </c>
      <c r="E676" s="63" t="s">
        <v>3573</v>
      </c>
      <c r="F676" s="63" t="s">
        <v>582</v>
      </c>
      <c r="G676" s="63"/>
      <c r="H676" s="63" t="s">
        <v>18</v>
      </c>
      <c r="I676" s="64">
        <v>44337.0</v>
      </c>
      <c r="J676" s="64">
        <v>44341.0</v>
      </c>
      <c r="K676" s="87" t="s">
        <v>3574</v>
      </c>
      <c r="L676" s="59">
        <v>9497000.0</v>
      </c>
      <c r="M676" s="60" t="s">
        <v>18</v>
      </c>
      <c r="N676" s="63" t="s">
        <v>18</v>
      </c>
      <c r="O676" s="63" t="s">
        <v>18</v>
      </c>
      <c r="P676" s="57"/>
      <c r="Q676" s="57"/>
      <c r="R676">
        <f t="shared" si="65"/>
        <v>4</v>
      </c>
    </row>
    <row r="677">
      <c r="A677" s="63">
        <v>1.0</v>
      </c>
      <c r="B677" s="63" t="s">
        <v>835</v>
      </c>
      <c r="C677" s="63" t="s">
        <v>3575</v>
      </c>
      <c r="D677" s="63">
        <v>790.0</v>
      </c>
      <c r="E677" s="63" t="s">
        <v>3234</v>
      </c>
      <c r="F677" s="63" t="s">
        <v>582</v>
      </c>
      <c r="G677" s="63"/>
      <c r="H677" s="63" t="s">
        <v>586</v>
      </c>
      <c r="I677" s="76">
        <v>44363.0</v>
      </c>
      <c r="J677" s="76">
        <v>44421.0</v>
      </c>
      <c r="K677" s="87" t="s">
        <v>3576</v>
      </c>
      <c r="L677" s="59" t="s">
        <v>18</v>
      </c>
      <c r="M677" s="60" t="s">
        <v>18</v>
      </c>
      <c r="N677" s="63" t="s">
        <v>18</v>
      </c>
      <c r="O677" s="63" t="s">
        <v>18</v>
      </c>
      <c r="P677" s="57"/>
      <c r="Q677" s="57"/>
      <c r="R677">
        <f t="shared" si="65"/>
        <v>58</v>
      </c>
    </row>
    <row r="678">
      <c r="A678" s="63">
        <v>1.0</v>
      </c>
      <c r="B678" s="63" t="s">
        <v>580</v>
      </c>
      <c r="C678" s="60" t="s">
        <v>3577</v>
      </c>
      <c r="D678" s="63">
        <v>1401.0</v>
      </c>
      <c r="E678" s="63" t="s">
        <v>3578</v>
      </c>
      <c r="F678" s="63" t="s">
        <v>582</v>
      </c>
      <c r="G678" s="63"/>
      <c r="H678" s="63" t="s">
        <v>3579</v>
      </c>
      <c r="I678" s="76">
        <v>44502.0</v>
      </c>
      <c r="J678" s="79">
        <v>44553.0</v>
      </c>
      <c r="K678" s="77" t="s">
        <v>3580</v>
      </c>
      <c r="L678" s="59" t="s">
        <v>18</v>
      </c>
      <c r="M678" s="60" t="s">
        <v>18</v>
      </c>
      <c r="N678" s="61" t="s">
        <v>3581</v>
      </c>
      <c r="O678" s="156"/>
      <c r="P678" s="57"/>
      <c r="Q678" s="57"/>
      <c r="R678">
        <f t="shared" si="65"/>
        <v>51</v>
      </c>
    </row>
    <row r="679">
      <c r="A679" s="49">
        <v>1.0</v>
      </c>
      <c r="B679" s="51" t="s">
        <v>165</v>
      </c>
      <c r="C679" s="51" t="s">
        <v>857</v>
      </c>
      <c r="D679" s="49">
        <v>65.0</v>
      </c>
      <c r="E679" s="49" t="s">
        <v>858</v>
      </c>
      <c r="F679" s="49" t="s">
        <v>582</v>
      </c>
      <c r="G679" s="51"/>
      <c r="H679" s="51" t="s">
        <v>640</v>
      </c>
      <c r="I679" s="96">
        <v>44222.0</v>
      </c>
      <c r="J679" s="96">
        <v>44222.0</v>
      </c>
      <c r="K679" s="81" t="s">
        <v>3582</v>
      </c>
      <c r="L679" s="132">
        <v>1.4069139E7</v>
      </c>
      <c r="M679" s="133" t="s">
        <v>860</v>
      </c>
      <c r="N679" s="134" t="s">
        <v>861</v>
      </c>
      <c r="O679" s="67" t="s">
        <v>18</v>
      </c>
      <c r="P679" s="62"/>
      <c r="Q679" s="62"/>
      <c r="R679">
        <f t="shared" si="65"/>
        <v>0</v>
      </c>
    </row>
    <row r="680">
      <c r="A680" s="63">
        <v>1.0</v>
      </c>
      <c r="B680" s="63" t="s">
        <v>862</v>
      </c>
      <c r="C680" s="63" t="s">
        <v>1742</v>
      </c>
      <c r="D680" s="63" t="s">
        <v>3583</v>
      </c>
      <c r="E680" s="63" t="s">
        <v>863</v>
      </c>
      <c r="F680" s="63" t="s">
        <v>582</v>
      </c>
      <c r="G680" s="63"/>
      <c r="H680" s="63" t="s">
        <v>227</v>
      </c>
      <c r="I680" s="76">
        <v>44431.0</v>
      </c>
      <c r="J680" s="79">
        <v>44498.0</v>
      </c>
      <c r="K680" s="77" t="s">
        <v>3584</v>
      </c>
      <c r="L680" s="59">
        <v>8.5384927E7</v>
      </c>
      <c r="M680" s="60" t="s">
        <v>18</v>
      </c>
      <c r="N680" s="63" t="s">
        <v>18</v>
      </c>
      <c r="O680" s="63" t="s">
        <v>18</v>
      </c>
      <c r="P680" s="57"/>
      <c r="Q680" s="57"/>
      <c r="R680">
        <f t="shared" si="65"/>
        <v>67</v>
      </c>
    </row>
    <row r="681">
      <c r="A681" s="63">
        <v>1.0</v>
      </c>
      <c r="B681" s="63" t="s">
        <v>3585</v>
      </c>
      <c r="C681" s="63" t="s">
        <v>3586</v>
      </c>
      <c r="D681" s="63">
        <v>913.0</v>
      </c>
      <c r="E681" s="63" t="s">
        <v>3587</v>
      </c>
      <c r="F681" s="63" t="s">
        <v>582</v>
      </c>
      <c r="G681" s="63"/>
      <c r="H681" s="63" t="s">
        <v>1195</v>
      </c>
      <c r="I681" s="76">
        <v>44406.0</v>
      </c>
      <c r="J681" s="76">
        <v>44426.0</v>
      </c>
      <c r="K681" s="77" t="s">
        <v>3588</v>
      </c>
      <c r="L681" s="59">
        <v>521243.0</v>
      </c>
      <c r="M681" s="60" t="s">
        <v>18</v>
      </c>
      <c r="N681" s="63" t="s">
        <v>18</v>
      </c>
      <c r="O681" s="63" t="s">
        <v>18</v>
      </c>
      <c r="P681" s="57"/>
      <c r="Q681" s="57"/>
      <c r="R681">
        <f t="shared" si="65"/>
        <v>20</v>
      </c>
    </row>
    <row r="682">
      <c r="A682" s="63">
        <v>1.0</v>
      </c>
      <c r="B682" s="63" t="s">
        <v>457</v>
      </c>
      <c r="C682" s="63" t="s">
        <v>872</v>
      </c>
      <c r="D682" s="63">
        <v>1089.0</v>
      </c>
      <c r="E682" s="63" t="s">
        <v>873</v>
      </c>
      <c r="F682" s="63" t="s">
        <v>582</v>
      </c>
      <c r="G682" s="63"/>
      <c r="H682" s="63" t="s">
        <v>1195</v>
      </c>
      <c r="I682" s="76">
        <v>44428.0</v>
      </c>
      <c r="J682" s="79">
        <v>44482.0</v>
      </c>
      <c r="K682" s="77" t="s">
        <v>3589</v>
      </c>
      <c r="L682" s="59">
        <v>1139854.0</v>
      </c>
      <c r="M682" s="60" t="s">
        <v>18</v>
      </c>
      <c r="N682" s="63" t="s">
        <v>18</v>
      </c>
      <c r="O682" s="63" t="s">
        <v>18</v>
      </c>
      <c r="P682" s="57"/>
      <c r="Q682" s="57"/>
      <c r="R682">
        <f t="shared" si="65"/>
        <v>54</v>
      </c>
    </row>
    <row r="683">
      <c r="A683" s="63">
        <v>1.0</v>
      </c>
      <c r="B683" s="63" t="s">
        <v>544</v>
      </c>
      <c r="C683" s="63" t="s">
        <v>3590</v>
      </c>
      <c r="D683" s="63">
        <v>1006.0</v>
      </c>
      <c r="E683" s="63" t="s">
        <v>885</v>
      </c>
      <c r="F683" s="63" t="s">
        <v>582</v>
      </c>
      <c r="G683" s="63"/>
      <c r="H683" s="63" t="s">
        <v>18</v>
      </c>
      <c r="I683" s="76">
        <v>44432.0</v>
      </c>
      <c r="J683" s="76">
        <v>44456.0</v>
      </c>
      <c r="K683" s="77" t="s">
        <v>3591</v>
      </c>
      <c r="L683" s="59">
        <v>1375185.0</v>
      </c>
      <c r="M683" s="60" t="s">
        <v>887</v>
      </c>
      <c r="N683" s="63" t="s">
        <v>18</v>
      </c>
      <c r="O683" s="63" t="s">
        <v>18</v>
      </c>
      <c r="P683" s="57"/>
      <c r="Q683" s="57"/>
      <c r="R683">
        <f t="shared" si="65"/>
        <v>24</v>
      </c>
    </row>
    <row r="684">
      <c r="A684" s="63">
        <v>1.0</v>
      </c>
      <c r="B684" s="63" t="s">
        <v>544</v>
      </c>
      <c r="C684" s="63" t="s">
        <v>530</v>
      </c>
      <c r="D684" s="63">
        <v>1580.0</v>
      </c>
      <c r="E684" s="63" t="s">
        <v>885</v>
      </c>
      <c r="F684" s="63" t="s">
        <v>582</v>
      </c>
      <c r="G684" s="63"/>
      <c r="H684" s="63" t="s">
        <v>18</v>
      </c>
      <c r="I684" s="76">
        <v>44538.0</v>
      </c>
      <c r="J684" s="79">
        <v>44560.0</v>
      </c>
      <c r="K684" s="268" t="s">
        <v>3592</v>
      </c>
      <c r="L684" s="244"/>
      <c r="M684" s="60" t="s">
        <v>887</v>
      </c>
      <c r="N684" s="156"/>
      <c r="O684" s="156"/>
      <c r="P684" s="57"/>
      <c r="Q684" s="57"/>
      <c r="R684">
        <f t="shared" si="65"/>
        <v>22</v>
      </c>
    </row>
    <row r="685">
      <c r="A685" s="63">
        <v>1.0</v>
      </c>
      <c r="B685" s="63" t="s">
        <v>197</v>
      </c>
      <c r="C685" s="63" t="s">
        <v>3593</v>
      </c>
      <c r="D685" s="63">
        <v>1361.0</v>
      </c>
      <c r="E685" s="63" t="s">
        <v>3594</v>
      </c>
      <c r="F685" s="63" t="s">
        <v>582</v>
      </c>
      <c r="G685" s="63"/>
      <c r="H685" s="63" t="s">
        <v>18</v>
      </c>
      <c r="I685" s="79">
        <v>44484.0</v>
      </c>
      <c r="J685" s="79">
        <v>44487.0</v>
      </c>
      <c r="K685" s="87" t="s">
        <v>3595</v>
      </c>
      <c r="L685" s="59">
        <v>4920000.0</v>
      </c>
      <c r="M685" s="60" t="s">
        <v>18</v>
      </c>
      <c r="N685" s="63" t="s">
        <v>18</v>
      </c>
      <c r="O685" s="63" t="s">
        <v>18</v>
      </c>
      <c r="P685" s="57"/>
      <c r="Q685" s="57"/>
      <c r="R685">
        <f t="shared" si="65"/>
        <v>3</v>
      </c>
    </row>
    <row r="686">
      <c r="A686" s="210">
        <v>1.0</v>
      </c>
      <c r="B686" s="128" t="s">
        <v>588</v>
      </c>
      <c r="C686" s="128" t="s">
        <v>3500</v>
      </c>
      <c r="D686" s="210">
        <v>1301.0</v>
      </c>
      <c r="E686" s="210" t="s">
        <v>3501</v>
      </c>
      <c r="F686" s="210" t="s">
        <v>582</v>
      </c>
      <c r="G686" s="128"/>
      <c r="H686" s="128" t="s">
        <v>595</v>
      </c>
      <c r="I686" s="212">
        <v>44187.0</v>
      </c>
      <c r="J686" s="212">
        <v>44210.0</v>
      </c>
      <c r="K686" s="53" t="s">
        <v>3596</v>
      </c>
      <c r="L686" s="132">
        <v>76904.0</v>
      </c>
      <c r="M686" s="133" t="s">
        <v>3503</v>
      </c>
      <c r="N686" s="134" t="s">
        <v>18</v>
      </c>
      <c r="O686" s="213" t="s">
        <v>18</v>
      </c>
      <c r="P686" s="62"/>
      <c r="Q686" s="62"/>
      <c r="R686">
        <f t="shared" si="65"/>
        <v>23</v>
      </c>
    </row>
    <row r="687">
      <c r="A687" s="63">
        <v>2.0</v>
      </c>
      <c r="B687" s="63" t="s">
        <v>658</v>
      </c>
      <c r="C687" s="63" t="s">
        <v>659</v>
      </c>
      <c r="D687" s="63">
        <v>1514.0</v>
      </c>
      <c r="E687" s="63" t="s">
        <v>3597</v>
      </c>
      <c r="F687" s="63" t="s">
        <v>582</v>
      </c>
      <c r="G687" s="63"/>
      <c r="H687" s="63" t="s">
        <v>595</v>
      </c>
      <c r="I687" s="79">
        <v>44519.0</v>
      </c>
      <c r="J687" s="76">
        <v>44532.0</v>
      </c>
      <c r="K687" s="87" t="s">
        <v>3598</v>
      </c>
      <c r="L687" s="59">
        <v>910617.0</v>
      </c>
      <c r="M687" s="60" t="s">
        <v>18</v>
      </c>
      <c r="N687" s="63" t="s">
        <v>18</v>
      </c>
      <c r="O687" s="63" t="s">
        <v>18</v>
      </c>
      <c r="P687" s="57"/>
      <c r="Q687" s="57"/>
      <c r="R687">
        <f t="shared" si="65"/>
        <v>13</v>
      </c>
    </row>
    <row r="688">
      <c r="A688" s="49">
        <v>1.0</v>
      </c>
      <c r="B688" s="51" t="s">
        <v>588</v>
      </c>
      <c r="C688" s="51" t="s">
        <v>3500</v>
      </c>
      <c r="D688" s="49">
        <v>41.0</v>
      </c>
      <c r="E688" s="210" t="s">
        <v>3501</v>
      </c>
      <c r="F688" s="49" t="s">
        <v>582</v>
      </c>
      <c r="G688" s="51"/>
      <c r="H688" s="51" t="s">
        <v>595</v>
      </c>
      <c r="I688" s="96">
        <v>44216.0</v>
      </c>
      <c r="J688" s="96">
        <v>44222.0</v>
      </c>
      <c r="K688" s="81" t="s">
        <v>3599</v>
      </c>
      <c r="L688" s="132">
        <v>76904.0</v>
      </c>
      <c r="M688" s="133" t="s">
        <v>3503</v>
      </c>
      <c r="N688" s="134" t="s">
        <v>18</v>
      </c>
      <c r="O688" s="213" t="s">
        <v>18</v>
      </c>
      <c r="P688" s="62"/>
      <c r="Q688" s="62"/>
      <c r="R688">
        <f t="shared" si="65"/>
        <v>6</v>
      </c>
    </row>
    <row r="689">
      <c r="A689" s="63">
        <v>2.0</v>
      </c>
      <c r="B689" s="63" t="s">
        <v>580</v>
      </c>
      <c r="C689" s="63" t="s">
        <v>3600</v>
      </c>
      <c r="D689" s="63">
        <v>1466.0</v>
      </c>
      <c r="E689" s="63" t="s">
        <v>18</v>
      </c>
      <c r="F689" s="63" t="s">
        <v>582</v>
      </c>
      <c r="G689" s="63"/>
      <c r="H689" s="63" t="s">
        <v>18</v>
      </c>
      <c r="I689" s="79">
        <v>44524.0</v>
      </c>
      <c r="J689" s="79">
        <v>44525.0</v>
      </c>
      <c r="K689" s="87" t="s">
        <v>3601</v>
      </c>
      <c r="L689" s="59" t="s">
        <v>18</v>
      </c>
      <c r="M689" s="60" t="s">
        <v>18</v>
      </c>
      <c r="N689" s="63" t="s">
        <v>18</v>
      </c>
      <c r="O689" s="63" t="s">
        <v>18</v>
      </c>
      <c r="P689" s="57"/>
      <c r="Q689" s="57"/>
      <c r="R689">
        <f t="shared" si="65"/>
        <v>1</v>
      </c>
    </row>
    <row r="690">
      <c r="A690" s="63">
        <v>2.0</v>
      </c>
      <c r="B690" s="63" t="s">
        <v>580</v>
      </c>
      <c r="C690" s="63" t="s">
        <v>608</v>
      </c>
      <c r="D690" s="63">
        <v>1502.0</v>
      </c>
      <c r="E690" s="63" t="s">
        <v>3288</v>
      </c>
      <c r="F690" s="63" t="s">
        <v>582</v>
      </c>
      <c r="G690" s="63"/>
      <c r="H690" s="63" t="s">
        <v>586</v>
      </c>
      <c r="I690" s="76">
        <v>44532.0</v>
      </c>
      <c r="J690" s="79">
        <v>44554.0</v>
      </c>
      <c r="K690" s="77" t="s">
        <v>3602</v>
      </c>
      <c r="L690" s="59" t="s">
        <v>18</v>
      </c>
      <c r="M690" s="60" t="s">
        <v>18</v>
      </c>
      <c r="N690" s="63" t="s">
        <v>18</v>
      </c>
      <c r="O690" s="63" t="s">
        <v>18</v>
      </c>
      <c r="P690" s="57"/>
      <c r="Q690" s="57"/>
      <c r="R690">
        <f t="shared" si="65"/>
        <v>22</v>
      </c>
    </row>
    <row r="691">
      <c r="A691" s="63">
        <v>1.0</v>
      </c>
      <c r="B691" s="63" t="s">
        <v>342</v>
      </c>
      <c r="C691" s="63" t="s">
        <v>919</v>
      </c>
      <c r="D691" s="63">
        <v>1540.0</v>
      </c>
      <c r="E691" s="63" t="s">
        <v>920</v>
      </c>
      <c r="F691" s="63" t="s">
        <v>582</v>
      </c>
      <c r="G691" s="63"/>
      <c r="H691" s="63" t="s">
        <v>202</v>
      </c>
      <c r="I691" s="79">
        <v>44529.0</v>
      </c>
      <c r="J691" s="79">
        <v>44543.0</v>
      </c>
      <c r="K691" s="77" t="s">
        <v>3603</v>
      </c>
      <c r="L691" s="59">
        <v>752298.0</v>
      </c>
      <c r="M691" s="60" t="s">
        <v>18</v>
      </c>
      <c r="N691" s="63" t="s">
        <v>18</v>
      </c>
      <c r="O691" s="63" t="s">
        <v>18</v>
      </c>
      <c r="P691" s="57"/>
      <c r="Q691" s="57"/>
      <c r="R691">
        <f t="shared" si="65"/>
        <v>14</v>
      </c>
    </row>
    <row r="692">
      <c r="A692" s="63">
        <v>2.0</v>
      </c>
      <c r="B692" s="63" t="s">
        <v>3604</v>
      </c>
      <c r="C692" s="63" t="s">
        <v>735</v>
      </c>
      <c r="D692" s="63">
        <v>1567.0</v>
      </c>
      <c r="E692" s="63" t="s">
        <v>3605</v>
      </c>
      <c r="F692" s="63" t="s">
        <v>582</v>
      </c>
      <c r="G692" s="63"/>
      <c r="H692" s="63" t="s">
        <v>595</v>
      </c>
      <c r="I692" s="76">
        <v>44533.0</v>
      </c>
      <c r="J692" s="79">
        <v>44551.0</v>
      </c>
      <c r="K692" s="77" t="s">
        <v>3606</v>
      </c>
      <c r="L692" s="59">
        <v>2226153.0</v>
      </c>
      <c r="M692" s="60" t="s">
        <v>18</v>
      </c>
      <c r="N692" s="61" t="s">
        <v>18</v>
      </c>
      <c r="O692" s="61" t="s">
        <v>18</v>
      </c>
      <c r="P692" s="57"/>
      <c r="Q692" s="57"/>
      <c r="R692">
        <f t="shared" si="65"/>
        <v>18</v>
      </c>
    </row>
    <row r="693">
      <c r="A693" s="63">
        <v>2.0</v>
      </c>
      <c r="B693" s="63" t="s">
        <v>588</v>
      </c>
      <c r="C693" s="63" t="s">
        <v>3129</v>
      </c>
      <c r="D693" s="63">
        <v>1508.0</v>
      </c>
      <c r="E693" s="63" t="s">
        <v>18</v>
      </c>
      <c r="F693" s="63" t="s">
        <v>582</v>
      </c>
      <c r="G693" s="63"/>
      <c r="H693" s="63" t="s">
        <v>586</v>
      </c>
      <c r="I693" s="76">
        <v>44533.0</v>
      </c>
      <c r="J693" s="76">
        <v>44537.0</v>
      </c>
      <c r="K693" s="87" t="s">
        <v>3607</v>
      </c>
      <c r="L693" s="59" t="s">
        <v>18</v>
      </c>
      <c r="M693" s="60" t="s">
        <v>18</v>
      </c>
      <c r="N693" s="61" t="s">
        <v>18</v>
      </c>
      <c r="O693" s="61" t="s">
        <v>18</v>
      </c>
      <c r="P693" s="57"/>
      <c r="Q693" s="57"/>
      <c r="R693">
        <f t="shared" si="65"/>
        <v>4</v>
      </c>
    </row>
    <row r="694">
      <c r="A694" s="63">
        <v>2.0</v>
      </c>
      <c r="B694" s="63" t="s">
        <v>474</v>
      </c>
      <c r="C694" s="63" t="s">
        <v>3608</v>
      </c>
      <c r="D694" s="63">
        <v>1509.0</v>
      </c>
      <c r="E694" s="63" t="s">
        <v>863</v>
      </c>
      <c r="F694" s="63" t="s">
        <v>582</v>
      </c>
      <c r="G694" s="63"/>
      <c r="H694" s="63" t="s">
        <v>227</v>
      </c>
      <c r="I694" s="76">
        <v>44537.0</v>
      </c>
      <c r="J694" s="79">
        <v>44546.0</v>
      </c>
      <c r="K694" s="87" t="s">
        <v>3609</v>
      </c>
      <c r="L694" s="59">
        <v>8.5384927E7</v>
      </c>
      <c r="M694" s="60" t="s">
        <v>18</v>
      </c>
      <c r="N694" s="61" t="s">
        <v>18</v>
      </c>
      <c r="O694" s="61" t="s">
        <v>18</v>
      </c>
      <c r="P694" s="57"/>
      <c r="Q694" s="57"/>
      <c r="R694">
        <f t="shared" si="65"/>
        <v>9</v>
      </c>
    </row>
    <row r="695">
      <c r="A695" s="63">
        <v>2.0</v>
      </c>
      <c r="B695" s="63" t="s">
        <v>580</v>
      </c>
      <c r="C695" s="63" t="s">
        <v>3610</v>
      </c>
      <c r="D695" s="63">
        <v>1525.0</v>
      </c>
      <c r="E695" s="63" t="s">
        <v>915</v>
      </c>
      <c r="F695" s="63" t="s">
        <v>582</v>
      </c>
      <c r="G695" s="63"/>
      <c r="H695" s="63" t="s">
        <v>644</v>
      </c>
      <c r="I695" s="76">
        <v>44539.0</v>
      </c>
      <c r="J695" s="79">
        <v>44546.0</v>
      </c>
      <c r="K695" s="87" t="s">
        <v>3611</v>
      </c>
      <c r="L695" s="54">
        <v>3663144.78</v>
      </c>
      <c r="M695" s="98" t="s">
        <v>917</v>
      </c>
      <c r="N695" s="55" t="s">
        <v>918</v>
      </c>
      <c r="O695" s="156"/>
      <c r="P695" s="57"/>
      <c r="Q695" s="57"/>
      <c r="R695">
        <f t="shared" si="65"/>
        <v>7</v>
      </c>
    </row>
    <row r="696">
      <c r="A696" s="63">
        <v>2.0</v>
      </c>
      <c r="B696" s="63" t="s">
        <v>580</v>
      </c>
      <c r="C696" s="63" t="s">
        <v>581</v>
      </c>
      <c r="D696" s="63">
        <v>1531.0</v>
      </c>
      <c r="E696" s="156"/>
      <c r="F696" s="63" t="s">
        <v>582</v>
      </c>
      <c r="G696" s="156"/>
      <c r="H696" s="156"/>
      <c r="I696" s="79">
        <v>44543.0</v>
      </c>
      <c r="J696" s="79">
        <v>44560.0</v>
      </c>
      <c r="K696" s="77" t="s">
        <v>3612</v>
      </c>
      <c r="L696" s="244"/>
      <c r="M696" s="248"/>
      <c r="N696" s="156"/>
      <c r="O696" s="156"/>
      <c r="P696" s="57"/>
      <c r="Q696" s="57"/>
      <c r="R696">
        <f t="shared" si="65"/>
        <v>17</v>
      </c>
    </row>
    <row r="697">
      <c r="A697" s="63">
        <v>2.0</v>
      </c>
      <c r="B697" s="63" t="s">
        <v>457</v>
      </c>
      <c r="C697" s="60" t="s">
        <v>958</v>
      </c>
      <c r="D697" s="63" t="s">
        <v>18</v>
      </c>
      <c r="E697" s="63" t="s">
        <v>959</v>
      </c>
      <c r="F697" s="63" t="s">
        <v>582</v>
      </c>
      <c r="G697" s="63"/>
      <c r="H697" s="63" t="s">
        <v>956</v>
      </c>
      <c r="I697" s="79">
        <v>44558.0</v>
      </c>
      <c r="J697" s="79">
        <v>44559.0</v>
      </c>
      <c r="K697" s="87" t="s">
        <v>3613</v>
      </c>
      <c r="L697" s="59">
        <v>8311255.0</v>
      </c>
      <c r="M697" s="60" t="s">
        <v>18</v>
      </c>
      <c r="N697" s="63" t="s">
        <v>18</v>
      </c>
      <c r="O697" s="63" t="s">
        <v>18</v>
      </c>
      <c r="P697" s="57"/>
      <c r="Q697" s="57"/>
      <c r="R697">
        <f t="shared" si="65"/>
        <v>1</v>
      </c>
    </row>
    <row r="698">
      <c r="A698" s="63">
        <v>2.0</v>
      </c>
      <c r="B698" s="63" t="s">
        <v>844</v>
      </c>
      <c r="C698" s="63" t="s">
        <v>845</v>
      </c>
      <c r="D698" s="63">
        <v>1536.0</v>
      </c>
      <c r="E698" s="63" t="s">
        <v>851</v>
      </c>
      <c r="F698" s="63" t="s">
        <v>582</v>
      </c>
      <c r="G698" s="63"/>
      <c r="H698" s="63" t="s">
        <v>595</v>
      </c>
      <c r="I698" s="79">
        <v>44543.0</v>
      </c>
      <c r="J698" s="79">
        <v>44553.0</v>
      </c>
      <c r="K698" s="77" t="s">
        <v>3614</v>
      </c>
      <c r="L698" s="59">
        <v>3.8785691E7</v>
      </c>
      <c r="M698" s="60" t="s">
        <v>18</v>
      </c>
      <c r="N698" s="61" t="s">
        <v>850</v>
      </c>
      <c r="O698" s="63" t="s">
        <v>18</v>
      </c>
      <c r="P698" s="57"/>
      <c r="Q698" s="57"/>
      <c r="R698">
        <f t="shared" si="65"/>
        <v>10</v>
      </c>
    </row>
    <row r="699">
      <c r="A699" s="63">
        <v>2.0</v>
      </c>
      <c r="B699" s="63" t="s">
        <v>474</v>
      </c>
      <c r="C699" s="60" t="s">
        <v>3615</v>
      </c>
      <c r="D699" s="63">
        <v>1546.0</v>
      </c>
      <c r="E699" s="63" t="s">
        <v>927</v>
      </c>
      <c r="F699" s="63" t="s">
        <v>582</v>
      </c>
      <c r="G699" s="63"/>
      <c r="H699" s="63" t="s">
        <v>227</v>
      </c>
      <c r="I699" s="79">
        <v>44544.0</v>
      </c>
      <c r="J699" s="79">
        <v>44560.0</v>
      </c>
      <c r="K699" s="87" t="s">
        <v>3616</v>
      </c>
      <c r="L699" s="244"/>
      <c r="M699" s="248"/>
      <c r="N699" s="156"/>
      <c r="O699" s="156"/>
      <c r="P699" s="57"/>
      <c r="Q699" s="57"/>
      <c r="R699">
        <f t="shared" si="65"/>
        <v>16</v>
      </c>
    </row>
    <row r="700">
      <c r="A700" s="63">
        <v>2.0</v>
      </c>
      <c r="B700" s="63" t="s">
        <v>2846</v>
      </c>
      <c r="C700" s="63" t="s">
        <v>735</v>
      </c>
      <c r="D700" s="63">
        <v>1548.0</v>
      </c>
      <c r="E700" s="63" t="s">
        <v>3415</v>
      </c>
      <c r="F700" s="63" t="s">
        <v>582</v>
      </c>
      <c r="G700" s="63"/>
      <c r="H700" s="63" t="s">
        <v>595</v>
      </c>
      <c r="I700" s="79">
        <v>44545.0</v>
      </c>
      <c r="J700" s="79">
        <v>44546.0</v>
      </c>
      <c r="K700" s="87" t="s">
        <v>3617</v>
      </c>
      <c r="L700" s="59">
        <v>1.7576954E7</v>
      </c>
      <c r="M700" s="60" t="s">
        <v>18</v>
      </c>
      <c r="N700" s="63" t="s">
        <v>18</v>
      </c>
      <c r="O700" s="63" t="s">
        <v>18</v>
      </c>
      <c r="P700" s="57"/>
      <c r="Q700" s="57"/>
      <c r="R700">
        <f t="shared" si="65"/>
        <v>1</v>
      </c>
    </row>
    <row r="701">
      <c r="A701" s="63">
        <v>2.0</v>
      </c>
      <c r="B701" s="63" t="s">
        <v>933</v>
      </c>
      <c r="C701" s="63" t="s">
        <v>3618</v>
      </c>
      <c r="D701" s="63">
        <v>1635.0</v>
      </c>
      <c r="E701" s="156"/>
      <c r="F701" s="63" t="s">
        <v>582</v>
      </c>
      <c r="G701" s="156"/>
      <c r="H701" s="156"/>
      <c r="I701" s="79">
        <v>44547.0</v>
      </c>
      <c r="J701" s="79">
        <v>44560.0</v>
      </c>
      <c r="K701" s="87" t="s">
        <v>3619</v>
      </c>
      <c r="L701" s="244"/>
      <c r="M701" s="248"/>
      <c r="N701" s="156"/>
      <c r="O701" s="156"/>
      <c r="P701" s="57"/>
      <c r="Q701" s="57"/>
      <c r="R701">
        <f t="shared" si="65"/>
        <v>13</v>
      </c>
    </row>
    <row r="702">
      <c r="A702" s="63">
        <v>2.0</v>
      </c>
      <c r="B702" s="63" t="s">
        <v>580</v>
      </c>
      <c r="C702" s="63" t="s">
        <v>3620</v>
      </c>
      <c r="D702" s="63">
        <v>1634.0</v>
      </c>
      <c r="E702" s="156"/>
      <c r="F702" s="63" t="s">
        <v>582</v>
      </c>
      <c r="G702" s="156"/>
      <c r="H702" s="156"/>
      <c r="I702" s="79">
        <v>44547.0</v>
      </c>
      <c r="J702" s="79">
        <v>44560.0</v>
      </c>
      <c r="K702" s="87" t="s">
        <v>3619</v>
      </c>
      <c r="L702" s="244"/>
      <c r="M702" s="248"/>
      <c r="N702" s="156"/>
      <c r="O702" s="156"/>
      <c r="P702" s="57"/>
      <c r="Q702" s="57"/>
      <c r="R702">
        <f t="shared" si="65"/>
        <v>13</v>
      </c>
    </row>
    <row r="703">
      <c r="A703" s="63">
        <v>2.0</v>
      </c>
      <c r="B703" s="63" t="s">
        <v>165</v>
      </c>
      <c r="C703" s="63" t="s">
        <v>3621</v>
      </c>
      <c r="D703" s="63">
        <v>1566.0</v>
      </c>
      <c r="E703" s="63" t="s">
        <v>18</v>
      </c>
      <c r="F703" s="63" t="s">
        <v>582</v>
      </c>
      <c r="G703" s="156"/>
      <c r="H703" s="63" t="s">
        <v>18</v>
      </c>
      <c r="I703" s="79">
        <v>44551.0</v>
      </c>
      <c r="J703" s="79">
        <v>44551.0</v>
      </c>
      <c r="K703" s="87" t="s">
        <v>3622</v>
      </c>
      <c r="L703" s="59" t="s">
        <v>18</v>
      </c>
      <c r="M703" s="60" t="s">
        <v>18</v>
      </c>
      <c r="N703" s="63" t="s">
        <v>18</v>
      </c>
      <c r="O703" s="63" t="s">
        <v>18</v>
      </c>
      <c r="P703" s="57"/>
      <c r="Q703" s="57"/>
      <c r="R703">
        <f t="shared" si="65"/>
        <v>0</v>
      </c>
    </row>
    <row r="704">
      <c r="A704" s="63">
        <v>2.0</v>
      </c>
      <c r="B704" s="63" t="s">
        <v>951</v>
      </c>
      <c r="C704" s="63" t="s">
        <v>230</v>
      </c>
      <c r="D704" s="63">
        <v>1645.0</v>
      </c>
      <c r="E704" s="156"/>
      <c r="F704" s="63" t="s">
        <v>582</v>
      </c>
      <c r="G704" s="156"/>
      <c r="H704" s="156"/>
      <c r="I704" s="79">
        <v>44552.0</v>
      </c>
      <c r="J704" s="79">
        <v>44560.0</v>
      </c>
      <c r="K704" s="87" t="s">
        <v>3623</v>
      </c>
      <c r="L704" s="244"/>
      <c r="M704" s="248"/>
      <c r="N704" s="249"/>
      <c r="O704" s="249"/>
      <c r="P704" s="57"/>
      <c r="Q704" s="57"/>
      <c r="R704">
        <f t="shared" si="65"/>
        <v>8</v>
      </c>
    </row>
    <row r="705">
      <c r="A705" s="63">
        <v>2.0</v>
      </c>
      <c r="B705" s="63" t="s">
        <v>457</v>
      </c>
      <c r="C705" s="63" t="s">
        <v>3624</v>
      </c>
      <c r="D705" s="63">
        <v>1585.0</v>
      </c>
      <c r="E705" s="63" t="s">
        <v>719</v>
      </c>
      <c r="F705" s="63" t="s">
        <v>582</v>
      </c>
      <c r="G705" s="156"/>
      <c r="H705" s="63" t="s">
        <v>634</v>
      </c>
      <c r="I705" s="79">
        <v>44554.0</v>
      </c>
      <c r="J705" s="79">
        <v>44557.0</v>
      </c>
      <c r="K705" s="87" t="s">
        <v>3625</v>
      </c>
      <c r="L705" s="54">
        <v>3.430448341E7</v>
      </c>
      <c r="M705" s="60" t="s">
        <v>721</v>
      </c>
      <c r="N705" s="61" t="s">
        <v>722</v>
      </c>
      <c r="O705" s="63" t="s">
        <v>18</v>
      </c>
      <c r="P705" s="58"/>
      <c r="Q705" s="34"/>
      <c r="R705">
        <f t="shared" si="65"/>
        <v>3</v>
      </c>
    </row>
    <row r="706">
      <c r="A706" s="63">
        <v>2.0</v>
      </c>
      <c r="B706" s="63" t="s">
        <v>862</v>
      </c>
      <c r="C706" s="63" t="s">
        <v>3626</v>
      </c>
      <c r="D706" s="63">
        <v>1588.0</v>
      </c>
      <c r="E706" s="156"/>
      <c r="F706" s="63" t="s">
        <v>582</v>
      </c>
      <c r="G706" s="156"/>
      <c r="H706" s="156"/>
      <c r="I706" s="79">
        <v>44554.0</v>
      </c>
      <c r="J706" s="79">
        <v>44560.0</v>
      </c>
      <c r="K706" s="87" t="s">
        <v>3627</v>
      </c>
      <c r="L706" s="244"/>
      <c r="M706" s="248"/>
      <c r="N706" s="249"/>
      <c r="O706" s="249"/>
      <c r="P706" s="58"/>
      <c r="Q706" s="34"/>
      <c r="R706">
        <f t="shared" si="65"/>
        <v>6</v>
      </c>
    </row>
    <row r="707">
      <c r="A707" s="63">
        <v>1.0</v>
      </c>
      <c r="B707" s="63" t="s">
        <v>457</v>
      </c>
      <c r="C707" s="63" t="s">
        <v>513</v>
      </c>
      <c r="D707" s="63" t="s">
        <v>18</v>
      </c>
      <c r="E707" s="63" t="s">
        <v>955</v>
      </c>
      <c r="F707" s="63" t="s">
        <v>582</v>
      </c>
      <c r="G707" s="63"/>
      <c r="H707" s="63" t="s">
        <v>956</v>
      </c>
      <c r="I707" s="79">
        <v>44558.0</v>
      </c>
      <c r="J707" s="79">
        <v>44559.0</v>
      </c>
      <c r="K707" s="87" t="s">
        <v>3628</v>
      </c>
      <c r="L707" s="59">
        <v>1858969.0</v>
      </c>
      <c r="M707" s="60" t="s">
        <v>18</v>
      </c>
      <c r="N707" s="63" t="s">
        <v>18</v>
      </c>
      <c r="O707" s="63" t="s">
        <v>18</v>
      </c>
      <c r="P707" s="57"/>
      <c r="Q707" s="57"/>
      <c r="R707">
        <f t="shared" si="65"/>
        <v>1</v>
      </c>
    </row>
    <row r="708">
      <c r="A708" s="63">
        <v>1.0</v>
      </c>
      <c r="B708" s="60" t="s">
        <v>52</v>
      </c>
      <c r="C708" s="60" t="s">
        <v>2689</v>
      </c>
      <c r="D708" s="63" t="s">
        <v>2690</v>
      </c>
      <c r="E708" s="63" t="s">
        <v>1233</v>
      </c>
      <c r="F708" s="63" t="s">
        <v>582</v>
      </c>
      <c r="G708" s="60"/>
      <c r="H708" s="60" t="s">
        <v>497</v>
      </c>
      <c r="I708" s="76">
        <v>44558.0</v>
      </c>
      <c r="J708" s="76">
        <v>44558.0</v>
      </c>
      <c r="K708" s="77" t="s">
        <v>2676</v>
      </c>
      <c r="L708" s="59">
        <v>497500.0</v>
      </c>
      <c r="M708" s="60" t="s">
        <v>2692</v>
      </c>
      <c r="N708" s="61" t="s">
        <v>2845</v>
      </c>
      <c r="O708" s="66">
        <v>348250.0</v>
      </c>
      <c r="P708" s="62" t="s">
        <v>337</v>
      </c>
      <c r="Q708" s="62" t="s">
        <v>337</v>
      </c>
      <c r="R708">
        <f t="shared" si="65"/>
        <v>0</v>
      </c>
    </row>
    <row r="709">
      <c r="A709" s="49">
        <v>1.0</v>
      </c>
      <c r="B709" s="51" t="s">
        <v>588</v>
      </c>
      <c r="C709" s="51" t="s">
        <v>667</v>
      </c>
      <c r="D709" s="49">
        <v>3.0</v>
      </c>
      <c r="E709" s="49" t="s">
        <v>668</v>
      </c>
      <c r="F709" s="49" t="s">
        <v>582</v>
      </c>
      <c r="G709" s="128"/>
      <c r="H709" s="128" t="s">
        <v>595</v>
      </c>
      <c r="I709" s="96">
        <v>44558.0</v>
      </c>
      <c r="J709" s="96">
        <v>44558.0</v>
      </c>
      <c r="K709" s="81" t="s">
        <v>2676</v>
      </c>
      <c r="L709" s="54">
        <v>2098976.12</v>
      </c>
      <c r="M709" s="98" t="s">
        <v>670</v>
      </c>
      <c r="N709" s="55" t="s">
        <v>2695</v>
      </c>
      <c r="O709" s="56">
        <v>348588.05</v>
      </c>
      <c r="P709" s="62" t="s">
        <v>672</v>
      </c>
      <c r="Q709" s="62" t="s">
        <v>673</v>
      </c>
      <c r="R709">
        <f t="shared" si="65"/>
        <v>0</v>
      </c>
    </row>
    <row r="710">
      <c r="A710" s="63">
        <v>2.0</v>
      </c>
      <c r="B710" s="63" t="s">
        <v>960</v>
      </c>
      <c r="C710" s="60" t="s">
        <v>961</v>
      </c>
      <c r="D710" s="63">
        <v>1602.0</v>
      </c>
      <c r="E710" s="156"/>
      <c r="F710" s="63" t="s">
        <v>582</v>
      </c>
      <c r="G710" s="156"/>
      <c r="H710" s="156"/>
      <c r="I710" s="79">
        <v>44559.0</v>
      </c>
      <c r="J710" s="79">
        <v>44560.0</v>
      </c>
      <c r="K710" s="87" t="s">
        <v>2678</v>
      </c>
      <c r="L710" s="244"/>
      <c r="M710" s="248"/>
      <c r="N710" s="249"/>
      <c r="O710" s="249"/>
      <c r="P710" s="58"/>
      <c r="Q710" s="34"/>
      <c r="R710">
        <f t="shared" si="65"/>
        <v>1</v>
      </c>
    </row>
    <row r="711">
      <c r="A711" s="63">
        <v>2.0</v>
      </c>
      <c r="B711" s="63" t="s">
        <v>965</v>
      </c>
      <c r="C711" s="63" t="s">
        <v>3629</v>
      </c>
      <c r="D711" s="63">
        <v>1674.0</v>
      </c>
      <c r="E711" s="156"/>
      <c r="F711" s="63" t="s">
        <v>582</v>
      </c>
      <c r="G711" s="156"/>
      <c r="H711" s="156"/>
      <c r="I711" s="79">
        <v>44559.0</v>
      </c>
      <c r="J711" s="79">
        <v>44560.0</v>
      </c>
      <c r="K711" s="87" t="s">
        <v>2678</v>
      </c>
      <c r="L711" s="244"/>
      <c r="M711" s="248"/>
      <c r="N711" s="249"/>
      <c r="O711" s="249"/>
      <c r="P711" s="58"/>
      <c r="Q711" s="34"/>
      <c r="R711">
        <f t="shared" si="65"/>
        <v>1</v>
      </c>
    </row>
    <row r="712">
      <c r="A712" s="63">
        <v>2.0</v>
      </c>
      <c r="B712" s="63" t="s">
        <v>588</v>
      </c>
      <c r="C712" s="63" t="s">
        <v>70</v>
      </c>
      <c r="D712" s="63">
        <v>1603.0</v>
      </c>
      <c r="E712" s="156"/>
      <c r="F712" s="63" t="s">
        <v>582</v>
      </c>
      <c r="G712" s="156"/>
      <c r="H712" s="156"/>
      <c r="I712" s="79">
        <v>44560.0</v>
      </c>
      <c r="J712" s="79">
        <v>44560.0</v>
      </c>
      <c r="K712" s="87" t="s">
        <v>3630</v>
      </c>
      <c r="L712" s="244"/>
      <c r="M712" s="248"/>
      <c r="N712" s="249"/>
      <c r="O712" s="249"/>
      <c r="P712" s="58"/>
      <c r="Q712" s="34"/>
      <c r="R712">
        <f t="shared" si="65"/>
        <v>0</v>
      </c>
    </row>
    <row r="713">
      <c r="A713" s="49">
        <v>2.0</v>
      </c>
      <c r="B713" s="51" t="s">
        <v>457</v>
      </c>
      <c r="C713" s="63" t="s">
        <v>805</v>
      </c>
      <c r="D713" s="63" t="s">
        <v>18</v>
      </c>
      <c r="E713" s="63" t="s">
        <v>806</v>
      </c>
      <c r="F713" s="63" t="s">
        <v>1027</v>
      </c>
      <c r="G713" s="63"/>
      <c r="H713" s="63" t="s">
        <v>202</v>
      </c>
      <c r="I713" s="76">
        <v>44517.0</v>
      </c>
      <c r="J713" s="76">
        <v>44532.0</v>
      </c>
      <c r="K713" s="121" t="s">
        <v>3631</v>
      </c>
      <c r="L713" s="59">
        <v>3139023.0</v>
      </c>
      <c r="M713" s="60"/>
      <c r="N713" s="61" t="s">
        <v>809</v>
      </c>
      <c r="O713" s="63"/>
      <c r="P713" s="57"/>
      <c r="Q713" s="57"/>
      <c r="R713">
        <f t="shared" si="65"/>
        <v>15</v>
      </c>
    </row>
    <row r="714">
      <c r="A714" s="63">
        <v>2.0</v>
      </c>
      <c r="B714" s="63" t="s">
        <v>580</v>
      </c>
      <c r="C714" s="51" t="s">
        <v>3632</v>
      </c>
      <c r="D714" s="63">
        <v>290.0</v>
      </c>
      <c r="E714" s="63" t="s">
        <v>18</v>
      </c>
      <c r="F714" s="63" t="s">
        <v>1027</v>
      </c>
      <c r="G714" s="63"/>
      <c r="H714" s="63" t="s">
        <v>595</v>
      </c>
      <c r="I714" s="76">
        <v>44266.0</v>
      </c>
      <c r="J714" s="76">
        <v>44292.0</v>
      </c>
      <c r="K714" s="77" t="s">
        <v>3633</v>
      </c>
      <c r="L714" s="156"/>
      <c r="M714" s="98" t="s">
        <v>597</v>
      </c>
      <c r="N714" s="55" t="s">
        <v>598</v>
      </c>
      <c r="O714" s="244"/>
      <c r="P714" s="57"/>
      <c r="Q714" s="57"/>
      <c r="R714">
        <f t="shared" si="65"/>
        <v>26</v>
      </c>
    </row>
    <row r="715">
      <c r="A715" s="63">
        <v>2.0</v>
      </c>
      <c r="B715" s="60" t="s">
        <v>52</v>
      </c>
      <c r="C715" s="63" t="s">
        <v>3634</v>
      </c>
      <c r="D715" s="63">
        <v>304.0</v>
      </c>
      <c r="E715" s="49" t="s">
        <v>697</v>
      </c>
      <c r="F715" s="63" t="s">
        <v>1027</v>
      </c>
      <c r="G715" s="128"/>
      <c r="H715" s="128" t="s">
        <v>634</v>
      </c>
      <c r="I715" s="76">
        <v>44270.0</v>
      </c>
      <c r="J715" s="76">
        <v>44272.0</v>
      </c>
      <c r="K715" s="77" t="s">
        <v>3635</v>
      </c>
      <c r="L715" s="54">
        <v>6.725E7</v>
      </c>
      <c r="M715" s="98" t="s">
        <v>2888</v>
      </c>
      <c r="N715" s="55" t="s">
        <v>2889</v>
      </c>
      <c r="O715" s="59" t="s">
        <v>18</v>
      </c>
      <c r="P715" s="57"/>
      <c r="Q715" s="57"/>
      <c r="R715">
        <f t="shared" si="65"/>
        <v>2</v>
      </c>
    </row>
    <row r="716">
      <c r="A716" s="63">
        <v>2.0</v>
      </c>
      <c r="B716" s="60" t="s">
        <v>3636</v>
      </c>
      <c r="C716" s="63" t="s">
        <v>3637</v>
      </c>
      <c r="D716" s="63">
        <v>313.0</v>
      </c>
      <c r="E716" s="63" t="s">
        <v>3638</v>
      </c>
      <c r="F716" s="63" t="s">
        <v>1027</v>
      </c>
      <c r="G716" s="63"/>
      <c r="H716" s="63" t="s">
        <v>18</v>
      </c>
      <c r="I716" s="76">
        <v>44270.0</v>
      </c>
      <c r="J716" s="76">
        <v>44278.0</v>
      </c>
      <c r="K716" s="77" t="s">
        <v>3639</v>
      </c>
      <c r="L716" s="59">
        <v>3.279E7</v>
      </c>
      <c r="M716" s="60" t="s">
        <v>18</v>
      </c>
      <c r="N716" s="63" t="s">
        <v>18</v>
      </c>
      <c r="O716" s="59" t="s">
        <v>18</v>
      </c>
      <c r="P716" s="57"/>
      <c r="Q716" s="57"/>
      <c r="R716">
        <f t="shared" si="65"/>
        <v>8</v>
      </c>
    </row>
    <row r="717">
      <c r="A717" s="63">
        <v>2.0</v>
      </c>
      <c r="B717" s="63" t="s">
        <v>197</v>
      </c>
      <c r="C717" s="63" t="s">
        <v>3629</v>
      </c>
      <c r="D717" s="63" t="s">
        <v>18</v>
      </c>
      <c r="E717" s="63" t="s">
        <v>841</v>
      </c>
      <c r="F717" s="63" t="s">
        <v>1027</v>
      </c>
      <c r="G717" s="63"/>
      <c r="H717" s="63" t="s">
        <v>600</v>
      </c>
      <c r="I717" s="76">
        <v>44355.0</v>
      </c>
      <c r="J717" s="76">
        <v>44375.0</v>
      </c>
      <c r="K717" s="77" t="s">
        <v>3640</v>
      </c>
      <c r="L717" s="59">
        <v>1.93811804E8</v>
      </c>
      <c r="M717" s="60" t="s">
        <v>18</v>
      </c>
      <c r="N717" s="63" t="s">
        <v>18</v>
      </c>
      <c r="O717" s="63" t="s">
        <v>18</v>
      </c>
      <c r="P717" s="57"/>
      <c r="Q717" s="57"/>
      <c r="R717">
        <f t="shared" si="65"/>
        <v>20</v>
      </c>
    </row>
    <row r="718">
      <c r="A718" s="63">
        <v>2.0</v>
      </c>
      <c r="B718" s="63" t="s">
        <v>197</v>
      </c>
      <c r="C718" s="63" t="s">
        <v>3641</v>
      </c>
      <c r="D718" s="63">
        <v>906.0</v>
      </c>
      <c r="E718" s="63" t="s">
        <v>3642</v>
      </c>
      <c r="F718" s="63" t="s">
        <v>1027</v>
      </c>
      <c r="G718" s="63"/>
      <c r="H718" s="63" t="s">
        <v>55</v>
      </c>
      <c r="I718" s="76">
        <v>44406.0</v>
      </c>
      <c r="J718" s="76">
        <v>44420.0</v>
      </c>
      <c r="K718" s="87" t="s">
        <v>3643</v>
      </c>
      <c r="L718" s="59">
        <v>1.5024252E7</v>
      </c>
      <c r="M718" s="60" t="s">
        <v>18</v>
      </c>
      <c r="N718" s="63" t="s">
        <v>18</v>
      </c>
      <c r="O718" s="63" t="s">
        <v>18</v>
      </c>
      <c r="P718" s="57"/>
      <c r="Q718" s="57"/>
      <c r="R718">
        <f t="shared" si="65"/>
        <v>14</v>
      </c>
    </row>
    <row r="719">
      <c r="A719" s="63">
        <v>1.0</v>
      </c>
      <c r="B719" s="60" t="s">
        <v>3644</v>
      </c>
      <c r="C719" s="60" t="s">
        <v>3645</v>
      </c>
      <c r="D719" s="63">
        <v>299.0</v>
      </c>
      <c r="E719" s="63" t="s">
        <v>3646</v>
      </c>
      <c r="F719" s="63" t="s">
        <v>1027</v>
      </c>
      <c r="G719" s="63"/>
      <c r="H719" s="63" t="s">
        <v>18</v>
      </c>
      <c r="I719" s="76">
        <v>44270.0</v>
      </c>
      <c r="J719" s="76">
        <v>44272.0</v>
      </c>
      <c r="K719" s="77" t="s">
        <v>3647</v>
      </c>
      <c r="L719" s="59" t="s">
        <v>18</v>
      </c>
      <c r="M719" s="60" t="s">
        <v>18</v>
      </c>
      <c r="N719" s="63" t="s">
        <v>18</v>
      </c>
      <c r="O719" s="59" t="s">
        <v>18</v>
      </c>
      <c r="P719" s="57"/>
      <c r="Q719" s="57"/>
      <c r="R719">
        <f t="shared" si="65"/>
        <v>2</v>
      </c>
    </row>
    <row r="720">
      <c r="A720" s="63">
        <v>2.0</v>
      </c>
      <c r="B720" s="60" t="s">
        <v>52</v>
      </c>
      <c r="C720" s="63" t="s">
        <v>3634</v>
      </c>
      <c r="D720" s="63">
        <v>304.0</v>
      </c>
      <c r="E720" s="49" t="s">
        <v>697</v>
      </c>
      <c r="F720" s="63" t="s">
        <v>1027</v>
      </c>
      <c r="G720" s="128"/>
      <c r="H720" s="128" t="s">
        <v>634</v>
      </c>
      <c r="I720" s="76">
        <v>44305.0</v>
      </c>
      <c r="J720" s="76">
        <v>44305.0</v>
      </c>
      <c r="K720" s="77" t="s">
        <v>1947</v>
      </c>
      <c r="L720" s="54">
        <v>6.725E7</v>
      </c>
      <c r="M720" s="98" t="s">
        <v>2888</v>
      </c>
      <c r="N720" s="55" t="s">
        <v>2889</v>
      </c>
      <c r="O720" s="66">
        <v>3.016451674E7</v>
      </c>
      <c r="P720" s="62" t="s">
        <v>695</v>
      </c>
      <c r="Q720" s="62" t="s">
        <v>338</v>
      </c>
      <c r="R720">
        <f t="shared" si="65"/>
        <v>0</v>
      </c>
    </row>
    <row r="721">
      <c r="A721" s="63">
        <v>2.0</v>
      </c>
      <c r="B721" s="60" t="s">
        <v>52</v>
      </c>
      <c r="C721" s="63" t="s">
        <v>3634</v>
      </c>
      <c r="D721" s="63">
        <v>304.0</v>
      </c>
      <c r="E721" s="49" t="s">
        <v>697</v>
      </c>
      <c r="F721" s="63" t="s">
        <v>1027</v>
      </c>
      <c r="G721" s="128"/>
      <c r="H721" s="128" t="s">
        <v>634</v>
      </c>
      <c r="I721" s="76">
        <v>44531.0</v>
      </c>
      <c r="J721" s="76">
        <v>44531.0</v>
      </c>
      <c r="K721" s="77" t="s">
        <v>3385</v>
      </c>
      <c r="L721" s="54">
        <v>6.725E7</v>
      </c>
      <c r="M721" s="98" t="s">
        <v>2888</v>
      </c>
      <c r="N721" s="55" t="s">
        <v>2889</v>
      </c>
      <c r="O721" s="66">
        <v>1.144112918E7</v>
      </c>
      <c r="P721" s="62" t="s">
        <v>695</v>
      </c>
      <c r="Q721" s="62" t="s">
        <v>338</v>
      </c>
      <c r="R721">
        <f t="shared" si="65"/>
        <v>0</v>
      </c>
    </row>
    <row r="722">
      <c r="A722" s="63">
        <v>3.0</v>
      </c>
      <c r="B722" s="63" t="s">
        <v>73</v>
      </c>
      <c r="C722" s="63" t="s">
        <v>3648</v>
      </c>
      <c r="D722" s="63" t="s">
        <v>18</v>
      </c>
      <c r="E722" s="63" t="s">
        <v>18</v>
      </c>
      <c r="F722" s="63" t="s">
        <v>1063</v>
      </c>
      <c r="G722" s="63"/>
      <c r="H722" s="63" t="s">
        <v>202</v>
      </c>
      <c r="I722" s="64">
        <v>44235.0</v>
      </c>
      <c r="J722" s="64">
        <v>44306.0</v>
      </c>
      <c r="K722" s="87" t="s">
        <v>3649</v>
      </c>
      <c r="L722" s="59" t="s">
        <v>18</v>
      </c>
      <c r="M722" s="60" t="s">
        <v>18</v>
      </c>
      <c r="N722" s="63" t="s">
        <v>18</v>
      </c>
      <c r="O722" s="59" t="s">
        <v>18</v>
      </c>
      <c r="P722" s="57"/>
      <c r="Q722" s="57"/>
      <c r="R722">
        <f t="shared" si="65"/>
        <v>71</v>
      </c>
    </row>
    <row r="723">
      <c r="A723" s="63">
        <v>1.0</v>
      </c>
      <c r="B723" s="63" t="s">
        <v>1287</v>
      </c>
      <c r="C723" s="63" t="s">
        <v>70</v>
      </c>
      <c r="D723" s="63" t="s">
        <v>18</v>
      </c>
      <c r="E723" s="63" t="s">
        <v>3650</v>
      </c>
      <c r="F723" s="63" t="s">
        <v>1071</v>
      </c>
      <c r="G723" s="63"/>
      <c r="H723" s="63" t="s">
        <v>18</v>
      </c>
      <c r="I723" s="64">
        <v>44532.0</v>
      </c>
      <c r="J723" s="76">
        <v>44532.0</v>
      </c>
      <c r="K723" s="87" t="s">
        <v>3651</v>
      </c>
      <c r="L723" s="59" t="s">
        <v>18</v>
      </c>
      <c r="M723" s="60" t="s">
        <v>18</v>
      </c>
      <c r="N723" s="63" t="s">
        <v>18</v>
      </c>
      <c r="O723" s="63" t="s">
        <v>18</v>
      </c>
      <c r="P723" s="62"/>
      <c r="Q723" s="57"/>
      <c r="R723">
        <f t="shared" si="65"/>
        <v>0</v>
      </c>
    </row>
    <row r="724">
      <c r="A724" s="49">
        <v>1.0</v>
      </c>
      <c r="B724" s="51" t="s">
        <v>108</v>
      </c>
      <c r="C724" s="51" t="s">
        <v>577</v>
      </c>
      <c r="D724" s="49">
        <v>18.0</v>
      </c>
      <c r="E724" s="49" t="s">
        <v>3652</v>
      </c>
      <c r="F724" s="49" t="s">
        <v>1071</v>
      </c>
      <c r="G724" s="51"/>
      <c r="H724" s="51" t="s">
        <v>18</v>
      </c>
      <c r="I724" s="96">
        <v>44209.0</v>
      </c>
      <c r="J724" s="96">
        <v>44210.0</v>
      </c>
      <c r="K724" s="81" t="s">
        <v>3653</v>
      </c>
      <c r="L724" s="54">
        <v>231417.0</v>
      </c>
      <c r="M724" s="98" t="s">
        <v>18</v>
      </c>
      <c r="N724" s="55" t="s">
        <v>18</v>
      </c>
      <c r="O724" s="56" t="s">
        <v>18</v>
      </c>
      <c r="P724" s="62"/>
      <c r="Q724" s="62"/>
      <c r="R724">
        <f t="shared" si="65"/>
        <v>1</v>
      </c>
    </row>
    <row r="725">
      <c r="A725" s="269">
        <v>1.0</v>
      </c>
      <c r="B725" s="269" t="s">
        <v>1377</v>
      </c>
      <c r="C725" s="269" t="s">
        <v>153</v>
      </c>
      <c r="D725" s="269">
        <v>24.0</v>
      </c>
      <c r="E725" s="269" t="s">
        <v>3654</v>
      </c>
      <c r="F725" s="269" t="s">
        <v>1071</v>
      </c>
      <c r="G725" s="269"/>
      <c r="H725" s="269" t="s">
        <v>18</v>
      </c>
      <c r="I725" s="270">
        <v>44214.0</v>
      </c>
      <c r="J725" s="270">
        <v>44214.0</v>
      </c>
      <c r="K725" s="271" t="s">
        <v>3655</v>
      </c>
      <c r="L725" s="272">
        <v>808491.0</v>
      </c>
      <c r="M725" s="133" t="s">
        <v>18</v>
      </c>
      <c r="N725" s="273" t="s">
        <v>18</v>
      </c>
      <c r="O725" s="274" t="s">
        <v>18</v>
      </c>
      <c r="P725" s="62"/>
      <c r="Q725" s="62"/>
      <c r="R725">
        <f t="shared" si="65"/>
        <v>0</v>
      </c>
    </row>
    <row r="726">
      <c r="A726" s="49">
        <v>1.0</v>
      </c>
      <c r="B726" s="51" t="s">
        <v>3656</v>
      </c>
      <c r="C726" s="51" t="s">
        <v>3657</v>
      </c>
      <c r="D726" s="49">
        <v>27.0</v>
      </c>
      <c r="E726" s="49" t="s">
        <v>3658</v>
      </c>
      <c r="F726" s="49" t="s">
        <v>1071</v>
      </c>
      <c r="G726" s="51"/>
      <c r="H726" s="51" t="s">
        <v>18</v>
      </c>
      <c r="I726" s="96">
        <v>44214.0</v>
      </c>
      <c r="J726" s="96">
        <v>44216.0</v>
      </c>
      <c r="K726" s="81" t="s">
        <v>3659</v>
      </c>
      <c r="L726" s="54" t="s">
        <v>18</v>
      </c>
      <c r="M726" s="98" t="s">
        <v>18</v>
      </c>
      <c r="N726" s="55" t="s">
        <v>18</v>
      </c>
      <c r="O726" s="56" t="s">
        <v>18</v>
      </c>
      <c r="P726" s="62"/>
      <c r="Q726" s="62"/>
      <c r="R726">
        <f t="shared" si="65"/>
        <v>2</v>
      </c>
    </row>
    <row r="727">
      <c r="A727" s="49">
        <v>1.0</v>
      </c>
      <c r="B727" s="51" t="s">
        <v>2098</v>
      </c>
      <c r="C727" s="51" t="s">
        <v>1593</v>
      </c>
      <c r="D727" s="49">
        <v>34.0</v>
      </c>
      <c r="E727" s="49" t="s">
        <v>2100</v>
      </c>
      <c r="F727" s="49" t="s">
        <v>1071</v>
      </c>
      <c r="G727" s="51"/>
      <c r="H727" s="51" t="s">
        <v>18</v>
      </c>
      <c r="I727" s="96">
        <v>44215.0</v>
      </c>
      <c r="J727" s="96">
        <v>44224.0</v>
      </c>
      <c r="K727" s="81" t="s">
        <v>3660</v>
      </c>
      <c r="L727" s="54">
        <v>1538065.0</v>
      </c>
      <c r="M727" s="98" t="s">
        <v>18</v>
      </c>
      <c r="N727" s="55" t="s">
        <v>18</v>
      </c>
      <c r="O727" s="56" t="s">
        <v>18</v>
      </c>
      <c r="P727" s="62"/>
      <c r="Q727" s="62"/>
      <c r="R727">
        <f t="shared" si="65"/>
        <v>9</v>
      </c>
    </row>
    <row r="728">
      <c r="A728" s="49">
        <v>1.0</v>
      </c>
      <c r="B728" s="51" t="s">
        <v>102</v>
      </c>
      <c r="C728" s="51" t="s">
        <v>1244</v>
      </c>
      <c r="D728" s="49">
        <v>35.0</v>
      </c>
      <c r="E728" s="49" t="s">
        <v>1245</v>
      </c>
      <c r="F728" s="49" t="s">
        <v>1071</v>
      </c>
      <c r="G728" s="51"/>
      <c r="H728" s="51" t="s">
        <v>18</v>
      </c>
      <c r="I728" s="96">
        <v>44215.0</v>
      </c>
      <c r="J728" s="96">
        <v>44216.0</v>
      </c>
      <c r="K728" s="81" t="s">
        <v>3661</v>
      </c>
      <c r="L728" s="54">
        <v>1927028.0</v>
      </c>
      <c r="M728" s="98" t="s">
        <v>18</v>
      </c>
      <c r="N728" s="55" t="s">
        <v>18</v>
      </c>
      <c r="O728" s="56" t="s">
        <v>18</v>
      </c>
      <c r="P728" s="62"/>
      <c r="Q728" s="62"/>
      <c r="R728">
        <f t="shared" si="65"/>
        <v>1</v>
      </c>
    </row>
    <row r="729">
      <c r="A729" s="49">
        <v>1.0</v>
      </c>
      <c r="B729" s="51" t="s">
        <v>457</v>
      </c>
      <c r="C729" s="51" t="s">
        <v>309</v>
      </c>
      <c r="D729" s="49">
        <v>25.0</v>
      </c>
      <c r="E729" s="49" t="s">
        <v>3662</v>
      </c>
      <c r="F729" s="49" t="s">
        <v>1071</v>
      </c>
      <c r="G729" s="51"/>
      <c r="H729" s="51" t="s">
        <v>18</v>
      </c>
      <c r="I729" s="96">
        <v>44214.0</v>
      </c>
      <c r="J729" s="96">
        <v>44217.0</v>
      </c>
      <c r="K729" s="81" t="s">
        <v>3663</v>
      </c>
      <c r="L729" s="54">
        <v>1507914.0</v>
      </c>
      <c r="M729" s="98" t="s">
        <v>18</v>
      </c>
      <c r="N729" s="55" t="s">
        <v>18</v>
      </c>
      <c r="O729" s="56" t="s">
        <v>18</v>
      </c>
      <c r="P729" s="62"/>
      <c r="Q729" s="62"/>
      <c r="R729">
        <f t="shared" si="65"/>
        <v>3</v>
      </c>
    </row>
    <row r="730">
      <c r="A730" s="49">
        <v>1.0</v>
      </c>
      <c r="B730" s="51" t="s">
        <v>233</v>
      </c>
      <c r="C730" s="51" t="s">
        <v>530</v>
      </c>
      <c r="D730" s="49">
        <v>38.0</v>
      </c>
      <c r="E730" s="49" t="s">
        <v>3664</v>
      </c>
      <c r="F730" s="49" t="s">
        <v>1071</v>
      </c>
      <c r="G730" s="51"/>
      <c r="H730" s="51" t="s">
        <v>18</v>
      </c>
      <c r="I730" s="96">
        <v>44216.0</v>
      </c>
      <c r="J730" s="96">
        <v>44217.0</v>
      </c>
      <c r="K730" s="81" t="s">
        <v>3665</v>
      </c>
      <c r="L730" s="54">
        <v>2866209.0</v>
      </c>
      <c r="M730" s="98" t="s">
        <v>18</v>
      </c>
      <c r="N730" s="55" t="s">
        <v>18</v>
      </c>
      <c r="O730" s="56" t="s">
        <v>18</v>
      </c>
      <c r="P730" s="62"/>
      <c r="Q730" s="62"/>
      <c r="R730">
        <f t="shared" si="65"/>
        <v>1</v>
      </c>
    </row>
    <row r="731">
      <c r="A731" s="49">
        <v>1.0</v>
      </c>
      <c r="B731" s="51" t="s">
        <v>3666</v>
      </c>
      <c r="C731" s="51" t="s">
        <v>93</v>
      </c>
      <c r="D731" s="49">
        <v>66.0</v>
      </c>
      <c r="E731" s="49" t="s">
        <v>3667</v>
      </c>
      <c r="F731" s="49" t="s">
        <v>1071</v>
      </c>
      <c r="G731" s="51"/>
      <c r="H731" s="51" t="s">
        <v>18</v>
      </c>
      <c r="I731" s="96">
        <v>44221.0</v>
      </c>
      <c r="J731" s="96">
        <v>44222.0</v>
      </c>
      <c r="K731" s="81" t="s">
        <v>3668</v>
      </c>
      <c r="L731" s="54">
        <v>8583307.0</v>
      </c>
      <c r="M731" s="98" t="s">
        <v>18</v>
      </c>
      <c r="N731" s="55" t="s">
        <v>18</v>
      </c>
      <c r="O731" s="56" t="s">
        <v>18</v>
      </c>
      <c r="P731" s="62"/>
      <c r="Q731" s="62"/>
      <c r="R731">
        <f t="shared" si="65"/>
        <v>1</v>
      </c>
    </row>
    <row r="732">
      <c r="A732" s="49">
        <v>1.0</v>
      </c>
      <c r="B732" s="51" t="s">
        <v>102</v>
      </c>
      <c r="C732" s="51" t="s">
        <v>93</v>
      </c>
      <c r="D732" s="49">
        <v>75.0</v>
      </c>
      <c r="E732" s="49" t="s">
        <v>3669</v>
      </c>
      <c r="F732" s="49" t="s">
        <v>1071</v>
      </c>
      <c r="G732" s="51"/>
      <c r="H732" s="51" t="s">
        <v>18</v>
      </c>
      <c r="I732" s="96">
        <v>44222.0</v>
      </c>
      <c r="J732" s="96">
        <v>44224.0</v>
      </c>
      <c r="K732" s="81" t="s">
        <v>3670</v>
      </c>
      <c r="L732" s="54">
        <v>1599945.0</v>
      </c>
      <c r="M732" s="98" t="s">
        <v>18</v>
      </c>
      <c r="N732" s="55" t="s">
        <v>18</v>
      </c>
      <c r="O732" s="56" t="s">
        <v>18</v>
      </c>
      <c r="P732" s="62"/>
      <c r="Q732" s="62"/>
      <c r="R732">
        <f t="shared" si="65"/>
        <v>2</v>
      </c>
    </row>
    <row r="733">
      <c r="A733" s="63">
        <v>1.0</v>
      </c>
      <c r="B733" s="63" t="s">
        <v>102</v>
      </c>
      <c r="C733" s="63" t="s">
        <v>93</v>
      </c>
      <c r="D733" s="63" t="s">
        <v>3671</v>
      </c>
      <c r="E733" s="63" t="s">
        <v>3672</v>
      </c>
      <c r="F733" s="63" t="s">
        <v>1071</v>
      </c>
      <c r="G733" s="63"/>
      <c r="H733" s="63" t="s">
        <v>18</v>
      </c>
      <c r="I733" s="76">
        <v>44258.0</v>
      </c>
      <c r="J733" s="76">
        <v>44259.0</v>
      </c>
      <c r="K733" s="87" t="s">
        <v>3673</v>
      </c>
      <c r="L733" s="244"/>
      <c r="M733" s="248"/>
      <c r="N733" s="156"/>
      <c r="O733" s="244"/>
      <c r="P733" s="57"/>
      <c r="Q733" s="57"/>
      <c r="R733">
        <f t="shared" si="65"/>
        <v>1</v>
      </c>
    </row>
    <row r="734">
      <c r="A734" s="49">
        <v>1.0</v>
      </c>
      <c r="B734" s="51" t="s">
        <v>3674</v>
      </c>
      <c r="C734" s="51" t="s">
        <v>93</v>
      </c>
      <c r="D734" s="49">
        <v>84.0</v>
      </c>
      <c r="E734" s="49" t="s">
        <v>1283</v>
      </c>
      <c r="F734" s="49" t="s">
        <v>1071</v>
      </c>
      <c r="G734" s="51"/>
      <c r="H734" s="51" t="s">
        <v>18</v>
      </c>
      <c r="I734" s="96">
        <v>44223.0</v>
      </c>
      <c r="J734" s="96">
        <v>44223.0</v>
      </c>
      <c r="K734" s="81" t="s">
        <v>3675</v>
      </c>
      <c r="L734" s="54">
        <v>1929871.0</v>
      </c>
      <c r="M734" s="98" t="s">
        <v>18</v>
      </c>
      <c r="N734" s="55" t="s">
        <v>18</v>
      </c>
      <c r="O734" s="56" t="s">
        <v>18</v>
      </c>
      <c r="P734" s="57"/>
      <c r="Q734" s="57"/>
      <c r="R734">
        <f t="shared" si="65"/>
        <v>0</v>
      </c>
    </row>
    <row r="735">
      <c r="A735" s="49">
        <v>1.0</v>
      </c>
      <c r="B735" s="51" t="s">
        <v>3676</v>
      </c>
      <c r="C735" s="51" t="s">
        <v>577</v>
      </c>
      <c r="D735" s="49">
        <v>77.0</v>
      </c>
      <c r="E735" s="49" t="s">
        <v>3677</v>
      </c>
      <c r="F735" s="49" t="s">
        <v>1071</v>
      </c>
      <c r="G735" s="51"/>
      <c r="H735" s="51" t="s">
        <v>18</v>
      </c>
      <c r="I735" s="96">
        <v>44223.0</v>
      </c>
      <c r="J735" s="96">
        <v>44224.0</v>
      </c>
      <c r="K735" s="81" t="s">
        <v>3678</v>
      </c>
      <c r="L735" s="54">
        <v>43874.0</v>
      </c>
      <c r="M735" s="98" t="s">
        <v>3679</v>
      </c>
      <c r="N735" s="55" t="s">
        <v>18</v>
      </c>
      <c r="O735" s="56" t="s">
        <v>18</v>
      </c>
      <c r="P735" s="57"/>
      <c r="Q735" s="57"/>
      <c r="R735">
        <f t="shared" si="65"/>
        <v>1</v>
      </c>
    </row>
    <row r="736">
      <c r="A736" s="49">
        <v>1.0</v>
      </c>
      <c r="B736" s="51" t="s">
        <v>3680</v>
      </c>
      <c r="C736" s="51" t="s">
        <v>93</v>
      </c>
      <c r="D736" s="49">
        <v>80.0</v>
      </c>
      <c r="E736" s="49" t="s">
        <v>3681</v>
      </c>
      <c r="F736" s="49" t="s">
        <v>1071</v>
      </c>
      <c r="G736" s="51"/>
      <c r="H736" s="51" t="s">
        <v>18</v>
      </c>
      <c r="I736" s="96">
        <v>44223.0</v>
      </c>
      <c r="J736" s="96">
        <v>44224.0</v>
      </c>
      <c r="K736" s="81" t="s">
        <v>3682</v>
      </c>
      <c r="L736" s="54">
        <v>556321.0</v>
      </c>
      <c r="M736" s="98" t="s">
        <v>18</v>
      </c>
      <c r="N736" s="55" t="s">
        <v>18</v>
      </c>
      <c r="O736" s="56" t="s">
        <v>18</v>
      </c>
      <c r="P736" s="57"/>
      <c r="Q736" s="57"/>
      <c r="R736">
        <f t="shared" si="65"/>
        <v>1</v>
      </c>
    </row>
    <row r="737">
      <c r="A737" s="49">
        <v>1.0</v>
      </c>
      <c r="B737" s="51" t="s">
        <v>2244</v>
      </c>
      <c r="C737" s="51" t="s">
        <v>217</v>
      </c>
      <c r="D737" s="49">
        <v>96.0</v>
      </c>
      <c r="E737" s="49" t="s">
        <v>2245</v>
      </c>
      <c r="F737" s="49" t="s">
        <v>1071</v>
      </c>
      <c r="G737" s="51"/>
      <c r="H737" s="51" t="s">
        <v>18</v>
      </c>
      <c r="I737" s="96">
        <v>44228.0</v>
      </c>
      <c r="J737" s="96">
        <v>44229.0</v>
      </c>
      <c r="K737" s="81" t="s">
        <v>3683</v>
      </c>
      <c r="L737" s="54">
        <v>2196168.0</v>
      </c>
      <c r="M737" s="98" t="s">
        <v>18</v>
      </c>
      <c r="N737" s="55" t="s">
        <v>18</v>
      </c>
      <c r="O737" s="56" t="s">
        <v>18</v>
      </c>
      <c r="P737" s="57"/>
      <c r="Q737" s="57"/>
      <c r="R737">
        <f t="shared" si="65"/>
        <v>1</v>
      </c>
    </row>
    <row r="738" ht="27.0" customHeight="1">
      <c r="A738" s="49">
        <v>1.0</v>
      </c>
      <c r="B738" s="51" t="s">
        <v>2249</v>
      </c>
      <c r="C738" s="51" t="s">
        <v>217</v>
      </c>
      <c r="D738" s="49">
        <v>97.0</v>
      </c>
      <c r="E738" s="49" t="s">
        <v>2250</v>
      </c>
      <c r="F738" s="49" t="s">
        <v>1071</v>
      </c>
      <c r="G738" s="51"/>
      <c r="H738" s="51" t="s">
        <v>18</v>
      </c>
      <c r="I738" s="96">
        <v>44228.0</v>
      </c>
      <c r="J738" s="96">
        <v>44231.0</v>
      </c>
      <c r="K738" s="81" t="s">
        <v>3684</v>
      </c>
      <c r="L738" s="54">
        <v>2732952.0</v>
      </c>
      <c r="M738" s="98" t="s">
        <v>18</v>
      </c>
      <c r="N738" s="55" t="s">
        <v>18</v>
      </c>
      <c r="O738" s="56" t="s">
        <v>18</v>
      </c>
      <c r="P738" s="57"/>
      <c r="Q738" s="57"/>
      <c r="R738">
        <f t="shared" si="65"/>
        <v>3</v>
      </c>
    </row>
    <row r="739">
      <c r="A739" s="49">
        <v>1.0</v>
      </c>
      <c r="B739" s="85" t="s">
        <v>102</v>
      </c>
      <c r="C739" s="51" t="s">
        <v>318</v>
      </c>
      <c r="D739" s="49">
        <v>100.0</v>
      </c>
      <c r="E739" s="49" t="s">
        <v>1293</v>
      </c>
      <c r="F739" s="49" t="s">
        <v>1071</v>
      </c>
      <c r="G739" s="51"/>
      <c r="H739" s="51" t="s">
        <v>18</v>
      </c>
      <c r="I739" s="96">
        <v>44228.0</v>
      </c>
      <c r="J739" s="96">
        <v>44228.0</v>
      </c>
      <c r="K739" s="81" t="s">
        <v>3685</v>
      </c>
      <c r="L739" s="54">
        <v>752032.0</v>
      </c>
      <c r="M739" s="98" t="s">
        <v>18</v>
      </c>
      <c r="N739" s="55" t="s">
        <v>18</v>
      </c>
      <c r="O739" s="56" t="s">
        <v>18</v>
      </c>
      <c r="P739" s="57"/>
      <c r="Q739" s="57"/>
      <c r="R739">
        <f t="shared" si="65"/>
        <v>0</v>
      </c>
    </row>
    <row r="740">
      <c r="A740" s="49">
        <v>1.0</v>
      </c>
      <c r="B740" s="51" t="s">
        <v>197</v>
      </c>
      <c r="C740" s="51" t="s">
        <v>70</v>
      </c>
      <c r="D740" s="49" t="s">
        <v>18</v>
      </c>
      <c r="E740" s="49" t="s">
        <v>3686</v>
      </c>
      <c r="F740" s="49" t="s">
        <v>1071</v>
      </c>
      <c r="G740" s="51"/>
      <c r="H740" s="51" t="s">
        <v>55</v>
      </c>
      <c r="I740" s="96">
        <v>44222.0</v>
      </c>
      <c r="J740" s="96">
        <v>44238.0</v>
      </c>
      <c r="K740" s="81" t="s">
        <v>3687</v>
      </c>
      <c r="L740" s="54">
        <v>6359489.0</v>
      </c>
      <c r="M740" s="98" t="s">
        <v>18</v>
      </c>
      <c r="N740" s="55" t="s">
        <v>18</v>
      </c>
      <c r="O740" s="56" t="s">
        <v>18</v>
      </c>
      <c r="P740" s="62"/>
      <c r="Q740" s="62"/>
      <c r="R740">
        <f t="shared" si="65"/>
        <v>16</v>
      </c>
    </row>
    <row r="741">
      <c r="A741" s="63">
        <v>1.0</v>
      </c>
      <c r="B741" s="63" t="s">
        <v>2296</v>
      </c>
      <c r="C741" s="60" t="s">
        <v>3688</v>
      </c>
      <c r="D741" s="63">
        <v>714.0</v>
      </c>
      <c r="E741" s="63" t="s">
        <v>2297</v>
      </c>
      <c r="F741" s="63" t="s">
        <v>1071</v>
      </c>
      <c r="G741" s="63"/>
      <c r="H741" s="63" t="s">
        <v>338</v>
      </c>
      <c r="I741" s="76">
        <v>44357.0</v>
      </c>
      <c r="J741" s="76">
        <v>44398.0</v>
      </c>
      <c r="K741" s="87" t="s">
        <v>3689</v>
      </c>
      <c r="L741" s="59" t="s">
        <v>18</v>
      </c>
      <c r="M741" s="60" t="s">
        <v>18</v>
      </c>
      <c r="N741" s="63" t="s">
        <v>18</v>
      </c>
      <c r="O741" s="63" t="s">
        <v>18</v>
      </c>
      <c r="P741" s="57"/>
      <c r="Q741" s="57"/>
      <c r="R741">
        <f t="shared" si="65"/>
        <v>41</v>
      </c>
    </row>
    <row r="742">
      <c r="A742" s="49">
        <v>1.0</v>
      </c>
      <c r="B742" s="51" t="s">
        <v>3690</v>
      </c>
      <c r="C742" s="51" t="s">
        <v>217</v>
      </c>
      <c r="D742" s="49">
        <v>102.0</v>
      </c>
      <c r="E742" s="49" t="s">
        <v>3691</v>
      </c>
      <c r="F742" s="49" t="s">
        <v>1071</v>
      </c>
      <c r="G742" s="51"/>
      <c r="H742" s="51" t="s">
        <v>202</v>
      </c>
      <c r="I742" s="96">
        <v>44229.0</v>
      </c>
      <c r="J742" s="96">
        <v>44232.0</v>
      </c>
      <c r="K742" s="81" t="s">
        <v>3692</v>
      </c>
      <c r="L742" s="54">
        <v>3169237.0</v>
      </c>
      <c r="M742" s="98" t="s">
        <v>18</v>
      </c>
      <c r="N742" s="55" t="s">
        <v>18</v>
      </c>
      <c r="O742" s="56" t="s">
        <v>18</v>
      </c>
      <c r="P742" s="57"/>
      <c r="Q742" s="57"/>
      <c r="R742">
        <f t="shared" si="65"/>
        <v>3</v>
      </c>
    </row>
    <row r="743">
      <c r="A743" s="49">
        <v>1.0</v>
      </c>
      <c r="B743" s="51" t="s">
        <v>3674</v>
      </c>
      <c r="C743" s="51" t="s">
        <v>3693</v>
      </c>
      <c r="D743" s="49">
        <v>120.0</v>
      </c>
      <c r="E743" s="49" t="s">
        <v>3694</v>
      </c>
      <c r="F743" s="49" t="s">
        <v>1071</v>
      </c>
      <c r="G743" s="51"/>
      <c r="H743" s="51"/>
      <c r="I743" s="96">
        <v>44229.0</v>
      </c>
      <c r="J743" s="96">
        <v>44229.0</v>
      </c>
      <c r="K743" s="81" t="s">
        <v>3695</v>
      </c>
      <c r="L743" s="54">
        <v>92711.0</v>
      </c>
      <c r="M743" s="98" t="s">
        <v>18</v>
      </c>
      <c r="N743" s="55" t="s">
        <v>18</v>
      </c>
      <c r="O743" s="56" t="s">
        <v>18</v>
      </c>
      <c r="P743" s="57"/>
      <c r="Q743" s="57"/>
      <c r="R743">
        <f t="shared" si="65"/>
        <v>0</v>
      </c>
    </row>
    <row r="744">
      <c r="A744" s="49">
        <v>1.0</v>
      </c>
      <c r="B744" s="51" t="s">
        <v>233</v>
      </c>
      <c r="C744" s="51" t="s">
        <v>530</v>
      </c>
      <c r="D744" s="49">
        <v>116.0</v>
      </c>
      <c r="E744" s="49" t="s">
        <v>3696</v>
      </c>
      <c r="F744" s="49" t="s">
        <v>1071</v>
      </c>
      <c r="G744" s="51"/>
      <c r="H744" s="51" t="s">
        <v>18</v>
      </c>
      <c r="I744" s="96">
        <v>44229.0</v>
      </c>
      <c r="J744" s="96">
        <v>44230.0</v>
      </c>
      <c r="K744" s="81" t="s">
        <v>3697</v>
      </c>
      <c r="L744" s="54">
        <v>629072.0</v>
      </c>
      <c r="M744" s="98" t="s">
        <v>18</v>
      </c>
      <c r="N744" s="55" t="s">
        <v>18</v>
      </c>
      <c r="O744" s="56" t="s">
        <v>18</v>
      </c>
      <c r="P744" s="57"/>
      <c r="Q744" s="57"/>
      <c r="R744">
        <f t="shared" si="65"/>
        <v>1</v>
      </c>
    </row>
    <row r="745">
      <c r="A745" s="49">
        <v>1.0</v>
      </c>
      <c r="B745" s="51" t="s">
        <v>233</v>
      </c>
      <c r="C745" s="51" t="s">
        <v>3698</v>
      </c>
      <c r="D745" s="49">
        <v>109.0</v>
      </c>
      <c r="E745" s="63" t="s">
        <v>2322</v>
      </c>
      <c r="F745" s="49" t="s">
        <v>1071</v>
      </c>
      <c r="G745" s="51"/>
      <c r="H745" s="51" t="s">
        <v>18</v>
      </c>
      <c r="I745" s="96">
        <v>44229.0</v>
      </c>
      <c r="J745" s="96">
        <v>44238.0</v>
      </c>
      <c r="K745" s="81" t="s">
        <v>3699</v>
      </c>
      <c r="L745" s="54">
        <v>629072.0</v>
      </c>
      <c r="M745" s="98" t="s">
        <v>3700</v>
      </c>
      <c r="N745" s="55" t="s">
        <v>18</v>
      </c>
      <c r="O745" s="56" t="s">
        <v>18</v>
      </c>
      <c r="P745" s="57"/>
      <c r="Q745" s="57"/>
      <c r="R745">
        <f t="shared" si="65"/>
        <v>9</v>
      </c>
    </row>
    <row r="746">
      <c r="A746" s="49">
        <v>1.0</v>
      </c>
      <c r="B746" s="51" t="s">
        <v>102</v>
      </c>
      <c r="C746" s="51" t="s">
        <v>3701</v>
      </c>
      <c r="D746" s="49" t="s">
        <v>18</v>
      </c>
      <c r="E746" s="49" t="s">
        <v>3702</v>
      </c>
      <c r="F746" s="49" t="s">
        <v>1071</v>
      </c>
      <c r="G746" s="51"/>
      <c r="H746" s="51" t="s">
        <v>3703</v>
      </c>
      <c r="I746" s="96">
        <v>44230.0</v>
      </c>
      <c r="J746" s="96">
        <v>44266.0</v>
      </c>
      <c r="K746" s="81" t="s">
        <v>3704</v>
      </c>
      <c r="L746" s="54" t="s">
        <v>18</v>
      </c>
      <c r="M746" s="98" t="s">
        <v>18</v>
      </c>
      <c r="N746" s="55" t="s">
        <v>18</v>
      </c>
      <c r="O746" s="56" t="s">
        <v>18</v>
      </c>
      <c r="P746" s="57"/>
      <c r="Q746" s="57"/>
      <c r="R746">
        <f t="shared" si="65"/>
        <v>36</v>
      </c>
    </row>
    <row r="747">
      <c r="A747" s="49">
        <v>1.0</v>
      </c>
      <c r="B747" s="51" t="s">
        <v>3705</v>
      </c>
      <c r="C747" s="51" t="s">
        <v>530</v>
      </c>
      <c r="D747" s="49">
        <v>121.0</v>
      </c>
      <c r="E747" s="49" t="s">
        <v>3706</v>
      </c>
      <c r="F747" s="49" t="s">
        <v>1071</v>
      </c>
      <c r="G747" s="51"/>
      <c r="H747" s="51" t="s">
        <v>18</v>
      </c>
      <c r="I747" s="96">
        <v>44230.0</v>
      </c>
      <c r="J747" s="96">
        <v>44232.0</v>
      </c>
      <c r="K747" s="81" t="s">
        <v>3707</v>
      </c>
      <c r="L747" s="54">
        <v>3705348.0</v>
      </c>
      <c r="M747" s="98" t="s">
        <v>18</v>
      </c>
      <c r="N747" s="55" t="s">
        <v>18</v>
      </c>
      <c r="O747" s="56" t="s">
        <v>18</v>
      </c>
      <c r="P747" s="57"/>
      <c r="Q747" s="57"/>
      <c r="R747">
        <f t="shared" si="65"/>
        <v>2</v>
      </c>
    </row>
    <row r="748">
      <c r="A748" s="49">
        <v>1.0</v>
      </c>
      <c r="B748" s="51" t="s">
        <v>1814</v>
      </c>
      <c r="C748" s="51" t="s">
        <v>120</v>
      </c>
      <c r="D748" s="49">
        <v>132.0</v>
      </c>
      <c r="E748" s="49" t="s">
        <v>2351</v>
      </c>
      <c r="F748" s="49" t="s">
        <v>1071</v>
      </c>
      <c r="G748" s="51"/>
      <c r="H748" s="51" t="s">
        <v>18</v>
      </c>
      <c r="I748" s="96">
        <v>44232.0</v>
      </c>
      <c r="J748" s="96">
        <v>44232.0</v>
      </c>
      <c r="K748" s="81" t="s">
        <v>3708</v>
      </c>
      <c r="L748" s="54">
        <v>1156713.0</v>
      </c>
      <c r="M748" s="98" t="s">
        <v>18</v>
      </c>
      <c r="N748" s="55" t="s">
        <v>18</v>
      </c>
      <c r="O748" s="56" t="s">
        <v>18</v>
      </c>
      <c r="P748" s="57"/>
      <c r="Q748" s="57"/>
      <c r="R748">
        <f t="shared" si="65"/>
        <v>0</v>
      </c>
    </row>
    <row r="749">
      <c r="A749" s="49">
        <v>1.0</v>
      </c>
      <c r="B749" s="51" t="s">
        <v>2087</v>
      </c>
      <c r="C749" s="51" t="s">
        <v>577</v>
      </c>
      <c r="D749" s="49">
        <v>138.0</v>
      </c>
      <c r="E749" s="49" t="s">
        <v>3709</v>
      </c>
      <c r="F749" s="49" t="s">
        <v>1071</v>
      </c>
      <c r="G749" s="51"/>
      <c r="H749" s="51" t="s">
        <v>18</v>
      </c>
      <c r="I749" s="96">
        <v>44232.0</v>
      </c>
      <c r="J749" s="96">
        <v>44232.0</v>
      </c>
      <c r="K749" s="81" t="s">
        <v>3710</v>
      </c>
      <c r="L749" s="54">
        <v>83769.0</v>
      </c>
      <c r="M749" s="98" t="s">
        <v>18</v>
      </c>
      <c r="N749" s="55" t="s">
        <v>18</v>
      </c>
      <c r="O749" s="56" t="s">
        <v>18</v>
      </c>
      <c r="P749" s="57"/>
      <c r="Q749" s="57"/>
      <c r="R749">
        <f t="shared" si="65"/>
        <v>0</v>
      </c>
    </row>
    <row r="750" ht="66.75" customHeight="1">
      <c r="A750" s="49">
        <v>1.0</v>
      </c>
      <c r="B750" s="51" t="s">
        <v>3711</v>
      </c>
      <c r="C750" s="51" t="s">
        <v>3712</v>
      </c>
      <c r="D750" s="49" t="s">
        <v>18</v>
      </c>
      <c r="E750" s="49" t="s">
        <v>3713</v>
      </c>
      <c r="F750" s="49" t="s">
        <v>1071</v>
      </c>
      <c r="G750" s="51"/>
      <c r="H750" s="51" t="s">
        <v>18</v>
      </c>
      <c r="I750" s="96">
        <v>44235.0</v>
      </c>
      <c r="J750" s="96">
        <v>44236.0</v>
      </c>
      <c r="K750" s="81" t="s">
        <v>3714</v>
      </c>
      <c r="L750" s="54">
        <v>98360.0</v>
      </c>
      <c r="M750" s="98" t="s">
        <v>18</v>
      </c>
      <c r="N750" s="55" t="s">
        <v>18</v>
      </c>
      <c r="O750" s="56" t="s">
        <v>18</v>
      </c>
      <c r="P750" s="57"/>
      <c r="Q750" s="57"/>
      <c r="R750">
        <f t="shared" si="65"/>
        <v>1</v>
      </c>
    </row>
    <row r="751">
      <c r="A751" s="49">
        <v>1.0</v>
      </c>
      <c r="B751" s="51" t="s">
        <v>3715</v>
      </c>
      <c r="C751" s="51" t="s">
        <v>116</v>
      </c>
      <c r="D751" s="49">
        <v>134.0</v>
      </c>
      <c r="E751" s="49" t="s">
        <v>3716</v>
      </c>
      <c r="F751" s="49" t="s">
        <v>1071</v>
      </c>
      <c r="G751" s="51"/>
      <c r="H751" s="51" t="s">
        <v>18</v>
      </c>
      <c r="I751" s="96">
        <v>44232.0</v>
      </c>
      <c r="J751" s="96">
        <v>44238.0</v>
      </c>
      <c r="K751" s="81" t="s">
        <v>3717</v>
      </c>
      <c r="L751" s="54">
        <v>1.7665728E7</v>
      </c>
      <c r="M751" s="98" t="s">
        <v>18</v>
      </c>
      <c r="N751" s="55" t="s">
        <v>18</v>
      </c>
      <c r="O751" s="56" t="s">
        <v>18</v>
      </c>
      <c r="P751" s="57"/>
      <c r="Q751" s="57"/>
      <c r="R751">
        <f t="shared" si="65"/>
        <v>6</v>
      </c>
    </row>
    <row r="752">
      <c r="A752" s="49">
        <v>1.0</v>
      </c>
      <c r="B752" s="51" t="s">
        <v>2233</v>
      </c>
      <c r="C752" s="51" t="s">
        <v>120</v>
      </c>
      <c r="D752" s="49">
        <v>154.0</v>
      </c>
      <c r="E752" s="49" t="s">
        <v>3718</v>
      </c>
      <c r="F752" s="49" t="s">
        <v>1071</v>
      </c>
      <c r="G752" s="51"/>
      <c r="H752" s="51" t="s">
        <v>18</v>
      </c>
      <c r="I752" s="96">
        <v>44237.0</v>
      </c>
      <c r="J752" s="96">
        <v>44237.0</v>
      </c>
      <c r="K752" s="81" t="s">
        <v>3719</v>
      </c>
      <c r="L752" s="54">
        <v>853701.0</v>
      </c>
      <c r="M752" s="98" t="s">
        <v>18</v>
      </c>
      <c r="N752" s="55" t="s">
        <v>18</v>
      </c>
      <c r="O752" s="56" t="s">
        <v>18</v>
      </c>
      <c r="P752" s="57"/>
      <c r="Q752" s="57"/>
      <c r="R752">
        <f t="shared" si="65"/>
        <v>0</v>
      </c>
    </row>
    <row r="753">
      <c r="A753" s="63">
        <v>1.0</v>
      </c>
      <c r="B753" s="63" t="s">
        <v>2212</v>
      </c>
      <c r="C753" s="63" t="s">
        <v>1362</v>
      </c>
      <c r="D753" s="63">
        <v>626.0</v>
      </c>
      <c r="E753" s="63" t="s">
        <v>3720</v>
      </c>
      <c r="F753" s="63" t="s">
        <v>1071</v>
      </c>
      <c r="G753" s="63"/>
      <c r="H753" s="63" t="s">
        <v>18</v>
      </c>
      <c r="I753" s="76">
        <v>44333.0</v>
      </c>
      <c r="J753" s="76">
        <v>44350.0</v>
      </c>
      <c r="K753" s="77" t="s">
        <v>3721</v>
      </c>
      <c r="L753" s="59">
        <v>489000.0</v>
      </c>
      <c r="M753" s="60" t="s">
        <v>18</v>
      </c>
      <c r="N753" s="63" t="s">
        <v>18</v>
      </c>
      <c r="O753" s="63" t="s">
        <v>18</v>
      </c>
      <c r="P753" s="57"/>
      <c r="Q753" s="57"/>
      <c r="R753">
        <f t="shared" si="65"/>
        <v>17</v>
      </c>
    </row>
    <row r="754">
      <c r="A754" s="49">
        <v>1.0</v>
      </c>
      <c r="B754" s="51" t="s">
        <v>197</v>
      </c>
      <c r="C754" s="51" t="s">
        <v>3722</v>
      </c>
      <c r="D754" s="49">
        <v>159.0</v>
      </c>
      <c r="E754" s="49" t="s">
        <v>3723</v>
      </c>
      <c r="F754" s="49" t="s">
        <v>1071</v>
      </c>
      <c r="G754" s="51"/>
      <c r="H754" s="51" t="s">
        <v>18</v>
      </c>
      <c r="I754" s="96">
        <v>44238.0</v>
      </c>
      <c r="J754" s="96">
        <v>44266.0</v>
      </c>
      <c r="K754" s="81" t="s">
        <v>3724</v>
      </c>
      <c r="L754" s="54" t="s">
        <v>18</v>
      </c>
      <c r="M754" s="98" t="s">
        <v>18</v>
      </c>
      <c r="N754" s="55" t="s">
        <v>18</v>
      </c>
      <c r="O754" s="56" t="s">
        <v>18</v>
      </c>
      <c r="P754" s="57"/>
      <c r="Q754" s="57"/>
      <c r="R754">
        <f t="shared" si="65"/>
        <v>28</v>
      </c>
    </row>
    <row r="755">
      <c r="A755" s="49">
        <v>1.0</v>
      </c>
      <c r="B755" s="51" t="s">
        <v>3725</v>
      </c>
      <c r="C755" s="51" t="s">
        <v>217</v>
      </c>
      <c r="D755" s="49">
        <v>161.0</v>
      </c>
      <c r="E755" s="49" t="s">
        <v>3726</v>
      </c>
      <c r="F755" s="49" t="s">
        <v>1071</v>
      </c>
      <c r="G755" s="51"/>
      <c r="H755" s="51" t="s">
        <v>18</v>
      </c>
      <c r="I755" s="96">
        <v>44239.0</v>
      </c>
      <c r="J755" s="96">
        <v>44244.0</v>
      </c>
      <c r="K755" s="81" t="s">
        <v>3727</v>
      </c>
      <c r="L755" s="54">
        <v>2714238.0</v>
      </c>
      <c r="M755" s="98" t="s">
        <v>18</v>
      </c>
      <c r="N755" s="55" t="s">
        <v>18</v>
      </c>
      <c r="O755" s="56" t="s">
        <v>18</v>
      </c>
      <c r="P755" s="57"/>
      <c r="Q755" s="57"/>
      <c r="R755">
        <f t="shared" si="65"/>
        <v>5</v>
      </c>
    </row>
    <row r="756" ht="28.5" customHeight="1">
      <c r="A756" s="63">
        <v>1.0</v>
      </c>
      <c r="B756" s="63" t="s">
        <v>2296</v>
      </c>
      <c r="C756" s="63" t="s">
        <v>291</v>
      </c>
      <c r="D756" s="63">
        <v>664.0</v>
      </c>
      <c r="E756" s="63" t="s">
        <v>2456</v>
      </c>
      <c r="F756" s="63" t="s">
        <v>1071</v>
      </c>
      <c r="G756" s="60"/>
      <c r="H756" s="60" t="s">
        <v>3728</v>
      </c>
      <c r="I756" s="76">
        <v>44347.0</v>
      </c>
      <c r="J756" s="76">
        <v>44357.0</v>
      </c>
      <c r="K756" s="87" t="s">
        <v>3729</v>
      </c>
      <c r="L756" s="59">
        <v>3028297.0</v>
      </c>
      <c r="M756" s="60" t="s">
        <v>18</v>
      </c>
      <c r="N756" s="63" t="s">
        <v>18</v>
      </c>
      <c r="O756" s="63" t="s">
        <v>18</v>
      </c>
      <c r="P756" s="57"/>
      <c r="Q756" s="57"/>
      <c r="R756">
        <f t="shared" si="65"/>
        <v>10</v>
      </c>
    </row>
    <row r="757">
      <c r="A757" s="63">
        <v>1.0</v>
      </c>
      <c r="B757" s="63" t="s">
        <v>233</v>
      </c>
      <c r="C757" s="63" t="s">
        <v>530</v>
      </c>
      <c r="D757" s="63">
        <v>167.0</v>
      </c>
      <c r="E757" s="63" t="s">
        <v>1866</v>
      </c>
      <c r="F757" s="63" t="s">
        <v>1071</v>
      </c>
      <c r="G757" s="63"/>
      <c r="H757" s="63" t="s">
        <v>18</v>
      </c>
      <c r="I757" s="96">
        <v>44242.0</v>
      </c>
      <c r="J757" s="76">
        <v>44242.0</v>
      </c>
      <c r="K757" s="81" t="s">
        <v>3730</v>
      </c>
      <c r="L757" s="54">
        <v>631072.0</v>
      </c>
      <c r="M757" s="98" t="s">
        <v>18</v>
      </c>
      <c r="N757" s="98" t="s">
        <v>18</v>
      </c>
      <c r="O757" s="98" t="s">
        <v>18</v>
      </c>
      <c r="P757" s="57"/>
      <c r="Q757" s="57"/>
      <c r="R757">
        <f t="shared" si="65"/>
        <v>0</v>
      </c>
    </row>
    <row r="758">
      <c r="A758" s="63">
        <v>1.0</v>
      </c>
      <c r="B758" s="63" t="s">
        <v>197</v>
      </c>
      <c r="C758" s="60" t="s">
        <v>116</v>
      </c>
      <c r="D758" s="63" t="s">
        <v>18</v>
      </c>
      <c r="E758" s="63" t="s">
        <v>2512</v>
      </c>
      <c r="F758" s="63" t="s">
        <v>1071</v>
      </c>
      <c r="G758" s="60"/>
      <c r="H758" s="60" t="s">
        <v>3731</v>
      </c>
      <c r="I758" s="76">
        <v>44288.0</v>
      </c>
      <c r="J758" s="76">
        <v>44292.0</v>
      </c>
      <c r="K758" s="87" t="s">
        <v>3732</v>
      </c>
      <c r="L758" s="59">
        <v>2.3689E7</v>
      </c>
      <c r="M758" s="60" t="s">
        <v>18</v>
      </c>
      <c r="N758" s="63" t="s">
        <v>18</v>
      </c>
      <c r="O758" s="63" t="s">
        <v>18</v>
      </c>
      <c r="P758" s="57"/>
      <c r="Q758" s="57"/>
      <c r="R758">
        <f t="shared" si="65"/>
        <v>4</v>
      </c>
    </row>
    <row r="759">
      <c r="A759" s="63">
        <v>1.0</v>
      </c>
      <c r="B759" s="63" t="s">
        <v>3733</v>
      </c>
      <c r="C759" s="60" t="s">
        <v>3734</v>
      </c>
      <c r="D759" s="63">
        <v>375.0</v>
      </c>
      <c r="E759" s="63" t="s">
        <v>3735</v>
      </c>
      <c r="F759" s="63" t="s">
        <v>1071</v>
      </c>
      <c r="G759" s="63"/>
      <c r="H759" s="63" t="s">
        <v>18</v>
      </c>
      <c r="I759" s="64">
        <v>44284.0</v>
      </c>
      <c r="J759" s="76">
        <v>44285.0</v>
      </c>
      <c r="K759" s="77" t="s">
        <v>3736</v>
      </c>
      <c r="L759" s="59">
        <v>5.7877837E7</v>
      </c>
      <c r="M759" s="60" t="s">
        <v>18</v>
      </c>
      <c r="N759" s="63" t="s">
        <v>18</v>
      </c>
      <c r="O759" s="63" t="s">
        <v>18</v>
      </c>
      <c r="P759" s="57"/>
      <c r="Q759" s="57"/>
      <c r="R759">
        <f t="shared" si="65"/>
        <v>1</v>
      </c>
    </row>
    <row r="760" ht="64.5" customHeight="1">
      <c r="A760" s="63">
        <v>1.0</v>
      </c>
      <c r="B760" s="60" t="s">
        <v>2233</v>
      </c>
      <c r="C760" s="63" t="s">
        <v>120</v>
      </c>
      <c r="D760" s="63">
        <v>178.0</v>
      </c>
      <c r="E760" s="63" t="s">
        <v>3737</v>
      </c>
      <c r="F760" s="63" t="s">
        <v>1071</v>
      </c>
      <c r="G760" s="63"/>
      <c r="H760" s="63" t="s">
        <v>18</v>
      </c>
      <c r="I760" s="76">
        <v>44243.0</v>
      </c>
      <c r="J760" s="76">
        <v>44243.0</v>
      </c>
      <c r="K760" s="87" t="s">
        <v>3738</v>
      </c>
      <c r="L760" s="275">
        <v>860701.0</v>
      </c>
      <c r="M760" s="60" t="s">
        <v>18</v>
      </c>
      <c r="N760" s="63" t="s">
        <v>18</v>
      </c>
      <c r="O760" s="63" t="s">
        <v>18</v>
      </c>
      <c r="P760" s="57"/>
      <c r="Q760" s="57"/>
      <c r="R760">
        <f t="shared" si="65"/>
        <v>0</v>
      </c>
    </row>
    <row r="761" ht="27.75" customHeight="1">
      <c r="A761" s="63">
        <v>1.0</v>
      </c>
      <c r="B761" s="63" t="s">
        <v>3739</v>
      </c>
      <c r="C761" s="63" t="s">
        <v>577</v>
      </c>
      <c r="D761" s="63">
        <v>174.0</v>
      </c>
      <c r="E761" s="63" t="s">
        <v>3740</v>
      </c>
      <c r="F761" s="63" t="s">
        <v>1071</v>
      </c>
      <c r="G761" s="63"/>
      <c r="H761" s="63" t="s">
        <v>18</v>
      </c>
      <c r="I761" s="76">
        <v>44243.0</v>
      </c>
      <c r="J761" s="76">
        <v>44244.0</v>
      </c>
      <c r="K761" s="87" t="s">
        <v>3738</v>
      </c>
      <c r="L761" s="59">
        <v>848469.0</v>
      </c>
      <c r="M761" s="60" t="s">
        <v>18</v>
      </c>
      <c r="N761" s="61" t="s">
        <v>3741</v>
      </c>
      <c r="O761" s="63" t="s">
        <v>18</v>
      </c>
      <c r="P761" s="57"/>
      <c r="Q761" s="57"/>
      <c r="R761">
        <f t="shared" si="65"/>
        <v>1</v>
      </c>
    </row>
    <row r="762">
      <c r="A762" s="63">
        <v>1.0</v>
      </c>
      <c r="B762" s="63" t="s">
        <v>3742</v>
      </c>
      <c r="C762" s="63" t="s">
        <v>3743</v>
      </c>
      <c r="D762" s="63">
        <v>180.0</v>
      </c>
      <c r="E762" s="63" t="s">
        <v>3744</v>
      </c>
      <c r="F762" s="63" t="s">
        <v>1071</v>
      </c>
      <c r="G762" s="63"/>
      <c r="H762" s="63" t="s">
        <v>18</v>
      </c>
      <c r="I762" s="76">
        <v>44244.0</v>
      </c>
      <c r="J762" s="76">
        <v>44251.0</v>
      </c>
      <c r="K762" s="87" t="s">
        <v>3745</v>
      </c>
      <c r="L762" s="59">
        <v>1892992.0</v>
      </c>
      <c r="M762" s="60" t="s">
        <v>18</v>
      </c>
      <c r="N762" s="63" t="s">
        <v>18</v>
      </c>
      <c r="O762" s="63" t="s">
        <v>18</v>
      </c>
      <c r="P762" s="57"/>
      <c r="Q762" s="57"/>
      <c r="R762">
        <f t="shared" si="65"/>
        <v>7</v>
      </c>
    </row>
    <row r="763">
      <c r="A763" s="63">
        <v>1.0</v>
      </c>
      <c r="B763" s="63" t="s">
        <v>3746</v>
      </c>
      <c r="C763" s="63" t="s">
        <v>530</v>
      </c>
      <c r="D763" s="63">
        <v>184.0</v>
      </c>
      <c r="E763" s="63" t="s">
        <v>3747</v>
      </c>
      <c r="F763" s="63" t="s">
        <v>1071</v>
      </c>
      <c r="G763" s="63"/>
      <c r="H763" s="63" t="s">
        <v>18</v>
      </c>
      <c r="I763" s="76">
        <v>44244.0</v>
      </c>
      <c r="J763" s="212">
        <v>44267.0</v>
      </c>
      <c r="K763" s="77" t="s">
        <v>3748</v>
      </c>
      <c r="L763" s="59">
        <v>1224289.0</v>
      </c>
      <c r="M763" s="60" t="s">
        <v>18</v>
      </c>
      <c r="N763" s="63" t="s">
        <v>18</v>
      </c>
      <c r="O763" s="63" t="s">
        <v>18</v>
      </c>
      <c r="P763" s="57"/>
      <c r="Q763" s="57"/>
      <c r="R763">
        <f t="shared" si="65"/>
        <v>23</v>
      </c>
    </row>
    <row r="764">
      <c r="A764" s="63">
        <v>1.0</v>
      </c>
      <c r="B764" s="63" t="s">
        <v>1484</v>
      </c>
      <c r="C764" s="63" t="s">
        <v>2340</v>
      </c>
      <c r="D764" s="63">
        <v>212.0</v>
      </c>
      <c r="E764" s="63" t="s">
        <v>3749</v>
      </c>
      <c r="F764" s="63" t="s">
        <v>1071</v>
      </c>
      <c r="G764" s="63"/>
      <c r="H764" s="63" t="s">
        <v>18</v>
      </c>
      <c r="I764" s="76">
        <v>44245.0</v>
      </c>
      <c r="J764" s="76">
        <v>44247.0</v>
      </c>
      <c r="K764" s="87" t="s">
        <v>3750</v>
      </c>
      <c r="L764" s="59">
        <v>683005.0</v>
      </c>
      <c r="M764" s="60" t="s">
        <v>18</v>
      </c>
      <c r="N764" s="63" t="s">
        <v>18</v>
      </c>
      <c r="O764" s="63" t="s">
        <v>18</v>
      </c>
      <c r="P764" s="57"/>
      <c r="Q764" s="57"/>
      <c r="R764">
        <f t="shared" si="65"/>
        <v>2</v>
      </c>
    </row>
    <row r="765">
      <c r="A765" s="63">
        <v>1.0</v>
      </c>
      <c r="B765" s="63" t="s">
        <v>3751</v>
      </c>
      <c r="C765" s="63" t="s">
        <v>3752</v>
      </c>
      <c r="D765" s="63">
        <v>204.0</v>
      </c>
      <c r="E765" s="63" t="s">
        <v>3753</v>
      </c>
      <c r="F765" s="63" t="s">
        <v>1071</v>
      </c>
      <c r="G765" s="63"/>
      <c r="H765" s="63" t="s">
        <v>18</v>
      </c>
      <c r="I765" s="76">
        <v>44252.0</v>
      </c>
      <c r="J765" s="76">
        <v>44253.0</v>
      </c>
      <c r="K765" s="87" t="s">
        <v>3754</v>
      </c>
      <c r="L765" s="59">
        <v>21764.0</v>
      </c>
      <c r="M765" s="60" t="s">
        <v>18</v>
      </c>
      <c r="N765" s="63" t="s">
        <v>18</v>
      </c>
      <c r="O765" s="59" t="s">
        <v>18</v>
      </c>
      <c r="P765" s="57"/>
      <c r="Q765" s="57"/>
      <c r="R765">
        <f t="shared" si="65"/>
        <v>1</v>
      </c>
    </row>
    <row r="766">
      <c r="A766" s="63">
        <v>1.0</v>
      </c>
      <c r="B766" s="63" t="s">
        <v>3134</v>
      </c>
      <c r="C766" s="63" t="s">
        <v>93</v>
      </c>
      <c r="D766" s="63">
        <v>210.0</v>
      </c>
      <c r="E766" s="63" t="s">
        <v>3135</v>
      </c>
      <c r="F766" s="63" t="s">
        <v>1071</v>
      </c>
      <c r="G766" s="63"/>
      <c r="H766" s="63" t="s">
        <v>202</v>
      </c>
      <c r="I766" s="76">
        <v>44252.0</v>
      </c>
      <c r="J766" s="76">
        <v>44253.0</v>
      </c>
      <c r="K766" s="87" t="s">
        <v>3755</v>
      </c>
      <c r="L766" s="59">
        <v>2632747.0</v>
      </c>
      <c r="M766" s="60" t="s">
        <v>18</v>
      </c>
      <c r="N766" s="63" t="s">
        <v>18</v>
      </c>
      <c r="O766" s="59" t="s">
        <v>18</v>
      </c>
      <c r="P766" s="57"/>
      <c r="Q766" s="57"/>
      <c r="R766">
        <f t="shared" si="65"/>
        <v>1</v>
      </c>
    </row>
    <row r="767">
      <c r="A767" s="63">
        <v>1.0</v>
      </c>
      <c r="B767" s="63" t="s">
        <v>3756</v>
      </c>
      <c r="C767" s="63" t="s">
        <v>577</v>
      </c>
      <c r="D767" s="63" t="s">
        <v>3757</v>
      </c>
      <c r="E767" s="63" t="s">
        <v>3758</v>
      </c>
      <c r="F767" s="63" t="s">
        <v>1071</v>
      </c>
      <c r="G767" s="63"/>
      <c r="H767" s="63" t="s">
        <v>18</v>
      </c>
      <c r="I767" s="76">
        <v>44256.0</v>
      </c>
      <c r="J767" s="76">
        <v>44260.0</v>
      </c>
      <c r="K767" s="87" t="s">
        <v>3759</v>
      </c>
      <c r="L767" s="59">
        <v>995146.0</v>
      </c>
      <c r="M767" s="60" t="s">
        <v>18</v>
      </c>
      <c r="N767" s="63" t="s">
        <v>18</v>
      </c>
      <c r="O767" s="59" t="s">
        <v>18</v>
      </c>
      <c r="P767" s="57"/>
      <c r="Q767" s="57"/>
      <c r="R767">
        <f t="shared" si="65"/>
        <v>4</v>
      </c>
    </row>
    <row r="768">
      <c r="A768" s="63">
        <v>1.0</v>
      </c>
      <c r="B768" s="63" t="s">
        <v>258</v>
      </c>
      <c r="C768" s="63" t="s">
        <v>3760</v>
      </c>
      <c r="D768" s="63">
        <v>222.0</v>
      </c>
      <c r="E768" s="63" t="s">
        <v>3761</v>
      </c>
      <c r="F768" s="63" t="s">
        <v>1071</v>
      </c>
      <c r="G768" s="63"/>
      <c r="H768" s="63" t="s">
        <v>18</v>
      </c>
      <c r="I768" s="76">
        <v>44257.0</v>
      </c>
      <c r="J768" s="76">
        <v>44267.0</v>
      </c>
      <c r="K768" s="87" t="s">
        <v>3762</v>
      </c>
      <c r="L768" s="59">
        <v>1285847.0</v>
      </c>
      <c r="M768" s="60" t="s">
        <v>18</v>
      </c>
      <c r="N768" s="63" t="s">
        <v>18</v>
      </c>
      <c r="O768" s="59" t="s">
        <v>18</v>
      </c>
      <c r="P768" s="57"/>
      <c r="Q768" s="57"/>
      <c r="R768">
        <f t="shared" si="65"/>
        <v>10</v>
      </c>
    </row>
    <row r="769">
      <c r="A769" s="63">
        <v>1.0</v>
      </c>
      <c r="B769" s="63" t="s">
        <v>102</v>
      </c>
      <c r="C769" s="63" t="s">
        <v>318</v>
      </c>
      <c r="D769" s="63">
        <v>230.0</v>
      </c>
      <c r="E769" s="63" t="s">
        <v>3250</v>
      </c>
      <c r="F769" s="63" t="s">
        <v>1071</v>
      </c>
      <c r="G769" s="63"/>
      <c r="H769" s="63" t="s">
        <v>18</v>
      </c>
      <c r="I769" s="76">
        <v>44257.0</v>
      </c>
      <c r="J769" s="76">
        <v>44258.0</v>
      </c>
      <c r="K769" s="87" t="s">
        <v>3251</v>
      </c>
      <c r="L769" s="59">
        <v>866055.0</v>
      </c>
      <c r="M769" s="60" t="s">
        <v>18</v>
      </c>
      <c r="N769" s="61" t="s">
        <v>3253</v>
      </c>
      <c r="O769" s="59" t="s">
        <v>18</v>
      </c>
      <c r="P769" s="57"/>
      <c r="Q769" s="57"/>
      <c r="R769">
        <f t="shared" si="65"/>
        <v>1</v>
      </c>
    </row>
    <row r="770">
      <c r="A770" s="63">
        <v>1.0</v>
      </c>
      <c r="B770" s="60" t="s">
        <v>3763</v>
      </c>
      <c r="C770" s="63" t="s">
        <v>530</v>
      </c>
      <c r="D770" s="63">
        <v>250.0</v>
      </c>
      <c r="E770" s="63" t="s">
        <v>3764</v>
      </c>
      <c r="F770" s="63" t="s">
        <v>1071</v>
      </c>
      <c r="G770" s="63"/>
      <c r="H770" s="63" t="s">
        <v>18</v>
      </c>
      <c r="I770" s="76">
        <v>44259.0</v>
      </c>
      <c r="J770" s="76">
        <v>44260.0</v>
      </c>
      <c r="K770" s="87" t="s">
        <v>3765</v>
      </c>
      <c r="L770" s="59">
        <v>518536.0</v>
      </c>
      <c r="M770" s="60" t="s">
        <v>18</v>
      </c>
      <c r="N770" s="63" t="s">
        <v>18</v>
      </c>
      <c r="O770" s="59" t="s">
        <v>18</v>
      </c>
      <c r="P770" s="57"/>
      <c r="Q770" s="57"/>
      <c r="R770">
        <f t="shared" si="65"/>
        <v>1</v>
      </c>
    </row>
    <row r="771">
      <c r="A771" s="63">
        <v>1.0</v>
      </c>
      <c r="B771" s="63" t="s">
        <v>102</v>
      </c>
      <c r="C771" s="63" t="s">
        <v>93</v>
      </c>
      <c r="D771" s="63">
        <v>256.0</v>
      </c>
      <c r="E771" s="63" t="s">
        <v>3360</v>
      </c>
      <c r="F771" s="63" t="s">
        <v>1071</v>
      </c>
      <c r="G771" s="63"/>
      <c r="H771" s="63" t="s">
        <v>18</v>
      </c>
      <c r="I771" s="76">
        <v>44260.0</v>
      </c>
      <c r="J771" s="76">
        <v>44264.0</v>
      </c>
      <c r="K771" s="87" t="s">
        <v>3766</v>
      </c>
      <c r="L771" s="59">
        <v>1523266.0</v>
      </c>
      <c r="M771" s="60" t="s">
        <v>18</v>
      </c>
      <c r="N771" s="63" t="s">
        <v>18</v>
      </c>
      <c r="O771" s="59" t="s">
        <v>18</v>
      </c>
      <c r="P771" s="57"/>
      <c r="Q771" s="57"/>
      <c r="R771">
        <f t="shared" si="65"/>
        <v>4</v>
      </c>
    </row>
    <row r="772">
      <c r="A772" s="63">
        <v>1.0</v>
      </c>
      <c r="B772" s="63" t="s">
        <v>3767</v>
      </c>
      <c r="C772" s="63" t="s">
        <v>577</v>
      </c>
      <c r="D772" s="63">
        <v>267.0</v>
      </c>
      <c r="E772" s="63" t="s">
        <v>3768</v>
      </c>
      <c r="F772" s="63" t="s">
        <v>1071</v>
      </c>
      <c r="G772" s="63"/>
      <c r="H772" s="63" t="s">
        <v>18</v>
      </c>
      <c r="I772" s="76">
        <v>44264.0</v>
      </c>
      <c r="J772" s="76">
        <v>44265.0</v>
      </c>
      <c r="K772" s="87" t="s">
        <v>3769</v>
      </c>
      <c r="L772" s="59">
        <v>82679.0</v>
      </c>
      <c r="M772" s="60" t="s">
        <v>18</v>
      </c>
      <c r="N772" s="63" t="s">
        <v>18</v>
      </c>
      <c r="O772" s="59" t="s">
        <v>18</v>
      </c>
      <c r="P772" s="57"/>
      <c r="Q772" s="57"/>
      <c r="R772">
        <f t="shared" si="65"/>
        <v>1</v>
      </c>
    </row>
    <row r="773">
      <c r="A773" s="63">
        <v>1.0</v>
      </c>
      <c r="B773" s="63" t="s">
        <v>2529</v>
      </c>
      <c r="C773" s="63" t="s">
        <v>3770</v>
      </c>
      <c r="D773" s="63">
        <v>248.0</v>
      </c>
      <c r="E773" s="63" t="s">
        <v>769</v>
      </c>
      <c r="F773" s="63" t="s">
        <v>1071</v>
      </c>
      <c r="G773" s="63"/>
      <c r="H773" s="63" t="s">
        <v>18</v>
      </c>
      <c r="I773" s="76">
        <v>44258.0</v>
      </c>
      <c r="J773" s="76">
        <v>44267.0</v>
      </c>
      <c r="K773" s="77" t="s">
        <v>3771</v>
      </c>
      <c r="L773" s="59">
        <v>1334051.0</v>
      </c>
      <c r="M773" s="60" t="s">
        <v>18</v>
      </c>
      <c r="N773" s="63" t="s">
        <v>18</v>
      </c>
      <c r="O773" s="59" t="s">
        <v>18</v>
      </c>
      <c r="P773" s="57"/>
      <c r="Q773" s="57"/>
      <c r="R773">
        <f t="shared" si="65"/>
        <v>9</v>
      </c>
    </row>
    <row r="774">
      <c r="A774" s="63">
        <v>1.0</v>
      </c>
      <c r="B774" s="63" t="s">
        <v>3772</v>
      </c>
      <c r="C774" s="63" t="s">
        <v>93</v>
      </c>
      <c r="D774" s="63">
        <v>608.0</v>
      </c>
      <c r="E774" s="63" t="s">
        <v>18</v>
      </c>
      <c r="F774" s="63" t="s">
        <v>1071</v>
      </c>
      <c r="G774" s="63"/>
      <c r="H774" s="63" t="s">
        <v>18</v>
      </c>
      <c r="I774" s="76">
        <v>44333.0</v>
      </c>
      <c r="J774" s="76">
        <v>44333.0</v>
      </c>
      <c r="K774" s="87" t="s">
        <v>3773</v>
      </c>
      <c r="L774" s="59" t="s">
        <v>18</v>
      </c>
      <c r="M774" s="60" t="s">
        <v>18</v>
      </c>
      <c r="N774" s="63" t="s">
        <v>18</v>
      </c>
      <c r="O774" s="63" t="s">
        <v>18</v>
      </c>
      <c r="P774" s="57"/>
      <c r="Q774" s="57"/>
      <c r="R774">
        <f t="shared" si="65"/>
        <v>0</v>
      </c>
    </row>
    <row r="775">
      <c r="A775" s="63">
        <v>1.0</v>
      </c>
      <c r="B775" s="63" t="s">
        <v>3774</v>
      </c>
      <c r="C775" s="63" t="s">
        <v>3775</v>
      </c>
      <c r="D775" s="63">
        <v>585.0</v>
      </c>
      <c r="E775" s="63" t="s">
        <v>18</v>
      </c>
      <c r="F775" s="63" t="s">
        <v>1071</v>
      </c>
      <c r="G775" s="63"/>
      <c r="H775" s="63" t="s">
        <v>18</v>
      </c>
      <c r="I775" s="76">
        <v>44328.0</v>
      </c>
      <c r="J775" s="76">
        <v>44330.0</v>
      </c>
      <c r="K775" s="87" t="s">
        <v>3776</v>
      </c>
      <c r="L775" s="59" t="s">
        <v>18</v>
      </c>
      <c r="M775" s="60" t="s">
        <v>18</v>
      </c>
      <c r="N775" s="63" t="s">
        <v>18</v>
      </c>
      <c r="O775" s="63" t="s">
        <v>18</v>
      </c>
      <c r="P775" s="57"/>
      <c r="Q775" s="57"/>
      <c r="R775">
        <f t="shared" si="65"/>
        <v>2</v>
      </c>
    </row>
    <row r="776">
      <c r="A776" s="63">
        <v>1.0</v>
      </c>
      <c r="B776" s="63" t="s">
        <v>3777</v>
      </c>
      <c r="C776" s="63" t="s">
        <v>3778</v>
      </c>
      <c r="D776" s="63">
        <v>356.0</v>
      </c>
      <c r="E776" s="63" t="s">
        <v>18</v>
      </c>
      <c r="F776" s="63" t="s">
        <v>1071</v>
      </c>
      <c r="G776" s="63"/>
      <c r="H776" s="63" t="s">
        <v>202</v>
      </c>
      <c r="I776" s="76">
        <v>44280.0</v>
      </c>
      <c r="J776" s="76">
        <v>44341.0</v>
      </c>
      <c r="K776" s="255" t="s">
        <v>3779</v>
      </c>
      <c r="L776" s="59" t="s">
        <v>18</v>
      </c>
      <c r="M776" s="60" t="s">
        <v>18</v>
      </c>
      <c r="N776" s="63" t="s">
        <v>18</v>
      </c>
      <c r="O776" s="59" t="s">
        <v>18</v>
      </c>
      <c r="P776" s="57"/>
      <c r="Q776" s="57"/>
      <c r="R776">
        <f t="shared" si="65"/>
        <v>61</v>
      </c>
    </row>
    <row r="777">
      <c r="A777" s="63">
        <v>1.0</v>
      </c>
      <c r="B777" s="63" t="s">
        <v>3780</v>
      </c>
      <c r="C777" s="63" t="s">
        <v>153</v>
      </c>
      <c r="D777" s="63">
        <v>195.0</v>
      </c>
      <c r="E777" s="63" t="s">
        <v>18</v>
      </c>
      <c r="F777" s="63" t="s">
        <v>1071</v>
      </c>
      <c r="G777" s="63"/>
      <c r="H777" s="63" t="s">
        <v>18</v>
      </c>
      <c r="I777" s="76">
        <v>44251.0</v>
      </c>
      <c r="J777" s="76">
        <v>44251.0</v>
      </c>
      <c r="K777" s="77" t="s">
        <v>3781</v>
      </c>
      <c r="L777" s="59" t="s">
        <v>18</v>
      </c>
      <c r="M777" s="60" t="s">
        <v>18</v>
      </c>
      <c r="N777" s="63" t="s">
        <v>18</v>
      </c>
      <c r="O777" s="63" t="s">
        <v>18</v>
      </c>
      <c r="P777" s="57"/>
      <c r="Q777" s="57"/>
      <c r="R777">
        <f t="shared" si="65"/>
        <v>0</v>
      </c>
    </row>
    <row r="778">
      <c r="A778" s="63">
        <v>1.0</v>
      </c>
      <c r="B778" s="63" t="s">
        <v>3782</v>
      </c>
      <c r="C778" s="63" t="s">
        <v>217</v>
      </c>
      <c r="D778" s="63">
        <v>436.0</v>
      </c>
      <c r="E778" s="63" t="s">
        <v>18</v>
      </c>
      <c r="F778" s="63" t="s">
        <v>1071</v>
      </c>
      <c r="G778" s="63"/>
      <c r="H778" s="63" t="s">
        <v>18</v>
      </c>
      <c r="I778" s="76">
        <v>44294.0</v>
      </c>
      <c r="J778" s="76">
        <v>44295.0</v>
      </c>
      <c r="K778" s="87" t="s">
        <v>3783</v>
      </c>
      <c r="L778" s="59" t="s">
        <v>18</v>
      </c>
      <c r="M778" s="60" t="s">
        <v>18</v>
      </c>
      <c r="N778" s="63" t="s">
        <v>18</v>
      </c>
      <c r="O778" s="63" t="s">
        <v>18</v>
      </c>
      <c r="P778" s="57"/>
      <c r="Q778" s="57"/>
      <c r="R778">
        <f t="shared" si="65"/>
        <v>1</v>
      </c>
    </row>
    <row r="779">
      <c r="A779" s="63">
        <v>1.0</v>
      </c>
      <c r="B779" s="63" t="s">
        <v>3784</v>
      </c>
      <c r="C779" s="63" t="s">
        <v>70</v>
      </c>
      <c r="D779" s="63">
        <v>243.0</v>
      </c>
      <c r="E779" s="63" t="s">
        <v>18</v>
      </c>
      <c r="F779" s="63" t="s">
        <v>1071</v>
      </c>
      <c r="G779" s="63"/>
      <c r="H779" s="63" t="s">
        <v>18</v>
      </c>
      <c r="I779" s="76">
        <v>44258.0</v>
      </c>
      <c r="J779" s="76">
        <v>44258.0</v>
      </c>
      <c r="K779" s="87" t="s">
        <v>3785</v>
      </c>
      <c r="L779" s="59" t="s">
        <v>18</v>
      </c>
      <c r="M779" s="60" t="s">
        <v>18</v>
      </c>
      <c r="N779" s="63" t="s">
        <v>18</v>
      </c>
      <c r="O779" s="59" t="s">
        <v>18</v>
      </c>
      <c r="P779" s="57"/>
      <c r="Q779" s="57"/>
      <c r="R779">
        <f t="shared" si="65"/>
        <v>0</v>
      </c>
    </row>
    <row r="780">
      <c r="A780" s="63">
        <v>1.0</v>
      </c>
      <c r="B780" s="63" t="s">
        <v>3784</v>
      </c>
      <c r="C780" s="63" t="s">
        <v>70</v>
      </c>
      <c r="D780" s="63">
        <v>437.0</v>
      </c>
      <c r="E780" s="63" t="s">
        <v>18</v>
      </c>
      <c r="F780" s="63" t="s">
        <v>1071</v>
      </c>
      <c r="G780" s="63"/>
      <c r="H780" s="63" t="s">
        <v>18</v>
      </c>
      <c r="I780" s="76">
        <v>44294.0</v>
      </c>
      <c r="J780" s="76">
        <v>44298.0</v>
      </c>
      <c r="K780" s="87" t="s">
        <v>3786</v>
      </c>
      <c r="L780" s="59" t="s">
        <v>18</v>
      </c>
      <c r="M780" s="60" t="s">
        <v>18</v>
      </c>
      <c r="N780" s="63" t="s">
        <v>18</v>
      </c>
      <c r="O780" s="63" t="s">
        <v>18</v>
      </c>
      <c r="P780" s="57"/>
      <c r="Q780" s="57"/>
      <c r="R780">
        <f t="shared" si="65"/>
        <v>4</v>
      </c>
    </row>
    <row r="781">
      <c r="A781" s="49">
        <v>1.0</v>
      </c>
      <c r="B781" s="51" t="s">
        <v>3787</v>
      </c>
      <c r="C781" s="51" t="s">
        <v>70</v>
      </c>
      <c r="D781" s="49">
        <v>93.0</v>
      </c>
      <c r="E781" s="49" t="s">
        <v>18</v>
      </c>
      <c r="F781" s="49" t="s">
        <v>1071</v>
      </c>
      <c r="G781" s="51"/>
      <c r="H781" s="51" t="s">
        <v>18</v>
      </c>
      <c r="I781" s="96">
        <v>44225.0</v>
      </c>
      <c r="J781" s="96">
        <v>44230.0</v>
      </c>
      <c r="K781" s="81" t="s">
        <v>3788</v>
      </c>
      <c r="L781" s="54" t="s">
        <v>18</v>
      </c>
      <c r="M781" s="98" t="s">
        <v>18</v>
      </c>
      <c r="N781" s="55" t="s">
        <v>18</v>
      </c>
      <c r="O781" s="56" t="s">
        <v>18</v>
      </c>
      <c r="P781" s="57"/>
      <c r="Q781" s="57"/>
      <c r="R781">
        <f t="shared" si="65"/>
        <v>5</v>
      </c>
    </row>
    <row r="782" hidden="1">
      <c r="A782" s="63">
        <v>1.0</v>
      </c>
      <c r="B782" s="63" t="s">
        <v>3789</v>
      </c>
      <c r="C782" s="63" t="s">
        <v>420</v>
      </c>
      <c r="D782" s="63">
        <v>678.0</v>
      </c>
      <c r="E782" s="63" t="s">
        <v>3790</v>
      </c>
      <c r="F782" s="63" t="s">
        <v>1071</v>
      </c>
      <c r="G782" s="63"/>
      <c r="H782" s="63" t="s">
        <v>18</v>
      </c>
      <c r="I782" s="76">
        <v>44349.0</v>
      </c>
      <c r="J782" s="76">
        <v>44349.0</v>
      </c>
      <c r="K782" s="87" t="s">
        <v>3791</v>
      </c>
      <c r="L782" s="59">
        <v>93008.0</v>
      </c>
      <c r="M782" s="60" t="s">
        <v>18</v>
      </c>
      <c r="N782" s="63" t="s">
        <v>18</v>
      </c>
      <c r="O782" s="63" t="s">
        <v>18</v>
      </c>
      <c r="P782" s="57"/>
      <c r="Q782" s="57"/>
      <c r="R782">
        <f t="shared" si="65"/>
        <v>0</v>
      </c>
    </row>
    <row r="783" ht="26.25" hidden="1" customHeight="1">
      <c r="A783" s="63">
        <v>1.0</v>
      </c>
      <c r="B783" s="63" t="s">
        <v>3789</v>
      </c>
      <c r="C783" s="63" t="s">
        <v>420</v>
      </c>
      <c r="D783" s="63" t="s">
        <v>18</v>
      </c>
      <c r="E783" s="63" t="s">
        <v>3790</v>
      </c>
      <c r="F783" s="63" t="s">
        <v>1071</v>
      </c>
      <c r="G783" s="63"/>
      <c r="H783" s="63" t="s">
        <v>18</v>
      </c>
      <c r="I783" s="76">
        <v>44349.0</v>
      </c>
      <c r="J783" s="76">
        <v>44406.0</v>
      </c>
      <c r="K783" s="87" t="s">
        <v>3792</v>
      </c>
      <c r="L783" s="59">
        <v>93008.0</v>
      </c>
      <c r="M783" s="60" t="s">
        <v>18</v>
      </c>
      <c r="N783" s="63" t="s">
        <v>18</v>
      </c>
      <c r="O783" s="63" t="s">
        <v>18</v>
      </c>
      <c r="P783" s="57"/>
      <c r="Q783" s="57"/>
      <c r="R783">
        <f t="shared" si="65"/>
        <v>57</v>
      </c>
    </row>
    <row r="784" ht="54.75" hidden="1" customHeight="1">
      <c r="A784" s="63">
        <v>1.0</v>
      </c>
      <c r="B784" s="63" t="s">
        <v>3793</v>
      </c>
      <c r="C784" s="63" t="s">
        <v>420</v>
      </c>
      <c r="D784" s="63">
        <v>1330.0</v>
      </c>
      <c r="E784" s="63" t="s">
        <v>3790</v>
      </c>
      <c r="F784" s="63" t="s">
        <v>1071</v>
      </c>
      <c r="G784" s="63"/>
      <c r="H784" s="63" t="s">
        <v>18</v>
      </c>
      <c r="I784" s="76">
        <v>44477.0</v>
      </c>
      <c r="J784" s="76">
        <v>44477.0</v>
      </c>
      <c r="K784" s="77" t="s">
        <v>3794</v>
      </c>
      <c r="L784" s="59">
        <v>93008.0</v>
      </c>
      <c r="M784" s="60" t="s">
        <v>18</v>
      </c>
      <c r="N784" s="63" t="s">
        <v>18</v>
      </c>
      <c r="O784" s="59" t="s">
        <v>18</v>
      </c>
      <c r="P784" s="57"/>
      <c r="Q784" s="57"/>
      <c r="R784">
        <f t="shared" si="65"/>
        <v>0</v>
      </c>
    </row>
    <row r="785" hidden="1">
      <c r="A785" s="63">
        <v>1.0</v>
      </c>
      <c r="B785" s="63" t="s">
        <v>3795</v>
      </c>
      <c r="C785" s="63" t="s">
        <v>420</v>
      </c>
      <c r="D785" s="63" t="s">
        <v>18</v>
      </c>
      <c r="E785" s="63" t="s">
        <v>3790</v>
      </c>
      <c r="F785" s="63" t="s">
        <v>1071</v>
      </c>
      <c r="G785" s="156"/>
      <c r="H785" s="156"/>
      <c r="I785" s="79">
        <v>44495.0</v>
      </c>
      <c r="J785" s="79">
        <v>44495.0</v>
      </c>
      <c r="K785" s="87" t="s">
        <v>3796</v>
      </c>
      <c r="L785" s="59">
        <v>131652.0</v>
      </c>
      <c r="M785" s="60" t="s">
        <v>18</v>
      </c>
      <c r="N785" s="63" t="s">
        <v>18</v>
      </c>
      <c r="O785" s="63" t="s">
        <v>18</v>
      </c>
      <c r="P785" s="57"/>
      <c r="Q785" s="57"/>
      <c r="R785">
        <f t="shared" si="65"/>
        <v>0</v>
      </c>
    </row>
    <row r="786" ht="42.0" customHeight="1">
      <c r="A786" s="63">
        <v>1.0</v>
      </c>
      <c r="B786" s="63" t="s">
        <v>3797</v>
      </c>
      <c r="C786" s="63" t="s">
        <v>93</v>
      </c>
      <c r="D786" s="63">
        <v>620.0</v>
      </c>
      <c r="E786" s="63" t="s">
        <v>18</v>
      </c>
      <c r="F786" s="63" t="s">
        <v>1071</v>
      </c>
      <c r="G786" s="63"/>
      <c r="H786" s="63" t="s">
        <v>18</v>
      </c>
      <c r="I786" s="76">
        <v>44336.0</v>
      </c>
      <c r="J786" s="76">
        <v>44336.0</v>
      </c>
      <c r="K786" s="87" t="s">
        <v>3798</v>
      </c>
      <c r="L786" s="59" t="s">
        <v>18</v>
      </c>
      <c r="M786" s="60" t="s">
        <v>18</v>
      </c>
      <c r="N786" s="63" t="s">
        <v>18</v>
      </c>
      <c r="O786" s="63" t="s">
        <v>18</v>
      </c>
      <c r="P786" s="57"/>
      <c r="Q786" s="57"/>
      <c r="R786">
        <f t="shared" si="65"/>
        <v>0</v>
      </c>
    </row>
    <row r="787" ht="39.0" customHeight="1">
      <c r="A787" s="63">
        <v>1.0</v>
      </c>
      <c r="B787" s="63" t="s">
        <v>3799</v>
      </c>
      <c r="C787" s="63" t="s">
        <v>153</v>
      </c>
      <c r="D787" s="63">
        <v>625.0</v>
      </c>
      <c r="E787" s="63" t="s">
        <v>18</v>
      </c>
      <c r="F787" s="63" t="s">
        <v>1071</v>
      </c>
      <c r="G787" s="63"/>
      <c r="H787" s="63" t="s">
        <v>18</v>
      </c>
      <c r="I787" s="64">
        <v>44337.0</v>
      </c>
      <c r="J787" s="76">
        <v>44351.0</v>
      </c>
      <c r="K787" s="77" t="s">
        <v>3800</v>
      </c>
      <c r="L787" s="59" t="s">
        <v>18</v>
      </c>
      <c r="M787" s="60" t="s">
        <v>18</v>
      </c>
      <c r="N787" s="63" t="s">
        <v>18</v>
      </c>
      <c r="O787" s="63" t="s">
        <v>18</v>
      </c>
      <c r="P787" s="57"/>
      <c r="Q787" s="57"/>
      <c r="R787">
        <f t="shared" si="65"/>
        <v>14</v>
      </c>
    </row>
    <row r="788">
      <c r="A788" s="63">
        <v>1.0</v>
      </c>
      <c r="B788" s="63" t="s">
        <v>3801</v>
      </c>
      <c r="C788" s="63" t="s">
        <v>217</v>
      </c>
      <c r="D788" s="63">
        <v>199.0</v>
      </c>
      <c r="E788" s="63" t="s">
        <v>18</v>
      </c>
      <c r="F788" s="63" t="s">
        <v>1071</v>
      </c>
      <c r="G788" s="63"/>
      <c r="H788" s="63" t="s">
        <v>18</v>
      </c>
      <c r="I788" s="76">
        <v>44251.0</v>
      </c>
      <c r="J788" s="76">
        <v>44252.0</v>
      </c>
      <c r="K788" s="87" t="s">
        <v>3802</v>
      </c>
      <c r="L788" s="59" t="s">
        <v>18</v>
      </c>
      <c r="M788" s="60" t="s">
        <v>18</v>
      </c>
      <c r="N788" s="63" t="s">
        <v>18</v>
      </c>
      <c r="O788" s="59" t="s">
        <v>18</v>
      </c>
      <c r="P788" s="57"/>
      <c r="Q788" s="57"/>
      <c r="R788">
        <f t="shared" si="65"/>
        <v>1</v>
      </c>
    </row>
    <row r="789" hidden="1">
      <c r="A789" s="63">
        <v>1.0</v>
      </c>
      <c r="B789" s="63" t="s">
        <v>2479</v>
      </c>
      <c r="C789" s="63" t="s">
        <v>534</v>
      </c>
      <c r="D789" s="63">
        <v>291.0</v>
      </c>
      <c r="E789" s="63" t="s">
        <v>2508</v>
      </c>
      <c r="F789" s="63" t="s">
        <v>140</v>
      </c>
      <c r="G789" s="63"/>
      <c r="H789" s="63" t="s">
        <v>18</v>
      </c>
      <c r="I789" s="76">
        <v>44267.0</v>
      </c>
      <c r="J789" s="76">
        <v>44273.0</v>
      </c>
      <c r="K789" s="87" t="s">
        <v>3803</v>
      </c>
      <c r="L789" s="59">
        <v>1920525.0</v>
      </c>
      <c r="M789" s="60" t="s">
        <v>18</v>
      </c>
      <c r="N789" s="63" t="s">
        <v>18</v>
      </c>
      <c r="O789" s="59" t="s">
        <v>18</v>
      </c>
      <c r="P789" s="57"/>
      <c r="Q789" s="57"/>
      <c r="R789">
        <f t="shared" si="65"/>
        <v>6</v>
      </c>
    </row>
    <row r="790">
      <c r="A790" s="63">
        <v>1.0</v>
      </c>
      <c r="B790" s="63" t="s">
        <v>3804</v>
      </c>
      <c r="C790" s="63" t="s">
        <v>93</v>
      </c>
      <c r="D790" s="63">
        <v>611.0</v>
      </c>
      <c r="E790" s="63" t="s">
        <v>18</v>
      </c>
      <c r="F790" s="63" t="s">
        <v>1071</v>
      </c>
      <c r="G790" s="63"/>
      <c r="H790" s="63" t="s">
        <v>18</v>
      </c>
      <c r="I790" s="76">
        <v>44335.0</v>
      </c>
      <c r="J790" s="76">
        <v>44335.0</v>
      </c>
      <c r="K790" s="87" t="s">
        <v>3805</v>
      </c>
      <c r="L790" s="59" t="s">
        <v>18</v>
      </c>
      <c r="M790" s="60" t="s">
        <v>18</v>
      </c>
      <c r="N790" s="63" t="s">
        <v>18</v>
      </c>
      <c r="O790" s="63" t="s">
        <v>18</v>
      </c>
      <c r="P790" s="57"/>
      <c r="Q790" s="57"/>
      <c r="R790">
        <f t="shared" si="65"/>
        <v>0</v>
      </c>
    </row>
    <row r="791">
      <c r="A791" s="49">
        <v>1.0</v>
      </c>
      <c r="B791" s="51" t="s">
        <v>3806</v>
      </c>
      <c r="C791" s="51" t="s">
        <v>3807</v>
      </c>
      <c r="D791" s="49">
        <v>63.0</v>
      </c>
      <c r="E791" s="49" t="s">
        <v>18</v>
      </c>
      <c r="F791" s="49" t="s">
        <v>1071</v>
      </c>
      <c r="G791" s="51"/>
      <c r="H791" s="51" t="s">
        <v>18</v>
      </c>
      <c r="I791" s="96">
        <v>44221.0</v>
      </c>
      <c r="J791" s="96">
        <v>44221.0</v>
      </c>
      <c r="K791" s="81" t="s">
        <v>3808</v>
      </c>
      <c r="L791" s="54" t="s">
        <v>18</v>
      </c>
      <c r="M791" s="98" t="s">
        <v>18</v>
      </c>
      <c r="N791" s="55" t="s">
        <v>18</v>
      </c>
      <c r="O791" s="56" t="s">
        <v>18</v>
      </c>
      <c r="P791" s="62"/>
      <c r="Q791" s="62"/>
      <c r="R791">
        <f t="shared" si="65"/>
        <v>0</v>
      </c>
    </row>
    <row r="792">
      <c r="A792" s="63">
        <v>1.0</v>
      </c>
      <c r="B792" s="63" t="s">
        <v>1272</v>
      </c>
      <c r="C792" s="63" t="s">
        <v>1461</v>
      </c>
      <c r="D792" s="63">
        <v>781.0</v>
      </c>
      <c r="E792" s="63" t="s">
        <v>18</v>
      </c>
      <c r="F792" s="63" t="s">
        <v>1071</v>
      </c>
      <c r="G792" s="63"/>
      <c r="H792" s="63" t="s">
        <v>18</v>
      </c>
      <c r="I792" s="76">
        <v>44377.0</v>
      </c>
      <c r="J792" s="76">
        <v>44385.0</v>
      </c>
      <c r="K792" s="87" t="s">
        <v>3809</v>
      </c>
      <c r="L792" s="59" t="s">
        <v>18</v>
      </c>
      <c r="M792" s="60" t="s">
        <v>18</v>
      </c>
      <c r="N792" s="63" t="s">
        <v>18</v>
      </c>
      <c r="O792" s="63" t="s">
        <v>18</v>
      </c>
      <c r="P792" s="57"/>
      <c r="Q792" s="57"/>
      <c r="R792">
        <f t="shared" si="65"/>
        <v>8</v>
      </c>
    </row>
    <row r="793">
      <c r="A793" s="63">
        <v>1.0</v>
      </c>
      <c r="B793" s="63" t="s">
        <v>3810</v>
      </c>
      <c r="C793" s="63" t="s">
        <v>3811</v>
      </c>
      <c r="D793" s="63">
        <v>188.0</v>
      </c>
      <c r="E793" s="63" t="s">
        <v>18</v>
      </c>
      <c r="F793" s="63" t="s">
        <v>1071</v>
      </c>
      <c r="G793" s="63"/>
      <c r="H793" s="63" t="s">
        <v>18</v>
      </c>
      <c r="I793" s="76">
        <v>44246.0</v>
      </c>
      <c r="J793" s="76">
        <v>44251.0</v>
      </c>
      <c r="K793" s="87" t="s">
        <v>3812</v>
      </c>
      <c r="L793" s="59">
        <v>120278.0</v>
      </c>
      <c r="M793" s="60" t="s">
        <v>3813</v>
      </c>
      <c r="N793" s="63" t="s">
        <v>18</v>
      </c>
      <c r="O793" s="63" t="s">
        <v>18</v>
      </c>
      <c r="P793" s="57"/>
      <c r="Q793" s="57"/>
    </row>
    <row r="794" hidden="1">
      <c r="A794" s="63">
        <v>1.0</v>
      </c>
      <c r="B794" s="63" t="s">
        <v>197</v>
      </c>
      <c r="C794" s="63" t="s">
        <v>3814</v>
      </c>
      <c r="D794" s="63">
        <v>295.0</v>
      </c>
      <c r="E794" s="63" t="s">
        <v>2516</v>
      </c>
      <c r="F794" s="63" t="s">
        <v>140</v>
      </c>
      <c r="G794" s="63"/>
      <c r="H794" s="63" t="s">
        <v>18</v>
      </c>
      <c r="I794" s="76">
        <v>44270.0</v>
      </c>
      <c r="J794" s="76">
        <v>44285.0</v>
      </c>
      <c r="K794" s="77" t="s">
        <v>3815</v>
      </c>
      <c r="L794" s="59" t="s">
        <v>18</v>
      </c>
      <c r="M794" s="60" t="s">
        <v>18</v>
      </c>
      <c r="N794" s="63" t="s">
        <v>18</v>
      </c>
      <c r="O794" s="59" t="s">
        <v>18</v>
      </c>
      <c r="P794" s="57"/>
      <c r="Q794" s="57"/>
      <c r="R794">
        <f t="shared" ref="R794:R797" si="66">DATEDIF(I794,J794,"D")</f>
        <v>15</v>
      </c>
    </row>
    <row r="795">
      <c r="A795" s="49">
        <v>1.0</v>
      </c>
      <c r="B795" s="51" t="s">
        <v>3816</v>
      </c>
      <c r="C795" s="51" t="s">
        <v>3817</v>
      </c>
      <c r="D795" s="49">
        <v>42.0</v>
      </c>
      <c r="E795" s="49" t="s">
        <v>18</v>
      </c>
      <c r="F795" s="49" t="s">
        <v>1071</v>
      </c>
      <c r="G795" s="51"/>
      <c r="H795" s="51" t="s">
        <v>18</v>
      </c>
      <c r="I795" s="96">
        <v>44216.0</v>
      </c>
      <c r="J795" s="96">
        <v>44216.0</v>
      </c>
      <c r="K795" s="81" t="s">
        <v>3818</v>
      </c>
      <c r="L795" s="54" t="s">
        <v>18</v>
      </c>
      <c r="M795" s="98" t="s">
        <v>18</v>
      </c>
      <c r="N795" s="55" t="s">
        <v>18</v>
      </c>
      <c r="O795" s="56" t="s">
        <v>18</v>
      </c>
      <c r="P795" s="62"/>
      <c r="Q795" s="62"/>
      <c r="R795">
        <f t="shared" si="66"/>
        <v>0</v>
      </c>
    </row>
    <row r="796">
      <c r="A796" s="63">
        <v>1.0</v>
      </c>
      <c r="B796" s="63" t="s">
        <v>3819</v>
      </c>
      <c r="C796" s="63" t="s">
        <v>3820</v>
      </c>
      <c r="D796" s="63">
        <v>939.0</v>
      </c>
      <c r="E796" s="63" t="s">
        <v>18</v>
      </c>
      <c r="F796" s="63" t="s">
        <v>1071</v>
      </c>
      <c r="G796" s="63"/>
      <c r="H796" s="63" t="s">
        <v>18</v>
      </c>
      <c r="I796" s="76">
        <v>44413.0</v>
      </c>
      <c r="J796" s="76">
        <v>44414.0</v>
      </c>
      <c r="K796" s="87" t="s">
        <v>3821</v>
      </c>
      <c r="L796" s="59" t="s">
        <v>18</v>
      </c>
      <c r="M796" s="60" t="s">
        <v>18</v>
      </c>
      <c r="N796" s="63" t="s">
        <v>18</v>
      </c>
      <c r="O796" s="63" t="s">
        <v>18</v>
      </c>
      <c r="P796" s="57"/>
      <c r="Q796" s="57"/>
      <c r="R796">
        <f t="shared" si="66"/>
        <v>1</v>
      </c>
    </row>
    <row r="797">
      <c r="A797" s="63">
        <v>1.0</v>
      </c>
      <c r="B797" s="60" t="s">
        <v>3822</v>
      </c>
      <c r="C797" s="63" t="s">
        <v>309</v>
      </c>
      <c r="D797" s="63">
        <v>224.0</v>
      </c>
      <c r="E797" s="63" t="s">
        <v>18</v>
      </c>
      <c r="F797" s="63" t="s">
        <v>1071</v>
      </c>
      <c r="G797" s="63"/>
      <c r="H797" s="63" t="s">
        <v>18</v>
      </c>
      <c r="I797" s="76">
        <v>44257.0</v>
      </c>
      <c r="J797" s="76">
        <v>44257.0</v>
      </c>
      <c r="K797" s="87" t="s">
        <v>3823</v>
      </c>
      <c r="L797" s="59" t="s">
        <v>18</v>
      </c>
      <c r="M797" s="60" t="s">
        <v>18</v>
      </c>
      <c r="N797" s="63" t="s">
        <v>18</v>
      </c>
      <c r="O797" s="59" t="s">
        <v>18</v>
      </c>
      <c r="P797" s="57"/>
      <c r="Q797" s="57"/>
      <c r="R797">
        <f t="shared" si="66"/>
        <v>0</v>
      </c>
    </row>
    <row r="798" ht="27.75" customHeight="1">
      <c r="A798" s="63">
        <v>1.0</v>
      </c>
      <c r="B798" s="63" t="s">
        <v>3824</v>
      </c>
      <c r="C798" s="63" t="s">
        <v>3825</v>
      </c>
      <c r="D798" s="63">
        <v>851.0</v>
      </c>
      <c r="E798" s="63" t="s">
        <v>18</v>
      </c>
      <c r="F798" s="63" t="s">
        <v>1071</v>
      </c>
      <c r="G798" s="63"/>
      <c r="H798" s="63" t="s">
        <v>18</v>
      </c>
      <c r="I798" s="76">
        <v>44393.0</v>
      </c>
      <c r="J798" s="76">
        <v>44393.0</v>
      </c>
      <c r="K798" s="87" t="s">
        <v>3826</v>
      </c>
      <c r="L798" s="59" t="s">
        <v>18</v>
      </c>
      <c r="M798" s="60" t="s">
        <v>18</v>
      </c>
      <c r="N798" s="63" t="s">
        <v>18</v>
      </c>
      <c r="O798" s="63" t="s">
        <v>18</v>
      </c>
      <c r="P798" s="57"/>
      <c r="Q798" s="57"/>
    </row>
    <row r="799">
      <c r="A799" s="63">
        <v>1.0</v>
      </c>
      <c r="B799" s="63" t="s">
        <v>3824</v>
      </c>
      <c r="C799" s="63" t="s">
        <v>3825</v>
      </c>
      <c r="D799" s="63">
        <v>858.0</v>
      </c>
      <c r="E799" s="63" t="s">
        <v>18</v>
      </c>
      <c r="F799" s="63" t="s">
        <v>1071</v>
      </c>
      <c r="G799" s="63"/>
      <c r="H799" s="63" t="s">
        <v>18</v>
      </c>
      <c r="I799" s="76">
        <v>44396.0</v>
      </c>
      <c r="J799" s="76">
        <v>44396.0</v>
      </c>
      <c r="K799" s="87" t="s">
        <v>3827</v>
      </c>
      <c r="L799" s="59" t="s">
        <v>18</v>
      </c>
      <c r="M799" s="60" t="s">
        <v>18</v>
      </c>
      <c r="N799" s="63" t="s">
        <v>18</v>
      </c>
      <c r="O799" s="63" t="s">
        <v>18</v>
      </c>
      <c r="P799" s="57"/>
      <c r="Q799" s="57"/>
      <c r="R799">
        <f t="shared" ref="R799:R800" si="67">DATEDIF(I799,J799,"D")</f>
        <v>0</v>
      </c>
    </row>
    <row r="800">
      <c r="A800" s="63">
        <v>1.0</v>
      </c>
      <c r="B800" s="63" t="s">
        <v>3828</v>
      </c>
      <c r="C800" s="63" t="s">
        <v>2290</v>
      </c>
      <c r="D800" s="63">
        <v>726.0</v>
      </c>
      <c r="E800" s="63" t="s">
        <v>18</v>
      </c>
      <c r="F800" s="63" t="s">
        <v>1071</v>
      </c>
      <c r="G800" s="63"/>
      <c r="H800" s="63" t="s">
        <v>338</v>
      </c>
      <c r="I800" s="76">
        <v>44363.0</v>
      </c>
      <c r="J800" s="76">
        <v>44368.0</v>
      </c>
      <c r="K800" s="87" t="s">
        <v>3829</v>
      </c>
      <c r="L800" s="59" t="s">
        <v>18</v>
      </c>
      <c r="M800" s="60" t="s">
        <v>18</v>
      </c>
      <c r="N800" s="63" t="s">
        <v>18</v>
      </c>
      <c r="O800" s="63" t="s">
        <v>18</v>
      </c>
      <c r="P800" s="57"/>
      <c r="Q800" s="57"/>
      <c r="R800">
        <f t="shared" si="67"/>
        <v>5</v>
      </c>
    </row>
    <row r="801">
      <c r="A801" s="63">
        <v>1.0</v>
      </c>
      <c r="B801" s="63" t="s">
        <v>909</v>
      </c>
      <c r="C801" s="63" t="s">
        <v>309</v>
      </c>
      <c r="D801" s="63">
        <v>914.0</v>
      </c>
      <c r="E801" s="63" t="s">
        <v>18</v>
      </c>
      <c r="F801" s="63" t="s">
        <v>1071</v>
      </c>
      <c r="G801" s="63"/>
      <c r="H801" s="63" t="s">
        <v>18</v>
      </c>
      <c r="I801" s="76">
        <v>44406.0</v>
      </c>
      <c r="J801" s="76">
        <v>44435.0</v>
      </c>
      <c r="K801" s="77" t="s">
        <v>3830</v>
      </c>
      <c r="L801" s="59" t="s">
        <v>18</v>
      </c>
      <c r="M801" s="60" t="s">
        <v>18</v>
      </c>
      <c r="N801" s="63" t="s">
        <v>18</v>
      </c>
      <c r="O801" s="63" t="s">
        <v>18</v>
      </c>
      <c r="P801" s="57"/>
      <c r="Q801" s="57"/>
    </row>
    <row r="802">
      <c r="A802" s="63">
        <v>1.0</v>
      </c>
      <c r="B802" s="63" t="s">
        <v>1343</v>
      </c>
      <c r="C802" s="63" t="s">
        <v>217</v>
      </c>
      <c r="D802" s="63">
        <v>527.0</v>
      </c>
      <c r="E802" s="63" t="s">
        <v>18</v>
      </c>
      <c r="F802" s="63" t="s">
        <v>1071</v>
      </c>
      <c r="G802" s="63"/>
      <c r="H802" s="63" t="s">
        <v>18</v>
      </c>
      <c r="I802" s="76">
        <v>44309.0</v>
      </c>
      <c r="J802" s="76">
        <v>44309.0</v>
      </c>
      <c r="K802" s="87" t="s">
        <v>3831</v>
      </c>
      <c r="L802" s="59" t="s">
        <v>18</v>
      </c>
      <c r="M802" s="60" t="s">
        <v>18</v>
      </c>
      <c r="N802" s="63" t="s">
        <v>18</v>
      </c>
      <c r="O802" s="63" t="s">
        <v>18</v>
      </c>
      <c r="P802" s="57"/>
      <c r="Q802" s="57"/>
      <c r="R802">
        <f t="shared" ref="R802:R803" si="68">DATEDIF(I802,J802,"D")</f>
        <v>0</v>
      </c>
    </row>
    <row r="803">
      <c r="A803" s="63">
        <v>1.0</v>
      </c>
      <c r="B803" s="63" t="s">
        <v>3832</v>
      </c>
      <c r="C803" s="63" t="s">
        <v>1593</v>
      </c>
      <c r="D803" s="63">
        <v>268.0</v>
      </c>
      <c r="E803" s="63" t="s">
        <v>18</v>
      </c>
      <c r="F803" s="63" t="s">
        <v>1071</v>
      </c>
      <c r="G803" s="63"/>
      <c r="H803" s="63" t="s">
        <v>18</v>
      </c>
      <c r="I803" s="76">
        <v>44264.0</v>
      </c>
      <c r="J803" s="76">
        <v>44264.0</v>
      </c>
      <c r="K803" s="87" t="s">
        <v>3833</v>
      </c>
      <c r="L803" s="59" t="s">
        <v>18</v>
      </c>
      <c r="M803" s="60" t="s">
        <v>18</v>
      </c>
      <c r="N803" s="63" t="s">
        <v>18</v>
      </c>
      <c r="O803" s="59" t="s">
        <v>18</v>
      </c>
      <c r="P803" s="57"/>
      <c r="Q803" s="57"/>
      <c r="R803">
        <f t="shared" si="68"/>
        <v>0</v>
      </c>
    </row>
    <row r="804">
      <c r="A804" s="63">
        <v>1.0</v>
      </c>
      <c r="B804" s="63" t="s">
        <v>3834</v>
      </c>
      <c r="C804" s="60" t="s">
        <v>3835</v>
      </c>
      <c r="D804" s="63">
        <v>539.0</v>
      </c>
      <c r="E804" s="63" t="s">
        <v>18</v>
      </c>
      <c r="F804" s="63" t="s">
        <v>1071</v>
      </c>
      <c r="G804" s="63"/>
      <c r="H804" s="63" t="s">
        <v>18</v>
      </c>
      <c r="I804" s="76">
        <v>44312.0</v>
      </c>
      <c r="J804" s="76">
        <v>44313.0</v>
      </c>
      <c r="K804" s="87" t="s">
        <v>3836</v>
      </c>
      <c r="L804" s="59" t="s">
        <v>18</v>
      </c>
      <c r="M804" s="60" t="s">
        <v>18</v>
      </c>
      <c r="N804" s="63" t="s">
        <v>18</v>
      </c>
      <c r="O804" s="63" t="s">
        <v>18</v>
      </c>
      <c r="P804" s="57"/>
      <c r="Q804" s="57"/>
    </row>
    <row r="805">
      <c r="A805" s="63">
        <v>1.0</v>
      </c>
      <c r="B805" s="63" t="s">
        <v>3834</v>
      </c>
      <c r="C805" s="63" t="s">
        <v>70</v>
      </c>
      <c r="D805" s="63">
        <v>623.0</v>
      </c>
      <c r="E805" s="63" t="s">
        <v>18</v>
      </c>
      <c r="F805" s="63" t="s">
        <v>1071</v>
      </c>
      <c r="G805" s="63"/>
      <c r="H805" s="63" t="s">
        <v>680</v>
      </c>
      <c r="I805" s="79">
        <v>44336.0</v>
      </c>
      <c r="J805" s="76">
        <v>44341.0</v>
      </c>
      <c r="K805" s="87" t="s">
        <v>3837</v>
      </c>
      <c r="L805" s="59">
        <v>2.1257346E7</v>
      </c>
      <c r="M805" s="60" t="s">
        <v>18</v>
      </c>
      <c r="N805" s="63" t="s">
        <v>18</v>
      </c>
      <c r="O805" s="63" t="s">
        <v>18</v>
      </c>
      <c r="P805" s="57"/>
      <c r="Q805" s="57"/>
      <c r="R805">
        <f t="shared" ref="R805:R806" si="69">DATEDIF(I805,J805,"D")</f>
        <v>5</v>
      </c>
    </row>
    <row r="806">
      <c r="A806" s="63">
        <v>1.0</v>
      </c>
      <c r="B806" s="63" t="s">
        <v>3838</v>
      </c>
      <c r="C806" s="63" t="s">
        <v>3839</v>
      </c>
      <c r="D806" s="63">
        <v>601.0</v>
      </c>
      <c r="E806" s="63" t="s">
        <v>18</v>
      </c>
      <c r="F806" s="63" t="s">
        <v>1071</v>
      </c>
      <c r="G806" s="63"/>
      <c r="H806" s="63" t="s">
        <v>18</v>
      </c>
      <c r="I806" s="76">
        <v>44333.0</v>
      </c>
      <c r="J806" s="76">
        <v>44333.0</v>
      </c>
      <c r="K806" s="87" t="s">
        <v>3840</v>
      </c>
      <c r="L806" s="59" t="s">
        <v>18</v>
      </c>
      <c r="M806" s="60" t="s">
        <v>18</v>
      </c>
      <c r="N806" s="63" t="s">
        <v>18</v>
      </c>
      <c r="O806" s="63" t="s">
        <v>18</v>
      </c>
      <c r="P806" s="57"/>
      <c r="Q806" s="57"/>
      <c r="R806">
        <f t="shared" si="69"/>
        <v>0</v>
      </c>
    </row>
    <row r="807">
      <c r="A807" s="63">
        <v>1.0</v>
      </c>
      <c r="B807" s="63" t="s">
        <v>3841</v>
      </c>
      <c r="C807" s="63" t="s">
        <v>3842</v>
      </c>
      <c r="D807" s="63">
        <v>637.0</v>
      </c>
      <c r="E807" s="63" t="s">
        <v>18</v>
      </c>
      <c r="F807" s="63" t="s">
        <v>1071</v>
      </c>
      <c r="G807" s="63"/>
      <c r="H807" s="63" t="s">
        <v>18</v>
      </c>
      <c r="I807" s="76">
        <v>44341.0</v>
      </c>
      <c r="J807" s="108">
        <v>44342.0</v>
      </c>
      <c r="K807" s="87" t="s">
        <v>3843</v>
      </c>
      <c r="L807" s="59" t="s">
        <v>18</v>
      </c>
      <c r="M807" s="60" t="s">
        <v>18</v>
      </c>
      <c r="N807" s="63" t="s">
        <v>18</v>
      </c>
      <c r="O807" s="63" t="s">
        <v>18</v>
      </c>
      <c r="P807" s="57"/>
      <c r="Q807" s="57"/>
    </row>
    <row r="808">
      <c r="A808" s="63">
        <v>1.0</v>
      </c>
      <c r="B808" s="63" t="s">
        <v>3844</v>
      </c>
      <c r="C808" s="63" t="s">
        <v>3845</v>
      </c>
      <c r="D808" s="63">
        <v>727.0</v>
      </c>
      <c r="E808" s="63" t="s">
        <v>18</v>
      </c>
      <c r="F808" s="63" t="s">
        <v>1071</v>
      </c>
      <c r="G808" s="63"/>
      <c r="H808" s="63" t="s">
        <v>18</v>
      </c>
      <c r="I808" s="76">
        <v>44363.0</v>
      </c>
      <c r="J808" s="76">
        <v>44363.0</v>
      </c>
      <c r="K808" s="87" t="s">
        <v>3846</v>
      </c>
      <c r="L808" s="59" t="s">
        <v>18</v>
      </c>
      <c r="M808" s="60" t="s">
        <v>18</v>
      </c>
      <c r="N808" s="63" t="s">
        <v>18</v>
      </c>
      <c r="O808" s="63" t="s">
        <v>18</v>
      </c>
      <c r="P808" s="57"/>
      <c r="Q808" s="57"/>
    </row>
    <row r="809">
      <c r="A809" s="63">
        <v>1.0</v>
      </c>
      <c r="B809" s="63" t="s">
        <v>3847</v>
      </c>
      <c r="C809" s="63" t="s">
        <v>93</v>
      </c>
      <c r="D809" s="63">
        <v>440.0</v>
      </c>
      <c r="E809" s="63" t="s">
        <v>18</v>
      </c>
      <c r="F809" s="63" t="s">
        <v>1071</v>
      </c>
      <c r="G809" s="63"/>
      <c r="H809" s="63" t="s">
        <v>18</v>
      </c>
      <c r="I809" s="76">
        <v>44294.0</v>
      </c>
      <c r="J809" s="76">
        <v>44300.0</v>
      </c>
      <c r="K809" s="87" t="s">
        <v>3848</v>
      </c>
      <c r="L809" s="59" t="s">
        <v>18</v>
      </c>
      <c r="M809" s="60" t="s">
        <v>18</v>
      </c>
      <c r="N809" s="63" t="s">
        <v>18</v>
      </c>
      <c r="O809" s="63" t="s">
        <v>18</v>
      </c>
      <c r="P809" s="57"/>
      <c r="Q809" s="57"/>
      <c r="R809">
        <f t="shared" ref="R809:R821" si="70">DATEDIF(I809,J809,"D")</f>
        <v>6</v>
      </c>
    </row>
    <row r="810">
      <c r="A810" s="49">
        <v>1.0</v>
      </c>
      <c r="B810" s="51" t="s">
        <v>3849</v>
      </c>
      <c r="C810" s="51" t="s">
        <v>3850</v>
      </c>
      <c r="D810" s="49">
        <v>21.0</v>
      </c>
      <c r="E810" s="49" t="s">
        <v>18</v>
      </c>
      <c r="F810" s="49" t="s">
        <v>1071</v>
      </c>
      <c r="G810" s="51"/>
      <c r="H810" s="51" t="s">
        <v>18</v>
      </c>
      <c r="I810" s="96">
        <v>44211.0</v>
      </c>
      <c r="J810" s="96">
        <v>44214.0</v>
      </c>
      <c r="K810" s="81" t="s">
        <v>3851</v>
      </c>
      <c r="L810" s="54" t="s">
        <v>18</v>
      </c>
      <c r="M810" s="98" t="s">
        <v>18</v>
      </c>
      <c r="N810" s="55" t="s">
        <v>18</v>
      </c>
      <c r="O810" s="56" t="s">
        <v>18</v>
      </c>
      <c r="P810" s="62"/>
      <c r="Q810" s="62"/>
      <c r="R810">
        <f t="shared" si="70"/>
        <v>3</v>
      </c>
    </row>
    <row r="811">
      <c r="A811" s="49">
        <v>1.0</v>
      </c>
      <c r="B811" s="51" t="s">
        <v>3852</v>
      </c>
      <c r="C811" s="51" t="s">
        <v>530</v>
      </c>
      <c r="D811" s="49">
        <v>129.0</v>
      </c>
      <c r="E811" s="49" t="s">
        <v>18</v>
      </c>
      <c r="F811" s="49" t="s">
        <v>1071</v>
      </c>
      <c r="G811" s="51"/>
      <c r="H811" s="51" t="s">
        <v>18</v>
      </c>
      <c r="I811" s="96">
        <v>44232.0</v>
      </c>
      <c r="J811" s="96">
        <v>44232.0</v>
      </c>
      <c r="K811" s="81" t="s">
        <v>3853</v>
      </c>
      <c r="L811" s="54" t="s">
        <v>18</v>
      </c>
      <c r="M811" s="98" t="s">
        <v>18</v>
      </c>
      <c r="N811" s="55" t="s">
        <v>18</v>
      </c>
      <c r="O811" s="56" t="s">
        <v>18</v>
      </c>
      <c r="P811" s="57"/>
      <c r="Q811" s="57"/>
      <c r="R811">
        <f t="shared" si="70"/>
        <v>0</v>
      </c>
    </row>
    <row r="812">
      <c r="A812" s="63">
        <v>1.0</v>
      </c>
      <c r="B812" s="63" t="s">
        <v>3854</v>
      </c>
      <c r="C812" s="60" t="s">
        <v>3855</v>
      </c>
      <c r="D812" s="63">
        <v>533.0</v>
      </c>
      <c r="E812" s="63" t="s">
        <v>18</v>
      </c>
      <c r="F812" s="63" t="s">
        <v>1071</v>
      </c>
      <c r="G812" s="63"/>
      <c r="H812" s="63" t="s">
        <v>18</v>
      </c>
      <c r="I812" s="76">
        <v>44312.0</v>
      </c>
      <c r="J812" s="76">
        <v>44313.0</v>
      </c>
      <c r="K812" s="87" t="s">
        <v>3856</v>
      </c>
      <c r="L812" s="59" t="s">
        <v>18</v>
      </c>
      <c r="M812" s="60" t="s">
        <v>18</v>
      </c>
      <c r="N812" s="63" t="s">
        <v>18</v>
      </c>
      <c r="O812" s="63" t="s">
        <v>18</v>
      </c>
      <c r="P812" s="57"/>
      <c r="Q812" s="57"/>
      <c r="R812">
        <f t="shared" si="70"/>
        <v>1</v>
      </c>
    </row>
    <row r="813">
      <c r="A813" s="63">
        <v>1.0</v>
      </c>
      <c r="B813" s="63" t="s">
        <v>3857</v>
      </c>
      <c r="C813" s="63" t="s">
        <v>217</v>
      </c>
      <c r="D813" s="63">
        <v>744.0</v>
      </c>
      <c r="E813" s="63" t="s">
        <v>18</v>
      </c>
      <c r="F813" s="63" t="s">
        <v>1071</v>
      </c>
      <c r="G813" s="63"/>
      <c r="H813" s="63" t="s">
        <v>18</v>
      </c>
      <c r="I813" s="76">
        <v>44365.0</v>
      </c>
      <c r="J813" s="76">
        <v>44371.0</v>
      </c>
      <c r="K813" s="77" t="s">
        <v>3858</v>
      </c>
      <c r="L813" s="59" t="s">
        <v>18</v>
      </c>
      <c r="M813" s="60" t="s">
        <v>18</v>
      </c>
      <c r="N813" s="63" t="s">
        <v>18</v>
      </c>
      <c r="O813" s="63" t="s">
        <v>18</v>
      </c>
      <c r="P813" s="57"/>
      <c r="Q813" s="57"/>
      <c r="R813">
        <f t="shared" si="70"/>
        <v>6</v>
      </c>
    </row>
    <row r="814" hidden="1">
      <c r="A814" s="63">
        <v>1.0</v>
      </c>
      <c r="B814" s="63" t="s">
        <v>3859</v>
      </c>
      <c r="C814" s="63" t="s">
        <v>70</v>
      </c>
      <c r="D814" s="63">
        <v>1234.0</v>
      </c>
      <c r="E814" s="63" t="s">
        <v>3860</v>
      </c>
      <c r="F814" s="63" t="s">
        <v>1071</v>
      </c>
      <c r="G814" s="63"/>
      <c r="H814" s="63" t="s">
        <v>18</v>
      </c>
      <c r="I814" s="76">
        <v>44460.0</v>
      </c>
      <c r="J814" s="76">
        <v>44462.0</v>
      </c>
      <c r="K814" s="77" t="s">
        <v>3861</v>
      </c>
      <c r="L814" s="244"/>
      <c r="M814" s="248"/>
      <c r="N814" s="156"/>
      <c r="O814" s="156"/>
      <c r="P814" s="57"/>
      <c r="Q814" s="57"/>
      <c r="R814">
        <f t="shared" si="70"/>
        <v>2</v>
      </c>
    </row>
    <row r="815">
      <c r="A815" s="49">
        <v>1.0</v>
      </c>
      <c r="B815" s="51" t="s">
        <v>3666</v>
      </c>
      <c r="C815" s="51" t="s">
        <v>571</v>
      </c>
      <c r="D815" s="49">
        <v>60.0</v>
      </c>
      <c r="E815" s="49" t="s">
        <v>18</v>
      </c>
      <c r="F815" s="49" t="s">
        <v>1071</v>
      </c>
      <c r="G815" s="51"/>
      <c r="H815" s="51" t="s">
        <v>18</v>
      </c>
      <c r="I815" s="276">
        <v>44217.0</v>
      </c>
      <c r="J815" s="96">
        <v>44217.0</v>
      </c>
      <c r="K815" s="81" t="s">
        <v>3862</v>
      </c>
      <c r="L815" s="54" t="s">
        <v>18</v>
      </c>
      <c r="M815" s="98" t="s">
        <v>18</v>
      </c>
      <c r="N815" s="55" t="s">
        <v>18</v>
      </c>
      <c r="O815" s="56" t="s">
        <v>18</v>
      </c>
      <c r="P815" s="62"/>
      <c r="Q815" s="62"/>
      <c r="R815">
        <f t="shared" si="70"/>
        <v>0</v>
      </c>
    </row>
    <row r="816">
      <c r="A816" s="49">
        <v>1.0</v>
      </c>
      <c r="B816" s="51" t="s">
        <v>2360</v>
      </c>
      <c r="C816" s="51" t="s">
        <v>120</v>
      </c>
      <c r="D816" s="49">
        <v>158.0</v>
      </c>
      <c r="E816" s="49" t="s">
        <v>18</v>
      </c>
      <c r="F816" s="49" t="s">
        <v>1071</v>
      </c>
      <c r="G816" s="51"/>
      <c r="H816" s="51" t="s">
        <v>18</v>
      </c>
      <c r="I816" s="96">
        <v>44238.0</v>
      </c>
      <c r="J816" s="96">
        <v>44242.0</v>
      </c>
      <c r="K816" s="81" t="s">
        <v>3863</v>
      </c>
      <c r="L816" s="54" t="s">
        <v>18</v>
      </c>
      <c r="M816" s="98" t="s">
        <v>18</v>
      </c>
      <c r="N816" s="55" t="s">
        <v>18</v>
      </c>
      <c r="O816" s="56" t="s">
        <v>18</v>
      </c>
      <c r="P816" s="57"/>
      <c r="Q816" s="57"/>
      <c r="R816">
        <f t="shared" si="70"/>
        <v>4</v>
      </c>
    </row>
    <row r="817">
      <c r="A817" s="63">
        <v>1.0</v>
      </c>
      <c r="B817" s="63" t="s">
        <v>1074</v>
      </c>
      <c r="C817" s="63" t="s">
        <v>70</v>
      </c>
      <c r="D817" s="63">
        <v>684.0</v>
      </c>
      <c r="E817" s="63" t="s">
        <v>18</v>
      </c>
      <c r="F817" s="63" t="s">
        <v>1071</v>
      </c>
      <c r="G817" s="63"/>
      <c r="H817" s="63" t="s">
        <v>18</v>
      </c>
      <c r="I817" s="76">
        <v>44349.0</v>
      </c>
      <c r="J817" s="76">
        <v>44350.0</v>
      </c>
      <c r="K817" s="87" t="s">
        <v>3864</v>
      </c>
      <c r="L817" s="59" t="s">
        <v>18</v>
      </c>
      <c r="M817" s="60" t="s">
        <v>18</v>
      </c>
      <c r="N817" s="63" t="s">
        <v>18</v>
      </c>
      <c r="O817" s="63" t="s">
        <v>18</v>
      </c>
      <c r="P817" s="57"/>
      <c r="Q817" s="57"/>
      <c r="R817">
        <f t="shared" si="70"/>
        <v>1</v>
      </c>
    </row>
    <row r="818" hidden="1">
      <c r="A818" s="63">
        <v>1.0</v>
      </c>
      <c r="B818" s="63" t="s">
        <v>159</v>
      </c>
      <c r="C818" s="63" t="s">
        <v>326</v>
      </c>
      <c r="D818" s="63">
        <v>355.0</v>
      </c>
      <c r="E818" s="63" t="s">
        <v>3865</v>
      </c>
      <c r="F818" s="63" t="s">
        <v>1071</v>
      </c>
      <c r="G818" s="63"/>
      <c r="H818" s="63" t="s">
        <v>18</v>
      </c>
      <c r="I818" s="76">
        <v>44280.0</v>
      </c>
      <c r="J818" s="76">
        <v>44284.0</v>
      </c>
      <c r="K818" s="255" t="s">
        <v>3866</v>
      </c>
      <c r="L818" s="59">
        <v>2866566.0</v>
      </c>
      <c r="M818" s="60" t="s">
        <v>18</v>
      </c>
      <c r="N818" s="63" t="s">
        <v>18</v>
      </c>
      <c r="O818" s="59" t="s">
        <v>18</v>
      </c>
      <c r="P818" s="57"/>
      <c r="Q818" s="57"/>
      <c r="R818">
        <f t="shared" si="70"/>
        <v>4</v>
      </c>
    </row>
    <row r="819">
      <c r="A819" s="63">
        <v>1.0</v>
      </c>
      <c r="B819" s="63" t="s">
        <v>1074</v>
      </c>
      <c r="C819" s="63" t="s">
        <v>3867</v>
      </c>
      <c r="D819" s="63">
        <v>847.0</v>
      </c>
      <c r="E819" s="63" t="s">
        <v>18</v>
      </c>
      <c r="F819" s="63" t="s">
        <v>1071</v>
      </c>
      <c r="G819" s="63"/>
      <c r="H819" s="63" t="s">
        <v>18</v>
      </c>
      <c r="I819" s="76">
        <v>44392.0</v>
      </c>
      <c r="J819" s="76">
        <v>44392.0</v>
      </c>
      <c r="K819" s="87" t="s">
        <v>3868</v>
      </c>
      <c r="L819" s="59" t="s">
        <v>18</v>
      </c>
      <c r="M819" s="60" t="s">
        <v>18</v>
      </c>
      <c r="N819" s="63" t="s">
        <v>18</v>
      </c>
      <c r="O819" s="63" t="s">
        <v>18</v>
      </c>
      <c r="P819" s="57"/>
      <c r="Q819" s="57"/>
      <c r="R819">
        <f t="shared" si="70"/>
        <v>0</v>
      </c>
    </row>
    <row r="820">
      <c r="A820" s="63">
        <v>1.0</v>
      </c>
      <c r="B820" s="63" t="s">
        <v>1074</v>
      </c>
      <c r="C820" s="63" t="s">
        <v>3869</v>
      </c>
      <c r="D820" s="63">
        <v>952.0</v>
      </c>
      <c r="E820" s="63" t="s">
        <v>18</v>
      </c>
      <c r="F820" s="63" t="s">
        <v>1071</v>
      </c>
      <c r="G820" s="63"/>
      <c r="H820" s="63" t="s">
        <v>18</v>
      </c>
      <c r="I820" s="76">
        <v>44418.0</v>
      </c>
      <c r="J820" s="76">
        <v>44418.0</v>
      </c>
      <c r="K820" s="87" t="s">
        <v>3870</v>
      </c>
      <c r="L820" s="59" t="s">
        <v>18</v>
      </c>
      <c r="M820" s="60" t="s">
        <v>18</v>
      </c>
      <c r="N820" s="63" t="s">
        <v>18</v>
      </c>
      <c r="O820" s="63" t="s">
        <v>18</v>
      </c>
      <c r="P820" s="57"/>
      <c r="Q820" s="57"/>
      <c r="R820">
        <f t="shared" si="70"/>
        <v>0</v>
      </c>
    </row>
    <row r="821">
      <c r="A821" s="63">
        <v>1.0</v>
      </c>
      <c r="B821" s="63" t="s">
        <v>2195</v>
      </c>
      <c r="C821" s="63" t="s">
        <v>291</v>
      </c>
      <c r="D821" s="63">
        <v>934.0</v>
      </c>
      <c r="E821" s="63" t="s">
        <v>18</v>
      </c>
      <c r="F821" s="63" t="s">
        <v>1071</v>
      </c>
      <c r="G821" s="63"/>
      <c r="H821" s="63" t="s">
        <v>18</v>
      </c>
      <c r="I821" s="76">
        <v>44411.0</v>
      </c>
      <c r="J821" s="76">
        <v>44413.0</v>
      </c>
      <c r="K821" s="87" t="s">
        <v>3871</v>
      </c>
      <c r="L821" s="59">
        <v>542957.0</v>
      </c>
      <c r="M821" s="60" t="s">
        <v>18</v>
      </c>
      <c r="N821" s="63" t="s">
        <v>18</v>
      </c>
      <c r="O821" s="63" t="s">
        <v>18</v>
      </c>
      <c r="P821" s="57"/>
      <c r="Q821" s="57"/>
      <c r="R821">
        <f t="shared" si="70"/>
        <v>2</v>
      </c>
    </row>
    <row r="822">
      <c r="A822" s="63">
        <v>1.0</v>
      </c>
      <c r="B822" s="63" t="s">
        <v>3872</v>
      </c>
      <c r="C822" s="63" t="s">
        <v>153</v>
      </c>
      <c r="D822" s="63">
        <v>272.0</v>
      </c>
      <c r="E822" s="63" t="s">
        <v>18</v>
      </c>
      <c r="F822" s="63" t="s">
        <v>1071</v>
      </c>
      <c r="G822" s="63"/>
      <c r="H822" s="63" t="s">
        <v>18</v>
      </c>
      <c r="I822" s="76">
        <v>44264.0</v>
      </c>
      <c r="J822" s="76">
        <v>44264.0</v>
      </c>
      <c r="K822" s="87" t="s">
        <v>3873</v>
      </c>
      <c r="L822" s="59" t="s">
        <v>18</v>
      </c>
      <c r="M822" s="60" t="s">
        <v>18</v>
      </c>
      <c r="N822" s="63" t="s">
        <v>18</v>
      </c>
      <c r="O822" s="59" t="s">
        <v>18</v>
      </c>
      <c r="P822" s="57"/>
      <c r="Q822" s="57"/>
    </row>
    <row r="823">
      <c r="A823" s="63">
        <v>1.0</v>
      </c>
      <c r="B823" s="63" t="s">
        <v>3872</v>
      </c>
      <c r="C823" s="63" t="s">
        <v>217</v>
      </c>
      <c r="D823" s="63">
        <v>834.0</v>
      </c>
      <c r="E823" s="63" t="s">
        <v>18</v>
      </c>
      <c r="F823" s="63" t="s">
        <v>1071</v>
      </c>
      <c r="G823" s="63"/>
      <c r="H823" s="63" t="s">
        <v>18</v>
      </c>
      <c r="I823" s="76">
        <v>44389.0</v>
      </c>
      <c r="J823" s="76">
        <v>44392.0</v>
      </c>
      <c r="K823" s="87" t="s">
        <v>3874</v>
      </c>
      <c r="L823" s="59" t="s">
        <v>18</v>
      </c>
      <c r="M823" s="60" t="s">
        <v>18</v>
      </c>
      <c r="N823" s="63" t="s">
        <v>18</v>
      </c>
      <c r="O823" s="63" t="s">
        <v>18</v>
      </c>
      <c r="P823" s="57"/>
      <c r="Q823" s="57"/>
      <c r="R823">
        <f t="shared" ref="R823:R828" si="71">DATEDIF(I823,J823,"D")</f>
        <v>3</v>
      </c>
    </row>
    <row r="824">
      <c r="A824" s="49">
        <v>1.0</v>
      </c>
      <c r="B824" s="51" t="s">
        <v>3875</v>
      </c>
      <c r="C824" s="51" t="s">
        <v>93</v>
      </c>
      <c r="D824" s="49">
        <v>40.0</v>
      </c>
      <c r="E824" s="49" t="s">
        <v>18</v>
      </c>
      <c r="F824" s="49" t="s">
        <v>1071</v>
      </c>
      <c r="G824" s="51"/>
      <c r="H824" s="51" t="s">
        <v>18</v>
      </c>
      <c r="I824" s="96">
        <v>44216.0</v>
      </c>
      <c r="J824" s="96">
        <v>44225.0</v>
      </c>
      <c r="K824" s="81" t="s">
        <v>3876</v>
      </c>
      <c r="L824" s="54" t="s">
        <v>18</v>
      </c>
      <c r="M824" s="98" t="s">
        <v>18</v>
      </c>
      <c r="N824" s="55" t="s">
        <v>18</v>
      </c>
      <c r="O824" s="56" t="s">
        <v>18</v>
      </c>
      <c r="P824" s="62"/>
      <c r="Q824" s="62"/>
      <c r="R824">
        <f t="shared" si="71"/>
        <v>9</v>
      </c>
    </row>
    <row r="825">
      <c r="A825" s="63">
        <v>1.0</v>
      </c>
      <c r="B825" s="63" t="s">
        <v>3877</v>
      </c>
      <c r="C825" s="63" t="s">
        <v>1346</v>
      </c>
      <c r="D825" s="63">
        <v>540.0</v>
      </c>
      <c r="E825" s="63" t="s">
        <v>18</v>
      </c>
      <c r="F825" s="63" t="s">
        <v>1071</v>
      </c>
      <c r="G825" s="63"/>
      <c r="H825" s="63" t="s">
        <v>18</v>
      </c>
      <c r="I825" s="76">
        <v>44312.0</v>
      </c>
      <c r="J825" s="76">
        <v>44323.0</v>
      </c>
      <c r="K825" s="87" t="s">
        <v>3878</v>
      </c>
      <c r="L825" s="59" t="s">
        <v>18</v>
      </c>
      <c r="M825" s="60" t="s">
        <v>18</v>
      </c>
      <c r="N825" s="63" t="s">
        <v>18</v>
      </c>
      <c r="O825" s="63" t="s">
        <v>18</v>
      </c>
      <c r="P825" s="57"/>
      <c r="Q825" s="57"/>
      <c r="R825">
        <f t="shared" si="71"/>
        <v>11</v>
      </c>
    </row>
    <row r="826">
      <c r="A826" s="49">
        <v>1.0</v>
      </c>
      <c r="B826" s="51" t="s">
        <v>3879</v>
      </c>
      <c r="C826" s="51" t="s">
        <v>309</v>
      </c>
      <c r="D826" s="49">
        <v>10.0</v>
      </c>
      <c r="E826" s="49" t="s">
        <v>18</v>
      </c>
      <c r="F826" s="49" t="s">
        <v>1071</v>
      </c>
      <c r="G826" s="51"/>
      <c r="H826" s="51" t="s">
        <v>18</v>
      </c>
      <c r="I826" s="96">
        <v>44209.0</v>
      </c>
      <c r="J826" s="96">
        <v>44209.0</v>
      </c>
      <c r="K826" s="81" t="s">
        <v>3880</v>
      </c>
      <c r="L826" s="54">
        <v>27741.0</v>
      </c>
      <c r="M826" s="98" t="s">
        <v>3881</v>
      </c>
      <c r="N826" s="55" t="s">
        <v>18</v>
      </c>
      <c r="O826" s="56" t="s">
        <v>18</v>
      </c>
      <c r="P826" s="62"/>
      <c r="Q826" s="62"/>
      <c r="R826">
        <f t="shared" si="71"/>
        <v>0</v>
      </c>
    </row>
    <row r="827">
      <c r="A827" s="63">
        <v>2.0</v>
      </c>
      <c r="B827" s="63" t="s">
        <v>258</v>
      </c>
      <c r="C827" s="63" t="s">
        <v>70</v>
      </c>
      <c r="D827" s="63">
        <v>302.0</v>
      </c>
      <c r="E827" s="63" t="s">
        <v>18</v>
      </c>
      <c r="F827" s="63" t="s">
        <v>1071</v>
      </c>
      <c r="G827" s="63"/>
      <c r="H827" s="63" t="s">
        <v>18</v>
      </c>
      <c r="I827" s="76">
        <v>44267.0</v>
      </c>
      <c r="J827" s="76">
        <v>44267.0</v>
      </c>
      <c r="K827" s="87" t="s">
        <v>3882</v>
      </c>
      <c r="L827" s="59" t="s">
        <v>18</v>
      </c>
      <c r="M827" s="60" t="s">
        <v>18</v>
      </c>
      <c r="N827" s="63" t="s">
        <v>18</v>
      </c>
      <c r="O827" s="59" t="s">
        <v>18</v>
      </c>
      <c r="P827" s="57"/>
      <c r="Q827" s="57"/>
      <c r="R827">
        <f t="shared" si="71"/>
        <v>0</v>
      </c>
    </row>
    <row r="828">
      <c r="A828" s="63">
        <v>1.0</v>
      </c>
      <c r="B828" s="63" t="s">
        <v>233</v>
      </c>
      <c r="C828" s="63" t="s">
        <v>309</v>
      </c>
      <c r="D828" s="63">
        <v>613.0</v>
      </c>
      <c r="E828" s="63" t="s">
        <v>18</v>
      </c>
      <c r="F828" s="63" t="s">
        <v>1071</v>
      </c>
      <c r="G828" s="63"/>
      <c r="H828" s="63" t="s">
        <v>18</v>
      </c>
      <c r="I828" s="76">
        <v>44335.0</v>
      </c>
      <c r="J828" s="76">
        <v>44336.0</v>
      </c>
      <c r="K828" s="87" t="s">
        <v>3883</v>
      </c>
      <c r="L828" s="59" t="s">
        <v>18</v>
      </c>
      <c r="M828" s="60" t="s">
        <v>18</v>
      </c>
      <c r="N828" s="63" t="s">
        <v>18</v>
      </c>
      <c r="O828" s="63" t="s">
        <v>18</v>
      </c>
      <c r="P828" s="57"/>
      <c r="Q828" s="57"/>
      <c r="R828">
        <f t="shared" si="71"/>
        <v>1</v>
      </c>
    </row>
    <row r="829">
      <c r="A829" s="63">
        <v>1.0</v>
      </c>
      <c r="B829" s="63" t="s">
        <v>3884</v>
      </c>
      <c r="C829" s="63" t="s">
        <v>3885</v>
      </c>
      <c r="D829" s="63">
        <v>649.0</v>
      </c>
      <c r="E829" s="63" t="s">
        <v>18</v>
      </c>
      <c r="F829" s="63" t="s">
        <v>1071</v>
      </c>
      <c r="G829" s="63"/>
      <c r="H829" s="63" t="s">
        <v>18</v>
      </c>
      <c r="I829" s="76">
        <v>44343.0</v>
      </c>
      <c r="J829" s="76">
        <v>44357.0</v>
      </c>
      <c r="K829" s="77" t="s">
        <v>3886</v>
      </c>
      <c r="L829" s="59" t="s">
        <v>18</v>
      </c>
      <c r="M829" s="60" t="s">
        <v>18</v>
      </c>
      <c r="N829" s="63" t="s">
        <v>18</v>
      </c>
      <c r="O829" s="63" t="s">
        <v>18</v>
      </c>
      <c r="P829" s="57"/>
      <c r="Q829" s="57"/>
    </row>
    <row r="830" hidden="1">
      <c r="A830" s="63">
        <v>1.0</v>
      </c>
      <c r="B830" s="63" t="s">
        <v>197</v>
      </c>
      <c r="C830" s="63" t="s">
        <v>309</v>
      </c>
      <c r="D830" s="63">
        <v>640.0</v>
      </c>
      <c r="E830" s="63" t="s">
        <v>2556</v>
      </c>
      <c r="F830" s="63" t="s">
        <v>140</v>
      </c>
      <c r="G830" s="63"/>
      <c r="H830" s="63" t="s">
        <v>18</v>
      </c>
      <c r="I830" s="76">
        <v>44341.0</v>
      </c>
      <c r="J830" s="76">
        <v>44348.0</v>
      </c>
      <c r="K830" s="77" t="s">
        <v>3887</v>
      </c>
      <c r="L830" s="59">
        <v>493812.0</v>
      </c>
      <c r="M830" s="60" t="s">
        <v>18</v>
      </c>
      <c r="N830" s="63" t="s">
        <v>18</v>
      </c>
      <c r="O830" s="63" t="s">
        <v>18</v>
      </c>
      <c r="P830" s="57"/>
      <c r="Q830" s="57"/>
      <c r="R830">
        <f>DATEDIF(I830,J830,"D")</f>
        <v>7</v>
      </c>
    </row>
    <row r="831">
      <c r="A831" s="63">
        <v>1.0</v>
      </c>
      <c r="B831" s="63" t="s">
        <v>159</v>
      </c>
      <c r="C831" s="63" t="s">
        <v>3888</v>
      </c>
      <c r="D831" s="63">
        <v>362.0</v>
      </c>
      <c r="E831" s="63" t="s">
        <v>18</v>
      </c>
      <c r="F831" s="63" t="s">
        <v>1071</v>
      </c>
      <c r="G831" s="63"/>
      <c r="H831" s="63" t="s">
        <v>18</v>
      </c>
      <c r="I831" s="76">
        <v>44281.0</v>
      </c>
      <c r="J831" s="76">
        <v>44284.0</v>
      </c>
      <c r="K831" s="255" t="s">
        <v>3889</v>
      </c>
      <c r="L831" s="59">
        <v>325200.0</v>
      </c>
      <c r="M831" s="60" t="s">
        <v>3890</v>
      </c>
      <c r="N831" s="63"/>
      <c r="O831" s="244"/>
      <c r="P831" s="57"/>
      <c r="Q831" s="57"/>
    </row>
    <row r="832">
      <c r="A832" s="63">
        <v>1.0</v>
      </c>
      <c r="B832" s="63" t="s">
        <v>3891</v>
      </c>
      <c r="C832" s="63" t="s">
        <v>3892</v>
      </c>
      <c r="D832" s="63">
        <v>452.0</v>
      </c>
      <c r="E832" s="63" t="s">
        <v>18</v>
      </c>
      <c r="F832" s="63" t="s">
        <v>1071</v>
      </c>
      <c r="G832" s="63"/>
      <c r="H832" s="63" t="s">
        <v>18</v>
      </c>
      <c r="I832" s="76">
        <v>44299.0</v>
      </c>
      <c r="J832" s="76">
        <v>44299.0</v>
      </c>
      <c r="K832" s="87" t="s">
        <v>3893</v>
      </c>
      <c r="L832" s="59" t="s">
        <v>18</v>
      </c>
      <c r="M832" s="60" t="s">
        <v>18</v>
      </c>
      <c r="N832" s="63" t="s">
        <v>18</v>
      </c>
      <c r="O832" s="63" t="s">
        <v>18</v>
      </c>
      <c r="P832" s="57"/>
      <c r="Q832" s="57"/>
      <c r="R832">
        <f t="shared" ref="R832:R842" si="72">DATEDIF(I832,J832,"D")</f>
        <v>0</v>
      </c>
    </row>
    <row r="833" hidden="1">
      <c r="A833" s="63">
        <v>1.0</v>
      </c>
      <c r="B833" s="63" t="s">
        <v>3894</v>
      </c>
      <c r="C833" s="63" t="s">
        <v>120</v>
      </c>
      <c r="D833" s="63">
        <v>557.0</v>
      </c>
      <c r="E833" s="63" t="s">
        <v>3895</v>
      </c>
      <c r="F833" s="63" t="s">
        <v>1071</v>
      </c>
      <c r="G833" s="63"/>
      <c r="H833" s="63" t="s">
        <v>18</v>
      </c>
      <c r="I833" s="76">
        <v>44315.0</v>
      </c>
      <c r="J833" s="76">
        <v>44321.0</v>
      </c>
      <c r="K833" s="77" t="s">
        <v>3896</v>
      </c>
      <c r="L833" s="59">
        <v>1799826.0</v>
      </c>
      <c r="M833" s="60" t="s">
        <v>18</v>
      </c>
      <c r="N833" s="63" t="s">
        <v>18</v>
      </c>
      <c r="O833" s="63" t="s">
        <v>18</v>
      </c>
      <c r="P833" s="57"/>
      <c r="Q833" s="57"/>
      <c r="R833">
        <f t="shared" si="72"/>
        <v>6</v>
      </c>
    </row>
    <row r="834" hidden="1">
      <c r="A834" s="63">
        <v>1.0</v>
      </c>
      <c r="B834" s="63" t="s">
        <v>342</v>
      </c>
      <c r="C834" s="63" t="s">
        <v>120</v>
      </c>
      <c r="D834" s="63" t="s">
        <v>3897</v>
      </c>
      <c r="E834" s="63" t="s">
        <v>3895</v>
      </c>
      <c r="F834" s="63" t="s">
        <v>1071</v>
      </c>
      <c r="G834" s="63"/>
      <c r="H834" s="63" t="s">
        <v>18</v>
      </c>
      <c r="I834" s="76">
        <v>44445.0</v>
      </c>
      <c r="J834" s="76">
        <v>44462.0</v>
      </c>
      <c r="K834" s="87" t="s">
        <v>3898</v>
      </c>
      <c r="L834" s="59">
        <v>1799826.0</v>
      </c>
      <c r="M834" s="125" t="s">
        <v>18</v>
      </c>
      <c r="N834" s="63" t="s">
        <v>18</v>
      </c>
      <c r="O834" s="63" t="s">
        <v>18</v>
      </c>
      <c r="P834" s="57"/>
      <c r="Q834" s="57"/>
      <c r="R834">
        <f t="shared" si="72"/>
        <v>17</v>
      </c>
    </row>
    <row r="835">
      <c r="A835" s="49">
        <v>1.0</v>
      </c>
      <c r="B835" s="51" t="s">
        <v>3899</v>
      </c>
      <c r="C835" s="51" t="s">
        <v>217</v>
      </c>
      <c r="D835" s="49">
        <v>103.0</v>
      </c>
      <c r="E835" s="49" t="s">
        <v>18</v>
      </c>
      <c r="F835" s="49" t="s">
        <v>1071</v>
      </c>
      <c r="G835" s="51"/>
      <c r="H835" s="51" t="s">
        <v>18</v>
      </c>
      <c r="I835" s="96">
        <v>44229.0</v>
      </c>
      <c r="J835" s="96">
        <v>44229.0</v>
      </c>
      <c r="K835" s="81" t="s">
        <v>3695</v>
      </c>
      <c r="L835" s="54" t="s">
        <v>18</v>
      </c>
      <c r="M835" s="98" t="s">
        <v>18</v>
      </c>
      <c r="N835" s="55" t="s">
        <v>18</v>
      </c>
      <c r="O835" s="56" t="s">
        <v>18</v>
      </c>
      <c r="P835" s="57"/>
      <c r="Q835" s="57"/>
      <c r="R835">
        <f t="shared" si="72"/>
        <v>0</v>
      </c>
    </row>
    <row r="836">
      <c r="A836" s="63">
        <v>1.0</v>
      </c>
      <c r="B836" s="63" t="s">
        <v>3900</v>
      </c>
      <c r="C836" s="63" t="s">
        <v>217</v>
      </c>
      <c r="D836" s="63">
        <v>856.0</v>
      </c>
      <c r="E836" s="63" t="s">
        <v>18</v>
      </c>
      <c r="F836" s="63" t="s">
        <v>1071</v>
      </c>
      <c r="G836" s="63"/>
      <c r="H836" s="63" t="s">
        <v>18</v>
      </c>
      <c r="I836" s="76">
        <v>44396.0</v>
      </c>
      <c r="J836" s="76">
        <v>44396.0</v>
      </c>
      <c r="K836" s="87" t="s">
        <v>3901</v>
      </c>
      <c r="L836" s="59" t="s">
        <v>18</v>
      </c>
      <c r="M836" s="60" t="s">
        <v>18</v>
      </c>
      <c r="N836" s="63" t="s">
        <v>18</v>
      </c>
      <c r="O836" s="63" t="s">
        <v>18</v>
      </c>
      <c r="P836" s="57"/>
      <c r="Q836" s="57"/>
      <c r="R836">
        <f t="shared" si="72"/>
        <v>0</v>
      </c>
    </row>
    <row r="837" hidden="1">
      <c r="A837" s="63">
        <v>1.0</v>
      </c>
      <c r="B837" s="63" t="s">
        <v>1227</v>
      </c>
      <c r="C837" s="60" t="s">
        <v>217</v>
      </c>
      <c r="D837" s="63" t="s">
        <v>3902</v>
      </c>
      <c r="E837" s="63" t="s">
        <v>3903</v>
      </c>
      <c r="F837" s="63" t="s">
        <v>1071</v>
      </c>
      <c r="G837" s="63"/>
      <c r="H837" s="63" t="s">
        <v>18</v>
      </c>
      <c r="I837" s="76">
        <v>44288.0</v>
      </c>
      <c r="J837" s="76">
        <v>44306.0</v>
      </c>
      <c r="K837" s="87" t="s">
        <v>3904</v>
      </c>
      <c r="L837" s="59">
        <v>2111520.0</v>
      </c>
      <c r="M837" s="60" t="s">
        <v>18</v>
      </c>
      <c r="N837" s="63" t="s">
        <v>18</v>
      </c>
      <c r="O837" s="63" t="s">
        <v>18</v>
      </c>
      <c r="P837" s="57"/>
      <c r="Q837" s="57"/>
      <c r="R837">
        <f t="shared" si="72"/>
        <v>18</v>
      </c>
    </row>
    <row r="838">
      <c r="A838" s="63">
        <v>1.0</v>
      </c>
      <c r="B838" s="63" t="s">
        <v>3905</v>
      </c>
      <c r="C838" s="63" t="s">
        <v>3906</v>
      </c>
      <c r="D838" s="63">
        <v>366.0</v>
      </c>
      <c r="E838" s="63" t="s">
        <v>18</v>
      </c>
      <c r="F838" s="63" t="s">
        <v>1071</v>
      </c>
      <c r="G838" s="63"/>
      <c r="H838" s="63" t="s">
        <v>18</v>
      </c>
      <c r="I838" s="76">
        <v>44281.0</v>
      </c>
      <c r="J838" s="76">
        <v>44284.0</v>
      </c>
      <c r="K838" s="255" t="s">
        <v>3907</v>
      </c>
      <c r="L838" s="59" t="s">
        <v>18</v>
      </c>
      <c r="M838" s="60" t="s">
        <v>18</v>
      </c>
      <c r="N838" s="63" t="s">
        <v>18</v>
      </c>
      <c r="O838" s="59" t="s">
        <v>18</v>
      </c>
      <c r="P838" s="57"/>
      <c r="Q838" s="57"/>
      <c r="R838">
        <f t="shared" si="72"/>
        <v>3</v>
      </c>
    </row>
    <row r="839" ht="64.5" customHeight="1">
      <c r="A839" s="63">
        <v>1.0</v>
      </c>
      <c r="B839" s="63" t="s">
        <v>3908</v>
      </c>
      <c r="C839" s="63" t="s">
        <v>217</v>
      </c>
      <c r="D839" s="63">
        <v>848.0</v>
      </c>
      <c r="E839" s="63" t="s">
        <v>18</v>
      </c>
      <c r="F839" s="63" t="s">
        <v>1071</v>
      </c>
      <c r="G839" s="63"/>
      <c r="H839" s="63" t="s">
        <v>18</v>
      </c>
      <c r="I839" s="76">
        <v>44392.0</v>
      </c>
      <c r="J839" s="76">
        <v>44392.0</v>
      </c>
      <c r="K839" s="87" t="s">
        <v>3909</v>
      </c>
      <c r="L839" s="244"/>
      <c r="M839" s="60" t="s">
        <v>18</v>
      </c>
      <c r="N839" s="63" t="s">
        <v>18</v>
      </c>
      <c r="O839" s="63" t="s">
        <v>18</v>
      </c>
      <c r="P839" s="57"/>
      <c r="Q839" s="57"/>
      <c r="R839">
        <f t="shared" si="72"/>
        <v>0</v>
      </c>
    </row>
    <row r="840">
      <c r="A840" s="63">
        <v>1.0</v>
      </c>
      <c r="B840" s="63" t="s">
        <v>3910</v>
      </c>
      <c r="C840" s="63" t="s">
        <v>217</v>
      </c>
      <c r="D840" s="63">
        <v>855.0</v>
      </c>
      <c r="E840" s="63" t="s">
        <v>18</v>
      </c>
      <c r="F840" s="63" t="s">
        <v>1071</v>
      </c>
      <c r="G840" s="63"/>
      <c r="H840" s="63" t="s">
        <v>18</v>
      </c>
      <c r="I840" s="76">
        <v>44393.0</v>
      </c>
      <c r="J840" s="76">
        <v>44393.0</v>
      </c>
      <c r="K840" s="87" t="s">
        <v>3911</v>
      </c>
      <c r="L840" s="59" t="s">
        <v>18</v>
      </c>
      <c r="M840" s="60" t="s">
        <v>18</v>
      </c>
      <c r="N840" s="63" t="s">
        <v>18</v>
      </c>
      <c r="O840" s="63" t="s">
        <v>18</v>
      </c>
      <c r="P840" s="57"/>
      <c r="Q840" s="57"/>
      <c r="R840">
        <f t="shared" si="72"/>
        <v>0</v>
      </c>
    </row>
    <row r="841">
      <c r="A841" s="63">
        <v>1.0</v>
      </c>
      <c r="B841" s="63" t="s">
        <v>3912</v>
      </c>
      <c r="C841" s="63" t="s">
        <v>1156</v>
      </c>
      <c r="D841" s="63">
        <v>192.0</v>
      </c>
      <c r="E841" s="63" t="s">
        <v>18</v>
      </c>
      <c r="F841" s="63" t="s">
        <v>1071</v>
      </c>
      <c r="G841" s="63"/>
      <c r="H841" s="63" t="s">
        <v>18</v>
      </c>
      <c r="I841" s="76">
        <v>44246.0</v>
      </c>
      <c r="J841" s="76">
        <v>44247.0</v>
      </c>
      <c r="K841" s="87" t="s">
        <v>3913</v>
      </c>
      <c r="L841" s="59" t="s">
        <v>18</v>
      </c>
      <c r="M841" s="60" t="s">
        <v>18</v>
      </c>
      <c r="N841" s="63" t="s">
        <v>18</v>
      </c>
      <c r="O841" s="63" t="s">
        <v>18</v>
      </c>
      <c r="P841" s="57"/>
      <c r="Q841" s="57"/>
      <c r="R841">
        <f t="shared" si="72"/>
        <v>1</v>
      </c>
    </row>
    <row r="842">
      <c r="A842" s="63">
        <v>1.0</v>
      </c>
      <c r="B842" s="63" t="s">
        <v>1125</v>
      </c>
      <c r="C842" s="63" t="s">
        <v>120</v>
      </c>
      <c r="D842" s="63">
        <v>760.0</v>
      </c>
      <c r="E842" s="63" t="s">
        <v>18</v>
      </c>
      <c r="F842" s="63" t="s">
        <v>1071</v>
      </c>
      <c r="G842" s="63"/>
      <c r="H842" s="63" t="s">
        <v>18</v>
      </c>
      <c r="I842" s="76">
        <v>44369.0</v>
      </c>
      <c r="J842" s="76">
        <v>44370.0</v>
      </c>
      <c r="K842" s="87" t="s">
        <v>3914</v>
      </c>
      <c r="L842" s="59" t="s">
        <v>18</v>
      </c>
      <c r="M842" s="60" t="s">
        <v>18</v>
      </c>
      <c r="N842" s="63" t="s">
        <v>18</v>
      </c>
      <c r="O842" s="63" t="s">
        <v>18</v>
      </c>
      <c r="P842" s="57"/>
      <c r="Q842" s="57"/>
      <c r="R842">
        <f t="shared" si="72"/>
        <v>1</v>
      </c>
    </row>
    <row r="843">
      <c r="A843" s="63">
        <v>1.0</v>
      </c>
      <c r="B843" s="63" t="s">
        <v>1275</v>
      </c>
      <c r="C843" s="63" t="s">
        <v>530</v>
      </c>
      <c r="D843" s="63">
        <v>457.0</v>
      </c>
      <c r="E843" s="63" t="s">
        <v>18</v>
      </c>
      <c r="F843" s="63" t="s">
        <v>1071</v>
      </c>
      <c r="G843" s="63"/>
      <c r="H843" s="63" t="s">
        <v>18</v>
      </c>
      <c r="I843" s="76">
        <v>44299.0</v>
      </c>
      <c r="J843" s="76">
        <v>44301.0</v>
      </c>
      <c r="K843" s="87" t="s">
        <v>3915</v>
      </c>
      <c r="L843" s="59" t="s">
        <v>18</v>
      </c>
      <c r="M843" s="60" t="s">
        <v>18</v>
      </c>
      <c r="N843" s="63" t="s">
        <v>18</v>
      </c>
      <c r="O843" s="63" t="s">
        <v>18</v>
      </c>
      <c r="P843" s="57"/>
      <c r="Q843" s="57"/>
    </row>
    <row r="844" hidden="1">
      <c r="A844" s="63">
        <v>1.0</v>
      </c>
      <c r="B844" s="63" t="s">
        <v>3916</v>
      </c>
      <c r="C844" s="63" t="s">
        <v>1146</v>
      </c>
      <c r="D844" s="63">
        <v>430.0</v>
      </c>
      <c r="E844" s="63" t="s">
        <v>3917</v>
      </c>
      <c r="F844" s="63" t="s">
        <v>1071</v>
      </c>
      <c r="G844" s="63"/>
      <c r="H844" s="63" t="s">
        <v>18</v>
      </c>
      <c r="I844" s="76">
        <v>44293.0</v>
      </c>
      <c r="J844" s="76">
        <v>44293.0</v>
      </c>
      <c r="K844" s="87" t="s">
        <v>3918</v>
      </c>
      <c r="L844" s="59">
        <v>39460.0</v>
      </c>
      <c r="M844" s="60" t="s">
        <v>18</v>
      </c>
      <c r="N844" s="63" t="s">
        <v>18</v>
      </c>
      <c r="O844" s="63" t="s">
        <v>18</v>
      </c>
      <c r="P844" s="57"/>
      <c r="Q844" s="57"/>
      <c r="R844">
        <f t="shared" ref="R844:R852" si="73">DATEDIF(I844,J844,"D")</f>
        <v>0</v>
      </c>
    </row>
    <row r="845">
      <c r="A845" s="63">
        <v>1.0</v>
      </c>
      <c r="B845" s="63" t="s">
        <v>3919</v>
      </c>
      <c r="C845" s="63" t="s">
        <v>217</v>
      </c>
      <c r="D845" s="63">
        <v>880.0</v>
      </c>
      <c r="E845" s="63" t="s">
        <v>18</v>
      </c>
      <c r="F845" s="63" t="s">
        <v>1071</v>
      </c>
      <c r="G845" s="63"/>
      <c r="H845" s="63" t="s">
        <v>18</v>
      </c>
      <c r="I845" s="76">
        <v>44403.0</v>
      </c>
      <c r="J845" s="76">
        <v>44403.0</v>
      </c>
      <c r="K845" s="87" t="s">
        <v>3920</v>
      </c>
      <c r="L845" s="59" t="s">
        <v>18</v>
      </c>
      <c r="M845" s="60" t="s">
        <v>18</v>
      </c>
      <c r="N845" s="63" t="s">
        <v>18</v>
      </c>
      <c r="O845" s="63" t="s">
        <v>18</v>
      </c>
      <c r="P845" s="57"/>
      <c r="Q845" s="57"/>
      <c r="R845">
        <f t="shared" si="73"/>
        <v>0</v>
      </c>
    </row>
    <row r="846">
      <c r="A846" s="63">
        <v>1.0</v>
      </c>
      <c r="B846" s="63" t="s">
        <v>3921</v>
      </c>
      <c r="C846" s="63" t="s">
        <v>1593</v>
      </c>
      <c r="D846" s="63">
        <v>271.0</v>
      </c>
      <c r="E846" s="63" t="s">
        <v>18</v>
      </c>
      <c r="F846" s="63" t="s">
        <v>1071</v>
      </c>
      <c r="G846" s="63"/>
      <c r="H846" s="63" t="s">
        <v>18</v>
      </c>
      <c r="I846" s="76">
        <v>44264.0</v>
      </c>
      <c r="J846" s="76">
        <v>44265.0</v>
      </c>
      <c r="K846" s="87" t="s">
        <v>3922</v>
      </c>
      <c r="L846" s="59" t="s">
        <v>18</v>
      </c>
      <c r="M846" s="60" t="s">
        <v>18</v>
      </c>
      <c r="N846" s="63" t="s">
        <v>18</v>
      </c>
      <c r="O846" s="59" t="s">
        <v>18</v>
      </c>
      <c r="P846" s="57"/>
      <c r="Q846" s="57"/>
      <c r="R846">
        <f t="shared" si="73"/>
        <v>1</v>
      </c>
    </row>
    <row r="847" hidden="1">
      <c r="A847" s="63">
        <v>1.0</v>
      </c>
      <c r="B847" s="63" t="s">
        <v>1275</v>
      </c>
      <c r="C847" s="63" t="s">
        <v>530</v>
      </c>
      <c r="D847" s="63">
        <v>458.0</v>
      </c>
      <c r="E847" s="63" t="s">
        <v>3923</v>
      </c>
      <c r="F847" s="63" t="s">
        <v>1071</v>
      </c>
      <c r="G847" s="63"/>
      <c r="H847" s="63" t="s">
        <v>18</v>
      </c>
      <c r="I847" s="76">
        <v>44299.0</v>
      </c>
      <c r="J847" s="76">
        <v>44302.0</v>
      </c>
      <c r="K847" s="87" t="s">
        <v>3924</v>
      </c>
      <c r="L847" s="59">
        <v>76080.0</v>
      </c>
      <c r="M847" s="60" t="s">
        <v>18</v>
      </c>
      <c r="N847" s="63" t="s">
        <v>18</v>
      </c>
      <c r="O847" s="63" t="s">
        <v>18</v>
      </c>
      <c r="P847" s="57"/>
      <c r="Q847" s="57"/>
      <c r="R847">
        <f t="shared" si="73"/>
        <v>3</v>
      </c>
    </row>
    <row r="848">
      <c r="A848" s="63">
        <v>1.0</v>
      </c>
      <c r="B848" s="63" t="s">
        <v>1473</v>
      </c>
      <c r="C848" s="63" t="s">
        <v>153</v>
      </c>
      <c r="D848" s="63">
        <v>262.0</v>
      </c>
      <c r="E848" s="63" t="s">
        <v>18</v>
      </c>
      <c r="F848" s="63" t="s">
        <v>1071</v>
      </c>
      <c r="G848" s="63"/>
      <c r="H848" s="63" t="s">
        <v>18</v>
      </c>
      <c r="I848" s="76">
        <v>44260.0</v>
      </c>
      <c r="J848" s="76">
        <v>44260.0</v>
      </c>
      <c r="K848" s="87" t="s">
        <v>3925</v>
      </c>
      <c r="L848" s="59" t="s">
        <v>18</v>
      </c>
      <c r="M848" s="60" t="s">
        <v>18</v>
      </c>
      <c r="N848" s="63" t="s">
        <v>18</v>
      </c>
      <c r="O848" s="59" t="s">
        <v>18</v>
      </c>
      <c r="P848" s="57"/>
      <c r="Q848" s="57"/>
      <c r="R848">
        <f t="shared" si="73"/>
        <v>0</v>
      </c>
    </row>
    <row r="849" hidden="1">
      <c r="A849" s="63">
        <v>1.0</v>
      </c>
      <c r="B849" s="63" t="s">
        <v>3847</v>
      </c>
      <c r="C849" s="63" t="s">
        <v>3926</v>
      </c>
      <c r="D849" s="63">
        <v>464.0</v>
      </c>
      <c r="E849" s="63" t="s">
        <v>3927</v>
      </c>
      <c r="F849" s="63" t="s">
        <v>1071</v>
      </c>
      <c r="G849" s="63"/>
      <c r="H849" s="63" t="s">
        <v>3184</v>
      </c>
      <c r="I849" s="76">
        <v>44300.0</v>
      </c>
      <c r="J849" s="76">
        <v>44316.0</v>
      </c>
      <c r="K849" s="77" t="s">
        <v>3928</v>
      </c>
      <c r="L849" s="59">
        <v>1336789.5</v>
      </c>
      <c r="M849" s="60" t="s">
        <v>18</v>
      </c>
      <c r="N849" s="63" t="s">
        <v>18</v>
      </c>
      <c r="O849" s="63" t="s">
        <v>18</v>
      </c>
      <c r="P849" s="57"/>
      <c r="Q849" s="57"/>
      <c r="R849">
        <f t="shared" si="73"/>
        <v>16</v>
      </c>
    </row>
    <row r="850" hidden="1">
      <c r="A850" s="63">
        <v>1.0</v>
      </c>
      <c r="B850" s="63" t="s">
        <v>3847</v>
      </c>
      <c r="C850" s="63" t="s">
        <v>3929</v>
      </c>
      <c r="D850" s="63" t="s">
        <v>18</v>
      </c>
      <c r="E850" s="63" t="s">
        <v>3927</v>
      </c>
      <c r="F850" s="63" t="s">
        <v>1071</v>
      </c>
      <c r="G850" s="63"/>
      <c r="H850" s="63" t="s">
        <v>3184</v>
      </c>
      <c r="I850" s="76">
        <v>44411.0</v>
      </c>
      <c r="J850" s="76">
        <v>44413.0</v>
      </c>
      <c r="K850" s="77" t="s">
        <v>3930</v>
      </c>
      <c r="L850" s="59">
        <v>752332.0</v>
      </c>
      <c r="M850" s="60" t="s">
        <v>18</v>
      </c>
      <c r="N850" s="63" t="s">
        <v>18</v>
      </c>
      <c r="O850" s="63" t="s">
        <v>18</v>
      </c>
      <c r="P850" s="57"/>
      <c r="Q850" s="57"/>
      <c r="R850">
        <f t="shared" si="73"/>
        <v>2</v>
      </c>
    </row>
    <row r="851" hidden="1">
      <c r="A851" s="63">
        <v>1.0</v>
      </c>
      <c r="B851" s="63" t="s">
        <v>3847</v>
      </c>
      <c r="C851" s="63" t="s">
        <v>93</v>
      </c>
      <c r="D851" s="63">
        <v>1505.0</v>
      </c>
      <c r="E851" s="63" t="s">
        <v>3927</v>
      </c>
      <c r="F851" s="63" t="s">
        <v>1071</v>
      </c>
      <c r="G851" s="63"/>
      <c r="H851" s="63" t="s">
        <v>18</v>
      </c>
      <c r="I851" s="79">
        <v>44518.0</v>
      </c>
      <c r="J851" s="96">
        <v>44544.0</v>
      </c>
      <c r="K851" s="87" t="s">
        <v>3931</v>
      </c>
      <c r="L851" s="59" t="s">
        <v>18</v>
      </c>
      <c r="M851" s="60" t="s">
        <v>18</v>
      </c>
      <c r="N851" s="63" t="s">
        <v>18</v>
      </c>
      <c r="O851" s="63" t="s">
        <v>18</v>
      </c>
      <c r="P851" s="57"/>
      <c r="Q851" s="57"/>
      <c r="R851">
        <f t="shared" si="73"/>
        <v>26</v>
      </c>
    </row>
    <row r="852">
      <c r="A852" s="63">
        <v>1.0</v>
      </c>
      <c r="B852" s="63" t="s">
        <v>3932</v>
      </c>
      <c r="C852" s="63" t="s">
        <v>217</v>
      </c>
      <c r="D852" s="63">
        <v>864.0</v>
      </c>
      <c r="E852" s="63" t="s">
        <v>18</v>
      </c>
      <c r="F852" s="63" t="s">
        <v>1071</v>
      </c>
      <c r="G852" s="156"/>
      <c r="H852" s="156"/>
      <c r="I852" s="76">
        <v>44397.0</v>
      </c>
      <c r="J852" s="76">
        <v>44397.0</v>
      </c>
      <c r="K852" s="87" t="s">
        <v>3933</v>
      </c>
      <c r="L852" s="59" t="s">
        <v>18</v>
      </c>
      <c r="M852" s="60" t="s">
        <v>18</v>
      </c>
      <c r="N852" s="63" t="s">
        <v>18</v>
      </c>
      <c r="O852" s="63" t="s">
        <v>18</v>
      </c>
      <c r="P852" s="57"/>
      <c r="Q852" s="57"/>
      <c r="R852">
        <f t="shared" si="73"/>
        <v>0</v>
      </c>
    </row>
    <row r="853">
      <c r="A853" s="49">
        <v>1.0</v>
      </c>
      <c r="B853" s="51" t="s">
        <v>3934</v>
      </c>
      <c r="C853" s="51" t="s">
        <v>3935</v>
      </c>
      <c r="D853" s="49">
        <v>163.0</v>
      </c>
      <c r="E853" s="49" t="s">
        <v>18</v>
      </c>
      <c r="F853" s="49" t="s">
        <v>1071</v>
      </c>
      <c r="G853" s="51"/>
      <c r="H853" s="51" t="s">
        <v>18</v>
      </c>
      <c r="I853" s="96">
        <v>44242.0</v>
      </c>
      <c r="J853" s="96">
        <v>44242.0</v>
      </c>
      <c r="K853" s="81" t="s">
        <v>3936</v>
      </c>
      <c r="L853" s="54" t="s">
        <v>18</v>
      </c>
      <c r="M853" s="98" t="s">
        <v>18</v>
      </c>
      <c r="N853" s="55" t="s">
        <v>18</v>
      </c>
      <c r="O853" s="56" t="s">
        <v>18</v>
      </c>
      <c r="P853" s="57"/>
      <c r="Q853" s="57"/>
    </row>
    <row r="854">
      <c r="A854" s="63">
        <v>1.0</v>
      </c>
      <c r="B854" s="63" t="s">
        <v>3937</v>
      </c>
      <c r="C854" s="63" t="s">
        <v>3938</v>
      </c>
      <c r="D854" s="63">
        <v>717.0</v>
      </c>
      <c r="E854" s="63" t="s">
        <v>18</v>
      </c>
      <c r="F854" s="63" t="s">
        <v>1071</v>
      </c>
      <c r="G854" s="63"/>
      <c r="H854" s="63" t="s">
        <v>18</v>
      </c>
      <c r="I854" s="76">
        <v>44362.0</v>
      </c>
      <c r="J854" s="76">
        <v>44362.0</v>
      </c>
      <c r="K854" s="87" t="s">
        <v>3939</v>
      </c>
      <c r="L854" s="59" t="s">
        <v>18</v>
      </c>
      <c r="M854" s="60" t="s">
        <v>18</v>
      </c>
      <c r="N854" s="63" t="s">
        <v>18</v>
      </c>
      <c r="O854" s="63" t="s">
        <v>18</v>
      </c>
      <c r="P854" s="62" t="s">
        <v>18</v>
      </c>
      <c r="Q854" s="62" t="s">
        <v>18</v>
      </c>
      <c r="R854">
        <f t="shared" ref="R854:R861" si="74">DATEDIF(I854,J854,"D")</f>
        <v>0</v>
      </c>
    </row>
    <row r="855">
      <c r="A855" s="49">
        <v>1.0</v>
      </c>
      <c r="B855" s="51" t="s">
        <v>3940</v>
      </c>
      <c r="C855" s="51" t="s">
        <v>3941</v>
      </c>
      <c r="D855" s="49">
        <v>61.0</v>
      </c>
      <c r="E855" s="49" t="s">
        <v>18</v>
      </c>
      <c r="F855" s="49" t="s">
        <v>1071</v>
      </c>
      <c r="G855" s="51"/>
      <c r="H855" s="51" t="s">
        <v>18</v>
      </c>
      <c r="I855" s="96">
        <v>44221.0</v>
      </c>
      <c r="J855" s="96">
        <v>44221.0</v>
      </c>
      <c r="K855" s="81" t="s">
        <v>3942</v>
      </c>
      <c r="L855" s="54" t="s">
        <v>18</v>
      </c>
      <c r="M855" s="98" t="s">
        <v>18</v>
      </c>
      <c r="N855" s="55" t="s">
        <v>18</v>
      </c>
      <c r="O855" s="56" t="s">
        <v>18</v>
      </c>
      <c r="P855" s="62"/>
      <c r="Q855" s="62"/>
      <c r="R855">
        <f t="shared" si="74"/>
        <v>0</v>
      </c>
    </row>
    <row r="856">
      <c r="A856" s="63">
        <v>1.0</v>
      </c>
      <c r="B856" s="63" t="s">
        <v>3943</v>
      </c>
      <c r="C856" s="63" t="s">
        <v>70</v>
      </c>
      <c r="D856" s="63">
        <v>514.0</v>
      </c>
      <c r="E856" s="63" t="s">
        <v>18</v>
      </c>
      <c r="F856" s="63" t="s">
        <v>1071</v>
      </c>
      <c r="G856" s="63"/>
      <c r="H856" s="63" t="s">
        <v>18</v>
      </c>
      <c r="I856" s="76">
        <v>44307.0</v>
      </c>
      <c r="J856" s="76">
        <v>44307.0</v>
      </c>
      <c r="K856" s="87" t="s">
        <v>3944</v>
      </c>
      <c r="L856" s="59" t="s">
        <v>18</v>
      </c>
      <c r="M856" s="60" t="s">
        <v>18</v>
      </c>
      <c r="N856" s="63" t="s">
        <v>18</v>
      </c>
      <c r="O856" s="63" t="s">
        <v>18</v>
      </c>
      <c r="P856" s="57"/>
      <c r="Q856" s="57"/>
      <c r="R856">
        <f t="shared" si="74"/>
        <v>0</v>
      </c>
    </row>
    <row r="857">
      <c r="A857" s="63">
        <v>1.0</v>
      </c>
      <c r="B857" s="63" t="s">
        <v>3945</v>
      </c>
      <c r="C857" s="63" t="s">
        <v>3946</v>
      </c>
      <c r="D857" s="63">
        <v>891.0</v>
      </c>
      <c r="E857" s="63" t="s">
        <v>18</v>
      </c>
      <c r="F857" s="63" t="s">
        <v>1071</v>
      </c>
      <c r="G857" s="63"/>
      <c r="H857" s="63" t="s">
        <v>18</v>
      </c>
      <c r="I857" s="76">
        <v>44403.0</v>
      </c>
      <c r="J857" s="76">
        <v>44403.0</v>
      </c>
      <c r="K857" s="160" t="s">
        <v>3947</v>
      </c>
      <c r="L857" s="59" t="s">
        <v>18</v>
      </c>
      <c r="M857" s="60" t="s">
        <v>18</v>
      </c>
      <c r="N857" s="63" t="s">
        <v>18</v>
      </c>
      <c r="O857" s="63" t="s">
        <v>18</v>
      </c>
      <c r="P857" s="57"/>
      <c r="Q857" s="57"/>
      <c r="R857">
        <f t="shared" si="74"/>
        <v>0</v>
      </c>
    </row>
    <row r="858">
      <c r="A858" s="63">
        <v>1.0</v>
      </c>
      <c r="B858" s="60" t="s">
        <v>3948</v>
      </c>
      <c r="C858" s="63" t="s">
        <v>217</v>
      </c>
      <c r="D858" s="63">
        <v>850.0</v>
      </c>
      <c r="E858" s="63" t="s">
        <v>18</v>
      </c>
      <c r="F858" s="63" t="s">
        <v>1071</v>
      </c>
      <c r="G858" s="63"/>
      <c r="H858" s="63" t="s">
        <v>18</v>
      </c>
      <c r="I858" s="76">
        <v>44392.0</v>
      </c>
      <c r="J858" s="76">
        <v>44392.0</v>
      </c>
      <c r="K858" s="87" t="s">
        <v>3949</v>
      </c>
      <c r="L858" s="59" t="s">
        <v>18</v>
      </c>
      <c r="M858" s="60" t="s">
        <v>18</v>
      </c>
      <c r="N858" s="63" t="s">
        <v>18</v>
      </c>
      <c r="O858" s="63" t="s">
        <v>18</v>
      </c>
      <c r="P858" s="57"/>
      <c r="Q858" s="57"/>
      <c r="R858">
        <f t="shared" si="74"/>
        <v>0</v>
      </c>
    </row>
    <row r="859">
      <c r="A859" s="63">
        <v>1.0</v>
      </c>
      <c r="B859" s="60" t="s">
        <v>3950</v>
      </c>
      <c r="C859" s="63" t="s">
        <v>3951</v>
      </c>
      <c r="D859" s="63">
        <v>280.0</v>
      </c>
      <c r="E859" s="63" t="s">
        <v>18</v>
      </c>
      <c r="F859" s="63" t="s">
        <v>1071</v>
      </c>
      <c r="G859" s="63"/>
      <c r="H859" s="63" t="s">
        <v>18</v>
      </c>
      <c r="I859" s="76">
        <v>44264.0</v>
      </c>
      <c r="J859" s="76">
        <v>44265.0</v>
      </c>
      <c r="K859" s="87" t="s">
        <v>3769</v>
      </c>
      <c r="L859" s="59" t="s">
        <v>18</v>
      </c>
      <c r="M859" s="60" t="s">
        <v>18</v>
      </c>
      <c r="N859" s="63" t="s">
        <v>18</v>
      </c>
      <c r="O859" s="59" t="s">
        <v>18</v>
      </c>
      <c r="P859" s="57"/>
      <c r="Q859" s="57"/>
      <c r="R859">
        <f t="shared" si="74"/>
        <v>1</v>
      </c>
    </row>
    <row r="860">
      <c r="A860" s="49">
        <v>1.0</v>
      </c>
      <c r="B860" s="51" t="s">
        <v>3952</v>
      </c>
      <c r="C860" s="51" t="s">
        <v>3953</v>
      </c>
      <c r="D860" s="49">
        <v>80.0</v>
      </c>
      <c r="E860" s="49" t="s">
        <v>18</v>
      </c>
      <c r="F860" s="49" t="s">
        <v>1071</v>
      </c>
      <c r="G860" s="51"/>
      <c r="H860" s="51" t="s">
        <v>18</v>
      </c>
      <c r="I860" s="96">
        <v>44224.0</v>
      </c>
      <c r="J860" s="96">
        <v>44225.0</v>
      </c>
      <c r="K860" s="81" t="s">
        <v>3954</v>
      </c>
      <c r="L860" s="54" t="s">
        <v>18</v>
      </c>
      <c r="M860" s="98" t="s">
        <v>18</v>
      </c>
      <c r="N860" s="55" t="s">
        <v>18</v>
      </c>
      <c r="O860" s="56" t="s">
        <v>18</v>
      </c>
      <c r="P860" s="57"/>
      <c r="Q860" s="57"/>
      <c r="R860">
        <f t="shared" si="74"/>
        <v>1</v>
      </c>
    </row>
    <row r="861">
      <c r="A861" s="49">
        <v>1.0</v>
      </c>
      <c r="B861" s="51" t="s">
        <v>102</v>
      </c>
      <c r="C861" s="51" t="s">
        <v>3955</v>
      </c>
      <c r="D861" s="49">
        <v>91.0</v>
      </c>
      <c r="E861" s="49" t="s">
        <v>18</v>
      </c>
      <c r="F861" s="49" t="s">
        <v>1071</v>
      </c>
      <c r="G861" s="51"/>
      <c r="H861" s="51" t="s">
        <v>18</v>
      </c>
      <c r="I861" s="96">
        <v>44225.0</v>
      </c>
      <c r="J861" s="96">
        <v>44265.0</v>
      </c>
      <c r="K861" s="81" t="s">
        <v>3956</v>
      </c>
      <c r="L861" s="54" t="s">
        <v>18</v>
      </c>
      <c r="M861" s="98" t="s">
        <v>18</v>
      </c>
      <c r="N861" s="55" t="s">
        <v>18</v>
      </c>
      <c r="O861" s="56" t="s">
        <v>18</v>
      </c>
      <c r="P861" s="57"/>
      <c r="Q861" s="57"/>
      <c r="R861">
        <f t="shared" si="74"/>
        <v>40</v>
      </c>
    </row>
    <row r="862">
      <c r="A862" s="63">
        <v>1.0</v>
      </c>
      <c r="B862" s="63" t="s">
        <v>102</v>
      </c>
      <c r="C862" s="63" t="s">
        <v>70</v>
      </c>
      <c r="D862" s="63">
        <v>830.0</v>
      </c>
      <c r="E862" s="63" t="s">
        <v>18</v>
      </c>
      <c r="F862" s="63" t="s">
        <v>1071</v>
      </c>
      <c r="G862" s="63"/>
      <c r="H862" s="63" t="s">
        <v>18</v>
      </c>
      <c r="I862" s="76">
        <v>44389.0</v>
      </c>
      <c r="J862" s="76">
        <v>44391.0</v>
      </c>
      <c r="K862" s="87" t="s">
        <v>3957</v>
      </c>
      <c r="L862" s="59" t="s">
        <v>18</v>
      </c>
      <c r="M862" s="60" t="s">
        <v>18</v>
      </c>
      <c r="N862" s="63" t="s">
        <v>18</v>
      </c>
      <c r="O862" s="63" t="s">
        <v>18</v>
      </c>
      <c r="P862" s="57"/>
      <c r="Q862" s="57"/>
    </row>
    <row r="863" hidden="1">
      <c r="A863" s="63">
        <v>1.0</v>
      </c>
      <c r="B863" s="63" t="s">
        <v>2613</v>
      </c>
      <c r="C863" s="63" t="s">
        <v>534</v>
      </c>
      <c r="D863" s="63" t="s">
        <v>18</v>
      </c>
      <c r="E863" s="63" t="s">
        <v>3958</v>
      </c>
      <c r="F863" s="63" t="s">
        <v>140</v>
      </c>
      <c r="G863" s="63"/>
      <c r="H863" s="63" t="s">
        <v>18</v>
      </c>
      <c r="I863" s="76">
        <v>44301.0</v>
      </c>
      <c r="J863" s="76">
        <v>44305.0</v>
      </c>
      <c r="K863" s="87" t="s">
        <v>3959</v>
      </c>
      <c r="L863" s="59">
        <v>3042948.0</v>
      </c>
      <c r="M863" s="60" t="s">
        <v>18</v>
      </c>
      <c r="N863" s="63" t="s">
        <v>18</v>
      </c>
      <c r="O863" s="63" t="s">
        <v>18</v>
      </c>
      <c r="P863" s="57"/>
      <c r="Q863" s="57"/>
      <c r="R863">
        <f>DATEDIF(I863,J863,"D")</f>
        <v>4</v>
      </c>
    </row>
    <row r="864" hidden="1">
      <c r="A864" s="49">
        <v>2.0</v>
      </c>
      <c r="B864" s="51" t="s">
        <v>588</v>
      </c>
      <c r="C864" s="51" t="s">
        <v>3500</v>
      </c>
      <c r="D864" s="49">
        <v>99.0</v>
      </c>
      <c r="E864" s="49" t="s">
        <v>3501</v>
      </c>
      <c r="F864" s="49" t="s">
        <v>582</v>
      </c>
      <c r="G864" s="51"/>
      <c r="H864" s="51" t="s">
        <v>595</v>
      </c>
      <c r="I864" s="96">
        <v>44258.0</v>
      </c>
      <c r="J864" s="96">
        <v>44258.0</v>
      </c>
      <c r="K864" s="81" t="s">
        <v>3960</v>
      </c>
      <c r="L864" s="132">
        <v>76904.0</v>
      </c>
      <c r="M864" s="133" t="s">
        <v>3503</v>
      </c>
      <c r="N864" s="55" t="s">
        <v>3504</v>
      </c>
      <c r="O864" s="56">
        <v>23071.2</v>
      </c>
      <c r="P864" s="62" t="s">
        <v>672</v>
      </c>
      <c r="Q864" s="62" t="s">
        <v>673</v>
      </c>
    </row>
    <row r="865" hidden="1">
      <c r="A865" s="63">
        <v>1.0</v>
      </c>
      <c r="B865" s="63" t="s">
        <v>2613</v>
      </c>
      <c r="C865" s="63" t="s">
        <v>534</v>
      </c>
      <c r="D865" s="63" t="s">
        <v>18</v>
      </c>
      <c r="E865" s="63" t="s">
        <v>3958</v>
      </c>
      <c r="F865" s="63" t="s">
        <v>140</v>
      </c>
      <c r="G865" s="63"/>
      <c r="H865" s="63" t="s">
        <v>18</v>
      </c>
      <c r="I865" s="76">
        <v>44411.0</v>
      </c>
      <c r="J865" s="76">
        <v>44412.0</v>
      </c>
      <c r="K865" s="87" t="s">
        <v>2614</v>
      </c>
      <c r="L865" s="110" t="s">
        <v>3961</v>
      </c>
      <c r="M865" s="60" t="s">
        <v>18</v>
      </c>
      <c r="N865" s="63" t="s">
        <v>18</v>
      </c>
      <c r="O865" s="63" t="s">
        <v>18</v>
      </c>
      <c r="P865" s="57"/>
      <c r="Q865" s="57"/>
      <c r="R865">
        <f t="shared" ref="R865:R878" si="75">DATEDIF(I865,J865,"D")</f>
        <v>1</v>
      </c>
    </row>
    <row r="866" hidden="1">
      <c r="A866" s="63">
        <v>1.0</v>
      </c>
      <c r="B866" s="63" t="s">
        <v>2613</v>
      </c>
      <c r="C866" s="63" t="s">
        <v>534</v>
      </c>
      <c r="D866" s="63" t="s">
        <v>18</v>
      </c>
      <c r="E866" s="63" t="s">
        <v>3958</v>
      </c>
      <c r="F866" s="63" t="s">
        <v>140</v>
      </c>
      <c r="G866" s="63"/>
      <c r="H866" s="63" t="s">
        <v>18</v>
      </c>
      <c r="I866" s="76">
        <v>44453.0</v>
      </c>
      <c r="J866" s="76">
        <v>44456.0</v>
      </c>
      <c r="K866" s="87" t="s">
        <v>2615</v>
      </c>
      <c r="L866" s="110" t="s">
        <v>3962</v>
      </c>
      <c r="M866" s="60" t="s">
        <v>18</v>
      </c>
      <c r="N866" s="63" t="s">
        <v>18</v>
      </c>
      <c r="O866" s="63" t="s">
        <v>18</v>
      </c>
      <c r="P866" s="57"/>
      <c r="Q866" s="57"/>
      <c r="R866">
        <f t="shared" si="75"/>
        <v>3</v>
      </c>
    </row>
    <row r="867">
      <c r="A867" s="63">
        <v>1.0</v>
      </c>
      <c r="B867" s="63" t="s">
        <v>102</v>
      </c>
      <c r="C867" s="63" t="s">
        <v>530</v>
      </c>
      <c r="D867" s="63">
        <v>937.0</v>
      </c>
      <c r="E867" s="63" t="s">
        <v>18</v>
      </c>
      <c r="F867" s="63" t="s">
        <v>1071</v>
      </c>
      <c r="G867" s="63"/>
      <c r="H867" s="63" t="s">
        <v>18</v>
      </c>
      <c r="I867" s="76">
        <v>44411.0</v>
      </c>
      <c r="J867" s="76">
        <v>44413.0</v>
      </c>
      <c r="K867" s="87" t="s">
        <v>3963</v>
      </c>
      <c r="L867" s="59">
        <v>1175992.0</v>
      </c>
      <c r="M867" s="60" t="s">
        <v>18</v>
      </c>
      <c r="N867" s="63" t="s">
        <v>18</v>
      </c>
      <c r="O867" s="63" t="s">
        <v>18</v>
      </c>
      <c r="P867" s="57"/>
      <c r="Q867" s="57"/>
      <c r="R867">
        <f t="shared" si="75"/>
        <v>2</v>
      </c>
    </row>
    <row r="868">
      <c r="A868" s="63">
        <v>1.0</v>
      </c>
      <c r="B868" s="63" t="s">
        <v>1332</v>
      </c>
      <c r="C868" s="63" t="s">
        <v>3964</v>
      </c>
      <c r="D868" s="63">
        <v>485.0</v>
      </c>
      <c r="E868" s="63" t="s">
        <v>18</v>
      </c>
      <c r="F868" s="63" t="s">
        <v>1071</v>
      </c>
      <c r="G868" s="63"/>
      <c r="H868" s="63" t="s">
        <v>18</v>
      </c>
      <c r="I868" s="76">
        <v>44299.0</v>
      </c>
      <c r="J868" s="76">
        <v>44301.0</v>
      </c>
      <c r="K868" s="87" t="s">
        <v>3965</v>
      </c>
      <c r="L868" s="244"/>
      <c r="M868" s="60" t="s">
        <v>18</v>
      </c>
      <c r="N868" s="63" t="s">
        <v>18</v>
      </c>
      <c r="O868" s="63" t="s">
        <v>18</v>
      </c>
      <c r="P868" s="57"/>
      <c r="Q868" s="57"/>
      <c r="R868">
        <f t="shared" si="75"/>
        <v>2</v>
      </c>
    </row>
    <row r="869">
      <c r="A869" s="63">
        <v>1.0</v>
      </c>
      <c r="B869" s="63" t="s">
        <v>123</v>
      </c>
      <c r="C869" s="63" t="s">
        <v>70</v>
      </c>
      <c r="D869" s="63">
        <v>357.0</v>
      </c>
      <c r="E869" s="63" t="s">
        <v>18</v>
      </c>
      <c r="F869" s="63" t="s">
        <v>1071</v>
      </c>
      <c r="G869" s="63"/>
      <c r="H869" s="63" t="s">
        <v>18</v>
      </c>
      <c r="I869" s="76">
        <v>44280.0</v>
      </c>
      <c r="J869" s="76">
        <v>44284.0</v>
      </c>
      <c r="K869" s="255" t="s">
        <v>3966</v>
      </c>
      <c r="L869" s="59" t="s">
        <v>18</v>
      </c>
      <c r="M869" s="60" t="s">
        <v>18</v>
      </c>
      <c r="N869" s="63" t="s">
        <v>18</v>
      </c>
      <c r="O869" s="59" t="s">
        <v>18</v>
      </c>
      <c r="P869" s="57"/>
      <c r="Q869" s="57"/>
      <c r="R869">
        <f t="shared" si="75"/>
        <v>4</v>
      </c>
    </row>
    <row r="870">
      <c r="A870" s="63">
        <v>1.0</v>
      </c>
      <c r="B870" s="63" t="s">
        <v>835</v>
      </c>
      <c r="C870" s="63" t="s">
        <v>3967</v>
      </c>
      <c r="D870" s="63">
        <v>590.0</v>
      </c>
      <c r="E870" s="63" t="s">
        <v>18</v>
      </c>
      <c r="F870" s="63" t="s">
        <v>1071</v>
      </c>
      <c r="G870" s="63"/>
      <c r="H870" s="63" t="s">
        <v>18</v>
      </c>
      <c r="I870" s="76">
        <v>44323.0</v>
      </c>
      <c r="J870" s="76">
        <v>44323.0</v>
      </c>
      <c r="K870" s="87" t="s">
        <v>3968</v>
      </c>
      <c r="L870" s="59" t="s">
        <v>18</v>
      </c>
      <c r="M870" s="60" t="s">
        <v>18</v>
      </c>
      <c r="N870" s="63" t="s">
        <v>18</v>
      </c>
      <c r="O870" s="208" t="s">
        <v>18</v>
      </c>
      <c r="P870" s="57"/>
      <c r="Q870" s="57"/>
      <c r="R870">
        <f t="shared" si="75"/>
        <v>0</v>
      </c>
    </row>
    <row r="871" hidden="1">
      <c r="A871" s="63">
        <v>1.0</v>
      </c>
      <c r="B871" s="63" t="s">
        <v>197</v>
      </c>
      <c r="C871" s="63" t="s">
        <v>3149</v>
      </c>
      <c r="D871" s="63" t="s">
        <v>18</v>
      </c>
      <c r="E871" s="63" t="s">
        <v>3150</v>
      </c>
      <c r="F871" s="63" t="s">
        <v>582</v>
      </c>
      <c r="G871" s="63"/>
      <c r="H871" s="63" t="s">
        <v>18</v>
      </c>
      <c r="I871" s="76">
        <v>44438.0</v>
      </c>
      <c r="J871" s="76">
        <v>44440.0</v>
      </c>
      <c r="K871" s="87" t="s">
        <v>3969</v>
      </c>
      <c r="L871" s="59">
        <v>2664161.0</v>
      </c>
      <c r="M871" s="248"/>
      <c r="N871" s="156"/>
      <c r="O871" s="156"/>
      <c r="P871" s="57"/>
      <c r="Q871" s="57"/>
      <c r="R871">
        <f t="shared" si="75"/>
        <v>2</v>
      </c>
    </row>
    <row r="872">
      <c r="A872" s="63">
        <v>1.0</v>
      </c>
      <c r="B872" s="63" t="s">
        <v>3970</v>
      </c>
      <c r="C872" s="63" t="s">
        <v>3971</v>
      </c>
      <c r="D872" s="63">
        <v>761.0</v>
      </c>
      <c r="E872" s="63" t="s">
        <v>18</v>
      </c>
      <c r="F872" s="63" t="s">
        <v>1071</v>
      </c>
      <c r="G872" s="63"/>
      <c r="H872" s="63" t="s">
        <v>18</v>
      </c>
      <c r="I872" s="76">
        <v>44369.0</v>
      </c>
      <c r="J872" s="76">
        <v>44369.0</v>
      </c>
      <c r="K872" s="87" t="s">
        <v>3972</v>
      </c>
      <c r="L872" s="59" t="s">
        <v>18</v>
      </c>
      <c r="M872" s="60" t="s">
        <v>18</v>
      </c>
      <c r="N872" s="63" t="s">
        <v>18</v>
      </c>
      <c r="O872" s="63" t="s">
        <v>18</v>
      </c>
      <c r="P872" s="57"/>
      <c r="Q872" s="57"/>
      <c r="R872">
        <f t="shared" si="75"/>
        <v>0</v>
      </c>
    </row>
    <row r="873">
      <c r="A873" s="63">
        <v>1.0</v>
      </c>
      <c r="B873" s="63" t="s">
        <v>3973</v>
      </c>
      <c r="C873" s="63" t="s">
        <v>3974</v>
      </c>
      <c r="D873" s="63">
        <v>918.0</v>
      </c>
      <c r="E873" s="63" t="s">
        <v>18</v>
      </c>
      <c r="F873" s="63" t="s">
        <v>1071</v>
      </c>
      <c r="G873" s="63"/>
      <c r="H873" s="63" t="s">
        <v>18</v>
      </c>
      <c r="I873" s="76">
        <v>44407.0</v>
      </c>
      <c r="J873" s="76">
        <v>44407.0</v>
      </c>
      <c r="K873" s="87" t="s">
        <v>3975</v>
      </c>
      <c r="L873" s="59">
        <v>93008.0</v>
      </c>
      <c r="M873" s="60" t="s">
        <v>18</v>
      </c>
      <c r="N873" s="63" t="s">
        <v>18</v>
      </c>
      <c r="O873" s="63" t="s">
        <v>18</v>
      </c>
      <c r="P873" s="57"/>
      <c r="Q873" s="57"/>
      <c r="R873">
        <f t="shared" si="75"/>
        <v>0</v>
      </c>
    </row>
    <row r="874">
      <c r="A874" s="63">
        <v>1.0</v>
      </c>
      <c r="B874" s="63" t="s">
        <v>2123</v>
      </c>
      <c r="C874" s="63" t="s">
        <v>3976</v>
      </c>
      <c r="D874" s="63">
        <v>187.0</v>
      </c>
      <c r="E874" s="63" t="s">
        <v>18</v>
      </c>
      <c r="F874" s="63" t="s">
        <v>1071</v>
      </c>
      <c r="G874" s="63"/>
      <c r="H874" s="63" t="s">
        <v>18</v>
      </c>
      <c r="I874" s="76">
        <v>44245.0</v>
      </c>
      <c r="J874" s="76">
        <v>44247.0</v>
      </c>
      <c r="K874" s="87" t="s">
        <v>3977</v>
      </c>
      <c r="L874" s="59" t="s">
        <v>18</v>
      </c>
      <c r="M874" s="60" t="s">
        <v>18</v>
      </c>
      <c r="N874" s="63" t="s">
        <v>18</v>
      </c>
      <c r="O874" s="63" t="s">
        <v>18</v>
      </c>
      <c r="P874" s="57"/>
      <c r="Q874" s="57"/>
      <c r="R874">
        <f t="shared" si="75"/>
        <v>2</v>
      </c>
    </row>
    <row r="875">
      <c r="A875" s="49">
        <v>1.0</v>
      </c>
      <c r="B875" s="51" t="s">
        <v>3978</v>
      </c>
      <c r="C875" s="51" t="s">
        <v>3979</v>
      </c>
      <c r="D875" s="49">
        <v>89.0</v>
      </c>
      <c r="E875" s="49" t="s">
        <v>18</v>
      </c>
      <c r="F875" s="49" t="s">
        <v>1071</v>
      </c>
      <c r="G875" s="51"/>
      <c r="H875" s="51" t="s">
        <v>18</v>
      </c>
      <c r="I875" s="96">
        <v>44225.0</v>
      </c>
      <c r="J875" s="96">
        <v>44225.0</v>
      </c>
      <c r="K875" s="81" t="s">
        <v>3980</v>
      </c>
      <c r="L875" s="54" t="s">
        <v>18</v>
      </c>
      <c r="M875" s="98" t="s">
        <v>18</v>
      </c>
      <c r="N875" s="55" t="s">
        <v>18</v>
      </c>
      <c r="O875" s="56" t="s">
        <v>18</v>
      </c>
      <c r="P875" s="57"/>
      <c r="Q875" s="57"/>
      <c r="R875">
        <f t="shared" si="75"/>
        <v>0</v>
      </c>
    </row>
    <row r="876">
      <c r="A876" s="63">
        <v>1.0</v>
      </c>
      <c r="B876" s="63" t="s">
        <v>3981</v>
      </c>
      <c r="C876" s="63" t="s">
        <v>3982</v>
      </c>
      <c r="D876" s="63">
        <v>622.0</v>
      </c>
      <c r="E876" s="63" t="s">
        <v>18</v>
      </c>
      <c r="F876" s="63" t="s">
        <v>1071</v>
      </c>
      <c r="G876" s="63"/>
      <c r="H876" s="63" t="s">
        <v>18</v>
      </c>
      <c r="I876" s="76">
        <v>44336.0</v>
      </c>
      <c r="J876" s="79">
        <v>44336.0</v>
      </c>
      <c r="K876" s="87" t="s">
        <v>3983</v>
      </c>
      <c r="L876" s="59" t="s">
        <v>18</v>
      </c>
      <c r="M876" s="60" t="s">
        <v>18</v>
      </c>
      <c r="N876" s="63" t="s">
        <v>18</v>
      </c>
      <c r="O876" s="63" t="s">
        <v>18</v>
      </c>
      <c r="P876" s="57"/>
      <c r="Q876" s="57"/>
      <c r="R876">
        <f t="shared" si="75"/>
        <v>0</v>
      </c>
    </row>
    <row r="877">
      <c r="A877" s="63">
        <v>1.0</v>
      </c>
      <c r="B877" s="63" t="s">
        <v>3984</v>
      </c>
      <c r="C877" s="63" t="s">
        <v>3985</v>
      </c>
      <c r="D877" s="63">
        <v>755.0</v>
      </c>
      <c r="E877" s="63" t="s">
        <v>18</v>
      </c>
      <c r="F877" s="63" t="s">
        <v>1071</v>
      </c>
      <c r="G877" s="63"/>
      <c r="H877" s="63" t="s">
        <v>18</v>
      </c>
      <c r="I877" s="76">
        <v>44369.0</v>
      </c>
      <c r="J877" s="76">
        <v>44369.0</v>
      </c>
      <c r="K877" s="87" t="s">
        <v>3986</v>
      </c>
      <c r="L877" s="59" t="s">
        <v>18</v>
      </c>
      <c r="M877" s="60" t="s">
        <v>18</v>
      </c>
      <c r="N877" s="63" t="s">
        <v>18</v>
      </c>
      <c r="O877" s="63" t="s">
        <v>18</v>
      </c>
      <c r="P877" s="57"/>
      <c r="Q877" s="57"/>
      <c r="R877">
        <f t="shared" si="75"/>
        <v>0</v>
      </c>
    </row>
    <row r="878">
      <c r="A878" s="63">
        <v>1.0</v>
      </c>
      <c r="B878" s="63" t="s">
        <v>3987</v>
      </c>
      <c r="C878" s="60" t="s">
        <v>3988</v>
      </c>
      <c r="D878" s="63">
        <v>589.0</v>
      </c>
      <c r="E878" s="63" t="s">
        <v>18</v>
      </c>
      <c r="F878" s="63" t="s">
        <v>1071</v>
      </c>
      <c r="G878" s="63"/>
      <c r="H878" s="63" t="s">
        <v>18</v>
      </c>
      <c r="I878" s="76">
        <v>44328.0</v>
      </c>
      <c r="J878" s="76">
        <v>44328.0</v>
      </c>
      <c r="K878" s="87" t="s">
        <v>3989</v>
      </c>
      <c r="L878" s="59" t="s">
        <v>18</v>
      </c>
      <c r="M878" s="60" t="s">
        <v>18</v>
      </c>
      <c r="N878" s="63" t="s">
        <v>18</v>
      </c>
      <c r="O878" s="63" t="s">
        <v>18</v>
      </c>
      <c r="P878" s="57"/>
      <c r="Q878" s="57"/>
      <c r="R878">
        <f t="shared" si="75"/>
        <v>0</v>
      </c>
    </row>
    <row r="879">
      <c r="A879" s="63">
        <v>1.0</v>
      </c>
      <c r="B879" s="63" t="s">
        <v>3990</v>
      </c>
      <c r="C879" s="63" t="s">
        <v>309</v>
      </c>
      <c r="D879" s="63">
        <v>249.0</v>
      </c>
      <c r="E879" s="63" t="s">
        <v>18</v>
      </c>
      <c r="F879" s="63" t="s">
        <v>1071</v>
      </c>
      <c r="G879" s="63"/>
      <c r="H879" s="63" t="s">
        <v>18</v>
      </c>
      <c r="I879" s="76">
        <v>44258.0</v>
      </c>
      <c r="J879" s="76">
        <v>44259.0</v>
      </c>
      <c r="K879" s="87" t="s">
        <v>3991</v>
      </c>
      <c r="L879" s="59" t="s">
        <v>18</v>
      </c>
      <c r="M879" s="60" t="s">
        <v>18</v>
      </c>
      <c r="N879" s="63" t="s">
        <v>18</v>
      </c>
      <c r="O879" s="59" t="s">
        <v>18</v>
      </c>
      <c r="P879" s="57"/>
      <c r="Q879" s="57"/>
    </row>
    <row r="880" ht="76.5" customHeight="1">
      <c r="A880" s="63">
        <v>1.0</v>
      </c>
      <c r="B880" s="63" t="s">
        <v>3992</v>
      </c>
      <c r="C880" s="63" t="s">
        <v>3993</v>
      </c>
      <c r="D880" s="63">
        <v>231.0</v>
      </c>
      <c r="E880" s="63" t="s">
        <v>18</v>
      </c>
      <c r="F880" s="63" t="s">
        <v>1071</v>
      </c>
      <c r="G880" s="63"/>
      <c r="H880" s="63" t="s">
        <v>18</v>
      </c>
      <c r="I880" s="76">
        <v>44258.0</v>
      </c>
      <c r="J880" s="76">
        <v>44258.0</v>
      </c>
      <c r="K880" s="87" t="s">
        <v>3994</v>
      </c>
      <c r="L880" s="59" t="s">
        <v>18</v>
      </c>
      <c r="M880" s="60" t="s">
        <v>18</v>
      </c>
      <c r="N880" s="63" t="s">
        <v>18</v>
      </c>
      <c r="O880" s="59" t="s">
        <v>18</v>
      </c>
      <c r="P880" s="57"/>
      <c r="Q880" s="57"/>
    </row>
    <row r="881">
      <c r="A881" s="63">
        <v>1.0</v>
      </c>
      <c r="B881" s="63" t="s">
        <v>3995</v>
      </c>
      <c r="C881" s="63" t="s">
        <v>577</v>
      </c>
      <c r="D881" s="63">
        <v>185.0</v>
      </c>
      <c r="E881" s="63" t="s">
        <v>18</v>
      </c>
      <c r="F881" s="63" t="s">
        <v>1071</v>
      </c>
      <c r="G881" s="63"/>
      <c r="H881" s="63" t="s">
        <v>18</v>
      </c>
      <c r="I881" s="76">
        <v>44245.0</v>
      </c>
      <c r="J881" s="76">
        <v>44245.0</v>
      </c>
      <c r="K881" s="87" t="s">
        <v>3996</v>
      </c>
      <c r="L881" s="59">
        <v>42874.0</v>
      </c>
      <c r="M881" s="60" t="s">
        <v>18</v>
      </c>
      <c r="N881" s="63" t="s">
        <v>18</v>
      </c>
      <c r="O881" s="63" t="s">
        <v>18</v>
      </c>
      <c r="P881" s="57"/>
      <c r="Q881" s="57"/>
      <c r="R881">
        <f>DATEDIF(I881,J881,"D")</f>
        <v>0</v>
      </c>
    </row>
    <row r="882">
      <c r="A882" s="49">
        <v>1.0</v>
      </c>
      <c r="B882" s="51" t="s">
        <v>3997</v>
      </c>
      <c r="C882" s="51" t="s">
        <v>3998</v>
      </c>
      <c r="D882" s="49">
        <v>37.0</v>
      </c>
      <c r="E882" s="49" t="s">
        <v>18</v>
      </c>
      <c r="F882" s="49" t="s">
        <v>1071</v>
      </c>
      <c r="G882" s="51"/>
      <c r="H882" s="51" t="s">
        <v>18</v>
      </c>
      <c r="I882" s="96">
        <v>44216.0</v>
      </c>
      <c r="J882" s="96">
        <v>44216.0</v>
      </c>
      <c r="K882" s="81" t="s">
        <v>3818</v>
      </c>
      <c r="L882" s="54" t="s">
        <v>18</v>
      </c>
      <c r="M882" s="98" t="s">
        <v>18</v>
      </c>
      <c r="N882" s="55" t="s">
        <v>18</v>
      </c>
      <c r="O882" s="56" t="s">
        <v>18</v>
      </c>
      <c r="P882" s="62"/>
      <c r="Q882" s="62"/>
    </row>
    <row r="883" ht="53.25" customHeight="1">
      <c r="A883" s="63">
        <v>1.0</v>
      </c>
      <c r="B883" s="63" t="s">
        <v>1810</v>
      </c>
      <c r="C883" s="63" t="s">
        <v>309</v>
      </c>
      <c r="D883" s="63">
        <v>944.0</v>
      </c>
      <c r="E883" s="63" t="s">
        <v>18</v>
      </c>
      <c r="F883" s="63" t="s">
        <v>1071</v>
      </c>
      <c r="G883" s="63"/>
      <c r="H883" s="63" t="s">
        <v>18</v>
      </c>
      <c r="I883" s="76">
        <v>44421.0</v>
      </c>
      <c r="J883" s="76">
        <v>44421.0</v>
      </c>
      <c r="K883" s="87" t="s">
        <v>3999</v>
      </c>
      <c r="L883" s="59" t="s">
        <v>18</v>
      </c>
      <c r="M883" s="60" t="s">
        <v>18</v>
      </c>
      <c r="N883" s="63" t="s">
        <v>18</v>
      </c>
      <c r="O883" s="63" t="s">
        <v>18</v>
      </c>
      <c r="P883" s="62"/>
      <c r="Q883" s="57"/>
      <c r="R883">
        <f t="shared" ref="R883:R892" si="76">DATEDIF(I883,J883,"D")</f>
        <v>0</v>
      </c>
    </row>
    <row r="884" ht="60.75" customHeight="1">
      <c r="A884" s="63">
        <v>1.0</v>
      </c>
      <c r="B884" s="60" t="s">
        <v>4000</v>
      </c>
      <c r="C884" s="60" t="s">
        <v>4001</v>
      </c>
      <c r="D884" s="63">
        <v>978.0</v>
      </c>
      <c r="E884" s="63" t="s">
        <v>18</v>
      </c>
      <c r="F884" s="63" t="s">
        <v>1071</v>
      </c>
      <c r="G884" s="63"/>
      <c r="H884" s="63" t="s">
        <v>18</v>
      </c>
      <c r="I884" s="76">
        <v>44425.0</v>
      </c>
      <c r="J884" s="76">
        <v>44425.0</v>
      </c>
      <c r="K884" s="87" t="s">
        <v>4002</v>
      </c>
      <c r="L884" s="59" t="s">
        <v>18</v>
      </c>
      <c r="M884" s="60" t="s">
        <v>18</v>
      </c>
      <c r="N884" s="63" t="s">
        <v>18</v>
      </c>
      <c r="O884" s="63" t="s">
        <v>18</v>
      </c>
      <c r="P884" s="57"/>
      <c r="Q884" s="57"/>
      <c r="R884">
        <f t="shared" si="76"/>
        <v>0</v>
      </c>
    </row>
    <row r="885">
      <c r="A885" s="63">
        <v>1.0</v>
      </c>
      <c r="B885" s="63" t="s">
        <v>4003</v>
      </c>
      <c r="C885" s="63" t="s">
        <v>4004</v>
      </c>
      <c r="D885" s="63">
        <v>987.0</v>
      </c>
      <c r="E885" s="63" t="s">
        <v>18</v>
      </c>
      <c r="F885" s="63" t="s">
        <v>1071</v>
      </c>
      <c r="G885" s="63"/>
      <c r="H885" s="63" t="s">
        <v>18</v>
      </c>
      <c r="I885" s="76">
        <v>44426.0</v>
      </c>
      <c r="J885" s="76">
        <v>44426.0</v>
      </c>
      <c r="K885" s="87" t="s">
        <v>4005</v>
      </c>
      <c r="L885" s="59" t="s">
        <v>18</v>
      </c>
      <c r="M885" s="60" t="s">
        <v>18</v>
      </c>
      <c r="N885" s="63" t="s">
        <v>18</v>
      </c>
      <c r="O885" s="63" t="s">
        <v>18</v>
      </c>
      <c r="P885" s="57"/>
      <c r="Q885" s="57"/>
      <c r="R885">
        <f t="shared" si="76"/>
        <v>0</v>
      </c>
    </row>
    <row r="886">
      <c r="A886" s="63">
        <v>2.0</v>
      </c>
      <c r="B886" s="63" t="s">
        <v>4006</v>
      </c>
      <c r="C886" s="60" t="s">
        <v>4007</v>
      </c>
      <c r="D886" s="63" t="s">
        <v>4008</v>
      </c>
      <c r="E886" s="63" t="s">
        <v>18</v>
      </c>
      <c r="F886" s="63" t="s">
        <v>1071</v>
      </c>
      <c r="G886" s="63"/>
      <c r="H886" s="63" t="s">
        <v>18</v>
      </c>
      <c r="I886" s="76">
        <v>44427.0</v>
      </c>
      <c r="J886" s="76">
        <v>44435.0</v>
      </c>
      <c r="K886" s="87" t="s">
        <v>4009</v>
      </c>
      <c r="L886" s="59" t="s">
        <v>18</v>
      </c>
      <c r="M886" s="60" t="s">
        <v>18</v>
      </c>
      <c r="N886" s="63" t="s">
        <v>18</v>
      </c>
      <c r="O886" s="63" t="s">
        <v>18</v>
      </c>
      <c r="P886" s="57"/>
      <c r="Q886" s="57"/>
      <c r="R886">
        <f t="shared" si="76"/>
        <v>8</v>
      </c>
    </row>
    <row r="887">
      <c r="A887" s="63">
        <v>1.0</v>
      </c>
      <c r="B887" s="63" t="s">
        <v>4010</v>
      </c>
      <c r="C887" s="63" t="s">
        <v>4011</v>
      </c>
      <c r="D887" s="63">
        <v>998.0</v>
      </c>
      <c r="E887" s="63" t="s">
        <v>18</v>
      </c>
      <c r="F887" s="63" t="s">
        <v>1071</v>
      </c>
      <c r="G887" s="63"/>
      <c r="H887" s="63" t="s">
        <v>18</v>
      </c>
      <c r="I887" s="76">
        <v>44431.0</v>
      </c>
      <c r="J887" s="76">
        <v>44431.0</v>
      </c>
      <c r="K887" s="87" t="s">
        <v>4012</v>
      </c>
      <c r="L887" s="59" t="s">
        <v>18</v>
      </c>
      <c r="M887" s="60" t="s">
        <v>18</v>
      </c>
      <c r="N887" s="63" t="s">
        <v>18</v>
      </c>
      <c r="O887" s="63" t="s">
        <v>18</v>
      </c>
      <c r="P887" s="57"/>
      <c r="Q887" s="57"/>
      <c r="R887">
        <f t="shared" si="76"/>
        <v>0</v>
      </c>
    </row>
    <row r="888" ht="28.5" hidden="1" customHeight="1">
      <c r="A888" s="63">
        <v>1.0</v>
      </c>
      <c r="B888" s="63" t="s">
        <v>2244</v>
      </c>
      <c r="C888" s="63" t="s">
        <v>217</v>
      </c>
      <c r="D888" s="156"/>
      <c r="E888" s="63" t="s">
        <v>4013</v>
      </c>
      <c r="F888" s="63" t="s">
        <v>1071</v>
      </c>
      <c r="G888" s="63"/>
      <c r="H888" s="63" t="s">
        <v>18</v>
      </c>
      <c r="I888" s="76">
        <v>44333.0</v>
      </c>
      <c r="J888" s="76">
        <v>44333.0</v>
      </c>
      <c r="K888" s="87" t="s">
        <v>4014</v>
      </c>
      <c r="L888" s="59">
        <v>1.9477208E7</v>
      </c>
      <c r="M888" s="60" t="s">
        <v>18</v>
      </c>
      <c r="N888" s="63" t="s">
        <v>18</v>
      </c>
      <c r="O888" s="63" t="s">
        <v>18</v>
      </c>
      <c r="P888" s="57"/>
      <c r="Q888" s="57"/>
      <c r="R888">
        <f t="shared" si="76"/>
        <v>0</v>
      </c>
    </row>
    <row r="889">
      <c r="A889" s="63">
        <v>1.0</v>
      </c>
      <c r="B889" s="63" t="s">
        <v>4015</v>
      </c>
      <c r="C889" s="63" t="s">
        <v>309</v>
      </c>
      <c r="D889" s="63">
        <v>1127.0</v>
      </c>
      <c r="E889" s="63" t="s">
        <v>18</v>
      </c>
      <c r="F889" s="63" t="s">
        <v>1071</v>
      </c>
      <c r="G889" s="63"/>
      <c r="H889" s="63" t="s">
        <v>18</v>
      </c>
      <c r="I889" s="76">
        <v>44438.0</v>
      </c>
      <c r="J889" s="76">
        <v>44441.0</v>
      </c>
      <c r="K889" s="87" t="s">
        <v>4016</v>
      </c>
      <c r="L889" s="59">
        <v>24996.0</v>
      </c>
      <c r="M889" s="60" t="s">
        <v>18</v>
      </c>
      <c r="N889" s="63" t="s">
        <v>18</v>
      </c>
      <c r="O889" s="63" t="s">
        <v>18</v>
      </c>
      <c r="P889" s="57"/>
      <c r="Q889" s="57"/>
      <c r="R889">
        <f t="shared" si="76"/>
        <v>3</v>
      </c>
    </row>
    <row r="890">
      <c r="A890" s="63">
        <v>1.0</v>
      </c>
      <c r="B890" s="63" t="s">
        <v>4017</v>
      </c>
      <c r="C890" s="63" t="s">
        <v>4018</v>
      </c>
      <c r="D890" s="63">
        <v>1135.0</v>
      </c>
      <c r="E890" s="63" t="s">
        <v>18</v>
      </c>
      <c r="F890" s="63" t="s">
        <v>1071</v>
      </c>
      <c r="G890" s="63"/>
      <c r="H890" s="63" t="s">
        <v>18</v>
      </c>
      <c r="I890" s="76">
        <v>44438.0</v>
      </c>
      <c r="J890" s="76">
        <v>44438.0</v>
      </c>
      <c r="K890" s="87" t="s">
        <v>4019</v>
      </c>
      <c r="L890" s="59" t="s">
        <v>18</v>
      </c>
      <c r="M890" s="60" t="s">
        <v>18</v>
      </c>
      <c r="N890" s="63" t="s">
        <v>18</v>
      </c>
      <c r="O890" s="63" t="s">
        <v>18</v>
      </c>
      <c r="P890" s="57"/>
      <c r="Q890" s="57"/>
      <c r="R890">
        <f t="shared" si="76"/>
        <v>0</v>
      </c>
    </row>
    <row r="891">
      <c r="A891" s="63">
        <v>1.0</v>
      </c>
      <c r="B891" s="63" t="s">
        <v>4020</v>
      </c>
      <c r="C891" s="60" t="s">
        <v>4021</v>
      </c>
      <c r="D891" s="63">
        <v>1132.0</v>
      </c>
      <c r="E891" s="63" t="s">
        <v>18</v>
      </c>
      <c r="F891" s="63" t="s">
        <v>1071</v>
      </c>
      <c r="G891" s="63"/>
      <c r="H891" s="63" t="s">
        <v>18</v>
      </c>
      <c r="I891" s="76">
        <v>44438.0</v>
      </c>
      <c r="J891" s="76">
        <v>44439.0</v>
      </c>
      <c r="K891" s="87" t="s">
        <v>4022</v>
      </c>
      <c r="L891" s="59" t="s">
        <v>18</v>
      </c>
      <c r="M891" s="60" t="s">
        <v>18</v>
      </c>
      <c r="N891" s="63" t="s">
        <v>18</v>
      </c>
      <c r="O891" s="63" t="s">
        <v>18</v>
      </c>
      <c r="P891" s="57"/>
      <c r="Q891" s="57"/>
      <c r="R891">
        <f t="shared" si="76"/>
        <v>1</v>
      </c>
    </row>
    <row r="892" hidden="1">
      <c r="A892" s="63">
        <v>1.0</v>
      </c>
      <c r="B892" s="63" t="s">
        <v>108</v>
      </c>
      <c r="C892" s="63" t="s">
        <v>309</v>
      </c>
      <c r="D892" s="63">
        <v>802.0</v>
      </c>
      <c r="E892" s="63" t="s">
        <v>4023</v>
      </c>
      <c r="F892" s="63" t="s">
        <v>1071</v>
      </c>
      <c r="G892" s="63"/>
      <c r="H892" s="63" t="s">
        <v>18</v>
      </c>
      <c r="I892" s="76">
        <v>44383.0</v>
      </c>
      <c r="J892" s="76">
        <v>44393.0</v>
      </c>
      <c r="K892" s="87" t="s">
        <v>4024</v>
      </c>
      <c r="L892" s="59">
        <v>237384.0</v>
      </c>
      <c r="M892" s="60" t="s">
        <v>18</v>
      </c>
      <c r="N892" s="63" t="s">
        <v>18</v>
      </c>
      <c r="O892" s="63" t="s">
        <v>18</v>
      </c>
      <c r="P892" s="57"/>
      <c r="Q892" s="57"/>
      <c r="R892">
        <f t="shared" si="76"/>
        <v>10</v>
      </c>
    </row>
    <row r="893">
      <c r="A893" s="63">
        <v>1.0</v>
      </c>
      <c r="B893" s="63" t="s">
        <v>102</v>
      </c>
      <c r="C893" s="87" t="s">
        <v>4025</v>
      </c>
      <c r="D893" s="63">
        <v>1144.0</v>
      </c>
      <c r="E893" s="63" t="s">
        <v>18</v>
      </c>
      <c r="F893" s="63" t="s">
        <v>1071</v>
      </c>
      <c r="G893" s="63"/>
      <c r="H893" s="63" t="s">
        <v>18</v>
      </c>
      <c r="I893" s="76">
        <v>44442.0</v>
      </c>
      <c r="J893" s="76">
        <v>44442.0</v>
      </c>
      <c r="K893" s="87" t="s">
        <v>4026</v>
      </c>
      <c r="L893" s="59" t="s">
        <v>18</v>
      </c>
      <c r="M893" s="60" t="s">
        <v>18</v>
      </c>
      <c r="N893" s="63" t="s">
        <v>18</v>
      </c>
      <c r="O893" s="63" t="s">
        <v>18</v>
      </c>
      <c r="P893" s="57"/>
      <c r="Q893" s="57"/>
    </row>
    <row r="894">
      <c r="A894" s="63">
        <v>1.0</v>
      </c>
      <c r="B894" s="63" t="s">
        <v>197</v>
      </c>
      <c r="C894" s="60" t="s">
        <v>4027</v>
      </c>
      <c r="D894" s="63">
        <v>1152.0</v>
      </c>
      <c r="E894" s="63" t="s">
        <v>18</v>
      </c>
      <c r="F894" s="63" t="s">
        <v>1071</v>
      </c>
      <c r="G894" s="63"/>
      <c r="H894" s="63" t="s">
        <v>18</v>
      </c>
      <c r="I894" s="76">
        <v>44445.0</v>
      </c>
      <c r="J894" s="76">
        <v>44452.0</v>
      </c>
      <c r="K894" s="77" t="s">
        <v>4028</v>
      </c>
      <c r="L894" s="59" t="s">
        <v>18</v>
      </c>
      <c r="M894" s="60" t="s">
        <v>18</v>
      </c>
      <c r="N894" s="63" t="s">
        <v>18</v>
      </c>
      <c r="O894" s="63" t="s">
        <v>18</v>
      </c>
      <c r="P894" s="57"/>
      <c r="Q894" s="57"/>
      <c r="R894">
        <f t="shared" ref="R894:R896" si="77">DATEDIF(I894,J894,"D")</f>
        <v>7</v>
      </c>
    </row>
    <row r="895" hidden="1">
      <c r="A895" s="63">
        <v>1.0</v>
      </c>
      <c r="B895" s="63" t="s">
        <v>419</v>
      </c>
      <c r="C895" s="63" t="s">
        <v>503</v>
      </c>
      <c r="D895" s="63" t="s">
        <v>18</v>
      </c>
      <c r="E895" s="63" t="s">
        <v>504</v>
      </c>
      <c r="F895" s="63" t="s">
        <v>140</v>
      </c>
      <c r="G895" s="63"/>
      <c r="H895" s="63" t="s">
        <v>18</v>
      </c>
      <c r="I895" s="108">
        <v>44391.0</v>
      </c>
      <c r="J895" s="76">
        <v>44398.0</v>
      </c>
      <c r="K895" s="77" t="s">
        <v>4029</v>
      </c>
      <c r="L895" s="59">
        <v>527034.0</v>
      </c>
      <c r="M895" s="60" t="s">
        <v>4030</v>
      </c>
      <c r="N895" s="63" t="s">
        <v>18</v>
      </c>
      <c r="O895" s="63" t="s">
        <v>18</v>
      </c>
      <c r="P895" s="57"/>
      <c r="Q895" s="57"/>
      <c r="R895">
        <f t="shared" si="77"/>
        <v>7</v>
      </c>
    </row>
    <row r="896">
      <c r="A896" s="63">
        <v>1.0</v>
      </c>
      <c r="B896" s="63" t="s">
        <v>544</v>
      </c>
      <c r="C896" s="63" t="s">
        <v>4031</v>
      </c>
      <c r="D896" s="63">
        <v>1165.0</v>
      </c>
      <c r="E896" s="63" t="s">
        <v>18</v>
      </c>
      <c r="F896" s="63" t="s">
        <v>1071</v>
      </c>
      <c r="G896" s="63"/>
      <c r="H896" s="63" t="s">
        <v>18</v>
      </c>
      <c r="I896" s="76">
        <v>44448.0</v>
      </c>
      <c r="J896" s="76">
        <v>44448.0</v>
      </c>
      <c r="K896" s="87" t="s">
        <v>4032</v>
      </c>
      <c r="L896" s="59" t="s">
        <v>18</v>
      </c>
      <c r="M896" s="60" t="s">
        <v>18</v>
      </c>
      <c r="N896" s="63" t="s">
        <v>18</v>
      </c>
      <c r="O896" s="63" t="s">
        <v>18</v>
      </c>
      <c r="P896" s="57"/>
      <c r="Q896" s="57"/>
      <c r="R896">
        <f t="shared" si="77"/>
        <v>0</v>
      </c>
    </row>
    <row r="897">
      <c r="A897" s="63">
        <v>1.0</v>
      </c>
      <c r="B897" s="63" t="s">
        <v>4033</v>
      </c>
      <c r="C897" s="63" t="s">
        <v>4034</v>
      </c>
      <c r="D897" s="63">
        <v>1172.0</v>
      </c>
      <c r="E897" s="63" t="s">
        <v>18</v>
      </c>
      <c r="F897" s="63" t="s">
        <v>1071</v>
      </c>
      <c r="G897" s="63"/>
      <c r="H897" s="63" t="s">
        <v>18</v>
      </c>
      <c r="I897" s="76">
        <v>44449.0</v>
      </c>
      <c r="J897" s="76">
        <v>44452.0</v>
      </c>
      <c r="K897" s="87" t="s">
        <v>4035</v>
      </c>
      <c r="L897" s="59" t="s">
        <v>18</v>
      </c>
      <c r="M897" s="60" t="s">
        <v>18</v>
      </c>
      <c r="N897" s="63" t="s">
        <v>18</v>
      </c>
      <c r="O897" s="63" t="s">
        <v>18</v>
      </c>
      <c r="P897" s="57"/>
      <c r="Q897" s="57"/>
    </row>
    <row r="898" hidden="1">
      <c r="A898" s="63">
        <v>1.0</v>
      </c>
      <c r="B898" s="63" t="s">
        <v>102</v>
      </c>
      <c r="C898" s="63" t="s">
        <v>1146</v>
      </c>
      <c r="D898" s="63" t="s">
        <v>18</v>
      </c>
      <c r="E898" s="63" t="s">
        <v>4036</v>
      </c>
      <c r="F898" s="63" t="s">
        <v>1071</v>
      </c>
      <c r="G898" s="63"/>
      <c r="H898" s="63" t="s">
        <v>18</v>
      </c>
      <c r="I898" s="79">
        <v>44494.0</v>
      </c>
      <c r="J898" s="79">
        <v>44497.0</v>
      </c>
      <c r="K898" s="77" t="s">
        <v>4037</v>
      </c>
      <c r="L898" s="244"/>
      <c r="M898" s="60" t="s">
        <v>18</v>
      </c>
      <c r="N898" s="61" t="s">
        <v>4038</v>
      </c>
      <c r="O898" s="63" t="s">
        <v>18</v>
      </c>
      <c r="P898" s="57"/>
      <c r="Q898" s="57"/>
      <c r="R898">
        <f t="shared" ref="R898:R899" si="78">DATEDIF(I898,J898,"D")</f>
        <v>3</v>
      </c>
    </row>
    <row r="899">
      <c r="A899" s="63">
        <v>1.0</v>
      </c>
      <c r="B899" s="63" t="s">
        <v>4039</v>
      </c>
      <c r="C899" s="60" t="s">
        <v>394</v>
      </c>
      <c r="D899" s="63">
        <v>1173.0</v>
      </c>
      <c r="E899" s="63" t="s">
        <v>18</v>
      </c>
      <c r="F899" s="63" t="s">
        <v>1071</v>
      </c>
      <c r="G899" s="63"/>
      <c r="H899" s="63" t="s">
        <v>18</v>
      </c>
      <c r="I899" s="76">
        <v>44452.0</v>
      </c>
      <c r="J899" s="76">
        <v>44454.0</v>
      </c>
      <c r="K899" s="87" t="s">
        <v>4040</v>
      </c>
      <c r="L899" s="59" t="s">
        <v>18</v>
      </c>
      <c r="M899" s="60" t="s">
        <v>18</v>
      </c>
      <c r="N899" s="63" t="s">
        <v>18</v>
      </c>
      <c r="O899" s="156"/>
      <c r="P899" s="57"/>
      <c r="Q899" s="57"/>
      <c r="R899">
        <f t="shared" si="78"/>
        <v>2</v>
      </c>
    </row>
    <row r="900">
      <c r="A900" s="63">
        <v>1.0</v>
      </c>
      <c r="B900" s="63" t="s">
        <v>4041</v>
      </c>
      <c r="C900" s="60" t="s">
        <v>530</v>
      </c>
      <c r="D900" s="63">
        <v>1180.0</v>
      </c>
      <c r="E900" s="63" t="s">
        <v>18</v>
      </c>
      <c r="F900" s="63" t="s">
        <v>1071</v>
      </c>
      <c r="G900" s="63"/>
      <c r="H900" s="63" t="s">
        <v>18</v>
      </c>
      <c r="I900" s="76">
        <v>44453.0</v>
      </c>
      <c r="J900" s="76">
        <v>44453.0</v>
      </c>
      <c r="K900" s="87" t="s">
        <v>4042</v>
      </c>
      <c r="L900" s="59" t="s">
        <v>18</v>
      </c>
      <c r="M900" s="60" t="s">
        <v>18</v>
      </c>
      <c r="N900" s="63" t="s">
        <v>18</v>
      </c>
      <c r="O900" s="63" t="s">
        <v>18</v>
      </c>
      <c r="P900" s="57"/>
      <c r="Q900" s="57"/>
    </row>
    <row r="901">
      <c r="A901" s="63">
        <v>1.0</v>
      </c>
      <c r="B901" s="63" t="s">
        <v>4043</v>
      </c>
      <c r="C901" s="60" t="s">
        <v>530</v>
      </c>
      <c r="D901" s="63">
        <v>1181.0</v>
      </c>
      <c r="E901" s="63" t="s">
        <v>18</v>
      </c>
      <c r="F901" s="63" t="s">
        <v>1071</v>
      </c>
      <c r="G901" s="63"/>
      <c r="H901" s="63" t="s">
        <v>18</v>
      </c>
      <c r="I901" s="76">
        <v>44453.0</v>
      </c>
      <c r="J901" s="76">
        <v>44453.0</v>
      </c>
      <c r="K901" s="87" t="s">
        <v>4042</v>
      </c>
      <c r="L901" s="59" t="s">
        <v>18</v>
      </c>
      <c r="M901" s="60" t="s">
        <v>18</v>
      </c>
      <c r="N901" s="63" t="s">
        <v>18</v>
      </c>
      <c r="O901" s="63" t="s">
        <v>18</v>
      </c>
      <c r="P901" s="57"/>
      <c r="Q901" s="57"/>
      <c r="R901">
        <f t="shared" ref="R901:R912" si="79">DATEDIF(I901,J901,"D")</f>
        <v>0</v>
      </c>
    </row>
    <row r="902">
      <c r="A902" s="63">
        <v>1.0</v>
      </c>
      <c r="B902" s="63" t="s">
        <v>4044</v>
      </c>
      <c r="C902" s="60" t="s">
        <v>4045</v>
      </c>
      <c r="D902" s="63">
        <v>1186.0</v>
      </c>
      <c r="E902" s="63" t="s">
        <v>18</v>
      </c>
      <c r="F902" s="63" t="s">
        <v>1071</v>
      </c>
      <c r="G902" s="63"/>
      <c r="H902" s="63" t="s">
        <v>18</v>
      </c>
      <c r="I902" s="76">
        <v>44453.0</v>
      </c>
      <c r="J902" s="76">
        <v>44454.0</v>
      </c>
      <c r="K902" s="87" t="s">
        <v>4046</v>
      </c>
      <c r="L902" s="59" t="s">
        <v>18</v>
      </c>
      <c r="M902" s="60" t="s">
        <v>18</v>
      </c>
      <c r="N902" s="63" t="s">
        <v>18</v>
      </c>
      <c r="O902" s="63" t="s">
        <v>18</v>
      </c>
      <c r="P902" s="57"/>
      <c r="Q902" s="57"/>
      <c r="R902">
        <f t="shared" si="79"/>
        <v>1</v>
      </c>
    </row>
    <row r="903">
      <c r="A903" s="63">
        <v>1.0</v>
      </c>
      <c r="B903" s="63" t="s">
        <v>4047</v>
      </c>
      <c r="C903" s="63" t="s">
        <v>530</v>
      </c>
      <c r="D903" s="63">
        <v>1190.0</v>
      </c>
      <c r="E903" s="63" t="s">
        <v>18</v>
      </c>
      <c r="F903" s="63" t="s">
        <v>1071</v>
      </c>
      <c r="G903" s="63"/>
      <c r="H903" s="63" t="s">
        <v>18</v>
      </c>
      <c r="I903" s="76">
        <v>44454.0</v>
      </c>
      <c r="J903" s="76">
        <v>44454.0</v>
      </c>
      <c r="K903" s="87" t="s">
        <v>4048</v>
      </c>
      <c r="L903" s="59" t="s">
        <v>18</v>
      </c>
      <c r="M903" s="60" t="s">
        <v>18</v>
      </c>
      <c r="N903" s="63" t="s">
        <v>18</v>
      </c>
      <c r="O903" s="63" t="s">
        <v>18</v>
      </c>
      <c r="P903" s="57"/>
      <c r="Q903" s="57"/>
      <c r="R903">
        <f t="shared" si="79"/>
        <v>0</v>
      </c>
    </row>
    <row r="904" hidden="1">
      <c r="A904" s="63">
        <v>1.0</v>
      </c>
      <c r="B904" s="63" t="s">
        <v>2919</v>
      </c>
      <c r="C904" s="63" t="s">
        <v>4049</v>
      </c>
      <c r="D904" s="63" t="s">
        <v>4050</v>
      </c>
      <c r="E904" s="63" t="s">
        <v>4051</v>
      </c>
      <c r="F904" s="63" t="s">
        <v>1071</v>
      </c>
      <c r="G904" s="63"/>
      <c r="H904" s="63" t="s">
        <v>18</v>
      </c>
      <c r="I904" s="76">
        <v>44320.0</v>
      </c>
      <c r="J904" s="76">
        <v>44330.0</v>
      </c>
      <c r="K904" s="87" t="s">
        <v>4052</v>
      </c>
      <c r="L904" s="59">
        <v>631476.0</v>
      </c>
      <c r="M904" s="60" t="s">
        <v>18</v>
      </c>
      <c r="N904" s="63" t="s">
        <v>18</v>
      </c>
      <c r="O904" s="63" t="s">
        <v>18</v>
      </c>
      <c r="P904" s="57"/>
      <c r="Q904" s="57"/>
      <c r="R904">
        <f t="shared" si="79"/>
        <v>10</v>
      </c>
    </row>
    <row r="905">
      <c r="A905" s="63">
        <v>2.0</v>
      </c>
      <c r="B905" s="63" t="s">
        <v>4053</v>
      </c>
      <c r="C905" s="63" t="s">
        <v>394</v>
      </c>
      <c r="D905" s="63">
        <v>1198.0</v>
      </c>
      <c r="E905" s="63" t="s">
        <v>18</v>
      </c>
      <c r="F905" s="63" t="s">
        <v>1071</v>
      </c>
      <c r="G905" s="63"/>
      <c r="H905" s="63" t="s">
        <v>18</v>
      </c>
      <c r="I905" s="76">
        <v>44455.0</v>
      </c>
      <c r="J905" s="76">
        <v>44456.0</v>
      </c>
      <c r="K905" s="87" t="s">
        <v>4054</v>
      </c>
      <c r="L905" s="59" t="s">
        <v>18</v>
      </c>
      <c r="M905" s="60" t="s">
        <v>18</v>
      </c>
      <c r="N905" s="63" t="s">
        <v>18</v>
      </c>
      <c r="O905" s="63" t="s">
        <v>18</v>
      </c>
      <c r="P905" s="57"/>
      <c r="Q905" s="57"/>
      <c r="R905">
        <f t="shared" si="79"/>
        <v>1</v>
      </c>
    </row>
    <row r="906">
      <c r="A906" s="63">
        <v>1.0</v>
      </c>
      <c r="B906" s="63" t="s">
        <v>4055</v>
      </c>
      <c r="C906" s="63" t="s">
        <v>530</v>
      </c>
      <c r="D906" s="63">
        <v>1214.0</v>
      </c>
      <c r="E906" s="63" t="s">
        <v>18</v>
      </c>
      <c r="F906" s="63" t="s">
        <v>1071</v>
      </c>
      <c r="G906" s="63"/>
      <c r="H906" s="63" t="s">
        <v>18</v>
      </c>
      <c r="I906" s="76">
        <v>44456.0</v>
      </c>
      <c r="J906" s="76">
        <v>44456.0</v>
      </c>
      <c r="K906" s="87" t="s">
        <v>4056</v>
      </c>
      <c r="L906" s="59" t="s">
        <v>18</v>
      </c>
      <c r="M906" s="60" t="s">
        <v>18</v>
      </c>
      <c r="N906" s="63" t="s">
        <v>18</v>
      </c>
      <c r="O906" s="63" t="s">
        <v>18</v>
      </c>
      <c r="P906" s="57"/>
      <c r="Q906" s="57"/>
      <c r="R906">
        <f t="shared" si="79"/>
        <v>0</v>
      </c>
    </row>
    <row r="907">
      <c r="A907" s="63">
        <v>1.0</v>
      </c>
      <c r="B907" s="63" t="s">
        <v>4057</v>
      </c>
      <c r="C907" s="63" t="s">
        <v>426</v>
      </c>
      <c r="D907" s="63" t="s">
        <v>18</v>
      </c>
      <c r="E907" s="63" t="s">
        <v>18</v>
      </c>
      <c r="F907" s="63" t="s">
        <v>1071</v>
      </c>
      <c r="G907" s="63"/>
      <c r="H907" s="63" t="s">
        <v>18</v>
      </c>
      <c r="I907" s="76">
        <v>44459.0</v>
      </c>
      <c r="J907" s="76">
        <v>44459.0</v>
      </c>
      <c r="K907" s="77" t="s">
        <v>4058</v>
      </c>
      <c r="L907" s="59" t="s">
        <v>18</v>
      </c>
      <c r="M907" s="60" t="s">
        <v>18</v>
      </c>
      <c r="N907" s="63" t="s">
        <v>18</v>
      </c>
      <c r="O907" s="63" t="s">
        <v>18</v>
      </c>
      <c r="P907" s="57"/>
      <c r="Q907" s="57"/>
      <c r="R907">
        <f t="shared" si="79"/>
        <v>0</v>
      </c>
    </row>
    <row r="908">
      <c r="A908" s="63">
        <v>1.0</v>
      </c>
      <c r="B908" s="63" t="s">
        <v>4059</v>
      </c>
      <c r="C908" s="63" t="s">
        <v>4060</v>
      </c>
      <c r="D908" s="63">
        <v>1227.0</v>
      </c>
      <c r="E908" s="63" t="s">
        <v>18</v>
      </c>
      <c r="F908" s="63" t="s">
        <v>1071</v>
      </c>
      <c r="G908" s="63"/>
      <c r="H908" s="63" t="s">
        <v>18</v>
      </c>
      <c r="I908" s="76">
        <v>44460.0</v>
      </c>
      <c r="J908" s="76">
        <v>44460.0</v>
      </c>
      <c r="K908" s="87" t="s">
        <v>4061</v>
      </c>
      <c r="L908" s="59" t="s">
        <v>18</v>
      </c>
      <c r="M908" s="60" t="s">
        <v>18</v>
      </c>
      <c r="N908" s="63" t="s">
        <v>18</v>
      </c>
      <c r="O908" s="63" t="s">
        <v>18</v>
      </c>
      <c r="P908" s="57"/>
      <c r="Q908" s="57"/>
      <c r="R908">
        <f t="shared" si="79"/>
        <v>0</v>
      </c>
    </row>
    <row r="909" ht="28.5" customHeight="1">
      <c r="A909" s="63">
        <v>1.0</v>
      </c>
      <c r="B909" s="63" t="s">
        <v>1074</v>
      </c>
      <c r="C909" s="63" t="s">
        <v>4062</v>
      </c>
      <c r="D909" s="63">
        <v>1236.0</v>
      </c>
      <c r="E909" s="63" t="s">
        <v>18</v>
      </c>
      <c r="F909" s="63" t="s">
        <v>1071</v>
      </c>
      <c r="G909" s="63"/>
      <c r="H909" s="63" t="s">
        <v>18</v>
      </c>
      <c r="I909" s="76">
        <v>44462.0</v>
      </c>
      <c r="J909" s="76">
        <v>44462.0</v>
      </c>
      <c r="K909" s="87" t="s">
        <v>4063</v>
      </c>
      <c r="L909" s="59" t="s">
        <v>18</v>
      </c>
      <c r="M909" s="60" t="s">
        <v>18</v>
      </c>
      <c r="N909" s="63" t="s">
        <v>18</v>
      </c>
      <c r="O909" s="63" t="s">
        <v>18</v>
      </c>
      <c r="P909" s="57"/>
      <c r="Q909" s="57"/>
      <c r="R909">
        <f t="shared" si="79"/>
        <v>0</v>
      </c>
    </row>
    <row r="910">
      <c r="A910" s="63">
        <v>1.0</v>
      </c>
      <c r="B910" s="63" t="s">
        <v>4064</v>
      </c>
      <c r="C910" s="63" t="s">
        <v>4065</v>
      </c>
      <c r="D910" s="63">
        <v>1237.0</v>
      </c>
      <c r="E910" s="63" t="s">
        <v>18</v>
      </c>
      <c r="F910" s="63" t="s">
        <v>1071</v>
      </c>
      <c r="G910" s="63"/>
      <c r="H910" s="63" t="s">
        <v>18</v>
      </c>
      <c r="I910" s="76">
        <v>44462.0</v>
      </c>
      <c r="J910" s="76">
        <v>44462.0</v>
      </c>
      <c r="K910" s="87" t="s">
        <v>4066</v>
      </c>
      <c r="L910" s="59" t="s">
        <v>18</v>
      </c>
      <c r="M910" s="60" t="s">
        <v>18</v>
      </c>
      <c r="N910" s="63" t="s">
        <v>18</v>
      </c>
      <c r="O910" s="63" t="s">
        <v>18</v>
      </c>
      <c r="P910" s="57"/>
      <c r="Q910" s="57"/>
      <c r="R910">
        <f t="shared" si="79"/>
        <v>0</v>
      </c>
    </row>
    <row r="911">
      <c r="A911" s="63">
        <v>1.0</v>
      </c>
      <c r="B911" s="63" t="s">
        <v>1073</v>
      </c>
      <c r="C911" s="63" t="s">
        <v>70</v>
      </c>
      <c r="D911" s="63">
        <v>1271.0</v>
      </c>
      <c r="E911" s="63" t="s">
        <v>18</v>
      </c>
      <c r="F911" s="63" t="s">
        <v>1071</v>
      </c>
      <c r="G911" s="63"/>
      <c r="H911" s="63" t="s">
        <v>18</v>
      </c>
      <c r="I911" s="76">
        <v>44468.0</v>
      </c>
      <c r="J911" s="76">
        <v>44468.0</v>
      </c>
      <c r="K911" s="87" t="s">
        <v>4067</v>
      </c>
      <c r="L911" s="59" t="s">
        <v>18</v>
      </c>
      <c r="M911" s="60" t="s">
        <v>18</v>
      </c>
      <c r="N911" s="63" t="s">
        <v>18</v>
      </c>
      <c r="O911" s="63" t="s">
        <v>18</v>
      </c>
      <c r="P911" s="57"/>
      <c r="Q911" s="57"/>
      <c r="R911">
        <f t="shared" si="79"/>
        <v>0</v>
      </c>
    </row>
    <row r="912">
      <c r="A912" s="63">
        <v>1.0</v>
      </c>
      <c r="B912" s="63" t="s">
        <v>4068</v>
      </c>
      <c r="C912" s="63" t="s">
        <v>93</v>
      </c>
      <c r="D912" s="63">
        <v>1309.0</v>
      </c>
      <c r="E912" s="63" t="s">
        <v>18</v>
      </c>
      <c r="F912" s="63" t="s">
        <v>1071</v>
      </c>
      <c r="G912" s="63"/>
      <c r="H912" s="63"/>
      <c r="I912" s="76">
        <v>44476.0</v>
      </c>
      <c r="J912" s="76">
        <v>44480.0</v>
      </c>
      <c r="K912" s="87" t="s">
        <v>4069</v>
      </c>
      <c r="L912" s="59"/>
      <c r="M912" s="60"/>
      <c r="N912" s="63"/>
      <c r="O912" s="63"/>
      <c r="P912" s="57"/>
      <c r="Q912" s="57"/>
      <c r="R912">
        <f t="shared" si="79"/>
        <v>4</v>
      </c>
    </row>
    <row r="913">
      <c r="A913" s="63">
        <v>1.0</v>
      </c>
      <c r="B913" s="60" t="s">
        <v>4070</v>
      </c>
      <c r="C913" s="63" t="s">
        <v>4071</v>
      </c>
      <c r="D913" s="63">
        <v>954.0</v>
      </c>
      <c r="E913" s="63" t="s">
        <v>18</v>
      </c>
      <c r="F913" s="63" t="s">
        <v>1071</v>
      </c>
      <c r="G913" s="63"/>
      <c r="H913" s="63" t="s">
        <v>18</v>
      </c>
      <c r="I913" s="76">
        <v>44419.0</v>
      </c>
      <c r="J913" s="76">
        <v>44473.0</v>
      </c>
      <c r="K913" s="77" t="s">
        <v>4072</v>
      </c>
      <c r="L913" s="59" t="s">
        <v>18</v>
      </c>
      <c r="M913" s="60" t="s">
        <v>18</v>
      </c>
      <c r="N913" s="63" t="s">
        <v>18</v>
      </c>
      <c r="O913" s="63" t="s">
        <v>18</v>
      </c>
      <c r="P913" s="57"/>
      <c r="Q913" s="57"/>
    </row>
    <row r="914">
      <c r="A914" s="63">
        <v>1.0</v>
      </c>
      <c r="B914" s="63" t="s">
        <v>4073</v>
      </c>
      <c r="C914" s="63" t="s">
        <v>530</v>
      </c>
      <c r="D914" s="63">
        <v>1212.0</v>
      </c>
      <c r="E914" s="63" t="s">
        <v>18</v>
      </c>
      <c r="F914" s="63" t="s">
        <v>1071</v>
      </c>
      <c r="G914" s="63"/>
      <c r="H914" s="63" t="s">
        <v>18</v>
      </c>
      <c r="I914" s="76">
        <v>44456.0</v>
      </c>
      <c r="J914" s="76">
        <v>44459.0</v>
      </c>
      <c r="K914" s="87" t="s">
        <v>4074</v>
      </c>
      <c r="L914" s="59">
        <v>400982.0</v>
      </c>
      <c r="M914" s="60" t="s">
        <v>18</v>
      </c>
      <c r="N914" s="63" t="s">
        <v>18</v>
      </c>
      <c r="O914" s="63" t="s">
        <v>18</v>
      </c>
      <c r="P914" s="57"/>
      <c r="Q914" s="57"/>
      <c r="R914">
        <f t="shared" ref="R914:R915" si="80">DATEDIF(I914,J914,"D")</f>
        <v>3</v>
      </c>
    </row>
    <row r="915" ht="48.0" customHeight="1">
      <c r="A915" s="63">
        <v>1.0</v>
      </c>
      <c r="B915" s="63" t="s">
        <v>4075</v>
      </c>
      <c r="C915" s="63" t="s">
        <v>4076</v>
      </c>
      <c r="D915" s="63">
        <v>1264.0</v>
      </c>
      <c r="E915" s="63" t="s">
        <v>18</v>
      </c>
      <c r="F915" s="63" t="s">
        <v>1071</v>
      </c>
      <c r="G915" s="63"/>
      <c r="H915" s="63" t="s">
        <v>18</v>
      </c>
      <c r="I915" s="76">
        <v>44467.0</v>
      </c>
      <c r="J915" s="76">
        <v>44473.0</v>
      </c>
      <c r="K915" s="87" t="s">
        <v>4077</v>
      </c>
      <c r="L915" s="59" t="s">
        <v>18</v>
      </c>
      <c r="M915" s="60" t="s">
        <v>18</v>
      </c>
      <c r="N915" s="63" t="s">
        <v>18</v>
      </c>
      <c r="O915" s="63" t="s">
        <v>18</v>
      </c>
      <c r="P915" s="57"/>
      <c r="Q915" s="57"/>
      <c r="R915">
        <f t="shared" si="80"/>
        <v>6</v>
      </c>
    </row>
    <row r="916">
      <c r="A916" s="63">
        <v>1.0</v>
      </c>
      <c r="B916" s="63" t="s">
        <v>4078</v>
      </c>
      <c r="C916" s="63" t="s">
        <v>4079</v>
      </c>
      <c r="D916" s="63">
        <v>1291.0</v>
      </c>
      <c r="E916" s="63" t="s">
        <v>18</v>
      </c>
      <c r="F916" s="63" t="s">
        <v>1071</v>
      </c>
      <c r="G916" s="63"/>
      <c r="H916" s="63" t="s">
        <v>18</v>
      </c>
      <c r="I916" s="76">
        <v>44473.0</v>
      </c>
      <c r="J916" s="76">
        <v>44473.0</v>
      </c>
      <c r="K916" s="87" t="s">
        <v>4080</v>
      </c>
      <c r="L916" s="59" t="s">
        <v>18</v>
      </c>
      <c r="M916" s="60" t="s">
        <v>18</v>
      </c>
      <c r="N916" s="63" t="s">
        <v>18</v>
      </c>
      <c r="O916" s="63" t="s">
        <v>18</v>
      </c>
      <c r="P916" s="57"/>
      <c r="Q916" s="57"/>
    </row>
    <row r="917">
      <c r="A917" s="63">
        <v>1.0</v>
      </c>
      <c r="B917" s="63" t="s">
        <v>4081</v>
      </c>
      <c r="C917" s="63" t="s">
        <v>4082</v>
      </c>
      <c r="D917" s="63">
        <v>1290.0</v>
      </c>
      <c r="E917" s="63" t="s">
        <v>18</v>
      </c>
      <c r="F917" s="63" t="s">
        <v>1071</v>
      </c>
      <c r="G917" s="63"/>
      <c r="H917" s="63" t="s">
        <v>18</v>
      </c>
      <c r="I917" s="76">
        <v>44473.0</v>
      </c>
      <c r="J917" s="76">
        <v>44473.0</v>
      </c>
      <c r="K917" s="87" t="s">
        <v>4080</v>
      </c>
      <c r="L917" s="59" t="s">
        <v>18</v>
      </c>
      <c r="M917" s="60" t="s">
        <v>18</v>
      </c>
      <c r="N917" s="63" t="s">
        <v>18</v>
      </c>
      <c r="O917" s="63" t="s">
        <v>18</v>
      </c>
      <c r="P917" s="57"/>
      <c r="Q917" s="57"/>
      <c r="R917">
        <f t="shared" ref="R917:R919" si="81">DATEDIF(I917,J917,"D")</f>
        <v>0</v>
      </c>
    </row>
    <row r="918" hidden="1">
      <c r="A918" s="63">
        <v>1.0</v>
      </c>
      <c r="B918" s="63" t="s">
        <v>4083</v>
      </c>
      <c r="C918" s="63" t="s">
        <v>120</v>
      </c>
      <c r="D918" s="63" t="s">
        <v>18</v>
      </c>
      <c r="E918" s="63" t="s">
        <v>4084</v>
      </c>
      <c r="F918" s="63" t="s">
        <v>1071</v>
      </c>
      <c r="G918" s="63"/>
      <c r="H918" s="63" t="s">
        <v>18</v>
      </c>
      <c r="I918" s="76">
        <v>44356.0</v>
      </c>
      <c r="J918" s="76">
        <v>44356.0</v>
      </c>
      <c r="K918" s="87" t="s">
        <v>4085</v>
      </c>
      <c r="L918" s="59">
        <v>503410.0</v>
      </c>
      <c r="M918" s="60" t="s">
        <v>18</v>
      </c>
      <c r="N918" s="63" t="s">
        <v>18</v>
      </c>
      <c r="O918" s="63" t="s">
        <v>18</v>
      </c>
      <c r="P918" s="57"/>
      <c r="Q918" s="57"/>
      <c r="R918">
        <f t="shared" si="81"/>
        <v>0</v>
      </c>
    </row>
    <row r="919" hidden="1">
      <c r="A919" s="63">
        <v>1.0</v>
      </c>
      <c r="B919" s="63" t="s">
        <v>4083</v>
      </c>
      <c r="C919" s="63" t="s">
        <v>120</v>
      </c>
      <c r="D919" s="63">
        <v>735.0</v>
      </c>
      <c r="E919" s="63" t="s">
        <v>4084</v>
      </c>
      <c r="F919" s="63" t="s">
        <v>1071</v>
      </c>
      <c r="G919" s="63"/>
      <c r="H919" s="63" t="s">
        <v>18</v>
      </c>
      <c r="I919" s="76">
        <v>44363.0</v>
      </c>
      <c r="J919" s="76">
        <v>44368.0</v>
      </c>
      <c r="K919" s="87" t="s">
        <v>4086</v>
      </c>
      <c r="L919" s="59">
        <v>495360.0</v>
      </c>
      <c r="M919" s="60" t="s">
        <v>18</v>
      </c>
      <c r="N919" s="63" t="s">
        <v>18</v>
      </c>
      <c r="O919" s="63" t="s">
        <v>18</v>
      </c>
      <c r="P919" s="57"/>
      <c r="Q919" s="57"/>
      <c r="R919">
        <f t="shared" si="81"/>
        <v>5</v>
      </c>
    </row>
    <row r="920">
      <c r="A920" s="63">
        <v>1.0</v>
      </c>
      <c r="B920" s="63" t="s">
        <v>4059</v>
      </c>
      <c r="C920" s="63" t="s">
        <v>4060</v>
      </c>
      <c r="D920" s="63">
        <v>1376.0</v>
      </c>
      <c r="E920" s="63" t="s">
        <v>18</v>
      </c>
      <c r="F920" s="63" t="s">
        <v>1071</v>
      </c>
      <c r="G920" s="63"/>
      <c r="H920" s="63" t="s">
        <v>18</v>
      </c>
      <c r="I920" s="79">
        <v>44488.0</v>
      </c>
      <c r="J920" s="79">
        <v>44488.0</v>
      </c>
      <c r="K920" s="87" t="s">
        <v>4087</v>
      </c>
      <c r="L920" s="59" t="s">
        <v>18</v>
      </c>
      <c r="M920" s="60" t="s">
        <v>18</v>
      </c>
      <c r="N920" s="63" t="s">
        <v>18</v>
      </c>
      <c r="O920" s="63" t="s">
        <v>18</v>
      </c>
      <c r="P920" s="57"/>
      <c r="Q920" s="57"/>
    </row>
    <row r="921">
      <c r="A921" s="63">
        <v>1.0</v>
      </c>
      <c r="B921" s="63" t="s">
        <v>4088</v>
      </c>
      <c r="C921" s="63" t="s">
        <v>513</v>
      </c>
      <c r="D921" s="63">
        <v>1380.0</v>
      </c>
      <c r="E921" s="63" t="s">
        <v>18</v>
      </c>
      <c r="F921" s="63" t="s">
        <v>1071</v>
      </c>
      <c r="G921" s="63"/>
      <c r="H921" s="63" t="s">
        <v>18</v>
      </c>
      <c r="I921" s="79">
        <v>44488.0</v>
      </c>
      <c r="J921" s="79">
        <v>44488.0</v>
      </c>
      <c r="K921" s="87" t="s">
        <v>4089</v>
      </c>
      <c r="L921" s="59" t="s">
        <v>18</v>
      </c>
      <c r="M921" s="60" t="s">
        <v>18</v>
      </c>
      <c r="N921" s="63" t="s">
        <v>18</v>
      </c>
      <c r="O921" s="63" t="s">
        <v>18</v>
      </c>
      <c r="P921" s="57"/>
      <c r="Q921" s="57"/>
      <c r="R921">
        <f>DATEDIF(I921,J921,"D")</f>
        <v>0</v>
      </c>
    </row>
    <row r="922">
      <c r="A922" s="63">
        <v>1.0</v>
      </c>
      <c r="B922" s="63" t="s">
        <v>4090</v>
      </c>
      <c r="C922" s="63" t="s">
        <v>4091</v>
      </c>
      <c r="D922" s="63">
        <v>1381.0</v>
      </c>
      <c r="E922" s="63" t="s">
        <v>18</v>
      </c>
      <c r="F922" s="63" t="s">
        <v>1071</v>
      </c>
      <c r="G922" s="63"/>
      <c r="H922" s="63" t="s">
        <v>18</v>
      </c>
      <c r="I922" s="79">
        <v>44488.0</v>
      </c>
      <c r="J922" s="79">
        <v>44491.0</v>
      </c>
      <c r="K922" s="87" t="s">
        <v>4092</v>
      </c>
      <c r="L922" s="59" t="s">
        <v>18</v>
      </c>
      <c r="M922" s="60" t="s">
        <v>18</v>
      </c>
      <c r="N922" s="63" t="s">
        <v>18</v>
      </c>
      <c r="O922" s="63" t="s">
        <v>18</v>
      </c>
      <c r="P922" s="57"/>
      <c r="Q922" s="57"/>
    </row>
    <row r="923" ht="29.25" customHeight="1">
      <c r="A923" s="63">
        <v>1.0</v>
      </c>
      <c r="B923" s="63" t="s">
        <v>4093</v>
      </c>
      <c r="C923" s="63" t="s">
        <v>4094</v>
      </c>
      <c r="D923" s="63">
        <v>1382.0</v>
      </c>
      <c r="E923" s="63" t="s">
        <v>18</v>
      </c>
      <c r="F923" s="63" t="s">
        <v>1071</v>
      </c>
      <c r="G923" s="63"/>
      <c r="H923" s="63" t="s">
        <v>18</v>
      </c>
      <c r="I923" s="79">
        <v>44489.0</v>
      </c>
      <c r="J923" s="79">
        <v>44489.0</v>
      </c>
      <c r="K923" s="87" t="s">
        <v>4095</v>
      </c>
      <c r="L923" s="59" t="s">
        <v>18</v>
      </c>
      <c r="M923" s="60" t="s">
        <v>18</v>
      </c>
      <c r="N923" s="63" t="s">
        <v>18</v>
      </c>
      <c r="O923" s="63" t="s">
        <v>18</v>
      </c>
      <c r="P923" s="57"/>
      <c r="Q923" s="57"/>
      <c r="R923">
        <f t="shared" ref="R923:R930" si="82">DATEDIF(I923,J923,"D")</f>
        <v>0</v>
      </c>
    </row>
    <row r="924">
      <c r="A924" s="63">
        <v>1.0</v>
      </c>
      <c r="B924" s="63" t="s">
        <v>4096</v>
      </c>
      <c r="C924" s="63" t="s">
        <v>70</v>
      </c>
      <c r="D924" s="63">
        <v>1390.0</v>
      </c>
      <c r="E924" s="63" t="s">
        <v>18</v>
      </c>
      <c r="F924" s="63" t="s">
        <v>1071</v>
      </c>
      <c r="G924" s="63"/>
      <c r="H924" s="63" t="s">
        <v>18</v>
      </c>
      <c r="I924" s="79">
        <v>44490.0</v>
      </c>
      <c r="J924" s="79">
        <v>44490.0</v>
      </c>
      <c r="K924" s="87" t="s">
        <v>4097</v>
      </c>
      <c r="L924" s="59" t="s">
        <v>18</v>
      </c>
      <c r="M924" s="60" t="s">
        <v>18</v>
      </c>
      <c r="N924" s="63" t="s">
        <v>18</v>
      </c>
      <c r="O924" s="63" t="s">
        <v>18</v>
      </c>
      <c r="P924" s="57"/>
      <c r="Q924" s="57"/>
      <c r="R924">
        <f t="shared" si="82"/>
        <v>0</v>
      </c>
    </row>
    <row r="925">
      <c r="A925" s="63">
        <v>1.0</v>
      </c>
      <c r="B925" s="63" t="s">
        <v>4098</v>
      </c>
      <c r="C925" s="63" t="s">
        <v>70</v>
      </c>
      <c r="D925" s="63">
        <v>1393.0</v>
      </c>
      <c r="E925" s="63" t="s">
        <v>18</v>
      </c>
      <c r="F925" s="63" t="s">
        <v>1071</v>
      </c>
      <c r="G925" s="63"/>
      <c r="H925" s="63" t="s">
        <v>18</v>
      </c>
      <c r="I925" s="79">
        <v>44491.0</v>
      </c>
      <c r="J925" s="79">
        <v>44491.0</v>
      </c>
      <c r="K925" s="87" t="s">
        <v>4099</v>
      </c>
      <c r="L925" s="59" t="s">
        <v>18</v>
      </c>
      <c r="M925" s="60" t="s">
        <v>18</v>
      </c>
      <c r="N925" s="63" t="s">
        <v>18</v>
      </c>
      <c r="O925" s="63" t="s">
        <v>18</v>
      </c>
      <c r="P925" s="57"/>
      <c r="Q925" s="57"/>
      <c r="R925">
        <f t="shared" si="82"/>
        <v>0</v>
      </c>
    </row>
    <row r="926">
      <c r="A926" s="63">
        <v>1.0</v>
      </c>
      <c r="B926" s="63" t="s">
        <v>2420</v>
      </c>
      <c r="C926" s="63" t="s">
        <v>4100</v>
      </c>
      <c r="D926" s="63">
        <v>1396.0</v>
      </c>
      <c r="E926" s="63" t="s">
        <v>18</v>
      </c>
      <c r="F926" s="63" t="s">
        <v>1071</v>
      </c>
      <c r="G926" s="63"/>
      <c r="H926" s="63" t="s">
        <v>18</v>
      </c>
      <c r="I926" s="79">
        <v>44491.0</v>
      </c>
      <c r="J926" s="79">
        <v>44497.0</v>
      </c>
      <c r="K926" s="87" t="s">
        <v>4101</v>
      </c>
      <c r="L926" s="59" t="s">
        <v>18</v>
      </c>
      <c r="M926" s="60" t="s">
        <v>18</v>
      </c>
      <c r="N926" s="63" t="s">
        <v>18</v>
      </c>
      <c r="O926" s="63" t="s">
        <v>18</v>
      </c>
      <c r="P926" s="57"/>
      <c r="Q926" s="57"/>
      <c r="R926">
        <f t="shared" si="82"/>
        <v>6</v>
      </c>
    </row>
    <row r="927">
      <c r="A927" s="63">
        <v>1.0</v>
      </c>
      <c r="B927" s="63" t="s">
        <v>4102</v>
      </c>
      <c r="C927" s="63" t="s">
        <v>1346</v>
      </c>
      <c r="D927" s="63">
        <v>1398.0</v>
      </c>
      <c r="E927" s="63" t="s">
        <v>18</v>
      </c>
      <c r="F927" s="63" t="s">
        <v>1071</v>
      </c>
      <c r="G927" s="63"/>
      <c r="H927" s="63" t="s">
        <v>18</v>
      </c>
      <c r="I927" s="79">
        <v>44491.0</v>
      </c>
      <c r="J927" s="79">
        <v>44497.0</v>
      </c>
      <c r="K927" s="87" t="s">
        <v>4103</v>
      </c>
      <c r="L927" s="59" t="s">
        <v>18</v>
      </c>
      <c r="M927" s="60" t="s">
        <v>18</v>
      </c>
      <c r="N927" s="63" t="s">
        <v>18</v>
      </c>
      <c r="O927" s="63" t="s">
        <v>18</v>
      </c>
      <c r="P927" s="57"/>
      <c r="Q927" s="57"/>
      <c r="R927">
        <f t="shared" si="82"/>
        <v>6</v>
      </c>
    </row>
    <row r="928">
      <c r="A928" s="63">
        <v>1.0</v>
      </c>
      <c r="B928" s="63" t="s">
        <v>408</v>
      </c>
      <c r="C928" s="63" t="s">
        <v>4104</v>
      </c>
      <c r="D928" s="63" t="s">
        <v>18</v>
      </c>
      <c r="E928" s="63" t="s">
        <v>18</v>
      </c>
      <c r="F928" s="63" t="s">
        <v>1071</v>
      </c>
      <c r="G928" s="63"/>
      <c r="H928" s="63" t="s">
        <v>18</v>
      </c>
      <c r="I928" s="79">
        <v>44491.0</v>
      </c>
      <c r="J928" s="79">
        <v>44516.0</v>
      </c>
      <c r="K928" s="87" t="s">
        <v>4105</v>
      </c>
      <c r="L928" s="59" t="s">
        <v>18</v>
      </c>
      <c r="M928" s="60" t="s">
        <v>18</v>
      </c>
      <c r="N928" s="63" t="s">
        <v>18</v>
      </c>
      <c r="O928" s="63" t="s">
        <v>18</v>
      </c>
      <c r="P928" s="57"/>
      <c r="Q928" s="57"/>
      <c r="R928">
        <f t="shared" si="82"/>
        <v>25</v>
      </c>
    </row>
    <row r="929">
      <c r="A929" s="63">
        <v>1.0</v>
      </c>
      <c r="B929" s="63" t="s">
        <v>448</v>
      </c>
      <c r="C929" s="63" t="s">
        <v>4106</v>
      </c>
      <c r="D929" s="63">
        <v>1417.0</v>
      </c>
      <c r="E929" s="63" t="s">
        <v>18</v>
      </c>
      <c r="F929" s="63" t="s">
        <v>1071</v>
      </c>
      <c r="G929" s="63"/>
      <c r="H929" s="63" t="s">
        <v>18</v>
      </c>
      <c r="I929" s="79">
        <v>44496.0</v>
      </c>
      <c r="J929" s="79">
        <v>44498.0</v>
      </c>
      <c r="K929" s="87" t="s">
        <v>4107</v>
      </c>
      <c r="L929" s="59" t="s">
        <v>18</v>
      </c>
      <c r="M929" s="60" t="s">
        <v>18</v>
      </c>
      <c r="N929" s="63" t="s">
        <v>18</v>
      </c>
      <c r="O929" s="63" t="s">
        <v>18</v>
      </c>
      <c r="P929" s="57"/>
      <c r="Q929" s="57"/>
      <c r="R929">
        <f t="shared" si="82"/>
        <v>2</v>
      </c>
    </row>
    <row r="930" ht="54.75" customHeight="1">
      <c r="A930" s="63">
        <v>2.0</v>
      </c>
      <c r="B930" s="63" t="s">
        <v>142</v>
      </c>
      <c r="C930" s="63" t="s">
        <v>70</v>
      </c>
      <c r="D930" s="63">
        <v>1435.0</v>
      </c>
      <c r="E930" s="63" t="s">
        <v>18</v>
      </c>
      <c r="F930" s="63" t="s">
        <v>1071</v>
      </c>
      <c r="G930" s="63"/>
      <c r="H930" s="63" t="s">
        <v>18</v>
      </c>
      <c r="I930" s="76">
        <v>44502.0</v>
      </c>
      <c r="J930" s="76">
        <v>44509.0</v>
      </c>
      <c r="K930" s="77" t="s">
        <v>4108</v>
      </c>
      <c r="L930" s="59" t="s">
        <v>18</v>
      </c>
      <c r="M930" s="60" t="s">
        <v>18</v>
      </c>
      <c r="N930" s="63" t="s">
        <v>18</v>
      </c>
      <c r="O930" s="63" t="s">
        <v>18</v>
      </c>
      <c r="P930" s="57"/>
      <c r="Q930" s="57"/>
      <c r="R930">
        <f t="shared" si="82"/>
        <v>7</v>
      </c>
    </row>
    <row r="931">
      <c r="A931" s="63">
        <v>1.0</v>
      </c>
      <c r="B931" s="63" t="s">
        <v>4109</v>
      </c>
      <c r="C931" s="63" t="s">
        <v>4110</v>
      </c>
      <c r="D931" s="63">
        <v>1455.0</v>
      </c>
      <c r="E931" s="63" t="s">
        <v>18</v>
      </c>
      <c r="F931" s="63" t="s">
        <v>1071</v>
      </c>
      <c r="G931" s="63"/>
      <c r="H931" s="63" t="s">
        <v>18</v>
      </c>
      <c r="I931" s="76">
        <v>44509.0</v>
      </c>
      <c r="J931" s="76">
        <v>44509.0</v>
      </c>
      <c r="K931" s="87" t="s">
        <v>4111</v>
      </c>
      <c r="L931" s="59" t="s">
        <v>18</v>
      </c>
      <c r="M931" s="60" t="s">
        <v>18</v>
      </c>
      <c r="N931" s="63" t="s">
        <v>18</v>
      </c>
      <c r="O931" s="63" t="s">
        <v>18</v>
      </c>
      <c r="P931" s="57"/>
      <c r="Q931" s="57"/>
    </row>
    <row r="932">
      <c r="A932" s="63">
        <v>1.0</v>
      </c>
      <c r="B932" s="63" t="s">
        <v>4112</v>
      </c>
      <c r="C932" s="63" t="s">
        <v>4113</v>
      </c>
      <c r="D932" s="63">
        <v>1457.0</v>
      </c>
      <c r="E932" s="63" t="s">
        <v>18</v>
      </c>
      <c r="F932" s="63" t="s">
        <v>1071</v>
      </c>
      <c r="G932" s="63"/>
      <c r="H932" s="63" t="s">
        <v>18</v>
      </c>
      <c r="I932" s="76">
        <v>44509.0</v>
      </c>
      <c r="J932" s="79">
        <v>44510.0</v>
      </c>
      <c r="K932" s="87" t="s">
        <v>4114</v>
      </c>
      <c r="L932" s="59" t="s">
        <v>18</v>
      </c>
      <c r="M932" s="60" t="s">
        <v>18</v>
      </c>
      <c r="N932" s="63" t="s">
        <v>18</v>
      </c>
      <c r="O932" s="63" t="s">
        <v>18</v>
      </c>
      <c r="P932" s="57"/>
      <c r="Q932" s="57"/>
    </row>
    <row r="933">
      <c r="A933" s="63">
        <v>1.0</v>
      </c>
      <c r="B933" s="63" t="s">
        <v>3804</v>
      </c>
      <c r="C933" s="63" t="s">
        <v>530</v>
      </c>
      <c r="D933" s="63">
        <v>1466.0</v>
      </c>
      <c r="E933" s="63" t="s">
        <v>18</v>
      </c>
      <c r="F933" s="63" t="s">
        <v>1071</v>
      </c>
      <c r="G933" s="63"/>
      <c r="H933" s="63" t="s">
        <v>18</v>
      </c>
      <c r="I933" s="76">
        <v>44509.0</v>
      </c>
      <c r="J933" s="79">
        <v>44510.0</v>
      </c>
      <c r="K933" s="87" t="s">
        <v>4115</v>
      </c>
      <c r="L933" s="59" t="s">
        <v>18</v>
      </c>
      <c r="M933" s="60" t="s">
        <v>18</v>
      </c>
      <c r="N933" s="63" t="s">
        <v>18</v>
      </c>
      <c r="O933" s="63" t="s">
        <v>18</v>
      </c>
      <c r="P933" s="57"/>
      <c r="Q933" s="57"/>
    </row>
    <row r="934">
      <c r="A934" s="63">
        <v>1.0</v>
      </c>
      <c r="B934" s="63" t="s">
        <v>4116</v>
      </c>
      <c r="C934" s="63" t="s">
        <v>70</v>
      </c>
      <c r="D934" s="63">
        <v>1462.0</v>
      </c>
      <c r="E934" s="63" t="s">
        <v>18</v>
      </c>
      <c r="F934" s="63" t="s">
        <v>1071</v>
      </c>
      <c r="G934" s="63"/>
      <c r="H934" s="63" t="s">
        <v>18</v>
      </c>
      <c r="I934" s="76">
        <v>44509.0</v>
      </c>
      <c r="J934" s="76">
        <v>44509.0</v>
      </c>
      <c r="K934" s="87" t="s">
        <v>4117</v>
      </c>
      <c r="L934" s="59" t="s">
        <v>18</v>
      </c>
      <c r="M934" s="60" t="s">
        <v>18</v>
      </c>
      <c r="N934" s="63" t="s">
        <v>18</v>
      </c>
      <c r="O934" s="63" t="s">
        <v>18</v>
      </c>
      <c r="P934" s="57"/>
      <c r="Q934" s="57"/>
    </row>
    <row r="935">
      <c r="A935" s="63">
        <v>1.0</v>
      </c>
      <c r="B935" s="63" t="s">
        <v>4118</v>
      </c>
      <c r="C935" s="63" t="s">
        <v>530</v>
      </c>
      <c r="D935" s="63">
        <v>1475.0</v>
      </c>
      <c r="E935" s="63" t="s">
        <v>18</v>
      </c>
      <c r="F935" s="63" t="s">
        <v>1071</v>
      </c>
      <c r="G935" s="63"/>
      <c r="H935" s="63" t="s">
        <v>18</v>
      </c>
      <c r="I935" s="79">
        <v>44515.0</v>
      </c>
      <c r="J935" s="79">
        <v>44515.0</v>
      </c>
      <c r="K935" s="87" t="s">
        <v>4119</v>
      </c>
      <c r="L935" s="59" t="s">
        <v>18</v>
      </c>
      <c r="M935" s="60" t="s">
        <v>18</v>
      </c>
      <c r="N935" s="63" t="s">
        <v>18</v>
      </c>
      <c r="O935" s="63" t="s">
        <v>18</v>
      </c>
      <c r="P935" s="57"/>
      <c r="Q935" s="57"/>
    </row>
    <row r="936">
      <c r="A936" s="63">
        <v>1.0</v>
      </c>
      <c r="B936" s="63" t="s">
        <v>4088</v>
      </c>
      <c r="C936" s="63" t="s">
        <v>530</v>
      </c>
      <c r="D936" s="63">
        <v>1476.0</v>
      </c>
      <c r="E936" s="63" t="s">
        <v>18</v>
      </c>
      <c r="F936" s="63" t="s">
        <v>1071</v>
      </c>
      <c r="G936" s="63"/>
      <c r="H936" s="63" t="s">
        <v>18</v>
      </c>
      <c r="I936" s="79">
        <v>44515.0</v>
      </c>
      <c r="J936" s="79">
        <v>44515.0</v>
      </c>
      <c r="K936" s="87" t="s">
        <v>4119</v>
      </c>
      <c r="L936" s="59" t="s">
        <v>18</v>
      </c>
      <c r="M936" s="60" t="s">
        <v>18</v>
      </c>
      <c r="N936" s="63" t="s">
        <v>18</v>
      </c>
      <c r="O936" s="63" t="s">
        <v>18</v>
      </c>
      <c r="P936" s="57"/>
      <c r="Q936" s="57"/>
      <c r="R936">
        <f>DATEDIF(I936,J936,"D")</f>
        <v>0</v>
      </c>
    </row>
    <row r="937">
      <c r="A937" s="63">
        <v>1.0</v>
      </c>
      <c r="B937" s="63" t="s">
        <v>4120</v>
      </c>
      <c r="C937" s="63" t="s">
        <v>4121</v>
      </c>
      <c r="D937" s="63">
        <v>1477.0</v>
      </c>
      <c r="E937" s="63" t="s">
        <v>18</v>
      </c>
      <c r="F937" s="63" t="s">
        <v>1071</v>
      </c>
      <c r="G937" s="63"/>
      <c r="H937" s="63" t="s">
        <v>18</v>
      </c>
      <c r="I937" s="79">
        <v>44515.0</v>
      </c>
      <c r="J937" s="79">
        <v>44515.0</v>
      </c>
      <c r="K937" s="87" t="s">
        <v>4122</v>
      </c>
      <c r="L937" s="59" t="s">
        <v>18</v>
      </c>
      <c r="M937" s="60" t="s">
        <v>18</v>
      </c>
      <c r="N937" s="63" t="s">
        <v>18</v>
      </c>
      <c r="O937" s="63" t="s">
        <v>18</v>
      </c>
      <c r="P937" s="57"/>
      <c r="Q937" s="57"/>
    </row>
    <row r="938">
      <c r="A938" s="63">
        <v>1.0</v>
      </c>
      <c r="B938" s="63" t="s">
        <v>1074</v>
      </c>
      <c r="C938" s="63" t="s">
        <v>1170</v>
      </c>
      <c r="D938" s="63">
        <v>1480.0</v>
      </c>
      <c r="E938" s="63" t="s">
        <v>18</v>
      </c>
      <c r="F938" s="63" t="s">
        <v>1071</v>
      </c>
      <c r="G938" s="63"/>
      <c r="H938" s="63" t="s">
        <v>18</v>
      </c>
      <c r="I938" s="79">
        <v>44515.0</v>
      </c>
      <c r="J938" s="79">
        <v>44516.0</v>
      </c>
      <c r="K938" s="87" t="s">
        <v>4123</v>
      </c>
      <c r="L938" s="59" t="s">
        <v>18</v>
      </c>
      <c r="M938" s="60" t="s">
        <v>18</v>
      </c>
      <c r="N938" s="63" t="s">
        <v>18</v>
      </c>
      <c r="O938" s="63" t="s">
        <v>18</v>
      </c>
      <c r="P938" s="57"/>
      <c r="Q938" s="57"/>
      <c r="R938">
        <f t="shared" ref="R938:R941" si="83">DATEDIF(I938,J938,"D")</f>
        <v>1</v>
      </c>
    </row>
    <row r="939">
      <c r="A939" s="63">
        <v>1.0</v>
      </c>
      <c r="B939" s="63" t="s">
        <v>4124</v>
      </c>
      <c r="C939" s="63" t="s">
        <v>70</v>
      </c>
      <c r="D939" s="63">
        <v>1493.0</v>
      </c>
      <c r="E939" s="63" t="s">
        <v>18</v>
      </c>
      <c r="F939" s="63" t="s">
        <v>1071</v>
      </c>
      <c r="G939" s="63"/>
      <c r="H939" s="63" t="s">
        <v>18</v>
      </c>
      <c r="I939" s="79">
        <v>44517.0</v>
      </c>
      <c r="J939" s="79">
        <v>44518.0</v>
      </c>
      <c r="K939" s="87" t="s">
        <v>4125</v>
      </c>
      <c r="L939" s="59" t="s">
        <v>18</v>
      </c>
      <c r="M939" s="60" t="s">
        <v>18</v>
      </c>
      <c r="N939" s="63" t="s">
        <v>18</v>
      </c>
      <c r="O939" s="63" t="s">
        <v>18</v>
      </c>
      <c r="P939" s="57"/>
      <c r="Q939" s="57"/>
      <c r="R939">
        <f t="shared" si="83"/>
        <v>1</v>
      </c>
    </row>
    <row r="940">
      <c r="A940" s="63">
        <v>1.0</v>
      </c>
      <c r="B940" s="63" t="s">
        <v>1801</v>
      </c>
      <c r="C940" s="63" t="s">
        <v>153</v>
      </c>
      <c r="D940" s="63">
        <v>287.0</v>
      </c>
      <c r="E940" s="63" t="s">
        <v>4126</v>
      </c>
      <c r="F940" s="63" t="s">
        <v>1071</v>
      </c>
      <c r="G940" s="60"/>
      <c r="H940" s="60" t="s">
        <v>4127</v>
      </c>
      <c r="I940" s="76">
        <v>44266.0</v>
      </c>
      <c r="J940" s="64">
        <v>44277.0</v>
      </c>
      <c r="K940" s="77" t="s">
        <v>4128</v>
      </c>
      <c r="L940" s="59">
        <v>2832722.0</v>
      </c>
      <c r="M940" s="60" t="s">
        <v>18</v>
      </c>
      <c r="N940" s="63" t="s">
        <v>18</v>
      </c>
      <c r="O940" s="59" t="s">
        <v>18</v>
      </c>
      <c r="P940" s="57"/>
      <c r="Q940" s="57"/>
      <c r="R940">
        <f t="shared" si="83"/>
        <v>11</v>
      </c>
    </row>
    <row r="941">
      <c r="A941" s="63">
        <v>1.0</v>
      </c>
      <c r="B941" s="63" t="s">
        <v>3793</v>
      </c>
      <c r="C941" s="63" t="s">
        <v>420</v>
      </c>
      <c r="D941" s="63" t="s">
        <v>4129</v>
      </c>
      <c r="E941" s="63" t="s">
        <v>3790</v>
      </c>
      <c r="F941" s="63" t="s">
        <v>1071</v>
      </c>
      <c r="G941" s="63"/>
      <c r="H941" s="63" t="s">
        <v>18</v>
      </c>
      <c r="I941" s="76">
        <v>44266.0</v>
      </c>
      <c r="J941" s="76">
        <v>44266.0</v>
      </c>
      <c r="K941" s="77" t="s">
        <v>4130</v>
      </c>
      <c r="L941" s="59">
        <v>93008.0</v>
      </c>
      <c r="M941" s="60" t="s">
        <v>18</v>
      </c>
      <c r="N941" s="63" t="s">
        <v>18</v>
      </c>
      <c r="O941" s="59" t="s">
        <v>18</v>
      </c>
      <c r="P941" s="57"/>
      <c r="Q941" s="57"/>
      <c r="R941">
        <f t="shared" si="83"/>
        <v>0</v>
      </c>
    </row>
    <row r="942">
      <c r="A942" s="63">
        <v>1.0</v>
      </c>
      <c r="B942" s="63" t="s">
        <v>4131</v>
      </c>
      <c r="C942" s="63" t="s">
        <v>120</v>
      </c>
      <c r="D942" s="63">
        <v>379.0</v>
      </c>
      <c r="E942" s="63" t="s">
        <v>3860</v>
      </c>
      <c r="F942" s="63" t="s">
        <v>1071</v>
      </c>
      <c r="G942" s="63"/>
      <c r="H942" s="63" t="s">
        <v>18</v>
      </c>
      <c r="I942" s="76">
        <v>44284.0</v>
      </c>
      <c r="J942" s="76">
        <v>44284.0</v>
      </c>
      <c r="K942" s="255" t="s">
        <v>4132</v>
      </c>
      <c r="L942" s="59">
        <v>617986.0</v>
      </c>
      <c r="M942" s="60" t="s">
        <v>18</v>
      </c>
      <c r="N942" s="63" t="s">
        <v>18</v>
      </c>
      <c r="O942" s="59" t="s">
        <v>18</v>
      </c>
      <c r="P942" s="57"/>
      <c r="Q942" s="57"/>
    </row>
    <row r="943">
      <c r="A943" s="63">
        <v>1.0</v>
      </c>
      <c r="B943" s="63" t="s">
        <v>4133</v>
      </c>
      <c r="C943" s="63" t="s">
        <v>4134</v>
      </c>
      <c r="D943" s="63">
        <v>380.0</v>
      </c>
      <c r="E943" s="63" t="s">
        <v>4135</v>
      </c>
      <c r="F943" s="63" t="s">
        <v>1071</v>
      </c>
      <c r="G943" s="63"/>
      <c r="H943" s="63" t="s">
        <v>18</v>
      </c>
      <c r="I943" s="76">
        <v>44284.0</v>
      </c>
      <c r="J943" s="76">
        <v>44299.0</v>
      </c>
      <c r="K943" s="255" t="s">
        <v>4136</v>
      </c>
      <c r="L943" s="59">
        <v>792670.0</v>
      </c>
      <c r="M943" s="60" t="s">
        <v>18</v>
      </c>
      <c r="N943" s="63" t="s">
        <v>18</v>
      </c>
      <c r="O943" s="59" t="s">
        <v>18</v>
      </c>
      <c r="P943" s="57"/>
      <c r="Q943" s="57"/>
      <c r="R943">
        <f t="shared" ref="R943:R950" si="84">DATEDIF(I943,J943,"D")</f>
        <v>15</v>
      </c>
    </row>
    <row r="944">
      <c r="A944" s="63">
        <v>1.0</v>
      </c>
      <c r="B944" s="63" t="s">
        <v>233</v>
      </c>
      <c r="C944" s="63" t="s">
        <v>217</v>
      </c>
      <c r="D944" s="63" t="s">
        <v>18</v>
      </c>
      <c r="E944" s="63" t="s">
        <v>3865</v>
      </c>
      <c r="F944" s="63" t="s">
        <v>1071</v>
      </c>
      <c r="G944" s="63"/>
      <c r="H944" s="63" t="s">
        <v>18</v>
      </c>
      <c r="I944" s="76">
        <v>44314.0</v>
      </c>
      <c r="J944" s="64">
        <v>44314.0</v>
      </c>
      <c r="K944" s="255" t="s">
        <v>4137</v>
      </c>
      <c r="L944" s="59">
        <v>2866566.0</v>
      </c>
      <c r="M944" s="60" t="s">
        <v>18</v>
      </c>
      <c r="N944" s="63" t="s">
        <v>18</v>
      </c>
      <c r="O944" s="59" t="s">
        <v>18</v>
      </c>
      <c r="P944" s="57"/>
      <c r="Q944" s="57"/>
      <c r="R944">
        <f t="shared" si="84"/>
        <v>0</v>
      </c>
    </row>
    <row r="945">
      <c r="A945" s="63">
        <v>1.0</v>
      </c>
      <c r="B945" s="63" t="s">
        <v>108</v>
      </c>
      <c r="C945" s="63" t="s">
        <v>394</v>
      </c>
      <c r="D945" s="63" t="s">
        <v>18</v>
      </c>
      <c r="E945" s="63" t="s">
        <v>4138</v>
      </c>
      <c r="F945" s="63" t="s">
        <v>1071</v>
      </c>
      <c r="G945" s="63"/>
      <c r="H945" s="63" t="s">
        <v>18</v>
      </c>
      <c r="I945" s="76">
        <v>44284.0</v>
      </c>
      <c r="J945" s="76">
        <v>44285.0</v>
      </c>
      <c r="K945" s="255" t="s">
        <v>4139</v>
      </c>
      <c r="L945" s="59">
        <v>5816976.0</v>
      </c>
      <c r="M945" s="60" t="s">
        <v>18</v>
      </c>
      <c r="N945" s="63" t="s">
        <v>18</v>
      </c>
      <c r="O945" s="59" t="s">
        <v>18</v>
      </c>
      <c r="P945" s="57"/>
      <c r="Q945" s="57"/>
      <c r="R945">
        <f t="shared" si="84"/>
        <v>1</v>
      </c>
    </row>
    <row r="946" ht="30.0" customHeight="1">
      <c r="A946" s="63">
        <v>1.0</v>
      </c>
      <c r="B946" s="63" t="s">
        <v>1439</v>
      </c>
      <c r="C946" s="60" t="s">
        <v>217</v>
      </c>
      <c r="D946" s="63">
        <v>389.0</v>
      </c>
      <c r="E946" s="60" t="s">
        <v>1440</v>
      </c>
      <c r="F946" s="63" t="s">
        <v>1071</v>
      </c>
      <c r="G946" s="63"/>
      <c r="H946" s="63" t="s">
        <v>18</v>
      </c>
      <c r="I946" s="76">
        <v>44284.0</v>
      </c>
      <c r="J946" s="64">
        <v>44306.0</v>
      </c>
      <c r="K946" s="87" t="s">
        <v>4140</v>
      </c>
      <c r="L946" s="59">
        <v>1.4267646E7</v>
      </c>
      <c r="M946" s="60" t="s">
        <v>18</v>
      </c>
      <c r="N946" s="55" t="s">
        <v>1443</v>
      </c>
      <c r="O946" s="63" t="s">
        <v>18</v>
      </c>
      <c r="P946" s="57"/>
      <c r="Q946" s="57"/>
      <c r="R946">
        <f t="shared" si="84"/>
        <v>22</v>
      </c>
    </row>
    <row r="947" ht="27.75" customHeight="1">
      <c r="A947" s="63">
        <v>1.0</v>
      </c>
      <c r="B947" s="63" t="s">
        <v>1439</v>
      </c>
      <c r="C947" s="60" t="s">
        <v>153</v>
      </c>
      <c r="D947" s="63">
        <v>386.0</v>
      </c>
      <c r="E947" s="63" t="s">
        <v>4141</v>
      </c>
      <c r="F947" s="63" t="s">
        <v>1071</v>
      </c>
      <c r="G947" s="63"/>
      <c r="H947" s="63" t="s">
        <v>18</v>
      </c>
      <c r="I947" s="76">
        <v>44284.0</v>
      </c>
      <c r="J947" s="64">
        <v>44306.0</v>
      </c>
      <c r="K947" s="87" t="s">
        <v>4140</v>
      </c>
      <c r="L947" s="59">
        <v>677006.0</v>
      </c>
      <c r="M947" s="60" t="s">
        <v>18</v>
      </c>
      <c r="N947" s="63" t="s">
        <v>18</v>
      </c>
      <c r="O947" s="63" t="s">
        <v>18</v>
      </c>
      <c r="P947" s="57"/>
      <c r="Q947" s="57"/>
      <c r="R947">
        <f t="shared" si="84"/>
        <v>22</v>
      </c>
    </row>
    <row r="948" ht="27.0" customHeight="1">
      <c r="A948" s="63">
        <v>1.0</v>
      </c>
      <c r="B948" s="63" t="s">
        <v>102</v>
      </c>
      <c r="C948" s="60" t="s">
        <v>1146</v>
      </c>
      <c r="D948" s="63">
        <v>392.0</v>
      </c>
      <c r="E948" s="63" t="s">
        <v>4142</v>
      </c>
      <c r="F948" s="63" t="s">
        <v>1071</v>
      </c>
      <c r="G948" s="63"/>
      <c r="H948" s="63" t="s">
        <v>18</v>
      </c>
      <c r="I948" s="76">
        <v>44285.0</v>
      </c>
      <c r="J948" s="76">
        <v>44285.0</v>
      </c>
      <c r="K948" s="87" t="s">
        <v>4143</v>
      </c>
      <c r="L948" s="59">
        <v>73420.0</v>
      </c>
      <c r="M948" s="60" t="s">
        <v>18</v>
      </c>
      <c r="N948" s="63" t="s">
        <v>18</v>
      </c>
      <c r="O948" s="63" t="s">
        <v>18</v>
      </c>
      <c r="P948" s="57"/>
      <c r="Q948" s="57"/>
      <c r="R948">
        <f t="shared" si="84"/>
        <v>0</v>
      </c>
    </row>
    <row r="949">
      <c r="A949" s="63">
        <v>2.0</v>
      </c>
      <c r="B949" s="63" t="s">
        <v>102</v>
      </c>
      <c r="C949" s="63" t="s">
        <v>1742</v>
      </c>
      <c r="D949" s="63">
        <v>962.0</v>
      </c>
      <c r="E949" s="63" t="s">
        <v>4144</v>
      </c>
      <c r="F949" s="63" t="s">
        <v>1071</v>
      </c>
      <c r="G949" s="63"/>
      <c r="H949" s="63" t="s">
        <v>18</v>
      </c>
      <c r="I949" s="76">
        <v>44419.0</v>
      </c>
      <c r="J949" s="76">
        <v>44420.0</v>
      </c>
      <c r="K949" s="87" t="s">
        <v>4145</v>
      </c>
      <c r="L949" s="59">
        <v>1.1674711E8</v>
      </c>
      <c r="M949" s="60" t="s">
        <v>18</v>
      </c>
      <c r="N949" s="63" t="s">
        <v>18</v>
      </c>
      <c r="O949" s="63" t="s">
        <v>18</v>
      </c>
      <c r="P949" s="57"/>
      <c r="Q949" s="57"/>
      <c r="R949">
        <f t="shared" si="84"/>
        <v>1</v>
      </c>
    </row>
    <row r="950">
      <c r="A950" s="49">
        <v>1.0</v>
      </c>
      <c r="B950" s="51" t="s">
        <v>408</v>
      </c>
      <c r="C950" s="51" t="s">
        <v>4146</v>
      </c>
      <c r="D950" s="49" t="s">
        <v>18</v>
      </c>
      <c r="E950" s="49" t="s">
        <v>3720</v>
      </c>
      <c r="F950" s="49" t="s">
        <v>1071</v>
      </c>
      <c r="G950" s="51"/>
      <c r="H950" s="51" t="s">
        <v>18</v>
      </c>
      <c r="I950" s="96">
        <v>44237.0</v>
      </c>
      <c r="J950" s="96">
        <v>44260.0</v>
      </c>
      <c r="K950" s="81" t="s">
        <v>4147</v>
      </c>
      <c r="L950" s="54">
        <v>459000.0</v>
      </c>
      <c r="M950" s="98" t="s">
        <v>4148</v>
      </c>
      <c r="N950" s="55" t="s">
        <v>18</v>
      </c>
      <c r="O950" s="56" t="s">
        <v>18</v>
      </c>
      <c r="P950" s="57"/>
      <c r="Q950" s="57"/>
      <c r="R950">
        <f t="shared" si="84"/>
        <v>23</v>
      </c>
    </row>
    <row r="951">
      <c r="A951" s="63">
        <v>1.0</v>
      </c>
      <c r="B951" s="63" t="s">
        <v>3894</v>
      </c>
      <c r="C951" s="60" t="s">
        <v>120</v>
      </c>
      <c r="D951" s="63">
        <v>407.0</v>
      </c>
      <c r="E951" s="63" t="s">
        <v>3895</v>
      </c>
      <c r="F951" s="63" t="s">
        <v>1071</v>
      </c>
      <c r="G951" s="63"/>
      <c r="H951" s="63" t="s">
        <v>18</v>
      </c>
      <c r="I951" s="76">
        <v>44287.0</v>
      </c>
      <c r="J951" s="76">
        <v>44291.0</v>
      </c>
      <c r="K951" s="87" t="s">
        <v>4149</v>
      </c>
      <c r="L951" s="59">
        <v>1799826.0</v>
      </c>
      <c r="M951" s="60" t="s">
        <v>18</v>
      </c>
      <c r="N951" s="63" t="s">
        <v>18</v>
      </c>
      <c r="O951" s="63" t="s">
        <v>18</v>
      </c>
      <c r="P951" s="57"/>
      <c r="Q951" s="57"/>
    </row>
    <row r="952">
      <c r="A952" s="63">
        <v>1.0</v>
      </c>
      <c r="B952" s="63" t="s">
        <v>4150</v>
      </c>
      <c r="C952" s="60" t="s">
        <v>120</v>
      </c>
      <c r="D952" s="63">
        <v>404.0</v>
      </c>
      <c r="E952" s="63" t="s">
        <v>4151</v>
      </c>
      <c r="F952" s="63" t="s">
        <v>1071</v>
      </c>
      <c r="G952" s="63"/>
      <c r="H952" s="63" t="s">
        <v>18</v>
      </c>
      <c r="I952" s="76">
        <v>44287.0</v>
      </c>
      <c r="J952" s="76">
        <v>44300.0</v>
      </c>
      <c r="K952" s="87" t="s">
        <v>4152</v>
      </c>
      <c r="L952" s="59">
        <v>1392777.0</v>
      </c>
      <c r="M952" s="60" t="s">
        <v>18</v>
      </c>
      <c r="N952" s="63" t="s">
        <v>18</v>
      </c>
      <c r="O952" s="63" t="s">
        <v>18</v>
      </c>
      <c r="P952" s="57"/>
      <c r="Q952" s="57"/>
    </row>
    <row r="953">
      <c r="A953" s="63">
        <v>1.0</v>
      </c>
      <c r="B953" s="63" t="s">
        <v>4153</v>
      </c>
      <c r="C953" s="60" t="s">
        <v>217</v>
      </c>
      <c r="D953" s="63">
        <v>410.0</v>
      </c>
      <c r="E953" s="63" t="s">
        <v>3903</v>
      </c>
      <c r="F953" s="63" t="s">
        <v>1071</v>
      </c>
      <c r="G953" s="63"/>
      <c r="H953" s="63" t="s">
        <v>18</v>
      </c>
      <c r="I953" s="76">
        <v>44288.0</v>
      </c>
      <c r="J953" s="76">
        <v>44306.0</v>
      </c>
      <c r="K953" s="87" t="s">
        <v>4154</v>
      </c>
      <c r="L953" s="59">
        <v>2322672.0</v>
      </c>
      <c r="M953" s="60" t="s">
        <v>18</v>
      </c>
      <c r="N953" s="63" t="s">
        <v>18</v>
      </c>
      <c r="O953" s="63" t="s">
        <v>18</v>
      </c>
      <c r="P953" s="57"/>
      <c r="Q953" s="57"/>
    </row>
    <row r="954">
      <c r="A954" s="63">
        <v>1.0</v>
      </c>
      <c r="B954" s="63" t="s">
        <v>197</v>
      </c>
      <c r="C954" s="60" t="s">
        <v>420</v>
      </c>
      <c r="D954" s="63" t="s">
        <v>18</v>
      </c>
      <c r="E954" s="63" t="s">
        <v>4155</v>
      </c>
      <c r="F954" s="63" t="s">
        <v>1071</v>
      </c>
      <c r="G954" s="63"/>
      <c r="H954" s="63" t="s">
        <v>18</v>
      </c>
      <c r="I954" s="76">
        <v>44288.0</v>
      </c>
      <c r="J954" s="76">
        <v>44288.0</v>
      </c>
      <c r="K954" s="87" t="s">
        <v>4156</v>
      </c>
      <c r="L954" s="59">
        <v>120010.0</v>
      </c>
      <c r="M954" s="60" t="s">
        <v>18</v>
      </c>
      <c r="N954" s="63" t="s">
        <v>18</v>
      </c>
      <c r="O954" s="63" t="s">
        <v>18</v>
      </c>
      <c r="P954" s="57"/>
      <c r="Q954" s="57"/>
      <c r="R954">
        <f t="shared" ref="R954:R955" si="85">DATEDIF(I954,J954,"D")</f>
        <v>0</v>
      </c>
    </row>
    <row r="955">
      <c r="A955" s="63">
        <v>1.0</v>
      </c>
      <c r="B955" s="63" t="s">
        <v>550</v>
      </c>
      <c r="C955" s="60" t="s">
        <v>513</v>
      </c>
      <c r="D955" s="63">
        <v>422.0</v>
      </c>
      <c r="E955" s="63" t="s">
        <v>4157</v>
      </c>
      <c r="F955" s="63" t="s">
        <v>1071</v>
      </c>
      <c r="G955" s="63"/>
      <c r="H955" s="63" t="s">
        <v>338</v>
      </c>
      <c r="I955" s="76">
        <v>44291.0</v>
      </c>
      <c r="J955" s="64">
        <v>44308.0</v>
      </c>
      <c r="K955" s="77" t="s">
        <v>4158</v>
      </c>
      <c r="L955" s="59" t="s">
        <v>18</v>
      </c>
      <c r="M955" s="60" t="s">
        <v>18</v>
      </c>
      <c r="N955" s="63" t="s">
        <v>18</v>
      </c>
      <c r="O955" s="63" t="s">
        <v>18</v>
      </c>
      <c r="P955" s="57"/>
      <c r="Q955" s="57"/>
      <c r="R955">
        <f t="shared" si="85"/>
        <v>17</v>
      </c>
    </row>
    <row r="956">
      <c r="A956" s="63">
        <v>1.0</v>
      </c>
      <c r="B956" s="63" t="s">
        <v>4159</v>
      </c>
      <c r="C956" s="60" t="s">
        <v>326</v>
      </c>
      <c r="D956" s="63">
        <v>417.0</v>
      </c>
      <c r="E956" s="63" t="s">
        <v>4160</v>
      </c>
      <c r="F956" s="63" t="s">
        <v>1071</v>
      </c>
      <c r="G956" s="63"/>
      <c r="H956" s="63" t="s">
        <v>18</v>
      </c>
      <c r="I956" s="76">
        <v>44291.0</v>
      </c>
      <c r="J956" s="76">
        <v>44292.0</v>
      </c>
      <c r="K956" s="87" t="s">
        <v>4161</v>
      </c>
      <c r="L956" s="59">
        <v>4640852.0</v>
      </c>
      <c r="M956" s="60" t="s">
        <v>18</v>
      </c>
      <c r="N956" s="63" t="s">
        <v>18</v>
      </c>
      <c r="O956" s="63" t="s">
        <v>18</v>
      </c>
      <c r="P956" s="57"/>
      <c r="Q956" s="57"/>
    </row>
    <row r="957">
      <c r="A957" s="63">
        <v>1.0</v>
      </c>
      <c r="B957" s="63" t="s">
        <v>1287</v>
      </c>
      <c r="C957" s="60" t="s">
        <v>3693</v>
      </c>
      <c r="D957" s="63" t="s">
        <v>18</v>
      </c>
      <c r="E957" s="63" t="s">
        <v>4162</v>
      </c>
      <c r="F957" s="63" t="s">
        <v>1071</v>
      </c>
      <c r="G957" s="63"/>
      <c r="H957" s="63" t="s">
        <v>18</v>
      </c>
      <c r="I957" s="76">
        <v>44291.0</v>
      </c>
      <c r="J957" s="76">
        <v>44291.0</v>
      </c>
      <c r="K957" s="87" t="s">
        <v>4163</v>
      </c>
      <c r="L957" s="59">
        <v>92711.0</v>
      </c>
      <c r="M957" s="60" t="s">
        <v>18</v>
      </c>
      <c r="N957" s="55" t="s">
        <v>4164</v>
      </c>
      <c r="O957" s="63" t="s">
        <v>18</v>
      </c>
      <c r="P957" s="57"/>
      <c r="Q957" s="57"/>
    </row>
    <row r="958">
      <c r="A958" s="63">
        <v>1.0</v>
      </c>
      <c r="B958" s="63" t="s">
        <v>102</v>
      </c>
      <c r="C958" s="63" t="s">
        <v>1146</v>
      </c>
      <c r="D958" s="63">
        <v>465.0</v>
      </c>
      <c r="E958" s="63" t="s">
        <v>3917</v>
      </c>
      <c r="F958" s="63" t="s">
        <v>1071</v>
      </c>
      <c r="G958" s="63"/>
      <c r="H958" s="63" t="s">
        <v>18</v>
      </c>
      <c r="I958" s="76">
        <v>44300.0</v>
      </c>
      <c r="J958" s="76">
        <v>44302.0</v>
      </c>
      <c r="K958" s="87" t="s">
        <v>4165</v>
      </c>
      <c r="L958" s="59">
        <v>39460.0</v>
      </c>
      <c r="M958" s="60" t="s">
        <v>4166</v>
      </c>
      <c r="N958" s="61" t="s">
        <v>4167</v>
      </c>
      <c r="O958" s="63" t="s">
        <v>18</v>
      </c>
      <c r="P958" s="57"/>
      <c r="Q958" s="57"/>
      <c r="R958">
        <f t="shared" ref="R958:R961" si="86">DATEDIF(I958,J958,"D")</f>
        <v>2</v>
      </c>
    </row>
    <row r="959">
      <c r="A959" s="63">
        <v>1.0</v>
      </c>
      <c r="B959" s="63" t="s">
        <v>1275</v>
      </c>
      <c r="C959" s="60" t="s">
        <v>1461</v>
      </c>
      <c r="D959" s="63">
        <v>421.0</v>
      </c>
      <c r="E959" s="63" t="s">
        <v>3923</v>
      </c>
      <c r="F959" s="63" t="s">
        <v>1071</v>
      </c>
      <c r="G959" s="208"/>
      <c r="H959" s="63" t="s">
        <v>18</v>
      </c>
      <c r="I959" s="76">
        <v>44291.0</v>
      </c>
      <c r="J959" s="76">
        <v>44295.0</v>
      </c>
      <c r="K959" s="87" t="s">
        <v>4168</v>
      </c>
      <c r="L959" s="59">
        <v>76080.0</v>
      </c>
      <c r="M959" s="60" t="s">
        <v>18</v>
      </c>
      <c r="N959" s="63" t="s">
        <v>18</v>
      </c>
      <c r="O959" s="63" t="s">
        <v>18</v>
      </c>
      <c r="P959" s="57"/>
      <c r="Q959" s="57"/>
      <c r="R959">
        <f t="shared" si="86"/>
        <v>4</v>
      </c>
    </row>
    <row r="960">
      <c r="A960" s="63">
        <v>1.0</v>
      </c>
      <c r="B960" s="63" t="s">
        <v>3859</v>
      </c>
      <c r="C960" s="63" t="s">
        <v>291</v>
      </c>
      <c r="D960" s="63">
        <v>445.0</v>
      </c>
      <c r="E960" s="63" t="s">
        <v>4169</v>
      </c>
      <c r="F960" s="63" t="s">
        <v>1071</v>
      </c>
      <c r="G960" s="63"/>
      <c r="H960" s="63" t="s">
        <v>18</v>
      </c>
      <c r="I960" s="76">
        <v>44294.0</v>
      </c>
      <c r="J960" s="76">
        <v>44294.0</v>
      </c>
      <c r="K960" s="87" t="s">
        <v>4170</v>
      </c>
      <c r="L960" s="59">
        <v>648920.0</v>
      </c>
      <c r="M960" s="60" t="s">
        <v>18</v>
      </c>
      <c r="N960" s="63" t="s">
        <v>18</v>
      </c>
      <c r="O960" s="63" t="s">
        <v>18</v>
      </c>
      <c r="P960" s="57"/>
      <c r="Q960" s="57"/>
      <c r="R960">
        <f t="shared" si="86"/>
        <v>0</v>
      </c>
    </row>
    <row r="961">
      <c r="A961" s="63">
        <v>1.0</v>
      </c>
      <c r="B961" s="63" t="s">
        <v>3521</v>
      </c>
      <c r="C961" s="63" t="s">
        <v>93</v>
      </c>
      <c r="D961" s="63">
        <v>442.0</v>
      </c>
      <c r="E961" s="63" t="s">
        <v>4171</v>
      </c>
      <c r="F961" s="63" t="s">
        <v>1071</v>
      </c>
      <c r="G961" s="63"/>
      <c r="H961" s="63" t="s">
        <v>18</v>
      </c>
      <c r="I961" s="76">
        <v>44295.0</v>
      </c>
      <c r="J961" s="76">
        <v>44299.0</v>
      </c>
      <c r="K961" s="87" t="s">
        <v>4172</v>
      </c>
      <c r="L961" s="59">
        <v>724361.0</v>
      </c>
      <c r="M961" s="60" t="s">
        <v>18</v>
      </c>
      <c r="N961" s="63" t="s">
        <v>18</v>
      </c>
      <c r="O961" s="63" t="s">
        <v>18</v>
      </c>
      <c r="P961" s="57"/>
      <c r="Q961" s="57"/>
      <c r="R961">
        <f t="shared" si="86"/>
        <v>4</v>
      </c>
    </row>
    <row r="962">
      <c r="A962" s="63">
        <v>1.0</v>
      </c>
      <c r="B962" s="63" t="s">
        <v>2201</v>
      </c>
      <c r="C962" s="63" t="s">
        <v>530</v>
      </c>
      <c r="D962" s="63" t="s">
        <v>18</v>
      </c>
      <c r="E962" s="63" t="s">
        <v>4173</v>
      </c>
      <c r="F962" s="63" t="s">
        <v>1071</v>
      </c>
      <c r="G962" s="63"/>
      <c r="H962" s="63" t="s">
        <v>18</v>
      </c>
      <c r="I962" s="76">
        <v>44325.0</v>
      </c>
      <c r="J962" s="76">
        <v>44325.0</v>
      </c>
      <c r="K962" s="87" t="s">
        <v>4174</v>
      </c>
      <c r="L962" s="59">
        <v>293868.0</v>
      </c>
      <c r="M962" s="60" t="s">
        <v>18</v>
      </c>
      <c r="N962" s="63" t="s">
        <v>18</v>
      </c>
      <c r="O962" s="63" t="s">
        <v>18</v>
      </c>
      <c r="P962" s="57"/>
      <c r="Q962" s="57"/>
    </row>
    <row r="963">
      <c r="A963" s="63">
        <v>1.0</v>
      </c>
      <c r="B963" s="63" t="s">
        <v>239</v>
      </c>
      <c r="C963" s="63" t="s">
        <v>93</v>
      </c>
      <c r="D963" s="63">
        <v>453.0</v>
      </c>
      <c r="E963" s="63" t="s">
        <v>4175</v>
      </c>
      <c r="F963" s="63" t="s">
        <v>1071</v>
      </c>
      <c r="G963" s="63"/>
      <c r="H963" s="63" t="s">
        <v>18</v>
      </c>
      <c r="I963" s="76">
        <v>44299.0</v>
      </c>
      <c r="J963" s="76">
        <v>44299.0</v>
      </c>
      <c r="K963" s="87" t="s">
        <v>4176</v>
      </c>
      <c r="L963" s="59">
        <v>2632747.0</v>
      </c>
      <c r="M963" s="60" t="s">
        <v>18</v>
      </c>
      <c r="N963" s="63" t="s">
        <v>18</v>
      </c>
      <c r="O963" s="63" t="s">
        <v>18</v>
      </c>
      <c r="P963" s="57"/>
      <c r="Q963" s="57"/>
      <c r="R963">
        <f>DATEDIF(I963,J963,"D")</f>
        <v>0</v>
      </c>
    </row>
    <row r="964">
      <c r="A964" s="63">
        <v>1.0</v>
      </c>
      <c r="B964" s="63" t="s">
        <v>4177</v>
      </c>
      <c r="C964" s="63" t="s">
        <v>577</v>
      </c>
      <c r="D964" s="63" t="s">
        <v>18</v>
      </c>
      <c r="E964" s="63" t="s">
        <v>4178</v>
      </c>
      <c r="F964" s="63" t="s">
        <v>1071</v>
      </c>
      <c r="G964" s="63"/>
      <c r="H964" s="63" t="s">
        <v>18</v>
      </c>
      <c r="I964" s="76">
        <v>44299.0</v>
      </c>
      <c r="J964" s="76">
        <v>44299.0</v>
      </c>
      <c r="K964" s="87" t="s">
        <v>4179</v>
      </c>
      <c r="L964" s="59">
        <v>82329.0</v>
      </c>
      <c r="M964" s="60" t="s">
        <v>18</v>
      </c>
      <c r="N964" s="63" t="s">
        <v>18</v>
      </c>
      <c r="O964" s="63" t="s">
        <v>18</v>
      </c>
      <c r="P964" s="57"/>
      <c r="Q964" s="57"/>
    </row>
    <row r="965">
      <c r="A965" s="63">
        <v>1.0</v>
      </c>
      <c r="B965" s="63" t="s">
        <v>3113</v>
      </c>
      <c r="C965" s="63" t="s">
        <v>153</v>
      </c>
      <c r="D965" s="63" t="s">
        <v>18</v>
      </c>
      <c r="E965" s="63" t="s">
        <v>4180</v>
      </c>
      <c r="F965" s="63" t="s">
        <v>1071</v>
      </c>
      <c r="G965" s="63"/>
      <c r="H965" s="63" t="s">
        <v>18</v>
      </c>
      <c r="I965" s="76">
        <v>44299.0</v>
      </c>
      <c r="J965" s="212">
        <v>44299.0</v>
      </c>
      <c r="K965" s="87" t="s">
        <v>4181</v>
      </c>
      <c r="L965" s="59">
        <v>826281.0</v>
      </c>
      <c r="M965" s="60" t="s">
        <v>18</v>
      </c>
      <c r="N965" s="63" t="s">
        <v>18</v>
      </c>
      <c r="O965" s="63" t="s">
        <v>18</v>
      </c>
      <c r="P965" s="57"/>
      <c r="Q965" s="57"/>
      <c r="R965">
        <f t="shared" ref="R965:R967" si="87">DATEDIF(I965,J965,"D")</f>
        <v>0</v>
      </c>
    </row>
    <row r="966">
      <c r="A966" s="63">
        <v>1.0</v>
      </c>
      <c r="B966" s="63" t="s">
        <v>3978</v>
      </c>
      <c r="C966" s="63" t="s">
        <v>3974</v>
      </c>
      <c r="D966" s="63">
        <v>495.0</v>
      </c>
      <c r="E966" s="63" t="s">
        <v>4182</v>
      </c>
      <c r="F966" s="63" t="s">
        <v>1071</v>
      </c>
      <c r="G966" s="63"/>
      <c r="H966" s="63" t="s">
        <v>18</v>
      </c>
      <c r="I966" s="76">
        <v>44300.0</v>
      </c>
      <c r="J966" s="76">
        <v>44300.0</v>
      </c>
      <c r="K966" s="87" t="s">
        <v>4183</v>
      </c>
      <c r="L966" s="59">
        <v>92968.0</v>
      </c>
      <c r="M966" s="60" t="s">
        <v>18</v>
      </c>
      <c r="N966" s="63" t="s">
        <v>18</v>
      </c>
      <c r="O966" s="63" t="s">
        <v>18</v>
      </c>
      <c r="P966" s="57"/>
      <c r="Q966" s="57"/>
      <c r="R966">
        <f t="shared" si="87"/>
        <v>0</v>
      </c>
    </row>
    <row r="967" ht="53.25" customHeight="1">
      <c r="A967" s="63">
        <v>1.0</v>
      </c>
      <c r="B967" s="63" t="s">
        <v>2195</v>
      </c>
      <c r="C967" s="63" t="s">
        <v>1346</v>
      </c>
      <c r="D967" s="63">
        <v>475.0</v>
      </c>
      <c r="E967" s="63" t="s">
        <v>4184</v>
      </c>
      <c r="F967" s="63" t="s">
        <v>1071</v>
      </c>
      <c r="G967" s="63"/>
      <c r="H967" s="63" t="s">
        <v>18</v>
      </c>
      <c r="I967" s="76">
        <v>44300.0</v>
      </c>
      <c r="J967" s="76">
        <v>44301.0</v>
      </c>
      <c r="K967" s="87" t="s">
        <v>4185</v>
      </c>
      <c r="L967" s="59">
        <v>784225.0</v>
      </c>
      <c r="M967" s="60" t="s">
        <v>18</v>
      </c>
      <c r="N967" s="63" t="s">
        <v>18</v>
      </c>
      <c r="O967" s="63" t="s">
        <v>18</v>
      </c>
      <c r="P967" s="57"/>
      <c r="Q967" s="57"/>
      <c r="R967">
        <f t="shared" si="87"/>
        <v>1</v>
      </c>
    </row>
    <row r="968">
      <c r="A968" s="63">
        <v>1.0</v>
      </c>
      <c r="B968" s="60" t="s">
        <v>1275</v>
      </c>
      <c r="C968" s="63" t="s">
        <v>571</v>
      </c>
      <c r="D968" s="63">
        <v>687.0</v>
      </c>
      <c r="E968" s="63" t="s">
        <v>1897</v>
      </c>
      <c r="F968" s="63" t="s">
        <v>1071</v>
      </c>
      <c r="G968" s="63"/>
      <c r="H968" s="63" t="s">
        <v>18</v>
      </c>
      <c r="I968" s="76">
        <v>44350.0</v>
      </c>
      <c r="J968" s="76">
        <v>44357.0</v>
      </c>
      <c r="K968" s="87" t="s">
        <v>4186</v>
      </c>
      <c r="L968" s="59">
        <v>5754850.0</v>
      </c>
      <c r="M968" s="60" t="s">
        <v>18</v>
      </c>
      <c r="N968" s="63" t="s">
        <v>18</v>
      </c>
      <c r="O968" s="63" t="s">
        <v>18</v>
      </c>
      <c r="P968" s="57"/>
      <c r="Q968" s="57"/>
    </row>
    <row r="969">
      <c r="A969" s="63">
        <v>1.0</v>
      </c>
      <c r="B969" s="63" t="s">
        <v>4187</v>
      </c>
      <c r="C969" s="63" t="s">
        <v>426</v>
      </c>
      <c r="D969" s="63">
        <v>492.0</v>
      </c>
      <c r="E969" s="63" t="s">
        <v>4188</v>
      </c>
      <c r="F969" s="63" t="s">
        <v>1071</v>
      </c>
      <c r="G969" s="63"/>
      <c r="H969" s="63" t="s">
        <v>18</v>
      </c>
      <c r="I969" s="76">
        <v>44301.0</v>
      </c>
      <c r="J969" s="76">
        <v>44301.0</v>
      </c>
      <c r="K969" s="87" t="s">
        <v>4189</v>
      </c>
      <c r="L969" s="59" t="s">
        <v>18</v>
      </c>
      <c r="M969" s="60" t="s">
        <v>18</v>
      </c>
      <c r="N969" s="63" t="s">
        <v>18</v>
      </c>
      <c r="O969" s="63" t="s">
        <v>18</v>
      </c>
      <c r="P969" s="57"/>
      <c r="Q969" s="57"/>
      <c r="R969">
        <f t="shared" ref="R969:R975" si="88">DATEDIF(I969,J969,"D")</f>
        <v>0</v>
      </c>
    </row>
    <row r="970">
      <c r="A970" s="63">
        <v>1.0</v>
      </c>
      <c r="B970" s="63" t="s">
        <v>4190</v>
      </c>
      <c r="C970" s="63" t="s">
        <v>577</v>
      </c>
      <c r="D970" s="63">
        <v>511.0</v>
      </c>
      <c r="E970" s="63" t="s">
        <v>4191</v>
      </c>
      <c r="F970" s="63" t="s">
        <v>1071</v>
      </c>
      <c r="G970" s="63"/>
      <c r="H970" s="63" t="s">
        <v>18</v>
      </c>
      <c r="I970" s="76">
        <v>44307.0</v>
      </c>
      <c r="J970" s="76">
        <v>44307.0</v>
      </c>
      <c r="K970" s="87" t="s">
        <v>4192</v>
      </c>
      <c r="L970" s="59">
        <v>82239.0</v>
      </c>
      <c r="M970" s="60" t="s">
        <v>4193</v>
      </c>
      <c r="N970" s="63" t="s">
        <v>18</v>
      </c>
      <c r="O970" s="63" t="s">
        <v>18</v>
      </c>
      <c r="P970" s="57"/>
      <c r="Q970" s="57"/>
      <c r="R970">
        <f t="shared" si="88"/>
        <v>0</v>
      </c>
    </row>
    <row r="971" ht="64.5" customHeight="1">
      <c r="A971" s="63">
        <v>1.0</v>
      </c>
      <c r="B971" s="63" t="s">
        <v>4124</v>
      </c>
      <c r="C971" s="63" t="s">
        <v>4194</v>
      </c>
      <c r="D971" s="63">
        <v>507.0</v>
      </c>
      <c r="E971" s="63" t="s">
        <v>3163</v>
      </c>
      <c r="F971" s="63" t="s">
        <v>1071</v>
      </c>
      <c r="G971" s="63"/>
      <c r="H971" s="63" t="s">
        <v>18</v>
      </c>
      <c r="I971" s="76">
        <v>44307.0</v>
      </c>
      <c r="J971" s="76">
        <v>44308.0</v>
      </c>
      <c r="K971" s="87" t="s">
        <v>4195</v>
      </c>
      <c r="L971" s="59">
        <v>21462.0</v>
      </c>
      <c r="M971" s="60" t="s">
        <v>18</v>
      </c>
      <c r="N971" s="63" t="s">
        <v>18</v>
      </c>
      <c r="O971" s="63" t="s">
        <v>18</v>
      </c>
      <c r="P971" s="57"/>
      <c r="Q971" s="57"/>
      <c r="R971">
        <f t="shared" si="88"/>
        <v>1</v>
      </c>
    </row>
    <row r="972">
      <c r="A972" s="63">
        <v>1.0</v>
      </c>
      <c r="B972" s="63" t="s">
        <v>408</v>
      </c>
      <c r="C972" s="63" t="s">
        <v>1362</v>
      </c>
      <c r="D972" s="63" t="s">
        <v>18</v>
      </c>
      <c r="E972" s="63" t="s">
        <v>4196</v>
      </c>
      <c r="F972" s="63" t="s">
        <v>1071</v>
      </c>
      <c r="G972" s="63"/>
      <c r="H972" s="63" t="s">
        <v>18</v>
      </c>
      <c r="I972" s="76">
        <v>44309.0</v>
      </c>
      <c r="J972" s="108">
        <v>44309.0</v>
      </c>
      <c r="K972" s="87" t="s">
        <v>4197</v>
      </c>
      <c r="L972" s="59">
        <v>621600.0</v>
      </c>
      <c r="M972" s="60" t="s">
        <v>18</v>
      </c>
      <c r="N972" s="63" t="s">
        <v>18</v>
      </c>
      <c r="O972" s="63" t="s">
        <v>18</v>
      </c>
      <c r="P972" s="57"/>
      <c r="Q972" s="57"/>
      <c r="R972">
        <f t="shared" si="88"/>
        <v>0</v>
      </c>
    </row>
    <row r="973">
      <c r="A973" s="63">
        <v>1.0</v>
      </c>
      <c r="B973" s="63" t="s">
        <v>4198</v>
      </c>
      <c r="C973" s="63" t="s">
        <v>530</v>
      </c>
      <c r="D973" s="63">
        <v>529.0</v>
      </c>
      <c r="E973" s="60" t="s">
        <v>4199</v>
      </c>
      <c r="F973" s="63" t="s">
        <v>1071</v>
      </c>
      <c r="G973" s="63"/>
      <c r="H973" s="63" t="s">
        <v>18</v>
      </c>
      <c r="I973" s="76">
        <v>44309.0</v>
      </c>
      <c r="J973" s="76">
        <v>44309.0</v>
      </c>
      <c r="K973" s="87" t="s">
        <v>4200</v>
      </c>
      <c r="L973" s="59">
        <v>442030.0</v>
      </c>
      <c r="M973" s="60" t="s">
        <v>18</v>
      </c>
      <c r="N973" s="63" t="s">
        <v>18</v>
      </c>
      <c r="O973" s="63" t="s">
        <v>18</v>
      </c>
      <c r="P973" s="57"/>
      <c r="Q973" s="57"/>
      <c r="R973">
        <f t="shared" si="88"/>
        <v>0</v>
      </c>
    </row>
    <row r="974">
      <c r="A974" s="63">
        <v>1.0</v>
      </c>
      <c r="B974" s="63" t="s">
        <v>2252</v>
      </c>
      <c r="C974" s="63" t="s">
        <v>577</v>
      </c>
      <c r="D974" s="63">
        <v>530.0</v>
      </c>
      <c r="E974" s="63" t="s">
        <v>4201</v>
      </c>
      <c r="F974" s="63" t="s">
        <v>1071</v>
      </c>
      <c r="G974" s="63"/>
      <c r="H974" s="63" t="s">
        <v>18</v>
      </c>
      <c r="I974" s="76">
        <v>44309.0</v>
      </c>
      <c r="J974" s="76">
        <v>44309.0</v>
      </c>
      <c r="K974" s="87" t="s">
        <v>4202</v>
      </c>
      <c r="L974" s="59">
        <v>44524.0</v>
      </c>
      <c r="M974" s="60" t="s">
        <v>4203</v>
      </c>
      <c r="N974" s="63" t="s">
        <v>18</v>
      </c>
      <c r="O974" s="63" t="s">
        <v>18</v>
      </c>
      <c r="P974" s="57"/>
      <c r="Q974" s="57"/>
      <c r="R974">
        <f t="shared" si="88"/>
        <v>0</v>
      </c>
    </row>
    <row r="975">
      <c r="A975" s="63">
        <v>1.0</v>
      </c>
      <c r="B975" s="60" t="s">
        <v>4204</v>
      </c>
      <c r="C975" s="63" t="s">
        <v>1338</v>
      </c>
      <c r="D975" s="63">
        <v>534.0</v>
      </c>
      <c r="E975" s="63" t="s">
        <v>4205</v>
      </c>
      <c r="F975" s="63" t="s">
        <v>1071</v>
      </c>
      <c r="G975" s="63"/>
      <c r="H975" s="63" t="s">
        <v>18</v>
      </c>
      <c r="I975" s="76">
        <v>44312.0</v>
      </c>
      <c r="J975" s="76">
        <v>44313.0</v>
      </c>
      <c r="K975" s="87" t="s">
        <v>4206</v>
      </c>
      <c r="L975" s="59">
        <v>71423.0</v>
      </c>
      <c r="M975" s="60" t="s">
        <v>18</v>
      </c>
      <c r="N975" s="63" t="s">
        <v>18</v>
      </c>
      <c r="O975" s="63" t="s">
        <v>18</v>
      </c>
      <c r="P975" s="57"/>
      <c r="Q975" s="57"/>
      <c r="R975">
        <f t="shared" si="88"/>
        <v>1</v>
      </c>
    </row>
    <row r="976">
      <c r="A976" s="63">
        <v>1.0</v>
      </c>
      <c r="B976" s="63" t="s">
        <v>4207</v>
      </c>
      <c r="C976" s="63" t="s">
        <v>1346</v>
      </c>
      <c r="D976" s="63">
        <v>545.0</v>
      </c>
      <c r="E976" s="63" t="s">
        <v>4208</v>
      </c>
      <c r="F976" s="63" t="s">
        <v>1071</v>
      </c>
      <c r="G976" s="63"/>
      <c r="H976" s="63" t="s">
        <v>18</v>
      </c>
      <c r="I976" s="76">
        <v>44313.0</v>
      </c>
      <c r="J976" s="76">
        <v>44341.0</v>
      </c>
      <c r="K976" s="87" t="s">
        <v>4209</v>
      </c>
      <c r="L976" s="59">
        <v>75710.0</v>
      </c>
      <c r="M976" s="60" t="s">
        <v>18</v>
      </c>
      <c r="N976" s="63" t="s">
        <v>18</v>
      </c>
      <c r="O976" s="63" t="s">
        <v>18</v>
      </c>
      <c r="P976" s="57"/>
      <c r="Q976" s="57"/>
    </row>
    <row r="977">
      <c r="A977" s="63">
        <v>1.0</v>
      </c>
      <c r="B977" s="63" t="s">
        <v>61</v>
      </c>
      <c r="C977" s="63" t="s">
        <v>309</v>
      </c>
      <c r="D977" s="63">
        <v>531.0</v>
      </c>
      <c r="E977" s="63" t="s">
        <v>4210</v>
      </c>
      <c r="F977" s="63" t="s">
        <v>1071</v>
      </c>
      <c r="G977" s="63"/>
      <c r="H977" s="63" t="s">
        <v>18</v>
      </c>
      <c r="I977" s="76">
        <v>44309.0</v>
      </c>
      <c r="J977" s="76">
        <v>44313.0</v>
      </c>
      <c r="K977" s="87" t="s">
        <v>4211</v>
      </c>
      <c r="L977" s="59">
        <v>193506.0</v>
      </c>
      <c r="M977" s="60" t="s">
        <v>18</v>
      </c>
      <c r="N977" s="63" t="s">
        <v>18</v>
      </c>
      <c r="O977" s="63" t="s">
        <v>18</v>
      </c>
      <c r="P977" s="57"/>
      <c r="Q977" s="57"/>
      <c r="R977">
        <f t="shared" ref="R977:R978" si="89">DATEDIF(I977,J977,"D")</f>
        <v>4</v>
      </c>
    </row>
    <row r="978">
      <c r="A978" s="63">
        <v>1.0</v>
      </c>
      <c r="B978" s="63" t="s">
        <v>3834</v>
      </c>
      <c r="C978" s="63" t="s">
        <v>513</v>
      </c>
      <c r="D978" s="63">
        <v>549.0</v>
      </c>
      <c r="E978" s="63" t="s">
        <v>4212</v>
      </c>
      <c r="F978" s="63" t="s">
        <v>1071</v>
      </c>
      <c r="G978" s="63"/>
      <c r="H978" s="63" t="s">
        <v>680</v>
      </c>
      <c r="I978" s="76">
        <v>44313.0</v>
      </c>
      <c r="J978" s="76">
        <v>44314.0</v>
      </c>
      <c r="K978" s="87" t="s">
        <v>4213</v>
      </c>
      <c r="L978" s="59">
        <v>1200588.0</v>
      </c>
      <c r="M978" s="60" t="s">
        <v>18</v>
      </c>
      <c r="N978" s="63" t="s">
        <v>18</v>
      </c>
      <c r="O978" s="63" t="s">
        <v>18</v>
      </c>
      <c r="P978" s="57"/>
      <c r="Q978" s="57"/>
      <c r="R978">
        <f t="shared" si="89"/>
        <v>1</v>
      </c>
    </row>
    <row r="979" ht="75.75" customHeight="1">
      <c r="A979" s="63">
        <v>1.0</v>
      </c>
      <c r="B979" s="63" t="s">
        <v>342</v>
      </c>
      <c r="C979" s="63" t="s">
        <v>1501</v>
      </c>
      <c r="D979" s="63">
        <v>562.0</v>
      </c>
      <c r="E979" s="63" t="s">
        <v>4214</v>
      </c>
      <c r="F979" s="63" t="s">
        <v>1071</v>
      </c>
      <c r="G979" s="156"/>
      <c r="H979" s="156"/>
      <c r="I979" s="76">
        <v>44320.0</v>
      </c>
      <c r="J979" s="76">
        <v>44321.0</v>
      </c>
      <c r="K979" s="87" t="s">
        <v>4215</v>
      </c>
      <c r="L979" s="59">
        <v>81595.0</v>
      </c>
      <c r="M979" s="60" t="s">
        <v>18</v>
      </c>
      <c r="N979" s="63" t="s">
        <v>18</v>
      </c>
      <c r="O979" s="63" t="s">
        <v>18</v>
      </c>
      <c r="P979" s="57"/>
      <c r="Q979" s="57"/>
    </row>
    <row r="980" ht="30.75" customHeight="1">
      <c r="A980" s="63">
        <v>1.0</v>
      </c>
      <c r="B980" s="63" t="s">
        <v>2244</v>
      </c>
      <c r="C980" s="63" t="s">
        <v>534</v>
      </c>
      <c r="D980" s="63">
        <v>571.0</v>
      </c>
      <c r="E980" s="63" t="s">
        <v>4013</v>
      </c>
      <c r="F980" s="63" t="s">
        <v>1071</v>
      </c>
      <c r="G980" s="63"/>
      <c r="H980" s="63" t="s">
        <v>18</v>
      </c>
      <c r="I980" s="76">
        <v>44321.0</v>
      </c>
      <c r="J980" s="76">
        <v>44321.0</v>
      </c>
      <c r="K980" s="87" t="s">
        <v>4216</v>
      </c>
      <c r="L980" s="59">
        <v>1.3772054E7</v>
      </c>
      <c r="M980" s="60" t="s">
        <v>18</v>
      </c>
      <c r="N980" s="61" t="s">
        <v>4217</v>
      </c>
      <c r="O980" s="63" t="s">
        <v>18</v>
      </c>
      <c r="P980" s="57"/>
      <c r="Q980" s="57"/>
      <c r="R980">
        <f t="shared" ref="R980:R1002" si="90">DATEDIF(I980,J980,"D")</f>
        <v>0</v>
      </c>
    </row>
    <row r="981">
      <c r="A981" s="63">
        <v>1.0</v>
      </c>
      <c r="B981" s="63" t="s">
        <v>2244</v>
      </c>
      <c r="C981" s="63" t="s">
        <v>217</v>
      </c>
      <c r="D981" s="63" t="s">
        <v>18</v>
      </c>
      <c r="E981" s="63" t="s">
        <v>4013</v>
      </c>
      <c r="F981" s="63" t="s">
        <v>1071</v>
      </c>
      <c r="G981" s="63"/>
      <c r="H981" s="63" t="s">
        <v>18</v>
      </c>
      <c r="I981" s="76">
        <v>44362.0</v>
      </c>
      <c r="J981" s="76">
        <v>44362.0</v>
      </c>
      <c r="K981" s="87" t="s">
        <v>4218</v>
      </c>
      <c r="L981" s="59">
        <v>1.3557855E7</v>
      </c>
      <c r="M981" s="60" t="s">
        <v>18</v>
      </c>
      <c r="N981" s="63" t="s">
        <v>18</v>
      </c>
      <c r="O981" s="63" t="s">
        <v>18</v>
      </c>
      <c r="P981" s="57"/>
      <c r="Q981" s="57"/>
      <c r="R981">
        <f t="shared" si="90"/>
        <v>0</v>
      </c>
    </row>
    <row r="982">
      <c r="A982" s="63">
        <v>1.0</v>
      </c>
      <c r="B982" s="60" t="s">
        <v>2244</v>
      </c>
      <c r="C982" s="63" t="s">
        <v>4219</v>
      </c>
      <c r="D982" s="63">
        <v>571.0</v>
      </c>
      <c r="E982" s="63" t="s">
        <v>4220</v>
      </c>
      <c r="F982" s="63" t="s">
        <v>1071</v>
      </c>
      <c r="G982" s="63"/>
      <c r="H982" s="63" t="s">
        <v>18</v>
      </c>
      <c r="I982" s="76">
        <v>44321.0</v>
      </c>
      <c r="J982" s="76">
        <v>44321.0</v>
      </c>
      <c r="K982" s="87" t="s">
        <v>4216</v>
      </c>
      <c r="L982" s="59">
        <v>329688.0</v>
      </c>
      <c r="M982" s="60" t="s">
        <v>18</v>
      </c>
      <c r="N982" s="63" t="s">
        <v>18</v>
      </c>
      <c r="O982" s="63" t="s">
        <v>18</v>
      </c>
      <c r="P982" s="57"/>
      <c r="Q982" s="57"/>
      <c r="R982">
        <f t="shared" si="90"/>
        <v>0</v>
      </c>
    </row>
    <row r="983">
      <c r="A983" s="63">
        <v>1.0</v>
      </c>
      <c r="B983" s="63" t="s">
        <v>108</v>
      </c>
      <c r="C983" s="63" t="s">
        <v>309</v>
      </c>
      <c r="D983" s="63">
        <v>583.0</v>
      </c>
      <c r="E983" s="63" t="s">
        <v>4023</v>
      </c>
      <c r="F983" s="63" t="s">
        <v>1071</v>
      </c>
      <c r="G983" s="63"/>
      <c r="H983" s="63" t="s">
        <v>18</v>
      </c>
      <c r="I983" s="76">
        <v>44320.0</v>
      </c>
      <c r="J983" s="76">
        <v>44322.0</v>
      </c>
      <c r="K983" s="87" t="s">
        <v>4221</v>
      </c>
      <c r="L983" s="59">
        <v>237384.0</v>
      </c>
      <c r="M983" s="60" t="s">
        <v>18</v>
      </c>
      <c r="N983" s="63" t="s">
        <v>18</v>
      </c>
      <c r="O983" s="63" t="s">
        <v>18</v>
      </c>
      <c r="P983" s="57"/>
      <c r="Q983" s="57"/>
      <c r="R983">
        <f t="shared" si="90"/>
        <v>2</v>
      </c>
    </row>
    <row r="984">
      <c r="A984" s="63">
        <v>1.0</v>
      </c>
      <c r="B984" s="63" t="s">
        <v>102</v>
      </c>
      <c r="C984" s="63" t="s">
        <v>318</v>
      </c>
      <c r="D984" s="63">
        <v>592.0</v>
      </c>
      <c r="E984" s="63" t="s">
        <v>4036</v>
      </c>
      <c r="F984" s="63" t="s">
        <v>1071</v>
      </c>
      <c r="G984" s="63"/>
      <c r="H984" s="63" t="s">
        <v>18</v>
      </c>
      <c r="I984" s="76">
        <v>44328.0</v>
      </c>
      <c r="J984" s="76">
        <v>44329.0</v>
      </c>
      <c r="K984" s="87" t="s">
        <v>4222</v>
      </c>
      <c r="L984" s="59">
        <v>774182.0</v>
      </c>
      <c r="M984" s="60" t="s">
        <v>18</v>
      </c>
      <c r="N984" s="61" t="s">
        <v>4038</v>
      </c>
      <c r="O984" s="63" t="s">
        <v>18</v>
      </c>
      <c r="P984" s="57"/>
      <c r="Q984" s="57"/>
      <c r="R984">
        <f t="shared" si="90"/>
        <v>1</v>
      </c>
    </row>
    <row r="985">
      <c r="A985" s="63">
        <v>1.0</v>
      </c>
      <c r="B985" s="63" t="s">
        <v>3810</v>
      </c>
      <c r="C985" s="63" t="s">
        <v>3811</v>
      </c>
      <c r="D985" s="63">
        <v>188.0</v>
      </c>
      <c r="E985" s="63" t="s">
        <v>18</v>
      </c>
      <c r="F985" s="63" t="s">
        <v>1071</v>
      </c>
      <c r="G985" s="63"/>
      <c r="H985" s="63" t="s">
        <v>18</v>
      </c>
      <c r="I985" s="76">
        <v>44369.0</v>
      </c>
      <c r="J985" s="76">
        <v>44369.0</v>
      </c>
      <c r="K985" s="87" t="s">
        <v>3386</v>
      </c>
      <c r="L985" s="59">
        <v>120278.0</v>
      </c>
      <c r="M985" s="60" t="s">
        <v>3813</v>
      </c>
      <c r="N985" s="63" t="s">
        <v>18</v>
      </c>
      <c r="O985" s="66">
        <v>24939.0</v>
      </c>
      <c r="P985" s="62" t="s">
        <v>1527</v>
      </c>
      <c r="Q985" s="62" t="s">
        <v>1528</v>
      </c>
      <c r="R985">
        <f t="shared" si="90"/>
        <v>0</v>
      </c>
    </row>
    <row r="986">
      <c r="A986" s="49">
        <v>1.0</v>
      </c>
      <c r="B986" s="51" t="s">
        <v>1275</v>
      </c>
      <c r="C986" s="51" t="s">
        <v>1852</v>
      </c>
      <c r="D986" s="49">
        <v>196.0</v>
      </c>
      <c r="E986" s="49" t="s">
        <v>4223</v>
      </c>
      <c r="F986" s="49" t="s">
        <v>1071</v>
      </c>
      <c r="G986" s="51"/>
      <c r="H986" s="51" t="s">
        <v>18</v>
      </c>
      <c r="I986" s="96">
        <v>44208.0</v>
      </c>
      <c r="J986" s="96">
        <v>44208.0</v>
      </c>
      <c r="K986" s="53" t="s">
        <v>4224</v>
      </c>
      <c r="L986" s="54">
        <v>2610262.0</v>
      </c>
      <c r="M986" s="98" t="s">
        <v>4225</v>
      </c>
      <c r="N986" s="55" t="s">
        <v>4226</v>
      </c>
      <c r="O986" s="56">
        <v>1827183.4</v>
      </c>
      <c r="P986" s="62" t="s">
        <v>337</v>
      </c>
      <c r="Q986" s="62" t="s">
        <v>337</v>
      </c>
      <c r="R986">
        <f t="shared" si="90"/>
        <v>0</v>
      </c>
    </row>
    <row r="987">
      <c r="A987" s="63">
        <v>1.0</v>
      </c>
      <c r="B987" s="63" t="s">
        <v>909</v>
      </c>
      <c r="C987" s="63" t="s">
        <v>309</v>
      </c>
      <c r="D987" s="63">
        <v>805.0</v>
      </c>
      <c r="E987" s="63" t="s">
        <v>4051</v>
      </c>
      <c r="F987" s="63" t="s">
        <v>1071</v>
      </c>
      <c r="G987" s="63"/>
      <c r="H987" s="63" t="s">
        <v>18</v>
      </c>
      <c r="I987" s="76">
        <v>44383.0</v>
      </c>
      <c r="J987" s="76">
        <v>44389.0</v>
      </c>
      <c r="K987" s="87" t="s">
        <v>4227</v>
      </c>
      <c r="L987" s="59" t="s">
        <v>18</v>
      </c>
      <c r="M987" s="60" t="s">
        <v>18</v>
      </c>
      <c r="N987" s="63" t="s">
        <v>18</v>
      </c>
      <c r="O987" s="63" t="s">
        <v>18</v>
      </c>
      <c r="P987" s="57"/>
      <c r="Q987" s="57"/>
      <c r="R987">
        <f t="shared" si="90"/>
        <v>6</v>
      </c>
    </row>
    <row r="988">
      <c r="A988" s="63">
        <v>1.0</v>
      </c>
      <c r="B988" s="63" t="s">
        <v>4228</v>
      </c>
      <c r="C988" s="63" t="s">
        <v>4229</v>
      </c>
      <c r="D988" s="63">
        <v>604.0</v>
      </c>
      <c r="E988" s="63" t="s">
        <v>4230</v>
      </c>
      <c r="F988" s="63" t="s">
        <v>1071</v>
      </c>
      <c r="G988" s="63"/>
      <c r="H988" s="63" t="s">
        <v>18</v>
      </c>
      <c r="I988" s="76">
        <v>44333.0</v>
      </c>
      <c r="J988" s="76">
        <v>44333.0</v>
      </c>
      <c r="K988" s="87" t="s">
        <v>4231</v>
      </c>
      <c r="L988" s="59">
        <v>174450.0</v>
      </c>
      <c r="M988" s="60" t="s">
        <v>18</v>
      </c>
      <c r="N988" s="63" t="s">
        <v>18</v>
      </c>
      <c r="O988" s="63" t="s">
        <v>18</v>
      </c>
      <c r="P988" s="57"/>
      <c r="Q988" s="57"/>
      <c r="R988">
        <f t="shared" si="90"/>
        <v>0</v>
      </c>
    </row>
    <row r="989">
      <c r="A989" s="63">
        <v>1.0</v>
      </c>
      <c r="B989" s="63" t="s">
        <v>102</v>
      </c>
      <c r="C989" s="63" t="s">
        <v>513</v>
      </c>
      <c r="D989" s="63" t="s">
        <v>18</v>
      </c>
      <c r="E989" s="63" t="s">
        <v>4232</v>
      </c>
      <c r="F989" s="63" t="s">
        <v>1071</v>
      </c>
      <c r="G989" s="63"/>
      <c r="H989" s="63" t="s">
        <v>96</v>
      </c>
      <c r="I989" s="76">
        <v>44334.0</v>
      </c>
      <c r="J989" s="76">
        <v>44341.0</v>
      </c>
      <c r="K989" s="87" t="s">
        <v>4233</v>
      </c>
      <c r="L989" s="59">
        <v>3429587.0</v>
      </c>
      <c r="M989" s="60" t="s">
        <v>18</v>
      </c>
      <c r="N989" s="63" t="s">
        <v>18</v>
      </c>
      <c r="O989" s="63" t="s">
        <v>18</v>
      </c>
      <c r="P989" s="57"/>
      <c r="Q989" s="57"/>
      <c r="R989">
        <f t="shared" si="90"/>
        <v>7</v>
      </c>
    </row>
    <row r="990">
      <c r="A990" s="63">
        <v>1.0</v>
      </c>
      <c r="B990" s="63" t="s">
        <v>4234</v>
      </c>
      <c r="C990" s="63" t="s">
        <v>217</v>
      </c>
      <c r="D990" s="63" t="s">
        <v>18</v>
      </c>
      <c r="E990" s="63" t="s">
        <v>4235</v>
      </c>
      <c r="F990" s="63" t="s">
        <v>1071</v>
      </c>
      <c r="G990" s="63"/>
      <c r="H990" s="63" t="s">
        <v>18</v>
      </c>
      <c r="I990" s="76">
        <v>44335.0</v>
      </c>
      <c r="J990" s="76">
        <v>44343.0</v>
      </c>
      <c r="K990" s="87" t="s">
        <v>4236</v>
      </c>
      <c r="L990" s="59">
        <v>1971609.0</v>
      </c>
      <c r="M990" s="60" t="s">
        <v>18</v>
      </c>
      <c r="N990" s="63" t="s">
        <v>18</v>
      </c>
      <c r="O990" s="63" t="s">
        <v>18</v>
      </c>
      <c r="P990" s="57"/>
      <c r="Q990" s="57"/>
      <c r="R990">
        <f t="shared" si="90"/>
        <v>8</v>
      </c>
    </row>
    <row r="991">
      <c r="A991" s="63">
        <v>1.0</v>
      </c>
      <c r="B991" s="63" t="s">
        <v>4237</v>
      </c>
      <c r="C991" s="63" t="s">
        <v>120</v>
      </c>
      <c r="D991" s="63" t="s">
        <v>18</v>
      </c>
      <c r="E991" s="63" t="s">
        <v>4238</v>
      </c>
      <c r="F991" s="63" t="s">
        <v>1071</v>
      </c>
      <c r="G991" s="63"/>
      <c r="H991" s="63" t="s">
        <v>18</v>
      </c>
      <c r="I991" s="76">
        <v>44336.0</v>
      </c>
      <c r="J991" s="76">
        <v>44336.0</v>
      </c>
      <c r="K991" s="87" t="s">
        <v>4239</v>
      </c>
      <c r="L991" s="59">
        <v>675746.0</v>
      </c>
      <c r="M991" s="60" t="s">
        <v>18</v>
      </c>
      <c r="N991" s="63" t="s">
        <v>18</v>
      </c>
      <c r="O991" s="63" t="s">
        <v>18</v>
      </c>
      <c r="P991" s="57"/>
      <c r="Q991" s="57"/>
      <c r="R991">
        <f t="shared" si="90"/>
        <v>0</v>
      </c>
    </row>
    <row r="992">
      <c r="A992" s="63">
        <v>1.0</v>
      </c>
      <c r="B992" s="63" t="s">
        <v>4240</v>
      </c>
      <c r="C992" s="63" t="s">
        <v>1346</v>
      </c>
      <c r="D992" s="63" t="s">
        <v>18</v>
      </c>
      <c r="E992" s="63" t="s">
        <v>4241</v>
      </c>
      <c r="F992" s="63" t="s">
        <v>1071</v>
      </c>
      <c r="G992" s="63"/>
      <c r="H992" s="63" t="s">
        <v>18</v>
      </c>
      <c r="I992" s="76">
        <v>44336.0</v>
      </c>
      <c r="J992" s="76">
        <v>44343.0</v>
      </c>
      <c r="K992" s="87" t="s">
        <v>4242</v>
      </c>
      <c r="L992" s="59">
        <v>108900.0</v>
      </c>
      <c r="M992" s="60" t="s">
        <v>18</v>
      </c>
      <c r="N992" s="63" t="s">
        <v>18</v>
      </c>
      <c r="O992" s="63" t="s">
        <v>18</v>
      </c>
      <c r="P992" s="57"/>
      <c r="Q992" s="57"/>
      <c r="R992">
        <f t="shared" si="90"/>
        <v>7</v>
      </c>
    </row>
    <row r="993">
      <c r="A993" s="63">
        <v>1.0</v>
      </c>
      <c r="B993" s="63" t="s">
        <v>1175</v>
      </c>
      <c r="C993" s="63" t="s">
        <v>4243</v>
      </c>
      <c r="D993" s="63" t="s">
        <v>4244</v>
      </c>
      <c r="E993" s="63" t="s">
        <v>4245</v>
      </c>
      <c r="F993" s="63" t="s">
        <v>1071</v>
      </c>
      <c r="G993" s="63"/>
      <c r="H993" s="63" t="s">
        <v>18</v>
      </c>
      <c r="I993" s="64">
        <v>44336.0</v>
      </c>
      <c r="J993" s="76">
        <v>44341.0</v>
      </c>
      <c r="K993" s="87" t="s">
        <v>4246</v>
      </c>
      <c r="L993" s="59">
        <v>69506.0</v>
      </c>
      <c r="M993" s="60" t="s">
        <v>18</v>
      </c>
      <c r="N993" s="63" t="s">
        <v>18</v>
      </c>
      <c r="O993" s="63" t="s">
        <v>18</v>
      </c>
      <c r="P993" s="57"/>
      <c r="Q993" s="57"/>
      <c r="R993">
        <f t="shared" si="90"/>
        <v>5</v>
      </c>
    </row>
    <row r="994">
      <c r="A994" s="49">
        <v>1.0</v>
      </c>
      <c r="B994" s="51" t="s">
        <v>3676</v>
      </c>
      <c r="C994" s="51" t="s">
        <v>577</v>
      </c>
      <c r="D994" s="49">
        <v>77.0</v>
      </c>
      <c r="E994" s="49" t="s">
        <v>3677</v>
      </c>
      <c r="F994" s="49" t="s">
        <v>1071</v>
      </c>
      <c r="G994" s="51"/>
      <c r="H994" s="51" t="s">
        <v>18</v>
      </c>
      <c r="I994" s="96">
        <v>44224.0</v>
      </c>
      <c r="J994" s="96">
        <v>44224.0</v>
      </c>
      <c r="K994" s="81" t="s">
        <v>2464</v>
      </c>
      <c r="L994" s="54">
        <v>43874.0</v>
      </c>
      <c r="M994" s="98" t="s">
        <v>3679</v>
      </c>
      <c r="N994" s="55" t="s">
        <v>4247</v>
      </c>
      <c r="O994" s="56">
        <v>43874.0</v>
      </c>
      <c r="P994" s="62" t="s">
        <v>337</v>
      </c>
      <c r="Q994" s="62" t="s">
        <v>337</v>
      </c>
      <c r="R994">
        <f t="shared" si="90"/>
        <v>0</v>
      </c>
    </row>
    <row r="995" ht="64.5" customHeight="1">
      <c r="A995" s="49">
        <v>1.0</v>
      </c>
      <c r="B995" s="51" t="s">
        <v>4248</v>
      </c>
      <c r="C995" s="51" t="s">
        <v>153</v>
      </c>
      <c r="D995" s="49">
        <v>127.0</v>
      </c>
      <c r="E995" s="49" t="s">
        <v>4249</v>
      </c>
      <c r="F995" s="49" t="s">
        <v>1071</v>
      </c>
      <c r="G995" s="51"/>
      <c r="H995" s="51" t="s">
        <v>18</v>
      </c>
      <c r="I995" s="96">
        <v>44232.0</v>
      </c>
      <c r="J995" s="96">
        <v>44237.0</v>
      </c>
      <c r="K995" s="81" t="s">
        <v>4250</v>
      </c>
      <c r="L995" s="54">
        <v>912603.0</v>
      </c>
      <c r="M995" s="98" t="s">
        <v>4251</v>
      </c>
      <c r="N995" s="55" t="s">
        <v>4252</v>
      </c>
      <c r="O995" s="56" t="s">
        <v>18</v>
      </c>
      <c r="P995" s="57"/>
      <c r="Q995" s="57"/>
      <c r="R995">
        <f t="shared" si="90"/>
        <v>5</v>
      </c>
    </row>
    <row r="996">
      <c r="A996" s="63">
        <v>1.0</v>
      </c>
      <c r="B996" s="63" t="s">
        <v>102</v>
      </c>
      <c r="C996" s="63" t="s">
        <v>3266</v>
      </c>
      <c r="D996" s="63">
        <v>624.0</v>
      </c>
      <c r="E996" s="63" t="s">
        <v>4253</v>
      </c>
      <c r="F996" s="63" t="s">
        <v>1071</v>
      </c>
      <c r="G996" s="63"/>
      <c r="H996" s="63" t="s">
        <v>18</v>
      </c>
      <c r="I996" s="64">
        <v>44336.0</v>
      </c>
      <c r="J996" s="76">
        <v>44343.0</v>
      </c>
      <c r="K996" s="87" t="s">
        <v>4254</v>
      </c>
      <c r="L996" s="59">
        <v>143568.0</v>
      </c>
      <c r="M996" s="60" t="s">
        <v>18</v>
      </c>
      <c r="N996" s="63" t="s">
        <v>18</v>
      </c>
      <c r="O996" s="63" t="s">
        <v>18</v>
      </c>
      <c r="P996" s="57"/>
      <c r="Q996" s="57"/>
      <c r="R996">
        <f t="shared" si="90"/>
        <v>7</v>
      </c>
    </row>
    <row r="997">
      <c r="A997" s="49">
        <v>1.0</v>
      </c>
      <c r="B997" s="51" t="s">
        <v>2244</v>
      </c>
      <c r="C997" s="51" t="s">
        <v>217</v>
      </c>
      <c r="D997" s="49">
        <v>96.0</v>
      </c>
      <c r="E997" s="49" t="s">
        <v>2245</v>
      </c>
      <c r="F997" s="49" t="s">
        <v>1071</v>
      </c>
      <c r="G997" s="51"/>
      <c r="H997" s="51" t="s">
        <v>18</v>
      </c>
      <c r="I997" s="96">
        <v>44236.0</v>
      </c>
      <c r="J997" s="96">
        <v>44236.0</v>
      </c>
      <c r="K997" s="81" t="s">
        <v>4255</v>
      </c>
      <c r="L997" s="54">
        <v>2196168.0</v>
      </c>
      <c r="M997" s="98" t="s">
        <v>4256</v>
      </c>
      <c r="N997" s="216" t="s">
        <v>4257</v>
      </c>
      <c r="O997" s="56">
        <v>1098084.0</v>
      </c>
      <c r="P997" s="62" t="s">
        <v>337</v>
      </c>
      <c r="Q997" s="62" t="s">
        <v>337</v>
      </c>
      <c r="R997">
        <f t="shared" si="90"/>
        <v>0</v>
      </c>
    </row>
    <row r="998">
      <c r="A998" s="63">
        <v>1.0</v>
      </c>
      <c r="B998" s="63" t="s">
        <v>4083</v>
      </c>
      <c r="C998" s="63" t="s">
        <v>120</v>
      </c>
      <c r="D998" s="63">
        <v>626.0</v>
      </c>
      <c r="E998" s="63" t="s">
        <v>4084</v>
      </c>
      <c r="F998" s="63" t="s">
        <v>1071</v>
      </c>
      <c r="G998" s="63"/>
      <c r="H998" s="63" t="s">
        <v>18</v>
      </c>
      <c r="I998" s="64">
        <v>44337.0</v>
      </c>
      <c r="J998" s="76">
        <v>44341.0</v>
      </c>
      <c r="K998" s="87" t="s">
        <v>4258</v>
      </c>
      <c r="L998" s="59">
        <v>559781.0</v>
      </c>
      <c r="M998" s="60" t="s">
        <v>18</v>
      </c>
      <c r="N998" s="61" t="s">
        <v>4259</v>
      </c>
      <c r="O998" s="63" t="s">
        <v>18</v>
      </c>
      <c r="P998" s="57"/>
      <c r="Q998" s="57"/>
      <c r="R998">
        <f t="shared" si="90"/>
        <v>4</v>
      </c>
    </row>
    <row r="999">
      <c r="A999" s="49">
        <v>1.0</v>
      </c>
      <c r="B999" s="51" t="s">
        <v>2244</v>
      </c>
      <c r="C999" s="51" t="s">
        <v>217</v>
      </c>
      <c r="D999" s="49">
        <v>96.0</v>
      </c>
      <c r="E999" s="49" t="s">
        <v>2245</v>
      </c>
      <c r="F999" s="49" t="s">
        <v>1071</v>
      </c>
      <c r="G999" s="51"/>
      <c r="H999" s="51" t="s">
        <v>18</v>
      </c>
      <c r="I999" s="96">
        <v>44411.0</v>
      </c>
      <c r="J999" s="96">
        <v>44411.0</v>
      </c>
      <c r="K999" s="81" t="s">
        <v>2168</v>
      </c>
      <c r="L999" s="54">
        <v>2196168.0</v>
      </c>
      <c r="M999" s="98" t="s">
        <v>4256</v>
      </c>
      <c r="N999" s="55" t="s">
        <v>4257</v>
      </c>
      <c r="O999" s="56">
        <v>1098084.0</v>
      </c>
      <c r="P999" s="62" t="s">
        <v>337</v>
      </c>
      <c r="Q999" s="62" t="s">
        <v>337</v>
      </c>
      <c r="R999">
        <f t="shared" si="90"/>
        <v>0</v>
      </c>
    </row>
    <row r="1000">
      <c r="A1000" s="63">
        <v>1.0</v>
      </c>
      <c r="B1000" s="63" t="s">
        <v>3838</v>
      </c>
      <c r="C1000" s="63" t="s">
        <v>153</v>
      </c>
      <c r="D1000" s="63">
        <v>633.0</v>
      </c>
      <c r="E1000" s="63" t="s">
        <v>4260</v>
      </c>
      <c r="F1000" s="63" t="s">
        <v>1071</v>
      </c>
      <c r="G1000" s="63"/>
      <c r="H1000" s="63" t="s">
        <v>18</v>
      </c>
      <c r="I1000" s="76">
        <v>44341.0</v>
      </c>
      <c r="J1000" s="76">
        <v>44341.0</v>
      </c>
      <c r="K1000" s="87" t="s">
        <v>4261</v>
      </c>
      <c r="L1000" s="59">
        <v>742939.0</v>
      </c>
      <c r="M1000" s="60" t="s">
        <v>18</v>
      </c>
      <c r="N1000" s="63" t="s">
        <v>18</v>
      </c>
      <c r="O1000" s="63" t="s">
        <v>18</v>
      </c>
      <c r="P1000" s="57"/>
      <c r="Q1000" s="57"/>
      <c r="R1000">
        <f t="shared" si="90"/>
        <v>0</v>
      </c>
    </row>
    <row r="1001">
      <c r="A1001" s="49">
        <v>1.0</v>
      </c>
      <c r="B1001" s="51" t="s">
        <v>2249</v>
      </c>
      <c r="C1001" s="51" t="s">
        <v>217</v>
      </c>
      <c r="D1001" s="49" t="s">
        <v>18</v>
      </c>
      <c r="E1001" s="49" t="s">
        <v>2250</v>
      </c>
      <c r="F1001" s="49" t="s">
        <v>1071</v>
      </c>
      <c r="G1001" s="51"/>
      <c r="H1001" s="51" t="s">
        <v>18</v>
      </c>
      <c r="I1001" s="96">
        <v>44279.0</v>
      </c>
      <c r="J1001" s="96">
        <v>44279.0</v>
      </c>
      <c r="K1001" s="81" t="s">
        <v>4262</v>
      </c>
      <c r="L1001" s="54">
        <v>2732952.0</v>
      </c>
      <c r="M1001" s="98" t="s">
        <v>4263</v>
      </c>
      <c r="N1001" s="55" t="s">
        <v>4264</v>
      </c>
      <c r="O1001" s="56">
        <v>1913066.4</v>
      </c>
      <c r="P1001" s="62" t="s">
        <v>539</v>
      </c>
      <c r="Q1001" s="62" t="s">
        <v>337</v>
      </c>
      <c r="R1001">
        <f t="shared" si="90"/>
        <v>0</v>
      </c>
    </row>
    <row r="1002">
      <c r="A1002" s="63">
        <v>1.0</v>
      </c>
      <c r="B1002" s="63" t="s">
        <v>4265</v>
      </c>
      <c r="C1002" s="63" t="s">
        <v>217</v>
      </c>
      <c r="D1002" s="63">
        <v>632.0</v>
      </c>
      <c r="E1002" s="63" t="s">
        <v>4266</v>
      </c>
      <c r="F1002" s="63" t="s">
        <v>1071</v>
      </c>
      <c r="G1002" s="63"/>
      <c r="H1002" s="63" t="s">
        <v>18</v>
      </c>
      <c r="I1002" s="76">
        <v>44341.0</v>
      </c>
      <c r="J1002" s="76">
        <v>44343.0</v>
      </c>
      <c r="K1002" s="87" t="s">
        <v>4267</v>
      </c>
      <c r="L1002" s="59" t="s">
        <v>18</v>
      </c>
      <c r="M1002" s="60" t="s">
        <v>18</v>
      </c>
      <c r="N1002" s="63" t="s">
        <v>18</v>
      </c>
      <c r="O1002" s="63" t="s">
        <v>18</v>
      </c>
      <c r="P1002" s="57"/>
      <c r="Q1002" s="57"/>
      <c r="R1002">
        <f t="shared" si="90"/>
        <v>2</v>
      </c>
    </row>
    <row r="1003">
      <c r="A1003" s="63">
        <v>1.0</v>
      </c>
      <c r="B1003" s="63" t="s">
        <v>1802</v>
      </c>
      <c r="C1003" s="63" t="s">
        <v>394</v>
      </c>
      <c r="D1003" s="63">
        <v>645.0</v>
      </c>
      <c r="E1003" s="63" t="s">
        <v>4268</v>
      </c>
      <c r="F1003" s="63" t="s">
        <v>1071</v>
      </c>
      <c r="G1003" s="63"/>
      <c r="H1003" s="63" t="s">
        <v>55</v>
      </c>
      <c r="I1003" s="76">
        <v>44342.0</v>
      </c>
      <c r="J1003" s="76">
        <v>44351.0</v>
      </c>
      <c r="K1003" s="87" t="s">
        <v>4269</v>
      </c>
      <c r="L1003" s="59">
        <v>7593535.0</v>
      </c>
      <c r="M1003" s="60" t="s">
        <v>18</v>
      </c>
      <c r="N1003" s="63" t="s">
        <v>18</v>
      </c>
      <c r="O1003" s="63" t="s">
        <v>18</v>
      </c>
      <c r="P1003" s="57"/>
      <c r="Q1003" s="57"/>
    </row>
    <row r="1004">
      <c r="A1004" s="63">
        <v>1.0</v>
      </c>
      <c r="B1004" s="63" t="s">
        <v>4270</v>
      </c>
      <c r="C1004" s="63" t="s">
        <v>426</v>
      </c>
      <c r="D1004" s="63">
        <v>650.0</v>
      </c>
      <c r="E1004" s="63" t="s">
        <v>4271</v>
      </c>
      <c r="F1004" s="63" t="s">
        <v>1071</v>
      </c>
      <c r="G1004" s="63"/>
      <c r="H1004" s="63" t="s">
        <v>18</v>
      </c>
      <c r="I1004" s="76">
        <v>44343.0</v>
      </c>
      <c r="J1004" s="76">
        <v>44343.0</v>
      </c>
      <c r="K1004" s="87" t="s">
        <v>4272</v>
      </c>
      <c r="L1004" s="59">
        <v>25502.0</v>
      </c>
      <c r="M1004" s="60" t="s">
        <v>18</v>
      </c>
      <c r="N1004" s="63" t="s">
        <v>18</v>
      </c>
      <c r="O1004" s="63" t="s">
        <v>18</v>
      </c>
      <c r="P1004" s="57"/>
      <c r="Q1004" s="57"/>
      <c r="R1004">
        <f t="shared" ref="R1004:R1014" si="91">DATEDIF(I1004,J1004,"D")</f>
        <v>0</v>
      </c>
    </row>
    <row r="1005">
      <c r="A1005" s="49">
        <v>1.0</v>
      </c>
      <c r="B1005" s="51" t="s">
        <v>2249</v>
      </c>
      <c r="C1005" s="51" t="s">
        <v>217</v>
      </c>
      <c r="D1005" s="49" t="s">
        <v>18</v>
      </c>
      <c r="E1005" s="49" t="s">
        <v>2250</v>
      </c>
      <c r="F1005" s="49" t="s">
        <v>1071</v>
      </c>
      <c r="G1005" s="51"/>
      <c r="H1005" s="51" t="s">
        <v>18</v>
      </c>
      <c r="I1005" s="96">
        <v>44438.0</v>
      </c>
      <c r="J1005" s="96">
        <v>44438.0</v>
      </c>
      <c r="K1005" s="81" t="s">
        <v>4273</v>
      </c>
      <c r="L1005" s="54">
        <v>2732952.0</v>
      </c>
      <c r="M1005" s="98" t="s">
        <v>4263</v>
      </c>
      <c r="N1005" s="55" t="s">
        <v>4264</v>
      </c>
      <c r="O1005" s="56">
        <v>819885.6</v>
      </c>
      <c r="P1005" s="62" t="s">
        <v>539</v>
      </c>
      <c r="Q1005" s="62" t="s">
        <v>337</v>
      </c>
      <c r="R1005">
        <f t="shared" si="91"/>
        <v>0</v>
      </c>
    </row>
    <row r="1006">
      <c r="A1006" s="63">
        <v>1.0</v>
      </c>
      <c r="B1006" s="63" t="s">
        <v>2360</v>
      </c>
      <c r="C1006" s="63" t="s">
        <v>120</v>
      </c>
      <c r="D1006" s="63">
        <v>172.0</v>
      </c>
      <c r="E1006" s="63" t="s">
        <v>2351</v>
      </c>
      <c r="F1006" s="63" t="s">
        <v>1071</v>
      </c>
      <c r="G1006" s="63"/>
      <c r="H1006" s="63" t="s">
        <v>18</v>
      </c>
      <c r="I1006" s="76">
        <v>44316.0</v>
      </c>
      <c r="J1006" s="76">
        <v>44316.0</v>
      </c>
      <c r="K1006" s="87" t="s">
        <v>4274</v>
      </c>
      <c r="L1006" s="59">
        <v>1156713.0</v>
      </c>
      <c r="M1006" s="60" t="s">
        <v>4275</v>
      </c>
      <c r="N1006" s="61" t="s">
        <v>4276</v>
      </c>
      <c r="O1006" s="56">
        <v>347013.9</v>
      </c>
      <c r="P1006" s="62" t="s">
        <v>337</v>
      </c>
      <c r="Q1006" s="62" t="s">
        <v>337</v>
      </c>
      <c r="R1006">
        <f t="shared" si="91"/>
        <v>0</v>
      </c>
    </row>
    <row r="1007">
      <c r="A1007" s="49">
        <v>2.0</v>
      </c>
      <c r="B1007" s="51" t="s">
        <v>165</v>
      </c>
      <c r="C1007" s="51" t="s">
        <v>892</v>
      </c>
      <c r="D1007" s="49">
        <v>534.0</v>
      </c>
      <c r="E1007" s="49" t="s">
        <v>4277</v>
      </c>
      <c r="F1007" s="49" t="s">
        <v>1071</v>
      </c>
      <c r="G1007" s="51"/>
      <c r="H1007" s="51" t="s">
        <v>18</v>
      </c>
      <c r="I1007" s="96">
        <v>44434.0</v>
      </c>
      <c r="J1007" s="96">
        <v>44434.0</v>
      </c>
      <c r="K1007" s="53" t="s">
        <v>2147</v>
      </c>
      <c r="L1007" s="54">
        <v>835305.0</v>
      </c>
      <c r="M1007" s="98" t="s">
        <v>4278</v>
      </c>
      <c r="N1007" s="55" t="s">
        <v>4279</v>
      </c>
      <c r="O1007" s="56">
        <v>83321.6</v>
      </c>
      <c r="P1007" s="57" t="s">
        <v>337</v>
      </c>
      <c r="Q1007" s="62" t="s">
        <v>337</v>
      </c>
      <c r="R1007">
        <f t="shared" si="91"/>
        <v>0</v>
      </c>
    </row>
    <row r="1008">
      <c r="A1008" s="63">
        <v>1.0</v>
      </c>
      <c r="B1008" s="63" t="s">
        <v>3739</v>
      </c>
      <c r="C1008" s="63" t="s">
        <v>577</v>
      </c>
      <c r="D1008" s="63">
        <v>174.0</v>
      </c>
      <c r="E1008" s="63" t="s">
        <v>3740</v>
      </c>
      <c r="F1008" s="63" t="s">
        <v>1071</v>
      </c>
      <c r="G1008" s="63"/>
      <c r="H1008" s="63" t="s">
        <v>18</v>
      </c>
      <c r="I1008" s="76">
        <v>44447.0</v>
      </c>
      <c r="J1008" s="76">
        <v>44447.0</v>
      </c>
      <c r="K1008" s="87" t="s">
        <v>3254</v>
      </c>
      <c r="L1008" s="59">
        <v>848469.0</v>
      </c>
      <c r="M1008" s="60" t="s">
        <v>4280</v>
      </c>
      <c r="N1008" s="61" t="s">
        <v>3741</v>
      </c>
      <c r="O1008" s="66">
        <v>848469.0</v>
      </c>
      <c r="P1008" s="62" t="s">
        <v>337</v>
      </c>
      <c r="Q1008" s="62" t="s">
        <v>337</v>
      </c>
      <c r="R1008">
        <f t="shared" si="91"/>
        <v>0</v>
      </c>
    </row>
    <row r="1009">
      <c r="A1009" s="63">
        <v>1.0</v>
      </c>
      <c r="B1009" s="63" t="s">
        <v>3134</v>
      </c>
      <c r="C1009" s="63" t="s">
        <v>93</v>
      </c>
      <c r="D1009" s="63">
        <v>210.0</v>
      </c>
      <c r="E1009" s="63" t="s">
        <v>3135</v>
      </c>
      <c r="F1009" s="63" t="s">
        <v>1071</v>
      </c>
      <c r="G1009" s="63"/>
      <c r="H1009" s="63" t="s">
        <v>202</v>
      </c>
      <c r="I1009" s="76">
        <v>44362.0</v>
      </c>
      <c r="J1009" s="76">
        <v>44362.0</v>
      </c>
      <c r="K1009" s="87" t="s">
        <v>4281</v>
      </c>
      <c r="L1009" s="59">
        <v>2632747.0</v>
      </c>
      <c r="M1009" s="60" t="s">
        <v>4282</v>
      </c>
      <c r="N1009" s="61" t="s">
        <v>4283</v>
      </c>
      <c r="O1009" s="56">
        <v>1316373.5</v>
      </c>
      <c r="P1009" s="62" t="s">
        <v>337</v>
      </c>
      <c r="Q1009" s="62" t="s">
        <v>337</v>
      </c>
      <c r="R1009">
        <f t="shared" si="91"/>
        <v>0</v>
      </c>
    </row>
    <row r="1010">
      <c r="A1010" s="63">
        <v>1.0</v>
      </c>
      <c r="B1010" s="60" t="s">
        <v>3134</v>
      </c>
      <c r="C1010" s="63" t="s">
        <v>93</v>
      </c>
      <c r="D1010" s="63">
        <v>210.0</v>
      </c>
      <c r="E1010" s="63" t="s">
        <v>3135</v>
      </c>
      <c r="F1010" s="63" t="s">
        <v>1071</v>
      </c>
      <c r="G1010" s="63"/>
      <c r="H1010" s="63" t="s">
        <v>202</v>
      </c>
      <c r="I1010" s="76">
        <v>44526.0</v>
      </c>
      <c r="J1010" s="76">
        <v>44526.0</v>
      </c>
      <c r="K1010" s="87" t="s">
        <v>2405</v>
      </c>
      <c r="L1010" s="59">
        <v>2632747.0</v>
      </c>
      <c r="M1010" s="60" t="s">
        <v>4282</v>
      </c>
      <c r="N1010" s="61" t="s">
        <v>4283</v>
      </c>
      <c r="O1010" s="56">
        <v>1316373.5</v>
      </c>
      <c r="P1010" s="62" t="s">
        <v>337</v>
      </c>
      <c r="Q1010" s="62" t="s">
        <v>337</v>
      </c>
      <c r="R1010">
        <f t="shared" si="91"/>
        <v>0</v>
      </c>
    </row>
    <row r="1011">
      <c r="A1011" s="63">
        <v>1.0</v>
      </c>
      <c r="B1011" s="63" t="s">
        <v>4284</v>
      </c>
      <c r="C1011" s="63" t="s">
        <v>577</v>
      </c>
      <c r="D1011" s="63">
        <v>668.0</v>
      </c>
      <c r="E1011" s="63" t="s">
        <v>4285</v>
      </c>
      <c r="F1011" s="63" t="s">
        <v>1071</v>
      </c>
      <c r="G1011" s="63"/>
      <c r="H1011" s="63" t="s">
        <v>18</v>
      </c>
      <c r="I1011" s="76">
        <v>44347.0</v>
      </c>
      <c r="J1011" s="76">
        <v>44347.0</v>
      </c>
      <c r="K1011" s="87" t="s">
        <v>4286</v>
      </c>
      <c r="L1011" s="59">
        <v>83329.0</v>
      </c>
      <c r="M1011" s="60" t="s">
        <v>18</v>
      </c>
      <c r="N1011" s="63" t="s">
        <v>18</v>
      </c>
      <c r="O1011" s="63" t="s">
        <v>18</v>
      </c>
      <c r="P1011" s="57"/>
      <c r="Q1011" s="57"/>
      <c r="R1011">
        <f t="shared" si="91"/>
        <v>0</v>
      </c>
    </row>
    <row r="1012">
      <c r="A1012" s="63">
        <v>1.0</v>
      </c>
      <c r="B1012" s="63" t="s">
        <v>1801</v>
      </c>
      <c r="C1012" s="63" t="s">
        <v>3752</v>
      </c>
      <c r="D1012" s="63">
        <v>666.0</v>
      </c>
      <c r="E1012" s="63" t="s">
        <v>4287</v>
      </c>
      <c r="F1012" s="63" t="s">
        <v>1071</v>
      </c>
      <c r="G1012" s="63"/>
      <c r="H1012" s="63" t="s">
        <v>18</v>
      </c>
      <c r="I1012" s="76">
        <v>44347.0</v>
      </c>
      <c r="J1012" s="76">
        <v>44348.0</v>
      </c>
      <c r="K1012" s="87" t="s">
        <v>4288</v>
      </c>
      <c r="L1012" s="59">
        <v>57762.0</v>
      </c>
      <c r="M1012" s="60" t="s">
        <v>18</v>
      </c>
      <c r="N1012" s="63" t="s">
        <v>18</v>
      </c>
      <c r="O1012" s="63" t="s">
        <v>18</v>
      </c>
      <c r="P1012" s="57"/>
      <c r="Q1012" s="57"/>
      <c r="R1012">
        <f t="shared" si="91"/>
        <v>1</v>
      </c>
    </row>
    <row r="1013">
      <c r="A1013" s="63">
        <v>1.0</v>
      </c>
      <c r="B1013" s="63" t="s">
        <v>4289</v>
      </c>
      <c r="C1013" s="63" t="s">
        <v>217</v>
      </c>
      <c r="D1013" s="63">
        <v>654.0</v>
      </c>
      <c r="E1013" s="63" t="s">
        <v>4290</v>
      </c>
      <c r="F1013" s="63" t="s">
        <v>1071</v>
      </c>
      <c r="G1013" s="63"/>
      <c r="H1013" s="63" t="s">
        <v>18</v>
      </c>
      <c r="I1013" s="76">
        <v>44343.0</v>
      </c>
      <c r="J1013" s="76">
        <v>44355.0</v>
      </c>
      <c r="K1013" s="87" t="s">
        <v>4291</v>
      </c>
      <c r="L1013" s="59" t="s">
        <v>18</v>
      </c>
      <c r="M1013" s="60" t="s">
        <v>18</v>
      </c>
      <c r="N1013" s="63" t="s">
        <v>18</v>
      </c>
      <c r="O1013" s="63" t="s">
        <v>18</v>
      </c>
      <c r="P1013" s="57"/>
      <c r="Q1013" s="57"/>
      <c r="R1013">
        <f t="shared" si="91"/>
        <v>12</v>
      </c>
    </row>
    <row r="1014">
      <c r="A1014" s="63">
        <v>1.0</v>
      </c>
      <c r="B1014" s="63" t="s">
        <v>102</v>
      </c>
      <c r="C1014" s="63" t="s">
        <v>93</v>
      </c>
      <c r="D1014" s="63">
        <v>590.0</v>
      </c>
      <c r="E1014" s="63" t="s">
        <v>3360</v>
      </c>
      <c r="F1014" s="63" t="s">
        <v>1071</v>
      </c>
      <c r="G1014" s="63"/>
      <c r="H1014" s="63" t="s">
        <v>18</v>
      </c>
      <c r="I1014" s="76">
        <v>44518.0</v>
      </c>
      <c r="J1014" s="76">
        <v>44518.0</v>
      </c>
      <c r="K1014" s="87" t="s">
        <v>4292</v>
      </c>
      <c r="L1014" s="59">
        <v>1751756.0</v>
      </c>
      <c r="M1014" s="60" t="s">
        <v>4293</v>
      </c>
      <c r="N1014" s="61" t="s">
        <v>3442</v>
      </c>
      <c r="O1014" s="66">
        <v>1751756.0</v>
      </c>
      <c r="P1014" s="62" t="s">
        <v>337</v>
      </c>
      <c r="Q1014" s="62" t="s">
        <v>337</v>
      </c>
      <c r="R1014">
        <f t="shared" si="91"/>
        <v>0</v>
      </c>
    </row>
    <row r="1015">
      <c r="A1015" s="63">
        <v>1.0</v>
      </c>
      <c r="B1015" s="63" t="s">
        <v>403</v>
      </c>
      <c r="C1015" s="63" t="s">
        <v>153</v>
      </c>
      <c r="D1015" s="63">
        <v>686.0</v>
      </c>
      <c r="E1015" s="63" t="s">
        <v>4294</v>
      </c>
      <c r="F1015" s="63" t="s">
        <v>1071</v>
      </c>
      <c r="G1015" s="63"/>
      <c r="H1015" s="63" t="s">
        <v>18</v>
      </c>
      <c r="I1015" s="76">
        <v>44350.0</v>
      </c>
      <c r="J1015" s="76">
        <v>44350.0</v>
      </c>
      <c r="K1015" s="87" t="s">
        <v>4295</v>
      </c>
      <c r="L1015" s="59">
        <v>974048.0</v>
      </c>
      <c r="M1015" s="60" t="s">
        <v>18</v>
      </c>
      <c r="N1015" s="63" t="s">
        <v>18</v>
      </c>
      <c r="O1015" s="63" t="s">
        <v>18</v>
      </c>
      <c r="P1015" s="57"/>
      <c r="Q1015" s="57"/>
    </row>
    <row r="1016">
      <c r="A1016" s="63">
        <v>1.0</v>
      </c>
      <c r="B1016" s="63" t="s">
        <v>403</v>
      </c>
      <c r="C1016" s="63" t="s">
        <v>153</v>
      </c>
      <c r="D1016" s="63">
        <v>686.0</v>
      </c>
      <c r="E1016" s="63" t="s">
        <v>4294</v>
      </c>
      <c r="F1016" s="63" t="s">
        <v>1071</v>
      </c>
      <c r="G1016" s="63"/>
      <c r="H1016" s="63" t="s">
        <v>18</v>
      </c>
      <c r="I1016" s="76">
        <v>44448.0</v>
      </c>
      <c r="J1016" s="76">
        <v>44452.0</v>
      </c>
      <c r="K1016" s="87" t="s">
        <v>4296</v>
      </c>
      <c r="L1016" s="59">
        <v>974048.0</v>
      </c>
      <c r="M1016" s="60" t="s">
        <v>18</v>
      </c>
      <c r="N1016" s="63" t="s">
        <v>18</v>
      </c>
      <c r="O1016" s="63" t="s">
        <v>18</v>
      </c>
      <c r="P1016" s="57"/>
      <c r="Q1016" s="57"/>
      <c r="R1016">
        <f>DATEDIF(I1016,J1016,"D")</f>
        <v>4</v>
      </c>
    </row>
    <row r="1017">
      <c r="A1017" s="63">
        <v>1.0</v>
      </c>
      <c r="B1017" s="63" t="s">
        <v>403</v>
      </c>
      <c r="C1017" s="63" t="s">
        <v>153</v>
      </c>
      <c r="D1017" s="63" t="s">
        <v>18</v>
      </c>
      <c r="E1017" s="63" t="s">
        <v>4294</v>
      </c>
      <c r="F1017" s="63" t="s">
        <v>1071</v>
      </c>
      <c r="G1017" s="63"/>
      <c r="H1017" s="63" t="s">
        <v>634</v>
      </c>
      <c r="I1017" s="79">
        <v>44519.0</v>
      </c>
      <c r="J1017" s="79">
        <v>44525.0</v>
      </c>
      <c r="K1017" s="77" t="s">
        <v>4297</v>
      </c>
      <c r="L1017" s="59">
        <v>1482107.0</v>
      </c>
      <c r="M1017" s="60" t="s">
        <v>18</v>
      </c>
      <c r="N1017" s="63" t="s">
        <v>18</v>
      </c>
      <c r="O1017" s="63" t="s">
        <v>18</v>
      </c>
      <c r="P1017" s="57"/>
      <c r="Q1017" s="57"/>
    </row>
    <row r="1018">
      <c r="A1018" s="63">
        <v>1.0</v>
      </c>
      <c r="B1018" s="63" t="s">
        <v>3838</v>
      </c>
      <c r="C1018" s="63" t="s">
        <v>309</v>
      </c>
      <c r="D1018" s="63" t="s">
        <v>18</v>
      </c>
      <c r="E1018" s="63" t="s">
        <v>4298</v>
      </c>
      <c r="F1018" s="63" t="s">
        <v>1071</v>
      </c>
      <c r="G1018" s="63"/>
      <c r="H1018" s="63" t="s">
        <v>18</v>
      </c>
      <c r="I1018" s="76">
        <v>44351.0</v>
      </c>
      <c r="J1018" s="76">
        <v>44351.0</v>
      </c>
      <c r="K1018" s="77" t="s">
        <v>4299</v>
      </c>
      <c r="L1018" s="59">
        <v>88968.0</v>
      </c>
      <c r="M1018" s="60" t="s">
        <v>18</v>
      </c>
      <c r="N1018" s="63" t="s">
        <v>18</v>
      </c>
      <c r="O1018" s="63" t="s">
        <v>18</v>
      </c>
      <c r="P1018" s="57"/>
      <c r="Q1018" s="57"/>
      <c r="R1018">
        <f t="shared" ref="R1018:R1026" si="92">DATEDIF(I1018,J1018,"D")</f>
        <v>0</v>
      </c>
    </row>
    <row r="1019">
      <c r="A1019" s="63">
        <v>1.0</v>
      </c>
      <c r="B1019" s="63" t="s">
        <v>4300</v>
      </c>
      <c r="C1019" s="63" t="s">
        <v>309</v>
      </c>
      <c r="D1019" s="63">
        <v>881.0</v>
      </c>
      <c r="E1019" s="63" t="s">
        <v>4301</v>
      </c>
      <c r="F1019" s="63" t="s">
        <v>1071</v>
      </c>
      <c r="G1019" s="63"/>
      <c r="H1019" s="63" t="s">
        <v>18</v>
      </c>
      <c r="I1019" s="76">
        <v>44403.0</v>
      </c>
      <c r="J1019" s="76">
        <v>44410.0</v>
      </c>
      <c r="K1019" s="87" t="s">
        <v>4302</v>
      </c>
      <c r="L1019" s="59">
        <v>82208.0</v>
      </c>
      <c r="M1019" s="60" t="s">
        <v>4303</v>
      </c>
      <c r="N1019" s="63" t="s">
        <v>18</v>
      </c>
      <c r="O1019" s="63" t="s">
        <v>18</v>
      </c>
      <c r="P1019" s="57"/>
      <c r="Q1019" s="57"/>
      <c r="R1019">
        <f t="shared" si="92"/>
        <v>7</v>
      </c>
    </row>
    <row r="1020">
      <c r="A1020" s="63">
        <v>1.0</v>
      </c>
      <c r="B1020" s="63" t="s">
        <v>4304</v>
      </c>
      <c r="C1020" s="63" t="s">
        <v>309</v>
      </c>
      <c r="D1020" s="63" t="s">
        <v>18</v>
      </c>
      <c r="E1020" s="63" t="s">
        <v>4301</v>
      </c>
      <c r="F1020" s="63" t="s">
        <v>1071</v>
      </c>
      <c r="G1020" s="63"/>
      <c r="H1020" s="63" t="s">
        <v>18</v>
      </c>
      <c r="I1020" s="76">
        <v>44351.0</v>
      </c>
      <c r="J1020" s="76">
        <v>44351.0</v>
      </c>
      <c r="K1020" s="77" t="s">
        <v>4305</v>
      </c>
      <c r="L1020" s="59">
        <v>82208.0</v>
      </c>
      <c r="M1020" s="60" t="s">
        <v>18</v>
      </c>
      <c r="N1020" s="63" t="s">
        <v>18</v>
      </c>
      <c r="O1020" s="63" t="s">
        <v>18</v>
      </c>
      <c r="P1020" s="57"/>
      <c r="Q1020" s="57"/>
      <c r="R1020">
        <f t="shared" si="92"/>
        <v>0</v>
      </c>
    </row>
    <row r="1021">
      <c r="A1021" s="63">
        <v>1.0</v>
      </c>
      <c r="B1021" s="63" t="s">
        <v>1287</v>
      </c>
      <c r="C1021" s="63" t="s">
        <v>70</v>
      </c>
      <c r="D1021" s="63">
        <v>696.0</v>
      </c>
      <c r="E1021" s="63" t="s">
        <v>4306</v>
      </c>
      <c r="F1021" s="63" t="s">
        <v>1071</v>
      </c>
      <c r="G1021" s="63"/>
      <c r="H1021" s="63" t="s">
        <v>18</v>
      </c>
      <c r="I1021" s="76">
        <v>44351.0</v>
      </c>
      <c r="J1021" s="76">
        <v>44354.0</v>
      </c>
      <c r="K1021" s="87" t="s">
        <v>4307</v>
      </c>
      <c r="L1021" s="59">
        <v>886022.0</v>
      </c>
      <c r="M1021" s="60" t="s">
        <v>18</v>
      </c>
      <c r="N1021" s="63" t="s">
        <v>18</v>
      </c>
      <c r="O1021" s="63" t="s">
        <v>18</v>
      </c>
      <c r="P1021" s="57"/>
      <c r="Q1021" s="57"/>
      <c r="R1021">
        <f t="shared" si="92"/>
        <v>3</v>
      </c>
    </row>
    <row r="1022">
      <c r="A1022" s="63">
        <v>1.0</v>
      </c>
      <c r="B1022" s="63" t="s">
        <v>1287</v>
      </c>
      <c r="C1022" s="63" t="s">
        <v>70</v>
      </c>
      <c r="D1022" s="63">
        <v>696.0</v>
      </c>
      <c r="E1022" s="63" t="s">
        <v>4308</v>
      </c>
      <c r="F1022" s="63" t="s">
        <v>1071</v>
      </c>
      <c r="G1022" s="63"/>
      <c r="H1022" s="63" t="s">
        <v>18</v>
      </c>
      <c r="I1022" s="76">
        <v>44351.0</v>
      </c>
      <c r="J1022" s="76">
        <v>44354.0</v>
      </c>
      <c r="K1022" s="87" t="s">
        <v>4307</v>
      </c>
      <c r="L1022" s="59">
        <v>931783.0</v>
      </c>
      <c r="M1022" s="60" t="s">
        <v>18</v>
      </c>
      <c r="N1022" s="63" t="s">
        <v>18</v>
      </c>
      <c r="O1022" s="63" t="s">
        <v>18</v>
      </c>
      <c r="P1022" s="57"/>
      <c r="Q1022" s="57"/>
      <c r="R1022">
        <f t="shared" si="92"/>
        <v>3</v>
      </c>
    </row>
    <row r="1023">
      <c r="A1023" s="63">
        <v>1.0</v>
      </c>
      <c r="B1023" s="63" t="s">
        <v>3767</v>
      </c>
      <c r="C1023" s="63" t="s">
        <v>577</v>
      </c>
      <c r="D1023" s="63">
        <v>267.0</v>
      </c>
      <c r="E1023" s="63" t="s">
        <v>3768</v>
      </c>
      <c r="F1023" s="63" t="s">
        <v>1071</v>
      </c>
      <c r="G1023" s="63"/>
      <c r="H1023" s="63" t="s">
        <v>18</v>
      </c>
      <c r="I1023" s="76">
        <v>44271.0</v>
      </c>
      <c r="J1023" s="76">
        <v>44271.0</v>
      </c>
      <c r="K1023" s="87" t="s">
        <v>4309</v>
      </c>
      <c r="L1023" s="59">
        <v>82679.0</v>
      </c>
      <c r="M1023" s="60" t="s">
        <v>4310</v>
      </c>
      <c r="N1023" s="61" t="s">
        <v>4311</v>
      </c>
      <c r="O1023" s="66">
        <v>82679.0</v>
      </c>
      <c r="P1023" s="62" t="s">
        <v>337</v>
      </c>
      <c r="Q1023" s="62" t="s">
        <v>337</v>
      </c>
      <c r="R1023">
        <f t="shared" si="92"/>
        <v>0</v>
      </c>
    </row>
    <row r="1024">
      <c r="A1024" s="63">
        <v>1.0</v>
      </c>
      <c r="B1024" s="63" t="s">
        <v>1439</v>
      </c>
      <c r="C1024" s="60" t="s">
        <v>217</v>
      </c>
      <c r="D1024" s="63">
        <v>389.0</v>
      </c>
      <c r="E1024" s="63" t="s">
        <v>1440</v>
      </c>
      <c r="F1024" s="63" t="s">
        <v>1071</v>
      </c>
      <c r="G1024" s="63"/>
      <c r="H1024" s="63" t="s">
        <v>18</v>
      </c>
      <c r="I1024" s="76">
        <v>44312.0</v>
      </c>
      <c r="J1024" s="64">
        <v>44307.0</v>
      </c>
      <c r="K1024" s="87" t="s">
        <v>4312</v>
      </c>
      <c r="L1024" s="59">
        <v>1.4267646E7</v>
      </c>
      <c r="M1024" s="60" t="s">
        <v>4313</v>
      </c>
      <c r="N1024" s="55" t="s">
        <v>1443</v>
      </c>
      <c r="O1024" s="56">
        <v>7144693.5</v>
      </c>
      <c r="P1024" s="62" t="s">
        <v>539</v>
      </c>
      <c r="Q1024" s="62" t="s">
        <v>337</v>
      </c>
      <c r="R1024" t="str">
        <f t="shared" si="92"/>
        <v>#NUM!</v>
      </c>
    </row>
    <row r="1025">
      <c r="A1025" s="63">
        <v>1.0</v>
      </c>
      <c r="B1025" s="63" t="s">
        <v>1439</v>
      </c>
      <c r="C1025" s="60" t="s">
        <v>153</v>
      </c>
      <c r="D1025" s="63">
        <v>386.0</v>
      </c>
      <c r="E1025" s="60" t="s">
        <v>4141</v>
      </c>
      <c r="F1025" s="63" t="s">
        <v>1071</v>
      </c>
      <c r="G1025" s="63"/>
      <c r="H1025" s="63" t="s">
        <v>18</v>
      </c>
      <c r="I1025" s="76">
        <v>44301.0</v>
      </c>
      <c r="J1025" s="76">
        <v>44301.0</v>
      </c>
      <c r="K1025" s="87" t="s">
        <v>4314</v>
      </c>
      <c r="L1025" s="59">
        <v>677006.0</v>
      </c>
      <c r="M1025" s="60" t="s">
        <v>4315</v>
      </c>
      <c r="N1025" s="55" t="s">
        <v>4316</v>
      </c>
      <c r="O1025" s="56">
        <v>184024.5</v>
      </c>
      <c r="P1025" s="62" t="s">
        <v>337</v>
      </c>
      <c r="Q1025" s="62" t="s">
        <v>337</v>
      </c>
      <c r="R1025">
        <f t="shared" si="92"/>
        <v>0</v>
      </c>
    </row>
    <row r="1026">
      <c r="A1026" s="63">
        <v>1.0</v>
      </c>
      <c r="B1026" s="63" t="s">
        <v>1287</v>
      </c>
      <c r="C1026" s="63" t="s">
        <v>70</v>
      </c>
      <c r="D1026" s="63">
        <v>696.0</v>
      </c>
      <c r="E1026" s="63" t="s">
        <v>4317</v>
      </c>
      <c r="F1026" s="63" t="s">
        <v>1071</v>
      </c>
      <c r="G1026" s="63"/>
      <c r="H1026" s="63" t="s">
        <v>18</v>
      </c>
      <c r="I1026" s="76">
        <v>44351.0</v>
      </c>
      <c r="J1026" s="76">
        <v>44354.0</v>
      </c>
      <c r="K1026" s="87" t="s">
        <v>4307</v>
      </c>
      <c r="L1026" s="59">
        <v>2111390.0</v>
      </c>
      <c r="M1026" s="60" t="s">
        <v>18</v>
      </c>
      <c r="N1026" s="63" t="s">
        <v>18</v>
      </c>
      <c r="O1026" s="63" t="s">
        <v>18</v>
      </c>
      <c r="P1026" s="57"/>
      <c r="Q1026" s="57"/>
      <c r="R1026">
        <f t="shared" si="92"/>
        <v>3</v>
      </c>
    </row>
    <row r="1027">
      <c r="A1027" s="63">
        <v>2.0</v>
      </c>
      <c r="B1027" s="63" t="s">
        <v>4248</v>
      </c>
      <c r="C1027" s="63" t="s">
        <v>153</v>
      </c>
      <c r="D1027" s="63">
        <v>242.0</v>
      </c>
      <c r="E1027" s="63" t="s">
        <v>4249</v>
      </c>
      <c r="F1027" s="63" t="s">
        <v>1071</v>
      </c>
      <c r="G1027" s="63"/>
      <c r="H1027" s="63" t="s">
        <v>18</v>
      </c>
      <c r="I1027" s="76">
        <v>44258.0</v>
      </c>
      <c r="J1027" s="76">
        <v>44259.0</v>
      </c>
      <c r="K1027" s="87" t="s">
        <v>4318</v>
      </c>
      <c r="L1027" s="59">
        <v>912603.0</v>
      </c>
      <c r="M1027" s="60" t="s">
        <v>18</v>
      </c>
      <c r="N1027" s="63" t="s">
        <v>18</v>
      </c>
      <c r="O1027" s="59" t="s">
        <v>18</v>
      </c>
      <c r="P1027" s="57"/>
      <c r="Q1027" s="57"/>
    </row>
    <row r="1028">
      <c r="A1028" s="63">
        <v>1.0</v>
      </c>
      <c r="B1028" s="63" t="s">
        <v>1439</v>
      </c>
      <c r="C1028" s="60" t="s">
        <v>153</v>
      </c>
      <c r="D1028" s="63">
        <v>386.0</v>
      </c>
      <c r="E1028" s="60" t="s">
        <v>4141</v>
      </c>
      <c r="F1028" s="63" t="s">
        <v>1071</v>
      </c>
      <c r="G1028" s="63"/>
      <c r="H1028" s="63" t="s">
        <v>18</v>
      </c>
      <c r="I1028" s="76">
        <v>44463.0</v>
      </c>
      <c r="J1028" s="76">
        <v>44463.0</v>
      </c>
      <c r="K1028" s="87" t="s">
        <v>4319</v>
      </c>
      <c r="L1028" s="59">
        <v>677006.0</v>
      </c>
      <c r="M1028" s="60" t="s">
        <v>4320</v>
      </c>
      <c r="N1028" s="55" t="s">
        <v>4316</v>
      </c>
      <c r="O1028" s="56">
        <v>429390.5</v>
      </c>
      <c r="P1028" s="62" t="s">
        <v>337</v>
      </c>
      <c r="Q1028" s="62" t="s">
        <v>337</v>
      </c>
      <c r="R1028">
        <f t="shared" ref="R1028:R1031" si="93">DATEDIF(I1028,J1028,"D")</f>
        <v>0</v>
      </c>
    </row>
    <row r="1029">
      <c r="A1029" s="63">
        <v>1.0</v>
      </c>
      <c r="B1029" s="63" t="s">
        <v>3894</v>
      </c>
      <c r="C1029" s="60" t="s">
        <v>120</v>
      </c>
      <c r="D1029" s="63">
        <v>407.0</v>
      </c>
      <c r="E1029" s="63" t="s">
        <v>3895</v>
      </c>
      <c r="F1029" s="63" t="s">
        <v>1071</v>
      </c>
      <c r="G1029" s="63"/>
      <c r="H1029" s="63" t="s">
        <v>18</v>
      </c>
      <c r="I1029" s="76">
        <v>44536.0</v>
      </c>
      <c r="J1029" s="76">
        <v>44536.0</v>
      </c>
      <c r="K1029" s="87" t="s">
        <v>4321</v>
      </c>
      <c r="L1029" s="59">
        <v>1799826.0</v>
      </c>
      <c r="M1029" s="60" t="s">
        <v>4322</v>
      </c>
      <c r="N1029" s="61" t="s">
        <v>1881</v>
      </c>
      <c r="O1029" s="66">
        <v>899913.0</v>
      </c>
      <c r="P1029" s="62" t="s">
        <v>337</v>
      </c>
      <c r="Q1029" s="62" t="s">
        <v>337</v>
      </c>
      <c r="R1029">
        <f t="shared" si="93"/>
        <v>0</v>
      </c>
    </row>
    <row r="1030">
      <c r="A1030" s="63">
        <v>1.0</v>
      </c>
      <c r="B1030" s="63" t="s">
        <v>1332</v>
      </c>
      <c r="C1030" s="63" t="s">
        <v>217</v>
      </c>
      <c r="D1030" s="63">
        <v>702.0</v>
      </c>
      <c r="E1030" s="63" t="s">
        <v>4323</v>
      </c>
      <c r="F1030" s="63" t="s">
        <v>1071</v>
      </c>
      <c r="G1030" s="63"/>
      <c r="H1030" s="63" t="s">
        <v>55</v>
      </c>
      <c r="I1030" s="76">
        <v>44354.0</v>
      </c>
      <c r="J1030" s="76">
        <v>44369.0</v>
      </c>
      <c r="K1030" s="87" t="s">
        <v>4324</v>
      </c>
      <c r="L1030" s="59">
        <v>1502623.0</v>
      </c>
      <c r="M1030" s="60" t="s">
        <v>18</v>
      </c>
      <c r="N1030" s="63" t="s">
        <v>18</v>
      </c>
      <c r="O1030" s="63" t="s">
        <v>18</v>
      </c>
      <c r="P1030" s="57"/>
      <c r="Q1030" s="57"/>
      <c r="R1030">
        <f t="shared" si="93"/>
        <v>15</v>
      </c>
    </row>
    <row r="1031">
      <c r="A1031" s="63">
        <v>1.0</v>
      </c>
      <c r="B1031" s="63" t="s">
        <v>1332</v>
      </c>
      <c r="C1031" s="63" t="s">
        <v>217</v>
      </c>
      <c r="D1031" s="63">
        <v>1278.0</v>
      </c>
      <c r="E1031" s="63" t="s">
        <v>4323</v>
      </c>
      <c r="F1031" s="63" t="s">
        <v>1071</v>
      </c>
      <c r="G1031" s="63"/>
      <c r="H1031" s="63" t="s">
        <v>18</v>
      </c>
      <c r="I1031" s="76">
        <v>44469.0</v>
      </c>
      <c r="J1031" s="76">
        <v>44475.0</v>
      </c>
      <c r="K1031" s="87" t="s">
        <v>4325</v>
      </c>
      <c r="L1031" s="54">
        <v>1867500.0</v>
      </c>
      <c r="M1031" s="98" t="s">
        <v>18</v>
      </c>
      <c r="N1031" s="55" t="s">
        <v>18</v>
      </c>
      <c r="O1031" s="63" t="s">
        <v>18</v>
      </c>
      <c r="P1031" s="57"/>
      <c r="Q1031" s="57"/>
      <c r="R1031">
        <f t="shared" si="93"/>
        <v>6</v>
      </c>
    </row>
    <row r="1032">
      <c r="A1032" s="63">
        <v>1.0</v>
      </c>
      <c r="B1032" s="63" t="s">
        <v>102</v>
      </c>
      <c r="C1032" s="63" t="s">
        <v>4326</v>
      </c>
      <c r="D1032" s="63">
        <v>708.0</v>
      </c>
      <c r="E1032" s="63" t="s">
        <v>1511</v>
      </c>
      <c r="F1032" s="63" t="s">
        <v>1071</v>
      </c>
      <c r="G1032" s="63"/>
      <c r="H1032" s="63" t="s">
        <v>18</v>
      </c>
      <c r="I1032" s="76">
        <v>44356.0</v>
      </c>
      <c r="J1032" s="76">
        <v>44356.0</v>
      </c>
      <c r="K1032" s="87" t="s">
        <v>4327</v>
      </c>
      <c r="L1032" s="59">
        <v>1175992.0</v>
      </c>
      <c r="M1032" s="60" t="s">
        <v>18</v>
      </c>
      <c r="N1032" s="63" t="s">
        <v>18</v>
      </c>
      <c r="O1032" s="63" t="s">
        <v>18</v>
      </c>
      <c r="P1032" s="57"/>
      <c r="Q1032" s="57"/>
    </row>
    <row r="1033">
      <c r="A1033" s="63">
        <v>1.0</v>
      </c>
      <c r="B1033" s="63" t="s">
        <v>1287</v>
      </c>
      <c r="C1033" s="60" t="s">
        <v>3693</v>
      </c>
      <c r="D1033" s="63" t="s">
        <v>18</v>
      </c>
      <c r="E1033" s="63" t="s">
        <v>4162</v>
      </c>
      <c r="F1033" s="63" t="s">
        <v>1071</v>
      </c>
      <c r="G1033" s="63"/>
      <c r="H1033" s="63" t="s">
        <v>18</v>
      </c>
      <c r="I1033" s="76">
        <v>44299.0</v>
      </c>
      <c r="J1033" s="76">
        <v>44299.0</v>
      </c>
      <c r="K1033" s="87" t="s">
        <v>4328</v>
      </c>
      <c r="L1033" s="59">
        <v>92711.0</v>
      </c>
      <c r="M1033" s="98" t="s">
        <v>4329</v>
      </c>
      <c r="N1033" s="55" t="s">
        <v>4164</v>
      </c>
      <c r="O1033" s="56">
        <v>92711.0</v>
      </c>
      <c r="P1033" s="62" t="s">
        <v>337</v>
      </c>
      <c r="Q1033" s="62" t="s">
        <v>337</v>
      </c>
      <c r="R1033">
        <f t="shared" ref="R1033:R1036" si="94">DATEDIF(I1033,J1033,"D")</f>
        <v>0</v>
      </c>
    </row>
    <row r="1034">
      <c r="A1034" s="63">
        <v>1.0</v>
      </c>
      <c r="B1034" s="63" t="s">
        <v>102</v>
      </c>
      <c r="C1034" s="63" t="s">
        <v>134</v>
      </c>
      <c r="D1034" s="63" t="s">
        <v>18</v>
      </c>
      <c r="E1034" s="63" t="s">
        <v>1511</v>
      </c>
      <c r="F1034" s="63" t="s">
        <v>1071</v>
      </c>
      <c r="G1034" s="63"/>
      <c r="H1034" s="63" t="s">
        <v>18</v>
      </c>
      <c r="I1034" s="79">
        <v>44481.0</v>
      </c>
      <c r="J1034" s="79">
        <v>44481.0</v>
      </c>
      <c r="K1034" s="87" t="s">
        <v>4330</v>
      </c>
      <c r="L1034" s="59">
        <v>1175992.0</v>
      </c>
      <c r="M1034" s="60" t="s">
        <v>18</v>
      </c>
      <c r="N1034" s="61" t="s">
        <v>1513</v>
      </c>
      <c r="O1034" s="63" t="s">
        <v>18</v>
      </c>
      <c r="P1034" s="57"/>
      <c r="Q1034" s="57"/>
      <c r="R1034">
        <f t="shared" si="94"/>
        <v>0</v>
      </c>
    </row>
    <row r="1035">
      <c r="A1035" s="63">
        <v>1.0</v>
      </c>
      <c r="B1035" s="63" t="s">
        <v>102</v>
      </c>
      <c r="C1035" s="63" t="s">
        <v>1146</v>
      </c>
      <c r="D1035" s="63">
        <v>465.0</v>
      </c>
      <c r="E1035" s="63" t="s">
        <v>3917</v>
      </c>
      <c r="F1035" s="63" t="s">
        <v>1071</v>
      </c>
      <c r="G1035" s="63"/>
      <c r="H1035" s="63" t="s">
        <v>18</v>
      </c>
      <c r="I1035" s="76">
        <v>44425.0</v>
      </c>
      <c r="J1035" s="76">
        <v>44425.0</v>
      </c>
      <c r="K1035" s="87" t="s">
        <v>3243</v>
      </c>
      <c r="L1035" s="59">
        <v>39460.0</v>
      </c>
      <c r="M1035" s="60" t="s">
        <v>4166</v>
      </c>
      <c r="N1035" s="61" t="s">
        <v>4167</v>
      </c>
      <c r="O1035" s="66">
        <v>39460.0</v>
      </c>
      <c r="P1035" s="62" t="s">
        <v>337</v>
      </c>
      <c r="Q1035" s="62" t="s">
        <v>337</v>
      </c>
      <c r="R1035">
        <f t="shared" si="94"/>
        <v>0</v>
      </c>
    </row>
    <row r="1036">
      <c r="A1036" s="63">
        <v>1.0</v>
      </c>
      <c r="B1036" s="63" t="s">
        <v>258</v>
      </c>
      <c r="C1036" s="63" t="s">
        <v>217</v>
      </c>
      <c r="D1036" s="63" t="s">
        <v>18</v>
      </c>
      <c r="E1036" s="63" t="s">
        <v>4331</v>
      </c>
      <c r="F1036" s="63" t="s">
        <v>1071</v>
      </c>
      <c r="G1036" s="63"/>
      <c r="H1036" s="63" t="s">
        <v>18</v>
      </c>
      <c r="I1036" s="76">
        <v>44355.0</v>
      </c>
      <c r="J1036" s="76">
        <v>44356.0</v>
      </c>
      <c r="K1036" s="87" t="s">
        <v>4332</v>
      </c>
      <c r="L1036" s="59">
        <v>29574.0</v>
      </c>
      <c r="M1036" s="60" t="s">
        <v>18</v>
      </c>
      <c r="N1036" s="63" t="s">
        <v>18</v>
      </c>
      <c r="O1036" s="63" t="s">
        <v>18</v>
      </c>
      <c r="P1036" s="57"/>
      <c r="Q1036" s="57"/>
      <c r="R1036">
        <f t="shared" si="94"/>
        <v>1</v>
      </c>
    </row>
    <row r="1037">
      <c r="A1037" s="63">
        <v>1.0</v>
      </c>
      <c r="B1037" s="63" t="s">
        <v>102</v>
      </c>
      <c r="C1037" s="63" t="s">
        <v>309</v>
      </c>
      <c r="D1037" s="63">
        <v>709.0</v>
      </c>
      <c r="E1037" s="63" t="s">
        <v>4333</v>
      </c>
      <c r="F1037" s="63" t="s">
        <v>1071</v>
      </c>
      <c r="G1037" s="63"/>
      <c r="H1037" s="63" t="s">
        <v>18</v>
      </c>
      <c r="I1037" s="76">
        <v>44357.0</v>
      </c>
      <c r="J1037" s="76">
        <v>44358.0</v>
      </c>
      <c r="K1037" s="87" t="s">
        <v>4334</v>
      </c>
      <c r="L1037" s="59">
        <v>58524.0</v>
      </c>
      <c r="M1037" s="60" t="s">
        <v>18</v>
      </c>
      <c r="N1037" s="63" t="s">
        <v>18</v>
      </c>
      <c r="O1037" s="63" t="s">
        <v>18</v>
      </c>
      <c r="P1037" s="57"/>
      <c r="Q1037" s="57"/>
    </row>
    <row r="1038">
      <c r="A1038" s="63">
        <v>1.0</v>
      </c>
      <c r="B1038" s="63" t="s">
        <v>102</v>
      </c>
      <c r="C1038" s="63" t="s">
        <v>309</v>
      </c>
      <c r="D1038" s="63">
        <v>762.0</v>
      </c>
      <c r="E1038" s="63" t="s">
        <v>4333</v>
      </c>
      <c r="F1038" s="63" t="s">
        <v>1071</v>
      </c>
      <c r="G1038" s="63"/>
      <c r="H1038" s="63" t="s">
        <v>18</v>
      </c>
      <c r="I1038" s="76">
        <v>44369.0</v>
      </c>
      <c r="J1038" s="76">
        <v>44376.0</v>
      </c>
      <c r="K1038" s="87" t="s">
        <v>4335</v>
      </c>
      <c r="L1038" s="59">
        <v>58524.0</v>
      </c>
      <c r="M1038" s="60" t="s">
        <v>4336</v>
      </c>
      <c r="N1038" s="63" t="s">
        <v>18</v>
      </c>
      <c r="O1038" s="63" t="s">
        <v>18</v>
      </c>
      <c r="P1038" s="57"/>
      <c r="Q1038" s="57"/>
      <c r="R1038">
        <f t="shared" ref="R1038:R1039" si="95">DATEDIF(I1038,J1038,"D")</f>
        <v>7</v>
      </c>
    </row>
    <row r="1039">
      <c r="A1039" s="63">
        <v>1.0</v>
      </c>
      <c r="B1039" s="63" t="s">
        <v>1275</v>
      </c>
      <c r="C1039" s="63" t="s">
        <v>1461</v>
      </c>
      <c r="D1039" s="63" t="s">
        <v>18</v>
      </c>
      <c r="E1039" s="63" t="s">
        <v>3923</v>
      </c>
      <c r="F1039" s="63" t="s">
        <v>1071</v>
      </c>
      <c r="G1039" s="63"/>
      <c r="H1039" s="63" t="s">
        <v>18</v>
      </c>
      <c r="I1039" s="76">
        <v>44414.0</v>
      </c>
      <c r="J1039" s="76">
        <v>44414.0</v>
      </c>
      <c r="K1039" s="87" t="s">
        <v>4337</v>
      </c>
      <c r="L1039" s="59">
        <v>76080.0</v>
      </c>
      <c r="M1039" s="60" t="s">
        <v>4338</v>
      </c>
      <c r="N1039" s="61" t="s">
        <v>18</v>
      </c>
      <c r="O1039" s="66">
        <v>76080.0</v>
      </c>
      <c r="P1039" s="62" t="s">
        <v>1527</v>
      </c>
      <c r="Q1039" s="62" t="s">
        <v>1528</v>
      </c>
      <c r="R1039">
        <f t="shared" si="95"/>
        <v>0</v>
      </c>
    </row>
    <row r="1040">
      <c r="A1040" s="63">
        <v>1.0</v>
      </c>
      <c r="B1040" s="63" t="s">
        <v>299</v>
      </c>
      <c r="C1040" s="63" t="s">
        <v>93</v>
      </c>
      <c r="D1040" s="63">
        <v>722.0</v>
      </c>
      <c r="E1040" s="63" t="s">
        <v>4339</v>
      </c>
      <c r="F1040" s="63" t="s">
        <v>1071</v>
      </c>
      <c r="G1040" s="63"/>
      <c r="H1040" s="63" t="s">
        <v>18</v>
      </c>
      <c r="I1040" s="76">
        <v>44362.0</v>
      </c>
      <c r="J1040" s="76">
        <v>44410.0</v>
      </c>
      <c r="K1040" s="87" t="s">
        <v>4340</v>
      </c>
      <c r="L1040" s="59">
        <v>566886.0</v>
      </c>
      <c r="M1040" s="60" t="s">
        <v>18</v>
      </c>
      <c r="N1040" s="63" t="s">
        <v>18</v>
      </c>
      <c r="O1040" s="63" t="s">
        <v>18</v>
      </c>
      <c r="P1040" s="57"/>
      <c r="Q1040" s="57"/>
    </row>
    <row r="1041">
      <c r="A1041" s="63">
        <v>1.0</v>
      </c>
      <c r="B1041" s="63" t="s">
        <v>102</v>
      </c>
      <c r="C1041" s="63" t="s">
        <v>309</v>
      </c>
      <c r="D1041" s="63">
        <v>731.0</v>
      </c>
      <c r="E1041" s="63" t="s">
        <v>4341</v>
      </c>
      <c r="F1041" s="63" t="s">
        <v>1071</v>
      </c>
      <c r="G1041" s="63"/>
      <c r="H1041" s="63" t="s">
        <v>18</v>
      </c>
      <c r="I1041" s="76">
        <v>44362.0</v>
      </c>
      <c r="J1041" s="76">
        <v>44365.0</v>
      </c>
      <c r="K1041" s="87" t="s">
        <v>4342</v>
      </c>
      <c r="L1041" s="59">
        <v>176562.0</v>
      </c>
      <c r="M1041" s="60" t="s">
        <v>18</v>
      </c>
      <c r="N1041" s="63" t="s">
        <v>18</v>
      </c>
      <c r="O1041" s="63" t="s">
        <v>18</v>
      </c>
      <c r="P1041" s="57"/>
      <c r="Q1041" s="57"/>
      <c r="R1041">
        <f t="shared" ref="R1041:R1044" si="96">DATEDIF(I1041,J1041,"D")</f>
        <v>3</v>
      </c>
    </row>
    <row r="1042">
      <c r="A1042" s="63">
        <v>1.0</v>
      </c>
      <c r="B1042" s="63" t="s">
        <v>3690</v>
      </c>
      <c r="C1042" s="63" t="s">
        <v>1593</v>
      </c>
      <c r="D1042" s="63">
        <v>728.0</v>
      </c>
      <c r="E1042" s="63" t="s">
        <v>4343</v>
      </c>
      <c r="F1042" s="63" t="s">
        <v>1071</v>
      </c>
      <c r="G1042" s="63"/>
      <c r="H1042" s="63" t="s">
        <v>4344</v>
      </c>
      <c r="I1042" s="76">
        <v>44363.0</v>
      </c>
      <c r="J1042" s="76">
        <v>44371.0</v>
      </c>
      <c r="K1042" s="87" t="s">
        <v>4345</v>
      </c>
      <c r="L1042" s="59">
        <v>1199857.0</v>
      </c>
      <c r="M1042" s="60" t="s">
        <v>18</v>
      </c>
      <c r="N1042" s="63" t="s">
        <v>18</v>
      </c>
      <c r="O1042" s="63" t="s">
        <v>18</v>
      </c>
      <c r="P1042" s="57"/>
      <c r="Q1042" s="57"/>
      <c r="R1042">
        <f t="shared" si="96"/>
        <v>8</v>
      </c>
    </row>
    <row r="1043">
      <c r="A1043" s="63">
        <v>1.0</v>
      </c>
      <c r="B1043" s="63" t="s">
        <v>3847</v>
      </c>
      <c r="C1043" s="63" t="s">
        <v>93</v>
      </c>
      <c r="D1043" s="63">
        <v>1505.0</v>
      </c>
      <c r="E1043" s="63" t="s">
        <v>3927</v>
      </c>
      <c r="F1043" s="63" t="s">
        <v>1071</v>
      </c>
      <c r="G1043" s="63"/>
      <c r="H1043" s="63" t="s">
        <v>18</v>
      </c>
      <c r="I1043" s="79">
        <v>44539.0</v>
      </c>
      <c r="J1043" s="76">
        <v>44539.0</v>
      </c>
      <c r="K1043" s="87" t="s">
        <v>4346</v>
      </c>
      <c r="L1043" s="59">
        <v>752332.0</v>
      </c>
      <c r="M1043" s="60" t="s">
        <v>4347</v>
      </c>
      <c r="N1043" s="61" t="s">
        <v>4348</v>
      </c>
      <c r="O1043" s="66">
        <v>398735.84</v>
      </c>
      <c r="P1043" s="62" t="s">
        <v>337</v>
      </c>
      <c r="Q1043" s="62" t="s">
        <v>337</v>
      </c>
      <c r="R1043">
        <f t="shared" si="96"/>
        <v>0</v>
      </c>
    </row>
    <row r="1044">
      <c r="A1044" s="63">
        <v>1.0</v>
      </c>
      <c r="B1044" s="63" t="s">
        <v>2846</v>
      </c>
      <c r="C1044" s="63" t="s">
        <v>4349</v>
      </c>
      <c r="D1044" s="63">
        <v>716.0</v>
      </c>
      <c r="E1044" s="63" t="s">
        <v>4350</v>
      </c>
      <c r="F1044" s="63" t="s">
        <v>1071</v>
      </c>
      <c r="G1044" s="63"/>
      <c r="H1044" s="63" t="s">
        <v>18</v>
      </c>
      <c r="I1044" s="76">
        <v>44358.0</v>
      </c>
      <c r="J1044" s="76">
        <v>44368.0</v>
      </c>
      <c r="K1044" s="87" t="s">
        <v>4351</v>
      </c>
      <c r="L1044" s="59">
        <v>224226.0</v>
      </c>
      <c r="M1044" s="60" t="s">
        <v>18</v>
      </c>
      <c r="N1044" s="63" t="s">
        <v>18</v>
      </c>
      <c r="O1044" s="63" t="s">
        <v>18</v>
      </c>
      <c r="P1044" s="57"/>
      <c r="Q1044" s="57"/>
      <c r="R1044">
        <f t="shared" si="96"/>
        <v>10</v>
      </c>
    </row>
    <row r="1045">
      <c r="A1045" s="63">
        <v>1.0</v>
      </c>
      <c r="B1045" s="63" t="s">
        <v>1275</v>
      </c>
      <c r="C1045" s="63" t="s">
        <v>571</v>
      </c>
      <c r="D1045" s="63">
        <v>687.0</v>
      </c>
      <c r="E1045" s="63" t="s">
        <v>1897</v>
      </c>
      <c r="F1045" s="63" t="s">
        <v>1071</v>
      </c>
      <c r="G1045" s="63"/>
      <c r="H1045" s="63" t="s">
        <v>18</v>
      </c>
      <c r="I1045" s="76">
        <v>44358.0</v>
      </c>
      <c r="J1045" s="76">
        <v>44358.0</v>
      </c>
      <c r="K1045" s="87" t="s">
        <v>4352</v>
      </c>
      <c r="L1045" s="59">
        <v>5754850.0</v>
      </c>
      <c r="M1045" s="60" t="s">
        <v>1898</v>
      </c>
      <c r="N1045" s="61" t="s">
        <v>1899</v>
      </c>
      <c r="O1045" s="56">
        <v>4028395.0</v>
      </c>
      <c r="P1045" s="62" t="s">
        <v>337</v>
      </c>
      <c r="Q1045" s="62" t="s">
        <v>337</v>
      </c>
    </row>
    <row r="1046">
      <c r="A1046" s="63">
        <v>1.0</v>
      </c>
      <c r="B1046" s="63" t="s">
        <v>108</v>
      </c>
      <c r="C1046" s="60" t="s">
        <v>4353</v>
      </c>
      <c r="D1046" s="63">
        <v>928.0</v>
      </c>
      <c r="E1046" s="63" t="s">
        <v>2426</v>
      </c>
      <c r="F1046" s="63" t="s">
        <v>1071</v>
      </c>
      <c r="G1046" s="63"/>
      <c r="H1046" s="63" t="s">
        <v>18</v>
      </c>
      <c r="I1046" s="76">
        <v>44393.0</v>
      </c>
      <c r="J1046" s="76">
        <v>44399.0</v>
      </c>
      <c r="K1046" s="77" t="s">
        <v>4354</v>
      </c>
      <c r="L1046" s="59">
        <v>462510.0</v>
      </c>
      <c r="M1046" s="60" t="s">
        <v>4355</v>
      </c>
      <c r="N1046" s="63" t="s">
        <v>18</v>
      </c>
      <c r="O1046" s="63" t="s">
        <v>18</v>
      </c>
      <c r="P1046" s="57"/>
      <c r="Q1046" s="57"/>
      <c r="R1046">
        <f t="shared" ref="R1046:R1094" si="97">DATEDIF(I1046,J1046,"D")</f>
        <v>6</v>
      </c>
    </row>
    <row r="1047">
      <c r="A1047" s="63">
        <v>1.0</v>
      </c>
      <c r="B1047" s="63" t="s">
        <v>4356</v>
      </c>
      <c r="C1047" s="63" t="s">
        <v>577</v>
      </c>
      <c r="D1047" s="63">
        <v>738.0</v>
      </c>
      <c r="E1047" s="63" t="s">
        <v>4357</v>
      </c>
      <c r="F1047" s="63" t="s">
        <v>1071</v>
      </c>
      <c r="G1047" s="63"/>
      <c r="H1047" s="63" t="s">
        <v>18</v>
      </c>
      <c r="I1047" s="76">
        <v>44363.0</v>
      </c>
      <c r="J1047" s="76">
        <v>44368.0</v>
      </c>
      <c r="K1047" s="87" t="s">
        <v>4358</v>
      </c>
      <c r="L1047" s="59">
        <v>122203.0</v>
      </c>
      <c r="M1047" s="60" t="s">
        <v>18</v>
      </c>
      <c r="N1047" s="63" t="s">
        <v>18</v>
      </c>
      <c r="O1047" s="63" t="s">
        <v>18</v>
      </c>
      <c r="P1047" s="57"/>
      <c r="Q1047" s="57"/>
      <c r="R1047">
        <f t="shared" si="97"/>
        <v>5</v>
      </c>
    </row>
    <row r="1048">
      <c r="A1048" s="63">
        <v>1.0</v>
      </c>
      <c r="B1048" s="63" t="s">
        <v>4359</v>
      </c>
      <c r="C1048" s="63" t="s">
        <v>120</v>
      </c>
      <c r="D1048" s="63">
        <v>743.0</v>
      </c>
      <c r="E1048" s="63" t="s">
        <v>4360</v>
      </c>
      <c r="F1048" s="63" t="s">
        <v>1071</v>
      </c>
      <c r="G1048" s="63"/>
      <c r="H1048" s="63" t="s">
        <v>18</v>
      </c>
      <c r="I1048" s="76">
        <v>44365.0</v>
      </c>
      <c r="J1048" s="76">
        <v>44370.0</v>
      </c>
      <c r="K1048" s="87" t="s">
        <v>4361</v>
      </c>
      <c r="L1048" s="59" t="s">
        <v>18</v>
      </c>
      <c r="M1048" s="60" t="s">
        <v>18</v>
      </c>
      <c r="N1048" s="63" t="s">
        <v>18</v>
      </c>
      <c r="O1048" s="63" t="s">
        <v>18</v>
      </c>
      <c r="P1048" s="57"/>
      <c r="Q1048" s="57"/>
      <c r="R1048">
        <f t="shared" si="97"/>
        <v>5</v>
      </c>
    </row>
    <row r="1049">
      <c r="A1049" s="63">
        <v>1.0</v>
      </c>
      <c r="B1049" s="60" t="s">
        <v>4362</v>
      </c>
      <c r="C1049" s="63" t="s">
        <v>577</v>
      </c>
      <c r="D1049" s="63">
        <v>754.0</v>
      </c>
      <c r="E1049" s="63" t="s">
        <v>4363</v>
      </c>
      <c r="F1049" s="63" t="s">
        <v>1071</v>
      </c>
      <c r="G1049" s="63"/>
      <c r="H1049" s="63" t="s">
        <v>18</v>
      </c>
      <c r="I1049" s="76">
        <v>44369.0</v>
      </c>
      <c r="J1049" s="76">
        <v>44369.0</v>
      </c>
      <c r="K1049" s="87" t="s">
        <v>4364</v>
      </c>
      <c r="L1049" s="59">
        <v>76679.0</v>
      </c>
      <c r="M1049" s="60" t="s">
        <v>18</v>
      </c>
      <c r="N1049" s="63" t="s">
        <v>18</v>
      </c>
      <c r="O1049" s="63" t="s">
        <v>18</v>
      </c>
      <c r="P1049" s="57"/>
      <c r="Q1049" s="57"/>
      <c r="R1049">
        <f t="shared" si="97"/>
        <v>0</v>
      </c>
    </row>
    <row r="1050">
      <c r="A1050" s="63">
        <v>1.0</v>
      </c>
      <c r="B1050" s="63" t="s">
        <v>4365</v>
      </c>
      <c r="C1050" s="63" t="s">
        <v>571</v>
      </c>
      <c r="D1050" s="63">
        <v>774.0</v>
      </c>
      <c r="E1050" s="63" t="s">
        <v>4366</v>
      </c>
      <c r="F1050" s="63" t="s">
        <v>1071</v>
      </c>
      <c r="G1050" s="63"/>
      <c r="H1050" s="63" t="s">
        <v>18</v>
      </c>
      <c r="I1050" s="76">
        <v>44375.0</v>
      </c>
      <c r="J1050" s="76">
        <v>44375.0</v>
      </c>
      <c r="K1050" s="87" t="s">
        <v>4367</v>
      </c>
      <c r="L1050" s="59">
        <v>2378876.0</v>
      </c>
      <c r="M1050" s="60" t="s">
        <v>18</v>
      </c>
      <c r="N1050" s="63" t="s">
        <v>18</v>
      </c>
      <c r="O1050" s="63" t="s">
        <v>18</v>
      </c>
      <c r="P1050" s="57"/>
      <c r="Q1050" s="57"/>
      <c r="R1050">
        <f t="shared" si="97"/>
        <v>0</v>
      </c>
    </row>
    <row r="1051">
      <c r="A1051" s="63">
        <v>1.0</v>
      </c>
      <c r="B1051" s="63" t="s">
        <v>4365</v>
      </c>
      <c r="C1051" s="63" t="s">
        <v>571</v>
      </c>
      <c r="D1051" s="63">
        <v>1484.0</v>
      </c>
      <c r="E1051" s="63" t="s">
        <v>4366</v>
      </c>
      <c r="F1051" s="63" t="s">
        <v>1071</v>
      </c>
      <c r="G1051" s="63"/>
      <c r="H1051" s="63" t="s">
        <v>18</v>
      </c>
      <c r="I1051" s="79">
        <v>44515.0</v>
      </c>
      <c r="J1051" s="79">
        <v>44523.0</v>
      </c>
      <c r="K1051" s="87" t="s">
        <v>4368</v>
      </c>
      <c r="L1051" s="59">
        <v>2982030.0</v>
      </c>
      <c r="M1051" s="60" t="s">
        <v>18</v>
      </c>
      <c r="N1051" s="63" t="s">
        <v>18</v>
      </c>
      <c r="O1051" s="63" t="s">
        <v>18</v>
      </c>
      <c r="P1051" s="57"/>
      <c r="Q1051" s="57"/>
      <c r="R1051">
        <f t="shared" si="97"/>
        <v>8</v>
      </c>
    </row>
    <row r="1052">
      <c r="A1052" s="63">
        <v>1.0</v>
      </c>
      <c r="B1052" s="63" t="s">
        <v>1092</v>
      </c>
      <c r="C1052" s="63" t="s">
        <v>93</v>
      </c>
      <c r="D1052" s="63">
        <v>775.0</v>
      </c>
      <c r="E1052" s="63" t="s">
        <v>4369</v>
      </c>
      <c r="F1052" s="63" t="s">
        <v>1071</v>
      </c>
      <c r="G1052" s="63"/>
      <c r="H1052" s="63" t="s">
        <v>18</v>
      </c>
      <c r="I1052" s="76">
        <v>44376.0</v>
      </c>
      <c r="J1052" s="76">
        <v>44389.0</v>
      </c>
      <c r="K1052" s="77" t="s">
        <v>4370</v>
      </c>
      <c r="L1052" s="59">
        <v>1.0983199E7</v>
      </c>
      <c r="M1052" s="60" t="s">
        <v>18</v>
      </c>
      <c r="N1052" s="63" t="s">
        <v>18</v>
      </c>
      <c r="O1052" s="63" t="s">
        <v>18</v>
      </c>
      <c r="P1052" s="57"/>
      <c r="Q1052" s="57"/>
      <c r="R1052">
        <f t="shared" si="97"/>
        <v>13</v>
      </c>
    </row>
    <row r="1053">
      <c r="A1053" s="63">
        <v>1.0</v>
      </c>
      <c r="B1053" s="63" t="s">
        <v>4371</v>
      </c>
      <c r="C1053" s="63" t="s">
        <v>2561</v>
      </c>
      <c r="D1053" s="63" t="s">
        <v>18</v>
      </c>
      <c r="E1053" s="63" t="s">
        <v>4372</v>
      </c>
      <c r="F1053" s="63" t="s">
        <v>1071</v>
      </c>
      <c r="G1053" s="63"/>
      <c r="H1053" s="63" t="s">
        <v>18</v>
      </c>
      <c r="I1053" s="76">
        <v>44386.0</v>
      </c>
      <c r="J1053" s="76">
        <v>44390.0</v>
      </c>
      <c r="K1053" s="77" t="s">
        <v>4373</v>
      </c>
      <c r="L1053" s="59">
        <v>8522883.0</v>
      </c>
      <c r="M1053" s="60" t="s">
        <v>18</v>
      </c>
      <c r="N1053" s="63" t="s">
        <v>18</v>
      </c>
      <c r="O1053" s="63" t="s">
        <v>18</v>
      </c>
      <c r="P1053" s="57"/>
      <c r="Q1053" s="57"/>
      <c r="R1053">
        <f t="shared" si="97"/>
        <v>4</v>
      </c>
    </row>
    <row r="1054">
      <c r="A1054" s="63">
        <v>1.0</v>
      </c>
      <c r="B1054" s="63" t="s">
        <v>1275</v>
      </c>
      <c r="C1054" s="63" t="s">
        <v>217</v>
      </c>
      <c r="D1054" s="63">
        <v>811.0</v>
      </c>
      <c r="E1054" s="63" t="s">
        <v>4372</v>
      </c>
      <c r="F1054" s="63" t="s">
        <v>1071</v>
      </c>
      <c r="G1054" s="63"/>
      <c r="H1054" s="63" t="s">
        <v>18</v>
      </c>
      <c r="I1054" s="76">
        <v>44383.0</v>
      </c>
      <c r="J1054" s="76">
        <v>44384.0</v>
      </c>
      <c r="K1054" s="87" t="s">
        <v>4374</v>
      </c>
      <c r="L1054" s="59">
        <v>8522883.0</v>
      </c>
      <c r="M1054" s="60" t="s">
        <v>18</v>
      </c>
      <c r="N1054" s="63" t="s">
        <v>18</v>
      </c>
      <c r="O1054" s="63" t="s">
        <v>18</v>
      </c>
      <c r="P1054" s="57"/>
      <c r="Q1054" s="57"/>
      <c r="R1054">
        <f t="shared" si="97"/>
        <v>1</v>
      </c>
    </row>
    <row r="1055">
      <c r="A1055" s="63">
        <v>1.0</v>
      </c>
      <c r="B1055" s="63" t="s">
        <v>2846</v>
      </c>
      <c r="C1055" s="63" t="s">
        <v>4375</v>
      </c>
      <c r="D1055" s="63">
        <v>876.0</v>
      </c>
      <c r="E1055" s="63" t="s">
        <v>3267</v>
      </c>
      <c r="F1055" s="63" t="s">
        <v>1071</v>
      </c>
      <c r="G1055" s="63"/>
      <c r="H1055" s="63" t="s">
        <v>18</v>
      </c>
      <c r="I1055" s="76">
        <v>44399.0</v>
      </c>
      <c r="J1055" s="76">
        <v>44406.0</v>
      </c>
      <c r="K1055" s="87" t="s">
        <v>4376</v>
      </c>
      <c r="L1055" s="59">
        <v>190592.0</v>
      </c>
      <c r="M1055" s="60" t="s">
        <v>18</v>
      </c>
      <c r="N1055" s="63" t="s">
        <v>18</v>
      </c>
      <c r="O1055" s="63" t="s">
        <v>18</v>
      </c>
      <c r="P1055" s="57"/>
      <c r="Q1055" s="57"/>
      <c r="R1055">
        <f t="shared" si="97"/>
        <v>7</v>
      </c>
    </row>
    <row r="1056">
      <c r="A1056" s="63">
        <v>1.0</v>
      </c>
      <c r="B1056" s="63" t="s">
        <v>2846</v>
      </c>
      <c r="C1056" s="63" t="s">
        <v>309</v>
      </c>
      <c r="D1056" s="63">
        <v>924.0</v>
      </c>
      <c r="E1056" s="63" t="s">
        <v>3267</v>
      </c>
      <c r="F1056" s="63" t="s">
        <v>1071</v>
      </c>
      <c r="G1056" s="63"/>
      <c r="H1056" s="63" t="s">
        <v>18</v>
      </c>
      <c r="I1056" s="76">
        <v>44410.0</v>
      </c>
      <c r="J1056" s="76">
        <v>44410.0</v>
      </c>
      <c r="K1056" s="87" t="s">
        <v>4377</v>
      </c>
      <c r="L1056" s="59">
        <v>190592.0</v>
      </c>
      <c r="M1056" s="60" t="s">
        <v>18</v>
      </c>
      <c r="N1056" s="63" t="s">
        <v>18</v>
      </c>
      <c r="O1056" s="63" t="s">
        <v>18</v>
      </c>
      <c r="P1056" s="57"/>
      <c r="Q1056" s="57"/>
      <c r="R1056">
        <f t="shared" si="97"/>
        <v>0</v>
      </c>
    </row>
    <row r="1057">
      <c r="A1057" s="63">
        <v>1.0</v>
      </c>
      <c r="B1057" s="63" t="s">
        <v>4378</v>
      </c>
      <c r="C1057" s="63" t="s">
        <v>291</v>
      </c>
      <c r="D1057" s="63">
        <v>819.0</v>
      </c>
      <c r="E1057" s="63" t="s">
        <v>4379</v>
      </c>
      <c r="F1057" s="63" t="s">
        <v>1071</v>
      </c>
      <c r="G1057" s="63"/>
      <c r="H1057" s="63" t="s">
        <v>18</v>
      </c>
      <c r="I1057" s="76">
        <v>44384.0</v>
      </c>
      <c r="J1057" s="76">
        <v>44385.0</v>
      </c>
      <c r="K1057" s="77" t="s">
        <v>4380</v>
      </c>
      <c r="L1057" s="59">
        <v>550836.0</v>
      </c>
      <c r="M1057" s="60" t="s">
        <v>18</v>
      </c>
      <c r="N1057" s="63" t="s">
        <v>18</v>
      </c>
      <c r="O1057" s="63" t="s">
        <v>18</v>
      </c>
      <c r="P1057" s="57"/>
      <c r="Q1057" s="57"/>
      <c r="R1057">
        <f t="shared" si="97"/>
        <v>1</v>
      </c>
    </row>
    <row r="1058">
      <c r="A1058" s="63">
        <v>1.0</v>
      </c>
      <c r="B1058" s="63" t="s">
        <v>4015</v>
      </c>
      <c r="C1058" s="63" t="s">
        <v>4381</v>
      </c>
      <c r="D1058" s="63">
        <v>815.0</v>
      </c>
      <c r="E1058" s="63" t="s">
        <v>4382</v>
      </c>
      <c r="F1058" s="63" t="s">
        <v>1071</v>
      </c>
      <c r="G1058" s="63"/>
      <c r="H1058" s="63" t="s">
        <v>634</v>
      </c>
      <c r="I1058" s="76">
        <v>44385.0</v>
      </c>
      <c r="J1058" s="76">
        <v>44393.0</v>
      </c>
      <c r="K1058" s="87" t="s">
        <v>4383</v>
      </c>
      <c r="L1058" s="59">
        <v>139900.0</v>
      </c>
      <c r="M1058" s="60" t="s">
        <v>18</v>
      </c>
      <c r="N1058" s="63" t="s">
        <v>18</v>
      </c>
      <c r="O1058" s="277"/>
      <c r="P1058" s="57"/>
      <c r="Q1058" s="57"/>
      <c r="R1058">
        <f t="shared" si="97"/>
        <v>8</v>
      </c>
    </row>
    <row r="1059">
      <c r="A1059" s="63">
        <v>1.0</v>
      </c>
      <c r="B1059" s="63" t="s">
        <v>102</v>
      </c>
      <c r="C1059" s="63" t="s">
        <v>309</v>
      </c>
      <c r="D1059" s="63">
        <v>827.0</v>
      </c>
      <c r="E1059" s="63" t="s">
        <v>4384</v>
      </c>
      <c r="F1059" s="63" t="s">
        <v>1071</v>
      </c>
      <c r="G1059" s="63"/>
      <c r="H1059" s="63" t="s">
        <v>18</v>
      </c>
      <c r="I1059" s="76">
        <v>44386.0</v>
      </c>
      <c r="J1059" s="76">
        <v>44386.0</v>
      </c>
      <c r="K1059" s="87" t="s">
        <v>4385</v>
      </c>
      <c r="L1059" s="59">
        <v>104676.0</v>
      </c>
      <c r="M1059" s="60" t="s">
        <v>18</v>
      </c>
      <c r="N1059" s="63" t="s">
        <v>18</v>
      </c>
      <c r="O1059" s="63" t="s">
        <v>18</v>
      </c>
      <c r="P1059" s="57"/>
      <c r="Q1059" s="57"/>
      <c r="R1059">
        <f t="shared" si="97"/>
        <v>0</v>
      </c>
    </row>
    <row r="1060">
      <c r="A1060" s="63">
        <v>1.0</v>
      </c>
      <c r="B1060" s="63" t="s">
        <v>4386</v>
      </c>
      <c r="C1060" s="63" t="s">
        <v>309</v>
      </c>
      <c r="D1060" s="63">
        <v>829.0</v>
      </c>
      <c r="E1060" s="63" t="s">
        <v>4387</v>
      </c>
      <c r="F1060" s="63" t="s">
        <v>1071</v>
      </c>
      <c r="G1060" s="63"/>
      <c r="H1060" s="63" t="s">
        <v>18</v>
      </c>
      <c r="I1060" s="76">
        <v>44389.0</v>
      </c>
      <c r="J1060" s="76">
        <v>44390.0</v>
      </c>
      <c r="K1060" s="87" t="s">
        <v>4388</v>
      </c>
      <c r="L1060" s="59">
        <v>492558.0</v>
      </c>
      <c r="M1060" s="60" t="s">
        <v>18</v>
      </c>
      <c r="N1060" s="63" t="s">
        <v>18</v>
      </c>
      <c r="O1060" s="63" t="s">
        <v>18</v>
      </c>
      <c r="P1060" s="57"/>
      <c r="Q1060" s="57"/>
      <c r="R1060">
        <f t="shared" si="97"/>
        <v>1</v>
      </c>
    </row>
    <row r="1061">
      <c r="A1061" s="63">
        <v>1.0</v>
      </c>
      <c r="B1061" s="63" t="s">
        <v>4389</v>
      </c>
      <c r="C1061" s="63" t="s">
        <v>2084</v>
      </c>
      <c r="D1061" s="63" t="s">
        <v>4390</v>
      </c>
      <c r="E1061" s="63" t="s">
        <v>4391</v>
      </c>
      <c r="F1061" s="63" t="s">
        <v>1071</v>
      </c>
      <c r="G1061" s="63"/>
      <c r="H1061" s="63" t="s">
        <v>18</v>
      </c>
      <c r="I1061" s="76">
        <v>44384.0</v>
      </c>
      <c r="J1061" s="76">
        <v>44410.0</v>
      </c>
      <c r="K1061" s="87" t="s">
        <v>4392</v>
      </c>
      <c r="L1061" s="59">
        <v>1.2627875E7</v>
      </c>
      <c r="M1061" s="60" t="s">
        <v>18</v>
      </c>
      <c r="N1061" s="63" t="s">
        <v>18</v>
      </c>
      <c r="O1061" s="63" t="s">
        <v>18</v>
      </c>
      <c r="P1061" s="57"/>
      <c r="Q1061" s="57"/>
      <c r="R1061">
        <f t="shared" si="97"/>
        <v>26</v>
      </c>
    </row>
    <row r="1062">
      <c r="A1062" s="63">
        <v>1.0</v>
      </c>
      <c r="B1062" s="63" t="s">
        <v>4393</v>
      </c>
      <c r="C1062" s="63" t="s">
        <v>309</v>
      </c>
      <c r="D1062" s="63" t="s">
        <v>18</v>
      </c>
      <c r="E1062" s="63" t="s">
        <v>4394</v>
      </c>
      <c r="F1062" s="63" t="s">
        <v>1071</v>
      </c>
      <c r="G1062" s="63"/>
      <c r="H1062" s="63" t="s">
        <v>18</v>
      </c>
      <c r="I1062" s="76">
        <v>44389.0</v>
      </c>
      <c r="J1062" s="76">
        <v>44399.0</v>
      </c>
      <c r="K1062" s="87" t="s">
        <v>4395</v>
      </c>
      <c r="L1062" s="59">
        <v>88476.0</v>
      </c>
      <c r="M1062" s="60" t="s">
        <v>18</v>
      </c>
      <c r="N1062" s="63" t="s">
        <v>18</v>
      </c>
      <c r="O1062" s="63" t="s">
        <v>18</v>
      </c>
      <c r="P1062" s="57"/>
      <c r="Q1062" s="57"/>
      <c r="R1062">
        <f t="shared" si="97"/>
        <v>10</v>
      </c>
    </row>
    <row r="1063">
      <c r="A1063" s="63">
        <v>1.0</v>
      </c>
      <c r="B1063" s="63" t="s">
        <v>4396</v>
      </c>
      <c r="C1063" s="63" t="s">
        <v>93</v>
      </c>
      <c r="D1063" s="63">
        <v>839.0</v>
      </c>
      <c r="E1063" s="63" t="s">
        <v>4397</v>
      </c>
      <c r="F1063" s="63" t="s">
        <v>1071</v>
      </c>
      <c r="G1063" s="63"/>
      <c r="H1063" s="63" t="s">
        <v>18</v>
      </c>
      <c r="I1063" s="76">
        <v>44390.0</v>
      </c>
      <c r="J1063" s="76">
        <v>44393.0</v>
      </c>
      <c r="K1063" s="87" t="s">
        <v>4398</v>
      </c>
      <c r="L1063" s="59">
        <v>1.0983199E7</v>
      </c>
      <c r="M1063" s="60" t="s">
        <v>18</v>
      </c>
      <c r="N1063" s="63" t="s">
        <v>18</v>
      </c>
      <c r="O1063" s="63" t="s">
        <v>18</v>
      </c>
      <c r="P1063" s="57"/>
      <c r="Q1063" s="57"/>
      <c r="R1063">
        <f t="shared" si="97"/>
        <v>3</v>
      </c>
    </row>
    <row r="1064">
      <c r="A1064" s="63">
        <v>1.0</v>
      </c>
      <c r="B1064" s="63" t="s">
        <v>4396</v>
      </c>
      <c r="C1064" s="63" t="s">
        <v>93</v>
      </c>
      <c r="D1064" s="63">
        <v>897.0</v>
      </c>
      <c r="E1064" s="63" t="s">
        <v>4397</v>
      </c>
      <c r="F1064" s="63" t="s">
        <v>1071</v>
      </c>
      <c r="G1064" s="63"/>
      <c r="H1064" s="63" t="s">
        <v>18</v>
      </c>
      <c r="I1064" s="76">
        <v>44404.0</v>
      </c>
      <c r="J1064" s="76">
        <v>44405.0</v>
      </c>
      <c r="K1064" s="87" t="s">
        <v>4399</v>
      </c>
      <c r="L1064" s="59">
        <v>1.0983199E7</v>
      </c>
      <c r="M1064" s="60" t="s">
        <v>18</v>
      </c>
      <c r="N1064" s="63" t="s">
        <v>18</v>
      </c>
      <c r="O1064" s="63" t="s">
        <v>18</v>
      </c>
      <c r="P1064" s="57"/>
      <c r="Q1064" s="57"/>
      <c r="R1064">
        <f t="shared" si="97"/>
        <v>1</v>
      </c>
    </row>
    <row r="1065">
      <c r="A1065" s="63">
        <v>1.0</v>
      </c>
      <c r="B1065" s="63" t="s">
        <v>4396</v>
      </c>
      <c r="C1065" s="63" t="s">
        <v>4076</v>
      </c>
      <c r="D1065" s="63">
        <v>1008.0</v>
      </c>
      <c r="E1065" s="63" t="s">
        <v>4397</v>
      </c>
      <c r="F1065" s="63" t="s">
        <v>1071</v>
      </c>
      <c r="G1065" s="63"/>
      <c r="H1065" s="63" t="s">
        <v>18</v>
      </c>
      <c r="I1065" s="76">
        <v>44433.0</v>
      </c>
      <c r="J1065" s="76">
        <v>44439.0</v>
      </c>
      <c r="K1065" s="77" t="s">
        <v>4400</v>
      </c>
      <c r="L1065" s="59">
        <v>1.0983199E7</v>
      </c>
      <c r="M1065" s="60" t="s">
        <v>18</v>
      </c>
      <c r="N1065" s="63" t="s">
        <v>18</v>
      </c>
      <c r="O1065" s="63" t="s">
        <v>18</v>
      </c>
      <c r="P1065" s="57"/>
      <c r="Q1065" s="57"/>
      <c r="R1065">
        <f t="shared" si="97"/>
        <v>6</v>
      </c>
    </row>
    <row r="1066">
      <c r="A1066" s="63">
        <v>1.0</v>
      </c>
      <c r="B1066" s="63" t="s">
        <v>4190</v>
      </c>
      <c r="C1066" s="63" t="s">
        <v>577</v>
      </c>
      <c r="D1066" s="63">
        <v>511.0</v>
      </c>
      <c r="E1066" s="63" t="s">
        <v>4191</v>
      </c>
      <c r="F1066" s="63" t="s">
        <v>1071</v>
      </c>
      <c r="G1066" s="63"/>
      <c r="H1066" s="63" t="s">
        <v>18</v>
      </c>
      <c r="I1066" s="76">
        <v>44315.0</v>
      </c>
      <c r="J1066" s="76">
        <v>44315.0</v>
      </c>
      <c r="K1066" s="87" t="s">
        <v>2107</v>
      </c>
      <c r="L1066" s="59">
        <v>274024.0</v>
      </c>
      <c r="M1066" s="60" t="s">
        <v>4193</v>
      </c>
      <c r="N1066" s="61" t="s">
        <v>4401</v>
      </c>
      <c r="O1066" s="56">
        <v>274024.0</v>
      </c>
      <c r="P1066" s="62" t="s">
        <v>577</v>
      </c>
      <c r="Q1066" s="62" t="s">
        <v>337</v>
      </c>
      <c r="R1066">
        <f t="shared" si="97"/>
        <v>0</v>
      </c>
    </row>
    <row r="1067">
      <c r="A1067" s="63">
        <v>1.0</v>
      </c>
      <c r="B1067" s="63" t="s">
        <v>1517</v>
      </c>
      <c r="C1067" s="63" t="s">
        <v>1518</v>
      </c>
      <c r="D1067" s="63">
        <v>849.0</v>
      </c>
      <c r="E1067" s="63" t="s">
        <v>1519</v>
      </c>
      <c r="F1067" s="63" t="s">
        <v>1071</v>
      </c>
      <c r="G1067" s="63"/>
      <c r="H1067" s="63" t="s">
        <v>18</v>
      </c>
      <c r="I1067" s="76">
        <v>44392.0</v>
      </c>
      <c r="J1067" s="76">
        <v>44393.0</v>
      </c>
      <c r="K1067" s="87" t="s">
        <v>4402</v>
      </c>
      <c r="L1067" s="59">
        <v>1067736.0</v>
      </c>
      <c r="M1067" s="60" t="s">
        <v>18</v>
      </c>
      <c r="N1067" s="63" t="s">
        <v>18</v>
      </c>
      <c r="O1067" s="63" t="s">
        <v>18</v>
      </c>
      <c r="P1067" s="57"/>
      <c r="Q1067" s="57"/>
      <c r="R1067">
        <f t="shared" si="97"/>
        <v>1</v>
      </c>
    </row>
    <row r="1068">
      <c r="A1068" s="63">
        <v>1.0</v>
      </c>
      <c r="B1068" s="63" t="s">
        <v>4403</v>
      </c>
      <c r="C1068" s="63" t="s">
        <v>291</v>
      </c>
      <c r="D1068" s="63">
        <v>852.0</v>
      </c>
      <c r="E1068" s="63" t="s">
        <v>4404</v>
      </c>
      <c r="F1068" s="63" t="s">
        <v>1071</v>
      </c>
      <c r="G1068" s="63"/>
      <c r="H1068" s="63" t="s">
        <v>18</v>
      </c>
      <c r="I1068" s="76">
        <v>44393.0</v>
      </c>
      <c r="J1068" s="76">
        <v>44393.0</v>
      </c>
      <c r="K1068" s="87" t="s">
        <v>4405</v>
      </c>
      <c r="L1068" s="59">
        <v>624207.0</v>
      </c>
      <c r="M1068" s="60" t="s">
        <v>18</v>
      </c>
      <c r="N1068" s="63" t="s">
        <v>18</v>
      </c>
      <c r="O1068" s="63" t="s">
        <v>18</v>
      </c>
      <c r="P1068" s="57"/>
      <c r="Q1068" s="57"/>
      <c r="R1068">
        <f t="shared" si="97"/>
        <v>0</v>
      </c>
    </row>
    <row r="1069">
      <c r="A1069" s="63">
        <v>1.0</v>
      </c>
      <c r="B1069" s="63" t="s">
        <v>102</v>
      </c>
      <c r="C1069" s="63" t="s">
        <v>577</v>
      </c>
      <c r="D1069" s="63">
        <v>865.0</v>
      </c>
      <c r="E1069" s="63" t="s">
        <v>4406</v>
      </c>
      <c r="F1069" s="63" t="s">
        <v>1071</v>
      </c>
      <c r="G1069" s="63"/>
      <c r="H1069" s="63" t="s">
        <v>18</v>
      </c>
      <c r="I1069" s="76">
        <v>44397.0</v>
      </c>
      <c r="J1069" s="76">
        <v>44397.0</v>
      </c>
      <c r="K1069" s="87" t="s">
        <v>4407</v>
      </c>
      <c r="L1069" s="59">
        <v>315174.0</v>
      </c>
      <c r="M1069" s="60" t="s">
        <v>18</v>
      </c>
      <c r="N1069" s="63" t="s">
        <v>18</v>
      </c>
      <c r="O1069" s="63" t="s">
        <v>18</v>
      </c>
      <c r="P1069" s="57"/>
      <c r="Q1069" s="57"/>
      <c r="R1069">
        <f t="shared" si="97"/>
        <v>0</v>
      </c>
    </row>
    <row r="1070">
      <c r="A1070" s="63">
        <v>1.0</v>
      </c>
      <c r="B1070" s="63" t="s">
        <v>453</v>
      </c>
      <c r="C1070" s="63" t="s">
        <v>120</v>
      </c>
      <c r="D1070" s="63">
        <v>867.0</v>
      </c>
      <c r="E1070" s="63" t="s">
        <v>4408</v>
      </c>
      <c r="F1070" s="63" t="s">
        <v>1071</v>
      </c>
      <c r="G1070" s="63"/>
      <c r="H1070" s="63" t="s">
        <v>18</v>
      </c>
      <c r="I1070" s="76">
        <v>44397.0</v>
      </c>
      <c r="J1070" s="76">
        <v>44407.0</v>
      </c>
      <c r="K1070" s="77" t="s">
        <v>4409</v>
      </c>
      <c r="L1070" s="59">
        <v>1436939.5</v>
      </c>
      <c r="M1070" s="60" t="s">
        <v>18</v>
      </c>
      <c r="N1070" s="63" t="s">
        <v>18</v>
      </c>
      <c r="O1070" s="63" t="s">
        <v>18</v>
      </c>
      <c r="P1070" s="57"/>
      <c r="Q1070" s="57"/>
      <c r="R1070">
        <f t="shared" si="97"/>
        <v>10</v>
      </c>
    </row>
    <row r="1071">
      <c r="A1071" s="63">
        <v>1.0</v>
      </c>
      <c r="B1071" s="63" t="s">
        <v>4410</v>
      </c>
      <c r="C1071" s="63" t="s">
        <v>4411</v>
      </c>
      <c r="D1071" s="63">
        <v>863.0</v>
      </c>
      <c r="E1071" s="63" t="s">
        <v>4412</v>
      </c>
      <c r="F1071" s="63" t="s">
        <v>1071</v>
      </c>
      <c r="G1071" s="63"/>
      <c r="H1071" s="63" t="s">
        <v>18</v>
      </c>
      <c r="I1071" s="76">
        <v>44397.0</v>
      </c>
      <c r="J1071" s="76">
        <v>44399.0</v>
      </c>
      <c r="K1071" s="87" t="s">
        <v>4413</v>
      </c>
      <c r="L1071" s="59">
        <v>568027.0</v>
      </c>
      <c r="M1071" s="60" t="s">
        <v>18</v>
      </c>
      <c r="N1071" s="63" t="s">
        <v>18</v>
      </c>
      <c r="O1071" s="63" t="s">
        <v>18</v>
      </c>
      <c r="P1071" s="57"/>
      <c r="Q1071" s="57"/>
      <c r="R1071">
        <f t="shared" si="97"/>
        <v>2</v>
      </c>
    </row>
    <row r="1072">
      <c r="A1072" s="63">
        <v>1.0</v>
      </c>
      <c r="B1072" s="63" t="s">
        <v>477</v>
      </c>
      <c r="C1072" s="63" t="s">
        <v>3820</v>
      </c>
      <c r="D1072" s="63">
        <v>868.0</v>
      </c>
      <c r="E1072" s="63" t="s">
        <v>531</v>
      </c>
      <c r="F1072" s="63" t="s">
        <v>1071</v>
      </c>
      <c r="G1072" s="63"/>
      <c r="H1072" s="63" t="s">
        <v>18</v>
      </c>
      <c r="I1072" s="76">
        <v>44398.0</v>
      </c>
      <c r="J1072" s="76">
        <v>44399.0</v>
      </c>
      <c r="K1072" s="87" t="s">
        <v>4414</v>
      </c>
      <c r="L1072" s="59">
        <v>124084.0</v>
      </c>
      <c r="M1072" s="60" t="s">
        <v>18</v>
      </c>
      <c r="N1072" s="63" t="s">
        <v>18</v>
      </c>
      <c r="O1072" s="63" t="s">
        <v>18</v>
      </c>
      <c r="P1072" s="57"/>
      <c r="Q1072" s="57"/>
      <c r="R1072">
        <f t="shared" si="97"/>
        <v>1</v>
      </c>
    </row>
    <row r="1073">
      <c r="A1073" s="63">
        <v>1.0</v>
      </c>
      <c r="B1073" s="63" t="s">
        <v>457</v>
      </c>
      <c r="C1073" s="63" t="s">
        <v>217</v>
      </c>
      <c r="D1073" s="63">
        <v>853.0</v>
      </c>
      <c r="E1073" s="63" t="s">
        <v>4415</v>
      </c>
      <c r="F1073" s="63" t="s">
        <v>1071</v>
      </c>
      <c r="G1073" s="63"/>
      <c r="H1073" s="63" t="s">
        <v>18</v>
      </c>
      <c r="I1073" s="76">
        <v>44393.0</v>
      </c>
      <c r="J1073" s="76">
        <v>44399.0</v>
      </c>
      <c r="K1073" s="87" t="s">
        <v>4416</v>
      </c>
      <c r="L1073" s="59">
        <v>1780364.0</v>
      </c>
      <c r="M1073" s="60" t="s">
        <v>18</v>
      </c>
      <c r="N1073" s="63" t="s">
        <v>18</v>
      </c>
      <c r="O1073" s="63" t="s">
        <v>18</v>
      </c>
      <c r="P1073" s="57"/>
      <c r="Q1073" s="57"/>
      <c r="R1073">
        <f t="shared" si="97"/>
        <v>6</v>
      </c>
    </row>
    <row r="1074">
      <c r="A1074" s="63">
        <v>1.0</v>
      </c>
      <c r="B1074" s="63" t="s">
        <v>4015</v>
      </c>
      <c r="C1074" s="63" t="s">
        <v>93</v>
      </c>
      <c r="D1074" s="63">
        <v>871.0</v>
      </c>
      <c r="E1074" s="63" t="s">
        <v>4417</v>
      </c>
      <c r="F1074" s="63" t="s">
        <v>1071</v>
      </c>
      <c r="G1074" s="63"/>
      <c r="H1074" s="63" t="s">
        <v>18</v>
      </c>
      <c r="I1074" s="76">
        <v>44399.0</v>
      </c>
      <c r="J1074" s="76">
        <v>44399.0</v>
      </c>
      <c r="K1074" s="87" t="s">
        <v>4418</v>
      </c>
      <c r="L1074" s="59">
        <v>1470076.0</v>
      </c>
      <c r="M1074" s="60" t="s">
        <v>18</v>
      </c>
      <c r="N1074" s="63" t="s">
        <v>18</v>
      </c>
      <c r="O1074" s="63" t="s">
        <v>18</v>
      </c>
      <c r="P1074" s="57"/>
      <c r="Q1074" s="57"/>
      <c r="R1074">
        <f t="shared" si="97"/>
        <v>0</v>
      </c>
    </row>
    <row r="1075">
      <c r="A1075" s="63">
        <v>1.0</v>
      </c>
      <c r="B1075" s="63" t="s">
        <v>2244</v>
      </c>
      <c r="C1075" s="63" t="s">
        <v>217</v>
      </c>
      <c r="D1075" s="63" t="s">
        <v>18</v>
      </c>
      <c r="E1075" s="63" t="s">
        <v>4419</v>
      </c>
      <c r="F1075" s="63" t="s">
        <v>1071</v>
      </c>
      <c r="G1075" s="63"/>
      <c r="H1075" s="63" t="s">
        <v>18</v>
      </c>
      <c r="I1075" s="76">
        <v>44403.0</v>
      </c>
      <c r="J1075" s="76">
        <v>44403.0</v>
      </c>
      <c r="K1075" s="87" t="s">
        <v>4420</v>
      </c>
      <c r="L1075" s="59">
        <v>1267152.0</v>
      </c>
      <c r="M1075" s="60" t="s">
        <v>18</v>
      </c>
      <c r="N1075" s="63" t="s">
        <v>18</v>
      </c>
      <c r="O1075" s="63" t="s">
        <v>18</v>
      </c>
      <c r="P1075" s="57"/>
      <c r="Q1075" s="57"/>
      <c r="R1075">
        <f t="shared" si="97"/>
        <v>0</v>
      </c>
    </row>
    <row r="1076">
      <c r="A1076" s="63">
        <v>1.0</v>
      </c>
      <c r="B1076" s="63" t="s">
        <v>4198</v>
      </c>
      <c r="C1076" s="63" t="s">
        <v>530</v>
      </c>
      <c r="D1076" s="63">
        <v>529.0</v>
      </c>
      <c r="E1076" s="63" t="s">
        <v>4199</v>
      </c>
      <c r="F1076" s="63" t="s">
        <v>1071</v>
      </c>
      <c r="G1076" s="63"/>
      <c r="H1076" s="63" t="s">
        <v>18</v>
      </c>
      <c r="I1076" s="76">
        <v>44454.0</v>
      </c>
      <c r="J1076" s="76">
        <v>44454.0</v>
      </c>
      <c r="K1076" s="87" t="s">
        <v>4421</v>
      </c>
      <c r="L1076" s="59">
        <v>442030.0</v>
      </c>
      <c r="M1076" s="60" t="s">
        <v>4422</v>
      </c>
      <c r="N1076" s="61" t="s">
        <v>4423</v>
      </c>
      <c r="O1076" s="66">
        <v>442030.0</v>
      </c>
      <c r="P1076" s="62" t="s">
        <v>337</v>
      </c>
      <c r="Q1076" s="62" t="s">
        <v>337</v>
      </c>
      <c r="R1076">
        <f t="shared" si="97"/>
        <v>0</v>
      </c>
    </row>
    <row r="1077">
      <c r="A1077" s="63">
        <v>1.0</v>
      </c>
      <c r="B1077" s="63" t="s">
        <v>2244</v>
      </c>
      <c r="C1077" s="63" t="s">
        <v>217</v>
      </c>
      <c r="D1077" s="63" t="s">
        <v>18</v>
      </c>
      <c r="E1077" s="63" t="s">
        <v>4419</v>
      </c>
      <c r="F1077" s="63" t="s">
        <v>1071</v>
      </c>
      <c r="G1077" s="63"/>
      <c r="H1077" s="63" t="s">
        <v>18</v>
      </c>
      <c r="I1077" s="76">
        <v>44407.0</v>
      </c>
      <c r="J1077" s="76">
        <v>44411.0</v>
      </c>
      <c r="K1077" s="87" t="s">
        <v>4424</v>
      </c>
      <c r="L1077" s="59">
        <v>1267152.0</v>
      </c>
      <c r="M1077" s="60" t="s">
        <v>4425</v>
      </c>
      <c r="N1077" s="63" t="s">
        <v>18</v>
      </c>
      <c r="O1077" s="63" t="s">
        <v>18</v>
      </c>
      <c r="P1077" s="57"/>
      <c r="Q1077" s="57"/>
      <c r="R1077">
        <f t="shared" si="97"/>
        <v>4</v>
      </c>
    </row>
    <row r="1078">
      <c r="A1078" s="63">
        <v>1.0</v>
      </c>
      <c r="B1078" s="63" t="s">
        <v>2252</v>
      </c>
      <c r="C1078" s="63" t="s">
        <v>577</v>
      </c>
      <c r="D1078" s="63">
        <v>530.0</v>
      </c>
      <c r="E1078" s="63" t="s">
        <v>4201</v>
      </c>
      <c r="F1078" s="63" t="s">
        <v>1071</v>
      </c>
      <c r="G1078" s="63"/>
      <c r="H1078" s="63" t="s">
        <v>18</v>
      </c>
      <c r="I1078" s="76">
        <v>44369.0</v>
      </c>
      <c r="J1078" s="76">
        <v>44369.0</v>
      </c>
      <c r="K1078" s="87" t="s">
        <v>3386</v>
      </c>
      <c r="L1078" s="59">
        <v>44524.0</v>
      </c>
      <c r="M1078" s="60" t="s">
        <v>4203</v>
      </c>
      <c r="N1078" s="61" t="s">
        <v>4426</v>
      </c>
      <c r="O1078" s="66">
        <v>44524.0</v>
      </c>
      <c r="P1078" s="62" t="s">
        <v>337</v>
      </c>
      <c r="Q1078" s="62" t="s">
        <v>337</v>
      </c>
      <c r="R1078">
        <f t="shared" si="97"/>
        <v>0</v>
      </c>
    </row>
    <row r="1079">
      <c r="A1079" s="63">
        <v>1.0</v>
      </c>
      <c r="B1079" s="63" t="s">
        <v>4427</v>
      </c>
      <c r="C1079" s="63" t="s">
        <v>577</v>
      </c>
      <c r="D1079" s="63">
        <v>904.0</v>
      </c>
      <c r="E1079" s="63" t="s">
        <v>4428</v>
      </c>
      <c r="F1079" s="63" t="s">
        <v>1071</v>
      </c>
      <c r="G1079" s="63"/>
      <c r="H1079" s="63" t="s">
        <v>18</v>
      </c>
      <c r="I1079" s="76">
        <v>44405.0</v>
      </c>
      <c r="J1079" s="76">
        <v>44407.0</v>
      </c>
      <c r="K1079" s="87" t="s">
        <v>4429</v>
      </c>
      <c r="L1079" s="59">
        <v>41374.0</v>
      </c>
      <c r="M1079" s="60" t="s">
        <v>18</v>
      </c>
      <c r="N1079" s="63" t="s">
        <v>18</v>
      </c>
      <c r="O1079" s="63" t="s">
        <v>18</v>
      </c>
      <c r="P1079" s="57"/>
      <c r="Q1079" s="57"/>
      <c r="R1079">
        <f t="shared" si="97"/>
        <v>2</v>
      </c>
    </row>
    <row r="1080">
      <c r="A1080" s="63">
        <v>1.0</v>
      </c>
      <c r="B1080" s="63" t="s">
        <v>197</v>
      </c>
      <c r="C1080" s="63" t="s">
        <v>4430</v>
      </c>
      <c r="D1080" s="63">
        <v>909.0</v>
      </c>
      <c r="E1080" s="63" t="s">
        <v>4431</v>
      </c>
      <c r="F1080" s="63" t="s">
        <v>1071</v>
      </c>
      <c r="G1080" s="63"/>
      <c r="H1080" s="63" t="s">
        <v>18</v>
      </c>
      <c r="I1080" s="76">
        <v>44406.0</v>
      </c>
      <c r="J1080" s="76">
        <v>44406.0</v>
      </c>
      <c r="K1080" s="87" t="s">
        <v>4432</v>
      </c>
      <c r="L1080" s="59">
        <v>80545.0</v>
      </c>
      <c r="M1080" s="60" t="s">
        <v>18</v>
      </c>
      <c r="N1080" s="63" t="s">
        <v>18</v>
      </c>
      <c r="O1080" s="63" t="s">
        <v>18</v>
      </c>
      <c r="P1080" s="57"/>
      <c r="Q1080" s="57"/>
      <c r="R1080">
        <f t="shared" si="97"/>
        <v>0</v>
      </c>
    </row>
    <row r="1081">
      <c r="A1081" s="49">
        <v>1.0</v>
      </c>
      <c r="B1081" s="51" t="s">
        <v>102</v>
      </c>
      <c r="C1081" s="51" t="s">
        <v>134</v>
      </c>
      <c r="D1081" s="49">
        <v>75.0</v>
      </c>
      <c r="E1081" s="49" t="s">
        <v>4433</v>
      </c>
      <c r="F1081" s="49" t="s">
        <v>1071</v>
      </c>
      <c r="G1081" s="51"/>
      <c r="H1081" s="51" t="s">
        <v>18</v>
      </c>
      <c r="I1081" s="96">
        <v>44222.0</v>
      </c>
      <c r="J1081" s="96">
        <v>44232.0</v>
      </c>
      <c r="K1081" s="81" t="s">
        <v>3670</v>
      </c>
      <c r="L1081" s="54">
        <v>1017102.0</v>
      </c>
      <c r="M1081" s="98" t="s">
        <v>18</v>
      </c>
      <c r="N1081" s="55" t="s">
        <v>18</v>
      </c>
      <c r="O1081" s="56" t="s">
        <v>18</v>
      </c>
      <c r="P1081" s="62"/>
      <c r="Q1081" s="62"/>
      <c r="R1081">
        <f t="shared" si="97"/>
        <v>10</v>
      </c>
    </row>
    <row r="1082">
      <c r="A1082" s="63">
        <v>1.0</v>
      </c>
      <c r="B1082" s="63" t="s">
        <v>4434</v>
      </c>
      <c r="C1082" s="63" t="s">
        <v>420</v>
      </c>
      <c r="D1082" s="156"/>
      <c r="E1082" s="63" t="s">
        <v>4435</v>
      </c>
      <c r="F1082" s="63" t="s">
        <v>1071</v>
      </c>
      <c r="G1082" s="63"/>
      <c r="H1082" s="63" t="s">
        <v>18</v>
      </c>
      <c r="I1082" s="79">
        <v>44495.0</v>
      </c>
      <c r="J1082" s="79">
        <v>44495.0</v>
      </c>
      <c r="K1082" s="87" t="s">
        <v>4436</v>
      </c>
      <c r="L1082" s="59">
        <v>131652.0</v>
      </c>
      <c r="M1082" s="60" t="s">
        <v>18</v>
      </c>
      <c r="N1082" s="63" t="s">
        <v>18</v>
      </c>
      <c r="O1082" s="63" t="s">
        <v>18</v>
      </c>
      <c r="P1082" s="57"/>
      <c r="Q1082" s="57"/>
      <c r="R1082">
        <f t="shared" si="97"/>
        <v>0</v>
      </c>
    </row>
    <row r="1083">
      <c r="A1083" s="63">
        <v>1.0</v>
      </c>
      <c r="B1083" s="63" t="s">
        <v>4437</v>
      </c>
      <c r="C1083" s="63" t="s">
        <v>3712</v>
      </c>
      <c r="D1083" s="63">
        <v>932.0</v>
      </c>
      <c r="E1083" s="63" t="s">
        <v>4438</v>
      </c>
      <c r="F1083" s="63" t="s">
        <v>1071</v>
      </c>
      <c r="G1083" s="63"/>
      <c r="H1083" s="63" t="s">
        <v>18</v>
      </c>
      <c r="I1083" s="76">
        <v>44410.0</v>
      </c>
      <c r="J1083" s="76">
        <v>44410.0</v>
      </c>
      <c r="K1083" s="87" t="s">
        <v>4439</v>
      </c>
      <c r="L1083" s="59">
        <v>158048.0</v>
      </c>
      <c r="M1083" s="60" t="s">
        <v>18</v>
      </c>
      <c r="N1083" s="63" t="s">
        <v>18</v>
      </c>
      <c r="O1083" s="63" t="s">
        <v>18</v>
      </c>
      <c r="P1083" s="57"/>
      <c r="Q1083" s="57"/>
      <c r="R1083">
        <f t="shared" si="97"/>
        <v>0</v>
      </c>
    </row>
    <row r="1084" ht="54.75" customHeight="1">
      <c r="A1084" s="63">
        <v>1.0</v>
      </c>
      <c r="B1084" s="63" t="s">
        <v>2244</v>
      </c>
      <c r="C1084" s="63" t="s">
        <v>534</v>
      </c>
      <c r="D1084" s="63">
        <v>571.0</v>
      </c>
      <c r="E1084" s="63" t="s">
        <v>4013</v>
      </c>
      <c r="F1084" s="63" t="s">
        <v>1071</v>
      </c>
      <c r="G1084" s="63"/>
      <c r="H1084" s="63" t="s">
        <v>18</v>
      </c>
      <c r="I1084" s="76">
        <v>44400.0</v>
      </c>
      <c r="J1084" s="76">
        <v>44400.0</v>
      </c>
      <c r="K1084" s="87" t="s">
        <v>4440</v>
      </c>
      <c r="L1084" s="59">
        <v>1.3772054E7</v>
      </c>
      <c r="M1084" s="60" t="s">
        <v>4441</v>
      </c>
      <c r="N1084" s="61" t="s">
        <v>4217</v>
      </c>
      <c r="O1084" s="66">
        <v>3000000.0</v>
      </c>
      <c r="P1084" s="62" t="s">
        <v>337</v>
      </c>
      <c r="Q1084" s="62" t="s">
        <v>337</v>
      </c>
      <c r="R1084">
        <f t="shared" si="97"/>
        <v>0</v>
      </c>
    </row>
    <row r="1085">
      <c r="A1085" s="63">
        <v>1.0</v>
      </c>
      <c r="B1085" s="63" t="s">
        <v>4442</v>
      </c>
      <c r="C1085" s="63" t="s">
        <v>153</v>
      </c>
      <c r="D1085" s="63">
        <v>943.0</v>
      </c>
      <c r="E1085" s="63" t="s">
        <v>4443</v>
      </c>
      <c r="F1085" s="63" t="s">
        <v>1071</v>
      </c>
      <c r="G1085" s="63"/>
      <c r="H1085" s="63" t="s">
        <v>18</v>
      </c>
      <c r="I1085" s="76">
        <v>44413.0</v>
      </c>
      <c r="J1085" s="76">
        <v>44413.0</v>
      </c>
      <c r="K1085" s="87" t="s">
        <v>4444</v>
      </c>
      <c r="L1085" s="59">
        <v>823066.0</v>
      </c>
      <c r="M1085" s="60" t="s">
        <v>18</v>
      </c>
      <c r="N1085" s="63" t="s">
        <v>18</v>
      </c>
      <c r="O1085" s="63" t="s">
        <v>18</v>
      </c>
      <c r="P1085" s="57"/>
      <c r="Q1085" s="57"/>
      <c r="R1085">
        <f t="shared" si="97"/>
        <v>0</v>
      </c>
    </row>
    <row r="1086">
      <c r="A1086" s="63">
        <v>1.0</v>
      </c>
      <c r="B1086" s="63" t="s">
        <v>4445</v>
      </c>
      <c r="C1086" s="63" t="s">
        <v>513</v>
      </c>
      <c r="D1086" s="63">
        <v>923.0</v>
      </c>
      <c r="E1086" s="63" t="s">
        <v>4446</v>
      </c>
      <c r="F1086" s="63" t="s">
        <v>1071</v>
      </c>
      <c r="G1086" s="63"/>
      <c r="H1086" s="63" t="s">
        <v>18</v>
      </c>
      <c r="I1086" s="76">
        <v>44410.0</v>
      </c>
      <c r="J1086" s="76">
        <v>44420.0</v>
      </c>
      <c r="K1086" s="87" t="s">
        <v>4447</v>
      </c>
      <c r="L1086" s="59">
        <v>4189088.0</v>
      </c>
      <c r="M1086" s="60" t="s">
        <v>18</v>
      </c>
      <c r="N1086" s="63" t="s">
        <v>18</v>
      </c>
      <c r="O1086" s="63" t="s">
        <v>18</v>
      </c>
      <c r="P1086" s="57"/>
      <c r="Q1086" s="57"/>
      <c r="R1086">
        <f t="shared" si="97"/>
        <v>10</v>
      </c>
    </row>
    <row r="1087">
      <c r="A1087" s="63">
        <v>1.0</v>
      </c>
      <c r="B1087" s="63" t="s">
        <v>4047</v>
      </c>
      <c r="C1087" s="63" t="s">
        <v>530</v>
      </c>
      <c r="D1087" s="63">
        <v>945.0</v>
      </c>
      <c r="E1087" s="63" t="s">
        <v>4448</v>
      </c>
      <c r="F1087" s="63" t="s">
        <v>1071</v>
      </c>
      <c r="G1087" s="63"/>
      <c r="H1087" s="63" t="s">
        <v>18</v>
      </c>
      <c r="I1087" s="76">
        <v>44413.0</v>
      </c>
      <c r="J1087" s="76">
        <v>44417.0</v>
      </c>
      <c r="K1087" s="87" t="s">
        <v>4449</v>
      </c>
      <c r="L1087" s="59">
        <v>628768.0</v>
      </c>
      <c r="M1087" s="60" t="s">
        <v>18</v>
      </c>
      <c r="N1087" s="63" t="s">
        <v>18</v>
      </c>
      <c r="O1087" s="63" t="s">
        <v>18</v>
      </c>
      <c r="P1087" s="57"/>
      <c r="Q1087" s="57"/>
      <c r="R1087">
        <f t="shared" si="97"/>
        <v>4</v>
      </c>
    </row>
    <row r="1088">
      <c r="A1088" s="63">
        <v>1.0</v>
      </c>
      <c r="B1088" s="63" t="s">
        <v>2244</v>
      </c>
      <c r="C1088" s="63" t="s">
        <v>534</v>
      </c>
      <c r="D1088" s="63">
        <v>571.0</v>
      </c>
      <c r="E1088" s="63" t="s">
        <v>4013</v>
      </c>
      <c r="F1088" s="63" t="s">
        <v>1071</v>
      </c>
      <c r="G1088" s="63"/>
      <c r="H1088" s="63" t="s">
        <v>18</v>
      </c>
      <c r="I1088" s="76">
        <v>44406.0</v>
      </c>
      <c r="J1088" s="76">
        <v>44406.0</v>
      </c>
      <c r="K1088" s="87" t="s">
        <v>4450</v>
      </c>
      <c r="L1088" s="59">
        <v>1.3772054E7</v>
      </c>
      <c r="M1088" s="60" t="s">
        <v>4441</v>
      </c>
      <c r="N1088" s="61" t="s">
        <v>4217</v>
      </c>
      <c r="O1088" s="66">
        <v>2500000.0</v>
      </c>
      <c r="P1088" s="62" t="s">
        <v>337</v>
      </c>
      <c r="Q1088" s="62" t="s">
        <v>337</v>
      </c>
      <c r="R1088">
        <f t="shared" si="97"/>
        <v>0</v>
      </c>
    </row>
    <row r="1089" ht="76.5" customHeight="1">
      <c r="A1089" s="63">
        <v>1.0</v>
      </c>
      <c r="B1089" s="63" t="s">
        <v>4451</v>
      </c>
      <c r="C1089" s="63" t="s">
        <v>530</v>
      </c>
      <c r="D1089" s="63">
        <v>949.0</v>
      </c>
      <c r="E1089" s="63" t="s">
        <v>4452</v>
      </c>
      <c r="F1089" s="63" t="s">
        <v>1071</v>
      </c>
      <c r="G1089" s="63"/>
      <c r="H1089" s="63" t="s">
        <v>18</v>
      </c>
      <c r="I1089" s="76">
        <v>44417.0</v>
      </c>
      <c r="J1089" s="76">
        <v>44420.0</v>
      </c>
      <c r="K1089" s="87" t="s">
        <v>4453</v>
      </c>
      <c r="L1089" s="59">
        <v>505018.0</v>
      </c>
      <c r="M1089" s="60" t="s">
        <v>18</v>
      </c>
      <c r="N1089" s="63" t="s">
        <v>18</v>
      </c>
      <c r="O1089" s="63" t="s">
        <v>18</v>
      </c>
      <c r="P1089" s="57"/>
      <c r="Q1089" s="57"/>
      <c r="R1089">
        <f t="shared" si="97"/>
        <v>3</v>
      </c>
    </row>
    <row r="1090">
      <c r="A1090" s="49">
        <v>1.0</v>
      </c>
      <c r="B1090" s="51" t="s">
        <v>3774</v>
      </c>
      <c r="C1090" s="51" t="s">
        <v>153</v>
      </c>
      <c r="D1090" s="49">
        <v>118.0</v>
      </c>
      <c r="E1090" s="49" t="s">
        <v>4454</v>
      </c>
      <c r="F1090" s="49" t="s">
        <v>1071</v>
      </c>
      <c r="G1090" s="51"/>
      <c r="H1090" s="51" t="s">
        <v>18</v>
      </c>
      <c r="I1090" s="96">
        <v>44229.0</v>
      </c>
      <c r="J1090" s="96">
        <v>44238.0</v>
      </c>
      <c r="K1090" s="81" t="s">
        <v>4455</v>
      </c>
      <c r="L1090" s="54">
        <v>834121.0</v>
      </c>
      <c r="M1090" s="98" t="s">
        <v>4456</v>
      </c>
      <c r="N1090" s="55" t="s">
        <v>4457</v>
      </c>
      <c r="O1090" s="56" t="s">
        <v>18</v>
      </c>
      <c r="P1090" s="57"/>
      <c r="Q1090" s="57"/>
      <c r="R1090">
        <f t="shared" si="97"/>
        <v>9</v>
      </c>
    </row>
    <row r="1091" ht="53.25" customHeight="1">
      <c r="A1091" s="63">
        <v>1.0</v>
      </c>
      <c r="B1091" s="63" t="s">
        <v>4458</v>
      </c>
      <c r="C1091" s="63" t="s">
        <v>120</v>
      </c>
      <c r="D1091" s="63">
        <v>970.0</v>
      </c>
      <c r="E1091" s="63" t="s">
        <v>4459</v>
      </c>
      <c r="F1091" s="63" t="s">
        <v>1071</v>
      </c>
      <c r="G1091" s="63"/>
      <c r="H1091" s="63" t="s">
        <v>18</v>
      </c>
      <c r="I1091" s="76">
        <v>44424.0</v>
      </c>
      <c r="J1091" s="76">
        <v>44425.0</v>
      </c>
      <c r="K1091" s="77" t="s">
        <v>4460</v>
      </c>
      <c r="L1091" s="59">
        <v>1326202.0</v>
      </c>
      <c r="M1091" s="60" t="s">
        <v>18</v>
      </c>
      <c r="N1091" s="63" t="s">
        <v>18</v>
      </c>
      <c r="O1091" s="63" t="s">
        <v>18</v>
      </c>
      <c r="P1091" s="57"/>
      <c r="Q1091" s="57"/>
      <c r="R1091">
        <f t="shared" si="97"/>
        <v>1</v>
      </c>
    </row>
    <row r="1092">
      <c r="A1092" s="63">
        <v>1.0</v>
      </c>
      <c r="B1092" s="63" t="s">
        <v>4461</v>
      </c>
      <c r="C1092" s="63" t="s">
        <v>1918</v>
      </c>
      <c r="D1092" s="63">
        <v>973.0</v>
      </c>
      <c r="E1092" s="63" t="s">
        <v>4462</v>
      </c>
      <c r="F1092" s="63" t="s">
        <v>1071</v>
      </c>
      <c r="G1092" s="63"/>
      <c r="H1092" s="63" t="s">
        <v>1195</v>
      </c>
      <c r="I1092" s="76">
        <v>44424.0</v>
      </c>
      <c r="J1092" s="76">
        <v>44518.0</v>
      </c>
      <c r="K1092" s="77" t="s">
        <v>4463</v>
      </c>
      <c r="L1092" s="59" t="s">
        <v>18</v>
      </c>
      <c r="M1092" s="60" t="s">
        <v>18</v>
      </c>
      <c r="N1092" s="63" t="s">
        <v>18</v>
      </c>
      <c r="O1092" s="63" t="s">
        <v>18</v>
      </c>
      <c r="P1092" s="57"/>
      <c r="Q1092" s="57"/>
      <c r="R1092">
        <f t="shared" si="97"/>
        <v>94</v>
      </c>
    </row>
    <row r="1093">
      <c r="A1093" s="63">
        <v>1.0</v>
      </c>
      <c r="B1093" s="63" t="s">
        <v>2244</v>
      </c>
      <c r="C1093" s="63" t="s">
        <v>534</v>
      </c>
      <c r="D1093" s="63">
        <v>571.0</v>
      </c>
      <c r="E1093" s="63" t="s">
        <v>4013</v>
      </c>
      <c r="F1093" s="63" t="s">
        <v>1071</v>
      </c>
      <c r="G1093" s="63"/>
      <c r="H1093" s="63" t="s">
        <v>18</v>
      </c>
      <c r="I1093" s="76">
        <v>44425.0</v>
      </c>
      <c r="J1093" s="76">
        <v>44425.0</v>
      </c>
      <c r="K1093" s="87" t="s">
        <v>3243</v>
      </c>
      <c r="L1093" s="59">
        <v>1.3772054E7</v>
      </c>
      <c r="M1093" s="60" t="s">
        <v>4441</v>
      </c>
      <c r="N1093" s="61" t="s">
        <v>4217</v>
      </c>
      <c r="O1093" s="66">
        <v>1500000.0</v>
      </c>
      <c r="P1093" s="62" t="s">
        <v>539</v>
      </c>
      <c r="Q1093" s="62" t="s">
        <v>337</v>
      </c>
      <c r="R1093">
        <f t="shared" si="97"/>
        <v>0</v>
      </c>
    </row>
    <row r="1094">
      <c r="A1094" s="63">
        <v>1.0</v>
      </c>
      <c r="B1094" s="63" t="s">
        <v>1524</v>
      </c>
      <c r="C1094" s="63" t="s">
        <v>309</v>
      </c>
      <c r="D1094" s="63">
        <v>969.0</v>
      </c>
      <c r="E1094" s="63" t="s">
        <v>1525</v>
      </c>
      <c r="F1094" s="63" t="s">
        <v>1071</v>
      </c>
      <c r="G1094" s="63"/>
      <c r="H1094" s="63" t="s">
        <v>18</v>
      </c>
      <c r="I1094" s="76">
        <v>44424.0</v>
      </c>
      <c r="J1094" s="76">
        <v>44425.0</v>
      </c>
      <c r="K1094" s="87" t="s">
        <v>4464</v>
      </c>
      <c r="L1094" s="59">
        <v>208350.0</v>
      </c>
      <c r="M1094" s="60" t="s">
        <v>18</v>
      </c>
      <c r="N1094" s="63" t="s">
        <v>18</v>
      </c>
      <c r="O1094" s="63" t="s">
        <v>18</v>
      </c>
      <c r="P1094" s="57"/>
      <c r="Q1094" s="57"/>
      <c r="R1094">
        <f t="shared" si="97"/>
        <v>1</v>
      </c>
    </row>
    <row r="1095">
      <c r="A1095" s="63">
        <v>1.0</v>
      </c>
      <c r="B1095" s="63" t="s">
        <v>4465</v>
      </c>
      <c r="C1095" s="63" t="s">
        <v>309</v>
      </c>
      <c r="D1095" s="63">
        <v>1139.0</v>
      </c>
      <c r="E1095" s="63" t="s">
        <v>1525</v>
      </c>
      <c r="F1095" s="63" t="s">
        <v>1071</v>
      </c>
      <c r="G1095" s="63"/>
      <c r="H1095" s="63" t="s">
        <v>18</v>
      </c>
      <c r="I1095" s="76">
        <v>44440.0</v>
      </c>
      <c r="J1095" s="76">
        <v>44445.0</v>
      </c>
      <c r="K1095" s="77" t="s">
        <v>4466</v>
      </c>
      <c r="L1095" s="59">
        <v>208350.0</v>
      </c>
      <c r="M1095" s="60" t="s">
        <v>18</v>
      </c>
      <c r="N1095" s="63" t="s">
        <v>18</v>
      </c>
      <c r="O1095" s="63" t="s">
        <v>18</v>
      </c>
      <c r="P1095" s="57"/>
      <c r="Q1095" s="57"/>
    </row>
    <row r="1096">
      <c r="A1096" s="63">
        <v>1.0</v>
      </c>
      <c r="B1096" s="204" t="s">
        <v>2244</v>
      </c>
      <c r="C1096" s="63" t="s">
        <v>534</v>
      </c>
      <c r="D1096" s="63">
        <v>571.0</v>
      </c>
      <c r="E1096" s="63" t="s">
        <v>4013</v>
      </c>
      <c r="F1096" s="63" t="s">
        <v>1071</v>
      </c>
      <c r="G1096" s="63"/>
      <c r="H1096" s="63" t="s">
        <v>18</v>
      </c>
      <c r="I1096" s="96">
        <v>44426.0</v>
      </c>
      <c r="J1096" s="96">
        <v>44426.0</v>
      </c>
      <c r="K1096" s="81" t="s">
        <v>4467</v>
      </c>
      <c r="L1096" s="59">
        <v>1.3772054E7</v>
      </c>
      <c r="M1096" s="60" t="s">
        <v>4441</v>
      </c>
      <c r="N1096" s="61" t="s">
        <v>4217</v>
      </c>
      <c r="O1096" s="66">
        <v>2490502.0</v>
      </c>
      <c r="P1096" s="62" t="s">
        <v>539</v>
      </c>
      <c r="Q1096" s="62" t="s">
        <v>337</v>
      </c>
      <c r="R1096">
        <f>DATEDIF(I1096,J1096,"D")</f>
        <v>0</v>
      </c>
    </row>
    <row r="1097">
      <c r="A1097" s="63">
        <v>1.0</v>
      </c>
      <c r="B1097" s="63" t="s">
        <v>4468</v>
      </c>
      <c r="C1097" s="208" t="s">
        <v>394</v>
      </c>
      <c r="D1097" s="63">
        <v>956.0</v>
      </c>
      <c r="E1097" s="63" t="s">
        <v>4469</v>
      </c>
      <c r="F1097" s="63" t="s">
        <v>1071</v>
      </c>
      <c r="G1097" s="63"/>
      <c r="H1097" s="63" t="s">
        <v>202</v>
      </c>
      <c r="I1097" s="76">
        <v>44419.0</v>
      </c>
      <c r="J1097" s="76">
        <v>44428.0</v>
      </c>
      <c r="K1097" s="77" t="s">
        <v>4470</v>
      </c>
      <c r="L1097" s="59">
        <v>1.0395636E7</v>
      </c>
      <c r="M1097" s="60" t="s">
        <v>18</v>
      </c>
      <c r="N1097" s="63" t="s">
        <v>18</v>
      </c>
      <c r="O1097" s="63" t="s">
        <v>18</v>
      </c>
      <c r="P1097" s="57"/>
      <c r="Q1097" s="57"/>
    </row>
    <row r="1098">
      <c r="A1098" s="63">
        <v>1.0</v>
      </c>
      <c r="B1098" s="63" t="s">
        <v>4471</v>
      </c>
      <c r="C1098" s="63" t="s">
        <v>4472</v>
      </c>
      <c r="D1098" s="63">
        <v>980.0</v>
      </c>
      <c r="E1098" s="63" t="s">
        <v>4473</v>
      </c>
      <c r="F1098" s="63" t="s">
        <v>1071</v>
      </c>
      <c r="G1098" s="63"/>
      <c r="H1098" s="63" t="s">
        <v>18</v>
      </c>
      <c r="I1098" s="76">
        <v>44426.0</v>
      </c>
      <c r="J1098" s="76">
        <v>44427.0</v>
      </c>
      <c r="K1098" s="87" t="s">
        <v>4474</v>
      </c>
      <c r="L1098" s="59">
        <v>108900.0</v>
      </c>
      <c r="M1098" s="60" t="s">
        <v>18</v>
      </c>
      <c r="N1098" s="63" t="s">
        <v>18</v>
      </c>
      <c r="O1098" s="63" t="s">
        <v>18</v>
      </c>
      <c r="P1098" s="57"/>
      <c r="Q1098" s="57"/>
      <c r="R1098">
        <f>DATEDIF(I1098,J1098,"D")</f>
        <v>1</v>
      </c>
    </row>
    <row r="1099">
      <c r="A1099" s="63">
        <v>1.0</v>
      </c>
      <c r="B1099" s="63" t="s">
        <v>3859</v>
      </c>
      <c r="C1099" s="63" t="s">
        <v>134</v>
      </c>
      <c r="D1099" s="63">
        <v>982.0</v>
      </c>
      <c r="E1099" s="63" t="s">
        <v>4475</v>
      </c>
      <c r="F1099" s="63" t="s">
        <v>1071</v>
      </c>
      <c r="G1099" s="63"/>
      <c r="H1099" s="63" t="s">
        <v>18</v>
      </c>
      <c r="I1099" s="76">
        <v>44426.0</v>
      </c>
      <c r="J1099" s="76">
        <v>44431.0</v>
      </c>
      <c r="K1099" s="87" t="s">
        <v>4476</v>
      </c>
      <c r="L1099" s="59">
        <v>561321.0</v>
      </c>
      <c r="M1099" s="60" t="s">
        <v>18</v>
      </c>
      <c r="N1099" s="63" t="s">
        <v>18</v>
      </c>
      <c r="O1099" s="63" t="s">
        <v>18</v>
      </c>
      <c r="P1099" s="57"/>
      <c r="Q1099" s="57"/>
    </row>
    <row r="1100">
      <c r="A1100" s="63">
        <v>1.0</v>
      </c>
      <c r="B1100" s="63" t="s">
        <v>61</v>
      </c>
      <c r="C1100" s="63" t="s">
        <v>394</v>
      </c>
      <c r="D1100" s="63">
        <v>985.0</v>
      </c>
      <c r="E1100" s="63" t="s">
        <v>4477</v>
      </c>
      <c r="F1100" s="63" t="s">
        <v>1071</v>
      </c>
      <c r="G1100" s="63"/>
      <c r="H1100" s="63" t="s">
        <v>18</v>
      </c>
      <c r="I1100" s="76">
        <v>44426.0</v>
      </c>
      <c r="J1100" s="76">
        <v>44427.0</v>
      </c>
      <c r="K1100" s="87" t="s">
        <v>4478</v>
      </c>
      <c r="L1100" s="59">
        <v>8663030.0</v>
      </c>
      <c r="M1100" s="60" t="s">
        <v>18</v>
      </c>
      <c r="N1100" s="63" t="s">
        <v>18</v>
      </c>
      <c r="O1100" s="63" t="s">
        <v>18</v>
      </c>
      <c r="P1100" s="57"/>
      <c r="Q1100" s="57"/>
      <c r="R1100">
        <f>DATEDIF(I1100,J1100,"D")</f>
        <v>1</v>
      </c>
    </row>
    <row r="1101">
      <c r="A1101" s="63">
        <v>1.0</v>
      </c>
      <c r="B1101" s="63" t="s">
        <v>2244</v>
      </c>
      <c r="C1101" s="63" t="s">
        <v>534</v>
      </c>
      <c r="D1101" s="63">
        <v>571.0</v>
      </c>
      <c r="E1101" s="63" t="s">
        <v>4013</v>
      </c>
      <c r="F1101" s="63" t="s">
        <v>1071</v>
      </c>
      <c r="G1101" s="63"/>
      <c r="H1101" s="63" t="s">
        <v>18</v>
      </c>
      <c r="I1101" s="76">
        <v>44517.0</v>
      </c>
      <c r="J1101" s="76">
        <v>44517.0</v>
      </c>
      <c r="K1101" s="87" t="s">
        <v>4479</v>
      </c>
      <c r="L1101" s="59">
        <v>1.3772054E7</v>
      </c>
      <c r="M1101" s="60" t="s">
        <v>4480</v>
      </c>
      <c r="N1101" s="61" t="s">
        <v>4217</v>
      </c>
      <c r="O1101" s="66">
        <v>1624707.6</v>
      </c>
      <c r="P1101" s="62" t="s">
        <v>539</v>
      </c>
      <c r="Q1101" s="62" t="s">
        <v>337</v>
      </c>
    </row>
    <row r="1102">
      <c r="A1102" s="63">
        <v>1.0</v>
      </c>
      <c r="B1102" s="63" t="s">
        <v>61</v>
      </c>
      <c r="C1102" s="63" t="s">
        <v>394</v>
      </c>
      <c r="D1102" s="63">
        <v>1216.0</v>
      </c>
      <c r="E1102" s="63" t="s">
        <v>4477</v>
      </c>
      <c r="F1102" s="63" t="s">
        <v>1071</v>
      </c>
      <c r="G1102" s="63"/>
      <c r="H1102" s="63" t="s">
        <v>18</v>
      </c>
      <c r="I1102" s="76">
        <v>44456.0</v>
      </c>
      <c r="J1102" s="76">
        <v>44456.0</v>
      </c>
      <c r="K1102" s="87" t="s">
        <v>4481</v>
      </c>
      <c r="L1102" s="59" t="s">
        <v>18</v>
      </c>
      <c r="M1102" s="60" t="s">
        <v>18</v>
      </c>
      <c r="N1102" s="63" t="s">
        <v>18</v>
      </c>
      <c r="O1102" s="63" t="s">
        <v>18</v>
      </c>
      <c r="P1102" s="57"/>
      <c r="Q1102" s="57"/>
      <c r="R1102">
        <f t="shared" ref="R1102:R1128" si="98">DATEDIF(I1102,J1102,"D")</f>
        <v>0</v>
      </c>
    </row>
    <row r="1103">
      <c r="A1103" s="63">
        <v>1.0</v>
      </c>
      <c r="B1103" s="63" t="s">
        <v>102</v>
      </c>
      <c r="C1103" s="63" t="s">
        <v>4482</v>
      </c>
      <c r="D1103" s="63" t="s">
        <v>18</v>
      </c>
      <c r="E1103" s="63" t="s">
        <v>4483</v>
      </c>
      <c r="F1103" s="63" t="s">
        <v>1071</v>
      </c>
      <c r="G1103" s="63"/>
      <c r="H1103" s="63" t="s">
        <v>4484</v>
      </c>
      <c r="I1103" s="76">
        <v>44427.0</v>
      </c>
      <c r="J1103" s="76">
        <v>44428.0</v>
      </c>
      <c r="K1103" s="87" t="s">
        <v>4485</v>
      </c>
      <c r="L1103" s="59">
        <v>2.683208E7</v>
      </c>
      <c r="M1103" s="60" t="s">
        <v>18</v>
      </c>
      <c r="N1103" s="63" t="s">
        <v>18</v>
      </c>
      <c r="O1103" s="63" t="s">
        <v>18</v>
      </c>
      <c r="P1103" s="57"/>
      <c r="Q1103" s="57"/>
      <c r="R1103">
        <f t="shared" si="98"/>
        <v>1</v>
      </c>
    </row>
    <row r="1104">
      <c r="A1104" s="63">
        <v>1.0</v>
      </c>
      <c r="B1104" s="63" t="s">
        <v>3859</v>
      </c>
      <c r="C1104" s="63" t="s">
        <v>2140</v>
      </c>
      <c r="D1104" s="63">
        <v>991.0</v>
      </c>
      <c r="E1104" s="63" t="s">
        <v>4486</v>
      </c>
      <c r="F1104" s="63" t="s">
        <v>1071</v>
      </c>
      <c r="G1104" s="63"/>
      <c r="H1104" s="63" t="s">
        <v>18</v>
      </c>
      <c r="I1104" s="76">
        <v>44428.0</v>
      </c>
      <c r="J1104" s="76">
        <v>44428.0</v>
      </c>
      <c r="K1104" s="87" t="s">
        <v>4487</v>
      </c>
      <c r="L1104" s="59">
        <v>126810.0</v>
      </c>
      <c r="M1104" s="60" t="s">
        <v>18</v>
      </c>
      <c r="N1104" s="63" t="s">
        <v>18</v>
      </c>
      <c r="O1104" s="63" t="s">
        <v>18</v>
      </c>
      <c r="P1104" s="57"/>
      <c r="Q1104" s="57"/>
      <c r="R1104">
        <f t="shared" si="98"/>
        <v>0</v>
      </c>
    </row>
    <row r="1105">
      <c r="A1105" s="63">
        <v>1.0</v>
      </c>
      <c r="B1105" s="63" t="s">
        <v>4488</v>
      </c>
      <c r="C1105" s="63" t="s">
        <v>4076</v>
      </c>
      <c r="D1105" s="63">
        <v>953.0</v>
      </c>
      <c r="E1105" s="63" t="s">
        <v>4489</v>
      </c>
      <c r="F1105" s="63" t="s">
        <v>1071</v>
      </c>
      <c r="G1105" s="63"/>
      <c r="H1105" s="63" t="s">
        <v>18</v>
      </c>
      <c r="I1105" s="76">
        <v>44418.0</v>
      </c>
      <c r="J1105" s="76">
        <v>44428.0</v>
      </c>
      <c r="K1105" s="87" t="s">
        <v>4490</v>
      </c>
      <c r="L1105" s="59">
        <v>8595141.0</v>
      </c>
      <c r="M1105" s="60" t="s">
        <v>18</v>
      </c>
      <c r="N1105" s="63" t="s">
        <v>18</v>
      </c>
      <c r="O1105" s="63" t="s">
        <v>18</v>
      </c>
      <c r="P1105" s="57"/>
      <c r="Q1105" s="57"/>
      <c r="R1105">
        <f t="shared" si="98"/>
        <v>10</v>
      </c>
    </row>
    <row r="1106">
      <c r="A1106" s="63">
        <v>1.0</v>
      </c>
      <c r="B1106" s="60" t="s">
        <v>3763</v>
      </c>
      <c r="C1106" s="63" t="s">
        <v>577</v>
      </c>
      <c r="D1106" s="63">
        <v>996.0</v>
      </c>
      <c r="E1106" s="63" t="s">
        <v>4491</v>
      </c>
      <c r="F1106" s="63" t="s">
        <v>1071</v>
      </c>
      <c r="G1106" s="63"/>
      <c r="H1106" s="63" t="s">
        <v>18</v>
      </c>
      <c r="I1106" s="76">
        <v>44428.0</v>
      </c>
      <c r="J1106" s="76">
        <v>44431.0</v>
      </c>
      <c r="K1106" s="87" t="s">
        <v>4492</v>
      </c>
      <c r="L1106" s="59">
        <v>79879.0</v>
      </c>
      <c r="M1106" s="60" t="s">
        <v>18</v>
      </c>
      <c r="N1106" s="63" t="s">
        <v>18</v>
      </c>
      <c r="O1106" s="63" t="s">
        <v>18</v>
      </c>
      <c r="P1106" s="57"/>
      <c r="Q1106" s="57"/>
      <c r="R1106">
        <f t="shared" si="98"/>
        <v>3</v>
      </c>
    </row>
    <row r="1107">
      <c r="A1107" s="63">
        <v>1.0</v>
      </c>
      <c r="B1107" s="63" t="s">
        <v>4493</v>
      </c>
      <c r="C1107" s="63" t="s">
        <v>4494</v>
      </c>
      <c r="D1107" s="63">
        <v>994.0</v>
      </c>
      <c r="E1107" s="63" t="s">
        <v>4495</v>
      </c>
      <c r="F1107" s="63" t="s">
        <v>1071</v>
      </c>
      <c r="G1107" s="63"/>
      <c r="H1107" s="63" t="s">
        <v>18</v>
      </c>
      <c r="I1107" s="76">
        <v>44428.0</v>
      </c>
      <c r="J1107" s="76">
        <v>44431.0</v>
      </c>
      <c r="K1107" s="87" t="s">
        <v>4496</v>
      </c>
      <c r="L1107" s="59">
        <v>105666.0</v>
      </c>
      <c r="M1107" s="60" t="s">
        <v>18</v>
      </c>
      <c r="N1107" s="63" t="s">
        <v>18</v>
      </c>
      <c r="O1107" s="63" t="s">
        <v>18</v>
      </c>
      <c r="P1107" s="57"/>
      <c r="Q1107" s="57"/>
      <c r="R1107">
        <f t="shared" si="98"/>
        <v>3</v>
      </c>
    </row>
    <row r="1108">
      <c r="A1108" s="63">
        <v>1.0</v>
      </c>
      <c r="B1108" s="63" t="s">
        <v>1802</v>
      </c>
      <c r="C1108" s="63" t="s">
        <v>309</v>
      </c>
      <c r="D1108" s="63">
        <v>1123.0</v>
      </c>
      <c r="E1108" s="63" t="s">
        <v>4495</v>
      </c>
      <c r="F1108" s="63" t="s">
        <v>1071</v>
      </c>
      <c r="G1108" s="63"/>
      <c r="H1108" s="63" t="s">
        <v>18</v>
      </c>
      <c r="I1108" s="76">
        <v>44434.0</v>
      </c>
      <c r="J1108" s="76">
        <v>44440.0</v>
      </c>
      <c r="K1108" s="87" t="s">
        <v>4497</v>
      </c>
      <c r="L1108" s="59">
        <v>157452.0</v>
      </c>
      <c r="M1108" s="60" t="s">
        <v>18</v>
      </c>
      <c r="N1108" s="63" t="s">
        <v>18</v>
      </c>
      <c r="O1108" s="63" t="s">
        <v>18</v>
      </c>
      <c r="P1108" s="57"/>
      <c r="Q1108" s="57"/>
      <c r="R1108">
        <f t="shared" si="98"/>
        <v>6</v>
      </c>
    </row>
    <row r="1109" ht="63.0" customHeight="1">
      <c r="A1109" s="63">
        <v>2.0</v>
      </c>
      <c r="B1109" s="63" t="s">
        <v>108</v>
      </c>
      <c r="C1109" s="63" t="s">
        <v>4498</v>
      </c>
      <c r="D1109" s="63" t="s">
        <v>4499</v>
      </c>
      <c r="E1109" s="63" t="s">
        <v>4500</v>
      </c>
      <c r="F1109" s="63" t="s">
        <v>1071</v>
      </c>
      <c r="G1109" s="63"/>
      <c r="H1109" s="63" t="s">
        <v>4501</v>
      </c>
      <c r="I1109" s="76">
        <v>44427.0</v>
      </c>
      <c r="J1109" s="79">
        <v>44488.0</v>
      </c>
      <c r="K1109" s="77" t="s">
        <v>4502</v>
      </c>
      <c r="L1109" s="59">
        <v>1.1230586E7</v>
      </c>
      <c r="M1109" s="60" t="s">
        <v>18</v>
      </c>
      <c r="N1109" s="63" t="s">
        <v>18</v>
      </c>
      <c r="O1109" s="63" t="s">
        <v>18</v>
      </c>
      <c r="P1109" s="57"/>
      <c r="Q1109" s="57"/>
      <c r="R1109">
        <f t="shared" si="98"/>
        <v>61</v>
      </c>
    </row>
    <row r="1110" ht="54.0" customHeight="1">
      <c r="A1110" s="63">
        <v>1.0</v>
      </c>
      <c r="B1110" s="63" t="s">
        <v>457</v>
      </c>
      <c r="C1110" s="63" t="s">
        <v>217</v>
      </c>
      <c r="D1110" s="63" t="s">
        <v>18</v>
      </c>
      <c r="E1110" s="63" t="s">
        <v>4503</v>
      </c>
      <c r="F1110" s="63" t="s">
        <v>1071</v>
      </c>
      <c r="G1110" s="63"/>
      <c r="H1110" s="63" t="s">
        <v>18</v>
      </c>
      <c r="I1110" s="76">
        <v>44433.0</v>
      </c>
      <c r="J1110" s="76">
        <v>44438.0</v>
      </c>
      <c r="K1110" s="87" t="s">
        <v>4504</v>
      </c>
      <c r="L1110" s="59">
        <v>1895034.0</v>
      </c>
      <c r="M1110" s="60" t="s">
        <v>18</v>
      </c>
      <c r="N1110" s="63" t="s">
        <v>18</v>
      </c>
      <c r="O1110" s="63" t="s">
        <v>18</v>
      </c>
      <c r="P1110" s="57"/>
      <c r="Q1110" s="57"/>
      <c r="R1110">
        <f t="shared" si="98"/>
        <v>5</v>
      </c>
    </row>
    <row r="1111">
      <c r="A1111" s="63">
        <v>1.0</v>
      </c>
      <c r="B1111" s="63" t="s">
        <v>102</v>
      </c>
      <c r="C1111" s="63" t="s">
        <v>4505</v>
      </c>
      <c r="D1111" s="63" t="s">
        <v>1881</v>
      </c>
      <c r="E1111" s="63" t="s">
        <v>4506</v>
      </c>
      <c r="F1111" s="63" t="s">
        <v>1071</v>
      </c>
      <c r="G1111" s="63"/>
      <c r="H1111" s="63" t="s">
        <v>18</v>
      </c>
      <c r="I1111" s="76">
        <v>44434.0</v>
      </c>
      <c r="J1111" s="76">
        <v>44434.0</v>
      </c>
      <c r="K1111" s="87" t="s">
        <v>4507</v>
      </c>
      <c r="L1111" s="59">
        <v>906782.0</v>
      </c>
      <c r="M1111" s="60" t="s">
        <v>18</v>
      </c>
      <c r="N1111" s="63" t="s">
        <v>18</v>
      </c>
      <c r="O1111" s="63" t="s">
        <v>18</v>
      </c>
      <c r="P1111" s="57"/>
      <c r="Q1111" s="57"/>
      <c r="R1111">
        <f t="shared" si="98"/>
        <v>0</v>
      </c>
    </row>
    <row r="1112">
      <c r="A1112" s="63">
        <v>1.0</v>
      </c>
      <c r="B1112" s="63" t="s">
        <v>4508</v>
      </c>
      <c r="C1112" s="63" t="s">
        <v>571</v>
      </c>
      <c r="D1112" s="63" t="s">
        <v>18</v>
      </c>
      <c r="E1112" s="63" t="s">
        <v>4509</v>
      </c>
      <c r="F1112" s="63" t="s">
        <v>1071</v>
      </c>
      <c r="G1112" s="63"/>
      <c r="H1112" s="63" t="s">
        <v>18</v>
      </c>
      <c r="I1112" s="76">
        <v>44438.0</v>
      </c>
      <c r="J1112" s="76">
        <v>44438.0</v>
      </c>
      <c r="K1112" s="87" t="s">
        <v>4510</v>
      </c>
      <c r="L1112" s="59">
        <v>3921168.0</v>
      </c>
      <c r="M1112" s="60" t="s">
        <v>18</v>
      </c>
      <c r="N1112" s="63" t="s">
        <v>18</v>
      </c>
      <c r="O1112" s="63" t="s">
        <v>18</v>
      </c>
      <c r="P1112" s="57"/>
      <c r="Q1112" s="57"/>
      <c r="R1112">
        <f t="shared" si="98"/>
        <v>0</v>
      </c>
    </row>
    <row r="1113">
      <c r="A1113" s="63">
        <v>2.0</v>
      </c>
      <c r="B1113" s="63" t="s">
        <v>4508</v>
      </c>
      <c r="C1113" s="63" t="s">
        <v>571</v>
      </c>
      <c r="D1113" s="63" t="s">
        <v>4511</v>
      </c>
      <c r="E1113" s="63" t="s">
        <v>4509</v>
      </c>
      <c r="F1113" s="63" t="s">
        <v>1071</v>
      </c>
      <c r="G1113" s="63"/>
      <c r="H1113" s="63" t="s">
        <v>18</v>
      </c>
      <c r="I1113" s="79">
        <v>44482.0</v>
      </c>
      <c r="J1113" s="79">
        <v>44496.0</v>
      </c>
      <c r="K1113" s="77" t="s">
        <v>4512</v>
      </c>
      <c r="L1113" s="59">
        <v>3921168.0</v>
      </c>
      <c r="M1113" s="60" t="s">
        <v>18</v>
      </c>
      <c r="N1113" s="63" t="s">
        <v>18</v>
      </c>
      <c r="O1113" s="63" t="s">
        <v>18</v>
      </c>
      <c r="P1113" s="57"/>
      <c r="Q1113" s="57"/>
      <c r="R1113">
        <f t="shared" si="98"/>
        <v>14</v>
      </c>
    </row>
    <row r="1114">
      <c r="A1114" s="63">
        <v>1.0</v>
      </c>
      <c r="B1114" s="63" t="s">
        <v>2249</v>
      </c>
      <c r="C1114" s="63" t="s">
        <v>4513</v>
      </c>
      <c r="D1114" s="63" t="s">
        <v>18</v>
      </c>
      <c r="E1114" s="63" t="s">
        <v>4514</v>
      </c>
      <c r="F1114" s="63" t="s">
        <v>1071</v>
      </c>
      <c r="G1114" s="156"/>
      <c r="H1114" s="156"/>
      <c r="I1114" s="76">
        <v>44441.0</v>
      </c>
      <c r="J1114" s="76">
        <v>44441.0</v>
      </c>
      <c r="K1114" s="87" t="s">
        <v>4515</v>
      </c>
      <c r="L1114" s="59">
        <v>34440.0</v>
      </c>
      <c r="M1114" s="60" t="s">
        <v>18</v>
      </c>
      <c r="N1114" s="63" t="s">
        <v>18</v>
      </c>
      <c r="O1114" s="63" t="s">
        <v>18</v>
      </c>
      <c r="P1114" s="57"/>
      <c r="Q1114" s="57"/>
      <c r="R1114">
        <f t="shared" si="98"/>
        <v>0</v>
      </c>
    </row>
    <row r="1115" ht="53.25" customHeight="1">
      <c r="A1115" s="63">
        <v>1.0</v>
      </c>
      <c r="B1115" s="63" t="s">
        <v>4516</v>
      </c>
      <c r="C1115" s="63" t="s">
        <v>116</v>
      </c>
      <c r="D1115" s="63">
        <v>1137.0</v>
      </c>
      <c r="E1115" s="63" t="s">
        <v>4517</v>
      </c>
      <c r="F1115" s="63" t="s">
        <v>1071</v>
      </c>
      <c r="G1115" s="63"/>
      <c r="H1115" s="63" t="s">
        <v>18</v>
      </c>
      <c r="I1115" s="76">
        <v>44440.0</v>
      </c>
      <c r="J1115" s="76">
        <v>44473.0</v>
      </c>
      <c r="K1115" s="87" t="s">
        <v>4518</v>
      </c>
      <c r="L1115" s="59" t="s">
        <v>18</v>
      </c>
      <c r="M1115" s="60" t="s">
        <v>18</v>
      </c>
      <c r="N1115" s="63" t="s">
        <v>18</v>
      </c>
      <c r="O1115" s="63" t="s">
        <v>18</v>
      </c>
      <c r="P1115" s="57"/>
      <c r="Q1115" s="57"/>
      <c r="R1115">
        <f t="shared" si="98"/>
        <v>33</v>
      </c>
    </row>
    <row r="1116">
      <c r="A1116" s="63">
        <v>1.0</v>
      </c>
      <c r="B1116" s="63" t="s">
        <v>69</v>
      </c>
      <c r="C1116" s="63" t="s">
        <v>318</v>
      </c>
      <c r="D1116" s="63">
        <v>1147.0</v>
      </c>
      <c r="E1116" s="63" t="s">
        <v>1529</v>
      </c>
      <c r="F1116" s="63" t="s">
        <v>1071</v>
      </c>
      <c r="G1116" s="63"/>
      <c r="H1116" s="63" t="s">
        <v>18</v>
      </c>
      <c r="I1116" s="76">
        <v>44442.0</v>
      </c>
      <c r="J1116" s="76">
        <v>44446.0</v>
      </c>
      <c r="K1116" s="87" t="s">
        <v>4519</v>
      </c>
      <c r="L1116" s="59">
        <v>834960.0</v>
      </c>
      <c r="M1116" s="60" t="s">
        <v>18</v>
      </c>
      <c r="N1116" s="63" t="s">
        <v>18</v>
      </c>
      <c r="O1116" s="63" t="s">
        <v>18</v>
      </c>
      <c r="P1116" s="57"/>
      <c r="Q1116" s="57"/>
      <c r="R1116">
        <f t="shared" si="98"/>
        <v>4</v>
      </c>
    </row>
    <row r="1117">
      <c r="A1117" s="63">
        <v>1.0</v>
      </c>
      <c r="B1117" s="63" t="s">
        <v>69</v>
      </c>
      <c r="C1117" s="63" t="s">
        <v>318</v>
      </c>
      <c r="D1117" s="63" t="s">
        <v>18</v>
      </c>
      <c r="E1117" s="63" t="s">
        <v>1529</v>
      </c>
      <c r="F1117" s="63" t="s">
        <v>1071</v>
      </c>
      <c r="G1117" s="63"/>
      <c r="H1117" s="63" t="s">
        <v>18</v>
      </c>
      <c r="I1117" s="79">
        <v>44517.0</v>
      </c>
      <c r="J1117" s="79">
        <v>44517.0</v>
      </c>
      <c r="K1117" s="87" t="s">
        <v>4520</v>
      </c>
      <c r="L1117" s="59">
        <v>84997.0</v>
      </c>
      <c r="M1117" s="60" t="s">
        <v>18</v>
      </c>
      <c r="N1117" s="63" t="s">
        <v>18</v>
      </c>
      <c r="O1117" s="63" t="s">
        <v>18</v>
      </c>
      <c r="P1117" s="57"/>
      <c r="Q1117" s="57"/>
      <c r="R1117">
        <f t="shared" si="98"/>
        <v>0</v>
      </c>
    </row>
    <row r="1118">
      <c r="A1118" s="63">
        <v>1.0</v>
      </c>
      <c r="B1118" s="63" t="s">
        <v>69</v>
      </c>
      <c r="C1118" s="63" t="s">
        <v>318</v>
      </c>
      <c r="D1118" s="63" t="s">
        <v>18</v>
      </c>
      <c r="E1118" s="63" t="s">
        <v>1529</v>
      </c>
      <c r="F1118" s="63" t="s">
        <v>1071</v>
      </c>
      <c r="G1118" s="63"/>
      <c r="H1118" s="63" t="s">
        <v>18</v>
      </c>
      <c r="I1118" s="79">
        <v>44519.0</v>
      </c>
      <c r="J1118" s="79">
        <v>44524.0</v>
      </c>
      <c r="K1118" s="77" t="s">
        <v>4521</v>
      </c>
      <c r="L1118" s="59" t="s">
        <v>18</v>
      </c>
      <c r="M1118" s="60" t="s">
        <v>18</v>
      </c>
      <c r="N1118" s="63" t="s">
        <v>18</v>
      </c>
      <c r="O1118" s="63" t="s">
        <v>18</v>
      </c>
      <c r="P1118" s="57"/>
      <c r="Q1118" s="57"/>
      <c r="R1118">
        <f t="shared" si="98"/>
        <v>5</v>
      </c>
    </row>
    <row r="1119">
      <c r="A1119" s="63">
        <v>1.0</v>
      </c>
      <c r="B1119" s="63" t="s">
        <v>4522</v>
      </c>
      <c r="C1119" s="63" t="s">
        <v>1852</v>
      </c>
      <c r="D1119" s="63">
        <v>1630.0</v>
      </c>
      <c r="E1119" s="63" t="s">
        <v>2617</v>
      </c>
      <c r="F1119" s="63" t="s">
        <v>1071</v>
      </c>
      <c r="G1119" s="63" t="s">
        <v>18</v>
      </c>
      <c r="H1119" s="63" t="s">
        <v>18</v>
      </c>
      <c r="I1119" s="79">
        <v>44547.0</v>
      </c>
      <c r="J1119" s="79">
        <v>44552.0</v>
      </c>
      <c r="K1119" s="87" t="s">
        <v>4523</v>
      </c>
      <c r="L1119" s="59">
        <v>6046465.0</v>
      </c>
      <c r="M1119" s="60" t="s">
        <v>18</v>
      </c>
      <c r="N1119" s="63" t="s">
        <v>18</v>
      </c>
      <c r="O1119" s="63" t="s">
        <v>18</v>
      </c>
      <c r="P1119" s="57"/>
      <c r="Q1119" s="57"/>
      <c r="R1119">
        <f t="shared" si="98"/>
        <v>5</v>
      </c>
    </row>
    <row r="1120">
      <c r="A1120" s="63">
        <v>1.0</v>
      </c>
      <c r="B1120" s="63" t="s">
        <v>142</v>
      </c>
      <c r="C1120" s="63" t="s">
        <v>70</v>
      </c>
      <c r="D1120" s="63" t="s">
        <v>18</v>
      </c>
      <c r="E1120" s="63" t="s">
        <v>4524</v>
      </c>
      <c r="F1120" s="63" t="s">
        <v>1071</v>
      </c>
      <c r="G1120" s="63"/>
      <c r="H1120" s="63" t="s">
        <v>18</v>
      </c>
      <c r="I1120" s="76">
        <v>44445.0</v>
      </c>
      <c r="J1120" s="76">
        <v>44453.0</v>
      </c>
      <c r="K1120" s="77" t="s">
        <v>4525</v>
      </c>
      <c r="L1120" s="59" t="s">
        <v>18</v>
      </c>
      <c r="M1120" s="60" t="s">
        <v>18</v>
      </c>
      <c r="N1120" s="63" t="s">
        <v>18</v>
      </c>
      <c r="O1120" s="63" t="s">
        <v>18</v>
      </c>
      <c r="P1120" s="57"/>
      <c r="Q1120" s="57"/>
      <c r="R1120">
        <f t="shared" si="98"/>
        <v>8</v>
      </c>
    </row>
    <row r="1121">
      <c r="A1121" s="63">
        <v>1.0</v>
      </c>
      <c r="B1121" s="63" t="s">
        <v>1332</v>
      </c>
      <c r="C1121" s="63" t="s">
        <v>4526</v>
      </c>
      <c r="D1121" s="63">
        <v>1054.0</v>
      </c>
      <c r="E1121" s="63" t="s">
        <v>4527</v>
      </c>
      <c r="F1121" s="63" t="s">
        <v>1071</v>
      </c>
      <c r="G1121" s="63"/>
      <c r="H1121" s="63" t="s">
        <v>18</v>
      </c>
      <c r="I1121" s="76">
        <v>44421.0</v>
      </c>
      <c r="J1121" s="76">
        <v>44446.0</v>
      </c>
      <c r="K1121" s="87" t="s">
        <v>4528</v>
      </c>
      <c r="L1121" s="59">
        <v>95424.0</v>
      </c>
      <c r="M1121" s="60" t="s">
        <v>18</v>
      </c>
      <c r="N1121" s="63" t="s">
        <v>18</v>
      </c>
      <c r="O1121" s="63" t="s">
        <v>18</v>
      </c>
      <c r="P1121" s="57"/>
      <c r="Q1121" s="57"/>
      <c r="R1121">
        <f t="shared" si="98"/>
        <v>25</v>
      </c>
    </row>
    <row r="1122">
      <c r="A1122" s="63">
        <v>1.0</v>
      </c>
      <c r="B1122" s="63" t="s">
        <v>102</v>
      </c>
      <c r="C1122" s="63" t="s">
        <v>1461</v>
      </c>
      <c r="D1122" s="63">
        <v>1150.0</v>
      </c>
      <c r="E1122" s="63" t="s">
        <v>1533</v>
      </c>
      <c r="F1122" s="63" t="s">
        <v>1071</v>
      </c>
      <c r="G1122" s="63"/>
      <c r="H1122" s="63" t="s">
        <v>18</v>
      </c>
      <c r="I1122" s="76">
        <v>44446.0</v>
      </c>
      <c r="J1122" s="76">
        <v>44446.0</v>
      </c>
      <c r="K1122" s="87" t="s">
        <v>4529</v>
      </c>
      <c r="L1122" s="59">
        <v>134604.0</v>
      </c>
      <c r="M1122" s="60" t="s">
        <v>18</v>
      </c>
      <c r="N1122" s="63" t="s">
        <v>18</v>
      </c>
      <c r="O1122" s="63" t="s">
        <v>18</v>
      </c>
      <c r="P1122" s="57"/>
      <c r="Q1122" s="57"/>
      <c r="R1122">
        <f t="shared" si="98"/>
        <v>0</v>
      </c>
    </row>
    <row r="1123">
      <c r="A1123" s="63">
        <v>2.0</v>
      </c>
      <c r="B1123" s="63" t="s">
        <v>102</v>
      </c>
      <c r="C1123" s="60" t="s">
        <v>4530</v>
      </c>
      <c r="D1123" s="63">
        <v>1177.0</v>
      </c>
      <c r="E1123" s="63" t="s">
        <v>4531</v>
      </c>
      <c r="F1123" s="63" t="s">
        <v>1071</v>
      </c>
      <c r="G1123" s="63"/>
      <c r="H1123" s="63" t="s">
        <v>4532</v>
      </c>
      <c r="I1123" s="76">
        <v>44452.0</v>
      </c>
      <c r="J1123" s="79">
        <v>44497.0</v>
      </c>
      <c r="K1123" s="77" t="s">
        <v>4533</v>
      </c>
      <c r="L1123" s="59">
        <v>3.35160944E8</v>
      </c>
      <c r="M1123" s="60" t="s">
        <v>18</v>
      </c>
      <c r="N1123" s="63" t="s">
        <v>18</v>
      </c>
      <c r="O1123" s="63" t="s">
        <v>18</v>
      </c>
      <c r="P1123" s="57"/>
      <c r="Q1123" s="57"/>
      <c r="R1123">
        <f t="shared" si="98"/>
        <v>45</v>
      </c>
    </row>
    <row r="1124" ht="49.5" customHeight="1">
      <c r="A1124" s="63">
        <v>1.0</v>
      </c>
      <c r="B1124" s="63" t="s">
        <v>4534</v>
      </c>
      <c r="C1124" s="63" t="s">
        <v>93</v>
      </c>
      <c r="D1124" s="63">
        <v>1167.0</v>
      </c>
      <c r="E1124" s="63" t="s">
        <v>4535</v>
      </c>
      <c r="F1124" s="63" t="s">
        <v>1071</v>
      </c>
      <c r="G1124" s="63"/>
      <c r="H1124" s="63" t="s">
        <v>338</v>
      </c>
      <c r="I1124" s="76">
        <v>44448.0</v>
      </c>
      <c r="J1124" s="76">
        <v>44468.0</v>
      </c>
      <c r="K1124" s="77" t="s">
        <v>4536</v>
      </c>
      <c r="L1124" s="59">
        <v>7900360.0</v>
      </c>
      <c r="M1124" s="60" t="s">
        <v>18</v>
      </c>
      <c r="N1124" s="63" t="s">
        <v>18</v>
      </c>
      <c r="O1124" s="63" t="s">
        <v>18</v>
      </c>
      <c r="P1124" s="57"/>
      <c r="Q1124" s="57"/>
      <c r="R1124">
        <f t="shared" si="98"/>
        <v>20</v>
      </c>
    </row>
    <row r="1125">
      <c r="A1125" s="63">
        <v>2.0</v>
      </c>
      <c r="B1125" s="63" t="s">
        <v>4537</v>
      </c>
      <c r="C1125" s="63" t="s">
        <v>503</v>
      </c>
      <c r="D1125" s="63">
        <v>1206.0</v>
      </c>
      <c r="E1125" s="63" t="s">
        <v>4538</v>
      </c>
      <c r="F1125" s="63" t="s">
        <v>1071</v>
      </c>
      <c r="G1125" s="63"/>
      <c r="H1125" s="63" t="s">
        <v>18</v>
      </c>
      <c r="I1125" s="76">
        <v>44455.0</v>
      </c>
      <c r="J1125" s="76">
        <v>44459.0</v>
      </c>
      <c r="K1125" s="87" t="s">
        <v>4539</v>
      </c>
      <c r="L1125" s="59">
        <v>8595141.0</v>
      </c>
      <c r="M1125" s="60" t="s">
        <v>18</v>
      </c>
      <c r="N1125" s="63" t="s">
        <v>18</v>
      </c>
      <c r="O1125" s="63" t="s">
        <v>18</v>
      </c>
      <c r="P1125" s="57"/>
      <c r="Q1125" s="57"/>
      <c r="R1125">
        <f t="shared" si="98"/>
        <v>4</v>
      </c>
    </row>
    <row r="1126">
      <c r="A1126" s="63">
        <v>1.0</v>
      </c>
      <c r="B1126" s="63" t="s">
        <v>4534</v>
      </c>
      <c r="C1126" s="63" t="s">
        <v>153</v>
      </c>
      <c r="D1126" s="63">
        <v>1166.0</v>
      </c>
      <c r="E1126" s="63" t="s">
        <v>4540</v>
      </c>
      <c r="F1126" s="63" t="s">
        <v>1071</v>
      </c>
      <c r="G1126" s="63"/>
      <c r="H1126" s="63" t="s">
        <v>338</v>
      </c>
      <c r="I1126" s="76">
        <v>44448.0</v>
      </c>
      <c r="J1126" s="76">
        <v>44468.0</v>
      </c>
      <c r="K1126" s="87" t="s">
        <v>4541</v>
      </c>
      <c r="L1126" s="59">
        <v>7516049.0</v>
      </c>
      <c r="M1126" s="60" t="s">
        <v>18</v>
      </c>
      <c r="N1126" s="63" t="s">
        <v>18</v>
      </c>
      <c r="O1126" s="63" t="s">
        <v>18</v>
      </c>
      <c r="P1126" s="57"/>
      <c r="Q1126" s="57"/>
      <c r="R1126">
        <f t="shared" si="98"/>
        <v>20</v>
      </c>
    </row>
    <row r="1127">
      <c r="A1127" s="63">
        <v>1.0</v>
      </c>
      <c r="B1127" s="63" t="s">
        <v>4542</v>
      </c>
      <c r="C1127" s="63" t="s">
        <v>513</v>
      </c>
      <c r="D1127" s="63">
        <v>1211.0</v>
      </c>
      <c r="E1127" s="63" t="s">
        <v>4543</v>
      </c>
      <c r="F1127" s="63" t="s">
        <v>1071</v>
      </c>
      <c r="G1127" s="63"/>
      <c r="H1127" s="63" t="s">
        <v>18</v>
      </c>
      <c r="I1127" s="76">
        <v>44456.0</v>
      </c>
      <c r="J1127" s="76">
        <v>44459.0</v>
      </c>
      <c r="K1127" s="87" t="s">
        <v>4544</v>
      </c>
      <c r="L1127" s="59">
        <v>1350877.0</v>
      </c>
      <c r="M1127" s="60" t="s">
        <v>18</v>
      </c>
      <c r="N1127" s="63" t="s">
        <v>18</v>
      </c>
      <c r="O1127" s="63" t="s">
        <v>18</v>
      </c>
      <c r="P1127" s="57"/>
      <c r="Q1127" s="57"/>
      <c r="R1127">
        <f t="shared" si="98"/>
        <v>3</v>
      </c>
    </row>
    <row r="1128">
      <c r="A1128" s="63">
        <v>1.0</v>
      </c>
      <c r="B1128" s="63" t="s">
        <v>4545</v>
      </c>
      <c r="C1128" s="63" t="s">
        <v>2136</v>
      </c>
      <c r="D1128" s="63">
        <v>1219.0</v>
      </c>
      <c r="E1128" s="63" t="s">
        <v>4546</v>
      </c>
      <c r="F1128" s="63" t="s">
        <v>1071</v>
      </c>
      <c r="G1128" s="63"/>
      <c r="H1128" s="63" t="s">
        <v>18</v>
      </c>
      <c r="I1128" s="76">
        <v>44459.0</v>
      </c>
      <c r="J1128" s="76">
        <v>44460.0</v>
      </c>
      <c r="K1128" s="87" t="s">
        <v>4547</v>
      </c>
      <c r="L1128" s="59">
        <v>135591.0</v>
      </c>
      <c r="M1128" s="60" t="s">
        <v>18</v>
      </c>
      <c r="N1128" s="63" t="s">
        <v>18</v>
      </c>
      <c r="O1128" s="63" t="s">
        <v>18</v>
      </c>
      <c r="P1128" s="57"/>
      <c r="Q1128" s="57"/>
      <c r="R1128">
        <f t="shared" si="98"/>
        <v>1</v>
      </c>
    </row>
    <row r="1129">
      <c r="A1129" s="63">
        <v>1.0</v>
      </c>
      <c r="B1129" s="217" t="s">
        <v>4548</v>
      </c>
      <c r="C1129" s="217" t="s">
        <v>309</v>
      </c>
      <c r="D1129" s="217">
        <v>1213.0</v>
      </c>
      <c r="E1129" s="217" t="s">
        <v>4549</v>
      </c>
      <c r="F1129" s="217" t="s">
        <v>1071</v>
      </c>
      <c r="G1129" s="217"/>
      <c r="H1129" s="217" t="s">
        <v>18</v>
      </c>
      <c r="I1129" s="278">
        <v>44459.0</v>
      </c>
      <c r="J1129" s="278">
        <v>44459.0</v>
      </c>
      <c r="K1129" s="279" t="s">
        <v>4550</v>
      </c>
      <c r="L1129" s="221">
        <v>89466.0</v>
      </c>
      <c r="M1129" s="222" t="s">
        <v>18</v>
      </c>
      <c r="N1129" s="217" t="s">
        <v>18</v>
      </c>
      <c r="O1129" s="217" t="s">
        <v>18</v>
      </c>
      <c r="P1129" s="280"/>
      <c r="Q1129" s="280"/>
    </row>
    <row r="1130">
      <c r="A1130" s="63">
        <v>1.0</v>
      </c>
      <c r="B1130" s="63" t="s">
        <v>4044</v>
      </c>
      <c r="C1130" s="63" t="s">
        <v>530</v>
      </c>
      <c r="D1130" s="63">
        <v>1223.0</v>
      </c>
      <c r="E1130" s="63" t="s">
        <v>4551</v>
      </c>
      <c r="F1130" s="63" t="s">
        <v>1071</v>
      </c>
      <c r="G1130" s="63"/>
      <c r="H1130" s="63" t="s">
        <v>18</v>
      </c>
      <c r="I1130" s="76">
        <v>44459.0</v>
      </c>
      <c r="J1130" s="76">
        <v>44461.0</v>
      </c>
      <c r="K1130" s="87" t="s">
        <v>4552</v>
      </c>
      <c r="L1130" s="59">
        <v>398582.0</v>
      </c>
      <c r="M1130" s="60" t="s">
        <v>18</v>
      </c>
      <c r="N1130" s="63" t="s">
        <v>18</v>
      </c>
      <c r="O1130" s="63" t="s">
        <v>18</v>
      </c>
      <c r="P1130" s="57"/>
      <c r="Q1130" s="57"/>
      <c r="R1130">
        <f t="shared" ref="R1130:R1137" si="99">DATEDIF(I1130,J1130,"D")</f>
        <v>2</v>
      </c>
    </row>
    <row r="1131">
      <c r="A1131" s="63">
        <v>1.0</v>
      </c>
      <c r="B1131" s="63" t="s">
        <v>197</v>
      </c>
      <c r="C1131" s="63" t="s">
        <v>309</v>
      </c>
      <c r="D1131" s="63">
        <v>1233.0</v>
      </c>
      <c r="E1131" s="63" t="s">
        <v>1535</v>
      </c>
      <c r="F1131" s="63" t="s">
        <v>1071</v>
      </c>
      <c r="G1131" s="63"/>
      <c r="H1131" s="63" t="s">
        <v>18</v>
      </c>
      <c r="I1131" s="76">
        <v>44460.0</v>
      </c>
      <c r="J1131" s="76">
        <v>44461.0</v>
      </c>
      <c r="K1131" s="87" t="s">
        <v>4553</v>
      </c>
      <c r="L1131" s="59">
        <v>1252446.0</v>
      </c>
      <c r="M1131" s="60" t="s">
        <v>18</v>
      </c>
      <c r="N1131" s="63" t="s">
        <v>18</v>
      </c>
      <c r="O1131" s="63" t="s">
        <v>18</v>
      </c>
      <c r="P1131" s="57"/>
      <c r="Q1131" s="57"/>
      <c r="R1131">
        <f t="shared" si="99"/>
        <v>1</v>
      </c>
    </row>
    <row r="1132">
      <c r="A1132" s="63">
        <v>1.0</v>
      </c>
      <c r="B1132" s="63" t="s">
        <v>3859</v>
      </c>
      <c r="C1132" s="63" t="s">
        <v>120</v>
      </c>
      <c r="D1132" s="63">
        <v>1229.0</v>
      </c>
      <c r="E1132" s="63" t="s">
        <v>4554</v>
      </c>
      <c r="F1132" s="63" t="s">
        <v>1071</v>
      </c>
      <c r="G1132" s="63"/>
      <c r="H1132" s="63" t="s">
        <v>18</v>
      </c>
      <c r="I1132" s="76">
        <v>44460.0</v>
      </c>
      <c r="J1132" s="76">
        <v>44463.0</v>
      </c>
      <c r="K1132" s="87" t="s">
        <v>4555</v>
      </c>
      <c r="L1132" s="59">
        <v>1275000.0</v>
      </c>
      <c r="M1132" s="60" t="s">
        <v>18</v>
      </c>
      <c r="N1132" s="63" t="s">
        <v>18</v>
      </c>
      <c r="O1132" s="63" t="s">
        <v>18</v>
      </c>
      <c r="P1132" s="57"/>
      <c r="Q1132" s="57"/>
      <c r="R1132">
        <f t="shared" si="99"/>
        <v>3</v>
      </c>
    </row>
    <row r="1133">
      <c r="A1133" s="63">
        <v>1.0</v>
      </c>
      <c r="B1133" s="63" t="s">
        <v>102</v>
      </c>
      <c r="C1133" s="63" t="s">
        <v>4556</v>
      </c>
      <c r="D1133" s="63">
        <v>1283.0</v>
      </c>
      <c r="E1133" s="63" t="s">
        <v>4557</v>
      </c>
      <c r="F1133" s="63" t="s">
        <v>1071</v>
      </c>
      <c r="G1133" s="63"/>
      <c r="H1133" s="63" t="s">
        <v>18</v>
      </c>
      <c r="I1133" s="76">
        <v>44463.0</v>
      </c>
      <c r="J1133" s="76">
        <v>44463.0</v>
      </c>
      <c r="K1133" s="87" t="s">
        <v>4558</v>
      </c>
      <c r="L1133" s="59">
        <v>2672152.0</v>
      </c>
      <c r="M1133" s="60" t="s">
        <v>18</v>
      </c>
      <c r="N1133" s="63" t="s">
        <v>18</v>
      </c>
      <c r="O1133" s="63" t="s">
        <v>18</v>
      </c>
      <c r="P1133" s="57"/>
      <c r="Q1133" s="57"/>
      <c r="R1133">
        <f t="shared" si="99"/>
        <v>0</v>
      </c>
    </row>
    <row r="1134">
      <c r="A1134" s="63">
        <v>1.0</v>
      </c>
      <c r="B1134" s="63" t="s">
        <v>102</v>
      </c>
      <c r="C1134" s="63" t="s">
        <v>4556</v>
      </c>
      <c r="D1134" s="63">
        <v>1283.0</v>
      </c>
      <c r="E1134" s="63" t="s">
        <v>4559</v>
      </c>
      <c r="F1134" s="63" t="s">
        <v>1071</v>
      </c>
      <c r="G1134" s="63"/>
      <c r="H1134" s="63" t="s">
        <v>18</v>
      </c>
      <c r="I1134" s="76">
        <v>44463.0</v>
      </c>
      <c r="J1134" s="76">
        <v>44463.0</v>
      </c>
      <c r="K1134" s="87" t="s">
        <v>4558</v>
      </c>
      <c r="L1134" s="59">
        <v>2672152.0</v>
      </c>
      <c r="M1134" s="60" t="s">
        <v>18</v>
      </c>
      <c r="N1134" s="63" t="s">
        <v>18</v>
      </c>
      <c r="O1134" s="63" t="s">
        <v>18</v>
      </c>
      <c r="P1134" s="57"/>
      <c r="Q1134" s="57"/>
      <c r="R1134">
        <f t="shared" si="99"/>
        <v>0</v>
      </c>
    </row>
    <row r="1135">
      <c r="A1135" s="63">
        <v>1.0</v>
      </c>
      <c r="B1135" s="63" t="s">
        <v>102</v>
      </c>
      <c r="C1135" s="63" t="s">
        <v>4556</v>
      </c>
      <c r="D1135" s="63">
        <v>1283.0</v>
      </c>
      <c r="E1135" s="63" t="s">
        <v>4560</v>
      </c>
      <c r="F1135" s="63" t="s">
        <v>1071</v>
      </c>
      <c r="G1135" s="63"/>
      <c r="H1135" s="63" t="s">
        <v>18</v>
      </c>
      <c r="I1135" s="76">
        <v>44469.0</v>
      </c>
      <c r="J1135" s="76">
        <v>44473.0</v>
      </c>
      <c r="K1135" s="87" t="s">
        <v>4561</v>
      </c>
      <c r="L1135" s="59" t="s">
        <v>18</v>
      </c>
      <c r="M1135" s="60" t="s">
        <v>18</v>
      </c>
      <c r="N1135" s="63" t="s">
        <v>18</v>
      </c>
      <c r="O1135" s="63" t="s">
        <v>18</v>
      </c>
      <c r="P1135" s="57"/>
      <c r="Q1135" s="57"/>
      <c r="R1135">
        <f t="shared" si="99"/>
        <v>4</v>
      </c>
    </row>
    <row r="1136">
      <c r="A1136" s="63">
        <v>1.0</v>
      </c>
      <c r="B1136" s="63" t="s">
        <v>102</v>
      </c>
      <c r="C1136" s="63" t="s">
        <v>4556</v>
      </c>
      <c r="D1136" s="63">
        <v>1283.0</v>
      </c>
      <c r="E1136" s="63" t="s">
        <v>4562</v>
      </c>
      <c r="F1136" s="63" t="s">
        <v>1071</v>
      </c>
      <c r="G1136" s="63"/>
      <c r="H1136" s="63" t="s">
        <v>18</v>
      </c>
      <c r="I1136" s="76">
        <v>44463.0</v>
      </c>
      <c r="J1136" s="76">
        <v>44463.0</v>
      </c>
      <c r="K1136" s="87" t="s">
        <v>4558</v>
      </c>
      <c r="L1136" s="59">
        <v>1862472.0</v>
      </c>
      <c r="M1136" s="60" t="s">
        <v>18</v>
      </c>
      <c r="N1136" s="63" t="s">
        <v>18</v>
      </c>
      <c r="O1136" s="63" t="s">
        <v>18</v>
      </c>
      <c r="P1136" s="57"/>
      <c r="Q1136" s="57"/>
      <c r="R1136">
        <f t="shared" si="99"/>
        <v>0</v>
      </c>
    </row>
    <row r="1137">
      <c r="A1137" s="63">
        <v>1.0</v>
      </c>
      <c r="B1137" s="63" t="s">
        <v>4563</v>
      </c>
      <c r="C1137" s="63" t="s">
        <v>120</v>
      </c>
      <c r="D1137" s="63">
        <v>1250.0</v>
      </c>
      <c r="E1137" s="63" t="s">
        <v>4564</v>
      </c>
      <c r="F1137" s="63" t="s">
        <v>1071</v>
      </c>
      <c r="G1137" s="63"/>
      <c r="H1137" s="63" t="s">
        <v>18</v>
      </c>
      <c r="I1137" s="76">
        <v>44463.0</v>
      </c>
      <c r="J1137" s="76">
        <v>44473.0</v>
      </c>
      <c r="K1137" s="87" t="s">
        <v>4565</v>
      </c>
      <c r="L1137" s="59">
        <v>492971.0</v>
      </c>
      <c r="M1137" s="60" t="s">
        <v>18</v>
      </c>
      <c r="N1137" s="63" t="s">
        <v>18</v>
      </c>
      <c r="O1137" s="63" t="s">
        <v>18</v>
      </c>
      <c r="P1137" s="57"/>
      <c r="Q1137" s="57"/>
      <c r="R1137">
        <f t="shared" si="99"/>
        <v>10</v>
      </c>
    </row>
    <row r="1138">
      <c r="A1138" s="63">
        <v>1.0</v>
      </c>
      <c r="B1138" s="63" t="s">
        <v>457</v>
      </c>
      <c r="C1138" s="63" t="s">
        <v>120</v>
      </c>
      <c r="D1138" s="63" t="s">
        <v>4566</v>
      </c>
      <c r="E1138" s="63" t="s">
        <v>1540</v>
      </c>
      <c r="F1138" s="63" t="s">
        <v>1071</v>
      </c>
      <c r="G1138" s="63"/>
      <c r="H1138" s="63" t="s">
        <v>18</v>
      </c>
      <c r="I1138" s="76">
        <v>44467.0</v>
      </c>
      <c r="J1138" s="76">
        <v>44468.0</v>
      </c>
      <c r="K1138" s="87" t="s">
        <v>4567</v>
      </c>
      <c r="L1138" s="59">
        <v>826583.0</v>
      </c>
      <c r="M1138" s="60" t="s">
        <v>18</v>
      </c>
      <c r="N1138" s="63" t="s">
        <v>18</v>
      </c>
      <c r="O1138" s="63" t="s">
        <v>18</v>
      </c>
      <c r="P1138" s="57"/>
      <c r="Q1138" s="57"/>
    </row>
    <row r="1139">
      <c r="A1139" s="63">
        <v>1.0</v>
      </c>
      <c r="B1139" s="63" t="s">
        <v>457</v>
      </c>
      <c r="C1139" s="63" t="s">
        <v>120</v>
      </c>
      <c r="D1139" s="63">
        <v>1428.0</v>
      </c>
      <c r="E1139" s="63" t="s">
        <v>1540</v>
      </c>
      <c r="F1139" s="63" t="s">
        <v>1071</v>
      </c>
      <c r="G1139" s="63"/>
      <c r="H1139" s="63" t="s">
        <v>18</v>
      </c>
      <c r="I1139" s="79">
        <v>44498.0</v>
      </c>
      <c r="J1139" s="76">
        <v>44501.0</v>
      </c>
      <c r="K1139" s="87" t="s">
        <v>4568</v>
      </c>
      <c r="L1139" s="59">
        <v>1206812.0</v>
      </c>
      <c r="M1139" s="60" t="s">
        <v>18</v>
      </c>
      <c r="N1139" s="63" t="s">
        <v>18</v>
      </c>
      <c r="O1139" s="63" t="s">
        <v>18</v>
      </c>
      <c r="P1139" s="57"/>
      <c r="Q1139" s="57"/>
      <c r="R1139">
        <f>DATEDIF(I1139,J1139,"D")</f>
        <v>3</v>
      </c>
    </row>
    <row r="1140">
      <c r="A1140" s="63">
        <v>1.0</v>
      </c>
      <c r="B1140" s="63" t="s">
        <v>457</v>
      </c>
      <c r="C1140" s="63" t="s">
        <v>571</v>
      </c>
      <c r="D1140" s="63">
        <v>1260.0</v>
      </c>
      <c r="E1140" s="63" t="s">
        <v>4569</v>
      </c>
      <c r="F1140" s="63" t="s">
        <v>1071</v>
      </c>
      <c r="G1140" s="63"/>
      <c r="H1140" s="63" t="s">
        <v>18</v>
      </c>
      <c r="I1140" s="76">
        <v>44467.0</v>
      </c>
      <c r="J1140" s="76">
        <v>44476.0</v>
      </c>
      <c r="K1140" s="77" t="s">
        <v>4570</v>
      </c>
      <c r="L1140" s="59" t="s">
        <v>18</v>
      </c>
      <c r="M1140" s="60" t="s">
        <v>18</v>
      </c>
      <c r="N1140" s="63" t="s">
        <v>18</v>
      </c>
      <c r="O1140" s="63" t="s">
        <v>18</v>
      </c>
      <c r="P1140" s="57"/>
      <c r="Q1140" s="57"/>
    </row>
    <row r="1141">
      <c r="A1141" s="63">
        <v>1.0</v>
      </c>
      <c r="B1141" s="63" t="s">
        <v>457</v>
      </c>
      <c r="C1141" s="63" t="s">
        <v>291</v>
      </c>
      <c r="D1141" s="63">
        <v>1261.0</v>
      </c>
      <c r="E1141" s="63" t="s">
        <v>4571</v>
      </c>
      <c r="F1141" s="63" t="s">
        <v>1071</v>
      </c>
      <c r="G1141" s="63"/>
      <c r="H1141" s="63" t="s">
        <v>18</v>
      </c>
      <c r="I1141" s="76">
        <v>44467.0</v>
      </c>
      <c r="J1141" s="76">
        <v>44468.0</v>
      </c>
      <c r="K1141" s="87" t="s">
        <v>4567</v>
      </c>
      <c r="L1141" s="59">
        <v>542717.0</v>
      </c>
      <c r="M1141" s="60" t="s">
        <v>18</v>
      </c>
      <c r="N1141" s="217" t="s">
        <v>18</v>
      </c>
      <c r="O1141" s="63" t="s">
        <v>18</v>
      </c>
      <c r="P1141" s="57"/>
      <c r="Q1141" s="57"/>
      <c r="R1141">
        <f t="shared" ref="R1141:R1151" si="100">DATEDIF(I1141,J1141,"D")</f>
        <v>1</v>
      </c>
    </row>
    <row r="1142">
      <c r="A1142" s="63">
        <v>1.0</v>
      </c>
      <c r="B1142" s="63" t="s">
        <v>4572</v>
      </c>
      <c r="C1142" s="63" t="s">
        <v>217</v>
      </c>
      <c r="D1142" s="63">
        <v>1262.0</v>
      </c>
      <c r="E1142" s="63" t="s">
        <v>4573</v>
      </c>
      <c r="F1142" s="63" t="s">
        <v>1071</v>
      </c>
      <c r="G1142" s="63"/>
      <c r="H1142" s="63" t="s">
        <v>18</v>
      </c>
      <c r="I1142" s="76">
        <v>44467.0</v>
      </c>
      <c r="J1142" s="76">
        <v>44489.0</v>
      </c>
      <c r="K1142" s="77" t="s">
        <v>4574</v>
      </c>
      <c r="L1142" s="59" t="s">
        <v>18</v>
      </c>
      <c r="M1142" s="60" t="s">
        <v>18</v>
      </c>
      <c r="N1142" s="63" t="s">
        <v>18</v>
      </c>
      <c r="O1142" s="63" t="s">
        <v>18</v>
      </c>
      <c r="P1142" s="57"/>
      <c r="Q1142" s="57"/>
      <c r="R1142">
        <f t="shared" si="100"/>
        <v>22</v>
      </c>
    </row>
    <row r="1143">
      <c r="A1143" s="63">
        <v>1.0</v>
      </c>
      <c r="B1143" s="63" t="s">
        <v>4575</v>
      </c>
      <c r="C1143" s="63" t="s">
        <v>571</v>
      </c>
      <c r="D1143" s="63">
        <v>1268.0</v>
      </c>
      <c r="E1143" s="63" t="s">
        <v>4576</v>
      </c>
      <c r="F1143" s="63" t="s">
        <v>1071</v>
      </c>
      <c r="G1143" s="63"/>
      <c r="H1143" s="63" t="s">
        <v>18</v>
      </c>
      <c r="I1143" s="76">
        <v>44467.0</v>
      </c>
      <c r="J1143" s="76">
        <v>44468.0</v>
      </c>
      <c r="K1143" s="87" t="s">
        <v>4577</v>
      </c>
      <c r="L1143" s="59">
        <v>1.9025879E7</v>
      </c>
      <c r="M1143" s="60" t="s">
        <v>18</v>
      </c>
      <c r="N1143" s="63" t="s">
        <v>18</v>
      </c>
      <c r="O1143" s="63" t="s">
        <v>18</v>
      </c>
      <c r="P1143" s="57"/>
      <c r="Q1143" s="57"/>
      <c r="R1143">
        <f t="shared" si="100"/>
        <v>1</v>
      </c>
    </row>
    <row r="1144">
      <c r="A1144" s="63">
        <v>1.0</v>
      </c>
      <c r="B1144" s="63" t="s">
        <v>4578</v>
      </c>
      <c r="C1144" s="63" t="s">
        <v>4579</v>
      </c>
      <c r="D1144" s="63" t="s">
        <v>18</v>
      </c>
      <c r="E1144" s="63" t="s">
        <v>4580</v>
      </c>
      <c r="F1144" s="63" t="s">
        <v>1071</v>
      </c>
      <c r="G1144" s="63"/>
      <c r="H1144" s="63" t="s">
        <v>18</v>
      </c>
      <c r="I1144" s="76">
        <v>44467.0</v>
      </c>
      <c r="J1144" s="76">
        <v>44467.0</v>
      </c>
      <c r="K1144" s="87" t="s">
        <v>4581</v>
      </c>
      <c r="L1144" s="59">
        <v>82884.0</v>
      </c>
      <c r="M1144" s="60" t="s">
        <v>18</v>
      </c>
      <c r="N1144" s="63" t="s">
        <v>18</v>
      </c>
      <c r="O1144" s="63" t="s">
        <v>18</v>
      </c>
      <c r="P1144" s="57"/>
      <c r="Q1144" s="57"/>
      <c r="R1144">
        <f t="shared" si="100"/>
        <v>0</v>
      </c>
    </row>
    <row r="1145">
      <c r="A1145" s="63">
        <v>1.0</v>
      </c>
      <c r="B1145" s="63" t="s">
        <v>4578</v>
      </c>
      <c r="C1145" s="63" t="s">
        <v>4582</v>
      </c>
      <c r="D1145" s="63" t="s">
        <v>18</v>
      </c>
      <c r="E1145" s="63" t="s">
        <v>4583</v>
      </c>
      <c r="F1145" s="63" t="s">
        <v>1071</v>
      </c>
      <c r="G1145" s="63"/>
      <c r="H1145" s="63" t="s">
        <v>18</v>
      </c>
      <c r="I1145" s="76">
        <v>44467.0</v>
      </c>
      <c r="J1145" s="76">
        <v>44467.0</v>
      </c>
      <c r="K1145" s="87" t="s">
        <v>4581</v>
      </c>
      <c r="L1145" s="59">
        <v>171360.0</v>
      </c>
      <c r="M1145" s="60" t="s">
        <v>18</v>
      </c>
      <c r="N1145" s="63" t="s">
        <v>18</v>
      </c>
      <c r="O1145" s="63" t="s">
        <v>18</v>
      </c>
      <c r="P1145" s="57"/>
      <c r="Q1145" s="57"/>
      <c r="R1145">
        <f t="shared" si="100"/>
        <v>0</v>
      </c>
    </row>
    <row r="1146">
      <c r="A1146" s="63">
        <v>1.0</v>
      </c>
      <c r="B1146" s="63" t="s">
        <v>2244</v>
      </c>
      <c r="C1146" s="63" t="s">
        <v>4219</v>
      </c>
      <c r="D1146" s="63">
        <v>571.0</v>
      </c>
      <c r="E1146" s="63" t="s">
        <v>4220</v>
      </c>
      <c r="F1146" s="63" t="s">
        <v>1071</v>
      </c>
      <c r="G1146" s="63"/>
      <c r="H1146" s="63" t="s">
        <v>18</v>
      </c>
      <c r="I1146" s="76">
        <v>44363.0</v>
      </c>
      <c r="J1146" s="76">
        <v>44363.0</v>
      </c>
      <c r="K1146" s="87" t="s">
        <v>4584</v>
      </c>
      <c r="L1146" s="59">
        <v>329688.0</v>
      </c>
      <c r="M1146" s="60" t="s">
        <v>4585</v>
      </c>
      <c r="N1146" s="61" t="s">
        <v>4586</v>
      </c>
      <c r="O1146" s="56">
        <v>329694.0</v>
      </c>
      <c r="P1146" s="62" t="s">
        <v>337</v>
      </c>
      <c r="Q1146" s="62" t="s">
        <v>337</v>
      </c>
      <c r="R1146">
        <f t="shared" si="100"/>
        <v>0</v>
      </c>
    </row>
    <row r="1147">
      <c r="A1147" s="63">
        <v>1.0</v>
      </c>
      <c r="B1147" s="60" t="s">
        <v>4587</v>
      </c>
      <c r="C1147" s="63" t="s">
        <v>217</v>
      </c>
      <c r="D1147" s="63">
        <v>1270.0</v>
      </c>
      <c r="E1147" s="63" t="s">
        <v>4588</v>
      </c>
      <c r="F1147" s="63" t="s">
        <v>1071</v>
      </c>
      <c r="G1147" s="63"/>
      <c r="H1147" s="63" t="s">
        <v>18</v>
      </c>
      <c r="I1147" s="76">
        <v>44467.0</v>
      </c>
      <c r="J1147" s="79">
        <v>44480.0</v>
      </c>
      <c r="K1147" s="77" t="s">
        <v>4589</v>
      </c>
      <c r="L1147" s="59">
        <v>2083122.0</v>
      </c>
      <c r="M1147" s="60" t="s">
        <v>18</v>
      </c>
      <c r="N1147" s="63" t="s">
        <v>18</v>
      </c>
      <c r="O1147" s="63" t="s">
        <v>18</v>
      </c>
      <c r="P1147" s="57"/>
      <c r="Q1147" s="57"/>
      <c r="R1147">
        <f t="shared" si="100"/>
        <v>13</v>
      </c>
    </row>
    <row r="1148">
      <c r="A1148" s="63">
        <v>1.0</v>
      </c>
      <c r="B1148" s="63" t="s">
        <v>102</v>
      </c>
      <c r="C1148" s="63" t="s">
        <v>318</v>
      </c>
      <c r="D1148" s="63">
        <v>592.0</v>
      </c>
      <c r="E1148" s="63" t="s">
        <v>4036</v>
      </c>
      <c r="F1148" s="63" t="s">
        <v>1071</v>
      </c>
      <c r="G1148" s="63"/>
      <c r="H1148" s="63" t="s">
        <v>18</v>
      </c>
      <c r="I1148" s="76">
        <v>44516.0</v>
      </c>
      <c r="J1148" s="76">
        <v>44516.0</v>
      </c>
      <c r="K1148" s="87" t="s">
        <v>2402</v>
      </c>
      <c r="L1148" s="59">
        <v>820635.0</v>
      </c>
      <c r="M1148" s="60" t="s">
        <v>18</v>
      </c>
      <c r="N1148" s="61" t="s">
        <v>4038</v>
      </c>
      <c r="O1148" s="66">
        <v>820635.0</v>
      </c>
      <c r="P1148" s="62" t="s">
        <v>337</v>
      </c>
      <c r="Q1148" s="62" t="s">
        <v>337</v>
      </c>
      <c r="R1148">
        <f t="shared" si="100"/>
        <v>0</v>
      </c>
    </row>
    <row r="1149">
      <c r="A1149" s="63">
        <v>1.0</v>
      </c>
      <c r="B1149" s="63" t="s">
        <v>4590</v>
      </c>
      <c r="C1149" s="63" t="s">
        <v>2140</v>
      </c>
      <c r="D1149" s="63">
        <v>1272.0</v>
      </c>
      <c r="E1149" s="63" t="s">
        <v>4591</v>
      </c>
      <c r="F1149" s="63" t="s">
        <v>1071</v>
      </c>
      <c r="G1149" s="63"/>
      <c r="H1149" s="63" t="s">
        <v>18</v>
      </c>
      <c r="I1149" s="76">
        <v>44468.0</v>
      </c>
      <c r="J1149" s="76">
        <v>44468.0</v>
      </c>
      <c r="K1149" s="87" t="s">
        <v>4592</v>
      </c>
      <c r="L1149" s="59">
        <v>69530.0</v>
      </c>
      <c r="M1149" s="60" t="s">
        <v>18</v>
      </c>
      <c r="N1149" s="63" t="s">
        <v>18</v>
      </c>
      <c r="O1149" s="63" t="s">
        <v>18</v>
      </c>
      <c r="P1149" s="57"/>
      <c r="Q1149" s="57"/>
      <c r="R1149">
        <f t="shared" si="100"/>
        <v>0</v>
      </c>
    </row>
    <row r="1150">
      <c r="A1150" s="49">
        <v>1.0</v>
      </c>
      <c r="B1150" s="51" t="s">
        <v>4248</v>
      </c>
      <c r="C1150" s="51" t="s">
        <v>4593</v>
      </c>
      <c r="D1150" s="49" t="s">
        <v>18</v>
      </c>
      <c r="E1150" s="49" t="s">
        <v>4249</v>
      </c>
      <c r="F1150" s="210" t="s">
        <v>1071</v>
      </c>
      <c r="G1150" s="128"/>
      <c r="H1150" s="128" t="s">
        <v>18</v>
      </c>
      <c r="I1150" s="212">
        <v>44292.0</v>
      </c>
      <c r="J1150" s="212">
        <v>44292.0</v>
      </c>
      <c r="K1150" s="53" t="s">
        <v>3242</v>
      </c>
      <c r="L1150" s="54">
        <v>912603.0</v>
      </c>
      <c r="M1150" s="98" t="s">
        <v>4251</v>
      </c>
      <c r="N1150" s="55" t="s">
        <v>4252</v>
      </c>
      <c r="O1150" s="56">
        <v>104542.65</v>
      </c>
      <c r="P1150" s="62" t="s">
        <v>337</v>
      </c>
      <c r="Q1150" s="62" t="s">
        <v>337</v>
      </c>
      <c r="R1150">
        <f t="shared" si="100"/>
        <v>0</v>
      </c>
    </row>
    <row r="1151">
      <c r="A1151" s="63">
        <v>1.0</v>
      </c>
      <c r="B1151" s="63" t="s">
        <v>4594</v>
      </c>
      <c r="C1151" s="63" t="s">
        <v>4595</v>
      </c>
      <c r="D1151" s="63">
        <v>1277.0</v>
      </c>
      <c r="E1151" s="63" t="s">
        <v>4596</v>
      </c>
      <c r="F1151" s="63" t="s">
        <v>1071</v>
      </c>
      <c r="G1151" s="63"/>
      <c r="H1151" s="63" t="s">
        <v>18</v>
      </c>
      <c r="I1151" s="76">
        <v>44469.0</v>
      </c>
      <c r="J1151" s="76">
        <v>44473.0</v>
      </c>
      <c r="K1151" s="87" t="s">
        <v>4597</v>
      </c>
      <c r="L1151" s="59">
        <v>491281.0</v>
      </c>
      <c r="M1151" s="60" t="s">
        <v>18</v>
      </c>
      <c r="N1151" s="63" t="s">
        <v>18</v>
      </c>
      <c r="O1151" s="63" t="s">
        <v>18</v>
      </c>
      <c r="P1151" s="57"/>
      <c r="Q1151" s="57"/>
      <c r="R1151">
        <f t="shared" si="100"/>
        <v>4</v>
      </c>
    </row>
    <row r="1152" ht="26.25" customHeight="1">
      <c r="A1152" s="49">
        <v>1.0</v>
      </c>
      <c r="B1152" s="51" t="s">
        <v>4248</v>
      </c>
      <c r="C1152" s="51" t="s">
        <v>153</v>
      </c>
      <c r="D1152" s="49">
        <v>127.0</v>
      </c>
      <c r="E1152" s="49" t="s">
        <v>4249</v>
      </c>
      <c r="F1152" s="49" t="s">
        <v>1071</v>
      </c>
      <c r="G1152" s="51"/>
      <c r="H1152" s="51" t="s">
        <v>18</v>
      </c>
      <c r="I1152" s="96">
        <v>44267.0</v>
      </c>
      <c r="J1152" s="96">
        <v>44267.0</v>
      </c>
      <c r="K1152" s="81" t="s">
        <v>2450</v>
      </c>
      <c r="L1152" s="54">
        <v>912603.0</v>
      </c>
      <c r="M1152" s="98" t="s">
        <v>4598</v>
      </c>
      <c r="N1152" s="55" t="s">
        <v>4252</v>
      </c>
      <c r="O1152" s="56">
        <v>359101.17</v>
      </c>
      <c r="P1152" s="62" t="s">
        <v>337</v>
      </c>
      <c r="Q1152" s="62" t="s">
        <v>337</v>
      </c>
    </row>
    <row r="1153" ht="27.75" customHeight="1">
      <c r="A1153" s="63">
        <v>1.0</v>
      </c>
      <c r="B1153" s="63" t="s">
        <v>1272</v>
      </c>
      <c r="C1153" s="63" t="s">
        <v>1548</v>
      </c>
      <c r="D1153" s="63">
        <v>1306.0</v>
      </c>
      <c r="E1153" s="63" t="s">
        <v>1549</v>
      </c>
      <c r="F1153" s="63" t="s">
        <v>1071</v>
      </c>
      <c r="G1153" s="63"/>
      <c r="H1153" s="63" t="s">
        <v>18</v>
      </c>
      <c r="I1153" s="76">
        <v>44474.0</v>
      </c>
      <c r="J1153" s="76">
        <v>44474.0</v>
      </c>
      <c r="K1153" s="87" t="s">
        <v>4599</v>
      </c>
      <c r="L1153" s="59">
        <v>675952.0</v>
      </c>
      <c r="M1153" s="60" t="s">
        <v>18</v>
      </c>
      <c r="N1153" s="63" t="s">
        <v>18</v>
      </c>
      <c r="O1153" s="63" t="s">
        <v>18</v>
      </c>
      <c r="P1153" s="62"/>
      <c r="Q1153" s="57"/>
      <c r="R1153">
        <f t="shared" ref="R1153:R1180" si="101">DATEDIF(I1153,J1153,"D")</f>
        <v>0</v>
      </c>
    </row>
    <row r="1154" ht="54.0" customHeight="1">
      <c r="A1154" s="63">
        <v>1.0</v>
      </c>
      <c r="B1154" s="63" t="s">
        <v>474</v>
      </c>
      <c r="C1154" s="63" t="s">
        <v>275</v>
      </c>
      <c r="D1154" s="63">
        <v>1287.0</v>
      </c>
      <c r="E1154" s="63" t="s">
        <v>4600</v>
      </c>
      <c r="F1154" s="63" t="s">
        <v>1071</v>
      </c>
      <c r="G1154" s="63"/>
      <c r="H1154" s="63" t="s">
        <v>18</v>
      </c>
      <c r="I1154" s="76">
        <v>44473.0</v>
      </c>
      <c r="J1154" s="76">
        <v>44475.0</v>
      </c>
      <c r="K1154" s="87" t="s">
        <v>4601</v>
      </c>
      <c r="L1154" s="59">
        <v>493430.0</v>
      </c>
      <c r="M1154" s="60" t="s">
        <v>18</v>
      </c>
      <c r="N1154" s="63" t="s">
        <v>18</v>
      </c>
      <c r="O1154" s="63" t="s">
        <v>18</v>
      </c>
      <c r="P1154" s="57"/>
      <c r="Q1154" s="57"/>
      <c r="R1154">
        <f t="shared" si="101"/>
        <v>2</v>
      </c>
    </row>
    <row r="1155">
      <c r="A1155" s="63">
        <v>1.0</v>
      </c>
      <c r="B1155" s="63" t="s">
        <v>1481</v>
      </c>
      <c r="C1155" s="63" t="s">
        <v>291</v>
      </c>
      <c r="D1155" s="63" t="s">
        <v>4602</v>
      </c>
      <c r="E1155" s="63" t="s">
        <v>4603</v>
      </c>
      <c r="F1155" s="63" t="s">
        <v>1071</v>
      </c>
      <c r="G1155" s="63"/>
      <c r="H1155" s="63" t="s">
        <v>18</v>
      </c>
      <c r="I1155" s="76">
        <v>44476.0</v>
      </c>
      <c r="J1155" s="76">
        <v>44476.0</v>
      </c>
      <c r="K1155" s="87" t="s">
        <v>4604</v>
      </c>
      <c r="L1155" s="59">
        <v>623506.0</v>
      </c>
      <c r="M1155" s="60" t="s">
        <v>18</v>
      </c>
      <c r="N1155" s="63" t="s">
        <v>18</v>
      </c>
      <c r="O1155" s="63" t="s">
        <v>18</v>
      </c>
      <c r="P1155" s="57"/>
      <c r="Q1155" s="57"/>
      <c r="R1155">
        <f t="shared" si="101"/>
        <v>0</v>
      </c>
    </row>
    <row r="1156">
      <c r="A1156" s="63">
        <v>1.0</v>
      </c>
      <c r="B1156" s="63" t="s">
        <v>102</v>
      </c>
      <c r="C1156" s="63" t="s">
        <v>134</v>
      </c>
      <c r="D1156" s="63">
        <v>1323.0</v>
      </c>
      <c r="E1156" s="63" t="s">
        <v>2394</v>
      </c>
      <c r="F1156" s="63" t="s">
        <v>1071</v>
      </c>
      <c r="G1156" s="63"/>
      <c r="H1156" s="63" t="s">
        <v>18</v>
      </c>
      <c r="I1156" s="76">
        <v>44476.0</v>
      </c>
      <c r="J1156" s="76">
        <v>44476.0</v>
      </c>
      <c r="K1156" s="87" t="s">
        <v>4605</v>
      </c>
      <c r="L1156" s="59">
        <v>1509985.0</v>
      </c>
      <c r="M1156" s="60" t="s">
        <v>18</v>
      </c>
      <c r="N1156" s="63" t="s">
        <v>18</v>
      </c>
      <c r="O1156" s="63" t="s">
        <v>18</v>
      </c>
      <c r="P1156" s="57"/>
      <c r="Q1156" s="57"/>
      <c r="R1156">
        <f t="shared" si="101"/>
        <v>0</v>
      </c>
    </row>
    <row r="1157">
      <c r="A1157" s="49">
        <v>1.0</v>
      </c>
      <c r="B1157" s="51" t="s">
        <v>233</v>
      </c>
      <c r="C1157" s="51" t="s">
        <v>2587</v>
      </c>
      <c r="D1157" s="49">
        <v>68.0</v>
      </c>
      <c r="E1157" s="49" t="s">
        <v>4606</v>
      </c>
      <c r="F1157" s="49" t="s">
        <v>1071</v>
      </c>
      <c r="G1157" s="51"/>
      <c r="H1157" s="51" t="s">
        <v>18</v>
      </c>
      <c r="I1157" s="96">
        <v>44222.0</v>
      </c>
      <c r="J1157" s="96">
        <v>44224.0</v>
      </c>
      <c r="K1157" s="81" t="s">
        <v>4607</v>
      </c>
      <c r="L1157" s="54">
        <v>123836.0</v>
      </c>
      <c r="M1157" s="98" t="s">
        <v>4608</v>
      </c>
      <c r="N1157" s="55" t="s">
        <v>4609</v>
      </c>
      <c r="O1157" s="56" t="s">
        <v>18</v>
      </c>
      <c r="P1157" s="62"/>
      <c r="Q1157" s="62"/>
      <c r="R1157">
        <f t="shared" si="101"/>
        <v>2</v>
      </c>
    </row>
    <row r="1158">
      <c r="A1158" s="63">
        <v>1.0</v>
      </c>
      <c r="B1158" s="63" t="s">
        <v>4610</v>
      </c>
      <c r="C1158" s="63" t="s">
        <v>93</v>
      </c>
      <c r="D1158" s="63" t="s">
        <v>18</v>
      </c>
      <c r="E1158" s="63" t="s">
        <v>4611</v>
      </c>
      <c r="F1158" s="63" t="s">
        <v>1071</v>
      </c>
      <c r="G1158" s="63"/>
      <c r="H1158" s="63" t="s">
        <v>18</v>
      </c>
      <c r="I1158" s="76">
        <v>44476.0</v>
      </c>
      <c r="J1158" s="76">
        <v>44476.0</v>
      </c>
      <c r="K1158" s="87" t="s">
        <v>4612</v>
      </c>
      <c r="L1158" s="59">
        <v>1506271.0</v>
      </c>
      <c r="M1158" s="60" t="s">
        <v>18</v>
      </c>
      <c r="N1158" s="63" t="s">
        <v>18</v>
      </c>
      <c r="O1158" s="63" t="s">
        <v>18</v>
      </c>
      <c r="P1158" s="57"/>
      <c r="Q1158" s="57"/>
      <c r="R1158">
        <f t="shared" si="101"/>
        <v>0</v>
      </c>
    </row>
    <row r="1159">
      <c r="A1159" s="63">
        <v>1.0</v>
      </c>
      <c r="B1159" s="63" t="s">
        <v>1551</v>
      </c>
      <c r="C1159" s="63" t="s">
        <v>120</v>
      </c>
      <c r="D1159" s="63">
        <v>1325.0</v>
      </c>
      <c r="E1159" s="63" t="s">
        <v>1552</v>
      </c>
      <c r="F1159" s="63" t="s">
        <v>1071</v>
      </c>
      <c r="G1159" s="63"/>
      <c r="H1159" s="63" t="s">
        <v>202</v>
      </c>
      <c r="I1159" s="76">
        <v>44477.0</v>
      </c>
      <c r="J1159" s="79">
        <v>44518.0</v>
      </c>
      <c r="K1159" s="77" t="s">
        <v>4613</v>
      </c>
      <c r="L1159" s="59">
        <v>6206669.0</v>
      </c>
      <c r="M1159" s="60" t="s">
        <v>18</v>
      </c>
      <c r="N1159" s="63" t="s">
        <v>18</v>
      </c>
      <c r="O1159" s="63" t="s">
        <v>18</v>
      </c>
      <c r="P1159" s="57"/>
      <c r="Q1159" s="57"/>
      <c r="R1159">
        <f t="shared" si="101"/>
        <v>41</v>
      </c>
    </row>
    <row r="1160">
      <c r="A1160" s="63">
        <v>2.0</v>
      </c>
      <c r="B1160" s="63" t="s">
        <v>4064</v>
      </c>
      <c r="C1160" s="63" t="s">
        <v>394</v>
      </c>
      <c r="D1160" s="63">
        <v>1338.0</v>
      </c>
      <c r="E1160" s="63" t="s">
        <v>4614</v>
      </c>
      <c r="F1160" s="63" t="s">
        <v>1071</v>
      </c>
      <c r="G1160" s="63"/>
      <c r="H1160" s="63" t="s">
        <v>18</v>
      </c>
      <c r="I1160" s="79">
        <v>44481.0</v>
      </c>
      <c r="J1160" s="79">
        <v>44491.0</v>
      </c>
      <c r="K1160" s="87" t="s">
        <v>4615</v>
      </c>
      <c r="L1160" s="59" t="s">
        <v>18</v>
      </c>
      <c r="M1160" s="60" t="s">
        <v>18</v>
      </c>
      <c r="N1160" s="63" t="s">
        <v>18</v>
      </c>
      <c r="O1160" s="63" t="s">
        <v>18</v>
      </c>
      <c r="P1160" s="57"/>
      <c r="Q1160" s="57"/>
      <c r="R1160">
        <f t="shared" si="101"/>
        <v>10</v>
      </c>
    </row>
    <row r="1161">
      <c r="A1161" s="63">
        <v>1.0</v>
      </c>
      <c r="B1161" s="63" t="s">
        <v>102</v>
      </c>
      <c r="C1161" s="63" t="s">
        <v>2265</v>
      </c>
      <c r="D1161" s="63">
        <v>1327.0</v>
      </c>
      <c r="E1161" s="63" t="s">
        <v>4616</v>
      </c>
      <c r="F1161" s="63" t="s">
        <v>1071</v>
      </c>
      <c r="G1161" s="63"/>
      <c r="H1161" s="63" t="s">
        <v>18</v>
      </c>
      <c r="I1161" s="76">
        <v>44477.0</v>
      </c>
      <c r="J1161" s="76">
        <v>44477.0</v>
      </c>
      <c r="K1161" s="87" t="s">
        <v>4617</v>
      </c>
      <c r="L1161" s="59">
        <v>3675109.0</v>
      </c>
      <c r="M1161" s="60" t="s">
        <v>18</v>
      </c>
      <c r="N1161" s="63" t="s">
        <v>18</v>
      </c>
      <c r="O1161" s="63" t="s">
        <v>18</v>
      </c>
      <c r="P1161" s="57"/>
      <c r="Q1161" s="57"/>
      <c r="R1161">
        <f t="shared" si="101"/>
        <v>0</v>
      </c>
    </row>
    <row r="1162">
      <c r="A1162" s="63">
        <v>1.0</v>
      </c>
      <c r="B1162" s="63" t="s">
        <v>4618</v>
      </c>
      <c r="C1162" s="63" t="s">
        <v>426</v>
      </c>
      <c r="D1162" s="63">
        <v>1334.0</v>
      </c>
      <c r="E1162" s="63" t="s">
        <v>4619</v>
      </c>
      <c r="F1162" s="63" t="s">
        <v>1071</v>
      </c>
      <c r="G1162" s="63"/>
      <c r="H1162" s="63" t="s">
        <v>18</v>
      </c>
      <c r="I1162" s="79">
        <v>44480.0</v>
      </c>
      <c r="J1162" s="79">
        <v>44480.0</v>
      </c>
      <c r="K1162" s="87" t="s">
        <v>4620</v>
      </c>
      <c r="L1162" s="59">
        <v>174516.0</v>
      </c>
      <c r="M1162" s="60" t="s">
        <v>18</v>
      </c>
      <c r="N1162" s="63" t="s">
        <v>18</v>
      </c>
      <c r="O1162" s="63" t="s">
        <v>18</v>
      </c>
      <c r="P1162" s="57"/>
      <c r="Q1162" s="57"/>
      <c r="R1162">
        <f t="shared" si="101"/>
        <v>0</v>
      </c>
    </row>
    <row r="1163">
      <c r="A1163" s="63">
        <v>1.0</v>
      </c>
      <c r="B1163" s="63" t="s">
        <v>909</v>
      </c>
      <c r="C1163" s="63" t="s">
        <v>120</v>
      </c>
      <c r="D1163" s="63">
        <v>1340.0</v>
      </c>
      <c r="E1163" s="63" t="s">
        <v>4621</v>
      </c>
      <c r="F1163" s="63" t="s">
        <v>1071</v>
      </c>
      <c r="G1163" s="63"/>
      <c r="H1163" s="63" t="s">
        <v>18</v>
      </c>
      <c r="I1163" s="79">
        <v>44481.0</v>
      </c>
      <c r="J1163" s="79">
        <v>44481.0</v>
      </c>
      <c r="K1163" s="87" t="s">
        <v>4622</v>
      </c>
      <c r="L1163" s="59">
        <v>2240046.0</v>
      </c>
      <c r="M1163" s="60" t="s">
        <v>18</v>
      </c>
      <c r="N1163" s="63" t="s">
        <v>18</v>
      </c>
      <c r="O1163" s="63" t="s">
        <v>18</v>
      </c>
      <c r="P1163" s="62"/>
      <c r="Q1163" s="57"/>
      <c r="R1163">
        <f t="shared" si="101"/>
        <v>0</v>
      </c>
    </row>
    <row r="1164">
      <c r="A1164" s="63">
        <v>1.0</v>
      </c>
      <c r="B1164" s="63" t="s">
        <v>1554</v>
      </c>
      <c r="C1164" s="63" t="s">
        <v>1461</v>
      </c>
      <c r="D1164" s="63" t="s">
        <v>18</v>
      </c>
      <c r="E1164" s="63" t="s">
        <v>1555</v>
      </c>
      <c r="F1164" s="63" t="s">
        <v>1071</v>
      </c>
      <c r="G1164" s="63"/>
      <c r="H1164" s="63" t="s">
        <v>18</v>
      </c>
      <c r="I1164" s="79">
        <v>44495.0</v>
      </c>
      <c r="J1164" s="76">
        <v>44509.0</v>
      </c>
      <c r="K1164" s="77" t="s">
        <v>4623</v>
      </c>
      <c r="L1164" s="59">
        <v>21217.0</v>
      </c>
      <c r="M1164" s="60" t="s">
        <v>18</v>
      </c>
      <c r="N1164" s="63" t="s">
        <v>18</v>
      </c>
      <c r="O1164" s="63" t="s">
        <v>18</v>
      </c>
      <c r="P1164" s="57"/>
      <c r="Q1164" s="57"/>
      <c r="R1164">
        <f t="shared" si="101"/>
        <v>14</v>
      </c>
    </row>
    <row r="1165">
      <c r="A1165" s="63">
        <v>1.0</v>
      </c>
      <c r="B1165" s="63" t="s">
        <v>457</v>
      </c>
      <c r="C1165" s="63" t="s">
        <v>291</v>
      </c>
      <c r="D1165" s="63">
        <v>1357.0</v>
      </c>
      <c r="E1165" s="63" t="s">
        <v>4624</v>
      </c>
      <c r="F1165" s="63" t="s">
        <v>1071</v>
      </c>
      <c r="G1165" s="63"/>
      <c r="H1165" s="63" t="s">
        <v>18</v>
      </c>
      <c r="I1165" s="79">
        <v>44483.0</v>
      </c>
      <c r="J1165" s="79">
        <v>44484.0</v>
      </c>
      <c r="K1165" s="87" t="s">
        <v>4625</v>
      </c>
      <c r="L1165" s="59">
        <v>542717.0</v>
      </c>
      <c r="M1165" s="60" t="s">
        <v>18</v>
      </c>
      <c r="N1165" s="63" t="s">
        <v>18</v>
      </c>
      <c r="O1165" s="63" t="s">
        <v>18</v>
      </c>
      <c r="P1165" s="57"/>
      <c r="Q1165" s="57"/>
      <c r="R1165">
        <f t="shared" si="101"/>
        <v>1</v>
      </c>
    </row>
    <row r="1166">
      <c r="A1166" s="63">
        <v>1.0</v>
      </c>
      <c r="B1166" s="63" t="s">
        <v>4626</v>
      </c>
      <c r="C1166" s="63" t="s">
        <v>153</v>
      </c>
      <c r="D1166" s="63">
        <v>1358.0</v>
      </c>
      <c r="E1166" s="63" t="s">
        <v>4627</v>
      </c>
      <c r="F1166" s="63" t="s">
        <v>1071</v>
      </c>
      <c r="G1166" s="63"/>
      <c r="H1166" s="63" t="s">
        <v>18</v>
      </c>
      <c r="I1166" s="79">
        <v>44483.0</v>
      </c>
      <c r="J1166" s="79">
        <v>44488.0</v>
      </c>
      <c r="K1166" s="87" t="s">
        <v>4628</v>
      </c>
      <c r="L1166" s="59">
        <v>1213769.0</v>
      </c>
      <c r="M1166" s="60" t="s">
        <v>18</v>
      </c>
      <c r="N1166" s="63" t="s">
        <v>18</v>
      </c>
      <c r="O1166" s="63" t="s">
        <v>18</v>
      </c>
      <c r="P1166" s="57"/>
      <c r="Q1166" s="57"/>
      <c r="R1166">
        <f t="shared" si="101"/>
        <v>5</v>
      </c>
    </row>
    <row r="1167">
      <c r="A1167" s="63">
        <v>1.0</v>
      </c>
      <c r="B1167" s="63" t="s">
        <v>233</v>
      </c>
      <c r="C1167" s="60" t="s">
        <v>4629</v>
      </c>
      <c r="D1167" s="63">
        <v>1365.0</v>
      </c>
      <c r="E1167" s="63" t="s">
        <v>4630</v>
      </c>
      <c r="F1167" s="63" t="s">
        <v>1071</v>
      </c>
      <c r="G1167" s="63"/>
      <c r="H1167" s="63" t="s">
        <v>202</v>
      </c>
      <c r="I1167" s="79">
        <v>44484.0</v>
      </c>
      <c r="J1167" s="79">
        <v>44518.0</v>
      </c>
      <c r="K1167" s="77" t="s">
        <v>4631</v>
      </c>
      <c r="L1167" s="59">
        <v>4.7115901E7</v>
      </c>
      <c r="M1167" s="60" t="s">
        <v>18</v>
      </c>
      <c r="N1167" s="63" t="s">
        <v>18</v>
      </c>
      <c r="O1167" s="63" t="s">
        <v>18</v>
      </c>
      <c r="P1167" s="57"/>
      <c r="Q1167" s="57"/>
      <c r="R1167">
        <f t="shared" si="101"/>
        <v>34</v>
      </c>
    </row>
    <row r="1168">
      <c r="A1168" s="63">
        <v>1.0</v>
      </c>
      <c r="B1168" s="63" t="s">
        <v>342</v>
      </c>
      <c r="C1168" s="63" t="s">
        <v>4229</v>
      </c>
      <c r="D1168" s="63">
        <v>1368.0</v>
      </c>
      <c r="E1168" s="63" t="s">
        <v>4632</v>
      </c>
      <c r="F1168" s="63" t="s">
        <v>1071</v>
      </c>
      <c r="G1168" s="63"/>
      <c r="H1168" s="63" t="s">
        <v>18</v>
      </c>
      <c r="I1168" s="79">
        <v>44487.0</v>
      </c>
      <c r="J1168" s="79">
        <v>44488.0</v>
      </c>
      <c r="K1168" s="87" t="s">
        <v>4633</v>
      </c>
      <c r="L1168" s="59">
        <v>144130.0</v>
      </c>
      <c r="M1168" s="60" t="s">
        <v>18</v>
      </c>
      <c r="N1168" s="63" t="s">
        <v>18</v>
      </c>
      <c r="O1168" s="66" t="s">
        <v>18</v>
      </c>
      <c r="P1168" s="57"/>
      <c r="Q1168" s="57"/>
      <c r="R1168">
        <f t="shared" si="101"/>
        <v>1</v>
      </c>
    </row>
    <row r="1169">
      <c r="A1169" s="63">
        <v>1.0</v>
      </c>
      <c r="B1169" s="63" t="s">
        <v>4634</v>
      </c>
      <c r="C1169" s="63" t="s">
        <v>577</v>
      </c>
      <c r="D1169" s="63">
        <v>1372.0</v>
      </c>
      <c r="E1169" s="63" t="s">
        <v>4635</v>
      </c>
      <c r="F1169" s="63" t="s">
        <v>1071</v>
      </c>
      <c r="G1169" s="63"/>
      <c r="H1169" s="63" t="s">
        <v>18</v>
      </c>
      <c r="I1169" s="79">
        <v>44487.0</v>
      </c>
      <c r="J1169" s="79">
        <v>44487.0</v>
      </c>
      <c r="K1169" s="87" t="s">
        <v>4636</v>
      </c>
      <c r="L1169" s="59">
        <v>157558.0</v>
      </c>
      <c r="M1169" s="60" t="s">
        <v>18</v>
      </c>
      <c r="N1169" s="63" t="s">
        <v>18</v>
      </c>
      <c r="O1169" s="63" t="s">
        <v>18</v>
      </c>
      <c r="P1169" s="57"/>
      <c r="Q1169" s="57"/>
      <c r="R1169">
        <f t="shared" si="101"/>
        <v>0</v>
      </c>
    </row>
    <row r="1170">
      <c r="A1170" s="63">
        <v>1.0</v>
      </c>
      <c r="B1170" s="63" t="s">
        <v>1528</v>
      </c>
      <c r="C1170" s="63" t="s">
        <v>4637</v>
      </c>
      <c r="D1170" s="63" t="s">
        <v>18</v>
      </c>
      <c r="E1170" s="63" t="s">
        <v>1559</v>
      </c>
      <c r="F1170" s="63" t="s">
        <v>1071</v>
      </c>
      <c r="G1170" s="63"/>
      <c r="H1170" s="63" t="s">
        <v>18</v>
      </c>
      <c r="I1170" s="79">
        <v>44491.0</v>
      </c>
      <c r="J1170" s="79">
        <v>44496.0</v>
      </c>
      <c r="K1170" s="77" t="s">
        <v>4638</v>
      </c>
      <c r="L1170" s="59" t="s">
        <v>18</v>
      </c>
      <c r="M1170" s="60" t="s">
        <v>18</v>
      </c>
      <c r="N1170" s="63" t="s">
        <v>18</v>
      </c>
      <c r="O1170" s="63" t="s">
        <v>18</v>
      </c>
      <c r="P1170" s="57"/>
      <c r="Q1170" s="57"/>
      <c r="R1170">
        <f t="shared" si="101"/>
        <v>5</v>
      </c>
    </row>
    <row r="1171">
      <c r="A1171" s="63">
        <v>1.0</v>
      </c>
      <c r="B1171" s="63" t="s">
        <v>1557</v>
      </c>
      <c r="C1171" s="63" t="s">
        <v>1558</v>
      </c>
      <c r="D1171" s="63" t="s">
        <v>18</v>
      </c>
      <c r="E1171" s="63" t="s">
        <v>1559</v>
      </c>
      <c r="F1171" s="63" t="s">
        <v>1071</v>
      </c>
      <c r="G1171" s="156"/>
      <c r="H1171" s="63" t="s">
        <v>18</v>
      </c>
      <c r="I1171" s="79">
        <v>44545.0</v>
      </c>
      <c r="J1171" s="79">
        <v>44560.0</v>
      </c>
      <c r="K1171" s="87" t="s">
        <v>4639</v>
      </c>
      <c r="L1171" s="59" t="s">
        <v>18</v>
      </c>
      <c r="M1171" s="60" t="s">
        <v>18</v>
      </c>
      <c r="N1171" s="63" t="s">
        <v>18</v>
      </c>
      <c r="O1171" s="63" t="s">
        <v>18</v>
      </c>
      <c r="P1171" s="57"/>
      <c r="Q1171" s="57"/>
      <c r="R1171">
        <f t="shared" si="101"/>
        <v>15</v>
      </c>
    </row>
    <row r="1172">
      <c r="A1172" s="63">
        <v>2.0</v>
      </c>
      <c r="B1172" s="63" t="s">
        <v>1876</v>
      </c>
      <c r="C1172" s="63" t="s">
        <v>116</v>
      </c>
      <c r="D1172" s="63">
        <v>1393.0</v>
      </c>
      <c r="E1172" s="63" t="s">
        <v>4640</v>
      </c>
      <c r="F1172" s="63" t="s">
        <v>1071</v>
      </c>
      <c r="G1172" s="63"/>
      <c r="H1172" s="63" t="s">
        <v>18</v>
      </c>
      <c r="I1172" s="79">
        <v>44498.0</v>
      </c>
      <c r="J1172" s="79">
        <v>44510.0</v>
      </c>
      <c r="K1172" s="87" t="s">
        <v>4641</v>
      </c>
      <c r="L1172" s="59">
        <v>5.1279706E7</v>
      </c>
      <c r="M1172" s="60" t="s">
        <v>18</v>
      </c>
      <c r="N1172" s="63" t="s">
        <v>18</v>
      </c>
      <c r="O1172" s="63" t="s">
        <v>18</v>
      </c>
      <c r="P1172" s="57"/>
      <c r="Q1172" s="57"/>
      <c r="R1172">
        <f t="shared" si="101"/>
        <v>12</v>
      </c>
    </row>
    <row r="1173">
      <c r="A1173" s="63">
        <v>1.0</v>
      </c>
      <c r="B1173" s="63" t="s">
        <v>4642</v>
      </c>
      <c r="C1173" s="63" t="s">
        <v>420</v>
      </c>
      <c r="D1173" s="63">
        <v>1424.0</v>
      </c>
      <c r="E1173" s="63" t="s">
        <v>4643</v>
      </c>
      <c r="F1173" s="63" t="s">
        <v>1071</v>
      </c>
      <c r="G1173" s="63"/>
      <c r="H1173" s="63" t="s">
        <v>18</v>
      </c>
      <c r="I1173" s="79">
        <v>44495.0</v>
      </c>
      <c r="J1173" s="79">
        <v>44495.0</v>
      </c>
      <c r="K1173" s="87" t="s">
        <v>4436</v>
      </c>
      <c r="L1173" s="59">
        <v>131652.0</v>
      </c>
      <c r="M1173" s="60" t="s">
        <v>18</v>
      </c>
      <c r="N1173" s="63" t="s">
        <v>18</v>
      </c>
      <c r="O1173" s="63" t="s">
        <v>18</v>
      </c>
      <c r="P1173" s="57"/>
      <c r="Q1173" s="57"/>
      <c r="R1173">
        <f t="shared" si="101"/>
        <v>0</v>
      </c>
    </row>
    <row r="1174">
      <c r="A1174" s="63">
        <v>1.0</v>
      </c>
      <c r="B1174" s="63" t="s">
        <v>4644</v>
      </c>
      <c r="C1174" s="63" t="s">
        <v>420</v>
      </c>
      <c r="D1174" s="63">
        <v>1411.0</v>
      </c>
      <c r="E1174" s="63" t="s">
        <v>4645</v>
      </c>
      <c r="F1174" s="63" t="s">
        <v>1071</v>
      </c>
      <c r="G1174" s="156"/>
      <c r="H1174" s="156"/>
      <c r="I1174" s="79">
        <v>44495.0</v>
      </c>
      <c r="J1174" s="79">
        <v>44495.0</v>
      </c>
      <c r="K1174" s="87" t="s">
        <v>4646</v>
      </c>
      <c r="L1174" s="59">
        <v>131652.0</v>
      </c>
      <c r="M1174" s="60" t="s">
        <v>18</v>
      </c>
      <c r="N1174" s="63" t="s">
        <v>18</v>
      </c>
      <c r="O1174" s="63" t="s">
        <v>18</v>
      </c>
      <c r="P1174" s="57"/>
      <c r="Q1174" s="57"/>
      <c r="R1174">
        <f t="shared" si="101"/>
        <v>0</v>
      </c>
    </row>
    <row r="1175">
      <c r="A1175" s="63">
        <v>1.0</v>
      </c>
      <c r="B1175" s="63" t="s">
        <v>233</v>
      </c>
      <c r="C1175" s="63" t="s">
        <v>180</v>
      </c>
      <c r="D1175" s="63" t="s">
        <v>18</v>
      </c>
      <c r="E1175" s="63" t="s">
        <v>1561</v>
      </c>
      <c r="F1175" s="63" t="s">
        <v>1071</v>
      </c>
      <c r="G1175" s="63"/>
      <c r="H1175" s="63" t="s">
        <v>18</v>
      </c>
      <c r="I1175" s="79">
        <v>44496.0</v>
      </c>
      <c r="J1175" s="79">
        <v>44497.0</v>
      </c>
      <c r="K1175" s="87" t="s">
        <v>4647</v>
      </c>
      <c r="L1175" s="59">
        <v>421671.0</v>
      </c>
      <c r="M1175" s="60" t="s">
        <v>18</v>
      </c>
      <c r="N1175" s="63" t="s">
        <v>18</v>
      </c>
      <c r="O1175" s="63" t="s">
        <v>18</v>
      </c>
      <c r="P1175" s="57"/>
      <c r="Q1175" s="57"/>
      <c r="R1175">
        <f t="shared" si="101"/>
        <v>1</v>
      </c>
    </row>
    <row r="1176">
      <c r="A1176" s="49">
        <v>1.0</v>
      </c>
      <c r="B1176" s="51" t="s">
        <v>4248</v>
      </c>
      <c r="C1176" s="51" t="s">
        <v>4593</v>
      </c>
      <c r="D1176" s="49" t="s">
        <v>18</v>
      </c>
      <c r="E1176" s="49" t="s">
        <v>4249</v>
      </c>
      <c r="F1176" s="210" t="s">
        <v>1071</v>
      </c>
      <c r="G1176" s="128"/>
      <c r="H1176" s="128" t="s">
        <v>18</v>
      </c>
      <c r="I1176" s="212">
        <v>44298.0</v>
      </c>
      <c r="J1176" s="212">
        <v>44298.0</v>
      </c>
      <c r="K1176" s="53" t="s">
        <v>2204</v>
      </c>
      <c r="L1176" s="54">
        <v>912603.0</v>
      </c>
      <c r="M1176" s="98" t="s">
        <v>4251</v>
      </c>
      <c r="N1176" s="55" t="s">
        <v>4252</v>
      </c>
      <c r="O1176" s="56">
        <v>217766.93</v>
      </c>
      <c r="P1176" s="62" t="s">
        <v>337</v>
      </c>
      <c r="Q1176" s="62" t="s">
        <v>337</v>
      </c>
      <c r="R1176">
        <f t="shared" si="101"/>
        <v>0</v>
      </c>
    </row>
    <row r="1177">
      <c r="A1177" s="63">
        <v>1.0</v>
      </c>
      <c r="B1177" s="63" t="s">
        <v>108</v>
      </c>
      <c r="C1177" s="63" t="s">
        <v>309</v>
      </c>
      <c r="D1177" s="156"/>
      <c r="E1177" s="63" t="s">
        <v>4648</v>
      </c>
      <c r="F1177" s="63" t="s">
        <v>1071</v>
      </c>
      <c r="G1177" s="63"/>
      <c r="H1177" s="63" t="s">
        <v>18</v>
      </c>
      <c r="I1177" s="79">
        <v>44495.0</v>
      </c>
      <c r="J1177" s="79">
        <v>44496.0</v>
      </c>
      <c r="K1177" s="77" t="s">
        <v>4649</v>
      </c>
      <c r="L1177" s="59">
        <v>440856.0</v>
      </c>
      <c r="M1177" s="60" t="s">
        <v>18</v>
      </c>
      <c r="N1177" s="63" t="s">
        <v>18</v>
      </c>
      <c r="O1177" s="63" t="s">
        <v>18</v>
      </c>
      <c r="P1177" s="57"/>
      <c r="Q1177" s="57"/>
      <c r="R1177">
        <f t="shared" si="101"/>
        <v>1</v>
      </c>
    </row>
    <row r="1178">
      <c r="A1178" s="63">
        <v>1.0</v>
      </c>
      <c r="B1178" s="63" t="s">
        <v>4650</v>
      </c>
      <c r="C1178" s="63" t="s">
        <v>420</v>
      </c>
      <c r="D1178" s="63">
        <v>1416.0</v>
      </c>
      <c r="E1178" s="63" t="s">
        <v>4651</v>
      </c>
      <c r="F1178" s="63" t="s">
        <v>1071</v>
      </c>
      <c r="G1178" s="63"/>
      <c r="H1178" s="63" t="s">
        <v>18</v>
      </c>
      <c r="I1178" s="79">
        <v>44495.0</v>
      </c>
      <c r="J1178" s="79">
        <v>44496.0</v>
      </c>
      <c r="K1178" s="87" t="s">
        <v>4646</v>
      </c>
      <c r="L1178" s="59">
        <v>131652.0</v>
      </c>
      <c r="M1178" s="60" t="s">
        <v>18</v>
      </c>
      <c r="N1178" s="63" t="s">
        <v>18</v>
      </c>
      <c r="O1178" s="63" t="s">
        <v>18</v>
      </c>
      <c r="P1178" s="57"/>
      <c r="Q1178" s="57"/>
      <c r="R1178">
        <f t="shared" si="101"/>
        <v>1</v>
      </c>
    </row>
    <row r="1179">
      <c r="A1179" s="63">
        <v>1.0</v>
      </c>
      <c r="B1179" s="63" t="s">
        <v>4041</v>
      </c>
      <c r="C1179" s="63" t="s">
        <v>420</v>
      </c>
      <c r="D1179" s="63">
        <v>1413.0</v>
      </c>
      <c r="E1179" s="63" t="s">
        <v>4652</v>
      </c>
      <c r="F1179" s="63" t="s">
        <v>1071</v>
      </c>
      <c r="G1179" s="63"/>
      <c r="H1179" s="63" t="s">
        <v>18</v>
      </c>
      <c r="I1179" s="79">
        <v>44495.0</v>
      </c>
      <c r="J1179" s="79">
        <v>44496.0</v>
      </c>
      <c r="K1179" s="87" t="s">
        <v>4646</v>
      </c>
      <c r="L1179" s="59">
        <v>131652.0</v>
      </c>
      <c r="M1179" s="248"/>
      <c r="N1179" s="156"/>
      <c r="O1179" s="156"/>
      <c r="P1179" s="57"/>
      <c r="Q1179" s="57"/>
      <c r="R1179">
        <f t="shared" si="101"/>
        <v>1</v>
      </c>
    </row>
    <row r="1180">
      <c r="A1180" s="63">
        <v>1.0</v>
      </c>
      <c r="B1180" s="63" t="s">
        <v>4653</v>
      </c>
      <c r="C1180" s="63" t="s">
        <v>217</v>
      </c>
      <c r="D1180" s="63">
        <v>1414.0</v>
      </c>
      <c r="E1180" s="63" t="s">
        <v>4654</v>
      </c>
      <c r="F1180" s="63" t="s">
        <v>1071</v>
      </c>
      <c r="G1180" s="63"/>
      <c r="H1180" s="63" t="s">
        <v>18</v>
      </c>
      <c r="I1180" s="79">
        <v>44495.0</v>
      </c>
      <c r="J1180" s="79">
        <v>44501.0</v>
      </c>
      <c r="K1180" s="87" t="s">
        <v>4655</v>
      </c>
      <c r="L1180" s="59">
        <v>5539939.0</v>
      </c>
      <c r="M1180" s="60" t="s">
        <v>18</v>
      </c>
      <c r="N1180" s="63" t="s">
        <v>18</v>
      </c>
      <c r="O1180" s="63" t="s">
        <v>18</v>
      </c>
      <c r="P1180" s="57"/>
      <c r="Q1180" s="57"/>
      <c r="R1180">
        <f t="shared" si="101"/>
        <v>6</v>
      </c>
    </row>
    <row r="1181">
      <c r="A1181" s="63">
        <v>1.0</v>
      </c>
      <c r="B1181" s="63" t="s">
        <v>1287</v>
      </c>
      <c r="C1181" s="63" t="s">
        <v>1548</v>
      </c>
      <c r="D1181" s="63" t="s">
        <v>18</v>
      </c>
      <c r="E1181" s="63" t="s">
        <v>4656</v>
      </c>
      <c r="F1181" s="63" t="s">
        <v>1071</v>
      </c>
      <c r="G1181" s="63"/>
      <c r="H1181" s="63" t="s">
        <v>18</v>
      </c>
      <c r="I1181" s="76">
        <v>44501.0</v>
      </c>
      <c r="J1181" s="76">
        <v>44502.0</v>
      </c>
      <c r="K1181" s="87" t="s">
        <v>4657</v>
      </c>
      <c r="L1181" s="59">
        <v>1575696.0</v>
      </c>
      <c r="M1181" s="60" t="s">
        <v>18</v>
      </c>
      <c r="N1181" s="63" t="s">
        <v>18</v>
      </c>
      <c r="O1181" s="63" t="s">
        <v>18</v>
      </c>
      <c r="P1181" s="57"/>
      <c r="Q1181" s="57"/>
    </row>
    <row r="1182">
      <c r="A1182" s="63">
        <v>1.0</v>
      </c>
      <c r="B1182" s="63" t="s">
        <v>4658</v>
      </c>
      <c r="C1182" s="63" t="s">
        <v>271</v>
      </c>
      <c r="D1182" s="63">
        <v>1343.0</v>
      </c>
      <c r="E1182" s="63" t="s">
        <v>4659</v>
      </c>
      <c r="F1182" s="63" t="s">
        <v>1071</v>
      </c>
      <c r="G1182" s="63"/>
      <c r="H1182" s="63" t="s">
        <v>18</v>
      </c>
      <c r="I1182" s="79">
        <v>44481.0</v>
      </c>
      <c r="J1182" s="76">
        <v>44503.0</v>
      </c>
      <c r="K1182" s="87" t="s">
        <v>4660</v>
      </c>
      <c r="L1182" s="59">
        <v>1.2698164E7</v>
      </c>
      <c r="M1182" s="60" t="s">
        <v>18</v>
      </c>
      <c r="N1182" s="63" t="s">
        <v>18</v>
      </c>
      <c r="O1182" s="63" t="s">
        <v>18</v>
      </c>
      <c r="P1182" s="57"/>
      <c r="Q1182" s="57"/>
    </row>
    <row r="1183">
      <c r="A1183" s="63">
        <v>1.0</v>
      </c>
      <c r="B1183" s="63" t="s">
        <v>4661</v>
      </c>
      <c r="C1183" s="63" t="s">
        <v>4662</v>
      </c>
      <c r="D1183" s="63" t="s">
        <v>4663</v>
      </c>
      <c r="E1183" s="63" t="s">
        <v>4664</v>
      </c>
      <c r="F1183" s="63" t="s">
        <v>1071</v>
      </c>
      <c r="G1183" s="63"/>
      <c r="H1183" s="63" t="s">
        <v>18</v>
      </c>
      <c r="I1183" s="79">
        <v>44491.0</v>
      </c>
      <c r="J1183" s="79">
        <v>44510.0</v>
      </c>
      <c r="K1183" s="87" t="s">
        <v>4665</v>
      </c>
      <c r="L1183" s="59">
        <v>43540.0</v>
      </c>
      <c r="M1183" s="60" t="s">
        <v>18</v>
      </c>
      <c r="N1183" s="63" t="s">
        <v>18</v>
      </c>
      <c r="O1183" s="63" t="s">
        <v>18</v>
      </c>
      <c r="P1183" s="57"/>
      <c r="Q1183" s="57"/>
    </row>
    <row r="1184">
      <c r="A1184" s="49">
        <v>1.0</v>
      </c>
      <c r="B1184" s="51" t="s">
        <v>4248</v>
      </c>
      <c r="C1184" s="51" t="s">
        <v>4593</v>
      </c>
      <c r="D1184" s="49" t="s">
        <v>18</v>
      </c>
      <c r="E1184" s="49" t="s">
        <v>4249</v>
      </c>
      <c r="F1184" s="210" t="s">
        <v>1071</v>
      </c>
      <c r="G1184" s="128"/>
      <c r="H1184" s="128" t="s">
        <v>18</v>
      </c>
      <c r="I1184" s="212">
        <v>44229.0</v>
      </c>
      <c r="J1184" s="212">
        <v>44229.0</v>
      </c>
      <c r="K1184" s="53" t="s">
        <v>4666</v>
      </c>
      <c r="L1184" s="54">
        <v>912603.0</v>
      </c>
      <c r="M1184" s="98" t="s">
        <v>4251</v>
      </c>
      <c r="N1184" s="55" t="s">
        <v>4252</v>
      </c>
      <c r="O1184" s="56">
        <v>44804.0</v>
      </c>
      <c r="P1184" s="62" t="s">
        <v>337</v>
      </c>
      <c r="Q1184" s="62" t="s">
        <v>337</v>
      </c>
    </row>
    <row r="1185">
      <c r="A1185" s="63">
        <v>1.0</v>
      </c>
      <c r="B1185" s="204" t="s">
        <v>1377</v>
      </c>
      <c r="C1185" s="63" t="s">
        <v>4667</v>
      </c>
      <c r="D1185" s="63">
        <v>1460.0</v>
      </c>
      <c r="E1185" s="63" t="s">
        <v>4668</v>
      </c>
      <c r="F1185" s="63" t="s">
        <v>1071</v>
      </c>
      <c r="G1185" s="63"/>
      <c r="H1185" s="63" t="s">
        <v>18</v>
      </c>
      <c r="I1185" s="76">
        <v>44509.0</v>
      </c>
      <c r="J1185" s="79">
        <v>44510.0</v>
      </c>
      <c r="K1185" s="87" t="s">
        <v>4669</v>
      </c>
      <c r="L1185" s="59">
        <v>1914563.0</v>
      </c>
      <c r="M1185" s="60" t="s">
        <v>18</v>
      </c>
      <c r="N1185" s="63" t="s">
        <v>18</v>
      </c>
      <c r="O1185" s="63" t="s">
        <v>18</v>
      </c>
      <c r="P1185" s="57"/>
      <c r="Q1185" s="57"/>
      <c r="R1185">
        <f t="shared" ref="R1185:R1194" si="102">DATEDIF(I1185,J1185,"D")</f>
        <v>1</v>
      </c>
    </row>
    <row r="1186" ht="30.0" customHeight="1">
      <c r="A1186" s="49">
        <v>1.0</v>
      </c>
      <c r="B1186" s="51" t="s">
        <v>4248</v>
      </c>
      <c r="C1186" s="51" t="s">
        <v>4593</v>
      </c>
      <c r="D1186" s="49" t="s">
        <v>18</v>
      </c>
      <c r="E1186" s="49" t="s">
        <v>4249</v>
      </c>
      <c r="F1186" s="210" t="s">
        <v>1071</v>
      </c>
      <c r="G1186" s="128"/>
      <c r="H1186" s="128" t="s">
        <v>18</v>
      </c>
      <c r="I1186" s="212">
        <v>44223.0</v>
      </c>
      <c r="J1186" s="212">
        <v>44223.0</v>
      </c>
      <c r="K1186" s="53" t="s">
        <v>4670</v>
      </c>
      <c r="L1186" s="54">
        <v>912603.0</v>
      </c>
      <c r="M1186" s="98" t="s">
        <v>4251</v>
      </c>
      <c r="N1186" s="55" t="s">
        <v>4252</v>
      </c>
      <c r="O1186" s="56">
        <v>153900.5</v>
      </c>
      <c r="P1186" s="62" t="s">
        <v>337</v>
      </c>
      <c r="Q1186" s="62" t="s">
        <v>337</v>
      </c>
      <c r="R1186">
        <f t="shared" si="102"/>
        <v>0</v>
      </c>
    </row>
    <row r="1187">
      <c r="A1187" s="63">
        <v>1.0</v>
      </c>
      <c r="B1187" s="63" t="s">
        <v>4671</v>
      </c>
      <c r="C1187" s="63" t="s">
        <v>394</v>
      </c>
      <c r="D1187" s="63">
        <v>981.0</v>
      </c>
      <c r="E1187" s="156"/>
      <c r="F1187" s="63" t="s">
        <v>1071</v>
      </c>
      <c r="G1187" s="63"/>
      <c r="H1187" s="63" t="s">
        <v>18</v>
      </c>
      <c r="I1187" s="76">
        <v>44426.0</v>
      </c>
      <c r="J1187" s="76">
        <v>44433.0</v>
      </c>
      <c r="K1187" s="77" t="s">
        <v>4672</v>
      </c>
      <c r="L1187" s="59" t="s">
        <v>18</v>
      </c>
      <c r="M1187" s="60" t="s">
        <v>18</v>
      </c>
      <c r="N1187" s="63" t="s">
        <v>18</v>
      </c>
      <c r="O1187" s="63" t="s">
        <v>18</v>
      </c>
      <c r="P1187" s="57"/>
      <c r="Q1187" s="57"/>
      <c r="R1187">
        <f t="shared" si="102"/>
        <v>7</v>
      </c>
    </row>
    <row r="1188">
      <c r="A1188" s="63">
        <v>1.0</v>
      </c>
      <c r="B1188" s="60" t="s">
        <v>4673</v>
      </c>
      <c r="C1188" s="63" t="s">
        <v>120</v>
      </c>
      <c r="D1188" s="63">
        <v>1289.0</v>
      </c>
      <c r="E1188" s="156"/>
      <c r="F1188" s="63" t="s">
        <v>1071</v>
      </c>
      <c r="G1188" s="63"/>
      <c r="H1188" s="63" t="s">
        <v>242</v>
      </c>
      <c r="I1188" s="76">
        <v>44473.0</v>
      </c>
      <c r="J1188" s="79">
        <v>44488.0</v>
      </c>
      <c r="K1188" s="77" t="s">
        <v>4674</v>
      </c>
      <c r="L1188" s="244"/>
      <c r="M1188" s="60" t="s">
        <v>18</v>
      </c>
      <c r="N1188" s="63" t="s">
        <v>18</v>
      </c>
      <c r="O1188" s="63" t="s">
        <v>18</v>
      </c>
      <c r="P1188" s="57"/>
      <c r="Q1188" s="57"/>
      <c r="R1188">
        <f t="shared" si="102"/>
        <v>15</v>
      </c>
    </row>
    <row r="1189">
      <c r="A1189" s="63">
        <v>1.0</v>
      </c>
      <c r="B1189" s="63" t="s">
        <v>197</v>
      </c>
      <c r="C1189" s="60" t="s">
        <v>4675</v>
      </c>
      <c r="D1189" s="63">
        <v>1371.0</v>
      </c>
      <c r="E1189" s="63" t="s">
        <v>18</v>
      </c>
      <c r="F1189" s="63" t="s">
        <v>1071</v>
      </c>
      <c r="G1189" s="63"/>
      <c r="H1189" s="63" t="s">
        <v>18</v>
      </c>
      <c r="I1189" s="79">
        <v>44487.0</v>
      </c>
      <c r="J1189" s="79">
        <v>44519.0</v>
      </c>
      <c r="K1189" s="87" t="s">
        <v>4676</v>
      </c>
      <c r="L1189" s="59" t="s">
        <v>18</v>
      </c>
      <c r="M1189" s="60" t="s">
        <v>18</v>
      </c>
      <c r="N1189" s="63" t="s">
        <v>18</v>
      </c>
      <c r="O1189" s="63" t="s">
        <v>18</v>
      </c>
      <c r="P1189" s="57"/>
      <c r="Q1189" s="57"/>
      <c r="R1189">
        <f t="shared" si="102"/>
        <v>32</v>
      </c>
    </row>
    <row r="1190">
      <c r="A1190" s="63">
        <v>1.0</v>
      </c>
      <c r="B1190" s="63" t="s">
        <v>544</v>
      </c>
      <c r="C1190" s="63" t="s">
        <v>530</v>
      </c>
      <c r="D1190" s="63">
        <v>1461.0</v>
      </c>
      <c r="E1190" s="63" t="s">
        <v>4677</v>
      </c>
      <c r="F1190" s="63" t="s">
        <v>1071</v>
      </c>
      <c r="G1190" s="63"/>
      <c r="H1190" s="63" t="s">
        <v>18</v>
      </c>
      <c r="I1190" s="76">
        <v>44509.0</v>
      </c>
      <c r="J1190" s="79">
        <v>44516.0</v>
      </c>
      <c r="K1190" s="87" t="s">
        <v>4678</v>
      </c>
      <c r="L1190" s="59">
        <v>3831304.0</v>
      </c>
      <c r="M1190" s="60" t="s">
        <v>18</v>
      </c>
      <c r="N1190" s="63" t="s">
        <v>18</v>
      </c>
      <c r="O1190" s="63" t="s">
        <v>18</v>
      </c>
      <c r="P1190" s="57"/>
      <c r="Q1190" s="57"/>
      <c r="R1190">
        <f t="shared" si="102"/>
        <v>7</v>
      </c>
    </row>
    <row r="1191">
      <c r="A1191" s="63">
        <v>1.0</v>
      </c>
      <c r="B1191" s="63" t="s">
        <v>197</v>
      </c>
      <c r="C1191" s="63" t="s">
        <v>70</v>
      </c>
      <c r="D1191" s="63">
        <v>1485.0</v>
      </c>
      <c r="E1191" s="63" t="s">
        <v>18</v>
      </c>
      <c r="F1191" s="63" t="s">
        <v>1071</v>
      </c>
      <c r="G1191" s="63"/>
      <c r="H1191" s="63" t="s">
        <v>18</v>
      </c>
      <c r="I1191" s="79">
        <v>44516.0</v>
      </c>
      <c r="J1191" s="79">
        <v>44526.0</v>
      </c>
      <c r="K1191" s="87" t="s">
        <v>4679</v>
      </c>
      <c r="L1191" s="59">
        <v>1.42836211E8</v>
      </c>
      <c r="M1191" s="60" t="s">
        <v>18</v>
      </c>
      <c r="N1191" s="63" t="s">
        <v>18</v>
      </c>
      <c r="O1191" s="63" t="s">
        <v>18</v>
      </c>
      <c r="P1191" s="57"/>
      <c r="Q1191" s="57"/>
      <c r="R1191">
        <f t="shared" si="102"/>
        <v>10</v>
      </c>
    </row>
    <row r="1192">
      <c r="A1192" s="63">
        <v>1.0</v>
      </c>
      <c r="B1192" s="63" t="s">
        <v>4680</v>
      </c>
      <c r="C1192" s="63" t="s">
        <v>217</v>
      </c>
      <c r="D1192" s="63">
        <v>1469.0</v>
      </c>
      <c r="E1192" s="63" t="s">
        <v>4681</v>
      </c>
      <c r="F1192" s="63" t="s">
        <v>1071</v>
      </c>
      <c r="G1192" s="63"/>
      <c r="H1192" s="63" t="s">
        <v>18</v>
      </c>
      <c r="I1192" s="79">
        <v>44510.0</v>
      </c>
      <c r="J1192" s="79">
        <v>44511.0</v>
      </c>
      <c r="K1192" s="87" t="s">
        <v>4682</v>
      </c>
      <c r="L1192" s="59">
        <v>2.8275652E7</v>
      </c>
      <c r="M1192" s="60" t="s">
        <v>18</v>
      </c>
      <c r="N1192" s="63" t="s">
        <v>18</v>
      </c>
      <c r="O1192" s="63" t="s">
        <v>18</v>
      </c>
      <c r="P1192" s="57"/>
      <c r="Q1192" s="57"/>
      <c r="R1192">
        <f t="shared" si="102"/>
        <v>1</v>
      </c>
    </row>
    <row r="1193">
      <c r="A1193" s="63">
        <v>1.0</v>
      </c>
      <c r="B1193" s="63" t="s">
        <v>4683</v>
      </c>
      <c r="C1193" s="63" t="s">
        <v>4684</v>
      </c>
      <c r="D1193" s="63">
        <v>1470.0</v>
      </c>
      <c r="E1193" s="63" t="s">
        <v>4685</v>
      </c>
      <c r="F1193" s="63" t="s">
        <v>1071</v>
      </c>
      <c r="G1193" s="63"/>
      <c r="H1193" s="63" t="s">
        <v>18</v>
      </c>
      <c r="I1193" s="79">
        <v>44510.0</v>
      </c>
      <c r="J1193" s="79">
        <v>44511.0</v>
      </c>
      <c r="K1193" s="87" t="s">
        <v>4686</v>
      </c>
      <c r="L1193" s="59">
        <v>2.2765868E7</v>
      </c>
      <c r="M1193" s="60" t="s">
        <v>18</v>
      </c>
      <c r="N1193" s="63" t="s">
        <v>18</v>
      </c>
      <c r="O1193" s="63" t="s">
        <v>18</v>
      </c>
      <c r="P1193" s="57"/>
      <c r="Q1193" s="57"/>
      <c r="R1193">
        <f t="shared" si="102"/>
        <v>1</v>
      </c>
    </row>
    <row r="1194">
      <c r="A1194" s="63">
        <v>1.0</v>
      </c>
      <c r="B1194" s="63" t="s">
        <v>4083</v>
      </c>
      <c r="C1194" s="63" t="s">
        <v>120</v>
      </c>
      <c r="D1194" s="63">
        <v>626.0</v>
      </c>
      <c r="E1194" s="63" t="s">
        <v>4084</v>
      </c>
      <c r="F1194" s="63" t="s">
        <v>1071</v>
      </c>
      <c r="G1194" s="63"/>
      <c r="H1194" s="63" t="s">
        <v>18</v>
      </c>
      <c r="I1194" s="79">
        <v>44516.0</v>
      </c>
      <c r="J1194" s="79">
        <v>44516.0</v>
      </c>
      <c r="K1194" s="87" t="s">
        <v>2402</v>
      </c>
      <c r="L1194" s="59">
        <v>559781.0</v>
      </c>
      <c r="M1194" s="60" t="s">
        <v>4687</v>
      </c>
      <c r="N1194" s="78" t="s">
        <v>4259</v>
      </c>
      <c r="O1194" s="66">
        <v>495360.0</v>
      </c>
      <c r="P1194" s="62" t="s">
        <v>337</v>
      </c>
      <c r="Q1194" s="62" t="s">
        <v>337</v>
      </c>
      <c r="R1194">
        <f t="shared" si="102"/>
        <v>0</v>
      </c>
    </row>
    <row r="1195">
      <c r="A1195" s="63">
        <v>1.0</v>
      </c>
      <c r="B1195" s="63" t="s">
        <v>3838</v>
      </c>
      <c r="C1195" s="63" t="s">
        <v>153</v>
      </c>
      <c r="D1195" s="63">
        <v>633.0</v>
      </c>
      <c r="E1195" s="63" t="s">
        <v>4260</v>
      </c>
      <c r="F1195" s="63" t="s">
        <v>1071</v>
      </c>
      <c r="G1195" s="63"/>
      <c r="H1195" s="63" t="s">
        <v>18</v>
      </c>
      <c r="I1195" s="76">
        <v>44412.0</v>
      </c>
      <c r="J1195" s="76">
        <v>44412.0</v>
      </c>
      <c r="K1195" s="87" t="s">
        <v>4688</v>
      </c>
      <c r="L1195" s="59">
        <v>742939.0</v>
      </c>
      <c r="M1195" s="60" t="s">
        <v>4689</v>
      </c>
      <c r="N1195" s="61" t="s">
        <v>4690</v>
      </c>
      <c r="O1195" s="66">
        <v>742939.0</v>
      </c>
      <c r="P1195" s="62" t="s">
        <v>337</v>
      </c>
      <c r="Q1195" s="62" t="s">
        <v>337</v>
      </c>
    </row>
    <row r="1196">
      <c r="A1196" s="63">
        <v>1.0</v>
      </c>
      <c r="B1196" s="63" t="s">
        <v>4270</v>
      </c>
      <c r="C1196" s="63" t="s">
        <v>426</v>
      </c>
      <c r="D1196" s="63">
        <v>650.0</v>
      </c>
      <c r="E1196" s="63" t="s">
        <v>4271</v>
      </c>
      <c r="F1196" s="63" t="s">
        <v>1071</v>
      </c>
      <c r="G1196" s="63"/>
      <c r="H1196" s="63" t="s">
        <v>18</v>
      </c>
      <c r="I1196" s="76">
        <v>44363.0</v>
      </c>
      <c r="J1196" s="76">
        <v>44363.0</v>
      </c>
      <c r="K1196" s="87" t="s">
        <v>4584</v>
      </c>
      <c r="L1196" s="59">
        <v>25502.0</v>
      </c>
      <c r="M1196" s="60" t="s">
        <v>4691</v>
      </c>
      <c r="N1196" s="61" t="s">
        <v>4692</v>
      </c>
      <c r="O1196" s="56">
        <v>25502.0</v>
      </c>
      <c r="P1196" s="62" t="s">
        <v>337</v>
      </c>
      <c r="Q1196" s="62" t="s">
        <v>337</v>
      </c>
      <c r="R1196">
        <f>DATEDIF(I1196,J1196,"D")</f>
        <v>0</v>
      </c>
    </row>
    <row r="1197">
      <c r="A1197" s="63">
        <v>1.0</v>
      </c>
      <c r="B1197" s="63" t="s">
        <v>3838</v>
      </c>
      <c r="C1197" s="63" t="s">
        <v>309</v>
      </c>
      <c r="D1197" s="63" t="s">
        <v>18</v>
      </c>
      <c r="E1197" s="63" t="s">
        <v>4298</v>
      </c>
      <c r="F1197" s="63" t="s">
        <v>1071</v>
      </c>
      <c r="G1197" s="63"/>
      <c r="H1197" s="63" t="s">
        <v>18</v>
      </c>
      <c r="I1197" s="76">
        <v>44406.0</v>
      </c>
      <c r="J1197" s="76">
        <v>44406.0</v>
      </c>
      <c r="K1197" s="77" t="s">
        <v>4450</v>
      </c>
      <c r="L1197" s="59">
        <v>88968.0</v>
      </c>
      <c r="M1197" s="60" t="s">
        <v>4693</v>
      </c>
      <c r="N1197" s="63" t="s">
        <v>18</v>
      </c>
      <c r="O1197" s="66">
        <v>44484.0</v>
      </c>
      <c r="P1197" s="62" t="s">
        <v>1527</v>
      </c>
      <c r="Q1197" s="62" t="s">
        <v>1528</v>
      </c>
    </row>
    <row r="1198">
      <c r="A1198" s="63">
        <v>1.0</v>
      </c>
      <c r="B1198" s="63" t="s">
        <v>4304</v>
      </c>
      <c r="C1198" s="63" t="s">
        <v>309</v>
      </c>
      <c r="D1198" s="63" t="s">
        <v>18</v>
      </c>
      <c r="E1198" s="63" t="s">
        <v>4301</v>
      </c>
      <c r="F1198" s="63" t="s">
        <v>1071</v>
      </c>
      <c r="G1198" s="63"/>
      <c r="H1198" s="63" t="s">
        <v>18</v>
      </c>
      <c r="I1198" s="76">
        <v>44453.0</v>
      </c>
      <c r="J1198" s="76">
        <v>44453.0</v>
      </c>
      <c r="K1198" s="77" t="s">
        <v>4694</v>
      </c>
      <c r="L1198" s="59">
        <v>82208.0</v>
      </c>
      <c r="M1198" s="60" t="s">
        <v>4695</v>
      </c>
      <c r="N1198" s="63" t="s">
        <v>18</v>
      </c>
      <c r="O1198" s="66">
        <v>82208.0</v>
      </c>
      <c r="P1198" s="62" t="s">
        <v>1527</v>
      </c>
      <c r="Q1198" s="62" t="s">
        <v>1528</v>
      </c>
    </row>
    <row r="1199">
      <c r="A1199" s="63">
        <v>1.0</v>
      </c>
      <c r="B1199" s="63" t="s">
        <v>4696</v>
      </c>
      <c r="C1199" s="63" t="s">
        <v>426</v>
      </c>
      <c r="D1199" s="63">
        <v>1482.0</v>
      </c>
      <c r="E1199" s="63" t="s">
        <v>4697</v>
      </c>
      <c r="F1199" s="63" t="s">
        <v>1071</v>
      </c>
      <c r="G1199" s="63"/>
      <c r="H1199" s="63" t="s">
        <v>18</v>
      </c>
      <c r="I1199" s="79">
        <v>44515.0</v>
      </c>
      <c r="J1199" s="79">
        <v>44515.0</v>
      </c>
      <c r="K1199" s="87" t="s">
        <v>4698</v>
      </c>
      <c r="L1199" s="59">
        <v>31303.0</v>
      </c>
      <c r="M1199" s="60" t="s">
        <v>18</v>
      </c>
      <c r="N1199" s="63" t="s">
        <v>18</v>
      </c>
      <c r="O1199" s="63" t="s">
        <v>18</v>
      </c>
      <c r="P1199" s="57"/>
      <c r="Q1199" s="57"/>
      <c r="R1199">
        <f t="shared" ref="R1199:R1204" si="103">DATEDIF(I1199,J1199,"D")</f>
        <v>0</v>
      </c>
    </row>
    <row r="1200">
      <c r="A1200" s="63">
        <v>1.0</v>
      </c>
      <c r="B1200" s="63" t="s">
        <v>69</v>
      </c>
      <c r="C1200" s="63" t="s">
        <v>2265</v>
      </c>
      <c r="D1200" s="63">
        <v>1487.0</v>
      </c>
      <c r="E1200" s="63" t="s">
        <v>4699</v>
      </c>
      <c r="F1200" s="63" t="s">
        <v>1071</v>
      </c>
      <c r="G1200" s="63"/>
      <c r="H1200" s="63" t="s">
        <v>18</v>
      </c>
      <c r="I1200" s="79">
        <v>44516.0</v>
      </c>
      <c r="J1200" s="79">
        <v>44517.0</v>
      </c>
      <c r="K1200" s="87" t="s">
        <v>4700</v>
      </c>
      <c r="L1200" s="59">
        <v>84997.0</v>
      </c>
      <c r="M1200" s="60" t="s">
        <v>18</v>
      </c>
      <c r="N1200" s="63" t="s">
        <v>18</v>
      </c>
      <c r="O1200" s="63" t="s">
        <v>18</v>
      </c>
      <c r="P1200" s="57"/>
      <c r="Q1200" s="57"/>
      <c r="R1200">
        <f t="shared" si="103"/>
        <v>1</v>
      </c>
    </row>
    <row r="1201">
      <c r="A1201" s="63">
        <v>1.0</v>
      </c>
      <c r="B1201" s="63" t="s">
        <v>4371</v>
      </c>
      <c r="C1201" s="63" t="s">
        <v>2561</v>
      </c>
      <c r="D1201" s="63" t="s">
        <v>18</v>
      </c>
      <c r="E1201" s="63" t="s">
        <v>4372</v>
      </c>
      <c r="F1201" s="63" t="s">
        <v>1071</v>
      </c>
      <c r="G1201" s="63"/>
      <c r="H1201" s="63" t="s">
        <v>18</v>
      </c>
      <c r="I1201" s="76">
        <v>44438.0</v>
      </c>
      <c r="J1201" s="76">
        <v>44438.0</v>
      </c>
      <c r="K1201" s="77" t="s">
        <v>4273</v>
      </c>
      <c r="L1201" s="59">
        <v>8522883.0</v>
      </c>
      <c r="M1201" s="60" t="s">
        <v>4701</v>
      </c>
      <c r="N1201" s="61" t="s">
        <v>4702</v>
      </c>
      <c r="O1201" s="66">
        <v>5966018.1</v>
      </c>
      <c r="P1201" s="62" t="s">
        <v>539</v>
      </c>
      <c r="Q1201" s="62" t="s">
        <v>337</v>
      </c>
      <c r="R1201">
        <f t="shared" si="103"/>
        <v>0</v>
      </c>
    </row>
    <row r="1202">
      <c r="A1202" s="49">
        <v>1.0</v>
      </c>
      <c r="B1202" s="51" t="s">
        <v>2244</v>
      </c>
      <c r="C1202" s="51" t="s">
        <v>217</v>
      </c>
      <c r="D1202" s="49" t="s">
        <v>18</v>
      </c>
      <c r="E1202" s="49" t="s">
        <v>4703</v>
      </c>
      <c r="F1202" s="49" t="s">
        <v>1071</v>
      </c>
      <c r="G1202" s="51"/>
      <c r="H1202" s="51" t="s">
        <v>18</v>
      </c>
      <c r="I1202" s="96">
        <v>44293.0</v>
      </c>
      <c r="J1202" s="96">
        <v>44293.0</v>
      </c>
      <c r="K1202" s="53" t="s">
        <v>2912</v>
      </c>
      <c r="L1202" s="54">
        <v>1860964.0</v>
      </c>
      <c r="M1202" s="98" t="s">
        <v>4704</v>
      </c>
      <c r="N1202" s="55" t="s">
        <v>4705</v>
      </c>
      <c r="O1202" s="56">
        <v>1116579.0</v>
      </c>
      <c r="P1202" s="62" t="s">
        <v>337</v>
      </c>
      <c r="Q1202" s="62" t="s">
        <v>337</v>
      </c>
      <c r="R1202">
        <f t="shared" si="103"/>
        <v>0</v>
      </c>
    </row>
    <row r="1203">
      <c r="A1203" s="63">
        <v>1.0</v>
      </c>
      <c r="B1203" s="63" t="s">
        <v>1517</v>
      </c>
      <c r="C1203" s="63" t="s">
        <v>1518</v>
      </c>
      <c r="D1203" s="63">
        <v>849.0</v>
      </c>
      <c r="E1203" s="63" t="s">
        <v>1519</v>
      </c>
      <c r="F1203" s="63" t="s">
        <v>1071</v>
      </c>
      <c r="G1203" s="63"/>
      <c r="H1203" s="63" t="s">
        <v>18</v>
      </c>
      <c r="I1203" s="76">
        <v>44427.0</v>
      </c>
      <c r="J1203" s="76">
        <v>44427.0</v>
      </c>
      <c r="K1203" s="87" t="s">
        <v>4706</v>
      </c>
      <c r="L1203" s="59">
        <v>1067736.0</v>
      </c>
      <c r="M1203" s="60" t="s">
        <v>1521</v>
      </c>
      <c r="N1203" s="61" t="s">
        <v>1522</v>
      </c>
      <c r="O1203" s="66">
        <v>747415.2</v>
      </c>
      <c r="P1203" s="62" t="s">
        <v>337</v>
      </c>
      <c r="Q1203" s="62" t="s">
        <v>337</v>
      </c>
      <c r="R1203">
        <f t="shared" si="103"/>
        <v>0</v>
      </c>
    </row>
    <row r="1204">
      <c r="A1204" s="63">
        <v>1.0</v>
      </c>
      <c r="B1204" s="63" t="s">
        <v>2244</v>
      </c>
      <c r="C1204" s="63" t="s">
        <v>217</v>
      </c>
      <c r="D1204" s="63" t="s">
        <v>18</v>
      </c>
      <c r="E1204" s="63" t="s">
        <v>4419</v>
      </c>
      <c r="F1204" s="63" t="s">
        <v>1071</v>
      </c>
      <c r="G1204" s="63"/>
      <c r="H1204" s="63" t="s">
        <v>18</v>
      </c>
      <c r="I1204" s="76">
        <v>44412.0</v>
      </c>
      <c r="J1204" s="76">
        <v>44412.0</v>
      </c>
      <c r="K1204" s="87" t="s">
        <v>4688</v>
      </c>
      <c r="L1204" s="59">
        <v>1267152.0</v>
      </c>
      <c r="M1204" s="60" t="s">
        <v>4707</v>
      </c>
      <c r="N1204" s="61" t="s">
        <v>4708</v>
      </c>
      <c r="O1204" s="56">
        <v>380145.6</v>
      </c>
      <c r="P1204" s="62" t="s">
        <v>539</v>
      </c>
      <c r="Q1204" s="62" t="s">
        <v>337</v>
      </c>
      <c r="R1204">
        <f t="shared" si="103"/>
        <v>0</v>
      </c>
    </row>
    <row r="1205">
      <c r="A1205" s="63">
        <v>1.0</v>
      </c>
      <c r="B1205" s="63" t="s">
        <v>4434</v>
      </c>
      <c r="C1205" s="63" t="s">
        <v>420</v>
      </c>
      <c r="D1205" s="63" t="s">
        <v>18</v>
      </c>
      <c r="E1205" s="63" t="s">
        <v>4435</v>
      </c>
      <c r="F1205" s="63" t="s">
        <v>1071</v>
      </c>
      <c r="G1205" s="63"/>
      <c r="H1205" s="63" t="s">
        <v>18</v>
      </c>
      <c r="I1205" s="79">
        <v>44517.0</v>
      </c>
      <c r="J1205" s="79">
        <v>44517.0</v>
      </c>
      <c r="K1205" s="87" t="s">
        <v>4479</v>
      </c>
      <c r="L1205" s="59">
        <v>131652.0</v>
      </c>
      <c r="M1205" s="60" t="s">
        <v>4709</v>
      </c>
      <c r="N1205" s="61" t="s">
        <v>4710</v>
      </c>
      <c r="O1205" s="66">
        <v>131562.0</v>
      </c>
      <c r="P1205" s="62" t="s">
        <v>337</v>
      </c>
      <c r="Q1205" s="62" t="s">
        <v>337</v>
      </c>
    </row>
    <row r="1206">
      <c r="A1206" s="49">
        <v>1.0</v>
      </c>
      <c r="B1206" s="51" t="s">
        <v>2244</v>
      </c>
      <c r="C1206" s="51" t="s">
        <v>217</v>
      </c>
      <c r="D1206" s="49" t="s">
        <v>18</v>
      </c>
      <c r="E1206" s="49" t="s">
        <v>4711</v>
      </c>
      <c r="F1206" s="49" t="s">
        <v>1071</v>
      </c>
      <c r="G1206" s="51"/>
      <c r="H1206" s="51" t="s">
        <v>18</v>
      </c>
      <c r="I1206" s="96">
        <v>44252.0</v>
      </c>
      <c r="J1206" s="96">
        <v>44252.0</v>
      </c>
      <c r="K1206" s="53" t="s">
        <v>4712</v>
      </c>
      <c r="L1206" s="54">
        <v>1183553.0</v>
      </c>
      <c r="M1206" s="98" t="s">
        <v>4713</v>
      </c>
      <c r="N1206" s="55" t="s">
        <v>4714</v>
      </c>
      <c r="O1206" s="56">
        <v>710131.8</v>
      </c>
      <c r="P1206" s="62" t="s">
        <v>337</v>
      </c>
      <c r="Q1206" s="62" t="s">
        <v>337</v>
      </c>
    </row>
    <row r="1207">
      <c r="A1207" s="49">
        <v>1.0</v>
      </c>
      <c r="B1207" s="51" t="s">
        <v>3774</v>
      </c>
      <c r="C1207" s="51" t="s">
        <v>153</v>
      </c>
      <c r="D1207" s="161">
        <v>118.0</v>
      </c>
      <c r="E1207" s="49" t="s">
        <v>4454</v>
      </c>
      <c r="F1207" s="49" t="s">
        <v>1071</v>
      </c>
      <c r="G1207" s="51"/>
      <c r="H1207" s="51" t="s">
        <v>18</v>
      </c>
      <c r="I1207" s="96">
        <v>44426.0</v>
      </c>
      <c r="J1207" s="96">
        <v>44426.0</v>
      </c>
      <c r="K1207" s="81" t="s">
        <v>4467</v>
      </c>
      <c r="L1207" s="54">
        <v>834121.0</v>
      </c>
      <c r="M1207" s="98" t="s">
        <v>4456</v>
      </c>
      <c r="N1207" s="55" t="s">
        <v>4457</v>
      </c>
      <c r="O1207" s="56">
        <v>834121.0</v>
      </c>
      <c r="P1207" s="62" t="s">
        <v>337</v>
      </c>
      <c r="Q1207" s="62" t="s">
        <v>337</v>
      </c>
    </row>
    <row r="1208">
      <c r="A1208" s="49">
        <v>1.0</v>
      </c>
      <c r="B1208" s="51" t="s">
        <v>533</v>
      </c>
      <c r="C1208" s="51" t="s">
        <v>1852</v>
      </c>
      <c r="D1208" s="49" t="s">
        <v>18</v>
      </c>
      <c r="E1208" s="49" t="s">
        <v>4715</v>
      </c>
      <c r="F1208" s="49" t="s">
        <v>1071</v>
      </c>
      <c r="G1208" s="51"/>
      <c r="H1208" s="51" t="s">
        <v>18</v>
      </c>
      <c r="I1208" s="96">
        <v>44312.0</v>
      </c>
      <c r="J1208" s="96">
        <v>44312.0</v>
      </c>
      <c r="K1208" s="53" t="s">
        <v>4312</v>
      </c>
      <c r="L1208" s="132">
        <v>959983.0</v>
      </c>
      <c r="M1208" s="128" t="s">
        <v>4716</v>
      </c>
      <c r="N1208" s="55" t="s">
        <v>4717</v>
      </c>
      <c r="O1208" s="56">
        <v>959983.0</v>
      </c>
      <c r="P1208" s="57" t="s">
        <v>337</v>
      </c>
      <c r="Q1208" s="62" t="s">
        <v>337</v>
      </c>
    </row>
    <row r="1209">
      <c r="A1209" s="63">
        <v>1.0</v>
      </c>
      <c r="B1209" s="63" t="s">
        <v>61</v>
      </c>
      <c r="C1209" s="63" t="s">
        <v>394</v>
      </c>
      <c r="D1209" s="63">
        <v>985.0</v>
      </c>
      <c r="E1209" s="63" t="s">
        <v>4477</v>
      </c>
      <c r="F1209" s="63" t="s">
        <v>1071</v>
      </c>
      <c r="G1209" s="63"/>
      <c r="H1209" s="63" t="s">
        <v>640</v>
      </c>
      <c r="I1209" s="76">
        <v>44531.0</v>
      </c>
      <c r="J1209" s="76">
        <v>44531.0</v>
      </c>
      <c r="K1209" s="87" t="s">
        <v>3385</v>
      </c>
      <c r="L1209" s="59">
        <v>8663030.0</v>
      </c>
      <c r="M1209" s="60" t="s">
        <v>4718</v>
      </c>
      <c r="N1209" s="61" t="s">
        <v>4719</v>
      </c>
      <c r="O1209" s="66">
        <v>5053434.17</v>
      </c>
      <c r="P1209" s="62" t="s">
        <v>2390</v>
      </c>
      <c r="Q1209" s="62" t="s">
        <v>338</v>
      </c>
    </row>
    <row r="1210">
      <c r="A1210" s="63">
        <v>1.0</v>
      </c>
      <c r="B1210" s="63" t="s">
        <v>61</v>
      </c>
      <c r="C1210" s="63" t="s">
        <v>394</v>
      </c>
      <c r="D1210" s="63">
        <v>985.0</v>
      </c>
      <c r="E1210" s="63" t="s">
        <v>4477</v>
      </c>
      <c r="F1210" s="63" t="s">
        <v>1071</v>
      </c>
      <c r="G1210" s="63"/>
      <c r="H1210" s="63" t="s">
        <v>640</v>
      </c>
      <c r="I1210" s="76">
        <v>44533.0</v>
      </c>
      <c r="J1210" s="76">
        <v>44533.0</v>
      </c>
      <c r="K1210" s="87" t="s">
        <v>4720</v>
      </c>
      <c r="L1210" s="59">
        <v>8663030.0</v>
      </c>
      <c r="M1210" s="60" t="s">
        <v>4718</v>
      </c>
      <c r="N1210" s="61" t="s">
        <v>4719</v>
      </c>
      <c r="O1210" s="66">
        <v>1010686.83</v>
      </c>
      <c r="P1210" s="62" t="s">
        <v>2390</v>
      </c>
      <c r="Q1210" s="62" t="s">
        <v>338</v>
      </c>
    </row>
    <row r="1211">
      <c r="A1211" s="63">
        <v>1.0</v>
      </c>
      <c r="B1211" s="63" t="s">
        <v>4590</v>
      </c>
      <c r="C1211" s="63" t="s">
        <v>2140</v>
      </c>
      <c r="D1211" s="63">
        <v>1272.0</v>
      </c>
      <c r="E1211" s="63" t="s">
        <v>4591</v>
      </c>
      <c r="F1211" s="63" t="s">
        <v>1071</v>
      </c>
      <c r="G1211" s="63"/>
      <c r="H1211" s="63" t="s">
        <v>18</v>
      </c>
      <c r="I1211" s="76">
        <v>44476.0</v>
      </c>
      <c r="J1211" s="76">
        <v>44476.0</v>
      </c>
      <c r="K1211" s="87" t="s">
        <v>2945</v>
      </c>
      <c r="L1211" s="59">
        <v>69530.0</v>
      </c>
      <c r="M1211" s="98" t="s">
        <v>4721</v>
      </c>
      <c r="N1211" s="61" t="s">
        <v>4722</v>
      </c>
      <c r="O1211" s="66">
        <v>69530.0</v>
      </c>
      <c r="P1211" s="62" t="s">
        <v>337</v>
      </c>
      <c r="Q1211" s="62" t="s">
        <v>337</v>
      </c>
    </row>
    <row r="1212">
      <c r="A1212" s="49">
        <v>1.0</v>
      </c>
      <c r="B1212" s="51" t="s">
        <v>3705</v>
      </c>
      <c r="C1212" s="51" t="s">
        <v>571</v>
      </c>
      <c r="D1212" s="49">
        <v>1231.0</v>
      </c>
      <c r="E1212" s="49" t="s">
        <v>4723</v>
      </c>
      <c r="F1212" s="49" t="s">
        <v>1071</v>
      </c>
      <c r="G1212" s="209"/>
      <c r="H1212" s="209" t="s">
        <v>18</v>
      </c>
      <c r="I1212" s="281">
        <v>44222.0</v>
      </c>
      <c r="J1212" s="281">
        <v>44222.0</v>
      </c>
      <c r="K1212" s="81" t="s">
        <v>3494</v>
      </c>
      <c r="L1212" s="54">
        <v>1.92881165E7</v>
      </c>
      <c r="M1212" s="98" t="s">
        <v>4724</v>
      </c>
      <c r="N1212" s="134" t="s">
        <v>4725</v>
      </c>
      <c r="O1212" s="213">
        <v>8799071.0</v>
      </c>
      <c r="P1212" s="62" t="s">
        <v>337</v>
      </c>
      <c r="Q1212" s="62" t="s">
        <v>337</v>
      </c>
    </row>
    <row r="1213">
      <c r="A1213" s="112">
        <v>1.0</v>
      </c>
      <c r="B1213" s="113" t="s">
        <v>2244</v>
      </c>
      <c r="C1213" s="113" t="s">
        <v>326</v>
      </c>
      <c r="D1213" s="112">
        <v>1275.0</v>
      </c>
      <c r="E1213" s="112" t="s">
        <v>4726</v>
      </c>
      <c r="F1213" s="112" t="s">
        <v>1071</v>
      </c>
      <c r="G1213" s="113"/>
      <c r="H1213" s="113" t="s">
        <v>18</v>
      </c>
      <c r="I1213" s="231">
        <v>44316.0</v>
      </c>
      <c r="J1213" s="231">
        <v>44316.0</v>
      </c>
      <c r="K1213" s="232" t="s">
        <v>4274</v>
      </c>
      <c r="L1213" s="233">
        <v>2572104.0</v>
      </c>
      <c r="M1213" s="282" t="s">
        <v>4727</v>
      </c>
      <c r="N1213" s="109" t="s">
        <v>4728</v>
      </c>
      <c r="O1213" s="236">
        <v>771631.2</v>
      </c>
      <c r="P1213" s="57" t="s">
        <v>337</v>
      </c>
      <c r="Q1213" s="62" t="s">
        <v>337</v>
      </c>
      <c r="R1213">
        <f t="shared" ref="R1213:R1237" si="104">DATEDIF(I1213,J1213,"D")</f>
        <v>0</v>
      </c>
    </row>
    <row r="1214" ht="63.75" customHeight="1">
      <c r="A1214" s="49">
        <v>1.0</v>
      </c>
      <c r="B1214" s="51" t="s">
        <v>102</v>
      </c>
      <c r="C1214" s="51" t="s">
        <v>4729</v>
      </c>
      <c r="D1214" s="49">
        <v>1244.0</v>
      </c>
      <c r="E1214" s="49" t="s">
        <v>4730</v>
      </c>
      <c r="F1214" s="49" t="s">
        <v>1071</v>
      </c>
      <c r="G1214" s="51"/>
      <c r="H1214" s="51" t="s">
        <v>18</v>
      </c>
      <c r="I1214" s="283">
        <v>44357.0</v>
      </c>
      <c r="J1214" s="96">
        <v>44357.0</v>
      </c>
      <c r="K1214" s="284" t="s">
        <v>4731</v>
      </c>
      <c r="L1214" s="54">
        <v>48577.0</v>
      </c>
      <c r="M1214" s="98" t="s">
        <v>4732</v>
      </c>
      <c r="N1214" s="55" t="s">
        <v>4733</v>
      </c>
      <c r="O1214" s="56">
        <v>48577.0</v>
      </c>
      <c r="P1214" s="62" t="s">
        <v>337</v>
      </c>
      <c r="Q1214" s="62" t="s">
        <v>337</v>
      </c>
      <c r="R1214">
        <f t="shared" si="104"/>
        <v>0</v>
      </c>
    </row>
    <row r="1215" ht="66.0" customHeight="1">
      <c r="A1215" s="63">
        <v>1.0</v>
      </c>
      <c r="B1215" s="63" t="s">
        <v>4661</v>
      </c>
      <c r="C1215" s="63" t="s">
        <v>4662</v>
      </c>
      <c r="D1215" s="63" t="s">
        <v>4734</v>
      </c>
      <c r="E1215" s="63" t="s">
        <v>4664</v>
      </c>
      <c r="F1215" s="63" t="s">
        <v>1071</v>
      </c>
      <c r="G1215" s="63"/>
      <c r="H1215" s="63" t="s">
        <v>18</v>
      </c>
      <c r="I1215" s="79">
        <v>44511.0</v>
      </c>
      <c r="J1215" s="79">
        <v>44511.0</v>
      </c>
      <c r="K1215" s="87" t="s">
        <v>2424</v>
      </c>
      <c r="L1215" s="59">
        <v>43540.0</v>
      </c>
      <c r="M1215" s="60" t="s">
        <v>4735</v>
      </c>
      <c r="N1215" s="61" t="s">
        <v>3712</v>
      </c>
      <c r="O1215" s="66">
        <v>43540.0</v>
      </c>
      <c r="P1215" s="62" t="s">
        <v>4662</v>
      </c>
      <c r="Q1215" s="62" t="s">
        <v>337</v>
      </c>
      <c r="R1215">
        <f t="shared" si="104"/>
        <v>0</v>
      </c>
    </row>
    <row r="1216">
      <c r="A1216" s="63">
        <v>1.0</v>
      </c>
      <c r="B1216" s="63" t="s">
        <v>1272</v>
      </c>
      <c r="C1216" s="63" t="s">
        <v>426</v>
      </c>
      <c r="D1216" s="63" t="s">
        <v>4736</v>
      </c>
      <c r="E1216" s="63" t="s">
        <v>4737</v>
      </c>
      <c r="F1216" s="63" t="s">
        <v>1071</v>
      </c>
      <c r="G1216" s="63"/>
      <c r="H1216" s="63" t="s">
        <v>18</v>
      </c>
      <c r="I1216" s="79">
        <v>44533.0</v>
      </c>
      <c r="J1216" s="79">
        <v>44533.0</v>
      </c>
      <c r="K1216" s="87" t="s">
        <v>4720</v>
      </c>
      <c r="L1216" s="59">
        <v>63256.0</v>
      </c>
      <c r="M1216" s="60" t="s">
        <v>4738</v>
      </c>
      <c r="N1216" s="61" t="s">
        <v>4739</v>
      </c>
      <c r="O1216" s="66">
        <v>63256.0</v>
      </c>
      <c r="P1216" s="62" t="s">
        <v>337</v>
      </c>
      <c r="Q1216" s="62" t="s">
        <v>337</v>
      </c>
      <c r="R1216">
        <f t="shared" si="104"/>
        <v>0</v>
      </c>
    </row>
    <row r="1217">
      <c r="A1217" s="63">
        <v>1.0</v>
      </c>
      <c r="B1217" s="63" t="s">
        <v>2195</v>
      </c>
      <c r="C1217" s="63" t="s">
        <v>577</v>
      </c>
      <c r="D1217" s="63" t="s">
        <v>18</v>
      </c>
      <c r="E1217" s="63" t="s">
        <v>4740</v>
      </c>
      <c r="F1217" s="63" t="s">
        <v>1071</v>
      </c>
      <c r="G1217" s="63"/>
      <c r="H1217" s="63" t="s">
        <v>18</v>
      </c>
      <c r="I1217" s="79">
        <v>44529.0</v>
      </c>
      <c r="J1217" s="79">
        <v>44529.0</v>
      </c>
      <c r="K1217" s="87" t="s">
        <v>4741</v>
      </c>
      <c r="L1217" s="59">
        <v>44074.0</v>
      </c>
      <c r="M1217" s="60" t="s">
        <v>4742</v>
      </c>
      <c r="N1217" s="61" t="s">
        <v>3712</v>
      </c>
      <c r="O1217" s="66">
        <v>44074.0</v>
      </c>
      <c r="P1217" s="62" t="s">
        <v>577</v>
      </c>
      <c r="Q1217" s="62" t="s">
        <v>337</v>
      </c>
      <c r="R1217">
        <f t="shared" si="104"/>
        <v>0</v>
      </c>
    </row>
    <row r="1218">
      <c r="A1218" s="210">
        <v>1.0</v>
      </c>
      <c r="B1218" s="128" t="s">
        <v>102</v>
      </c>
      <c r="C1218" s="128" t="s">
        <v>4662</v>
      </c>
      <c r="D1218" s="210">
        <v>1445.0</v>
      </c>
      <c r="E1218" s="210" t="s">
        <v>4743</v>
      </c>
      <c r="F1218" s="210" t="s">
        <v>1071</v>
      </c>
      <c r="G1218" s="128"/>
      <c r="H1218" s="128" t="s">
        <v>18</v>
      </c>
      <c r="I1218" s="212">
        <v>44222.0</v>
      </c>
      <c r="J1218" s="285">
        <v>44222.0</v>
      </c>
      <c r="K1218" s="53" t="s">
        <v>3494</v>
      </c>
      <c r="L1218" s="132">
        <v>78679.0</v>
      </c>
      <c r="M1218" s="133" t="s">
        <v>4744</v>
      </c>
      <c r="N1218" s="134" t="s">
        <v>4745</v>
      </c>
      <c r="O1218" s="213">
        <v>78679.0</v>
      </c>
      <c r="P1218" s="62" t="s">
        <v>337</v>
      </c>
      <c r="Q1218" s="62" t="s">
        <v>337</v>
      </c>
      <c r="R1218">
        <f t="shared" si="104"/>
        <v>0</v>
      </c>
    </row>
    <row r="1219">
      <c r="A1219" s="63">
        <v>1.0</v>
      </c>
      <c r="B1219" s="63" t="s">
        <v>2244</v>
      </c>
      <c r="C1219" s="63" t="s">
        <v>217</v>
      </c>
      <c r="D1219" s="63">
        <v>200.0</v>
      </c>
      <c r="E1219" s="63" t="s">
        <v>4746</v>
      </c>
      <c r="F1219" s="63" t="s">
        <v>1071</v>
      </c>
      <c r="G1219" s="63"/>
      <c r="H1219" s="63" t="s">
        <v>18</v>
      </c>
      <c r="I1219" s="76">
        <v>44389.0</v>
      </c>
      <c r="J1219" s="76">
        <v>44389.0</v>
      </c>
      <c r="K1219" s="87" t="s">
        <v>4747</v>
      </c>
      <c r="L1219" s="59">
        <v>1537956.0</v>
      </c>
      <c r="M1219" s="60" t="s">
        <v>4748</v>
      </c>
      <c r="N1219" s="55" t="s">
        <v>4749</v>
      </c>
      <c r="O1219" s="66">
        <v>844433.0</v>
      </c>
      <c r="P1219" s="62" t="s">
        <v>337</v>
      </c>
      <c r="Q1219" s="62" t="s">
        <v>337</v>
      </c>
      <c r="R1219">
        <f t="shared" si="104"/>
        <v>0</v>
      </c>
    </row>
    <row r="1220">
      <c r="A1220" s="63">
        <v>1.0</v>
      </c>
      <c r="B1220" s="63" t="s">
        <v>1287</v>
      </c>
      <c r="C1220" s="63" t="s">
        <v>93</v>
      </c>
      <c r="D1220" s="63" t="s">
        <v>18</v>
      </c>
      <c r="E1220" s="63" t="s">
        <v>4750</v>
      </c>
      <c r="F1220" s="63" t="s">
        <v>1071</v>
      </c>
      <c r="G1220" s="63"/>
      <c r="H1220" s="63" t="s">
        <v>18</v>
      </c>
      <c r="I1220" s="79">
        <v>44517.0</v>
      </c>
      <c r="J1220" s="79">
        <v>44559.0</v>
      </c>
      <c r="K1220" s="87" t="s">
        <v>4751</v>
      </c>
      <c r="L1220" s="59" t="s">
        <v>18</v>
      </c>
      <c r="M1220" s="60" t="s">
        <v>18</v>
      </c>
      <c r="N1220" s="63" t="s">
        <v>18</v>
      </c>
      <c r="O1220" s="63" t="s">
        <v>18</v>
      </c>
      <c r="P1220" s="57"/>
      <c r="Q1220" s="57"/>
      <c r="R1220">
        <f t="shared" si="104"/>
        <v>42</v>
      </c>
    </row>
    <row r="1221">
      <c r="A1221" s="63">
        <v>1.0</v>
      </c>
      <c r="B1221" s="63" t="s">
        <v>108</v>
      </c>
      <c r="C1221" s="63" t="s">
        <v>4752</v>
      </c>
      <c r="D1221" s="63">
        <v>1494.0</v>
      </c>
      <c r="E1221" s="63" t="s">
        <v>4753</v>
      </c>
      <c r="F1221" s="63" t="s">
        <v>1071</v>
      </c>
      <c r="G1221" s="63"/>
      <c r="H1221" s="63" t="s">
        <v>18</v>
      </c>
      <c r="I1221" s="79">
        <v>44517.0</v>
      </c>
      <c r="J1221" s="79">
        <v>44520.0</v>
      </c>
      <c r="K1221" s="87" t="s">
        <v>4754</v>
      </c>
      <c r="L1221" s="59">
        <v>763554.0</v>
      </c>
      <c r="M1221" s="248"/>
      <c r="N1221" s="156"/>
      <c r="O1221" s="156"/>
      <c r="P1221" s="57"/>
      <c r="Q1221" s="57"/>
      <c r="R1221">
        <f t="shared" si="104"/>
        <v>3</v>
      </c>
    </row>
    <row r="1222">
      <c r="A1222" s="63">
        <v>1.0</v>
      </c>
      <c r="B1222" s="63" t="s">
        <v>4755</v>
      </c>
      <c r="C1222" s="63" t="s">
        <v>3620</v>
      </c>
      <c r="D1222" s="63">
        <v>1510.0</v>
      </c>
      <c r="E1222" s="63" t="s">
        <v>4756</v>
      </c>
      <c r="F1222" s="63" t="s">
        <v>1071</v>
      </c>
      <c r="G1222" s="63"/>
      <c r="H1222" s="63" t="s">
        <v>338</v>
      </c>
      <c r="I1222" s="79">
        <v>44519.0</v>
      </c>
      <c r="J1222" s="79">
        <v>44530.0</v>
      </c>
      <c r="K1222" s="87" t="s">
        <v>4757</v>
      </c>
      <c r="L1222" s="59" t="s">
        <v>18</v>
      </c>
      <c r="M1222" s="60" t="s">
        <v>18</v>
      </c>
      <c r="N1222" s="63" t="s">
        <v>18</v>
      </c>
      <c r="O1222" s="63" t="s">
        <v>18</v>
      </c>
      <c r="P1222" s="57"/>
      <c r="Q1222" s="57"/>
      <c r="R1222">
        <f t="shared" si="104"/>
        <v>11</v>
      </c>
    </row>
    <row r="1223">
      <c r="A1223" s="63">
        <v>1.0</v>
      </c>
      <c r="B1223" s="63" t="s">
        <v>197</v>
      </c>
      <c r="C1223" s="63" t="s">
        <v>309</v>
      </c>
      <c r="D1223" s="63">
        <v>1509.0</v>
      </c>
      <c r="E1223" s="63" t="s">
        <v>18</v>
      </c>
      <c r="F1223" s="63" t="s">
        <v>1071</v>
      </c>
      <c r="G1223" s="63"/>
      <c r="H1223" s="63" t="s">
        <v>18</v>
      </c>
      <c r="I1223" s="79">
        <v>44519.0</v>
      </c>
      <c r="J1223" s="79">
        <v>44523.0</v>
      </c>
      <c r="K1223" s="87" t="s">
        <v>4758</v>
      </c>
      <c r="L1223" s="59" t="s">
        <v>18</v>
      </c>
      <c r="M1223" s="60" t="s">
        <v>18</v>
      </c>
      <c r="N1223" s="63" t="s">
        <v>18</v>
      </c>
      <c r="O1223" s="63" t="s">
        <v>18</v>
      </c>
      <c r="P1223" s="57"/>
      <c r="Q1223" s="57"/>
      <c r="R1223">
        <f t="shared" si="104"/>
        <v>4</v>
      </c>
    </row>
    <row r="1224">
      <c r="A1224" s="63">
        <v>1.0</v>
      </c>
      <c r="B1224" s="63" t="s">
        <v>1092</v>
      </c>
      <c r="C1224" s="63" t="s">
        <v>70</v>
      </c>
      <c r="D1224" s="60">
        <v>1518.0</v>
      </c>
      <c r="E1224" s="63"/>
      <c r="F1224" s="63" t="s">
        <v>1071</v>
      </c>
      <c r="G1224" s="63"/>
      <c r="H1224" s="63" t="s">
        <v>18</v>
      </c>
      <c r="I1224" s="79">
        <v>44523.0</v>
      </c>
      <c r="J1224" s="79">
        <v>44526.0</v>
      </c>
      <c r="K1224" s="87" t="s">
        <v>4759</v>
      </c>
      <c r="L1224" s="244"/>
      <c r="M1224" s="60" t="s">
        <v>18</v>
      </c>
      <c r="N1224" s="63" t="s">
        <v>18</v>
      </c>
      <c r="O1224" s="63" t="s">
        <v>18</v>
      </c>
      <c r="P1224" s="57"/>
      <c r="Q1224" s="57"/>
      <c r="R1224">
        <f t="shared" si="104"/>
        <v>3</v>
      </c>
    </row>
    <row r="1225">
      <c r="A1225" s="63">
        <v>1.0</v>
      </c>
      <c r="B1225" s="63" t="s">
        <v>1272</v>
      </c>
      <c r="C1225" s="63" t="s">
        <v>426</v>
      </c>
      <c r="D1225" s="63" t="s">
        <v>4736</v>
      </c>
      <c r="E1225" s="63" t="s">
        <v>4737</v>
      </c>
      <c r="F1225" s="63" t="s">
        <v>1071</v>
      </c>
      <c r="G1225" s="63"/>
      <c r="H1225" s="63" t="s">
        <v>18</v>
      </c>
      <c r="I1225" s="79">
        <v>44523.0</v>
      </c>
      <c r="J1225" s="79">
        <v>44524.0</v>
      </c>
      <c r="K1225" s="87" t="s">
        <v>4760</v>
      </c>
      <c r="L1225" s="59">
        <v>63256.0</v>
      </c>
      <c r="M1225" s="60" t="s">
        <v>18</v>
      </c>
      <c r="N1225" s="63" t="s">
        <v>18</v>
      </c>
      <c r="O1225" s="63" t="s">
        <v>18</v>
      </c>
      <c r="P1225" s="57"/>
      <c r="Q1225" s="57"/>
      <c r="R1225">
        <f t="shared" si="104"/>
        <v>1</v>
      </c>
    </row>
    <row r="1226">
      <c r="A1226" s="63">
        <v>1.0</v>
      </c>
      <c r="B1226" s="63" t="s">
        <v>4761</v>
      </c>
      <c r="C1226" s="63" t="s">
        <v>70</v>
      </c>
      <c r="D1226" s="63">
        <v>1519.0</v>
      </c>
      <c r="E1226" s="156"/>
      <c r="F1226" s="63" t="s">
        <v>1071</v>
      </c>
      <c r="G1226" s="156"/>
      <c r="H1226" s="156"/>
      <c r="I1226" s="79">
        <v>44524.0</v>
      </c>
      <c r="J1226" s="79">
        <v>44526.0</v>
      </c>
      <c r="K1226" s="87" t="s">
        <v>4762</v>
      </c>
      <c r="L1226" s="59" t="s">
        <v>18</v>
      </c>
      <c r="M1226" s="60" t="s">
        <v>18</v>
      </c>
      <c r="N1226" s="63" t="s">
        <v>18</v>
      </c>
      <c r="O1226" s="63" t="s">
        <v>18</v>
      </c>
      <c r="P1226" s="57"/>
      <c r="Q1226" s="57"/>
      <c r="R1226">
        <f t="shared" si="104"/>
        <v>2</v>
      </c>
    </row>
    <row r="1227">
      <c r="A1227" s="63">
        <v>1.0</v>
      </c>
      <c r="B1227" s="63" t="s">
        <v>4763</v>
      </c>
      <c r="C1227" s="63" t="s">
        <v>4764</v>
      </c>
      <c r="D1227" s="63">
        <v>1530.0</v>
      </c>
      <c r="E1227" s="63" t="s">
        <v>18</v>
      </c>
      <c r="F1227" s="63" t="s">
        <v>1071</v>
      </c>
      <c r="G1227" s="63"/>
      <c r="H1227" s="63" t="s">
        <v>18</v>
      </c>
      <c r="I1227" s="79">
        <v>44525.0</v>
      </c>
      <c r="J1227" s="79">
        <v>44525.0</v>
      </c>
      <c r="K1227" s="87" t="s">
        <v>4765</v>
      </c>
      <c r="L1227" s="59" t="s">
        <v>18</v>
      </c>
      <c r="M1227" s="60" t="s">
        <v>18</v>
      </c>
      <c r="N1227" s="63" t="s">
        <v>18</v>
      </c>
      <c r="O1227" s="63" t="s">
        <v>18</v>
      </c>
      <c r="P1227" s="57"/>
      <c r="Q1227" s="57"/>
      <c r="R1227">
        <f t="shared" si="104"/>
        <v>0</v>
      </c>
    </row>
    <row r="1228">
      <c r="A1228" s="63">
        <v>1.0</v>
      </c>
      <c r="B1228" s="63" t="s">
        <v>69</v>
      </c>
      <c r="C1228" s="63" t="s">
        <v>2265</v>
      </c>
      <c r="D1228" s="63">
        <v>1516.0</v>
      </c>
      <c r="E1228" s="63" t="s">
        <v>4766</v>
      </c>
      <c r="F1228" s="63" t="s">
        <v>1071</v>
      </c>
      <c r="G1228" s="63"/>
      <c r="H1228" s="63" t="s">
        <v>338</v>
      </c>
      <c r="I1228" s="79">
        <v>44523.0</v>
      </c>
      <c r="J1228" s="79">
        <v>44560.0</v>
      </c>
      <c r="K1228" s="87" t="s">
        <v>4767</v>
      </c>
      <c r="L1228" s="244"/>
      <c r="M1228" s="60" t="s">
        <v>18</v>
      </c>
      <c r="N1228" s="63" t="s">
        <v>18</v>
      </c>
      <c r="O1228" s="63" t="s">
        <v>18</v>
      </c>
      <c r="P1228" s="57"/>
      <c r="Q1228" s="57"/>
      <c r="R1228">
        <f t="shared" si="104"/>
        <v>37</v>
      </c>
    </row>
    <row r="1229">
      <c r="A1229" s="63">
        <v>1.0</v>
      </c>
      <c r="B1229" s="63" t="s">
        <v>4768</v>
      </c>
      <c r="C1229" s="63" t="s">
        <v>153</v>
      </c>
      <c r="D1229" s="63">
        <v>1535.0</v>
      </c>
      <c r="E1229" s="63" t="s">
        <v>18</v>
      </c>
      <c r="F1229" s="63" t="s">
        <v>1071</v>
      </c>
      <c r="G1229" s="63"/>
      <c r="H1229" s="63" t="s">
        <v>18</v>
      </c>
      <c r="I1229" s="79">
        <v>44525.0</v>
      </c>
      <c r="J1229" s="76">
        <v>44532.0</v>
      </c>
      <c r="K1229" s="87" t="s">
        <v>4769</v>
      </c>
      <c r="L1229" s="59" t="s">
        <v>18</v>
      </c>
      <c r="M1229" s="60" t="s">
        <v>18</v>
      </c>
      <c r="N1229" s="63" t="s">
        <v>18</v>
      </c>
      <c r="O1229" s="61" t="s">
        <v>18</v>
      </c>
      <c r="P1229" s="57"/>
      <c r="Q1229" s="57"/>
      <c r="R1229">
        <f t="shared" si="104"/>
        <v>7</v>
      </c>
    </row>
    <row r="1230">
      <c r="A1230" s="63">
        <v>1.0</v>
      </c>
      <c r="B1230" s="63" t="s">
        <v>4770</v>
      </c>
      <c r="C1230" s="63" t="s">
        <v>4771</v>
      </c>
      <c r="D1230" s="63">
        <v>1404.0</v>
      </c>
      <c r="E1230" s="63" t="s">
        <v>4772</v>
      </c>
      <c r="F1230" s="63" t="s">
        <v>1071</v>
      </c>
      <c r="G1230" s="63"/>
      <c r="H1230" s="63" t="s">
        <v>227</v>
      </c>
      <c r="I1230" s="79">
        <v>44494.0</v>
      </c>
      <c r="J1230" s="79">
        <v>44554.0</v>
      </c>
      <c r="K1230" s="87" t="s">
        <v>4773</v>
      </c>
      <c r="L1230" s="59">
        <v>2025849.0</v>
      </c>
      <c r="M1230" s="60" t="s">
        <v>18</v>
      </c>
      <c r="N1230" s="63" t="s">
        <v>18</v>
      </c>
      <c r="O1230" s="63" t="s">
        <v>18</v>
      </c>
      <c r="P1230" s="57"/>
      <c r="Q1230" s="57"/>
      <c r="R1230">
        <f t="shared" si="104"/>
        <v>60</v>
      </c>
    </row>
    <row r="1231">
      <c r="A1231" s="63">
        <v>1.0</v>
      </c>
      <c r="B1231" s="63" t="s">
        <v>2195</v>
      </c>
      <c r="C1231" s="63" t="s">
        <v>577</v>
      </c>
      <c r="D1231" s="63" t="s">
        <v>18</v>
      </c>
      <c r="E1231" s="63" t="s">
        <v>4740</v>
      </c>
      <c r="F1231" s="63" t="s">
        <v>1071</v>
      </c>
      <c r="G1231" s="63"/>
      <c r="H1231" s="63" t="s">
        <v>18</v>
      </c>
      <c r="I1231" s="79">
        <v>44525.0</v>
      </c>
      <c r="J1231" s="79">
        <v>44526.0</v>
      </c>
      <c r="K1231" s="87" t="s">
        <v>4774</v>
      </c>
      <c r="L1231" s="59">
        <v>44074.0</v>
      </c>
      <c r="M1231" s="60" t="s">
        <v>18</v>
      </c>
      <c r="N1231" s="63" t="s">
        <v>18</v>
      </c>
      <c r="O1231" s="61" t="s">
        <v>18</v>
      </c>
      <c r="P1231" s="62"/>
      <c r="Q1231" s="57"/>
      <c r="R1231">
        <f t="shared" si="104"/>
        <v>1</v>
      </c>
    </row>
    <row r="1232">
      <c r="A1232" s="63">
        <v>1.0</v>
      </c>
      <c r="B1232" s="63" t="s">
        <v>2195</v>
      </c>
      <c r="C1232" s="63" t="s">
        <v>577</v>
      </c>
      <c r="D1232" s="63">
        <v>1551.0</v>
      </c>
      <c r="E1232" s="63" t="s">
        <v>4740</v>
      </c>
      <c r="F1232" s="63" t="s">
        <v>1071</v>
      </c>
      <c r="G1232" s="63"/>
      <c r="H1232" s="63" t="s">
        <v>18</v>
      </c>
      <c r="I1232" s="79">
        <v>44530.0</v>
      </c>
      <c r="J1232" s="79">
        <v>44530.0</v>
      </c>
      <c r="K1232" s="87" t="s">
        <v>4775</v>
      </c>
      <c r="L1232" s="59">
        <v>44074.0</v>
      </c>
      <c r="M1232" s="60" t="s">
        <v>18</v>
      </c>
      <c r="N1232" s="63" t="s">
        <v>18</v>
      </c>
      <c r="O1232" s="63" t="s">
        <v>18</v>
      </c>
      <c r="P1232" s="57"/>
      <c r="Q1232" s="57"/>
      <c r="R1232">
        <f t="shared" si="104"/>
        <v>0</v>
      </c>
    </row>
    <row r="1233">
      <c r="A1233" s="63">
        <v>1.0</v>
      </c>
      <c r="B1233" s="63" t="s">
        <v>448</v>
      </c>
      <c r="C1233" s="63" t="s">
        <v>1928</v>
      </c>
      <c r="D1233" s="63" t="s">
        <v>18</v>
      </c>
      <c r="E1233" s="63" t="s">
        <v>18</v>
      </c>
      <c r="F1233" s="63" t="s">
        <v>1071</v>
      </c>
      <c r="G1233" s="63"/>
      <c r="H1233" s="63" t="s">
        <v>18</v>
      </c>
      <c r="I1233" s="79">
        <v>44530.0</v>
      </c>
      <c r="J1233" s="76">
        <v>44533.0</v>
      </c>
      <c r="K1233" s="77" t="s">
        <v>4776</v>
      </c>
      <c r="L1233" s="59">
        <v>90000.0</v>
      </c>
      <c r="M1233" s="60" t="s">
        <v>18</v>
      </c>
      <c r="N1233" s="63" t="s">
        <v>18</v>
      </c>
      <c r="O1233" s="63" t="s">
        <v>18</v>
      </c>
      <c r="P1233" s="57"/>
      <c r="Q1233" s="57"/>
      <c r="R1233">
        <f t="shared" si="104"/>
        <v>3</v>
      </c>
    </row>
    <row r="1234">
      <c r="A1234" s="63">
        <v>1.0</v>
      </c>
      <c r="B1234" s="63" t="s">
        <v>258</v>
      </c>
      <c r="C1234" s="63" t="s">
        <v>134</v>
      </c>
      <c r="D1234" s="63"/>
      <c r="E1234" s="63" t="s">
        <v>1565</v>
      </c>
      <c r="F1234" s="63" t="s">
        <v>1071</v>
      </c>
      <c r="G1234" s="156"/>
      <c r="H1234" s="63"/>
      <c r="I1234" s="79">
        <v>44526.0</v>
      </c>
      <c r="J1234" s="79">
        <v>44526.0</v>
      </c>
      <c r="K1234" s="87" t="s">
        <v>4777</v>
      </c>
      <c r="L1234" s="59"/>
      <c r="M1234" s="60"/>
      <c r="N1234" s="63"/>
      <c r="O1234" s="63"/>
      <c r="P1234" s="62"/>
      <c r="Q1234" s="62"/>
      <c r="R1234">
        <f t="shared" si="104"/>
        <v>0</v>
      </c>
    </row>
    <row r="1235">
      <c r="A1235" s="63">
        <v>1.0</v>
      </c>
      <c r="B1235" s="63" t="s">
        <v>258</v>
      </c>
      <c r="C1235" s="63" t="s">
        <v>134</v>
      </c>
      <c r="D1235" s="63">
        <v>1657.0</v>
      </c>
      <c r="E1235" s="63" t="s">
        <v>1572</v>
      </c>
      <c r="F1235" s="63" t="s">
        <v>1071</v>
      </c>
      <c r="G1235" s="156"/>
      <c r="H1235" s="63" t="s">
        <v>18</v>
      </c>
      <c r="I1235" s="79">
        <v>44553.0</v>
      </c>
      <c r="J1235" s="79">
        <v>44554.0</v>
      </c>
      <c r="K1235" s="87" t="s">
        <v>4778</v>
      </c>
      <c r="L1235" s="59" t="s">
        <v>18</v>
      </c>
      <c r="M1235" s="60" t="s">
        <v>18</v>
      </c>
      <c r="N1235" s="63" t="s">
        <v>18</v>
      </c>
      <c r="O1235" s="63" t="s">
        <v>18</v>
      </c>
      <c r="P1235" s="62"/>
      <c r="Q1235" s="62"/>
      <c r="R1235">
        <f t="shared" si="104"/>
        <v>1</v>
      </c>
    </row>
    <row r="1236">
      <c r="A1236" s="63">
        <v>1.0</v>
      </c>
      <c r="B1236" s="63" t="s">
        <v>4779</v>
      </c>
      <c r="C1236" s="63" t="s">
        <v>4780</v>
      </c>
      <c r="D1236" s="63">
        <v>1534.0</v>
      </c>
      <c r="E1236" s="63" t="s">
        <v>4781</v>
      </c>
      <c r="F1236" s="63" t="s">
        <v>1071</v>
      </c>
      <c r="G1236" s="63"/>
      <c r="H1236" s="63" t="s">
        <v>227</v>
      </c>
      <c r="I1236" s="79">
        <v>44525.0</v>
      </c>
      <c r="J1236" s="76">
        <v>44508.0</v>
      </c>
      <c r="K1236" s="77" t="s">
        <v>4782</v>
      </c>
      <c r="L1236" s="59">
        <v>2014199.0</v>
      </c>
      <c r="M1236" s="60" t="s">
        <v>18</v>
      </c>
      <c r="N1236" s="63" t="s">
        <v>18</v>
      </c>
      <c r="O1236" s="63" t="s">
        <v>18</v>
      </c>
      <c r="P1236" s="57"/>
      <c r="Q1236" s="57"/>
      <c r="R1236" t="str">
        <f t="shared" si="104"/>
        <v>#NUM!</v>
      </c>
    </row>
    <row r="1237">
      <c r="A1237" s="63">
        <v>1.0</v>
      </c>
      <c r="B1237" s="63" t="s">
        <v>1266</v>
      </c>
      <c r="C1237" s="63" t="s">
        <v>93</v>
      </c>
      <c r="D1237" s="63">
        <v>1563.0</v>
      </c>
      <c r="E1237" s="63" t="s">
        <v>18</v>
      </c>
      <c r="F1237" s="63" t="s">
        <v>1071</v>
      </c>
      <c r="G1237" s="63"/>
      <c r="H1237" s="63" t="s">
        <v>18</v>
      </c>
      <c r="I1237" s="76">
        <v>44533.0</v>
      </c>
      <c r="J1237" s="79">
        <v>44540.0</v>
      </c>
      <c r="K1237" s="77" t="s">
        <v>4783</v>
      </c>
      <c r="L1237" s="59" t="s">
        <v>18</v>
      </c>
      <c r="M1237" s="60" t="s">
        <v>18</v>
      </c>
      <c r="N1237" s="61" t="s">
        <v>18</v>
      </c>
      <c r="O1237" s="61" t="s">
        <v>18</v>
      </c>
      <c r="P1237" s="57"/>
      <c r="Q1237" s="57"/>
      <c r="R1237">
        <f t="shared" si="104"/>
        <v>7</v>
      </c>
    </row>
    <row r="1238">
      <c r="A1238" s="63">
        <v>1.0</v>
      </c>
      <c r="B1238" s="63" t="s">
        <v>4098</v>
      </c>
      <c r="C1238" s="63" t="s">
        <v>4784</v>
      </c>
      <c r="D1238" s="63">
        <v>1569.0</v>
      </c>
      <c r="E1238" s="63" t="s">
        <v>18</v>
      </c>
      <c r="F1238" s="63" t="s">
        <v>1071</v>
      </c>
      <c r="G1238" s="63"/>
      <c r="H1238" s="63" t="s">
        <v>18</v>
      </c>
      <c r="I1238" s="76">
        <v>44533.0</v>
      </c>
      <c r="J1238" s="76">
        <v>44537.0</v>
      </c>
      <c r="K1238" s="87" t="s">
        <v>4785</v>
      </c>
      <c r="L1238" s="59" t="s">
        <v>18</v>
      </c>
      <c r="M1238" s="60" t="s">
        <v>18</v>
      </c>
      <c r="N1238" s="61" t="s">
        <v>18</v>
      </c>
      <c r="O1238" s="61" t="s">
        <v>18</v>
      </c>
      <c r="P1238" s="57"/>
      <c r="Q1238" s="57"/>
    </row>
    <row r="1239">
      <c r="A1239" s="63">
        <v>1.0</v>
      </c>
      <c r="B1239" s="63" t="s">
        <v>4786</v>
      </c>
      <c r="C1239" s="63" t="s">
        <v>318</v>
      </c>
      <c r="D1239" s="63">
        <v>1538.0</v>
      </c>
      <c r="E1239" s="63" t="s">
        <v>4787</v>
      </c>
      <c r="F1239" s="63" t="s">
        <v>1071</v>
      </c>
      <c r="G1239" s="63"/>
      <c r="H1239" s="63" t="s">
        <v>18</v>
      </c>
      <c r="I1239" s="79">
        <v>44526.0</v>
      </c>
      <c r="J1239" s="76">
        <v>44532.0</v>
      </c>
      <c r="K1239" s="87" t="s">
        <v>4788</v>
      </c>
      <c r="L1239" s="59">
        <v>1095117.0</v>
      </c>
      <c r="M1239" s="60" t="s">
        <v>18</v>
      </c>
      <c r="N1239" s="63" t="s">
        <v>18</v>
      </c>
      <c r="O1239" s="63" t="s">
        <v>18</v>
      </c>
      <c r="P1239" s="57"/>
      <c r="Q1239" s="57"/>
      <c r="R1239">
        <f>DATEDIF(I1239,J1239,"D")</f>
        <v>6</v>
      </c>
    </row>
    <row r="1240">
      <c r="A1240" s="63">
        <v>1.0</v>
      </c>
      <c r="B1240" s="63" t="s">
        <v>2195</v>
      </c>
      <c r="C1240" s="60" t="s">
        <v>4789</v>
      </c>
      <c r="D1240" s="63" t="s">
        <v>18</v>
      </c>
      <c r="E1240" s="63" t="s">
        <v>4790</v>
      </c>
      <c r="F1240" s="63" t="s">
        <v>1071</v>
      </c>
      <c r="G1240" s="63"/>
      <c r="H1240" s="63" t="s">
        <v>18</v>
      </c>
      <c r="I1240" s="76">
        <v>44531.0</v>
      </c>
      <c r="J1240" s="76">
        <v>44531.0</v>
      </c>
      <c r="K1240" s="87" t="s">
        <v>4791</v>
      </c>
      <c r="L1240" s="59" t="s">
        <v>18</v>
      </c>
      <c r="M1240" s="60" t="s">
        <v>18</v>
      </c>
      <c r="N1240" s="63" t="s">
        <v>18</v>
      </c>
      <c r="O1240" s="63" t="s">
        <v>18</v>
      </c>
      <c r="P1240" s="57"/>
      <c r="Q1240" s="57"/>
    </row>
    <row r="1241">
      <c r="A1241" s="63">
        <v>1.0</v>
      </c>
      <c r="B1241" s="63" t="s">
        <v>1801</v>
      </c>
      <c r="C1241" s="63" t="s">
        <v>309</v>
      </c>
      <c r="D1241" s="63" t="s">
        <v>18</v>
      </c>
      <c r="E1241" s="63" t="s">
        <v>4792</v>
      </c>
      <c r="F1241" s="63" t="s">
        <v>1071</v>
      </c>
      <c r="G1241" s="63"/>
      <c r="H1241" s="63" t="s">
        <v>18</v>
      </c>
      <c r="I1241" s="76">
        <v>44537.0</v>
      </c>
      <c r="J1241" s="76">
        <v>44537.0</v>
      </c>
      <c r="K1241" s="87" t="s">
        <v>4793</v>
      </c>
      <c r="L1241" s="59">
        <v>358266.0</v>
      </c>
      <c r="M1241" s="60" t="s">
        <v>18</v>
      </c>
      <c r="N1241" s="63" t="s">
        <v>18</v>
      </c>
      <c r="O1241" s="63" t="s">
        <v>18</v>
      </c>
      <c r="P1241" s="57"/>
      <c r="Q1241" s="57"/>
    </row>
    <row r="1242">
      <c r="A1242" s="63">
        <v>1.0</v>
      </c>
      <c r="B1242" s="63" t="s">
        <v>1801</v>
      </c>
      <c r="C1242" s="63" t="s">
        <v>4579</v>
      </c>
      <c r="D1242" s="63" t="s">
        <v>18</v>
      </c>
      <c r="E1242" s="63" t="s">
        <v>4792</v>
      </c>
      <c r="F1242" s="63" t="s">
        <v>1071</v>
      </c>
      <c r="G1242" s="63"/>
      <c r="H1242" s="63" t="s">
        <v>18</v>
      </c>
      <c r="I1242" s="76">
        <v>44539.0</v>
      </c>
      <c r="J1242" s="79">
        <v>44540.0</v>
      </c>
      <c r="K1242" s="77" t="s">
        <v>4794</v>
      </c>
      <c r="L1242" s="59" t="s">
        <v>18</v>
      </c>
      <c r="M1242" s="60" t="s">
        <v>18</v>
      </c>
      <c r="N1242" s="63" t="s">
        <v>18</v>
      </c>
      <c r="O1242" s="63" t="s">
        <v>18</v>
      </c>
      <c r="P1242" s="57"/>
      <c r="Q1242" s="57"/>
    </row>
    <row r="1243">
      <c r="A1243" s="63">
        <v>2.0</v>
      </c>
      <c r="B1243" s="217" t="s">
        <v>142</v>
      </c>
      <c r="C1243" s="217" t="s">
        <v>571</v>
      </c>
      <c r="D1243" s="217" t="s">
        <v>4795</v>
      </c>
      <c r="E1243" s="217" t="s">
        <v>4796</v>
      </c>
      <c r="F1243" s="217" t="s">
        <v>1071</v>
      </c>
      <c r="G1243" s="222"/>
      <c r="H1243" s="222" t="s">
        <v>4797</v>
      </c>
      <c r="I1243" s="286">
        <v>44540.0</v>
      </c>
      <c r="J1243" s="286">
        <v>44559.0</v>
      </c>
      <c r="K1243" s="287" t="s">
        <v>4798</v>
      </c>
      <c r="L1243" s="221" t="s">
        <v>18</v>
      </c>
      <c r="M1243" s="222" t="s">
        <v>18</v>
      </c>
      <c r="N1243" s="217" t="s">
        <v>18</v>
      </c>
      <c r="O1243" s="217" t="s">
        <v>18</v>
      </c>
      <c r="P1243" s="57"/>
      <c r="Q1243" s="57"/>
      <c r="R1243">
        <f t="shared" ref="R1243:R1244" si="105">DATEDIF(I1243,J1243,"D")</f>
        <v>19</v>
      </c>
    </row>
    <row r="1244">
      <c r="A1244" s="63">
        <v>1.0</v>
      </c>
      <c r="B1244" s="63" t="s">
        <v>127</v>
      </c>
      <c r="C1244" s="63" t="s">
        <v>4662</v>
      </c>
      <c r="D1244" s="156"/>
      <c r="E1244" s="63" t="s">
        <v>4799</v>
      </c>
      <c r="F1244" s="63" t="s">
        <v>1071</v>
      </c>
      <c r="G1244" s="63"/>
      <c r="H1244" s="63" t="s">
        <v>18</v>
      </c>
      <c r="I1244" s="278">
        <v>44537.0</v>
      </c>
      <c r="J1244" s="278">
        <v>44537.0</v>
      </c>
      <c r="K1244" s="279" t="s">
        <v>4800</v>
      </c>
      <c r="L1244" s="244"/>
      <c r="M1244" s="60" t="s">
        <v>18</v>
      </c>
      <c r="N1244" s="63" t="s">
        <v>18</v>
      </c>
      <c r="O1244" s="63" t="s">
        <v>18</v>
      </c>
      <c r="P1244" s="57"/>
      <c r="Q1244" s="57"/>
      <c r="R1244">
        <f t="shared" si="105"/>
        <v>0</v>
      </c>
    </row>
    <row r="1245">
      <c r="A1245" s="63">
        <v>1.0</v>
      </c>
      <c r="B1245" s="63" t="s">
        <v>2244</v>
      </c>
      <c r="C1245" s="63" t="s">
        <v>217</v>
      </c>
      <c r="D1245" s="63">
        <v>200.0</v>
      </c>
      <c r="E1245" s="63" t="s">
        <v>4746</v>
      </c>
      <c r="F1245" s="63" t="s">
        <v>1071</v>
      </c>
      <c r="G1245" s="63"/>
      <c r="H1245" s="63" t="s">
        <v>18</v>
      </c>
      <c r="I1245" s="76">
        <v>44252.0</v>
      </c>
      <c r="J1245" s="76">
        <v>44258.0</v>
      </c>
      <c r="K1245" s="87" t="s">
        <v>4801</v>
      </c>
      <c r="L1245" s="59">
        <v>1537956.0</v>
      </c>
      <c r="M1245" s="60" t="s">
        <v>4748</v>
      </c>
      <c r="N1245" s="55" t="s">
        <v>4749</v>
      </c>
      <c r="O1245" s="59" t="s">
        <v>18</v>
      </c>
      <c r="P1245" s="57"/>
      <c r="Q1245" s="57"/>
    </row>
    <row r="1246">
      <c r="A1246" s="63">
        <v>1.0</v>
      </c>
      <c r="B1246" s="63" t="s">
        <v>4802</v>
      </c>
      <c r="C1246" s="63" t="s">
        <v>4780</v>
      </c>
      <c r="D1246" s="63">
        <v>1581.0</v>
      </c>
      <c r="E1246" s="63" t="s">
        <v>4803</v>
      </c>
      <c r="F1246" s="63" t="s">
        <v>1071</v>
      </c>
      <c r="G1246" s="63"/>
      <c r="H1246" s="63" t="s">
        <v>18</v>
      </c>
      <c r="I1246" s="76">
        <v>44539.0</v>
      </c>
      <c r="J1246" s="76">
        <v>44539.0</v>
      </c>
      <c r="K1246" s="87" t="s">
        <v>4804</v>
      </c>
      <c r="L1246" s="59">
        <v>3138731.0</v>
      </c>
      <c r="M1246" s="60" t="s">
        <v>18</v>
      </c>
      <c r="N1246" s="63" t="s">
        <v>18</v>
      </c>
      <c r="O1246" s="63" t="s">
        <v>18</v>
      </c>
      <c r="P1246" s="57"/>
      <c r="Q1246" s="57"/>
    </row>
    <row r="1247">
      <c r="A1247" s="63">
        <v>1.0</v>
      </c>
      <c r="B1247" s="63" t="s">
        <v>4805</v>
      </c>
      <c r="C1247" s="63" t="s">
        <v>4806</v>
      </c>
      <c r="D1247" s="63">
        <v>1594.0</v>
      </c>
      <c r="E1247" s="63" t="s">
        <v>4807</v>
      </c>
      <c r="F1247" s="63" t="s">
        <v>1071</v>
      </c>
      <c r="G1247" s="63"/>
      <c r="H1247" s="63" t="s">
        <v>18</v>
      </c>
      <c r="I1247" s="79">
        <v>44540.0</v>
      </c>
      <c r="J1247" s="79">
        <v>44540.0</v>
      </c>
      <c r="K1247" s="87" t="s">
        <v>4808</v>
      </c>
      <c r="L1247" s="59">
        <v>1083318.0</v>
      </c>
      <c r="M1247" s="226" t="s">
        <v>18</v>
      </c>
      <c r="N1247" s="63" t="s">
        <v>18</v>
      </c>
      <c r="O1247" s="63" t="s">
        <v>18</v>
      </c>
      <c r="P1247" s="57"/>
      <c r="Q1247" s="57"/>
      <c r="R1247">
        <f t="shared" ref="R1247:R1250" si="106">DATEDIF(I1247,J1247,"D")</f>
        <v>0</v>
      </c>
    </row>
    <row r="1248">
      <c r="A1248" s="63">
        <v>1.0</v>
      </c>
      <c r="B1248" s="63" t="s">
        <v>108</v>
      </c>
      <c r="C1248" s="63" t="s">
        <v>255</v>
      </c>
      <c r="D1248" s="63" t="s">
        <v>18</v>
      </c>
      <c r="E1248" s="63" t="s">
        <v>4809</v>
      </c>
      <c r="F1248" s="63" t="s">
        <v>1071</v>
      </c>
      <c r="G1248" s="63"/>
      <c r="H1248" s="63" t="s">
        <v>18</v>
      </c>
      <c r="I1248" s="79">
        <v>44545.0</v>
      </c>
      <c r="J1248" s="79">
        <v>44550.0</v>
      </c>
      <c r="K1248" s="77" t="s">
        <v>4810</v>
      </c>
      <c r="L1248" s="244"/>
      <c r="M1248" s="60" t="s">
        <v>18</v>
      </c>
      <c r="N1248" s="63" t="s">
        <v>18</v>
      </c>
      <c r="O1248" s="63" t="s">
        <v>18</v>
      </c>
      <c r="P1248" s="57"/>
      <c r="Q1248" s="57"/>
      <c r="R1248">
        <f t="shared" si="106"/>
        <v>5</v>
      </c>
    </row>
    <row r="1249">
      <c r="A1249" s="63">
        <v>1.0</v>
      </c>
      <c r="B1249" s="63" t="s">
        <v>2277</v>
      </c>
      <c r="C1249" s="63" t="s">
        <v>4229</v>
      </c>
      <c r="D1249" s="63">
        <v>1613.0</v>
      </c>
      <c r="E1249" s="63" t="s">
        <v>4811</v>
      </c>
      <c r="F1249" s="63" t="s">
        <v>1071</v>
      </c>
      <c r="G1249" s="63"/>
      <c r="H1249" s="63" t="s">
        <v>18</v>
      </c>
      <c r="I1249" s="79">
        <v>44545.0</v>
      </c>
      <c r="J1249" s="79">
        <v>44546.0</v>
      </c>
      <c r="K1249" s="87" t="s">
        <v>4812</v>
      </c>
      <c r="L1249" s="59">
        <v>100108.0</v>
      </c>
      <c r="M1249" s="60" t="s">
        <v>18</v>
      </c>
      <c r="N1249" s="63" t="s">
        <v>18</v>
      </c>
      <c r="O1249" s="63" t="s">
        <v>18</v>
      </c>
      <c r="P1249" s="57"/>
      <c r="Q1249" s="57"/>
      <c r="R1249">
        <f t="shared" si="106"/>
        <v>1</v>
      </c>
    </row>
    <row r="1250">
      <c r="A1250" s="63">
        <v>1.0</v>
      </c>
      <c r="B1250" s="63" t="s">
        <v>1287</v>
      </c>
      <c r="C1250" s="63" t="s">
        <v>120</v>
      </c>
      <c r="D1250" s="63" t="s">
        <v>18</v>
      </c>
      <c r="E1250" s="63" t="s">
        <v>4813</v>
      </c>
      <c r="F1250" s="63" t="s">
        <v>1071</v>
      </c>
      <c r="G1250" s="63"/>
      <c r="H1250" s="63" t="s">
        <v>18</v>
      </c>
      <c r="I1250" s="79">
        <v>44545.0</v>
      </c>
      <c r="J1250" s="79">
        <v>44546.0</v>
      </c>
      <c r="K1250" s="87" t="s">
        <v>4814</v>
      </c>
      <c r="L1250" s="59">
        <v>4397768.0</v>
      </c>
      <c r="M1250" s="60" t="s">
        <v>18</v>
      </c>
      <c r="N1250" s="63" t="s">
        <v>18</v>
      </c>
      <c r="O1250" s="63" t="s">
        <v>18</v>
      </c>
      <c r="P1250" s="57"/>
      <c r="Q1250" s="57"/>
      <c r="R1250">
        <f t="shared" si="106"/>
        <v>1</v>
      </c>
    </row>
    <row r="1251">
      <c r="A1251" s="63">
        <v>1.0</v>
      </c>
      <c r="B1251" s="63" t="s">
        <v>69</v>
      </c>
      <c r="C1251" s="63" t="s">
        <v>4049</v>
      </c>
      <c r="D1251" s="63">
        <v>1559.0</v>
      </c>
      <c r="E1251" s="63" t="s">
        <v>4815</v>
      </c>
      <c r="F1251" s="63" t="s">
        <v>1071</v>
      </c>
      <c r="G1251" s="63"/>
      <c r="H1251" s="63" t="s">
        <v>18</v>
      </c>
      <c r="I1251" s="79">
        <v>44543.0</v>
      </c>
      <c r="J1251" s="79">
        <v>44554.0</v>
      </c>
      <c r="K1251" s="77" t="s">
        <v>4816</v>
      </c>
      <c r="L1251" s="59" t="s">
        <v>18</v>
      </c>
      <c r="M1251" s="60" t="s">
        <v>18</v>
      </c>
      <c r="N1251" s="63" t="s">
        <v>18</v>
      </c>
      <c r="O1251" s="63" t="s">
        <v>18</v>
      </c>
      <c r="P1251" s="57"/>
      <c r="Q1251" s="57"/>
    </row>
    <row r="1252">
      <c r="A1252" s="63">
        <v>1.0</v>
      </c>
      <c r="B1252" s="63" t="s">
        <v>457</v>
      </c>
      <c r="C1252" s="63" t="s">
        <v>153</v>
      </c>
      <c r="D1252" s="63">
        <v>1599.0</v>
      </c>
      <c r="E1252" s="63" t="s">
        <v>4817</v>
      </c>
      <c r="F1252" s="63" t="s">
        <v>1071</v>
      </c>
      <c r="G1252" s="63" t="s">
        <v>18</v>
      </c>
      <c r="H1252" s="156"/>
      <c r="I1252" s="79">
        <v>44543.0</v>
      </c>
      <c r="J1252" s="79">
        <v>44552.0</v>
      </c>
      <c r="K1252" s="87" t="s">
        <v>4818</v>
      </c>
      <c r="L1252" s="59">
        <v>1181800.0</v>
      </c>
      <c r="M1252" s="60" t="s">
        <v>18</v>
      </c>
      <c r="N1252" s="63" t="s">
        <v>18</v>
      </c>
      <c r="O1252" s="63" t="s">
        <v>18</v>
      </c>
      <c r="P1252" s="57"/>
      <c r="Q1252" s="57"/>
    </row>
    <row r="1253">
      <c r="A1253" s="63">
        <v>1.0</v>
      </c>
      <c r="B1253" s="63" t="s">
        <v>102</v>
      </c>
      <c r="C1253" s="63" t="s">
        <v>4819</v>
      </c>
      <c r="D1253" s="63">
        <v>1632.0</v>
      </c>
      <c r="E1253" s="63" t="s">
        <v>18</v>
      </c>
      <c r="F1253" s="63" t="s">
        <v>1071</v>
      </c>
      <c r="G1253" s="63"/>
      <c r="H1253" s="63" t="s">
        <v>18</v>
      </c>
      <c r="I1253" s="79">
        <v>44547.0</v>
      </c>
      <c r="J1253" s="79">
        <v>44547.0</v>
      </c>
      <c r="K1253" s="87" t="s">
        <v>4820</v>
      </c>
      <c r="L1253" s="59" t="s">
        <v>18</v>
      </c>
      <c r="M1253" s="60" t="s">
        <v>18</v>
      </c>
      <c r="N1253" s="63" t="s">
        <v>18</v>
      </c>
      <c r="O1253" s="63" t="s">
        <v>18</v>
      </c>
      <c r="P1253" s="57"/>
      <c r="Q1253" s="57"/>
      <c r="R1253">
        <f>DATEDIF(I1253,J1253,"D")</f>
        <v>0</v>
      </c>
    </row>
    <row r="1254">
      <c r="A1254" s="63">
        <v>1.0</v>
      </c>
      <c r="B1254" s="63" t="s">
        <v>4821</v>
      </c>
      <c r="C1254" s="63" t="s">
        <v>291</v>
      </c>
      <c r="D1254" s="63">
        <v>1642.0</v>
      </c>
      <c r="E1254" s="63" t="s">
        <v>4822</v>
      </c>
      <c r="F1254" s="63" t="s">
        <v>1071</v>
      </c>
      <c r="G1254" s="156"/>
      <c r="H1254" s="63" t="s">
        <v>18</v>
      </c>
      <c r="I1254" s="79">
        <v>44552.0</v>
      </c>
      <c r="J1254" s="79">
        <v>44552.0</v>
      </c>
      <c r="K1254" s="87" t="s">
        <v>3623</v>
      </c>
      <c r="L1254" s="59">
        <v>687973.0</v>
      </c>
      <c r="M1254" s="60" t="s">
        <v>18</v>
      </c>
      <c r="N1254" s="63" t="s">
        <v>18</v>
      </c>
      <c r="O1254" s="63" t="s">
        <v>18</v>
      </c>
      <c r="P1254" s="57"/>
      <c r="Q1254" s="57"/>
    </row>
    <row r="1255">
      <c r="A1255" s="63">
        <v>1.0</v>
      </c>
      <c r="B1255" s="63" t="s">
        <v>4823</v>
      </c>
      <c r="C1255" s="63" t="s">
        <v>577</v>
      </c>
      <c r="D1255" s="63">
        <v>1643.0</v>
      </c>
      <c r="E1255" s="63" t="s">
        <v>4824</v>
      </c>
      <c r="F1255" s="63" t="s">
        <v>1071</v>
      </c>
      <c r="G1255" s="249"/>
      <c r="H1255" s="63" t="s">
        <v>18</v>
      </c>
      <c r="I1255" s="79">
        <v>44552.0</v>
      </c>
      <c r="J1255" s="79">
        <v>44552.0</v>
      </c>
      <c r="K1255" s="87" t="s">
        <v>3623</v>
      </c>
      <c r="L1255" s="59">
        <v>153358.0</v>
      </c>
      <c r="M1255" s="60" t="s">
        <v>18</v>
      </c>
      <c r="N1255" s="63" t="s">
        <v>18</v>
      </c>
      <c r="O1255" s="63" t="s">
        <v>18</v>
      </c>
      <c r="P1255" s="57"/>
      <c r="Q1255" s="57"/>
    </row>
    <row r="1256">
      <c r="A1256" s="63">
        <v>1.0</v>
      </c>
      <c r="B1256" s="63" t="s">
        <v>4825</v>
      </c>
      <c r="C1256" s="63" t="s">
        <v>318</v>
      </c>
      <c r="D1256" s="63" t="s">
        <v>18</v>
      </c>
      <c r="E1256" s="63" t="s">
        <v>4826</v>
      </c>
      <c r="F1256" s="63" t="s">
        <v>1071</v>
      </c>
      <c r="G1256" s="156"/>
      <c r="H1256" s="63" t="s">
        <v>18</v>
      </c>
      <c r="I1256" s="79">
        <v>44552.0</v>
      </c>
      <c r="J1256" s="79">
        <v>44552.0</v>
      </c>
      <c r="K1256" s="87" t="s">
        <v>4827</v>
      </c>
      <c r="L1256" s="59">
        <v>5129472.0</v>
      </c>
      <c r="M1256" s="60" t="s">
        <v>18</v>
      </c>
      <c r="N1256" s="87" t="s">
        <v>18</v>
      </c>
      <c r="O1256" s="87" t="s">
        <v>18</v>
      </c>
      <c r="P1256" s="57"/>
      <c r="Q1256" s="57"/>
    </row>
    <row r="1257">
      <c r="A1257" s="63">
        <v>1.0</v>
      </c>
      <c r="B1257" s="63" t="s">
        <v>4098</v>
      </c>
      <c r="C1257" s="63" t="s">
        <v>1085</v>
      </c>
      <c r="D1257" s="63">
        <v>1652.0</v>
      </c>
      <c r="E1257" s="63" t="s">
        <v>18</v>
      </c>
      <c r="F1257" s="63" t="s">
        <v>1071</v>
      </c>
      <c r="G1257" s="156"/>
      <c r="H1257" s="63" t="s">
        <v>18</v>
      </c>
      <c r="I1257" s="79">
        <v>44552.0</v>
      </c>
      <c r="J1257" s="79">
        <v>44552.0</v>
      </c>
      <c r="K1257" s="87" t="s">
        <v>4828</v>
      </c>
      <c r="L1257" s="59" t="s">
        <v>18</v>
      </c>
      <c r="M1257" s="60" t="s">
        <v>18</v>
      </c>
      <c r="N1257" s="63" t="s">
        <v>18</v>
      </c>
      <c r="O1257" s="63" t="s">
        <v>18</v>
      </c>
      <c r="P1257" s="57"/>
      <c r="Q1257" s="57"/>
    </row>
    <row r="1258">
      <c r="A1258" s="63">
        <v>1.0</v>
      </c>
      <c r="B1258" s="63" t="s">
        <v>408</v>
      </c>
      <c r="C1258" s="63" t="s">
        <v>4349</v>
      </c>
      <c r="D1258" s="63" t="s">
        <v>18</v>
      </c>
      <c r="E1258" s="63" t="s">
        <v>18</v>
      </c>
      <c r="F1258" s="63" t="s">
        <v>1071</v>
      </c>
      <c r="G1258" s="156"/>
      <c r="H1258" s="63" t="s">
        <v>18</v>
      </c>
      <c r="I1258" s="79">
        <v>44552.0</v>
      </c>
      <c r="J1258" s="79">
        <v>44554.0</v>
      </c>
      <c r="K1258" s="87" t="s">
        <v>4829</v>
      </c>
      <c r="L1258" s="59" t="s">
        <v>18</v>
      </c>
      <c r="M1258" s="60" t="s">
        <v>18</v>
      </c>
      <c r="N1258" s="63" t="s">
        <v>18</v>
      </c>
      <c r="O1258" s="63" t="s">
        <v>18</v>
      </c>
      <c r="P1258" s="57"/>
      <c r="Q1258" s="57"/>
    </row>
    <row r="1259">
      <c r="A1259" s="63">
        <v>1.0</v>
      </c>
      <c r="B1259" s="63" t="s">
        <v>1297</v>
      </c>
      <c r="C1259" s="63" t="s">
        <v>4830</v>
      </c>
      <c r="D1259" s="63">
        <v>1636.0</v>
      </c>
      <c r="E1259" s="63" t="s">
        <v>4831</v>
      </c>
      <c r="F1259" s="63" t="s">
        <v>1071</v>
      </c>
      <c r="G1259" s="156"/>
      <c r="H1259" s="63" t="s">
        <v>18</v>
      </c>
      <c r="I1259" s="79">
        <v>44551.0</v>
      </c>
      <c r="J1259" s="79">
        <v>44559.0</v>
      </c>
      <c r="K1259" s="87" t="s">
        <v>4832</v>
      </c>
      <c r="L1259" s="244"/>
      <c r="M1259" s="60" t="s">
        <v>18</v>
      </c>
      <c r="N1259" s="63" t="s">
        <v>18</v>
      </c>
      <c r="O1259" s="63" t="s">
        <v>18</v>
      </c>
      <c r="P1259" s="57"/>
      <c r="Q1259" s="57"/>
      <c r="R1259">
        <f t="shared" ref="R1259:R1268" si="107">DATEDIF(I1259,J1259,"D")</f>
        <v>8</v>
      </c>
    </row>
    <row r="1260">
      <c r="A1260" s="63">
        <v>1.0</v>
      </c>
      <c r="B1260" s="63" t="s">
        <v>4833</v>
      </c>
      <c r="C1260" s="63" t="s">
        <v>4834</v>
      </c>
      <c r="D1260" s="63">
        <v>1655.0</v>
      </c>
      <c r="E1260" s="63" t="s">
        <v>18</v>
      </c>
      <c r="F1260" s="63" t="s">
        <v>1071</v>
      </c>
      <c r="G1260" s="156"/>
      <c r="H1260" s="63" t="s">
        <v>18</v>
      </c>
      <c r="I1260" s="79">
        <v>44553.0</v>
      </c>
      <c r="J1260" s="79">
        <v>44559.0</v>
      </c>
      <c r="K1260" s="87" t="s">
        <v>4835</v>
      </c>
      <c r="L1260" s="59" t="s">
        <v>18</v>
      </c>
      <c r="M1260" s="60" t="s">
        <v>18</v>
      </c>
      <c r="N1260" s="87" t="s">
        <v>18</v>
      </c>
      <c r="O1260" s="87" t="s">
        <v>18</v>
      </c>
      <c r="P1260" s="62"/>
      <c r="Q1260" s="62"/>
      <c r="R1260">
        <f t="shared" si="107"/>
        <v>6</v>
      </c>
    </row>
    <row r="1261">
      <c r="A1261" s="63">
        <v>1.0</v>
      </c>
      <c r="B1261" s="63" t="s">
        <v>4836</v>
      </c>
      <c r="C1261" s="63" t="s">
        <v>4830</v>
      </c>
      <c r="D1261" s="63">
        <v>1668.0</v>
      </c>
      <c r="E1261" s="63" t="s">
        <v>4837</v>
      </c>
      <c r="F1261" s="63" t="s">
        <v>1071</v>
      </c>
      <c r="G1261" s="156"/>
      <c r="H1261" s="63" t="s">
        <v>18</v>
      </c>
      <c r="I1261" s="79">
        <v>44558.0</v>
      </c>
      <c r="J1261" s="79">
        <v>44559.0</v>
      </c>
      <c r="K1261" s="87" t="s">
        <v>4838</v>
      </c>
      <c r="L1261" s="59">
        <v>2372491.0</v>
      </c>
      <c r="M1261" s="60" t="s">
        <v>18</v>
      </c>
      <c r="N1261" s="87" t="s">
        <v>18</v>
      </c>
      <c r="O1261" s="87" t="s">
        <v>18</v>
      </c>
      <c r="P1261" s="58"/>
      <c r="Q1261" s="34"/>
      <c r="R1261">
        <f t="shared" si="107"/>
        <v>1</v>
      </c>
    </row>
    <row r="1262" ht="77.25" customHeight="1">
      <c r="A1262" s="49">
        <v>1.0</v>
      </c>
      <c r="B1262" s="51" t="s">
        <v>233</v>
      </c>
      <c r="C1262" s="51" t="s">
        <v>530</v>
      </c>
      <c r="D1262" s="49">
        <v>140.0</v>
      </c>
      <c r="E1262" s="49" t="s">
        <v>2179</v>
      </c>
      <c r="F1262" s="49" t="s">
        <v>1071</v>
      </c>
      <c r="G1262" s="51"/>
      <c r="H1262" s="51" t="s">
        <v>18</v>
      </c>
      <c r="I1262" s="96">
        <v>44553.0</v>
      </c>
      <c r="J1262" s="96">
        <v>44553.0</v>
      </c>
      <c r="K1262" s="81" t="s">
        <v>4839</v>
      </c>
      <c r="L1262" s="54">
        <v>2866209.0</v>
      </c>
      <c r="M1262" s="98" t="s">
        <v>4840</v>
      </c>
      <c r="N1262" s="55" t="s">
        <v>4841</v>
      </c>
      <c r="O1262" s="56">
        <v>3114815.59</v>
      </c>
      <c r="P1262" s="62" t="s">
        <v>337</v>
      </c>
      <c r="Q1262" s="62" t="s">
        <v>337</v>
      </c>
      <c r="R1262">
        <f t="shared" si="107"/>
        <v>0</v>
      </c>
    </row>
    <row r="1263">
      <c r="A1263" s="63">
        <v>1.0</v>
      </c>
      <c r="B1263" s="63" t="s">
        <v>4842</v>
      </c>
      <c r="C1263" s="63" t="s">
        <v>530</v>
      </c>
      <c r="D1263" s="63">
        <v>1664.0</v>
      </c>
      <c r="E1263" s="63" t="s">
        <v>18</v>
      </c>
      <c r="F1263" s="63" t="s">
        <v>1071</v>
      </c>
      <c r="G1263" s="156"/>
      <c r="H1263" s="63" t="s">
        <v>18</v>
      </c>
      <c r="I1263" s="79">
        <v>44557.0</v>
      </c>
      <c r="J1263" s="79">
        <v>44557.0</v>
      </c>
      <c r="K1263" s="87" t="s">
        <v>4843</v>
      </c>
      <c r="L1263" s="59" t="s">
        <v>18</v>
      </c>
      <c r="M1263" s="60" t="s">
        <v>18</v>
      </c>
      <c r="N1263" s="87" t="s">
        <v>18</v>
      </c>
      <c r="O1263" s="87" t="s">
        <v>18</v>
      </c>
      <c r="P1263" s="58"/>
      <c r="Q1263" s="34"/>
      <c r="R1263">
        <f t="shared" si="107"/>
        <v>0</v>
      </c>
    </row>
    <row r="1264">
      <c r="A1264" s="63">
        <v>1.0</v>
      </c>
      <c r="B1264" s="63" t="s">
        <v>2360</v>
      </c>
      <c r="C1264" s="63" t="s">
        <v>120</v>
      </c>
      <c r="D1264" s="63">
        <v>172.0</v>
      </c>
      <c r="E1264" s="63" t="s">
        <v>2351</v>
      </c>
      <c r="F1264" s="63" t="s">
        <v>1071</v>
      </c>
      <c r="G1264" s="63"/>
      <c r="H1264" s="63" t="s">
        <v>18</v>
      </c>
      <c r="I1264" s="76">
        <v>44557.0</v>
      </c>
      <c r="J1264" s="76">
        <v>44557.0</v>
      </c>
      <c r="K1264" s="87" t="s">
        <v>2673</v>
      </c>
      <c r="L1264" s="59">
        <v>1156713.0</v>
      </c>
      <c r="M1264" s="60" t="s">
        <v>4275</v>
      </c>
      <c r="N1264" s="61" t="s">
        <v>4276</v>
      </c>
      <c r="O1264" s="56">
        <v>809699.1</v>
      </c>
      <c r="P1264" s="62" t="s">
        <v>337</v>
      </c>
      <c r="Q1264" s="62" t="s">
        <v>337</v>
      </c>
      <c r="R1264">
        <f t="shared" si="107"/>
        <v>0</v>
      </c>
    </row>
    <row r="1265" ht="28.5" customHeight="1">
      <c r="A1265" s="63">
        <v>1.0</v>
      </c>
      <c r="B1265" s="63" t="s">
        <v>4844</v>
      </c>
      <c r="C1265" s="63" t="s">
        <v>577</v>
      </c>
      <c r="D1265" s="63">
        <v>1670.0</v>
      </c>
      <c r="E1265" s="63" t="s">
        <v>4845</v>
      </c>
      <c r="F1265" s="63" t="s">
        <v>1071</v>
      </c>
      <c r="G1265" s="156"/>
      <c r="H1265" s="63" t="s">
        <v>18</v>
      </c>
      <c r="I1265" s="79">
        <v>44559.0</v>
      </c>
      <c r="J1265" s="79">
        <v>44559.0</v>
      </c>
      <c r="K1265" s="87" t="s">
        <v>2678</v>
      </c>
      <c r="L1265" s="59">
        <v>86039.0</v>
      </c>
      <c r="M1265" s="60" t="s">
        <v>18</v>
      </c>
      <c r="N1265" s="63" t="s">
        <v>18</v>
      </c>
      <c r="O1265" s="63" t="s">
        <v>18</v>
      </c>
      <c r="P1265" s="58"/>
      <c r="Q1265" s="34"/>
      <c r="R1265">
        <f t="shared" si="107"/>
        <v>0</v>
      </c>
    </row>
    <row r="1266">
      <c r="A1266" s="63">
        <v>1.0</v>
      </c>
      <c r="B1266" s="63" t="s">
        <v>4846</v>
      </c>
      <c r="C1266" s="63" t="s">
        <v>2587</v>
      </c>
      <c r="D1266" s="63">
        <v>1671.0</v>
      </c>
      <c r="E1266" s="63" t="s">
        <v>4847</v>
      </c>
      <c r="F1266" s="63" t="s">
        <v>1071</v>
      </c>
      <c r="G1266" s="156"/>
      <c r="H1266" s="63" t="s">
        <v>18</v>
      </c>
      <c r="I1266" s="79">
        <v>44559.0</v>
      </c>
      <c r="J1266" s="79">
        <v>44559.0</v>
      </c>
      <c r="K1266" s="87" t="s">
        <v>2678</v>
      </c>
      <c r="L1266" s="59">
        <v>30175.0</v>
      </c>
      <c r="M1266" s="60" t="s">
        <v>18</v>
      </c>
      <c r="N1266" s="63" t="s">
        <v>18</v>
      </c>
      <c r="O1266" s="63" t="s">
        <v>18</v>
      </c>
      <c r="P1266" s="58"/>
      <c r="Q1266" s="34"/>
      <c r="R1266">
        <f t="shared" si="107"/>
        <v>0</v>
      </c>
    </row>
    <row r="1267">
      <c r="A1267" s="63">
        <v>1.0</v>
      </c>
      <c r="B1267" s="63" t="s">
        <v>2244</v>
      </c>
      <c r="C1267" s="63" t="s">
        <v>217</v>
      </c>
      <c r="D1267" s="63" t="s">
        <v>18</v>
      </c>
      <c r="E1267" s="63" t="s">
        <v>4419</v>
      </c>
      <c r="F1267" s="63" t="s">
        <v>1071</v>
      </c>
      <c r="G1267" s="63"/>
      <c r="H1267" s="63" t="s">
        <v>18</v>
      </c>
      <c r="I1267" s="76">
        <v>44559.0</v>
      </c>
      <c r="J1267" s="76">
        <v>44559.0</v>
      </c>
      <c r="K1267" s="87" t="s">
        <v>2679</v>
      </c>
      <c r="L1267" s="59">
        <v>1267152.0</v>
      </c>
      <c r="M1267" s="60" t="s">
        <v>4707</v>
      </c>
      <c r="N1267" s="61" t="s">
        <v>4708</v>
      </c>
      <c r="O1267" s="56">
        <v>887006.4</v>
      </c>
      <c r="P1267" s="62" t="s">
        <v>539</v>
      </c>
      <c r="Q1267" s="62" t="s">
        <v>337</v>
      </c>
      <c r="R1267">
        <f t="shared" si="107"/>
        <v>0</v>
      </c>
    </row>
    <row r="1268">
      <c r="A1268" s="63">
        <v>1.0</v>
      </c>
      <c r="B1268" s="63" t="s">
        <v>102</v>
      </c>
      <c r="C1268" s="63" t="s">
        <v>3266</v>
      </c>
      <c r="D1268" s="63">
        <v>935.0</v>
      </c>
      <c r="E1268" s="63" t="s">
        <v>4384</v>
      </c>
      <c r="F1268" s="63" t="s">
        <v>2459</v>
      </c>
      <c r="G1268" s="63"/>
      <c r="H1268" s="63" t="s">
        <v>18</v>
      </c>
      <c r="I1268" s="76">
        <v>44411.0</v>
      </c>
      <c r="J1268" s="76">
        <v>44414.0</v>
      </c>
      <c r="K1268" s="87" t="s">
        <v>4848</v>
      </c>
      <c r="L1268" s="59">
        <v>104676.0</v>
      </c>
      <c r="M1268" s="60" t="s">
        <v>18</v>
      </c>
      <c r="N1268" s="63" t="s">
        <v>18</v>
      </c>
      <c r="O1268" s="63" t="s">
        <v>18</v>
      </c>
      <c r="P1268" s="57"/>
      <c r="Q1268" s="57"/>
      <c r="R1268">
        <f t="shared" si="107"/>
        <v>3</v>
      </c>
    </row>
    <row r="1269">
      <c r="A1269" s="63">
        <v>1.0</v>
      </c>
      <c r="B1269" s="63" t="s">
        <v>4849</v>
      </c>
      <c r="C1269" s="63" t="s">
        <v>70</v>
      </c>
      <c r="D1269" s="63">
        <v>936.0</v>
      </c>
      <c r="E1269" s="63" t="s">
        <v>18</v>
      </c>
      <c r="F1269" s="63" t="s">
        <v>2459</v>
      </c>
      <c r="G1269" s="63"/>
      <c r="H1269" s="63" t="s">
        <v>18</v>
      </c>
      <c r="I1269" s="76">
        <v>44411.0</v>
      </c>
      <c r="J1269" s="76">
        <v>44413.0</v>
      </c>
      <c r="K1269" s="87" t="s">
        <v>4850</v>
      </c>
      <c r="L1269" s="59" t="s">
        <v>18</v>
      </c>
      <c r="M1269" s="60" t="s">
        <v>18</v>
      </c>
      <c r="N1269" s="63" t="s">
        <v>18</v>
      </c>
      <c r="O1269" s="63" t="s">
        <v>18</v>
      </c>
      <c r="P1269" s="57"/>
      <c r="Q1269" s="57"/>
    </row>
    <row r="1270" ht="67.5" customHeight="1">
      <c r="A1270" s="63">
        <v>1.0</v>
      </c>
      <c r="B1270" s="63" t="s">
        <v>448</v>
      </c>
      <c r="C1270" s="60" t="s">
        <v>4851</v>
      </c>
      <c r="D1270" s="63">
        <v>1013.0</v>
      </c>
      <c r="E1270" s="63" t="s">
        <v>1624</v>
      </c>
      <c r="F1270" s="63" t="s">
        <v>1608</v>
      </c>
      <c r="G1270" s="63"/>
      <c r="H1270" s="63" t="s">
        <v>18</v>
      </c>
      <c r="I1270" s="76">
        <v>44413.0</v>
      </c>
      <c r="J1270" s="76">
        <v>44445.0</v>
      </c>
      <c r="K1270" s="87" t="s">
        <v>4852</v>
      </c>
      <c r="L1270" s="54">
        <v>2.4112509E7</v>
      </c>
      <c r="M1270" s="60" t="s">
        <v>4853</v>
      </c>
      <c r="N1270" s="61" t="s">
        <v>1626</v>
      </c>
      <c r="O1270" s="63" t="s">
        <v>18</v>
      </c>
      <c r="P1270" s="57"/>
      <c r="Q1270" s="57"/>
      <c r="R1270">
        <f t="shared" ref="R1270:R1273" si="108">DATEDIF(I1270,J1270,"D")</f>
        <v>32</v>
      </c>
    </row>
    <row r="1271">
      <c r="A1271" s="63">
        <v>1.0</v>
      </c>
      <c r="B1271" s="63" t="s">
        <v>212</v>
      </c>
      <c r="C1271" s="63" t="s">
        <v>1631</v>
      </c>
      <c r="D1271" s="63">
        <v>772.0</v>
      </c>
      <c r="E1271" s="63" t="s">
        <v>1632</v>
      </c>
      <c r="F1271" s="63" t="s">
        <v>1608</v>
      </c>
      <c r="G1271" s="63"/>
      <c r="H1271" s="63" t="s">
        <v>202</v>
      </c>
      <c r="I1271" s="76">
        <v>44375.0</v>
      </c>
      <c r="J1271" s="76">
        <v>44383.0</v>
      </c>
      <c r="K1271" s="87" t="s">
        <v>4854</v>
      </c>
      <c r="L1271" s="59">
        <v>1.488393E7</v>
      </c>
      <c r="M1271" s="60" t="s">
        <v>18</v>
      </c>
      <c r="N1271" s="63" t="s">
        <v>18</v>
      </c>
      <c r="O1271" s="63" t="s">
        <v>18</v>
      </c>
      <c r="P1271" s="57"/>
      <c r="Q1271" s="57"/>
      <c r="R1271">
        <f t="shared" si="108"/>
        <v>8</v>
      </c>
    </row>
    <row r="1272" ht="42.75" customHeight="1">
      <c r="A1272" s="49">
        <v>1.0</v>
      </c>
      <c r="B1272" s="51" t="s">
        <v>2212</v>
      </c>
      <c r="C1272" s="51" t="s">
        <v>4855</v>
      </c>
      <c r="D1272" s="51" t="s">
        <v>18</v>
      </c>
      <c r="E1272" s="49" t="s">
        <v>4856</v>
      </c>
      <c r="F1272" s="49" t="s">
        <v>1608</v>
      </c>
      <c r="G1272" s="51"/>
      <c r="H1272" s="51" t="s">
        <v>1629</v>
      </c>
      <c r="I1272" s="96">
        <v>44472.0</v>
      </c>
      <c r="J1272" s="96">
        <v>44471.0</v>
      </c>
      <c r="K1272" s="53" t="s">
        <v>4857</v>
      </c>
      <c r="L1272" s="54">
        <v>7.005E7</v>
      </c>
      <c r="M1272" s="288" t="s">
        <v>4858</v>
      </c>
      <c r="N1272" s="55" t="s">
        <v>4859</v>
      </c>
      <c r="O1272" s="56">
        <v>2.2294968E7</v>
      </c>
      <c r="P1272" s="62" t="s">
        <v>695</v>
      </c>
      <c r="Q1272" s="62" t="s">
        <v>79</v>
      </c>
      <c r="R1272" t="str">
        <f t="shared" si="108"/>
        <v>#NUM!</v>
      </c>
    </row>
    <row r="1273">
      <c r="A1273" s="63">
        <v>1.0</v>
      </c>
      <c r="B1273" s="63" t="s">
        <v>258</v>
      </c>
      <c r="C1273" s="63" t="s">
        <v>4860</v>
      </c>
      <c r="D1273" s="63">
        <v>576.0</v>
      </c>
      <c r="E1273" s="63" t="s">
        <v>4861</v>
      </c>
      <c r="F1273" s="63" t="s">
        <v>1608</v>
      </c>
      <c r="G1273" s="63"/>
      <c r="H1273" s="63" t="s">
        <v>2440</v>
      </c>
      <c r="I1273" s="76">
        <v>44328.0</v>
      </c>
      <c r="J1273" s="76">
        <v>44333.0</v>
      </c>
      <c r="K1273" s="87" t="s">
        <v>4862</v>
      </c>
      <c r="L1273" s="59">
        <v>211287.0</v>
      </c>
      <c r="M1273" s="60" t="s">
        <v>4863</v>
      </c>
      <c r="N1273" s="63" t="s">
        <v>18</v>
      </c>
      <c r="O1273" s="63" t="s">
        <v>18</v>
      </c>
      <c r="P1273" s="57"/>
      <c r="Q1273" s="57"/>
      <c r="R1273">
        <f t="shared" si="108"/>
        <v>5</v>
      </c>
    </row>
    <row r="1274">
      <c r="A1274" s="63">
        <v>1.0</v>
      </c>
      <c r="B1274" s="63" t="s">
        <v>2307</v>
      </c>
      <c r="C1274" s="63" t="s">
        <v>577</v>
      </c>
      <c r="D1274" s="63">
        <v>1418.0</v>
      </c>
      <c r="E1274" s="63" t="s">
        <v>2309</v>
      </c>
      <c r="F1274" s="63" t="s">
        <v>1608</v>
      </c>
      <c r="G1274" s="63"/>
      <c r="H1274" s="63" t="s">
        <v>202</v>
      </c>
      <c r="I1274" s="79">
        <v>44496.0</v>
      </c>
      <c r="J1274" s="76">
        <v>44509.0</v>
      </c>
      <c r="K1274" s="87" t="s">
        <v>4864</v>
      </c>
      <c r="L1274" s="59" t="s">
        <v>18</v>
      </c>
      <c r="M1274" s="60" t="s">
        <v>18</v>
      </c>
      <c r="N1274" s="63" t="s">
        <v>18</v>
      </c>
      <c r="O1274" s="156"/>
      <c r="P1274" s="57"/>
      <c r="Q1274" s="57"/>
    </row>
    <row r="1275">
      <c r="A1275" s="63">
        <v>1.0</v>
      </c>
      <c r="B1275" s="63" t="s">
        <v>580</v>
      </c>
      <c r="C1275" s="63" t="s">
        <v>4865</v>
      </c>
      <c r="D1275" s="63">
        <v>1082.0</v>
      </c>
      <c r="E1275" s="63" t="s">
        <v>4866</v>
      </c>
      <c r="F1275" s="63" t="s">
        <v>1608</v>
      </c>
      <c r="G1275" s="63"/>
      <c r="H1275" s="63" t="s">
        <v>18</v>
      </c>
      <c r="I1275" s="76">
        <v>44427.0</v>
      </c>
      <c r="J1275" s="76">
        <v>44462.0</v>
      </c>
      <c r="K1275" s="87" t="s">
        <v>4867</v>
      </c>
      <c r="L1275" s="59">
        <v>524687.0</v>
      </c>
      <c r="M1275" s="60" t="s">
        <v>4868</v>
      </c>
      <c r="N1275" s="63" t="s">
        <v>18</v>
      </c>
      <c r="O1275" s="63" t="s">
        <v>18</v>
      </c>
      <c r="P1275" s="57"/>
      <c r="Q1275" s="57"/>
    </row>
    <row r="1276" ht="30.0" customHeight="1">
      <c r="A1276" s="49">
        <v>2.0</v>
      </c>
      <c r="B1276" s="51" t="s">
        <v>4869</v>
      </c>
      <c r="C1276" s="51" t="s">
        <v>2124</v>
      </c>
      <c r="D1276" s="49">
        <v>129.0</v>
      </c>
      <c r="E1276" s="49" t="s">
        <v>18</v>
      </c>
      <c r="F1276" s="49" t="s">
        <v>1608</v>
      </c>
      <c r="G1276" s="51"/>
      <c r="H1276" s="51"/>
      <c r="I1276" s="96">
        <v>44230.0</v>
      </c>
      <c r="J1276" s="96">
        <v>44231.0</v>
      </c>
      <c r="K1276" s="81" t="s">
        <v>4870</v>
      </c>
      <c r="L1276" s="54" t="s">
        <v>18</v>
      </c>
      <c r="M1276" s="98" t="s">
        <v>18</v>
      </c>
      <c r="N1276" s="55" t="s">
        <v>18</v>
      </c>
      <c r="O1276" s="56" t="s">
        <v>18</v>
      </c>
      <c r="P1276" s="57"/>
      <c r="Q1276" s="57"/>
      <c r="R1276">
        <f t="shared" ref="R1276:R1287" si="109">DATEDIF(I1276,J1276,"D")</f>
        <v>1</v>
      </c>
    </row>
    <row r="1277">
      <c r="A1277" s="63">
        <v>2.0</v>
      </c>
      <c r="B1277" s="63" t="s">
        <v>4871</v>
      </c>
      <c r="C1277" s="63" t="s">
        <v>4872</v>
      </c>
      <c r="D1277" s="63">
        <v>139.0</v>
      </c>
      <c r="E1277" s="63" t="s">
        <v>18</v>
      </c>
      <c r="F1277" s="63" t="s">
        <v>1608</v>
      </c>
      <c r="G1277" s="63"/>
      <c r="H1277" s="63" t="s">
        <v>18</v>
      </c>
      <c r="I1277" s="76">
        <v>44231.0</v>
      </c>
      <c r="J1277" s="76">
        <v>44253.0</v>
      </c>
      <c r="K1277" s="87" t="s">
        <v>4873</v>
      </c>
      <c r="L1277" s="59" t="s">
        <v>18</v>
      </c>
      <c r="M1277" s="60" t="s">
        <v>18</v>
      </c>
      <c r="N1277" s="63" t="s">
        <v>18</v>
      </c>
      <c r="O1277" s="59" t="s">
        <v>18</v>
      </c>
      <c r="P1277" s="57"/>
      <c r="Q1277" s="57"/>
      <c r="R1277">
        <f t="shared" si="109"/>
        <v>22</v>
      </c>
    </row>
    <row r="1278">
      <c r="A1278" s="49">
        <v>1.0</v>
      </c>
      <c r="B1278" s="51" t="s">
        <v>550</v>
      </c>
      <c r="C1278" s="51" t="s">
        <v>4874</v>
      </c>
      <c r="D1278" s="49">
        <v>9.0</v>
      </c>
      <c r="E1278" s="49" t="s">
        <v>18</v>
      </c>
      <c r="F1278" s="49" t="s">
        <v>1608</v>
      </c>
      <c r="G1278" s="51"/>
      <c r="H1278" s="51" t="s">
        <v>18</v>
      </c>
      <c r="I1278" s="96">
        <v>44208.0</v>
      </c>
      <c r="J1278" s="96">
        <v>44211.0</v>
      </c>
      <c r="K1278" s="81" t="s">
        <v>4875</v>
      </c>
      <c r="L1278" s="54">
        <v>497000.0</v>
      </c>
      <c r="M1278" s="98" t="s">
        <v>4876</v>
      </c>
      <c r="N1278" s="49" t="s">
        <v>18</v>
      </c>
      <c r="O1278" s="67" t="s">
        <v>18</v>
      </c>
      <c r="P1278" s="62"/>
      <c r="Q1278" s="62"/>
      <c r="R1278">
        <f t="shared" si="109"/>
        <v>3</v>
      </c>
    </row>
    <row r="1279">
      <c r="A1279" s="63">
        <v>2.0</v>
      </c>
      <c r="B1279" s="63" t="s">
        <v>550</v>
      </c>
      <c r="C1279" s="60" t="s">
        <v>4877</v>
      </c>
      <c r="D1279" s="63">
        <v>620.0</v>
      </c>
      <c r="E1279" s="289" t="s">
        <v>18</v>
      </c>
      <c r="F1279" s="63" t="s">
        <v>1608</v>
      </c>
      <c r="G1279" s="156"/>
      <c r="H1279" s="156"/>
      <c r="I1279" s="76">
        <v>44330.0</v>
      </c>
      <c r="J1279" s="76">
        <v>44330.0</v>
      </c>
      <c r="K1279" s="87" t="s">
        <v>4878</v>
      </c>
      <c r="L1279" s="289" t="s">
        <v>18</v>
      </c>
      <c r="M1279" s="290" t="s">
        <v>18</v>
      </c>
      <c r="N1279" s="289" t="s">
        <v>18</v>
      </c>
      <c r="O1279" s="289" t="s">
        <v>18</v>
      </c>
      <c r="P1279" s="57"/>
      <c r="Q1279" s="57"/>
      <c r="R1279">
        <f t="shared" si="109"/>
        <v>0</v>
      </c>
    </row>
    <row r="1280" ht="43.5" customHeight="1">
      <c r="A1280" s="49">
        <v>2.0</v>
      </c>
      <c r="B1280" s="51" t="s">
        <v>1876</v>
      </c>
      <c r="C1280" s="51" t="s">
        <v>4879</v>
      </c>
      <c r="D1280" s="49">
        <v>148.0</v>
      </c>
      <c r="E1280" s="49" t="s">
        <v>18</v>
      </c>
      <c r="F1280" s="49" t="s">
        <v>1608</v>
      </c>
      <c r="G1280" s="51"/>
      <c r="H1280" s="51" t="s">
        <v>384</v>
      </c>
      <c r="I1280" s="96">
        <v>44235.0</v>
      </c>
      <c r="J1280" s="96">
        <v>44242.0</v>
      </c>
      <c r="K1280" s="81" t="s">
        <v>4880</v>
      </c>
      <c r="L1280" s="54" t="s">
        <v>18</v>
      </c>
      <c r="M1280" s="98" t="s">
        <v>18</v>
      </c>
      <c r="N1280" s="49" t="s">
        <v>18</v>
      </c>
      <c r="O1280" s="67" t="s">
        <v>18</v>
      </c>
      <c r="P1280" s="57"/>
      <c r="Q1280" s="57"/>
      <c r="R1280">
        <f t="shared" si="109"/>
        <v>7</v>
      </c>
    </row>
    <row r="1281">
      <c r="A1281" s="63">
        <v>2.0</v>
      </c>
      <c r="B1281" s="63" t="s">
        <v>4881</v>
      </c>
      <c r="C1281" s="63" t="s">
        <v>70</v>
      </c>
      <c r="D1281" s="63">
        <v>517.0</v>
      </c>
      <c r="E1281" s="63" t="s">
        <v>18</v>
      </c>
      <c r="F1281" s="63" t="s">
        <v>1608</v>
      </c>
      <c r="G1281" s="156"/>
      <c r="H1281" s="156"/>
      <c r="I1281" s="76">
        <v>44308.0</v>
      </c>
      <c r="J1281" s="76">
        <v>44315.0</v>
      </c>
      <c r="K1281" s="87" t="s">
        <v>4882</v>
      </c>
      <c r="L1281" s="59" t="s">
        <v>18</v>
      </c>
      <c r="M1281" s="60" t="s">
        <v>18</v>
      </c>
      <c r="N1281" s="63" t="s">
        <v>18</v>
      </c>
      <c r="O1281" s="63" t="s">
        <v>18</v>
      </c>
      <c r="P1281" s="57"/>
      <c r="Q1281" s="57"/>
      <c r="R1281">
        <f t="shared" si="109"/>
        <v>7</v>
      </c>
    </row>
    <row r="1282">
      <c r="A1282" s="63">
        <v>2.0</v>
      </c>
      <c r="B1282" s="63" t="s">
        <v>127</v>
      </c>
      <c r="C1282" s="63" t="s">
        <v>4883</v>
      </c>
      <c r="D1282" s="63">
        <v>245.0</v>
      </c>
      <c r="E1282" s="63" t="s">
        <v>18</v>
      </c>
      <c r="F1282" s="63" t="s">
        <v>1608</v>
      </c>
      <c r="G1282" s="63"/>
      <c r="H1282" s="63" t="s">
        <v>18</v>
      </c>
      <c r="I1282" s="76">
        <v>44258.0</v>
      </c>
      <c r="J1282" s="76">
        <v>44260.0</v>
      </c>
      <c r="K1282" s="87" t="s">
        <v>4884</v>
      </c>
      <c r="L1282" s="59" t="s">
        <v>18</v>
      </c>
      <c r="M1282" s="60" t="s">
        <v>18</v>
      </c>
      <c r="N1282" s="63" t="s">
        <v>18</v>
      </c>
      <c r="O1282" s="59" t="s">
        <v>18</v>
      </c>
      <c r="P1282" s="57"/>
      <c r="Q1282" s="57"/>
      <c r="R1282">
        <f t="shared" si="109"/>
        <v>2</v>
      </c>
    </row>
    <row r="1283">
      <c r="A1283" s="210">
        <v>2.0</v>
      </c>
      <c r="B1283" s="128" t="s">
        <v>4885</v>
      </c>
      <c r="C1283" s="128" t="s">
        <v>4886</v>
      </c>
      <c r="D1283" s="210">
        <v>1488.0</v>
      </c>
      <c r="E1283" s="210" t="s">
        <v>18</v>
      </c>
      <c r="F1283" s="210" t="s">
        <v>1608</v>
      </c>
      <c r="G1283" s="128"/>
      <c r="H1283" s="128" t="s">
        <v>18</v>
      </c>
      <c r="I1283" s="212">
        <v>44189.0</v>
      </c>
      <c r="J1283" s="212">
        <v>44210.0</v>
      </c>
      <c r="K1283" s="53" t="s">
        <v>4887</v>
      </c>
      <c r="L1283" s="132" t="s">
        <v>18</v>
      </c>
      <c r="M1283" s="133" t="s">
        <v>18</v>
      </c>
      <c r="N1283" s="134" t="s">
        <v>18</v>
      </c>
      <c r="O1283" s="213" t="s">
        <v>18</v>
      </c>
      <c r="P1283" s="62"/>
      <c r="Q1283" s="62"/>
      <c r="R1283">
        <f t="shared" si="109"/>
        <v>21</v>
      </c>
    </row>
    <row r="1284">
      <c r="A1284" s="210">
        <v>2.0</v>
      </c>
      <c r="B1284" s="128" t="s">
        <v>4888</v>
      </c>
      <c r="C1284" s="128" t="s">
        <v>4889</v>
      </c>
      <c r="D1284" s="210">
        <v>1314.0</v>
      </c>
      <c r="E1284" s="210" t="s">
        <v>18</v>
      </c>
      <c r="F1284" s="210" t="s">
        <v>1608</v>
      </c>
      <c r="G1284" s="128"/>
      <c r="H1284" s="128" t="s">
        <v>18</v>
      </c>
      <c r="I1284" s="212">
        <v>44145.0</v>
      </c>
      <c r="J1284" s="212">
        <v>44209.0</v>
      </c>
      <c r="K1284" s="53" t="s">
        <v>4890</v>
      </c>
      <c r="L1284" s="132" t="s">
        <v>18</v>
      </c>
      <c r="M1284" s="133" t="s">
        <v>18</v>
      </c>
      <c r="N1284" s="134" t="s">
        <v>18</v>
      </c>
      <c r="O1284" s="213" t="s">
        <v>18</v>
      </c>
      <c r="P1284" s="62"/>
      <c r="Q1284" s="62"/>
      <c r="R1284">
        <f t="shared" si="109"/>
        <v>64</v>
      </c>
    </row>
    <row r="1285">
      <c r="A1285" s="63">
        <v>2.0</v>
      </c>
      <c r="B1285" s="63" t="s">
        <v>4869</v>
      </c>
      <c r="C1285" s="63" t="s">
        <v>4891</v>
      </c>
      <c r="D1285" s="63">
        <v>630.0</v>
      </c>
      <c r="E1285" s="63" t="s">
        <v>18</v>
      </c>
      <c r="F1285" s="63" t="s">
        <v>1608</v>
      </c>
      <c r="G1285" s="63"/>
      <c r="H1285" s="63" t="s">
        <v>2632</v>
      </c>
      <c r="I1285" s="76">
        <v>44341.0</v>
      </c>
      <c r="J1285" s="76">
        <v>44348.0</v>
      </c>
      <c r="K1285" s="87" t="s">
        <v>4892</v>
      </c>
      <c r="L1285" s="59" t="s">
        <v>18</v>
      </c>
      <c r="M1285" s="60" t="s">
        <v>18</v>
      </c>
      <c r="N1285" s="63" t="s">
        <v>18</v>
      </c>
      <c r="O1285" s="63" t="s">
        <v>18</v>
      </c>
      <c r="P1285" s="57"/>
      <c r="Q1285" s="57"/>
      <c r="R1285">
        <f t="shared" si="109"/>
        <v>7</v>
      </c>
    </row>
    <row r="1286">
      <c r="A1286" s="63">
        <v>2.0</v>
      </c>
      <c r="B1286" s="63" t="s">
        <v>4893</v>
      </c>
      <c r="C1286" s="63" t="s">
        <v>4894</v>
      </c>
      <c r="D1286" s="63">
        <v>486.0</v>
      </c>
      <c r="E1286" s="63" t="s">
        <v>18</v>
      </c>
      <c r="F1286" s="63" t="s">
        <v>1608</v>
      </c>
      <c r="G1286" s="63"/>
      <c r="H1286" s="63" t="s">
        <v>1629</v>
      </c>
      <c r="I1286" s="76">
        <v>44299.0</v>
      </c>
      <c r="J1286" s="76">
        <v>44320.0</v>
      </c>
      <c r="K1286" s="87" t="s">
        <v>4895</v>
      </c>
      <c r="L1286" s="59" t="s">
        <v>18</v>
      </c>
      <c r="M1286" s="60" t="s">
        <v>18</v>
      </c>
      <c r="N1286" s="63" t="s">
        <v>18</v>
      </c>
      <c r="O1286" s="63" t="s">
        <v>18</v>
      </c>
      <c r="P1286" s="57"/>
      <c r="Q1286" s="57"/>
      <c r="R1286">
        <f t="shared" si="109"/>
        <v>21</v>
      </c>
    </row>
    <row r="1287">
      <c r="A1287" s="63">
        <v>2.0</v>
      </c>
      <c r="B1287" s="63" t="s">
        <v>1781</v>
      </c>
      <c r="C1287" s="63" t="s">
        <v>4896</v>
      </c>
      <c r="D1287" s="63">
        <v>793.0</v>
      </c>
      <c r="E1287" s="63" t="s">
        <v>18</v>
      </c>
      <c r="F1287" s="63" t="s">
        <v>1608</v>
      </c>
      <c r="G1287" s="156"/>
      <c r="H1287" s="156"/>
      <c r="I1287" s="76">
        <v>44364.0</v>
      </c>
      <c r="J1287" s="76">
        <v>44365.0</v>
      </c>
      <c r="K1287" s="87" t="s">
        <v>4897</v>
      </c>
      <c r="L1287" s="59" t="s">
        <v>18</v>
      </c>
      <c r="M1287" s="60" t="s">
        <v>18</v>
      </c>
      <c r="N1287" s="63" t="s">
        <v>18</v>
      </c>
      <c r="O1287" s="63" t="s">
        <v>18</v>
      </c>
      <c r="P1287" s="57"/>
      <c r="Q1287" s="57"/>
      <c r="R1287">
        <f t="shared" si="109"/>
        <v>1</v>
      </c>
    </row>
    <row r="1288">
      <c r="A1288" s="63">
        <v>2.0</v>
      </c>
      <c r="B1288" s="63" t="s">
        <v>1787</v>
      </c>
      <c r="C1288" s="63" t="s">
        <v>4898</v>
      </c>
      <c r="D1288" s="63">
        <v>638.0</v>
      </c>
      <c r="E1288" s="63" t="s">
        <v>18</v>
      </c>
      <c r="F1288" s="63" t="s">
        <v>1608</v>
      </c>
      <c r="G1288" s="63"/>
      <c r="H1288" s="63" t="s">
        <v>2395</v>
      </c>
      <c r="I1288" s="76">
        <v>44341.0</v>
      </c>
      <c r="J1288" s="76">
        <v>44324.0</v>
      </c>
      <c r="K1288" s="87" t="s">
        <v>4899</v>
      </c>
      <c r="L1288" s="59" t="s">
        <v>18</v>
      </c>
      <c r="M1288" s="60" t="s">
        <v>18</v>
      </c>
      <c r="N1288" s="63" t="s">
        <v>18</v>
      </c>
      <c r="O1288" s="63" t="s">
        <v>18</v>
      </c>
      <c r="P1288" s="57"/>
      <c r="Q1288" s="57"/>
    </row>
    <row r="1289">
      <c r="A1289" s="63">
        <v>2.0</v>
      </c>
      <c r="B1289" s="63" t="s">
        <v>448</v>
      </c>
      <c r="C1289" s="63" t="s">
        <v>4900</v>
      </c>
      <c r="D1289" s="63">
        <v>733.0</v>
      </c>
      <c r="E1289" s="63" t="s">
        <v>18</v>
      </c>
      <c r="F1289" s="63" t="s">
        <v>1608</v>
      </c>
      <c r="G1289" s="63"/>
      <c r="H1289" s="63" t="s">
        <v>202</v>
      </c>
      <c r="I1289" s="76">
        <v>44349.0</v>
      </c>
      <c r="J1289" s="76">
        <v>44355.0</v>
      </c>
      <c r="K1289" s="87" t="s">
        <v>4901</v>
      </c>
      <c r="L1289" s="59" t="s">
        <v>18</v>
      </c>
      <c r="M1289" s="60" t="s">
        <v>18</v>
      </c>
      <c r="N1289" s="63" t="s">
        <v>18</v>
      </c>
      <c r="O1289" s="63" t="s">
        <v>18</v>
      </c>
      <c r="P1289" s="57"/>
      <c r="Q1289" s="57"/>
      <c r="R1289">
        <f t="shared" ref="R1289:R1300" si="110">DATEDIF(I1289,J1289,"D")</f>
        <v>6</v>
      </c>
    </row>
    <row r="1290">
      <c r="A1290" s="63">
        <v>2.0</v>
      </c>
      <c r="B1290" s="63" t="s">
        <v>258</v>
      </c>
      <c r="C1290" s="60" t="s">
        <v>4902</v>
      </c>
      <c r="D1290" s="63">
        <v>808.0</v>
      </c>
      <c r="E1290" s="63" t="s">
        <v>18</v>
      </c>
      <c r="F1290" s="63" t="s">
        <v>1608</v>
      </c>
      <c r="G1290" s="156"/>
      <c r="H1290" s="156"/>
      <c r="I1290" s="76">
        <v>44383.0</v>
      </c>
      <c r="J1290" s="76">
        <v>44391.0</v>
      </c>
      <c r="K1290" s="87" t="s">
        <v>4903</v>
      </c>
      <c r="L1290" s="59" t="s">
        <v>18</v>
      </c>
      <c r="M1290" s="60" t="s">
        <v>18</v>
      </c>
      <c r="N1290" s="63" t="s">
        <v>18</v>
      </c>
      <c r="O1290" s="63" t="s">
        <v>18</v>
      </c>
      <c r="P1290" s="57"/>
      <c r="Q1290" s="57"/>
      <c r="R1290">
        <f t="shared" si="110"/>
        <v>8</v>
      </c>
    </row>
    <row r="1291" ht="31.5" customHeight="1">
      <c r="A1291" s="63">
        <v>2.0</v>
      </c>
      <c r="B1291" s="63" t="s">
        <v>2087</v>
      </c>
      <c r="C1291" s="63" t="s">
        <v>4904</v>
      </c>
      <c r="D1291" s="63">
        <v>884.0</v>
      </c>
      <c r="E1291" s="63" t="s">
        <v>18</v>
      </c>
      <c r="F1291" s="63" t="s">
        <v>1608</v>
      </c>
      <c r="G1291" s="156"/>
      <c r="H1291" s="156"/>
      <c r="I1291" s="76">
        <v>44384.0</v>
      </c>
      <c r="J1291" s="76">
        <v>44392.0</v>
      </c>
      <c r="K1291" s="87" t="s">
        <v>4905</v>
      </c>
      <c r="L1291" s="59" t="s">
        <v>18</v>
      </c>
      <c r="M1291" s="60" t="s">
        <v>18</v>
      </c>
      <c r="N1291" s="63" t="s">
        <v>18</v>
      </c>
      <c r="O1291" s="63" t="s">
        <v>18</v>
      </c>
      <c r="P1291" s="57"/>
      <c r="Q1291" s="57"/>
      <c r="R1291">
        <f t="shared" si="110"/>
        <v>8</v>
      </c>
    </row>
    <row r="1292">
      <c r="A1292" s="63">
        <v>2.0</v>
      </c>
      <c r="B1292" s="63" t="s">
        <v>550</v>
      </c>
      <c r="C1292" s="63" t="s">
        <v>4906</v>
      </c>
      <c r="D1292" s="63">
        <v>407.0</v>
      </c>
      <c r="E1292" s="63" t="s">
        <v>18</v>
      </c>
      <c r="F1292" s="63" t="s">
        <v>1608</v>
      </c>
      <c r="G1292" s="63"/>
      <c r="H1292" s="63" t="s">
        <v>1629</v>
      </c>
      <c r="I1292" s="76">
        <v>44299.0</v>
      </c>
      <c r="J1292" s="76">
        <v>44301.0</v>
      </c>
      <c r="K1292" s="87" t="s">
        <v>4907</v>
      </c>
      <c r="L1292" s="59" t="s">
        <v>18</v>
      </c>
      <c r="M1292" s="60" t="s">
        <v>18</v>
      </c>
      <c r="N1292" s="63" t="s">
        <v>18</v>
      </c>
      <c r="O1292" s="63" t="s">
        <v>18</v>
      </c>
      <c r="P1292" s="57"/>
      <c r="Q1292" s="57"/>
      <c r="R1292">
        <f t="shared" si="110"/>
        <v>2</v>
      </c>
    </row>
    <row r="1293">
      <c r="A1293" s="63">
        <v>2.0</v>
      </c>
      <c r="B1293" s="63" t="s">
        <v>550</v>
      </c>
      <c r="C1293" s="63" t="s">
        <v>70</v>
      </c>
      <c r="D1293" s="63">
        <v>503.0</v>
      </c>
      <c r="E1293" s="63" t="s">
        <v>18</v>
      </c>
      <c r="F1293" s="63" t="s">
        <v>1608</v>
      </c>
      <c r="G1293" s="63"/>
      <c r="H1293" s="63" t="s">
        <v>1629</v>
      </c>
      <c r="I1293" s="76">
        <v>44301.0</v>
      </c>
      <c r="J1293" s="76">
        <v>44301.0</v>
      </c>
      <c r="K1293" s="87" t="s">
        <v>4908</v>
      </c>
      <c r="L1293" s="59" t="s">
        <v>18</v>
      </c>
      <c r="M1293" s="60" t="s">
        <v>18</v>
      </c>
      <c r="N1293" s="63" t="s">
        <v>18</v>
      </c>
      <c r="O1293" s="63" t="s">
        <v>18</v>
      </c>
      <c r="P1293" s="57"/>
      <c r="Q1293" s="57"/>
      <c r="R1293">
        <f t="shared" si="110"/>
        <v>0</v>
      </c>
    </row>
    <row r="1294">
      <c r="A1294" s="63">
        <v>2.0</v>
      </c>
      <c r="B1294" s="63" t="s">
        <v>550</v>
      </c>
      <c r="C1294" s="63" t="s">
        <v>2084</v>
      </c>
      <c r="D1294" s="63">
        <v>532.0</v>
      </c>
      <c r="E1294" s="63" t="s">
        <v>18</v>
      </c>
      <c r="F1294" s="63" t="s">
        <v>1608</v>
      </c>
      <c r="G1294" s="156"/>
      <c r="H1294" s="156"/>
      <c r="I1294" s="76">
        <v>44308.0</v>
      </c>
      <c r="J1294" s="76">
        <v>44316.0</v>
      </c>
      <c r="K1294" s="87" t="s">
        <v>4909</v>
      </c>
      <c r="L1294" s="59" t="s">
        <v>18</v>
      </c>
      <c r="M1294" s="60" t="s">
        <v>18</v>
      </c>
      <c r="N1294" s="63" t="s">
        <v>18</v>
      </c>
      <c r="O1294" s="63" t="s">
        <v>18</v>
      </c>
      <c r="P1294" s="57"/>
      <c r="Q1294" s="57"/>
      <c r="R1294">
        <f t="shared" si="110"/>
        <v>8</v>
      </c>
    </row>
    <row r="1295" ht="29.25" customHeight="1">
      <c r="A1295" s="63">
        <v>2.0</v>
      </c>
      <c r="B1295" s="63" t="s">
        <v>550</v>
      </c>
      <c r="C1295" s="63" t="s">
        <v>4910</v>
      </c>
      <c r="D1295" s="63">
        <v>544.0</v>
      </c>
      <c r="E1295" s="63" t="s">
        <v>18</v>
      </c>
      <c r="F1295" s="63" t="s">
        <v>1608</v>
      </c>
      <c r="G1295" s="63"/>
      <c r="H1295" s="63" t="s">
        <v>18</v>
      </c>
      <c r="I1295" s="76">
        <v>44309.0</v>
      </c>
      <c r="J1295" s="76">
        <v>44348.0</v>
      </c>
      <c r="K1295" s="87" t="s">
        <v>4911</v>
      </c>
      <c r="L1295" s="59" t="s">
        <v>18</v>
      </c>
      <c r="M1295" s="60" t="s">
        <v>18</v>
      </c>
      <c r="N1295" s="63" t="s">
        <v>18</v>
      </c>
      <c r="O1295" s="63" t="s">
        <v>18</v>
      </c>
      <c r="P1295" s="57"/>
      <c r="Q1295" s="57"/>
      <c r="R1295">
        <f t="shared" si="110"/>
        <v>39</v>
      </c>
    </row>
    <row r="1296">
      <c r="A1296" s="63">
        <v>2.0</v>
      </c>
      <c r="B1296" s="63" t="s">
        <v>550</v>
      </c>
      <c r="C1296" s="63" t="s">
        <v>4891</v>
      </c>
      <c r="D1296" s="63">
        <v>570.0</v>
      </c>
      <c r="E1296" s="63" t="s">
        <v>18</v>
      </c>
      <c r="F1296" s="63" t="s">
        <v>1608</v>
      </c>
      <c r="G1296" s="63"/>
      <c r="H1296" s="63" t="s">
        <v>79</v>
      </c>
      <c r="I1296" s="76">
        <v>44315.0</v>
      </c>
      <c r="J1296" s="76">
        <v>44351.0</v>
      </c>
      <c r="K1296" s="77" t="s">
        <v>4912</v>
      </c>
      <c r="L1296" s="59" t="s">
        <v>18</v>
      </c>
      <c r="M1296" s="60" t="s">
        <v>18</v>
      </c>
      <c r="N1296" s="63" t="s">
        <v>18</v>
      </c>
      <c r="O1296" s="63" t="s">
        <v>18</v>
      </c>
      <c r="P1296" s="57"/>
      <c r="Q1296" s="57"/>
      <c r="R1296">
        <f t="shared" si="110"/>
        <v>36</v>
      </c>
    </row>
    <row r="1297">
      <c r="A1297" s="63">
        <v>2.0</v>
      </c>
      <c r="B1297" s="63" t="s">
        <v>550</v>
      </c>
      <c r="C1297" s="63" t="s">
        <v>4913</v>
      </c>
      <c r="D1297" s="63">
        <v>1004.0</v>
      </c>
      <c r="E1297" s="63" t="s">
        <v>18</v>
      </c>
      <c r="F1297" s="63" t="s">
        <v>1608</v>
      </c>
      <c r="G1297" s="63"/>
      <c r="H1297" s="63" t="s">
        <v>18</v>
      </c>
      <c r="I1297" s="76">
        <v>44410.0</v>
      </c>
      <c r="J1297" s="76">
        <v>44435.0</v>
      </c>
      <c r="K1297" s="87" t="s">
        <v>4914</v>
      </c>
      <c r="L1297" s="59" t="s">
        <v>18</v>
      </c>
      <c r="M1297" s="60" t="s">
        <v>18</v>
      </c>
      <c r="N1297" s="63" t="s">
        <v>18</v>
      </c>
      <c r="O1297" s="63" t="s">
        <v>18</v>
      </c>
      <c r="P1297" s="57"/>
      <c r="Q1297" s="57"/>
      <c r="R1297">
        <f t="shared" si="110"/>
        <v>25</v>
      </c>
    </row>
    <row r="1298">
      <c r="A1298" s="63">
        <v>2.0</v>
      </c>
      <c r="B1298" s="63" t="s">
        <v>4915</v>
      </c>
      <c r="C1298" s="63" t="s">
        <v>4916</v>
      </c>
      <c r="D1298" s="63">
        <v>721.0</v>
      </c>
      <c r="E1298" s="63" t="s">
        <v>18</v>
      </c>
      <c r="F1298" s="63" t="s">
        <v>1608</v>
      </c>
      <c r="G1298" s="63"/>
      <c r="H1298" s="63" t="s">
        <v>18</v>
      </c>
      <c r="I1298" s="76">
        <v>44347.0</v>
      </c>
      <c r="J1298" s="126">
        <v>44379.0</v>
      </c>
      <c r="K1298" s="87" t="s">
        <v>4917</v>
      </c>
      <c r="L1298" s="59" t="s">
        <v>18</v>
      </c>
      <c r="M1298" s="60" t="s">
        <v>18</v>
      </c>
      <c r="N1298" s="63" t="s">
        <v>18</v>
      </c>
      <c r="O1298" s="63" t="s">
        <v>18</v>
      </c>
      <c r="P1298" s="57"/>
      <c r="Q1298" s="57"/>
      <c r="R1298">
        <f t="shared" si="110"/>
        <v>32</v>
      </c>
    </row>
    <row r="1299">
      <c r="A1299" s="63">
        <v>1.0</v>
      </c>
      <c r="B1299" s="63" t="s">
        <v>1876</v>
      </c>
      <c r="C1299" s="63" t="s">
        <v>4918</v>
      </c>
      <c r="D1299" s="63">
        <v>742.0</v>
      </c>
      <c r="E1299" s="63" t="s">
        <v>18</v>
      </c>
      <c r="F1299" s="63" t="s">
        <v>1608</v>
      </c>
      <c r="G1299" s="63"/>
      <c r="H1299" s="63" t="s">
        <v>18</v>
      </c>
      <c r="I1299" s="76">
        <v>44365.0</v>
      </c>
      <c r="J1299" s="76">
        <v>44371.0</v>
      </c>
      <c r="K1299" s="87" t="s">
        <v>4919</v>
      </c>
      <c r="L1299" s="59" t="s">
        <v>18</v>
      </c>
      <c r="M1299" s="60" t="s">
        <v>18</v>
      </c>
      <c r="N1299" s="63" t="s">
        <v>18</v>
      </c>
      <c r="O1299" s="63" t="s">
        <v>18</v>
      </c>
      <c r="P1299" s="57"/>
      <c r="Q1299" s="57"/>
      <c r="R1299">
        <f t="shared" si="110"/>
        <v>6</v>
      </c>
    </row>
    <row r="1300">
      <c r="A1300" s="63">
        <v>2.0</v>
      </c>
      <c r="B1300" s="63" t="s">
        <v>1876</v>
      </c>
      <c r="C1300" s="63" t="s">
        <v>1932</v>
      </c>
      <c r="D1300" s="63">
        <v>759.0</v>
      </c>
      <c r="E1300" s="63" t="s">
        <v>18</v>
      </c>
      <c r="F1300" s="63" t="s">
        <v>1608</v>
      </c>
      <c r="G1300" s="63"/>
      <c r="H1300" s="63" t="s">
        <v>18</v>
      </c>
      <c r="I1300" s="76">
        <v>44369.0</v>
      </c>
      <c r="J1300" s="76">
        <v>44376.0</v>
      </c>
      <c r="K1300" s="87" t="s">
        <v>4920</v>
      </c>
      <c r="L1300" s="59" t="s">
        <v>18</v>
      </c>
      <c r="M1300" s="60" t="s">
        <v>18</v>
      </c>
      <c r="N1300" s="63" t="s">
        <v>18</v>
      </c>
      <c r="O1300" s="63" t="s">
        <v>18</v>
      </c>
      <c r="P1300" s="57"/>
      <c r="Q1300" s="57"/>
      <c r="R1300">
        <f t="shared" si="110"/>
        <v>7</v>
      </c>
    </row>
    <row r="1301">
      <c r="A1301" s="63">
        <v>2.0</v>
      </c>
      <c r="B1301" s="63" t="s">
        <v>127</v>
      </c>
      <c r="C1301" s="63" t="s">
        <v>4921</v>
      </c>
      <c r="D1301" s="63">
        <v>463.0</v>
      </c>
      <c r="E1301" s="63" t="s">
        <v>18</v>
      </c>
      <c r="F1301" s="63" t="s">
        <v>1608</v>
      </c>
      <c r="G1301" s="63"/>
      <c r="H1301" s="63" t="s">
        <v>1629</v>
      </c>
      <c r="I1301" s="76">
        <v>44300.0</v>
      </c>
      <c r="J1301" s="76">
        <v>44301.0</v>
      </c>
      <c r="K1301" s="87" t="s">
        <v>4922</v>
      </c>
      <c r="L1301" s="59" t="s">
        <v>18</v>
      </c>
      <c r="M1301" s="60" t="s">
        <v>18</v>
      </c>
      <c r="N1301" s="63" t="s">
        <v>18</v>
      </c>
      <c r="O1301" s="63" t="s">
        <v>18</v>
      </c>
      <c r="P1301" s="57"/>
      <c r="Q1301" s="57"/>
    </row>
    <row r="1302">
      <c r="A1302" s="63">
        <v>2.0</v>
      </c>
      <c r="B1302" s="63" t="s">
        <v>4923</v>
      </c>
      <c r="C1302" s="63" t="s">
        <v>1677</v>
      </c>
      <c r="D1302" s="63">
        <v>926.0</v>
      </c>
      <c r="E1302" s="63" t="s">
        <v>18</v>
      </c>
      <c r="F1302" s="63" t="s">
        <v>1608</v>
      </c>
      <c r="G1302" s="63"/>
      <c r="H1302" s="63" t="s">
        <v>18</v>
      </c>
      <c r="I1302" s="76">
        <v>44393.0</v>
      </c>
      <c r="J1302" s="76">
        <v>44459.0</v>
      </c>
      <c r="K1302" s="87" t="s">
        <v>4924</v>
      </c>
      <c r="L1302" s="59" t="s">
        <v>18</v>
      </c>
      <c r="M1302" s="60" t="s">
        <v>18</v>
      </c>
      <c r="N1302" s="63" t="s">
        <v>18</v>
      </c>
      <c r="O1302" s="63" t="s">
        <v>18</v>
      </c>
      <c r="P1302" s="57"/>
      <c r="Q1302" s="57"/>
    </row>
    <row r="1303">
      <c r="A1303" s="63">
        <v>1.0</v>
      </c>
      <c r="B1303" s="63" t="s">
        <v>123</v>
      </c>
      <c r="C1303" s="63" t="s">
        <v>217</v>
      </c>
      <c r="D1303" s="63">
        <v>895.0</v>
      </c>
      <c r="E1303" s="63" t="s">
        <v>18</v>
      </c>
      <c r="F1303" s="63" t="s">
        <v>1608</v>
      </c>
      <c r="G1303" s="63"/>
      <c r="H1303" s="63" t="s">
        <v>18</v>
      </c>
      <c r="I1303" s="76">
        <v>44404.0</v>
      </c>
      <c r="J1303" s="76">
        <v>44435.0</v>
      </c>
      <c r="K1303" s="87" t="s">
        <v>4925</v>
      </c>
      <c r="L1303" s="59" t="s">
        <v>18</v>
      </c>
      <c r="M1303" s="60" t="s">
        <v>18</v>
      </c>
      <c r="N1303" s="63" t="s">
        <v>18</v>
      </c>
      <c r="O1303" s="63" t="s">
        <v>18</v>
      </c>
      <c r="P1303" s="57"/>
      <c r="Q1303" s="57"/>
      <c r="R1303">
        <f t="shared" ref="R1303:R1305" si="111">DATEDIF(I1303,J1303,"D")</f>
        <v>31</v>
      </c>
    </row>
    <row r="1304">
      <c r="A1304" s="63">
        <v>2.0</v>
      </c>
      <c r="B1304" s="63" t="s">
        <v>4844</v>
      </c>
      <c r="C1304" s="63" t="s">
        <v>4926</v>
      </c>
      <c r="D1304" s="63">
        <v>976.0</v>
      </c>
      <c r="E1304" s="63" t="s">
        <v>18</v>
      </c>
      <c r="F1304" s="63" t="s">
        <v>1608</v>
      </c>
      <c r="G1304" s="63"/>
      <c r="H1304" s="63" t="s">
        <v>18</v>
      </c>
      <c r="I1304" s="76">
        <v>44424.0</v>
      </c>
      <c r="J1304" s="76">
        <v>44446.0</v>
      </c>
      <c r="K1304" s="87" t="s">
        <v>4927</v>
      </c>
      <c r="L1304" s="59" t="s">
        <v>18</v>
      </c>
      <c r="M1304" s="60" t="s">
        <v>18</v>
      </c>
      <c r="N1304" s="63" t="s">
        <v>18</v>
      </c>
      <c r="O1304" s="63" t="s">
        <v>18</v>
      </c>
      <c r="P1304" s="57"/>
      <c r="Q1304" s="57"/>
      <c r="R1304">
        <f t="shared" si="111"/>
        <v>22</v>
      </c>
    </row>
    <row r="1305">
      <c r="A1305" s="63">
        <v>2.0</v>
      </c>
      <c r="B1305" s="63" t="s">
        <v>127</v>
      </c>
      <c r="C1305" s="63" t="s">
        <v>4928</v>
      </c>
      <c r="D1305" s="63">
        <v>1000.0</v>
      </c>
      <c r="E1305" s="63" t="s">
        <v>18</v>
      </c>
      <c r="F1305" s="63" t="s">
        <v>1608</v>
      </c>
      <c r="G1305" s="63"/>
      <c r="H1305" s="63" t="s">
        <v>18</v>
      </c>
      <c r="I1305" s="76">
        <v>44410.0</v>
      </c>
      <c r="J1305" s="76">
        <v>44456.0</v>
      </c>
      <c r="K1305" s="87"/>
      <c r="L1305" s="59" t="s">
        <v>18</v>
      </c>
      <c r="M1305" s="60" t="s">
        <v>18</v>
      </c>
      <c r="N1305" s="63" t="s">
        <v>18</v>
      </c>
      <c r="O1305" s="63" t="s">
        <v>18</v>
      </c>
      <c r="P1305" s="57"/>
      <c r="Q1305" s="57"/>
      <c r="R1305">
        <f t="shared" si="111"/>
        <v>46</v>
      </c>
    </row>
    <row r="1306" ht="39.75" customHeight="1">
      <c r="A1306" s="208">
        <v>3.0</v>
      </c>
      <c r="B1306" s="208" t="s">
        <v>258</v>
      </c>
      <c r="C1306" s="208" t="s">
        <v>4929</v>
      </c>
      <c r="D1306" s="208">
        <v>1189.0</v>
      </c>
      <c r="E1306" s="208" t="s">
        <v>18</v>
      </c>
      <c r="F1306" s="208" t="s">
        <v>1608</v>
      </c>
      <c r="G1306" s="208"/>
      <c r="H1306" s="208" t="s">
        <v>1629</v>
      </c>
      <c r="I1306" s="291">
        <v>44454.0</v>
      </c>
      <c r="J1306" s="291">
        <v>44462.0</v>
      </c>
      <c r="K1306" s="292" t="s">
        <v>4930</v>
      </c>
      <c r="L1306" s="138">
        <v>499000.0</v>
      </c>
      <c r="M1306" s="226" t="s">
        <v>4931</v>
      </c>
      <c r="N1306" s="208" t="s">
        <v>18</v>
      </c>
      <c r="O1306" s="208" t="s">
        <v>18</v>
      </c>
      <c r="P1306" s="293"/>
      <c r="Q1306" s="293"/>
    </row>
    <row r="1307">
      <c r="A1307" s="63">
        <v>2.0</v>
      </c>
      <c r="B1307" s="63" t="s">
        <v>448</v>
      </c>
      <c r="C1307" s="63" t="s">
        <v>70</v>
      </c>
      <c r="D1307" s="63">
        <v>1326.0</v>
      </c>
      <c r="E1307" s="63" t="s">
        <v>1624</v>
      </c>
      <c r="F1307" s="63" t="s">
        <v>1608</v>
      </c>
      <c r="G1307" s="63"/>
      <c r="H1307" s="63" t="s">
        <v>202</v>
      </c>
      <c r="I1307" s="79">
        <v>44483.0</v>
      </c>
      <c r="J1307" s="76">
        <v>44501.0</v>
      </c>
      <c r="K1307" s="87" t="s">
        <v>4932</v>
      </c>
      <c r="L1307" s="59" t="s">
        <v>18</v>
      </c>
      <c r="M1307" s="60" t="s">
        <v>18</v>
      </c>
      <c r="N1307" s="63" t="s">
        <v>18</v>
      </c>
      <c r="O1307" s="63" t="s">
        <v>18</v>
      </c>
      <c r="P1307" s="57"/>
      <c r="Q1307" s="57"/>
    </row>
    <row r="1308">
      <c r="A1308" s="63">
        <v>2.0</v>
      </c>
      <c r="B1308" s="217" t="s">
        <v>448</v>
      </c>
      <c r="C1308" s="217" t="s">
        <v>4933</v>
      </c>
      <c r="D1308" s="217">
        <v>1412.0</v>
      </c>
      <c r="E1308" s="217" t="s">
        <v>1624</v>
      </c>
      <c r="F1308" s="217" t="s">
        <v>1608</v>
      </c>
      <c r="G1308" s="217"/>
      <c r="H1308" s="217" t="s">
        <v>202</v>
      </c>
      <c r="I1308" s="286">
        <v>44495.0</v>
      </c>
      <c r="J1308" s="278">
        <v>44501.0</v>
      </c>
      <c r="K1308" s="279" t="s">
        <v>4934</v>
      </c>
      <c r="L1308" s="221" t="s">
        <v>18</v>
      </c>
      <c r="M1308" s="222" t="s">
        <v>18</v>
      </c>
      <c r="N1308" s="217" t="s">
        <v>18</v>
      </c>
      <c r="O1308" s="217" t="s">
        <v>18</v>
      </c>
      <c r="P1308" s="280"/>
      <c r="Q1308" s="280"/>
    </row>
    <row r="1309">
      <c r="A1309" s="63">
        <v>2.0</v>
      </c>
      <c r="B1309" s="63" t="s">
        <v>4935</v>
      </c>
      <c r="C1309" s="60" t="s">
        <v>4936</v>
      </c>
      <c r="D1309" s="63">
        <v>383.0</v>
      </c>
      <c r="E1309" s="63" t="s">
        <v>4937</v>
      </c>
      <c r="F1309" s="63" t="s">
        <v>1608</v>
      </c>
      <c r="G1309" s="63"/>
      <c r="H1309" s="63" t="s">
        <v>202</v>
      </c>
      <c r="I1309" s="76">
        <v>44280.0</v>
      </c>
      <c r="J1309" s="64">
        <v>44292.0</v>
      </c>
      <c r="K1309" s="87" t="s">
        <v>4938</v>
      </c>
      <c r="L1309" s="59">
        <v>3.8956783E7</v>
      </c>
      <c r="M1309" s="60" t="s">
        <v>18</v>
      </c>
      <c r="N1309" s="63" t="s">
        <v>18</v>
      </c>
      <c r="O1309" s="59" t="s">
        <v>18</v>
      </c>
      <c r="P1309" s="57"/>
      <c r="Q1309" s="293"/>
      <c r="R1309">
        <f>DATEDIF(I1309,J1309,"D")</f>
        <v>12</v>
      </c>
    </row>
    <row r="1310">
      <c r="A1310" s="210">
        <v>2.0</v>
      </c>
      <c r="B1310" s="294" t="s">
        <v>4939</v>
      </c>
      <c r="C1310" s="128" t="s">
        <v>4940</v>
      </c>
      <c r="D1310" s="210">
        <v>1464.0</v>
      </c>
      <c r="E1310" s="210" t="s">
        <v>4937</v>
      </c>
      <c r="F1310" s="210" t="s">
        <v>1608</v>
      </c>
      <c r="G1310" s="128"/>
      <c r="H1310" s="128" t="s">
        <v>202</v>
      </c>
      <c r="I1310" s="295">
        <v>44182.0</v>
      </c>
      <c r="J1310" s="211">
        <v>44214.0</v>
      </c>
      <c r="K1310" s="53" t="s">
        <v>4941</v>
      </c>
      <c r="L1310" s="132">
        <v>3.9076532E7</v>
      </c>
      <c r="M1310" s="133" t="s">
        <v>18</v>
      </c>
      <c r="N1310" s="134" t="s">
        <v>18</v>
      </c>
      <c r="O1310" s="213" t="s">
        <v>18</v>
      </c>
      <c r="P1310" s="62"/>
      <c r="Q1310" s="62"/>
    </row>
    <row r="1311">
      <c r="A1311" s="63">
        <v>2.0</v>
      </c>
      <c r="B1311" s="63" t="s">
        <v>4942</v>
      </c>
      <c r="C1311" s="60" t="s">
        <v>4943</v>
      </c>
      <c r="D1311" s="63">
        <v>919.0</v>
      </c>
      <c r="E1311" s="63" t="s">
        <v>1632</v>
      </c>
      <c r="F1311" s="63" t="s">
        <v>1608</v>
      </c>
      <c r="G1311" s="63"/>
      <c r="H1311" s="63" t="s">
        <v>18</v>
      </c>
      <c r="I1311" s="76">
        <v>44407.0</v>
      </c>
      <c r="J1311" s="76">
        <v>44401.0</v>
      </c>
      <c r="K1311" s="87" t="s">
        <v>4944</v>
      </c>
      <c r="L1311" s="59">
        <v>1.488393E7</v>
      </c>
      <c r="M1311" s="248"/>
      <c r="N1311" s="156"/>
      <c r="O1311" s="156"/>
      <c r="P1311" s="57"/>
      <c r="Q1311" s="57"/>
    </row>
    <row r="1312" ht="54.75" customHeight="1">
      <c r="A1312" s="210">
        <v>2.0</v>
      </c>
      <c r="B1312" s="128" t="s">
        <v>212</v>
      </c>
      <c r="C1312" s="128" t="s">
        <v>4945</v>
      </c>
      <c r="D1312" s="210">
        <v>1293.0</v>
      </c>
      <c r="E1312" s="210" t="s">
        <v>1632</v>
      </c>
      <c r="F1312" s="210" t="s">
        <v>1608</v>
      </c>
      <c r="G1312" s="128"/>
      <c r="H1312" s="128" t="s">
        <v>202</v>
      </c>
      <c r="I1312" s="212">
        <v>44187.0</v>
      </c>
      <c r="J1312" s="212">
        <v>44210.0</v>
      </c>
      <c r="K1312" s="53" t="s">
        <v>4946</v>
      </c>
      <c r="L1312" s="132">
        <v>1.488393E7</v>
      </c>
      <c r="M1312" s="133" t="s">
        <v>18</v>
      </c>
      <c r="N1312" s="134" t="s">
        <v>18</v>
      </c>
      <c r="O1312" s="213" t="s">
        <v>18</v>
      </c>
      <c r="P1312" s="62"/>
      <c r="Q1312" s="62"/>
    </row>
    <row r="1313">
      <c r="A1313" s="49">
        <v>2.0</v>
      </c>
      <c r="B1313" s="51" t="s">
        <v>212</v>
      </c>
      <c r="C1313" s="128" t="s">
        <v>4945</v>
      </c>
      <c r="D1313" s="49">
        <v>1.0</v>
      </c>
      <c r="E1313" s="49" t="s">
        <v>1632</v>
      </c>
      <c r="F1313" s="49" t="s">
        <v>1608</v>
      </c>
      <c r="G1313" s="51"/>
      <c r="H1313" s="51" t="s">
        <v>202</v>
      </c>
      <c r="I1313" s="96">
        <v>44208.0</v>
      </c>
      <c r="J1313" s="96">
        <v>44210.0</v>
      </c>
      <c r="K1313" s="81" t="s">
        <v>4947</v>
      </c>
      <c r="L1313" s="132">
        <v>1.488393E7</v>
      </c>
      <c r="M1313" s="98" t="s">
        <v>18</v>
      </c>
      <c r="N1313" s="55" t="s">
        <v>18</v>
      </c>
      <c r="O1313" s="56" t="s">
        <v>18</v>
      </c>
      <c r="P1313" s="62"/>
      <c r="Q1313" s="62"/>
      <c r="R1313">
        <f t="shared" ref="R1313:R1314" si="112">DATEDIF(I1313,J1313,"D")</f>
        <v>2</v>
      </c>
    </row>
    <row r="1314">
      <c r="A1314" s="63">
        <v>2.0</v>
      </c>
      <c r="B1314" s="63" t="s">
        <v>212</v>
      </c>
      <c r="C1314" s="63" t="s">
        <v>4948</v>
      </c>
      <c r="D1314" s="63">
        <v>591.0</v>
      </c>
      <c r="E1314" s="63" t="s">
        <v>1632</v>
      </c>
      <c r="F1314" s="63" t="s">
        <v>1608</v>
      </c>
      <c r="G1314" s="63"/>
      <c r="H1314" s="63" t="s">
        <v>1790</v>
      </c>
      <c r="I1314" s="76">
        <v>44327.0</v>
      </c>
      <c r="J1314" s="126">
        <v>44357.0</v>
      </c>
      <c r="K1314" s="87" t="s">
        <v>4949</v>
      </c>
      <c r="L1314" s="59">
        <v>1.488393E7</v>
      </c>
      <c r="M1314" s="60" t="s">
        <v>4950</v>
      </c>
      <c r="N1314" s="63" t="s">
        <v>18</v>
      </c>
      <c r="O1314" s="63" t="s">
        <v>18</v>
      </c>
      <c r="P1314" s="57"/>
      <c r="Q1314" s="57"/>
      <c r="R1314">
        <f t="shared" si="112"/>
        <v>30</v>
      </c>
    </row>
    <row r="1315">
      <c r="A1315" s="49">
        <v>2.0</v>
      </c>
      <c r="B1315" s="51" t="s">
        <v>127</v>
      </c>
      <c r="C1315" s="51" t="s">
        <v>1652</v>
      </c>
      <c r="D1315" s="49">
        <v>182.0</v>
      </c>
      <c r="E1315" s="49" t="s">
        <v>1645</v>
      </c>
      <c r="F1315" s="49" t="s">
        <v>1608</v>
      </c>
      <c r="G1315" s="51"/>
      <c r="H1315" s="51" t="s">
        <v>1629</v>
      </c>
      <c r="I1315" s="96">
        <v>44239.0</v>
      </c>
      <c r="J1315" s="96">
        <v>44252.0</v>
      </c>
      <c r="K1315" s="81" t="s">
        <v>4951</v>
      </c>
      <c r="L1315" s="54">
        <v>9.7367066E7</v>
      </c>
      <c r="M1315" s="98" t="s">
        <v>18</v>
      </c>
      <c r="N1315" s="55" t="s">
        <v>18</v>
      </c>
      <c r="O1315" s="56" t="s">
        <v>18</v>
      </c>
      <c r="P1315" s="57"/>
      <c r="Q1315" s="57"/>
    </row>
    <row r="1316">
      <c r="A1316" s="63">
        <v>2.0</v>
      </c>
      <c r="B1316" s="63" t="s">
        <v>127</v>
      </c>
      <c r="C1316" s="60" t="s">
        <v>4952</v>
      </c>
      <c r="D1316" s="63">
        <v>364.0</v>
      </c>
      <c r="E1316" s="63" t="s">
        <v>1645</v>
      </c>
      <c r="F1316" s="63" t="s">
        <v>1608</v>
      </c>
      <c r="G1316" s="63"/>
      <c r="H1316" s="63" t="s">
        <v>1629</v>
      </c>
      <c r="I1316" s="76">
        <v>44278.0</v>
      </c>
      <c r="J1316" s="76">
        <v>44287.0</v>
      </c>
      <c r="K1316" s="87" t="s">
        <v>4953</v>
      </c>
      <c r="L1316" s="244">
        <f>61130581.99+40882734+109256897.99</f>
        <v>211270214</v>
      </c>
      <c r="M1316" s="60" t="s">
        <v>18</v>
      </c>
      <c r="N1316" s="63" t="s">
        <v>18</v>
      </c>
      <c r="O1316" s="59" t="s">
        <v>18</v>
      </c>
      <c r="P1316" s="57"/>
      <c r="Q1316" s="57"/>
      <c r="R1316">
        <f>DATEDIF(I1316,J1316,"D")</f>
        <v>9</v>
      </c>
    </row>
    <row r="1317">
      <c r="A1317" s="63">
        <v>2.0</v>
      </c>
      <c r="B1317" s="63" t="s">
        <v>127</v>
      </c>
      <c r="C1317" s="63" t="s">
        <v>4954</v>
      </c>
      <c r="D1317" s="63">
        <v>524.0</v>
      </c>
      <c r="E1317" s="63" t="s">
        <v>1645</v>
      </c>
      <c r="F1317" s="63" t="s">
        <v>1608</v>
      </c>
      <c r="G1317" s="63"/>
      <c r="H1317" s="63" t="s">
        <v>1629</v>
      </c>
      <c r="I1317" s="76">
        <v>44307.0</v>
      </c>
      <c r="J1317" s="76">
        <v>44320.0</v>
      </c>
      <c r="K1317" s="87" t="s">
        <v>4955</v>
      </c>
      <c r="L1317" s="59">
        <v>6.1130582E7</v>
      </c>
      <c r="M1317" s="60" t="s">
        <v>18</v>
      </c>
      <c r="N1317" s="63" t="s">
        <v>18</v>
      </c>
      <c r="O1317" s="63" t="s">
        <v>18</v>
      </c>
      <c r="P1317" s="57"/>
      <c r="Q1317" s="57"/>
    </row>
    <row r="1318">
      <c r="A1318" s="63">
        <v>2.0</v>
      </c>
      <c r="B1318" s="63" t="s">
        <v>127</v>
      </c>
      <c r="C1318" s="60" t="s">
        <v>4956</v>
      </c>
      <c r="D1318" s="63">
        <v>587.0</v>
      </c>
      <c r="E1318" s="63" t="s">
        <v>1645</v>
      </c>
      <c r="F1318" s="63" t="s">
        <v>1608</v>
      </c>
      <c r="G1318" s="63"/>
      <c r="H1318" s="63" t="s">
        <v>18</v>
      </c>
      <c r="I1318" s="76">
        <v>44321.0</v>
      </c>
      <c r="J1318" s="76">
        <v>44322.0</v>
      </c>
      <c r="K1318" s="87" t="s">
        <v>4957</v>
      </c>
      <c r="L1318" s="59">
        <v>4.0882734E7</v>
      </c>
      <c r="M1318" s="60" t="s">
        <v>18</v>
      </c>
      <c r="N1318" s="63" t="s">
        <v>18</v>
      </c>
      <c r="O1318" s="63" t="s">
        <v>18</v>
      </c>
      <c r="P1318" s="57"/>
      <c r="Q1318" s="57"/>
      <c r="R1318">
        <f t="shared" ref="R1318:R1319" si="113">DATEDIF(I1318,J1318,"D")</f>
        <v>1</v>
      </c>
    </row>
    <row r="1319">
      <c r="A1319" s="63">
        <v>2.0</v>
      </c>
      <c r="B1319" s="63" t="s">
        <v>127</v>
      </c>
      <c r="C1319" s="63" t="s">
        <v>1652</v>
      </c>
      <c r="D1319" s="63">
        <v>655.0</v>
      </c>
      <c r="E1319" s="63" t="s">
        <v>1645</v>
      </c>
      <c r="F1319" s="63" t="s">
        <v>1608</v>
      </c>
      <c r="G1319" s="63"/>
      <c r="H1319" s="63" t="s">
        <v>1629</v>
      </c>
      <c r="I1319" s="76">
        <v>44336.0</v>
      </c>
      <c r="J1319" s="76">
        <v>44349.0</v>
      </c>
      <c r="K1319" s="87" t="s">
        <v>4958</v>
      </c>
      <c r="L1319" s="59">
        <v>4.0882734E7</v>
      </c>
      <c r="M1319" s="60" t="s">
        <v>1653</v>
      </c>
      <c r="N1319" s="163" t="s">
        <v>1654</v>
      </c>
      <c r="O1319" s="63" t="s">
        <v>18</v>
      </c>
      <c r="P1319" s="57"/>
      <c r="Q1319" s="57"/>
      <c r="R1319">
        <f t="shared" si="113"/>
        <v>13</v>
      </c>
    </row>
    <row r="1320">
      <c r="A1320" s="63">
        <v>2.0</v>
      </c>
      <c r="B1320" s="63" t="s">
        <v>127</v>
      </c>
      <c r="C1320" s="63" t="s">
        <v>1648</v>
      </c>
      <c r="D1320" s="63">
        <v>706.0</v>
      </c>
      <c r="E1320" s="63" t="s">
        <v>1645</v>
      </c>
      <c r="F1320" s="63" t="s">
        <v>1608</v>
      </c>
      <c r="G1320" s="63"/>
      <c r="H1320" s="63" t="s">
        <v>1629</v>
      </c>
      <c r="I1320" s="76">
        <v>44342.0</v>
      </c>
      <c r="J1320" s="76">
        <v>44349.0</v>
      </c>
      <c r="K1320" s="87" t="s">
        <v>4959</v>
      </c>
      <c r="L1320" s="59">
        <v>1.0925689799E8</v>
      </c>
      <c r="M1320" s="60" t="s">
        <v>1650</v>
      </c>
      <c r="N1320" s="61" t="s">
        <v>1656</v>
      </c>
      <c r="O1320" s="63" t="s">
        <v>18</v>
      </c>
      <c r="P1320" s="57"/>
      <c r="Q1320" s="57"/>
    </row>
    <row r="1321">
      <c r="A1321" s="63">
        <v>2.0</v>
      </c>
      <c r="B1321" s="63" t="s">
        <v>127</v>
      </c>
      <c r="C1321" s="60" t="s">
        <v>4960</v>
      </c>
      <c r="D1321" s="63">
        <v>919.0</v>
      </c>
      <c r="E1321" s="63" t="s">
        <v>1645</v>
      </c>
      <c r="F1321" s="63" t="s">
        <v>1608</v>
      </c>
      <c r="G1321" s="63"/>
      <c r="H1321" s="63" t="s">
        <v>411</v>
      </c>
      <c r="I1321" s="76">
        <v>44392.0</v>
      </c>
      <c r="J1321" s="76">
        <v>44392.0</v>
      </c>
      <c r="K1321" s="87" t="s">
        <v>4961</v>
      </c>
      <c r="L1321" s="244"/>
      <c r="M1321" s="60" t="s">
        <v>18</v>
      </c>
      <c r="N1321" s="63" t="s">
        <v>18</v>
      </c>
      <c r="O1321" s="63" t="s">
        <v>18</v>
      </c>
      <c r="P1321" s="57"/>
      <c r="Q1321" s="57"/>
    </row>
    <row r="1322">
      <c r="A1322" s="63">
        <v>2.0</v>
      </c>
      <c r="B1322" s="63" t="s">
        <v>127</v>
      </c>
      <c r="C1322" s="63" t="s">
        <v>1652</v>
      </c>
      <c r="D1322" s="63">
        <v>931.0</v>
      </c>
      <c r="E1322" s="63" t="s">
        <v>1645</v>
      </c>
      <c r="F1322" s="63" t="s">
        <v>1608</v>
      </c>
      <c r="G1322" s="63"/>
      <c r="H1322" s="63" t="s">
        <v>411</v>
      </c>
      <c r="I1322" s="76">
        <v>44396.0</v>
      </c>
      <c r="J1322" s="76">
        <v>44392.0</v>
      </c>
      <c r="K1322" s="87" t="s">
        <v>4962</v>
      </c>
      <c r="L1322" s="244"/>
      <c r="M1322" s="60" t="s">
        <v>18</v>
      </c>
      <c r="N1322" s="63" t="s">
        <v>18</v>
      </c>
      <c r="O1322" s="63" t="s">
        <v>18</v>
      </c>
      <c r="P1322" s="57"/>
      <c r="Q1322" s="57"/>
      <c r="R1322" t="str">
        <f t="shared" ref="R1322:R1329" si="114">DATEDIF(I1322,J1322,"D")</f>
        <v>#NUM!</v>
      </c>
    </row>
    <row r="1323">
      <c r="A1323" s="63">
        <v>2.0</v>
      </c>
      <c r="B1323" s="63" t="s">
        <v>127</v>
      </c>
      <c r="C1323" s="63" t="s">
        <v>1652</v>
      </c>
      <c r="D1323" s="63">
        <v>859.0</v>
      </c>
      <c r="E1323" s="63" t="s">
        <v>1645</v>
      </c>
      <c r="F1323" s="63" t="s">
        <v>1608</v>
      </c>
      <c r="G1323" s="63"/>
      <c r="H1323" s="63" t="s">
        <v>1629</v>
      </c>
      <c r="I1323" s="76">
        <v>44378.0</v>
      </c>
      <c r="J1323" s="76">
        <v>44417.0</v>
      </c>
      <c r="K1323" s="87" t="s">
        <v>4963</v>
      </c>
      <c r="L1323" s="244"/>
      <c r="M1323" s="248"/>
      <c r="N1323" s="156"/>
      <c r="O1323" s="156"/>
      <c r="P1323" s="57"/>
      <c r="Q1323" s="57"/>
      <c r="R1323">
        <f t="shared" si="114"/>
        <v>39</v>
      </c>
    </row>
    <row r="1324" ht="52.5" customHeight="1">
      <c r="A1324" s="63">
        <v>2.0</v>
      </c>
      <c r="B1324" s="63" t="s">
        <v>127</v>
      </c>
      <c r="C1324" s="60" t="s">
        <v>4964</v>
      </c>
      <c r="D1324" s="63">
        <v>1071.0</v>
      </c>
      <c r="E1324" s="63" t="s">
        <v>1645</v>
      </c>
      <c r="F1324" s="63" t="s">
        <v>1608</v>
      </c>
      <c r="G1324" s="63"/>
      <c r="H1324" s="63" t="s">
        <v>411</v>
      </c>
      <c r="I1324" s="76">
        <v>44424.0</v>
      </c>
      <c r="J1324" s="76">
        <v>44477.0</v>
      </c>
      <c r="K1324" s="87" t="s">
        <v>4965</v>
      </c>
      <c r="L1324" s="59">
        <v>432000.0</v>
      </c>
      <c r="M1324" s="60" t="s">
        <v>18</v>
      </c>
      <c r="N1324" s="63" t="s">
        <v>18</v>
      </c>
      <c r="O1324" s="63" t="s">
        <v>18</v>
      </c>
      <c r="P1324" s="57"/>
      <c r="Q1324" s="57"/>
      <c r="R1324">
        <f t="shared" si="114"/>
        <v>53</v>
      </c>
    </row>
    <row r="1325" ht="30.75" customHeight="1">
      <c r="A1325" s="63">
        <v>2.0</v>
      </c>
      <c r="B1325" s="63" t="s">
        <v>127</v>
      </c>
      <c r="C1325" s="63" t="s">
        <v>4964</v>
      </c>
      <c r="D1325" s="63">
        <v>1285.0</v>
      </c>
      <c r="E1325" s="63" t="s">
        <v>1645</v>
      </c>
      <c r="F1325" s="63" t="s">
        <v>1608</v>
      </c>
      <c r="G1325" s="63"/>
      <c r="H1325" s="63" t="s">
        <v>411</v>
      </c>
      <c r="I1325" s="76">
        <v>44473.0</v>
      </c>
      <c r="J1325" s="76">
        <v>44477.0</v>
      </c>
      <c r="K1325" s="87" t="s">
        <v>4966</v>
      </c>
      <c r="L1325" s="59">
        <v>432000.0</v>
      </c>
      <c r="M1325" s="60" t="s">
        <v>18</v>
      </c>
      <c r="N1325" s="63" t="s">
        <v>18</v>
      </c>
      <c r="O1325" s="63" t="s">
        <v>18</v>
      </c>
      <c r="P1325" s="57"/>
      <c r="Q1325" s="57"/>
      <c r="R1325">
        <f t="shared" si="114"/>
        <v>4</v>
      </c>
    </row>
    <row r="1326">
      <c r="A1326" s="49">
        <v>2.0</v>
      </c>
      <c r="B1326" s="51" t="s">
        <v>4967</v>
      </c>
      <c r="C1326" s="51" t="s">
        <v>4968</v>
      </c>
      <c r="D1326" s="49">
        <v>123.0</v>
      </c>
      <c r="E1326" s="49" t="s">
        <v>4969</v>
      </c>
      <c r="F1326" s="49" t="s">
        <v>1608</v>
      </c>
      <c r="G1326" s="128"/>
      <c r="H1326" s="128" t="s">
        <v>202</v>
      </c>
      <c r="I1326" s="96">
        <v>44230.0</v>
      </c>
      <c r="J1326" s="96">
        <v>44239.0</v>
      </c>
      <c r="K1326" s="81" t="s">
        <v>4970</v>
      </c>
      <c r="L1326" s="54">
        <v>1.8258368E7</v>
      </c>
      <c r="M1326" s="98" t="s">
        <v>18</v>
      </c>
      <c r="N1326" s="55" t="s">
        <v>18</v>
      </c>
      <c r="O1326" s="56" t="s">
        <v>18</v>
      </c>
      <c r="P1326" s="57"/>
      <c r="Q1326" s="57"/>
      <c r="R1326">
        <f t="shared" si="114"/>
        <v>9</v>
      </c>
    </row>
    <row r="1327">
      <c r="A1327" s="49">
        <v>2.0</v>
      </c>
      <c r="B1327" s="51" t="s">
        <v>457</v>
      </c>
      <c r="C1327" s="51" t="s">
        <v>4968</v>
      </c>
      <c r="D1327" s="49">
        <v>75.0</v>
      </c>
      <c r="E1327" s="49" t="s">
        <v>4969</v>
      </c>
      <c r="F1327" s="49" t="s">
        <v>1608</v>
      </c>
      <c r="G1327" s="128"/>
      <c r="H1327" s="128" t="s">
        <v>202</v>
      </c>
      <c r="I1327" s="96">
        <v>44223.0</v>
      </c>
      <c r="J1327" s="96">
        <v>44239.0</v>
      </c>
      <c r="K1327" s="81" t="s">
        <v>4971</v>
      </c>
      <c r="L1327" s="54">
        <v>1.8258368E7</v>
      </c>
      <c r="M1327" s="98" t="s">
        <v>18</v>
      </c>
      <c r="N1327" s="55" t="s">
        <v>18</v>
      </c>
      <c r="O1327" s="56" t="s">
        <v>18</v>
      </c>
      <c r="P1327" s="57"/>
      <c r="Q1327" s="57"/>
      <c r="R1327">
        <f t="shared" si="114"/>
        <v>16</v>
      </c>
    </row>
    <row r="1328">
      <c r="A1328" s="49">
        <v>2.0</v>
      </c>
      <c r="B1328" s="51" t="s">
        <v>457</v>
      </c>
      <c r="C1328" s="51" t="s">
        <v>4968</v>
      </c>
      <c r="D1328" s="49">
        <v>137.0</v>
      </c>
      <c r="E1328" s="49" t="s">
        <v>4969</v>
      </c>
      <c r="F1328" s="49" t="s">
        <v>1608</v>
      </c>
      <c r="G1328" s="128"/>
      <c r="H1328" s="128" t="s">
        <v>202</v>
      </c>
      <c r="I1328" s="96">
        <v>44232.0</v>
      </c>
      <c r="J1328" s="96">
        <v>44239.0</v>
      </c>
      <c r="K1328" s="81" t="s">
        <v>4972</v>
      </c>
      <c r="L1328" s="54">
        <v>1.8258368E7</v>
      </c>
      <c r="M1328" s="98" t="s">
        <v>18</v>
      </c>
      <c r="N1328" s="55" t="s">
        <v>18</v>
      </c>
      <c r="O1328" s="56" t="s">
        <v>18</v>
      </c>
      <c r="P1328" s="57"/>
      <c r="Q1328" s="57"/>
      <c r="R1328">
        <f t="shared" si="114"/>
        <v>7</v>
      </c>
    </row>
    <row r="1329">
      <c r="A1329" s="63">
        <v>2.0</v>
      </c>
      <c r="B1329" s="63" t="s">
        <v>457</v>
      </c>
      <c r="C1329" s="63" t="s">
        <v>4968</v>
      </c>
      <c r="D1329" s="63">
        <v>262.0</v>
      </c>
      <c r="E1329" s="63" t="s">
        <v>4973</v>
      </c>
      <c r="F1329" s="63" t="s">
        <v>1608</v>
      </c>
      <c r="G1329" s="63"/>
      <c r="H1329" s="63" t="s">
        <v>202</v>
      </c>
      <c r="I1329" s="76">
        <v>44258.0</v>
      </c>
      <c r="J1329" s="76">
        <v>44260.0</v>
      </c>
      <c r="K1329" s="87" t="s">
        <v>4974</v>
      </c>
      <c r="L1329" s="59">
        <v>1.8258368E7</v>
      </c>
      <c r="M1329" s="60" t="s">
        <v>18</v>
      </c>
      <c r="N1329" s="63" t="s">
        <v>18</v>
      </c>
      <c r="O1329" s="59" t="s">
        <v>18</v>
      </c>
      <c r="P1329" s="62"/>
      <c r="Q1329" s="62"/>
      <c r="R1329">
        <f t="shared" si="114"/>
        <v>2</v>
      </c>
    </row>
    <row r="1330">
      <c r="A1330" s="63">
        <v>2.0</v>
      </c>
      <c r="B1330" s="63" t="s">
        <v>1021</v>
      </c>
      <c r="C1330" s="63" t="s">
        <v>4975</v>
      </c>
      <c r="D1330" s="63">
        <v>778.0</v>
      </c>
      <c r="E1330" s="63" t="s">
        <v>4976</v>
      </c>
      <c r="F1330" s="63" t="s">
        <v>1608</v>
      </c>
      <c r="G1330" s="63"/>
      <c r="H1330" s="63" t="s">
        <v>1629</v>
      </c>
      <c r="I1330" s="76">
        <v>44362.0</v>
      </c>
      <c r="J1330" s="76">
        <v>44410.0</v>
      </c>
      <c r="K1330" s="87" t="s">
        <v>4977</v>
      </c>
      <c r="L1330" s="59">
        <v>4.2E7</v>
      </c>
      <c r="M1330" s="60" t="s">
        <v>18</v>
      </c>
      <c r="N1330" s="63" t="s">
        <v>18</v>
      </c>
      <c r="O1330" s="63" t="s">
        <v>18</v>
      </c>
      <c r="P1330" s="57"/>
      <c r="Q1330" s="57"/>
    </row>
    <row r="1331">
      <c r="A1331" s="63">
        <v>2.0</v>
      </c>
      <c r="B1331" s="63" t="s">
        <v>4978</v>
      </c>
      <c r="C1331" s="63" t="s">
        <v>4979</v>
      </c>
      <c r="D1331" s="63">
        <v>208.0</v>
      </c>
      <c r="E1331" s="63" t="s">
        <v>4976</v>
      </c>
      <c r="F1331" s="63" t="s">
        <v>1608</v>
      </c>
      <c r="G1331" s="63"/>
      <c r="H1331" s="63" t="s">
        <v>1629</v>
      </c>
      <c r="I1331" s="76">
        <v>44245.0</v>
      </c>
      <c r="J1331" s="76">
        <v>44252.0</v>
      </c>
      <c r="K1331" s="87" t="s">
        <v>4980</v>
      </c>
      <c r="L1331" s="59">
        <v>1.949231998E9</v>
      </c>
      <c r="M1331" s="60" t="s">
        <v>18</v>
      </c>
      <c r="N1331" s="63" t="s">
        <v>18</v>
      </c>
      <c r="O1331" s="63" t="s">
        <v>18</v>
      </c>
      <c r="P1331" s="57"/>
      <c r="Q1331" s="57"/>
      <c r="R1331">
        <f t="shared" ref="R1331:R1344" si="115">DATEDIF(I1331,J1331,"D")</f>
        <v>7</v>
      </c>
    </row>
    <row r="1332">
      <c r="A1332" s="63">
        <v>2.0</v>
      </c>
      <c r="B1332" s="63" t="s">
        <v>1781</v>
      </c>
      <c r="C1332" s="63" t="s">
        <v>4981</v>
      </c>
      <c r="D1332" s="63">
        <v>601.0</v>
      </c>
      <c r="E1332" s="63" t="s">
        <v>4976</v>
      </c>
      <c r="F1332" s="63" t="s">
        <v>1608</v>
      </c>
      <c r="G1332" s="63"/>
      <c r="H1332" s="63" t="s">
        <v>4982</v>
      </c>
      <c r="I1332" s="76">
        <v>44328.0</v>
      </c>
      <c r="J1332" s="76">
        <v>44328.0</v>
      </c>
      <c r="K1332" s="87" t="s">
        <v>4983</v>
      </c>
      <c r="L1332" s="244">
        <f>197100792+313553190</f>
        <v>510653982</v>
      </c>
      <c r="M1332" s="60" t="s">
        <v>18</v>
      </c>
      <c r="N1332" s="63" t="s">
        <v>18</v>
      </c>
      <c r="O1332" s="63" t="s">
        <v>18</v>
      </c>
      <c r="P1332" s="57"/>
      <c r="Q1332" s="57"/>
      <c r="R1332">
        <f t="shared" si="115"/>
        <v>0</v>
      </c>
    </row>
    <row r="1333">
      <c r="A1333" s="63">
        <v>2.0</v>
      </c>
      <c r="B1333" s="63" t="s">
        <v>4984</v>
      </c>
      <c r="C1333" s="63" t="s">
        <v>4985</v>
      </c>
      <c r="D1333" s="63">
        <v>788.0</v>
      </c>
      <c r="E1333" s="63" t="s">
        <v>4976</v>
      </c>
      <c r="F1333" s="63" t="s">
        <v>1608</v>
      </c>
      <c r="G1333" s="63"/>
      <c r="H1333" s="63" t="s">
        <v>1629</v>
      </c>
      <c r="I1333" s="76">
        <v>44363.0</v>
      </c>
      <c r="J1333" s="76">
        <v>44365.0</v>
      </c>
      <c r="K1333" s="87" t="s">
        <v>4986</v>
      </c>
      <c r="L1333" s="244">
        <f>237814093+128719570</f>
        <v>366533663</v>
      </c>
      <c r="M1333" s="60" t="s">
        <v>18</v>
      </c>
      <c r="N1333" s="63" t="s">
        <v>18</v>
      </c>
      <c r="O1333" s="63" t="s">
        <v>18</v>
      </c>
      <c r="P1333" s="57"/>
      <c r="Q1333" s="57"/>
      <c r="R1333">
        <f t="shared" si="115"/>
        <v>2</v>
      </c>
    </row>
    <row r="1334">
      <c r="A1334" s="49">
        <v>3.0</v>
      </c>
      <c r="B1334" s="51" t="s">
        <v>258</v>
      </c>
      <c r="C1334" s="51" t="s">
        <v>4894</v>
      </c>
      <c r="D1334" s="49">
        <v>30.0</v>
      </c>
      <c r="E1334" s="49" t="s">
        <v>4976</v>
      </c>
      <c r="F1334" s="49" t="s">
        <v>1608</v>
      </c>
      <c r="G1334" s="51"/>
      <c r="H1334" s="51" t="s">
        <v>1629</v>
      </c>
      <c r="I1334" s="96">
        <v>44215.0</v>
      </c>
      <c r="J1334" s="96">
        <v>44244.0</v>
      </c>
      <c r="K1334" s="81" t="s">
        <v>4987</v>
      </c>
      <c r="L1334" s="54">
        <v>1.949231998E9</v>
      </c>
      <c r="M1334" s="98" t="s">
        <v>18</v>
      </c>
      <c r="N1334" s="55" t="s">
        <v>18</v>
      </c>
      <c r="O1334" s="56" t="s">
        <v>18</v>
      </c>
      <c r="P1334" s="62"/>
      <c r="Q1334" s="62"/>
      <c r="R1334">
        <f t="shared" si="115"/>
        <v>29</v>
      </c>
    </row>
    <row r="1335" ht="41.25" customHeight="1">
      <c r="A1335" s="63">
        <v>2.0</v>
      </c>
      <c r="B1335" s="63" t="s">
        <v>2212</v>
      </c>
      <c r="C1335" s="63" t="s">
        <v>4988</v>
      </c>
      <c r="D1335" s="63">
        <v>595.0</v>
      </c>
      <c r="E1335" s="63" t="s">
        <v>4976</v>
      </c>
      <c r="F1335" s="63" t="s">
        <v>1608</v>
      </c>
      <c r="G1335" s="63"/>
      <c r="H1335" s="63" t="s">
        <v>411</v>
      </c>
      <c r="I1335" s="76">
        <v>44329.0</v>
      </c>
      <c r="J1335" s="76">
        <v>44329.0</v>
      </c>
      <c r="K1335" s="87" t="s">
        <v>4989</v>
      </c>
      <c r="L1335" s="59">
        <v>3.09155902E8</v>
      </c>
      <c r="M1335" s="60" t="s">
        <v>18</v>
      </c>
      <c r="N1335" s="63" t="s">
        <v>18</v>
      </c>
      <c r="O1335" s="63" t="s">
        <v>18</v>
      </c>
      <c r="P1335" s="57"/>
      <c r="Q1335" s="57"/>
      <c r="R1335">
        <f t="shared" si="115"/>
        <v>0</v>
      </c>
    </row>
    <row r="1336" ht="29.25" customHeight="1">
      <c r="A1336" s="63">
        <v>2.0</v>
      </c>
      <c r="B1336" s="63" t="s">
        <v>2212</v>
      </c>
      <c r="C1336" s="63" t="s">
        <v>4990</v>
      </c>
      <c r="D1336" s="63">
        <v>1116.0</v>
      </c>
      <c r="E1336" s="63" t="s">
        <v>4976</v>
      </c>
      <c r="F1336" s="63" t="s">
        <v>1608</v>
      </c>
      <c r="G1336" s="63"/>
      <c r="H1336" s="63" t="s">
        <v>1629</v>
      </c>
      <c r="I1336" s="76">
        <v>44433.0</v>
      </c>
      <c r="J1336" s="76">
        <v>44446.0</v>
      </c>
      <c r="K1336" s="87" t="s">
        <v>4991</v>
      </c>
      <c r="L1336" s="59">
        <v>4.26312585E8</v>
      </c>
      <c r="M1336" s="60" t="s">
        <v>18</v>
      </c>
      <c r="N1336" s="63" t="s">
        <v>18</v>
      </c>
      <c r="O1336" s="63" t="s">
        <v>18</v>
      </c>
      <c r="P1336" s="57"/>
      <c r="Q1336" s="57"/>
      <c r="R1336">
        <f t="shared" si="115"/>
        <v>13</v>
      </c>
    </row>
    <row r="1337" ht="74.25" customHeight="1">
      <c r="A1337" s="63">
        <v>2.0</v>
      </c>
      <c r="B1337" s="63" t="s">
        <v>2212</v>
      </c>
      <c r="C1337" s="63" t="s">
        <v>4992</v>
      </c>
      <c r="D1337" s="63">
        <v>1118.0</v>
      </c>
      <c r="E1337" s="63" t="s">
        <v>4976</v>
      </c>
      <c r="F1337" s="63" t="s">
        <v>1608</v>
      </c>
      <c r="G1337" s="63"/>
      <c r="H1337" s="63" t="s">
        <v>1629</v>
      </c>
      <c r="I1337" s="76">
        <v>44434.0</v>
      </c>
      <c r="J1337" s="76">
        <v>44439.0</v>
      </c>
      <c r="K1337" s="87" t="s">
        <v>4993</v>
      </c>
      <c r="L1337" s="244">
        <f>197100792+309155902+313553190+237814489+128719570</f>
        <v>1186343943</v>
      </c>
      <c r="M1337" s="60" t="s">
        <v>18</v>
      </c>
      <c r="N1337" s="63" t="s">
        <v>18</v>
      </c>
      <c r="O1337" s="63" t="s">
        <v>18</v>
      </c>
      <c r="P1337" s="57"/>
      <c r="Q1337" s="57"/>
      <c r="R1337">
        <f t="shared" si="115"/>
        <v>5</v>
      </c>
    </row>
    <row r="1338" ht="53.25" customHeight="1">
      <c r="A1338" s="63">
        <v>2.0</v>
      </c>
      <c r="B1338" s="63" t="s">
        <v>550</v>
      </c>
      <c r="C1338" s="60" t="s">
        <v>4994</v>
      </c>
      <c r="D1338" s="63">
        <v>744.0</v>
      </c>
      <c r="E1338" s="63" t="s">
        <v>4995</v>
      </c>
      <c r="F1338" s="63" t="s">
        <v>1608</v>
      </c>
      <c r="G1338" s="63"/>
      <c r="H1338" s="63" t="s">
        <v>1629</v>
      </c>
      <c r="I1338" s="76">
        <v>44351.0</v>
      </c>
      <c r="J1338" s="126">
        <v>44390.0</v>
      </c>
      <c r="K1338" s="87" t="s">
        <v>4996</v>
      </c>
      <c r="L1338" s="59">
        <v>7286383.0</v>
      </c>
      <c r="M1338" s="60" t="s">
        <v>18</v>
      </c>
      <c r="N1338" s="63" t="s">
        <v>18</v>
      </c>
      <c r="O1338" s="63" t="s">
        <v>18</v>
      </c>
      <c r="P1338" s="57"/>
      <c r="Q1338" s="57"/>
      <c r="R1338">
        <f t="shared" si="115"/>
        <v>39</v>
      </c>
    </row>
    <row r="1339">
      <c r="A1339" s="49">
        <v>2.0</v>
      </c>
      <c r="B1339" s="206" t="s">
        <v>1876</v>
      </c>
      <c r="C1339" s="51" t="s">
        <v>4997</v>
      </c>
      <c r="D1339" s="49">
        <v>110.0</v>
      </c>
      <c r="E1339" s="49" t="s">
        <v>4995</v>
      </c>
      <c r="F1339" s="49" t="s">
        <v>1608</v>
      </c>
      <c r="G1339" s="51"/>
      <c r="H1339" s="51" t="s">
        <v>1629</v>
      </c>
      <c r="I1339" s="96">
        <v>44229.0</v>
      </c>
      <c r="J1339" s="96">
        <v>44242.0</v>
      </c>
      <c r="K1339" s="81" t="s">
        <v>4998</v>
      </c>
      <c r="L1339" s="54">
        <v>5458655.0</v>
      </c>
      <c r="M1339" s="98" t="s">
        <v>18</v>
      </c>
      <c r="N1339" s="55" t="s">
        <v>18</v>
      </c>
      <c r="O1339" s="56" t="s">
        <v>18</v>
      </c>
      <c r="P1339" s="57"/>
      <c r="Q1339" s="57"/>
      <c r="R1339">
        <f t="shared" si="115"/>
        <v>13</v>
      </c>
    </row>
    <row r="1340">
      <c r="A1340" s="63">
        <v>2.0</v>
      </c>
      <c r="B1340" s="63" t="s">
        <v>550</v>
      </c>
      <c r="C1340" s="63" t="s">
        <v>4999</v>
      </c>
      <c r="D1340" s="63">
        <v>1369.0</v>
      </c>
      <c r="E1340" s="63" t="s">
        <v>4995</v>
      </c>
      <c r="F1340" s="63" t="s">
        <v>1608</v>
      </c>
      <c r="G1340" s="63"/>
      <c r="H1340" s="63" t="s">
        <v>411</v>
      </c>
      <c r="I1340" s="79">
        <v>44491.0</v>
      </c>
      <c r="J1340" s="79">
        <v>44498.0</v>
      </c>
      <c r="K1340" s="87" t="s">
        <v>5000</v>
      </c>
      <c r="L1340" s="59">
        <v>7286383.0</v>
      </c>
      <c r="M1340" s="60" t="s">
        <v>5001</v>
      </c>
      <c r="N1340" s="63" t="s">
        <v>18</v>
      </c>
      <c r="O1340" s="63" t="s">
        <v>18</v>
      </c>
      <c r="P1340" s="57"/>
      <c r="Q1340" s="57"/>
      <c r="R1340">
        <f t="shared" si="115"/>
        <v>7</v>
      </c>
    </row>
    <row r="1341">
      <c r="A1341" s="63">
        <v>2.0</v>
      </c>
      <c r="B1341" s="63" t="s">
        <v>550</v>
      </c>
      <c r="C1341" s="63" t="s">
        <v>4999</v>
      </c>
      <c r="D1341" s="63">
        <v>1368.0</v>
      </c>
      <c r="E1341" s="63" t="s">
        <v>4995</v>
      </c>
      <c r="F1341" s="63" t="s">
        <v>1608</v>
      </c>
      <c r="G1341" s="63"/>
      <c r="H1341" s="63" t="s">
        <v>411</v>
      </c>
      <c r="I1341" s="79">
        <v>44491.0</v>
      </c>
      <c r="J1341" s="79">
        <v>44498.0</v>
      </c>
      <c r="K1341" s="87" t="s">
        <v>5000</v>
      </c>
      <c r="L1341" s="59">
        <v>7286383.0</v>
      </c>
      <c r="M1341" s="60" t="s">
        <v>5001</v>
      </c>
      <c r="N1341" s="63" t="s">
        <v>18</v>
      </c>
      <c r="O1341" s="63" t="s">
        <v>18</v>
      </c>
      <c r="P1341" s="57"/>
      <c r="Q1341" s="57"/>
      <c r="R1341">
        <f t="shared" si="115"/>
        <v>7</v>
      </c>
    </row>
    <row r="1342">
      <c r="A1342" s="49">
        <v>2.0</v>
      </c>
      <c r="B1342" s="51" t="s">
        <v>4888</v>
      </c>
      <c r="C1342" s="51" t="s">
        <v>70</v>
      </c>
      <c r="D1342" s="49">
        <v>45.0</v>
      </c>
      <c r="E1342" s="49" t="s">
        <v>5002</v>
      </c>
      <c r="F1342" s="49" t="s">
        <v>1608</v>
      </c>
      <c r="G1342" s="128"/>
      <c r="H1342" s="128" t="s">
        <v>202</v>
      </c>
      <c r="I1342" s="96">
        <v>44217.0</v>
      </c>
      <c r="J1342" s="96">
        <v>44270.0</v>
      </c>
      <c r="K1342" s="81" t="s">
        <v>5003</v>
      </c>
      <c r="L1342" s="54" t="s">
        <v>18</v>
      </c>
      <c r="M1342" s="98" t="s">
        <v>18</v>
      </c>
      <c r="N1342" s="55" t="s">
        <v>18</v>
      </c>
      <c r="O1342" s="56" t="s">
        <v>18</v>
      </c>
      <c r="P1342" s="62"/>
      <c r="Q1342" s="62"/>
      <c r="R1342">
        <f t="shared" si="115"/>
        <v>53</v>
      </c>
    </row>
    <row r="1343">
      <c r="A1343" s="63">
        <v>2.0</v>
      </c>
      <c r="B1343" s="63" t="s">
        <v>3733</v>
      </c>
      <c r="C1343" s="63" t="s">
        <v>5004</v>
      </c>
      <c r="D1343" s="63">
        <v>602.0</v>
      </c>
      <c r="E1343" s="63" t="s">
        <v>3735</v>
      </c>
      <c r="F1343" s="63" t="s">
        <v>1608</v>
      </c>
      <c r="G1343" s="63"/>
      <c r="H1343" s="128" t="s">
        <v>202</v>
      </c>
      <c r="I1343" s="76">
        <v>44333.0</v>
      </c>
      <c r="J1343" s="126">
        <v>44405.0</v>
      </c>
      <c r="K1343" s="87" t="s">
        <v>5005</v>
      </c>
      <c r="L1343" s="59">
        <v>5.7920481E7</v>
      </c>
      <c r="M1343" s="60" t="s">
        <v>18</v>
      </c>
      <c r="N1343" s="63" t="s">
        <v>18</v>
      </c>
      <c r="O1343" s="63" t="s">
        <v>18</v>
      </c>
      <c r="P1343" s="57"/>
      <c r="Q1343" s="57"/>
      <c r="R1343">
        <f t="shared" si="115"/>
        <v>72</v>
      </c>
    </row>
    <row r="1344">
      <c r="A1344" s="63">
        <v>2.0</v>
      </c>
      <c r="B1344" s="60" t="s">
        <v>5006</v>
      </c>
      <c r="C1344" s="63" t="s">
        <v>2084</v>
      </c>
      <c r="D1344" s="63">
        <v>892.0</v>
      </c>
      <c r="E1344" s="63" t="s">
        <v>3735</v>
      </c>
      <c r="F1344" s="63" t="s">
        <v>1608</v>
      </c>
      <c r="G1344" s="156"/>
      <c r="H1344" s="128" t="s">
        <v>202</v>
      </c>
      <c r="I1344" s="76">
        <v>44403.0</v>
      </c>
      <c r="J1344" s="76">
        <v>44405.0</v>
      </c>
      <c r="K1344" s="160" t="s">
        <v>5007</v>
      </c>
      <c r="L1344" s="59">
        <v>5.7920481E7</v>
      </c>
      <c r="M1344" s="60" t="s">
        <v>18</v>
      </c>
      <c r="N1344" s="63" t="s">
        <v>18</v>
      </c>
      <c r="O1344" s="63" t="s">
        <v>18</v>
      </c>
      <c r="P1344" s="57"/>
      <c r="Q1344" s="57"/>
      <c r="R1344">
        <f t="shared" si="115"/>
        <v>2</v>
      </c>
    </row>
    <row r="1345">
      <c r="A1345" s="49">
        <v>2.0</v>
      </c>
      <c r="B1345" s="51" t="s">
        <v>5008</v>
      </c>
      <c r="C1345" s="51" t="s">
        <v>2084</v>
      </c>
      <c r="D1345" s="49">
        <v>146.0</v>
      </c>
      <c r="E1345" s="49" t="s">
        <v>3735</v>
      </c>
      <c r="F1345" s="49" t="s">
        <v>1608</v>
      </c>
      <c r="G1345" s="51"/>
      <c r="H1345" s="51" t="s">
        <v>1629</v>
      </c>
      <c r="I1345" s="96">
        <v>44236.0</v>
      </c>
      <c r="J1345" s="96">
        <v>44243.0</v>
      </c>
      <c r="K1345" s="81" t="s">
        <v>5009</v>
      </c>
      <c r="L1345" s="54">
        <v>5.7877837E7</v>
      </c>
      <c r="M1345" s="98" t="s">
        <v>18</v>
      </c>
      <c r="N1345" s="55" t="s">
        <v>18</v>
      </c>
      <c r="O1345" s="56" t="s">
        <v>18</v>
      </c>
      <c r="P1345" s="57"/>
      <c r="Q1345" s="57"/>
    </row>
    <row r="1346" ht="29.25" customHeight="1">
      <c r="A1346" s="49">
        <v>2.0</v>
      </c>
      <c r="B1346" s="51" t="s">
        <v>1614</v>
      </c>
      <c r="C1346" s="51" t="s">
        <v>70</v>
      </c>
      <c r="D1346" s="49">
        <v>93.0</v>
      </c>
      <c r="E1346" s="49" t="s">
        <v>5010</v>
      </c>
      <c r="F1346" s="49" t="s">
        <v>1608</v>
      </c>
      <c r="G1346" s="51"/>
      <c r="H1346" s="51" t="s">
        <v>18</v>
      </c>
      <c r="I1346" s="96">
        <v>44225.0</v>
      </c>
      <c r="J1346" s="96">
        <v>44236.0</v>
      </c>
      <c r="K1346" s="81" t="s">
        <v>5011</v>
      </c>
      <c r="L1346" s="54" t="s">
        <v>18</v>
      </c>
      <c r="M1346" s="98" t="s">
        <v>18</v>
      </c>
      <c r="N1346" s="55" t="s">
        <v>18</v>
      </c>
      <c r="O1346" s="56" t="s">
        <v>18</v>
      </c>
      <c r="P1346" s="57"/>
      <c r="Q1346" s="57"/>
    </row>
    <row r="1347">
      <c r="A1347" s="63">
        <v>3.0</v>
      </c>
      <c r="B1347" s="63" t="s">
        <v>258</v>
      </c>
      <c r="C1347" s="60" t="s">
        <v>5012</v>
      </c>
      <c r="D1347" s="63" t="s">
        <v>5013</v>
      </c>
      <c r="E1347" s="63" t="s">
        <v>5014</v>
      </c>
      <c r="F1347" s="63" t="s">
        <v>1608</v>
      </c>
      <c r="G1347" s="63"/>
      <c r="H1347" s="63" t="s">
        <v>1946</v>
      </c>
      <c r="I1347" s="76">
        <v>44272.0</v>
      </c>
      <c r="J1347" s="76">
        <v>44302.0</v>
      </c>
      <c r="K1347" s="87" t="s">
        <v>5015</v>
      </c>
      <c r="L1347" s="59">
        <v>3.4701754E7</v>
      </c>
      <c r="M1347" s="60" t="s">
        <v>18</v>
      </c>
      <c r="N1347" s="61" t="s">
        <v>5016</v>
      </c>
      <c r="O1347" s="59" t="s">
        <v>18</v>
      </c>
      <c r="P1347" s="57"/>
      <c r="Q1347" s="57"/>
    </row>
    <row r="1348">
      <c r="A1348" s="63">
        <v>2.0</v>
      </c>
      <c r="B1348" s="63" t="s">
        <v>258</v>
      </c>
      <c r="C1348" s="63" t="s">
        <v>5017</v>
      </c>
      <c r="D1348" s="63">
        <v>822.0</v>
      </c>
      <c r="E1348" s="63" t="s">
        <v>5014</v>
      </c>
      <c r="F1348" s="63" t="s">
        <v>1608</v>
      </c>
      <c r="G1348" s="156"/>
      <c r="H1348" s="156"/>
      <c r="I1348" s="76">
        <v>44371.0</v>
      </c>
      <c r="J1348" s="76">
        <v>44375.0</v>
      </c>
      <c r="K1348" s="87" t="s">
        <v>5018</v>
      </c>
      <c r="L1348" s="59">
        <v>3.4701754E7</v>
      </c>
      <c r="M1348" s="60" t="s">
        <v>18</v>
      </c>
      <c r="N1348" s="63" t="s">
        <v>18</v>
      </c>
      <c r="O1348" s="63" t="s">
        <v>18</v>
      </c>
      <c r="P1348" s="57"/>
      <c r="Q1348" s="57"/>
    </row>
    <row r="1349">
      <c r="A1349" s="63">
        <v>2.0</v>
      </c>
      <c r="B1349" s="63" t="s">
        <v>550</v>
      </c>
      <c r="C1349" s="63" t="s">
        <v>1932</v>
      </c>
      <c r="D1349" s="63">
        <v>258.0</v>
      </c>
      <c r="E1349" s="63" t="s">
        <v>5019</v>
      </c>
      <c r="F1349" s="63" t="s">
        <v>1608</v>
      </c>
      <c r="G1349" s="63"/>
      <c r="H1349" s="63" t="s">
        <v>18</v>
      </c>
      <c r="I1349" s="76">
        <v>44258.0</v>
      </c>
      <c r="J1349" s="76">
        <v>44266.0</v>
      </c>
      <c r="K1349" s="87" t="s">
        <v>5020</v>
      </c>
      <c r="L1349" s="59">
        <v>1539193.0</v>
      </c>
      <c r="M1349" s="60" t="s">
        <v>18</v>
      </c>
      <c r="N1349" s="63" t="s">
        <v>18</v>
      </c>
      <c r="O1349" s="59" t="s">
        <v>18</v>
      </c>
      <c r="P1349" s="57"/>
      <c r="Q1349" s="57"/>
    </row>
    <row r="1350">
      <c r="A1350" s="49">
        <v>2.0</v>
      </c>
      <c r="B1350" s="51" t="s">
        <v>1614</v>
      </c>
      <c r="C1350" s="51" t="s">
        <v>70</v>
      </c>
      <c r="D1350" s="49">
        <v>127.0</v>
      </c>
      <c r="E1350" s="49" t="s">
        <v>5021</v>
      </c>
      <c r="F1350" s="49" t="s">
        <v>1608</v>
      </c>
      <c r="G1350" s="51"/>
      <c r="H1350" s="51" t="s">
        <v>18</v>
      </c>
      <c r="I1350" s="96">
        <v>44230.0</v>
      </c>
      <c r="J1350" s="96">
        <v>44236.0</v>
      </c>
      <c r="K1350" s="81" t="s">
        <v>5022</v>
      </c>
      <c r="L1350" s="54" t="s">
        <v>18</v>
      </c>
      <c r="M1350" s="98" t="s">
        <v>18</v>
      </c>
      <c r="N1350" s="55" t="s">
        <v>18</v>
      </c>
      <c r="O1350" s="56" t="s">
        <v>18</v>
      </c>
      <c r="P1350" s="57"/>
      <c r="Q1350" s="57"/>
    </row>
    <row r="1351">
      <c r="A1351" s="63">
        <v>2.0</v>
      </c>
      <c r="B1351" s="63" t="s">
        <v>5023</v>
      </c>
      <c r="C1351" s="63" t="s">
        <v>70</v>
      </c>
      <c r="D1351" s="63">
        <v>252.0</v>
      </c>
      <c r="E1351" s="63" t="s">
        <v>5024</v>
      </c>
      <c r="F1351" s="63" t="s">
        <v>1608</v>
      </c>
      <c r="G1351" s="63"/>
      <c r="H1351" s="63" t="s">
        <v>18</v>
      </c>
      <c r="I1351" s="76">
        <v>44257.0</v>
      </c>
      <c r="J1351" s="76">
        <v>44272.0</v>
      </c>
      <c r="K1351" s="87" t="s">
        <v>5025</v>
      </c>
      <c r="L1351" s="59" t="s">
        <v>18</v>
      </c>
      <c r="M1351" s="60" t="s">
        <v>18</v>
      </c>
      <c r="N1351" s="63" t="s">
        <v>18</v>
      </c>
      <c r="O1351" s="59" t="s">
        <v>18</v>
      </c>
      <c r="P1351" s="57"/>
      <c r="Q1351" s="57"/>
    </row>
    <row r="1352">
      <c r="A1352" s="63">
        <v>2.0</v>
      </c>
      <c r="B1352" s="63" t="s">
        <v>5023</v>
      </c>
      <c r="C1352" s="63" t="s">
        <v>70</v>
      </c>
      <c r="D1352" s="63">
        <v>287.0</v>
      </c>
      <c r="E1352" s="63" t="s">
        <v>5024</v>
      </c>
      <c r="F1352" s="63" t="s">
        <v>1608</v>
      </c>
      <c r="G1352" s="63"/>
      <c r="H1352" s="63" t="s">
        <v>18</v>
      </c>
      <c r="I1352" s="76">
        <v>44266.0</v>
      </c>
      <c r="J1352" s="76">
        <v>44272.0</v>
      </c>
      <c r="K1352" s="87" t="s">
        <v>5026</v>
      </c>
      <c r="L1352" s="59" t="s">
        <v>18</v>
      </c>
      <c r="M1352" s="60" t="s">
        <v>18</v>
      </c>
      <c r="N1352" s="63" t="s">
        <v>18</v>
      </c>
      <c r="O1352" s="59" t="s">
        <v>18</v>
      </c>
      <c r="P1352" s="57"/>
      <c r="Q1352" s="57"/>
    </row>
    <row r="1353">
      <c r="A1353" s="63">
        <v>2.0</v>
      </c>
      <c r="B1353" s="63" t="s">
        <v>453</v>
      </c>
      <c r="C1353" s="60" t="s">
        <v>5027</v>
      </c>
      <c r="D1353" s="63">
        <v>219.0</v>
      </c>
      <c r="E1353" s="63" t="s">
        <v>5028</v>
      </c>
      <c r="F1353" s="63" t="s">
        <v>1608</v>
      </c>
      <c r="G1353" s="63"/>
      <c r="H1353" s="63" t="s">
        <v>202</v>
      </c>
      <c r="I1353" s="76">
        <v>44257.0</v>
      </c>
      <c r="J1353" s="76">
        <v>44313.0</v>
      </c>
      <c r="K1353" s="87" t="s">
        <v>5029</v>
      </c>
      <c r="L1353" s="244">
        <f>17038678+14028476</f>
        <v>31067154</v>
      </c>
      <c r="M1353" s="60" t="s">
        <v>18</v>
      </c>
      <c r="N1353" s="63" t="s">
        <v>18</v>
      </c>
      <c r="O1353" s="59" t="s">
        <v>18</v>
      </c>
      <c r="P1353" s="57"/>
      <c r="Q1353" s="57"/>
    </row>
    <row r="1354" ht="29.25" customHeight="1">
      <c r="A1354" s="49">
        <v>1.0</v>
      </c>
      <c r="B1354" s="51" t="s">
        <v>550</v>
      </c>
      <c r="C1354" s="51" t="s">
        <v>4874</v>
      </c>
      <c r="D1354" s="49">
        <v>9.0</v>
      </c>
      <c r="E1354" s="49" t="s">
        <v>18</v>
      </c>
      <c r="F1354" s="49" t="s">
        <v>1608</v>
      </c>
      <c r="G1354" s="51"/>
      <c r="H1354" s="51" t="s">
        <v>18</v>
      </c>
      <c r="I1354" s="96">
        <v>44279.0</v>
      </c>
      <c r="J1354" s="96">
        <v>44279.0</v>
      </c>
      <c r="K1354" s="81" t="s">
        <v>5030</v>
      </c>
      <c r="L1354" s="54">
        <v>497000.0</v>
      </c>
      <c r="M1354" s="98" t="s">
        <v>4876</v>
      </c>
      <c r="N1354" s="55" t="s">
        <v>5031</v>
      </c>
      <c r="O1354" s="56">
        <v>347900.0</v>
      </c>
      <c r="P1354" s="62" t="s">
        <v>337</v>
      </c>
      <c r="Q1354" s="62" t="s">
        <v>337</v>
      </c>
    </row>
    <row r="1355">
      <c r="A1355" s="49">
        <v>1.0</v>
      </c>
      <c r="B1355" s="51" t="s">
        <v>550</v>
      </c>
      <c r="C1355" s="51" t="s">
        <v>4874</v>
      </c>
      <c r="D1355" s="49">
        <v>9.0</v>
      </c>
      <c r="E1355" s="49" t="s">
        <v>18</v>
      </c>
      <c r="F1355" s="49" t="s">
        <v>1608</v>
      </c>
      <c r="G1355" s="51"/>
      <c r="H1355" s="51" t="s">
        <v>18</v>
      </c>
      <c r="I1355" s="96">
        <v>44511.0</v>
      </c>
      <c r="J1355" s="96">
        <v>44511.0</v>
      </c>
      <c r="K1355" s="81" t="s">
        <v>2424</v>
      </c>
      <c r="L1355" s="54">
        <v>497000.0</v>
      </c>
      <c r="M1355" s="98" t="s">
        <v>4876</v>
      </c>
      <c r="N1355" s="55" t="s">
        <v>5031</v>
      </c>
      <c r="O1355" s="56">
        <v>149100.0</v>
      </c>
      <c r="P1355" s="62" t="s">
        <v>337</v>
      </c>
      <c r="Q1355" s="62" t="s">
        <v>337</v>
      </c>
    </row>
    <row r="1356">
      <c r="A1356" s="63">
        <v>3.0</v>
      </c>
      <c r="B1356" s="63" t="s">
        <v>258</v>
      </c>
      <c r="C1356" s="63" t="s">
        <v>4929</v>
      </c>
      <c r="D1356" s="63">
        <v>1189.0</v>
      </c>
      <c r="E1356" s="63" t="s">
        <v>18</v>
      </c>
      <c r="F1356" s="63" t="s">
        <v>1608</v>
      </c>
      <c r="G1356" s="63"/>
      <c r="H1356" s="63" t="s">
        <v>1629</v>
      </c>
      <c r="I1356" s="76">
        <v>44550.0</v>
      </c>
      <c r="J1356" s="76">
        <v>44550.0</v>
      </c>
      <c r="K1356" s="87" t="s">
        <v>2302</v>
      </c>
      <c r="L1356" s="59">
        <v>499000.0</v>
      </c>
      <c r="M1356" s="60" t="s">
        <v>4931</v>
      </c>
      <c r="N1356" s="61" t="s">
        <v>5032</v>
      </c>
      <c r="O1356" s="66">
        <v>499000.0</v>
      </c>
      <c r="P1356" s="62" t="s">
        <v>79</v>
      </c>
      <c r="Q1356" s="62" t="s">
        <v>79</v>
      </c>
    </row>
    <row r="1357">
      <c r="A1357" s="49">
        <v>2.0</v>
      </c>
      <c r="B1357" s="159" t="s">
        <v>5033</v>
      </c>
      <c r="C1357" s="51" t="s">
        <v>5034</v>
      </c>
      <c r="D1357" s="49">
        <v>922.0</v>
      </c>
      <c r="E1357" s="49" t="s">
        <v>5035</v>
      </c>
      <c r="F1357" s="49" t="s">
        <v>1608</v>
      </c>
      <c r="G1357" s="51"/>
      <c r="H1357" s="51" t="s">
        <v>1629</v>
      </c>
      <c r="I1357" s="96">
        <v>44354.0</v>
      </c>
      <c r="J1357" s="96">
        <v>44354.0</v>
      </c>
      <c r="K1357" s="53" t="s">
        <v>5036</v>
      </c>
      <c r="L1357" s="54">
        <v>8.9454358E7</v>
      </c>
      <c r="M1357" s="98" t="s">
        <v>5037</v>
      </c>
      <c r="N1357" s="55" t="s">
        <v>5038</v>
      </c>
      <c r="O1357" s="56">
        <v>4.4672179E7</v>
      </c>
      <c r="P1357" s="62" t="s">
        <v>695</v>
      </c>
      <c r="Q1357" s="62" t="s">
        <v>79</v>
      </c>
    </row>
    <row r="1358">
      <c r="A1358" s="49">
        <v>2.0</v>
      </c>
      <c r="B1358" s="159" t="s">
        <v>5033</v>
      </c>
      <c r="C1358" s="51" t="s">
        <v>5034</v>
      </c>
      <c r="D1358" s="49">
        <v>922.0</v>
      </c>
      <c r="E1358" s="49" t="s">
        <v>5035</v>
      </c>
      <c r="F1358" s="49" t="s">
        <v>1608</v>
      </c>
      <c r="G1358" s="51"/>
      <c r="H1358" s="51" t="s">
        <v>1629</v>
      </c>
      <c r="I1358" s="96">
        <v>44355.0</v>
      </c>
      <c r="J1358" s="96">
        <v>44355.0</v>
      </c>
      <c r="K1358" s="53" t="s">
        <v>5039</v>
      </c>
      <c r="L1358" s="54">
        <v>8.9454358E7</v>
      </c>
      <c r="M1358" s="98" t="s">
        <v>5037</v>
      </c>
      <c r="N1358" s="55" t="s">
        <v>5038</v>
      </c>
      <c r="O1358" s="56">
        <v>3588239.5</v>
      </c>
      <c r="P1358" s="62" t="s">
        <v>695</v>
      </c>
      <c r="Q1358" s="62" t="s">
        <v>79</v>
      </c>
    </row>
    <row r="1359">
      <c r="A1359" s="63">
        <v>2.0</v>
      </c>
      <c r="B1359" s="63" t="s">
        <v>1272</v>
      </c>
      <c r="C1359" s="60" t="s">
        <v>5040</v>
      </c>
      <c r="D1359" s="63">
        <v>372.0</v>
      </c>
      <c r="E1359" s="63" t="s">
        <v>5041</v>
      </c>
      <c r="F1359" s="63" t="s">
        <v>1608</v>
      </c>
      <c r="G1359" s="63"/>
      <c r="H1359" s="63" t="s">
        <v>202</v>
      </c>
      <c r="I1359" s="64">
        <v>44284.0</v>
      </c>
      <c r="J1359" s="76">
        <v>44307.0</v>
      </c>
      <c r="K1359" s="87" t="s">
        <v>5042</v>
      </c>
      <c r="L1359" s="59">
        <v>872038.0</v>
      </c>
      <c r="M1359" s="60" t="s">
        <v>18</v>
      </c>
      <c r="N1359" s="63" t="s">
        <v>18</v>
      </c>
      <c r="O1359" s="63" t="s">
        <v>18</v>
      </c>
      <c r="P1359" s="57"/>
      <c r="Q1359" s="57"/>
    </row>
    <row r="1360" ht="66.0" customHeight="1">
      <c r="A1360" s="63">
        <v>2.0</v>
      </c>
      <c r="B1360" s="63" t="s">
        <v>1792</v>
      </c>
      <c r="C1360" s="60" t="s">
        <v>5043</v>
      </c>
      <c r="D1360" s="63">
        <v>205.0</v>
      </c>
      <c r="E1360" s="63" t="s">
        <v>5044</v>
      </c>
      <c r="F1360" s="63" t="s">
        <v>1608</v>
      </c>
      <c r="G1360" s="63"/>
      <c r="H1360" s="63" t="s">
        <v>1629</v>
      </c>
      <c r="I1360" s="76">
        <v>44244.0</v>
      </c>
      <c r="J1360" s="76">
        <v>44292.0</v>
      </c>
      <c r="K1360" s="87" t="s">
        <v>5045</v>
      </c>
      <c r="L1360" s="59">
        <v>3427200.0</v>
      </c>
      <c r="M1360" s="60" t="s">
        <v>18</v>
      </c>
      <c r="N1360" s="63" t="s">
        <v>18</v>
      </c>
      <c r="O1360" s="63" t="s">
        <v>18</v>
      </c>
      <c r="P1360" s="57"/>
      <c r="Q1360" s="57"/>
    </row>
    <row r="1361" ht="27.0" customHeight="1">
      <c r="A1361" s="63">
        <v>2.0</v>
      </c>
      <c r="B1361" s="63" t="s">
        <v>1665</v>
      </c>
      <c r="C1361" s="60" t="s">
        <v>5046</v>
      </c>
      <c r="D1361" s="63">
        <v>301.0</v>
      </c>
      <c r="E1361" s="63" t="s">
        <v>5044</v>
      </c>
      <c r="F1361" s="63" t="s">
        <v>1608</v>
      </c>
      <c r="G1361" s="63"/>
      <c r="H1361" s="63" t="s">
        <v>1629</v>
      </c>
      <c r="I1361" s="76">
        <v>44270.0</v>
      </c>
      <c r="J1361" s="76">
        <v>44292.0</v>
      </c>
      <c r="K1361" s="87" t="s">
        <v>5047</v>
      </c>
      <c r="L1361" s="59">
        <v>3427200.0</v>
      </c>
      <c r="M1361" s="60" t="s">
        <v>18</v>
      </c>
      <c r="N1361" s="63" t="s">
        <v>18</v>
      </c>
      <c r="O1361" s="59" t="s">
        <v>18</v>
      </c>
      <c r="P1361" s="57"/>
      <c r="Q1361" s="57"/>
    </row>
    <row r="1362">
      <c r="A1362" s="63">
        <v>2.0</v>
      </c>
      <c r="B1362" s="63" t="s">
        <v>1524</v>
      </c>
      <c r="C1362" s="60" t="s">
        <v>5048</v>
      </c>
      <c r="D1362" s="63">
        <v>290.0</v>
      </c>
      <c r="E1362" s="63" t="s">
        <v>1725</v>
      </c>
      <c r="F1362" s="63" t="s">
        <v>1608</v>
      </c>
      <c r="G1362" s="63"/>
      <c r="H1362" s="63" t="s">
        <v>5049</v>
      </c>
      <c r="I1362" s="76">
        <v>44266.0</v>
      </c>
      <c r="J1362" s="76">
        <v>44300.0</v>
      </c>
      <c r="K1362" s="87" t="s">
        <v>5050</v>
      </c>
      <c r="L1362" s="59">
        <v>2.9928E7</v>
      </c>
      <c r="M1362" s="60" t="s">
        <v>18</v>
      </c>
      <c r="N1362" s="63" t="s">
        <v>18</v>
      </c>
      <c r="O1362" s="59" t="s">
        <v>18</v>
      </c>
      <c r="P1362" s="57"/>
      <c r="Q1362" s="57"/>
    </row>
    <row r="1363">
      <c r="A1363" s="63">
        <v>2.0</v>
      </c>
      <c r="B1363" s="63" t="s">
        <v>5051</v>
      </c>
      <c r="C1363" s="60" t="s">
        <v>5052</v>
      </c>
      <c r="D1363" s="63">
        <v>387.0</v>
      </c>
      <c r="E1363" s="63" t="s">
        <v>1725</v>
      </c>
      <c r="F1363" s="63" t="s">
        <v>1608</v>
      </c>
      <c r="G1363" s="63"/>
      <c r="H1363" s="63" t="s">
        <v>5049</v>
      </c>
      <c r="I1363" s="76">
        <v>44280.0</v>
      </c>
      <c r="J1363" s="76">
        <v>44300.0</v>
      </c>
      <c r="K1363" s="87" t="s">
        <v>5053</v>
      </c>
      <c r="L1363" s="59">
        <v>2.46E7</v>
      </c>
      <c r="M1363" s="60" t="s">
        <v>18</v>
      </c>
      <c r="N1363" s="63" t="s">
        <v>18</v>
      </c>
      <c r="O1363" s="59" t="s">
        <v>18</v>
      </c>
      <c r="P1363" s="57"/>
      <c r="Q1363" s="57"/>
    </row>
    <row r="1364">
      <c r="A1364" s="63">
        <v>2.0</v>
      </c>
      <c r="B1364" s="63" t="s">
        <v>5054</v>
      </c>
      <c r="C1364" s="60" t="s">
        <v>5055</v>
      </c>
      <c r="D1364" s="63">
        <v>412.0</v>
      </c>
      <c r="E1364" s="63" t="s">
        <v>5056</v>
      </c>
      <c r="F1364" s="63" t="s">
        <v>1608</v>
      </c>
      <c r="G1364" s="63"/>
      <c r="H1364" s="63" t="s">
        <v>1629</v>
      </c>
      <c r="I1364" s="76">
        <v>44288.0</v>
      </c>
      <c r="J1364" s="64">
        <v>44307.0</v>
      </c>
      <c r="K1364" s="87" t="s">
        <v>5057</v>
      </c>
      <c r="L1364" s="59">
        <v>1.185E7</v>
      </c>
      <c r="M1364" s="60" t="s">
        <v>18</v>
      </c>
      <c r="N1364" s="63" t="s">
        <v>18</v>
      </c>
      <c r="O1364" s="63" t="s">
        <v>18</v>
      </c>
      <c r="P1364" s="57"/>
      <c r="Q1364" s="57"/>
    </row>
    <row r="1365">
      <c r="A1365" s="63">
        <v>2.0</v>
      </c>
      <c r="B1365" s="63" t="s">
        <v>1967</v>
      </c>
      <c r="C1365" s="60" t="s">
        <v>5058</v>
      </c>
      <c r="D1365" s="63">
        <v>376.0</v>
      </c>
      <c r="E1365" s="63" t="s">
        <v>5059</v>
      </c>
      <c r="F1365" s="63" t="s">
        <v>1608</v>
      </c>
      <c r="G1365" s="63"/>
      <c r="H1365" s="63" t="s">
        <v>5060</v>
      </c>
      <c r="I1365" s="64">
        <v>44284.0</v>
      </c>
      <c r="J1365" s="76">
        <v>44309.0</v>
      </c>
      <c r="K1365" s="87" t="s">
        <v>5061</v>
      </c>
      <c r="L1365" s="59" t="s">
        <v>18</v>
      </c>
      <c r="M1365" s="60" t="s">
        <v>18</v>
      </c>
      <c r="N1365" s="63" t="s">
        <v>18</v>
      </c>
      <c r="O1365" s="63" t="s">
        <v>18</v>
      </c>
      <c r="P1365" s="57"/>
      <c r="Q1365" s="57"/>
    </row>
    <row r="1366">
      <c r="A1366" s="63">
        <v>2.0</v>
      </c>
      <c r="B1366" s="63" t="s">
        <v>1967</v>
      </c>
      <c r="C1366" s="63" t="s">
        <v>5062</v>
      </c>
      <c r="D1366" s="63">
        <v>521.0</v>
      </c>
      <c r="E1366" s="63" t="s">
        <v>5059</v>
      </c>
      <c r="F1366" s="63" t="s">
        <v>1608</v>
      </c>
      <c r="G1366" s="63"/>
      <c r="H1366" s="63" t="s">
        <v>5060</v>
      </c>
      <c r="I1366" s="76">
        <v>44305.0</v>
      </c>
      <c r="J1366" s="76">
        <v>44309.0</v>
      </c>
      <c r="K1366" s="87" t="s">
        <v>5063</v>
      </c>
      <c r="L1366" s="59" t="s">
        <v>18</v>
      </c>
      <c r="M1366" s="60" t="s">
        <v>18</v>
      </c>
      <c r="N1366" s="63" t="s">
        <v>18</v>
      </c>
      <c r="O1366" s="63" t="s">
        <v>18</v>
      </c>
      <c r="P1366" s="57"/>
      <c r="Q1366" s="57"/>
    </row>
    <row r="1367">
      <c r="A1367" s="63">
        <v>2.0</v>
      </c>
      <c r="B1367" s="63" t="s">
        <v>1876</v>
      </c>
      <c r="C1367" s="63" t="s">
        <v>1932</v>
      </c>
      <c r="D1367" s="63">
        <v>193.0</v>
      </c>
      <c r="E1367" s="63" t="s">
        <v>1933</v>
      </c>
      <c r="F1367" s="63" t="s">
        <v>1608</v>
      </c>
      <c r="G1367" s="63"/>
      <c r="H1367" s="63" t="s">
        <v>18</v>
      </c>
      <c r="I1367" s="76">
        <v>44244.0</v>
      </c>
      <c r="J1367" s="76">
        <v>44321.0</v>
      </c>
      <c r="K1367" s="87" t="s">
        <v>5064</v>
      </c>
      <c r="L1367" s="59">
        <v>3970400.0</v>
      </c>
      <c r="M1367" s="60" t="s">
        <v>18</v>
      </c>
      <c r="N1367" s="63" t="s">
        <v>18</v>
      </c>
      <c r="O1367" s="63" t="s">
        <v>18</v>
      </c>
      <c r="P1367" s="57"/>
      <c r="Q1367" s="57"/>
    </row>
    <row r="1368">
      <c r="A1368" s="49">
        <v>2.0</v>
      </c>
      <c r="B1368" s="159" t="s">
        <v>5033</v>
      </c>
      <c r="C1368" s="51" t="s">
        <v>5034</v>
      </c>
      <c r="D1368" s="49">
        <v>922.0</v>
      </c>
      <c r="E1368" s="49" t="s">
        <v>5035</v>
      </c>
      <c r="F1368" s="49" t="s">
        <v>1608</v>
      </c>
      <c r="G1368" s="51"/>
      <c r="H1368" s="51" t="s">
        <v>1629</v>
      </c>
      <c r="I1368" s="96">
        <v>44372.0</v>
      </c>
      <c r="J1368" s="96">
        <v>44372.0</v>
      </c>
      <c r="K1368" s="53" t="s">
        <v>3102</v>
      </c>
      <c r="L1368" s="54">
        <v>8.9454358E7</v>
      </c>
      <c r="M1368" s="98" t="s">
        <v>5037</v>
      </c>
      <c r="N1368" s="55" t="s">
        <v>5038</v>
      </c>
      <c r="O1368" s="56">
        <v>4.10839395E7</v>
      </c>
      <c r="P1368" s="62" t="s">
        <v>695</v>
      </c>
      <c r="Q1368" s="62" t="s">
        <v>79</v>
      </c>
    </row>
    <row r="1369">
      <c r="A1369" s="63">
        <v>2.0</v>
      </c>
      <c r="B1369" s="63" t="s">
        <v>1730</v>
      </c>
      <c r="C1369" s="63" t="s">
        <v>1717</v>
      </c>
      <c r="D1369" s="63">
        <v>517.0</v>
      </c>
      <c r="E1369" s="63" t="s">
        <v>1731</v>
      </c>
      <c r="F1369" s="63" t="s">
        <v>1608</v>
      </c>
      <c r="G1369" s="63"/>
      <c r="H1369" s="63" t="s">
        <v>202</v>
      </c>
      <c r="I1369" s="76">
        <v>44308.0</v>
      </c>
      <c r="J1369" s="76">
        <v>44314.0</v>
      </c>
      <c r="K1369" s="87" t="s">
        <v>5065</v>
      </c>
      <c r="L1369" s="59">
        <v>5854614.0</v>
      </c>
      <c r="M1369" s="60" t="s">
        <v>18</v>
      </c>
      <c r="N1369" s="63" t="s">
        <v>18</v>
      </c>
      <c r="O1369" s="63" t="s">
        <v>18</v>
      </c>
      <c r="P1369" s="57"/>
      <c r="Q1369" s="57"/>
    </row>
    <row r="1370">
      <c r="A1370" s="63">
        <v>2.0</v>
      </c>
      <c r="B1370" s="63" t="s">
        <v>4881</v>
      </c>
      <c r="C1370" s="63" t="s">
        <v>571</v>
      </c>
      <c r="D1370" s="63">
        <v>825.0</v>
      </c>
      <c r="E1370" s="63" t="s">
        <v>1731</v>
      </c>
      <c r="F1370" s="63" t="s">
        <v>1608</v>
      </c>
      <c r="G1370" s="63"/>
      <c r="H1370" s="63" t="s">
        <v>202</v>
      </c>
      <c r="I1370" s="76">
        <v>44372.0</v>
      </c>
      <c r="J1370" s="76">
        <v>44385.0</v>
      </c>
      <c r="K1370" s="87" t="s">
        <v>5066</v>
      </c>
      <c r="L1370" s="59">
        <v>2.3251887E7</v>
      </c>
      <c r="M1370" s="60" t="s">
        <v>5067</v>
      </c>
      <c r="N1370" s="63" t="s">
        <v>18</v>
      </c>
      <c r="O1370" s="63" t="s">
        <v>18</v>
      </c>
      <c r="P1370" s="57"/>
      <c r="Q1370" s="57"/>
    </row>
    <row r="1371">
      <c r="A1371" s="63">
        <v>2.0</v>
      </c>
      <c r="B1371" s="63" t="s">
        <v>5068</v>
      </c>
      <c r="C1371" s="63" t="s">
        <v>70</v>
      </c>
      <c r="D1371" s="63">
        <v>1193.0</v>
      </c>
      <c r="E1371" s="63" t="s">
        <v>1731</v>
      </c>
      <c r="F1371" s="63" t="s">
        <v>1608</v>
      </c>
      <c r="G1371" s="63"/>
      <c r="H1371" s="63" t="s">
        <v>202</v>
      </c>
      <c r="I1371" s="76">
        <v>44454.0</v>
      </c>
      <c r="J1371" s="79">
        <v>44489.0</v>
      </c>
      <c r="K1371" s="87" t="s">
        <v>5069</v>
      </c>
      <c r="L1371" s="59">
        <v>2.3419887E7</v>
      </c>
      <c r="M1371" s="60" t="s">
        <v>18</v>
      </c>
      <c r="N1371" s="63" t="s">
        <v>18</v>
      </c>
      <c r="O1371" s="63" t="s">
        <v>18</v>
      </c>
      <c r="P1371" s="57"/>
      <c r="Q1371" s="57"/>
    </row>
    <row r="1372">
      <c r="A1372" s="63">
        <v>2.0</v>
      </c>
      <c r="B1372" s="63" t="s">
        <v>4881</v>
      </c>
      <c r="C1372" s="63" t="s">
        <v>70</v>
      </c>
      <c r="D1372" s="63">
        <v>1389.0</v>
      </c>
      <c r="E1372" s="63" t="s">
        <v>1731</v>
      </c>
      <c r="F1372" s="63" t="s">
        <v>1608</v>
      </c>
      <c r="G1372" s="63"/>
      <c r="H1372" s="63" t="s">
        <v>202</v>
      </c>
      <c r="I1372" s="79">
        <v>44489.0</v>
      </c>
      <c r="J1372" s="79">
        <v>44490.0</v>
      </c>
      <c r="K1372" s="87" t="s">
        <v>5070</v>
      </c>
      <c r="L1372" s="59">
        <v>134400.0</v>
      </c>
      <c r="M1372" s="60" t="s">
        <v>5071</v>
      </c>
      <c r="N1372" s="63" t="s">
        <v>18</v>
      </c>
      <c r="O1372" s="63" t="s">
        <v>18</v>
      </c>
      <c r="P1372" s="57"/>
      <c r="Q1372" s="57"/>
    </row>
    <row r="1373">
      <c r="A1373" s="63">
        <v>1.0</v>
      </c>
      <c r="B1373" s="63" t="s">
        <v>212</v>
      </c>
      <c r="C1373" s="63" t="s">
        <v>1631</v>
      </c>
      <c r="D1373" s="63">
        <v>772.0</v>
      </c>
      <c r="E1373" s="63" t="s">
        <v>1632</v>
      </c>
      <c r="F1373" s="63" t="s">
        <v>1608</v>
      </c>
      <c r="G1373" s="63"/>
      <c r="H1373" s="63" t="s">
        <v>202</v>
      </c>
      <c r="I1373" s="76">
        <v>44398.0</v>
      </c>
      <c r="J1373" s="76">
        <v>44398.0</v>
      </c>
      <c r="K1373" s="87" t="s">
        <v>2435</v>
      </c>
      <c r="L1373" s="59">
        <v>1.488393E7</v>
      </c>
      <c r="M1373" s="60" t="s">
        <v>1633</v>
      </c>
      <c r="N1373" s="61" t="s">
        <v>1634</v>
      </c>
      <c r="O1373" s="66">
        <v>1.1907144E7</v>
      </c>
      <c r="P1373" s="62" t="s">
        <v>695</v>
      </c>
      <c r="Q1373" s="62" t="s">
        <v>338</v>
      </c>
    </row>
    <row r="1374">
      <c r="A1374" s="49">
        <v>2.0</v>
      </c>
      <c r="B1374" s="51" t="s">
        <v>1021</v>
      </c>
      <c r="C1374" s="51" t="s">
        <v>2685</v>
      </c>
      <c r="D1374" s="161">
        <v>979.0</v>
      </c>
      <c r="E1374" s="49" t="s">
        <v>1638</v>
      </c>
      <c r="F1374" s="49" t="s">
        <v>1608</v>
      </c>
      <c r="G1374" s="51"/>
      <c r="H1374" s="51" t="s">
        <v>1946</v>
      </c>
      <c r="I1374" s="200">
        <v>44238.0</v>
      </c>
      <c r="J1374" s="96">
        <v>44238.0</v>
      </c>
      <c r="K1374" s="296" t="s">
        <v>3560</v>
      </c>
      <c r="L1374" s="67">
        <v>6.5025E7</v>
      </c>
      <c r="M1374" s="98" t="s">
        <v>5072</v>
      </c>
      <c r="N1374" s="55" t="s">
        <v>1640</v>
      </c>
      <c r="O1374" s="56">
        <v>2.755125E7</v>
      </c>
      <c r="P1374" s="201" t="s">
        <v>79</v>
      </c>
      <c r="Q1374" s="62" t="s">
        <v>384</v>
      </c>
    </row>
    <row r="1375">
      <c r="A1375" s="49">
        <v>2.0</v>
      </c>
      <c r="B1375" s="51" t="s">
        <v>233</v>
      </c>
      <c r="C1375" s="51" t="s">
        <v>4904</v>
      </c>
      <c r="D1375" s="49">
        <v>121.0</v>
      </c>
      <c r="E1375" s="49" t="s">
        <v>5073</v>
      </c>
      <c r="F1375" s="49" t="s">
        <v>1608</v>
      </c>
      <c r="G1375" s="51"/>
      <c r="H1375" s="51" t="s">
        <v>2337</v>
      </c>
      <c r="I1375" s="96">
        <v>44229.0</v>
      </c>
      <c r="J1375" s="96">
        <v>44230.0</v>
      </c>
      <c r="K1375" s="81" t="s">
        <v>5074</v>
      </c>
      <c r="L1375" s="54">
        <v>7699440.0</v>
      </c>
      <c r="M1375" s="98" t="s">
        <v>18</v>
      </c>
      <c r="N1375" s="55" t="s">
        <v>18</v>
      </c>
      <c r="O1375" s="56" t="s">
        <v>18</v>
      </c>
      <c r="P1375" s="57"/>
      <c r="Q1375" s="57"/>
    </row>
    <row r="1376">
      <c r="A1376" s="63">
        <v>2.0</v>
      </c>
      <c r="B1376" s="63" t="s">
        <v>2208</v>
      </c>
      <c r="C1376" s="60" t="s">
        <v>5075</v>
      </c>
      <c r="D1376" s="63">
        <v>658.0</v>
      </c>
      <c r="E1376" s="63" t="s">
        <v>851</v>
      </c>
      <c r="F1376" s="63" t="s">
        <v>1608</v>
      </c>
      <c r="G1376" s="63"/>
      <c r="H1376" s="63" t="s">
        <v>1790</v>
      </c>
      <c r="I1376" s="76">
        <v>44336.0</v>
      </c>
      <c r="J1376" s="126">
        <v>44356.0</v>
      </c>
      <c r="K1376" s="87" t="s">
        <v>5076</v>
      </c>
      <c r="L1376" s="59">
        <v>1.2796249E7</v>
      </c>
      <c r="M1376" s="60" t="s">
        <v>18</v>
      </c>
      <c r="N1376" s="63" t="s">
        <v>18</v>
      </c>
      <c r="O1376" s="63" t="s">
        <v>18</v>
      </c>
      <c r="P1376" s="57"/>
      <c r="Q1376" s="57"/>
    </row>
    <row r="1377">
      <c r="A1377" s="63">
        <v>2.0</v>
      </c>
      <c r="B1377" s="63" t="s">
        <v>61</v>
      </c>
      <c r="C1377" s="60" t="s">
        <v>5077</v>
      </c>
      <c r="D1377" s="63">
        <v>740.0</v>
      </c>
      <c r="E1377" s="63" t="s">
        <v>851</v>
      </c>
      <c r="F1377" s="63" t="s">
        <v>1608</v>
      </c>
      <c r="G1377" s="63"/>
      <c r="H1377" s="63" t="s">
        <v>202</v>
      </c>
      <c r="I1377" s="76">
        <v>44365.0</v>
      </c>
      <c r="J1377" s="76">
        <v>44365.0</v>
      </c>
      <c r="K1377" s="87" t="s">
        <v>5078</v>
      </c>
      <c r="L1377" s="59">
        <v>1.1191527E7</v>
      </c>
      <c r="M1377" s="60" t="s">
        <v>18</v>
      </c>
      <c r="N1377" s="63" t="s">
        <v>18</v>
      </c>
      <c r="O1377" s="63" t="s">
        <v>18</v>
      </c>
      <c r="P1377" s="57"/>
      <c r="Q1377" s="57"/>
    </row>
    <row r="1378">
      <c r="A1378" s="63">
        <v>2.0</v>
      </c>
      <c r="B1378" s="63" t="s">
        <v>61</v>
      </c>
      <c r="C1378" s="60" t="s">
        <v>5077</v>
      </c>
      <c r="D1378" s="63">
        <v>787.0</v>
      </c>
      <c r="E1378" s="63" t="s">
        <v>851</v>
      </c>
      <c r="F1378" s="63" t="s">
        <v>1608</v>
      </c>
      <c r="G1378" s="63"/>
      <c r="H1378" s="63" t="s">
        <v>202</v>
      </c>
      <c r="I1378" s="76">
        <v>44377.0</v>
      </c>
      <c r="J1378" s="76">
        <v>44405.0</v>
      </c>
      <c r="K1378" s="87" t="s">
        <v>5079</v>
      </c>
      <c r="L1378" s="59">
        <v>1.1191527E7</v>
      </c>
      <c r="M1378" s="60" t="s">
        <v>18</v>
      </c>
      <c r="N1378" s="63" t="s">
        <v>18</v>
      </c>
      <c r="O1378" s="63" t="s">
        <v>18</v>
      </c>
      <c r="P1378" s="57"/>
      <c r="Q1378" s="57"/>
    </row>
    <row r="1379">
      <c r="A1379" s="63">
        <v>2.0</v>
      </c>
      <c r="B1379" s="63" t="s">
        <v>61</v>
      </c>
      <c r="C1379" s="60" t="s">
        <v>5080</v>
      </c>
      <c r="D1379" s="63">
        <v>1138.0</v>
      </c>
      <c r="E1379" s="63" t="s">
        <v>851</v>
      </c>
      <c r="F1379" s="63" t="s">
        <v>1608</v>
      </c>
      <c r="G1379" s="63"/>
      <c r="H1379" s="63" t="s">
        <v>202</v>
      </c>
      <c r="I1379" s="76">
        <v>44440.0</v>
      </c>
      <c r="J1379" s="76">
        <v>44453.0</v>
      </c>
      <c r="K1379" s="77" t="s">
        <v>5081</v>
      </c>
      <c r="L1379" s="59">
        <v>1.1191527E7</v>
      </c>
      <c r="M1379" s="60" t="s">
        <v>5082</v>
      </c>
      <c r="N1379" s="63" t="s">
        <v>18</v>
      </c>
      <c r="O1379" s="63" t="s">
        <v>18</v>
      </c>
      <c r="P1379" s="57"/>
      <c r="Q1379" s="57"/>
    </row>
    <row r="1380">
      <c r="A1380" s="63">
        <v>2.0</v>
      </c>
      <c r="B1380" s="63" t="s">
        <v>2307</v>
      </c>
      <c r="C1380" s="60" t="s">
        <v>2308</v>
      </c>
      <c r="D1380" s="63">
        <v>659.0</v>
      </c>
      <c r="E1380" s="63" t="s">
        <v>2309</v>
      </c>
      <c r="F1380" s="63" t="s">
        <v>1608</v>
      </c>
      <c r="G1380" s="63"/>
      <c r="H1380" s="63" t="s">
        <v>4127</v>
      </c>
      <c r="I1380" s="76">
        <v>44344.0</v>
      </c>
      <c r="J1380" s="126">
        <v>44356.0</v>
      </c>
      <c r="K1380" s="87" t="s">
        <v>5083</v>
      </c>
      <c r="L1380" s="244">
        <f>8832460*2</f>
        <v>17664920</v>
      </c>
      <c r="M1380" s="60" t="s">
        <v>18</v>
      </c>
      <c r="N1380" s="63" t="s">
        <v>18</v>
      </c>
      <c r="O1380" s="63" t="s">
        <v>18</v>
      </c>
      <c r="P1380" s="57"/>
      <c r="Q1380" s="57"/>
    </row>
    <row r="1381">
      <c r="A1381" s="63">
        <v>2.0</v>
      </c>
      <c r="B1381" s="63" t="s">
        <v>2307</v>
      </c>
      <c r="C1381" s="60" t="s">
        <v>5084</v>
      </c>
      <c r="D1381" s="63">
        <v>713.0</v>
      </c>
      <c r="E1381" s="63" t="s">
        <v>2309</v>
      </c>
      <c r="F1381" s="63" t="s">
        <v>1608</v>
      </c>
      <c r="G1381" s="63"/>
      <c r="H1381" s="63" t="s">
        <v>202</v>
      </c>
      <c r="I1381" s="76">
        <v>44358.0</v>
      </c>
      <c r="J1381" s="76">
        <v>44365.0</v>
      </c>
      <c r="K1381" s="87" t="s">
        <v>5085</v>
      </c>
      <c r="L1381" s="244">
        <f>8832460+8832460</f>
        <v>17664920</v>
      </c>
      <c r="M1381" s="60" t="s">
        <v>18</v>
      </c>
      <c r="N1381" s="63" t="s">
        <v>18</v>
      </c>
      <c r="O1381" s="63" t="s">
        <v>18</v>
      </c>
      <c r="P1381" s="57"/>
      <c r="Q1381" s="57"/>
    </row>
    <row r="1382">
      <c r="A1382" s="63">
        <v>2.0</v>
      </c>
      <c r="B1382" s="63" t="s">
        <v>2307</v>
      </c>
      <c r="C1382" s="60" t="s">
        <v>2308</v>
      </c>
      <c r="D1382" s="63">
        <v>910.0</v>
      </c>
      <c r="E1382" s="63" t="s">
        <v>2309</v>
      </c>
      <c r="F1382" s="63" t="s">
        <v>1608</v>
      </c>
      <c r="G1382" s="63"/>
      <c r="H1382" s="63" t="s">
        <v>18</v>
      </c>
      <c r="I1382" s="76">
        <v>44406.0</v>
      </c>
      <c r="J1382" s="76">
        <v>44413.0</v>
      </c>
      <c r="K1382" s="87" t="s">
        <v>5086</v>
      </c>
      <c r="L1382" s="59" t="s">
        <v>2311</v>
      </c>
      <c r="M1382" s="60" t="s">
        <v>18</v>
      </c>
      <c r="N1382" s="63" t="s">
        <v>18</v>
      </c>
      <c r="O1382" s="63" t="s">
        <v>18</v>
      </c>
      <c r="P1382" s="57"/>
      <c r="Q1382" s="57"/>
    </row>
    <row r="1383">
      <c r="A1383" s="63">
        <v>2.0</v>
      </c>
      <c r="B1383" s="63" t="s">
        <v>61</v>
      </c>
      <c r="C1383" s="63" t="s">
        <v>5087</v>
      </c>
      <c r="D1383" s="63">
        <v>747.0</v>
      </c>
      <c r="E1383" s="63" t="s">
        <v>2309</v>
      </c>
      <c r="F1383" s="63" t="s">
        <v>1608</v>
      </c>
      <c r="G1383" s="63"/>
      <c r="H1383" s="63" t="s">
        <v>202</v>
      </c>
      <c r="I1383" s="76">
        <v>44368.0</v>
      </c>
      <c r="J1383" s="76">
        <v>44369.0</v>
      </c>
      <c r="K1383" s="87" t="s">
        <v>5088</v>
      </c>
      <c r="L1383" s="244">
        <f>8821720*2</f>
        <v>17643440</v>
      </c>
      <c r="M1383" s="60" t="s">
        <v>18</v>
      </c>
      <c r="N1383" s="63" t="s">
        <v>18</v>
      </c>
      <c r="O1383" s="63" t="s">
        <v>18</v>
      </c>
      <c r="P1383" s="57"/>
      <c r="Q1383" s="57"/>
    </row>
    <row r="1384">
      <c r="A1384" s="63">
        <v>2.0</v>
      </c>
      <c r="B1384" s="63" t="s">
        <v>2307</v>
      </c>
      <c r="C1384" s="63" t="s">
        <v>5089</v>
      </c>
      <c r="D1384" s="63">
        <v>1280.0</v>
      </c>
      <c r="E1384" s="63" t="s">
        <v>2309</v>
      </c>
      <c r="F1384" s="63" t="s">
        <v>1608</v>
      </c>
      <c r="G1384" s="63"/>
      <c r="H1384" s="63" t="s">
        <v>202</v>
      </c>
      <c r="I1384" s="76">
        <v>44469.0</v>
      </c>
      <c r="J1384" s="76">
        <v>44476.0</v>
      </c>
      <c r="K1384" s="87" t="s">
        <v>5090</v>
      </c>
      <c r="L1384" s="59" t="s">
        <v>18</v>
      </c>
      <c r="M1384" s="60" t="s">
        <v>18</v>
      </c>
      <c r="N1384" s="63" t="s">
        <v>18</v>
      </c>
      <c r="O1384" s="63" t="s">
        <v>18</v>
      </c>
      <c r="P1384" s="57"/>
      <c r="Q1384" s="57"/>
    </row>
    <row r="1385">
      <c r="A1385" s="63">
        <v>2.0</v>
      </c>
      <c r="B1385" s="63" t="s">
        <v>2307</v>
      </c>
      <c r="C1385" s="63" t="s">
        <v>4662</v>
      </c>
      <c r="D1385" s="63">
        <v>1351.0</v>
      </c>
      <c r="E1385" s="63" t="s">
        <v>2309</v>
      </c>
      <c r="F1385" s="63" t="s">
        <v>1608</v>
      </c>
      <c r="G1385" s="63"/>
      <c r="H1385" s="63" t="s">
        <v>202</v>
      </c>
      <c r="I1385" s="79">
        <v>44482.0</v>
      </c>
      <c r="J1385" s="79">
        <v>44488.0</v>
      </c>
      <c r="K1385" s="87" t="s">
        <v>5091</v>
      </c>
      <c r="L1385" s="59" t="s">
        <v>18</v>
      </c>
      <c r="M1385" s="60" t="s">
        <v>18</v>
      </c>
      <c r="N1385" s="63" t="s">
        <v>18</v>
      </c>
      <c r="O1385" s="63" t="s">
        <v>18</v>
      </c>
      <c r="P1385" s="57"/>
      <c r="Q1385" s="57"/>
    </row>
    <row r="1386">
      <c r="A1386" s="49">
        <v>2.0</v>
      </c>
      <c r="B1386" s="51" t="s">
        <v>1021</v>
      </c>
      <c r="C1386" s="51" t="s">
        <v>2685</v>
      </c>
      <c r="D1386" s="49">
        <v>979.0</v>
      </c>
      <c r="E1386" s="49" t="s">
        <v>1638</v>
      </c>
      <c r="F1386" s="49" t="s">
        <v>1608</v>
      </c>
      <c r="G1386" s="51"/>
      <c r="H1386" s="51" t="s">
        <v>1946</v>
      </c>
      <c r="I1386" s="200">
        <v>44544.0</v>
      </c>
      <c r="J1386" s="96">
        <v>44544.0</v>
      </c>
      <c r="K1386" s="296" t="s">
        <v>5092</v>
      </c>
      <c r="L1386" s="67">
        <v>6.5025E7</v>
      </c>
      <c r="M1386" s="98" t="s">
        <v>5072</v>
      </c>
      <c r="N1386" s="55" t="s">
        <v>1640</v>
      </c>
      <c r="O1386" s="56">
        <v>2.5641862E7</v>
      </c>
      <c r="P1386" s="201" t="s">
        <v>79</v>
      </c>
      <c r="Q1386" s="62" t="s">
        <v>384</v>
      </c>
    </row>
    <row r="1387">
      <c r="A1387" s="63">
        <v>2.0</v>
      </c>
      <c r="B1387" s="63" t="s">
        <v>5093</v>
      </c>
      <c r="C1387" s="63" t="s">
        <v>5094</v>
      </c>
      <c r="D1387" s="63">
        <v>647.0</v>
      </c>
      <c r="E1387" s="63" t="s">
        <v>5095</v>
      </c>
      <c r="F1387" s="63" t="s">
        <v>1608</v>
      </c>
      <c r="G1387" s="63"/>
      <c r="H1387" s="63" t="s">
        <v>18</v>
      </c>
      <c r="I1387" s="76">
        <v>44335.0</v>
      </c>
      <c r="J1387" s="76">
        <v>44336.0</v>
      </c>
      <c r="K1387" s="87" t="s">
        <v>5096</v>
      </c>
      <c r="L1387" s="59">
        <v>9992890.0</v>
      </c>
      <c r="M1387" s="60" t="s">
        <v>5097</v>
      </c>
      <c r="N1387" s="63" t="s">
        <v>18</v>
      </c>
      <c r="O1387" s="63" t="s">
        <v>18</v>
      </c>
      <c r="P1387" s="57"/>
      <c r="Q1387" s="57"/>
    </row>
    <row r="1388">
      <c r="A1388" s="63">
        <v>2.0</v>
      </c>
      <c r="B1388" s="63" t="s">
        <v>361</v>
      </c>
      <c r="C1388" s="63" t="s">
        <v>5098</v>
      </c>
      <c r="D1388" s="63">
        <v>718.0</v>
      </c>
      <c r="E1388" s="63" t="s">
        <v>5099</v>
      </c>
      <c r="F1388" s="63" t="s">
        <v>1608</v>
      </c>
      <c r="G1388" s="63"/>
      <c r="H1388" s="63" t="s">
        <v>202</v>
      </c>
      <c r="I1388" s="76">
        <v>44362.0</v>
      </c>
      <c r="J1388" s="76">
        <v>44435.0</v>
      </c>
      <c r="K1388" s="87" t="s">
        <v>5100</v>
      </c>
      <c r="L1388" s="59" t="s">
        <v>18</v>
      </c>
      <c r="M1388" s="60" t="s">
        <v>18</v>
      </c>
      <c r="N1388" s="63" t="s">
        <v>18</v>
      </c>
      <c r="O1388" s="63" t="s">
        <v>18</v>
      </c>
      <c r="P1388" s="57"/>
      <c r="Q1388" s="57"/>
    </row>
    <row r="1389">
      <c r="A1389" s="63">
        <v>2.0</v>
      </c>
      <c r="B1389" s="63" t="s">
        <v>448</v>
      </c>
      <c r="C1389" s="60" t="s">
        <v>5101</v>
      </c>
      <c r="D1389" s="63">
        <v>915.0</v>
      </c>
      <c r="E1389" s="63" t="s">
        <v>5102</v>
      </c>
      <c r="F1389" s="63" t="s">
        <v>1608</v>
      </c>
      <c r="G1389" s="63"/>
      <c r="H1389" s="63" t="s">
        <v>202</v>
      </c>
      <c r="I1389" s="76">
        <v>44391.0</v>
      </c>
      <c r="J1389" s="76">
        <v>44400.0</v>
      </c>
      <c r="K1389" s="87" t="s">
        <v>5103</v>
      </c>
      <c r="L1389" s="59">
        <v>2.4553872E7</v>
      </c>
      <c r="M1389" s="60" t="s">
        <v>18</v>
      </c>
      <c r="N1389" s="63" t="s">
        <v>18</v>
      </c>
      <c r="O1389" s="63" t="s">
        <v>18</v>
      </c>
      <c r="P1389" s="57"/>
      <c r="Q1389" s="57"/>
    </row>
    <row r="1390">
      <c r="A1390" s="63">
        <v>2.0</v>
      </c>
      <c r="B1390" s="63" t="s">
        <v>448</v>
      </c>
      <c r="C1390" s="63" t="s">
        <v>5104</v>
      </c>
      <c r="D1390" s="63">
        <v>933.0</v>
      </c>
      <c r="E1390" s="63" t="s">
        <v>5102</v>
      </c>
      <c r="F1390" s="63" t="s">
        <v>1608</v>
      </c>
      <c r="G1390" s="63"/>
      <c r="H1390" s="63" t="s">
        <v>202</v>
      </c>
      <c r="I1390" s="76">
        <v>44397.0</v>
      </c>
      <c r="J1390" s="76">
        <v>44400.0</v>
      </c>
      <c r="K1390" s="87" t="s">
        <v>5105</v>
      </c>
      <c r="L1390" s="59">
        <v>2.4553872E7</v>
      </c>
      <c r="M1390" s="60" t="s">
        <v>18</v>
      </c>
      <c r="N1390" s="63" t="s">
        <v>18</v>
      </c>
      <c r="O1390" s="63" t="s">
        <v>18</v>
      </c>
      <c r="P1390" s="57"/>
      <c r="Q1390" s="57"/>
    </row>
    <row r="1391">
      <c r="A1391" s="63">
        <v>2.0</v>
      </c>
      <c r="B1391" s="63" t="s">
        <v>5106</v>
      </c>
      <c r="C1391" s="60" t="s">
        <v>5107</v>
      </c>
      <c r="D1391" s="63">
        <v>842.0</v>
      </c>
      <c r="E1391" s="63" t="s">
        <v>5108</v>
      </c>
      <c r="F1391" s="63" t="s">
        <v>1608</v>
      </c>
      <c r="G1391" s="63"/>
      <c r="H1391" s="63" t="s">
        <v>202</v>
      </c>
      <c r="I1391" s="76">
        <v>44391.0</v>
      </c>
      <c r="J1391" s="76">
        <v>44449.0</v>
      </c>
      <c r="K1391" s="87" t="s">
        <v>5109</v>
      </c>
      <c r="L1391" s="59">
        <v>2.25E7</v>
      </c>
      <c r="M1391" s="60" t="s">
        <v>18</v>
      </c>
      <c r="N1391" s="63" t="s">
        <v>18</v>
      </c>
      <c r="O1391" s="63" t="s">
        <v>18</v>
      </c>
      <c r="P1391" s="57"/>
      <c r="Q1391" s="57"/>
    </row>
    <row r="1392">
      <c r="A1392" s="63">
        <v>2.0</v>
      </c>
      <c r="B1392" s="63" t="s">
        <v>5106</v>
      </c>
      <c r="C1392" s="63" t="s">
        <v>5110</v>
      </c>
      <c r="D1392" s="63">
        <v>843.0</v>
      </c>
      <c r="E1392" s="63" t="s">
        <v>5111</v>
      </c>
      <c r="F1392" s="63" t="s">
        <v>1608</v>
      </c>
      <c r="G1392" s="63"/>
      <c r="H1392" s="63" t="s">
        <v>202</v>
      </c>
      <c r="I1392" s="76">
        <v>44391.0</v>
      </c>
      <c r="J1392" s="76">
        <v>44449.0</v>
      </c>
      <c r="K1392" s="87" t="s">
        <v>5109</v>
      </c>
      <c r="L1392" s="59">
        <v>3.8E7</v>
      </c>
      <c r="M1392" s="60" t="s">
        <v>18</v>
      </c>
      <c r="N1392" s="63" t="s">
        <v>18</v>
      </c>
      <c r="O1392" s="63" t="s">
        <v>18</v>
      </c>
      <c r="P1392" s="57"/>
      <c r="Q1392" s="57"/>
    </row>
    <row r="1393">
      <c r="A1393" s="63">
        <v>2.0</v>
      </c>
      <c r="B1393" s="63" t="s">
        <v>1272</v>
      </c>
      <c r="C1393" s="60" t="s">
        <v>5112</v>
      </c>
      <c r="D1393" s="63">
        <v>982.0</v>
      </c>
      <c r="E1393" s="63" t="s">
        <v>5113</v>
      </c>
      <c r="F1393" s="63" t="s">
        <v>1608</v>
      </c>
      <c r="G1393" s="63"/>
      <c r="H1393" s="63" t="s">
        <v>1790</v>
      </c>
      <c r="I1393" s="76">
        <v>44405.0</v>
      </c>
      <c r="J1393" s="76">
        <v>44447.0</v>
      </c>
      <c r="K1393" s="87" t="s">
        <v>5114</v>
      </c>
      <c r="L1393" s="59" t="s">
        <v>18</v>
      </c>
      <c r="M1393" s="60" t="s">
        <v>18</v>
      </c>
      <c r="N1393" s="63" t="s">
        <v>18</v>
      </c>
      <c r="O1393" s="63" t="s">
        <v>18</v>
      </c>
      <c r="P1393" s="57"/>
      <c r="Q1393" s="57"/>
    </row>
    <row r="1394">
      <c r="A1394" s="63">
        <v>2.0</v>
      </c>
      <c r="B1394" s="63" t="s">
        <v>1680</v>
      </c>
      <c r="C1394" s="63" t="s">
        <v>5115</v>
      </c>
      <c r="D1394" s="63">
        <v>1129.0</v>
      </c>
      <c r="E1394" s="63" t="s">
        <v>1743</v>
      </c>
      <c r="F1394" s="63" t="s">
        <v>1608</v>
      </c>
      <c r="G1394" s="63"/>
      <c r="H1394" s="63" t="s">
        <v>202</v>
      </c>
      <c r="I1394" s="76">
        <v>44438.0</v>
      </c>
      <c r="J1394" s="79">
        <v>44488.0</v>
      </c>
      <c r="K1394" s="87" t="s">
        <v>5116</v>
      </c>
      <c r="L1394" s="59">
        <v>5.0164629E7</v>
      </c>
      <c r="M1394" s="60" t="s">
        <v>18</v>
      </c>
      <c r="N1394" s="63" t="s">
        <v>18</v>
      </c>
      <c r="O1394" s="63" t="s">
        <v>18</v>
      </c>
      <c r="P1394" s="57"/>
      <c r="Q1394" s="57"/>
    </row>
    <row r="1395">
      <c r="A1395" s="63">
        <v>2.0</v>
      </c>
      <c r="B1395" s="63" t="s">
        <v>1680</v>
      </c>
      <c r="C1395" s="63" t="s">
        <v>5117</v>
      </c>
      <c r="D1395" s="63">
        <v>1130.0</v>
      </c>
      <c r="E1395" s="63" t="s">
        <v>1743</v>
      </c>
      <c r="F1395" s="63" t="s">
        <v>1608</v>
      </c>
      <c r="G1395" s="63"/>
      <c r="H1395" s="63" t="s">
        <v>202</v>
      </c>
      <c r="I1395" s="76">
        <v>44438.0</v>
      </c>
      <c r="J1395" s="79">
        <v>44488.0</v>
      </c>
      <c r="K1395" s="87" t="s">
        <v>5118</v>
      </c>
      <c r="L1395" s="59">
        <v>6.9701875E7</v>
      </c>
      <c r="M1395" s="60" t="s">
        <v>18</v>
      </c>
      <c r="N1395" s="63" t="s">
        <v>18</v>
      </c>
      <c r="O1395" s="63" t="s">
        <v>18</v>
      </c>
      <c r="P1395" s="57"/>
      <c r="Q1395" s="57"/>
    </row>
    <row r="1396" ht="28.5" customHeight="1">
      <c r="A1396" s="63">
        <v>2.0</v>
      </c>
      <c r="B1396" s="60" t="s">
        <v>5119</v>
      </c>
      <c r="C1396" s="263" t="s">
        <v>5120</v>
      </c>
      <c r="D1396" s="63">
        <v>1148.0</v>
      </c>
      <c r="E1396" s="63" t="s">
        <v>1743</v>
      </c>
      <c r="F1396" s="63" t="s">
        <v>1608</v>
      </c>
      <c r="G1396" s="63"/>
      <c r="H1396" s="63" t="s">
        <v>5121</v>
      </c>
      <c r="I1396" s="76">
        <v>44442.0</v>
      </c>
      <c r="J1396" s="79">
        <v>44488.0</v>
      </c>
      <c r="K1396" s="87" t="s">
        <v>5122</v>
      </c>
      <c r="L1396" s="244">
        <f>50164629+69701875</f>
        <v>119866504</v>
      </c>
      <c r="M1396" s="60" t="s">
        <v>18</v>
      </c>
      <c r="N1396" s="63" t="s">
        <v>18</v>
      </c>
      <c r="O1396" s="63" t="s">
        <v>18</v>
      </c>
      <c r="P1396" s="57"/>
      <c r="Q1396" s="57"/>
    </row>
    <row r="1397">
      <c r="A1397" s="63">
        <v>2.0</v>
      </c>
      <c r="B1397" s="63" t="s">
        <v>550</v>
      </c>
      <c r="C1397" s="60" t="s">
        <v>4877</v>
      </c>
      <c r="D1397" s="63">
        <v>581.0</v>
      </c>
      <c r="E1397" s="63" t="s">
        <v>5123</v>
      </c>
      <c r="F1397" s="63" t="s">
        <v>1608</v>
      </c>
      <c r="G1397" s="63"/>
      <c r="H1397" s="63" t="s">
        <v>1063</v>
      </c>
      <c r="I1397" s="76">
        <v>44320.0</v>
      </c>
      <c r="J1397" s="76">
        <v>44320.0</v>
      </c>
      <c r="K1397" s="87" t="s">
        <v>5124</v>
      </c>
      <c r="L1397" s="59" t="s">
        <v>18</v>
      </c>
      <c r="M1397" s="60" t="s">
        <v>18</v>
      </c>
      <c r="N1397" s="63" t="s">
        <v>18</v>
      </c>
      <c r="O1397" s="63" t="s">
        <v>18</v>
      </c>
      <c r="P1397" s="57"/>
      <c r="Q1397" s="57"/>
    </row>
    <row r="1398">
      <c r="A1398" s="63">
        <v>2.0</v>
      </c>
      <c r="B1398" s="63" t="s">
        <v>127</v>
      </c>
      <c r="C1398" s="63" t="s">
        <v>1648</v>
      </c>
      <c r="D1398" s="63">
        <v>706.0</v>
      </c>
      <c r="E1398" s="63" t="s">
        <v>1645</v>
      </c>
      <c r="F1398" s="63" t="s">
        <v>1608</v>
      </c>
      <c r="G1398" s="63"/>
      <c r="H1398" s="63" t="s">
        <v>1629</v>
      </c>
      <c r="I1398" s="76">
        <v>44330.0</v>
      </c>
      <c r="J1398" s="76">
        <v>44330.0</v>
      </c>
      <c r="K1398" s="87" t="s">
        <v>5125</v>
      </c>
      <c r="L1398" s="59">
        <v>1.0925689799E8</v>
      </c>
      <c r="M1398" s="60" t="s">
        <v>1650</v>
      </c>
      <c r="N1398" s="61" t="s">
        <v>1651</v>
      </c>
      <c r="O1398" s="56">
        <v>4.890446559E7</v>
      </c>
      <c r="P1398" s="62" t="s">
        <v>79</v>
      </c>
      <c r="Q1398" s="62" t="s">
        <v>79</v>
      </c>
    </row>
    <row r="1399">
      <c r="A1399" s="63">
        <v>2.0</v>
      </c>
      <c r="B1399" s="63" t="s">
        <v>127</v>
      </c>
      <c r="C1399" s="63" t="s">
        <v>1652</v>
      </c>
      <c r="D1399" s="63">
        <v>655.0</v>
      </c>
      <c r="E1399" s="63" t="s">
        <v>1645</v>
      </c>
      <c r="F1399" s="63" t="s">
        <v>1608</v>
      </c>
      <c r="G1399" s="63"/>
      <c r="H1399" s="63" t="s">
        <v>1629</v>
      </c>
      <c r="I1399" s="76">
        <v>44364.0</v>
      </c>
      <c r="J1399" s="76">
        <v>44364.0</v>
      </c>
      <c r="K1399" s="87" t="s">
        <v>5126</v>
      </c>
      <c r="L1399" s="59">
        <v>4.0882734E7</v>
      </c>
      <c r="M1399" s="60" t="s">
        <v>1653</v>
      </c>
      <c r="N1399" s="163" t="s">
        <v>1654</v>
      </c>
      <c r="O1399" s="66">
        <v>2.52816824E7</v>
      </c>
      <c r="P1399" s="62" t="s">
        <v>695</v>
      </c>
      <c r="Q1399" s="62" t="s">
        <v>79</v>
      </c>
    </row>
    <row r="1400">
      <c r="A1400" s="63">
        <v>2.0</v>
      </c>
      <c r="B1400" s="63" t="s">
        <v>550</v>
      </c>
      <c r="C1400" s="63" t="s">
        <v>5127</v>
      </c>
      <c r="D1400" s="63">
        <v>1030.0</v>
      </c>
      <c r="E1400" s="63" t="s">
        <v>5128</v>
      </c>
      <c r="F1400" s="63" t="s">
        <v>1608</v>
      </c>
      <c r="G1400" s="63"/>
      <c r="H1400" s="63" t="s">
        <v>18</v>
      </c>
      <c r="I1400" s="76">
        <v>44418.0</v>
      </c>
      <c r="J1400" s="76">
        <v>44462.0</v>
      </c>
      <c r="K1400" s="87" t="s">
        <v>5129</v>
      </c>
      <c r="L1400" s="59">
        <v>2.8876517E7</v>
      </c>
      <c r="M1400" s="60" t="s">
        <v>5130</v>
      </c>
      <c r="N1400" s="63" t="s">
        <v>18</v>
      </c>
      <c r="O1400" s="63" t="s">
        <v>18</v>
      </c>
      <c r="P1400" s="57"/>
      <c r="Q1400" s="57"/>
      <c r="R1400">
        <f t="shared" ref="R1400:R1401" si="116">DATEDIF(I1400,J1400,"D")</f>
        <v>44</v>
      </c>
    </row>
    <row r="1401" ht="30.0" customHeight="1">
      <c r="A1401" s="63">
        <v>2.0</v>
      </c>
      <c r="B1401" s="63" t="s">
        <v>127</v>
      </c>
      <c r="C1401" s="60" t="s">
        <v>5131</v>
      </c>
      <c r="D1401" s="63">
        <v>1190.0</v>
      </c>
      <c r="E1401" s="63" t="s">
        <v>5132</v>
      </c>
      <c r="F1401" s="63" t="s">
        <v>1608</v>
      </c>
      <c r="G1401" s="63"/>
      <c r="H1401" s="63" t="s">
        <v>18</v>
      </c>
      <c r="I1401" s="76">
        <v>44452.0</v>
      </c>
      <c r="J1401" s="297">
        <v>44456.0</v>
      </c>
      <c r="K1401" s="87" t="s">
        <v>5133</v>
      </c>
      <c r="L1401" s="59">
        <v>1.0955E7</v>
      </c>
      <c r="M1401" s="60" t="s">
        <v>5134</v>
      </c>
      <c r="N1401" s="63" t="s">
        <v>18</v>
      </c>
      <c r="O1401" s="63" t="s">
        <v>18</v>
      </c>
      <c r="P1401" s="57"/>
      <c r="Q1401" s="57"/>
      <c r="R1401">
        <f t="shared" si="116"/>
        <v>4</v>
      </c>
    </row>
    <row r="1402">
      <c r="A1402" s="63">
        <v>2.0</v>
      </c>
      <c r="B1402" s="63" t="s">
        <v>550</v>
      </c>
      <c r="C1402" s="63" t="s">
        <v>70</v>
      </c>
      <c r="D1402" s="63">
        <v>1258.0</v>
      </c>
      <c r="E1402" s="63" t="s">
        <v>5135</v>
      </c>
      <c r="F1402" s="63" t="s">
        <v>1608</v>
      </c>
      <c r="G1402" s="63"/>
      <c r="H1402" s="63" t="s">
        <v>1675</v>
      </c>
      <c r="I1402" s="76">
        <v>44467.0</v>
      </c>
      <c r="J1402" s="76">
        <v>44476.0</v>
      </c>
      <c r="K1402" s="87" t="s">
        <v>5136</v>
      </c>
      <c r="L1402" s="59" t="s">
        <v>18</v>
      </c>
      <c r="M1402" s="60" t="s">
        <v>18</v>
      </c>
      <c r="N1402" s="63" t="s">
        <v>18</v>
      </c>
      <c r="O1402" s="156"/>
      <c r="P1402" s="57"/>
      <c r="Q1402" s="57"/>
    </row>
    <row r="1403">
      <c r="A1403" s="63">
        <v>2.0</v>
      </c>
      <c r="B1403" s="63" t="s">
        <v>127</v>
      </c>
      <c r="C1403" s="63" t="s">
        <v>1652</v>
      </c>
      <c r="D1403" s="63">
        <v>655.0</v>
      </c>
      <c r="E1403" s="63" t="s">
        <v>1645</v>
      </c>
      <c r="F1403" s="63" t="s">
        <v>1608</v>
      </c>
      <c r="G1403" s="63"/>
      <c r="H1403" s="63" t="s">
        <v>1629</v>
      </c>
      <c r="I1403" s="76">
        <v>44364.0</v>
      </c>
      <c r="J1403" s="76">
        <v>44364.0</v>
      </c>
      <c r="K1403" s="87" t="s">
        <v>5126</v>
      </c>
      <c r="L1403" s="59">
        <v>4.0882734E7</v>
      </c>
      <c r="M1403" s="60" t="s">
        <v>1653</v>
      </c>
      <c r="N1403" s="163" t="s">
        <v>1654</v>
      </c>
      <c r="O1403" s="66">
        <v>1989612.0</v>
      </c>
      <c r="P1403" s="62" t="s">
        <v>695</v>
      </c>
      <c r="Q1403" s="62" t="s">
        <v>79</v>
      </c>
    </row>
    <row r="1404">
      <c r="A1404" s="63">
        <v>2.0</v>
      </c>
      <c r="B1404" s="63" t="s">
        <v>127</v>
      </c>
      <c r="C1404" s="63" t="s">
        <v>1648</v>
      </c>
      <c r="D1404" s="63">
        <v>706.0</v>
      </c>
      <c r="E1404" s="63" t="s">
        <v>1645</v>
      </c>
      <c r="F1404" s="63" t="s">
        <v>1608</v>
      </c>
      <c r="G1404" s="63"/>
      <c r="H1404" s="63" t="s">
        <v>1629</v>
      </c>
      <c r="I1404" s="76">
        <v>44365.0</v>
      </c>
      <c r="J1404" s="76">
        <v>44365.0</v>
      </c>
      <c r="K1404" s="87" t="s">
        <v>2221</v>
      </c>
      <c r="L1404" s="59">
        <v>1.0925689799E8</v>
      </c>
      <c r="M1404" s="60" t="s">
        <v>1650</v>
      </c>
      <c r="N1404" s="61" t="s">
        <v>1656</v>
      </c>
      <c r="O1404" s="66">
        <v>6.525147839E7</v>
      </c>
      <c r="P1404" s="62" t="s">
        <v>695</v>
      </c>
      <c r="Q1404" s="62" t="s">
        <v>79</v>
      </c>
    </row>
    <row r="1405">
      <c r="A1405" s="63">
        <v>2.0</v>
      </c>
      <c r="B1405" s="63" t="s">
        <v>1737</v>
      </c>
      <c r="C1405" s="60" t="s">
        <v>5137</v>
      </c>
      <c r="D1405" s="63">
        <v>358.0</v>
      </c>
      <c r="E1405" s="63" t="s">
        <v>5138</v>
      </c>
      <c r="F1405" s="63" t="s">
        <v>1608</v>
      </c>
      <c r="G1405" s="63"/>
      <c r="H1405" s="63" t="s">
        <v>18</v>
      </c>
      <c r="I1405" s="76">
        <v>44278.0</v>
      </c>
      <c r="J1405" s="64">
        <v>44279.0</v>
      </c>
      <c r="K1405" s="87" t="s">
        <v>5139</v>
      </c>
      <c r="L1405" s="59" t="s">
        <v>18</v>
      </c>
      <c r="M1405" s="60" t="s">
        <v>18</v>
      </c>
      <c r="N1405" s="63" t="s">
        <v>18</v>
      </c>
      <c r="O1405" s="59" t="s">
        <v>18</v>
      </c>
      <c r="P1405" s="57"/>
      <c r="Q1405" s="57"/>
    </row>
    <row r="1406">
      <c r="A1406" s="63">
        <v>2.0</v>
      </c>
      <c r="B1406" s="63" t="s">
        <v>127</v>
      </c>
      <c r="C1406" s="63" t="s">
        <v>1648</v>
      </c>
      <c r="D1406" s="63">
        <v>706.0</v>
      </c>
      <c r="E1406" s="63" t="s">
        <v>1645</v>
      </c>
      <c r="F1406" s="63" t="s">
        <v>1608</v>
      </c>
      <c r="G1406" s="63"/>
      <c r="H1406" s="63" t="s">
        <v>1629</v>
      </c>
      <c r="I1406" s="76">
        <v>44368.0</v>
      </c>
      <c r="J1406" s="76">
        <v>44368.0</v>
      </c>
      <c r="K1406" s="87" t="s">
        <v>2216</v>
      </c>
      <c r="L1406" s="59">
        <v>1.0925689799E8</v>
      </c>
      <c r="M1406" s="60" t="s">
        <v>1650</v>
      </c>
      <c r="N1406" s="61" t="s">
        <v>1656</v>
      </c>
      <c r="O1406" s="66">
        <v>1.04E7</v>
      </c>
      <c r="P1406" s="62" t="s">
        <v>695</v>
      </c>
      <c r="Q1406" s="62" t="s">
        <v>79</v>
      </c>
    </row>
    <row r="1407">
      <c r="A1407" s="63">
        <v>2.0</v>
      </c>
      <c r="B1407" s="63" t="s">
        <v>127</v>
      </c>
      <c r="C1407" s="63" t="s">
        <v>1648</v>
      </c>
      <c r="D1407" s="63">
        <v>706.0</v>
      </c>
      <c r="E1407" s="63" t="s">
        <v>1645</v>
      </c>
      <c r="F1407" s="63" t="s">
        <v>1608</v>
      </c>
      <c r="G1407" s="63"/>
      <c r="H1407" s="63" t="s">
        <v>1629</v>
      </c>
      <c r="I1407" s="76">
        <v>44368.0</v>
      </c>
      <c r="J1407" s="76">
        <v>44368.0</v>
      </c>
      <c r="K1407" s="87" t="s">
        <v>2216</v>
      </c>
      <c r="L1407" s="59">
        <v>1.0925689799E8</v>
      </c>
      <c r="M1407" s="60" t="s">
        <v>1650</v>
      </c>
      <c r="N1407" s="61" t="s">
        <v>1656</v>
      </c>
      <c r="O1407" s="66">
        <v>2127764.8</v>
      </c>
      <c r="P1407" s="62" t="s">
        <v>695</v>
      </c>
      <c r="Q1407" s="62" t="s">
        <v>79</v>
      </c>
    </row>
    <row r="1408">
      <c r="A1408" s="63">
        <v>2.0</v>
      </c>
      <c r="B1408" s="63" t="s">
        <v>127</v>
      </c>
      <c r="C1408" s="63" t="s">
        <v>1648</v>
      </c>
      <c r="D1408" s="63">
        <v>706.0</v>
      </c>
      <c r="E1408" s="63" t="s">
        <v>1645</v>
      </c>
      <c r="F1408" s="63" t="s">
        <v>1608</v>
      </c>
      <c r="G1408" s="63"/>
      <c r="H1408" s="63" t="s">
        <v>1629</v>
      </c>
      <c r="I1408" s="76">
        <v>44368.0</v>
      </c>
      <c r="J1408" s="76">
        <v>44368.0</v>
      </c>
      <c r="K1408" s="87" t="s">
        <v>2216</v>
      </c>
      <c r="L1408" s="59">
        <v>1.0925689799E8</v>
      </c>
      <c r="M1408" s="60" t="s">
        <v>1650</v>
      </c>
      <c r="N1408" s="61" t="s">
        <v>1656</v>
      </c>
      <c r="O1408" s="66">
        <v>3546275.2</v>
      </c>
      <c r="P1408" s="62" t="s">
        <v>695</v>
      </c>
      <c r="Q1408" s="62" t="s">
        <v>79</v>
      </c>
      <c r="R1408">
        <f t="shared" ref="R1408:R1413" si="117">DATEDIF(I1408,J1408,"D")</f>
        <v>0</v>
      </c>
    </row>
    <row r="1409">
      <c r="A1409" s="63">
        <v>2.0</v>
      </c>
      <c r="B1409" s="63" t="s">
        <v>5054</v>
      </c>
      <c r="C1409" s="60" t="s">
        <v>5140</v>
      </c>
      <c r="D1409" s="63">
        <v>1146.0</v>
      </c>
      <c r="E1409" s="63" t="s">
        <v>5141</v>
      </c>
      <c r="F1409" s="63" t="s">
        <v>1608</v>
      </c>
      <c r="G1409" s="63"/>
      <c r="H1409" s="63" t="s">
        <v>5142</v>
      </c>
      <c r="I1409" s="76">
        <v>44442.0</v>
      </c>
      <c r="J1409" s="79">
        <v>44496.0</v>
      </c>
      <c r="K1409" s="87" t="s">
        <v>5143</v>
      </c>
      <c r="L1409" s="59">
        <v>1.65E7</v>
      </c>
      <c r="M1409" s="60" t="s">
        <v>18</v>
      </c>
      <c r="N1409" s="63" t="s">
        <v>18</v>
      </c>
      <c r="O1409" s="63" t="s">
        <v>18</v>
      </c>
      <c r="P1409" s="57"/>
      <c r="Q1409" s="57"/>
      <c r="R1409">
        <f t="shared" si="117"/>
        <v>54</v>
      </c>
    </row>
    <row r="1410">
      <c r="A1410" s="63">
        <v>2.0</v>
      </c>
      <c r="B1410" s="63" t="s">
        <v>5054</v>
      </c>
      <c r="C1410" s="63" t="s">
        <v>5144</v>
      </c>
      <c r="D1410" s="63">
        <v>1333.0</v>
      </c>
      <c r="E1410" s="63" t="s">
        <v>5141</v>
      </c>
      <c r="F1410" s="63" t="s">
        <v>1608</v>
      </c>
      <c r="G1410" s="63"/>
      <c r="H1410" s="63" t="s">
        <v>5142</v>
      </c>
      <c r="I1410" s="79">
        <v>44481.0</v>
      </c>
      <c r="J1410" s="79">
        <v>44496.0</v>
      </c>
      <c r="K1410" s="87" t="s">
        <v>5145</v>
      </c>
      <c r="L1410" s="59">
        <v>1.65E7</v>
      </c>
      <c r="M1410" s="60" t="s">
        <v>18</v>
      </c>
      <c r="N1410" s="63" t="s">
        <v>18</v>
      </c>
      <c r="O1410" s="63" t="s">
        <v>18</v>
      </c>
      <c r="P1410" s="57"/>
      <c r="Q1410" s="57"/>
      <c r="R1410">
        <f t="shared" si="117"/>
        <v>15</v>
      </c>
    </row>
    <row r="1411">
      <c r="A1411" s="63">
        <v>2.0</v>
      </c>
      <c r="B1411" s="63" t="s">
        <v>127</v>
      </c>
      <c r="C1411" s="63" t="s">
        <v>1648</v>
      </c>
      <c r="D1411" s="63">
        <v>706.0</v>
      </c>
      <c r="E1411" s="63" t="s">
        <v>1645</v>
      </c>
      <c r="F1411" s="63" t="s">
        <v>1608</v>
      </c>
      <c r="G1411" s="63"/>
      <c r="H1411" s="63" t="s">
        <v>1629</v>
      </c>
      <c r="I1411" s="76">
        <v>44368.0</v>
      </c>
      <c r="J1411" s="76">
        <v>44368.0</v>
      </c>
      <c r="K1411" s="87" t="s">
        <v>2216</v>
      </c>
      <c r="L1411" s="59">
        <v>1.0925689799E8</v>
      </c>
      <c r="M1411" s="60" t="s">
        <v>1650</v>
      </c>
      <c r="N1411" s="61" t="s">
        <v>1656</v>
      </c>
      <c r="O1411" s="66">
        <v>6080000.0</v>
      </c>
      <c r="P1411" s="62" t="s">
        <v>695</v>
      </c>
      <c r="Q1411" s="62" t="s">
        <v>79</v>
      </c>
      <c r="R1411">
        <f t="shared" si="117"/>
        <v>0</v>
      </c>
    </row>
    <row r="1412">
      <c r="A1412" s="63">
        <v>2.0</v>
      </c>
      <c r="B1412" s="63" t="s">
        <v>5146</v>
      </c>
      <c r="C1412" s="60" t="s">
        <v>4979</v>
      </c>
      <c r="D1412" s="63">
        <v>305.0</v>
      </c>
      <c r="E1412" s="60" t="s">
        <v>5147</v>
      </c>
      <c r="F1412" s="63" t="s">
        <v>1608</v>
      </c>
      <c r="G1412" s="63"/>
      <c r="H1412" s="63" t="s">
        <v>1629</v>
      </c>
      <c r="I1412" s="76">
        <v>44270.0</v>
      </c>
      <c r="J1412" s="76">
        <v>44313.0</v>
      </c>
      <c r="K1412" s="87" t="s">
        <v>5148</v>
      </c>
      <c r="L1412" s="59">
        <v>1.2757752E7</v>
      </c>
      <c r="M1412" s="60" t="s">
        <v>18</v>
      </c>
      <c r="N1412" s="63" t="s">
        <v>18</v>
      </c>
      <c r="O1412" s="59" t="s">
        <v>18</v>
      </c>
      <c r="P1412" s="57"/>
      <c r="Q1412" s="57"/>
      <c r="R1412">
        <f t="shared" si="117"/>
        <v>43</v>
      </c>
    </row>
    <row r="1413">
      <c r="A1413" s="228">
        <v>1.0</v>
      </c>
      <c r="B1413" s="229" t="s">
        <v>5149</v>
      </c>
      <c r="C1413" s="229" t="s">
        <v>4556</v>
      </c>
      <c r="D1413" s="228" t="s">
        <v>18</v>
      </c>
      <c r="E1413" s="228" t="s">
        <v>5150</v>
      </c>
      <c r="F1413" s="112" t="s">
        <v>1608</v>
      </c>
      <c r="G1413" s="113"/>
      <c r="H1413" s="113" t="s">
        <v>18</v>
      </c>
      <c r="I1413" s="231">
        <v>44231.0</v>
      </c>
      <c r="J1413" s="231">
        <v>44231.0</v>
      </c>
      <c r="K1413" s="232" t="s">
        <v>5151</v>
      </c>
      <c r="L1413" s="233">
        <v>2524550.0</v>
      </c>
      <c r="M1413" s="242" t="s">
        <v>5152</v>
      </c>
      <c r="N1413" s="109" t="s">
        <v>5153</v>
      </c>
      <c r="O1413" s="236">
        <v>1888936.0</v>
      </c>
      <c r="P1413" s="62" t="s">
        <v>337</v>
      </c>
      <c r="Q1413" s="62" t="s">
        <v>337</v>
      </c>
      <c r="R1413">
        <f t="shared" si="117"/>
        <v>0</v>
      </c>
    </row>
    <row r="1414">
      <c r="A1414" s="63">
        <v>2.0</v>
      </c>
      <c r="B1414" s="63" t="s">
        <v>1781</v>
      </c>
      <c r="C1414" s="63" t="s">
        <v>5154</v>
      </c>
      <c r="D1414" s="63">
        <v>687.0</v>
      </c>
      <c r="E1414" s="63" t="s">
        <v>5147</v>
      </c>
      <c r="F1414" s="63" t="s">
        <v>1608</v>
      </c>
      <c r="G1414" s="156"/>
      <c r="H1414" s="156"/>
      <c r="I1414" s="76">
        <v>44341.0</v>
      </c>
      <c r="J1414" s="76">
        <v>44342.0</v>
      </c>
      <c r="K1414" s="87" t="s">
        <v>5155</v>
      </c>
      <c r="L1414" s="59" t="s">
        <v>18</v>
      </c>
      <c r="M1414" s="60" t="s">
        <v>18</v>
      </c>
      <c r="N1414" s="63" t="s">
        <v>18</v>
      </c>
      <c r="O1414" s="63" t="s">
        <v>18</v>
      </c>
      <c r="P1414" s="57"/>
      <c r="Q1414" s="57"/>
    </row>
    <row r="1415">
      <c r="A1415" s="63">
        <v>2.0</v>
      </c>
      <c r="B1415" s="63" t="s">
        <v>127</v>
      </c>
      <c r="C1415" s="60" t="s">
        <v>1745</v>
      </c>
      <c r="D1415" s="63">
        <v>413.0</v>
      </c>
      <c r="E1415" s="63" t="s">
        <v>1746</v>
      </c>
      <c r="F1415" s="63" t="s">
        <v>1608</v>
      </c>
      <c r="G1415" s="63"/>
      <c r="H1415" s="63" t="s">
        <v>202</v>
      </c>
      <c r="I1415" s="76">
        <v>44286.0</v>
      </c>
      <c r="J1415" s="76">
        <v>44292.0</v>
      </c>
      <c r="K1415" s="87" t="s">
        <v>5156</v>
      </c>
      <c r="L1415" s="59">
        <v>8.0070296E7</v>
      </c>
      <c r="M1415" s="60" t="s">
        <v>18</v>
      </c>
      <c r="N1415" s="55" t="s">
        <v>5157</v>
      </c>
      <c r="O1415" s="56" t="s">
        <v>18</v>
      </c>
      <c r="P1415" s="57"/>
      <c r="Q1415" s="57"/>
      <c r="R1415">
        <f t="shared" ref="R1415:R1416" si="118">DATEDIF(I1415,J1415,"D")</f>
        <v>6</v>
      </c>
    </row>
    <row r="1416">
      <c r="A1416" s="49">
        <v>2.0</v>
      </c>
      <c r="B1416" s="51" t="s">
        <v>1614</v>
      </c>
      <c r="C1416" s="51" t="s">
        <v>5158</v>
      </c>
      <c r="D1416" s="49">
        <v>502.0</v>
      </c>
      <c r="E1416" s="49" t="s">
        <v>5010</v>
      </c>
      <c r="F1416" s="49" t="s">
        <v>1608</v>
      </c>
      <c r="G1416" s="51"/>
      <c r="H1416" s="51" t="s">
        <v>202</v>
      </c>
      <c r="I1416" s="96">
        <v>44343.0</v>
      </c>
      <c r="J1416" s="96">
        <v>44343.0</v>
      </c>
      <c r="K1416" s="81" t="s">
        <v>5159</v>
      </c>
      <c r="L1416" s="54">
        <v>2.196175E7</v>
      </c>
      <c r="M1416" s="98" t="s">
        <v>5160</v>
      </c>
      <c r="N1416" s="55" t="s">
        <v>5161</v>
      </c>
      <c r="O1416" s="56">
        <v>6588525.0</v>
      </c>
      <c r="P1416" s="57" t="s">
        <v>695</v>
      </c>
      <c r="Q1416" s="62" t="s">
        <v>338</v>
      </c>
      <c r="R1416">
        <f t="shared" si="118"/>
        <v>0</v>
      </c>
    </row>
    <row r="1417">
      <c r="A1417" s="49">
        <v>2.0</v>
      </c>
      <c r="B1417" s="51" t="s">
        <v>5162</v>
      </c>
      <c r="C1417" s="51" t="s">
        <v>513</v>
      </c>
      <c r="D1417" s="49">
        <v>444.0</v>
      </c>
      <c r="E1417" s="49" t="s">
        <v>5163</v>
      </c>
      <c r="F1417" s="49" t="s">
        <v>1608</v>
      </c>
      <c r="G1417" s="49"/>
      <c r="H1417" s="49" t="s">
        <v>288</v>
      </c>
      <c r="I1417" s="96">
        <v>44252.0</v>
      </c>
      <c r="J1417" s="276">
        <v>44252.0</v>
      </c>
      <c r="K1417" s="53" t="s">
        <v>4712</v>
      </c>
      <c r="L1417" s="54">
        <v>5497853.0</v>
      </c>
      <c r="M1417" s="98" t="s">
        <v>5164</v>
      </c>
      <c r="N1417" s="55" t="s">
        <v>5165</v>
      </c>
      <c r="O1417" s="56">
        <v>1374463.25</v>
      </c>
      <c r="P1417" s="62" t="s">
        <v>337</v>
      </c>
      <c r="Q1417" s="62" t="s">
        <v>338</v>
      </c>
    </row>
    <row r="1418">
      <c r="A1418" s="63">
        <v>2.0</v>
      </c>
      <c r="B1418" s="63" t="s">
        <v>5166</v>
      </c>
      <c r="C1418" s="63" t="s">
        <v>5167</v>
      </c>
      <c r="D1418" s="63">
        <v>1276.0</v>
      </c>
      <c r="E1418" s="63" t="s">
        <v>5168</v>
      </c>
      <c r="F1418" s="63" t="s">
        <v>1608</v>
      </c>
      <c r="G1418" s="63"/>
      <c r="H1418" s="63" t="s">
        <v>5169</v>
      </c>
      <c r="I1418" s="76">
        <v>44469.0</v>
      </c>
      <c r="J1418" s="79">
        <v>44491.0</v>
      </c>
      <c r="K1418" s="87" t="s">
        <v>5170</v>
      </c>
      <c r="L1418" s="244">
        <f>578983230+626641882+256174523+510674071+571113898</f>
        <v>2543587604</v>
      </c>
      <c r="M1418" s="60" t="s">
        <v>18</v>
      </c>
      <c r="N1418" s="63" t="s">
        <v>18</v>
      </c>
      <c r="O1418" s="63" t="s">
        <v>18</v>
      </c>
      <c r="P1418" s="57"/>
      <c r="Q1418" s="57"/>
      <c r="R1418">
        <f t="shared" ref="R1418:R1424" si="119">DATEDIF(I1418,J1418,"D")</f>
        <v>22</v>
      </c>
    </row>
    <row r="1419">
      <c r="A1419" s="63">
        <v>2.0</v>
      </c>
      <c r="B1419" s="63" t="s">
        <v>102</v>
      </c>
      <c r="C1419" s="63" t="s">
        <v>5171</v>
      </c>
      <c r="D1419" s="63">
        <v>1410.0</v>
      </c>
      <c r="E1419" s="63" t="s">
        <v>5168</v>
      </c>
      <c r="F1419" s="63" t="s">
        <v>1608</v>
      </c>
      <c r="G1419" s="63"/>
      <c r="H1419" s="63" t="s">
        <v>600</v>
      </c>
      <c r="I1419" s="76">
        <v>44509.0</v>
      </c>
      <c r="J1419" s="79">
        <v>44511.0</v>
      </c>
      <c r="K1419" s="87" t="s">
        <v>5172</v>
      </c>
      <c r="L1419" s="59">
        <v>9.68765107E8</v>
      </c>
      <c r="M1419" s="60" t="s">
        <v>18</v>
      </c>
      <c r="N1419" s="63" t="s">
        <v>18</v>
      </c>
      <c r="O1419" s="63" t="s">
        <v>18</v>
      </c>
      <c r="P1419" s="57"/>
      <c r="Q1419" s="57"/>
      <c r="R1419">
        <f t="shared" si="119"/>
        <v>2</v>
      </c>
    </row>
    <row r="1420">
      <c r="A1420" s="63">
        <v>2.0</v>
      </c>
      <c r="B1420" s="63" t="s">
        <v>5173</v>
      </c>
      <c r="C1420" s="60" t="s">
        <v>5174</v>
      </c>
      <c r="D1420" s="63">
        <v>1258.0</v>
      </c>
      <c r="E1420" s="63" t="s">
        <v>1752</v>
      </c>
      <c r="F1420" s="63" t="s">
        <v>1608</v>
      </c>
      <c r="G1420" s="63"/>
      <c r="H1420" s="63" t="s">
        <v>202</v>
      </c>
      <c r="I1420" s="76">
        <v>44467.0</v>
      </c>
      <c r="J1420" s="64">
        <v>44503.0</v>
      </c>
      <c r="K1420" s="87" t="s">
        <v>5175</v>
      </c>
      <c r="L1420" s="59">
        <v>8.8587297E7</v>
      </c>
      <c r="M1420" s="60" t="s">
        <v>18</v>
      </c>
      <c r="N1420" s="63" t="s">
        <v>18</v>
      </c>
      <c r="O1420" s="63" t="s">
        <v>18</v>
      </c>
      <c r="P1420" s="57"/>
      <c r="Q1420" s="57"/>
      <c r="R1420">
        <f t="shared" si="119"/>
        <v>36</v>
      </c>
    </row>
    <row r="1421">
      <c r="A1421" s="63">
        <v>2.0</v>
      </c>
      <c r="B1421" s="63" t="s">
        <v>182</v>
      </c>
      <c r="C1421" s="60" t="s">
        <v>5176</v>
      </c>
      <c r="D1421" s="63">
        <v>1282.0</v>
      </c>
      <c r="E1421" s="63" t="s">
        <v>1757</v>
      </c>
      <c r="F1421" s="63" t="s">
        <v>1608</v>
      </c>
      <c r="G1421" s="63"/>
      <c r="H1421" s="63" t="s">
        <v>411</v>
      </c>
      <c r="I1421" s="76">
        <v>44469.0</v>
      </c>
      <c r="J1421" s="79">
        <v>44483.0</v>
      </c>
      <c r="K1421" s="77" t="s">
        <v>5177</v>
      </c>
      <c r="L1421" s="244"/>
      <c r="M1421" s="60" t="s">
        <v>18</v>
      </c>
      <c r="N1421" s="63" t="s">
        <v>18</v>
      </c>
      <c r="O1421" s="63" t="s">
        <v>18</v>
      </c>
      <c r="P1421" s="57"/>
      <c r="Q1421" s="57"/>
      <c r="R1421">
        <f t="shared" si="119"/>
        <v>14</v>
      </c>
    </row>
    <row r="1422">
      <c r="A1422" s="63">
        <v>2.0</v>
      </c>
      <c r="B1422" s="63" t="s">
        <v>127</v>
      </c>
      <c r="C1422" s="60" t="s">
        <v>5178</v>
      </c>
      <c r="D1422" s="63">
        <v>1342.0</v>
      </c>
      <c r="E1422" s="63" t="s">
        <v>5179</v>
      </c>
      <c r="F1422" s="63" t="s">
        <v>1608</v>
      </c>
      <c r="G1422" s="63"/>
      <c r="H1422" s="63" t="s">
        <v>202</v>
      </c>
      <c r="I1422" s="79">
        <v>44488.0</v>
      </c>
      <c r="J1422" s="79">
        <v>44497.0</v>
      </c>
      <c r="K1422" s="87" t="s">
        <v>5180</v>
      </c>
      <c r="L1422" s="59">
        <v>1.17111114E8</v>
      </c>
      <c r="M1422" s="60" t="s">
        <v>18</v>
      </c>
      <c r="N1422" s="63" t="s">
        <v>18</v>
      </c>
      <c r="O1422" s="63" t="s">
        <v>18</v>
      </c>
      <c r="P1422" s="57"/>
      <c r="Q1422" s="57"/>
      <c r="R1422">
        <f t="shared" si="119"/>
        <v>9</v>
      </c>
    </row>
    <row r="1423">
      <c r="A1423" s="63">
        <v>2.0</v>
      </c>
      <c r="B1423" s="63" t="s">
        <v>127</v>
      </c>
      <c r="C1423" s="63" t="s">
        <v>70</v>
      </c>
      <c r="D1423" s="63">
        <v>1337.0</v>
      </c>
      <c r="E1423" s="63" t="s">
        <v>5181</v>
      </c>
      <c r="F1423" s="63" t="s">
        <v>1608</v>
      </c>
      <c r="G1423" s="63"/>
      <c r="H1423" s="63" t="s">
        <v>411</v>
      </c>
      <c r="I1423" s="79">
        <v>44489.0</v>
      </c>
      <c r="J1423" s="76">
        <v>44503.0</v>
      </c>
      <c r="K1423" s="87" t="s">
        <v>5182</v>
      </c>
      <c r="L1423" s="59">
        <v>432000.0</v>
      </c>
      <c r="M1423" s="60" t="s">
        <v>5183</v>
      </c>
      <c r="N1423" s="63" t="s">
        <v>18</v>
      </c>
      <c r="O1423" s="63" t="s">
        <v>18</v>
      </c>
      <c r="P1423" s="57"/>
      <c r="Q1423" s="57"/>
      <c r="R1423">
        <f t="shared" si="119"/>
        <v>14</v>
      </c>
    </row>
    <row r="1424">
      <c r="A1424" s="63">
        <v>2.0</v>
      </c>
      <c r="B1424" s="63" t="s">
        <v>550</v>
      </c>
      <c r="C1424" s="63" t="s">
        <v>1759</v>
      </c>
      <c r="D1424" s="63">
        <v>1399.0</v>
      </c>
      <c r="E1424" s="63" t="s">
        <v>1760</v>
      </c>
      <c r="F1424" s="63" t="s">
        <v>1608</v>
      </c>
      <c r="G1424" s="63"/>
      <c r="H1424" s="63" t="s">
        <v>1675</v>
      </c>
      <c r="I1424" s="79">
        <v>44491.0</v>
      </c>
      <c r="J1424" s="79">
        <v>44560.0</v>
      </c>
      <c r="K1424" s="77" t="s">
        <v>1761</v>
      </c>
      <c r="L1424" s="244"/>
      <c r="M1424" s="248"/>
      <c r="N1424" s="156"/>
      <c r="O1424" s="156"/>
      <c r="P1424" s="57"/>
      <c r="Q1424" s="57"/>
      <c r="R1424">
        <f t="shared" si="119"/>
        <v>69</v>
      </c>
    </row>
    <row r="1425">
      <c r="A1425" s="63">
        <v>2.0</v>
      </c>
      <c r="B1425" s="63" t="s">
        <v>127</v>
      </c>
      <c r="C1425" s="63" t="s">
        <v>5184</v>
      </c>
      <c r="D1425" s="63">
        <v>1386.0</v>
      </c>
      <c r="E1425" s="63" t="s">
        <v>5185</v>
      </c>
      <c r="F1425" s="63" t="s">
        <v>1608</v>
      </c>
      <c r="G1425" s="63"/>
      <c r="H1425" s="63" t="s">
        <v>411</v>
      </c>
      <c r="I1425" s="79">
        <v>44496.0</v>
      </c>
      <c r="J1425" s="79">
        <v>44545.0</v>
      </c>
      <c r="K1425" s="87" t="s">
        <v>5186</v>
      </c>
      <c r="L1425" s="59">
        <v>1.03047973E8</v>
      </c>
      <c r="M1425" s="60" t="s">
        <v>18</v>
      </c>
      <c r="N1425" s="63" t="s">
        <v>18</v>
      </c>
      <c r="O1425" s="63" t="s">
        <v>18</v>
      </c>
      <c r="P1425" s="57"/>
      <c r="Q1425" s="57"/>
    </row>
    <row r="1426">
      <c r="A1426" s="49">
        <v>2.0</v>
      </c>
      <c r="B1426" s="51" t="s">
        <v>5162</v>
      </c>
      <c r="C1426" s="51" t="s">
        <v>513</v>
      </c>
      <c r="D1426" s="49">
        <v>444.0</v>
      </c>
      <c r="E1426" s="49" t="s">
        <v>5163</v>
      </c>
      <c r="F1426" s="49" t="s">
        <v>1608</v>
      </c>
      <c r="G1426" s="49"/>
      <c r="H1426" s="49" t="s">
        <v>288</v>
      </c>
      <c r="I1426" s="96">
        <v>44411.0</v>
      </c>
      <c r="J1426" s="276">
        <v>44411.0</v>
      </c>
      <c r="K1426" s="53" t="s">
        <v>2168</v>
      </c>
      <c r="L1426" s="54">
        <v>5497853.0</v>
      </c>
      <c r="M1426" s="98" t="s">
        <v>5164</v>
      </c>
      <c r="N1426" s="55" t="s">
        <v>5165</v>
      </c>
      <c r="O1426" s="56">
        <v>274892.65</v>
      </c>
      <c r="P1426" s="62" t="s">
        <v>337</v>
      </c>
      <c r="Q1426" s="62" t="s">
        <v>338</v>
      </c>
    </row>
    <row r="1427">
      <c r="A1427" s="63">
        <v>2.0</v>
      </c>
      <c r="B1427" s="63" t="s">
        <v>477</v>
      </c>
      <c r="C1427" s="63" t="s">
        <v>70</v>
      </c>
      <c r="D1427" s="63">
        <v>723.0</v>
      </c>
      <c r="E1427" s="63" t="s">
        <v>5187</v>
      </c>
      <c r="F1427" s="63" t="s">
        <v>1608</v>
      </c>
      <c r="G1427" s="156"/>
      <c r="H1427" s="156"/>
      <c r="I1427" s="76">
        <v>44362.0</v>
      </c>
      <c r="J1427" s="76">
        <v>44354.0</v>
      </c>
      <c r="K1427" s="87" t="s">
        <v>5188</v>
      </c>
      <c r="L1427" s="59">
        <v>1513419.0</v>
      </c>
      <c r="M1427" s="60" t="s">
        <v>5189</v>
      </c>
      <c r="N1427" s="63" t="s">
        <v>18</v>
      </c>
      <c r="O1427" s="63" t="s">
        <v>18</v>
      </c>
      <c r="P1427" s="57"/>
      <c r="Q1427" s="57"/>
    </row>
    <row r="1428">
      <c r="A1428" s="63">
        <v>2.0</v>
      </c>
      <c r="B1428" s="63" t="s">
        <v>1623</v>
      </c>
      <c r="C1428" s="63" t="s">
        <v>5190</v>
      </c>
      <c r="D1428" s="63">
        <v>528.0</v>
      </c>
      <c r="E1428" s="63"/>
      <c r="F1428" s="63" t="s">
        <v>1608</v>
      </c>
      <c r="G1428" s="63"/>
      <c r="H1428" s="63" t="s">
        <v>202</v>
      </c>
      <c r="I1428" s="76">
        <v>44309.0</v>
      </c>
      <c r="J1428" s="76">
        <v>44320.0</v>
      </c>
      <c r="K1428" s="87" t="s">
        <v>5191</v>
      </c>
      <c r="L1428" s="59">
        <v>220000.0</v>
      </c>
      <c r="M1428" s="60" t="s">
        <v>18</v>
      </c>
      <c r="N1428" s="63" t="s">
        <v>18</v>
      </c>
      <c r="O1428" s="63" t="s">
        <v>18</v>
      </c>
      <c r="P1428" s="57"/>
      <c r="Q1428" s="57"/>
    </row>
    <row r="1429">
      <c r="A1429" s="63">
        <v>2.0</v>
      </c>
      <c r="B1429" s="63" t="s">
        <v>127</v>
      </c>
      <c r="C1429" s="60" t="s">
        <v>5131</v>
      </c>
      <c r="D1429" s="63">
        <v>1189.0</v>
      </c>
      <c r="E1429" s="156"/>
      <c r="F1429" s="63" t="s">
        <v>1608</v>
      </c>
      <c r="G1429" s="156"/>
      <c r="H1429" s="156"/>
      <c r="I1429" s="76">
        <v>44452.0</v>
      </c>
      <c r="J1429" s="79">
        <v>44487.0</v>
      </c>
      <c r="K1429" s="77" t="s">
        <v>5192</v>
      </c>
      <c r="L1429" s="59" t="s">
        <v>18</v>
      </c>
      <c r="M1429" s="60" t="s">
        <v>18</v>
      </c>
      <c r="N1429" s="63" t="s">
        <v>18</v>
      </c>
      <c r="O1429" s="63" t="s">
        <v>18</v>
      </c>
      <c r="P1429" s="57"/>
      <c r="Q1429" s="57"/>
    </row>
    <row r="1430">
      <c r="A1430" s="63">
        <v>2.0</v>
      </c>
      <c r="B1430" s="63" t="s">
        <v>5193</v>
      </c>
      <c r="C1430" s="63" t="s">
        <v>394</v>
      </c>
      <c r="D1430" s="63">
        <v>1281.0</v>
      </c>
      <c r="E1430" s="156"/>
      <c r="F1430" s="63" t="s">
        <v>1608</v>
      </c>
      <c r="G1430" s="156"/>
      <c r="H1430" s="156"/>
      <c r="I1430" s="76">
        <v>44469.0</v>
      </c>
      <c r="J1430" s="76">
        <v>44476.0</v>
      </c>
      <c r="K1430" s="87" t="s">
        <v>5194</v>
      </c>
      <c r="L1430" s="59" t="s">
        <v>18</v>
      </c>
      <c r="M1430" s="60" t="s">
        <v>18</v>
      </c>
      <c r="N1430" s="63" t="s">
        <v>18</v>
      </c>
      <c r="O1430" s="63" t="s">
        <v>18</v>
      </c>
      <c r="P1430" s="57"/>
      <c r="Q1430" s="57"/>
    </row>
    <row r="1431">
      <c r="A1431" s="63">
        <v>2.0</v>
      </c>
      <c r="B1431" s="63" t="s">
        <v>127</v>
      </c>
      <c r="C1431" s="63" t="s">
        <v>5195</v>
      </c>
      <c r="D1431" s="63">
        <v>1314.0</v>
      </c>
      <c r="E1431" s="156"/>
      <c r="F1431" s="63" t="s">
        <v>1608</v>
      </c>
      <c r="G1431" s="156"/>
      <c r="H1431" s="156"/>
      <c r="I1431" s="76">
        <v>44477.0</v>
      </c>
      <c r="J1431" s="76">
        <v>44477.0</v>
      </c>
      <c r="K1431" s="87" t="s">
        <v>5196</v>
      </c>
      <c r="L1431" s="59" t="s">
        <v>18</v>
      </c>
      <c r="M1431" s="60" t="s">
        <v>18</v>
      </c>
      <c r="N1431" s="63" t="s">
        <v>18</v>
      </c>
      <c r="O1431" s="156"/>
      <c r="P1431" s="57"/>
      <c r="Q1431" s="57"/>
    </row>
    <row r="1432">
      <c r="A1432" s="63">
        <v>2.0</v>
      </c>
      <c r="B1432" s="63" t="s">
        <v>1781</v>
      </c>
      <c r="C1432" s="63" t="s">
        <v>1742</v>
      </c>
      <c r="D1432" s="63">
        <v>1427.0</v>
      </c>
      <c r="E1432" s="63" t="s">
        <v>5147</v>
      </c>
      <c r="F1432" s="63" t="s">
        <v>1608</v>
      </c>
      <c r="G1432" s="156"/>
      <c r="H1432" s="156"/>
      <c r="I1432" s="79">
        <v>44498.0</v>
      </c>
      <c r="J1432" s="79">
        <v>44525.0</v>
      </c>
      <c r="K1432" s="87" t="s">
        <v>5197</v>
      </c>
      <c r="L1432" s="59" t="s">
        <v>18</v>
      </c>
      <c r="M1432" s="60" t="s">
        <v>18</v>
      </c>
      <c r="N1432" s="63" t="s">
        <v>18</v>
      </c>
      <c r="O1432" s="63" t="s">
        <v>18</v>
      </c>
      <c r="P1432" s="57"/>
      <c r="Q1432" s="57"/>
    </row>
    <row r="1433">
      <c r="A1433" s="63">
        <v>2.0</v>
      </c>
      <c r="B1433" s="63" t="s">
        <v>5198</v>
      </c>
      <c r="C1433" s="60" t="s">
        <v>5199</v>
      </c>
      <c r="D1433" s="63">
        <v>1391.0</v>
      </c>
      <c r="E1433" s="63" t="s">
        <v>18</v>
      </c>
      <c r="F1433" s="63" t="s">
        <v>1608</v>
      </c>
      <c r="G1433" s="63"/>
      <c r="H1433" s="63" t="s">
        <v>18</v>
      </c>
      <c r="I1433" s="79">
        <v>44498.0</v>
      </c>
      <c r="J1433" s="79">
        <v>44510.0</v>
      </c>
      <c r="K1433" s="87" t="s">
        <v>5200</v>
      </c>
      <c r="L1433" s="59" t="s">
        <v>18</v>
      </c>
      <c r="M1433" s="60" t="s">
        <v>5201</v>
      </c>
      <c r="N1433" s="63" t="s">
        <v>18</v>
      </c>
      <c r="O1433" s="63" t="s">
        <v>18</v>
      </c>
      <c r="P1433" s="57"/>
      <c r="Q1433" s="57"/>
      <c r="R1433">
        <f t="shared" ref="R1433:R1438" si="120">DATEDIF(I1433,J1433,"D")</f>
        <v>12</v>
      </c>
    </row>
    <row r="1434">
      <c r="A1434" s="63">
        <v>2.0</v>
      </c>
      <c r="B1434" s="63" t="s">
        <v>258</v>
      </c>
      <c r="C1434" s="63" t="s">
        <v>5202</v>
      </c>
      <c r="D1434" s="63">
        <v>1439.0</v>
      </c>
      <c r="E1434" s="63" t="s">
        <v>18</v>
      </c>
      <c r="F1434" s="63" t="s">
        <v>1608</v>
      </c>
      <c r="G1434" s="63"/>
      <c r="H1434" s="63" t="s">
        <v>18</v>
      </c>
      <c r="I1434" s="76">
        <v>44508.0</v>
      </c>
      <c r="J1434" s="298">
        <v>44509.0</v>
      </c>
      <c r="K1434" s="87" t="s">
        <v>5203</v>
      </c>
      <c r="L1434" s="59" t="s">
        <v>18</v>
      </c>
      <c r="M1434" s="60" t="s">
        <v>18</v>
      </c>
      <c r="N1434" s="63" t="s">
        <v>18</v>
      </c>
      <c r="O1434" s="63" t="s">
        <v>18</v>
      </c>
      <c r="P1434" s="57"/>
      <c r="Q1434" s="57"/>
      <c r="R1434">
        <f t="shared" si="120"/>
        <v>1</v>
      </c>
    </row>
    <row r="1435">
      <c r="A1435" s="63">
        <v>2.0</v>
      </c>
      <c r="B1435" s="63" t="s">
        <v>550</v>
      </c>
      <c r="C1435" s="63" t="s">
        <v>5204</v>
      </c>
      <c r="D1435" s="63">
        <v>1432.0</v>
      </c>
      <c r="E1435" s="63" t="s">
        <v>5205</v>
      </c>
      <c r="F1435" s="63" t="s">
        <v>1608</v>
      </c>
      <c r="G1435" s="63"/>
      <c r="H1435" s="63" t="s">
        <v>411</v>
      </c>
      <c r="I1435" s="79">
        <v>44515.0</v>
      </c>
      <c r="J1435" s="79">
        <v>44544.0</v>
      </c>
      <c r="K1435" s="87" t="s">
        <v>5206</v>
      </c>
      <c r="L1435" s="59">
        <v>8379984.0</v>
      </c>
      <c r="M1435" s="60" t="s">
        <v>18</v>
      </c>
      <c r="N1435" s="63" t="s">
        <v>18</v>
      </c>
      <c r="O1435" s="63" t="s">
        <v>18</v>
      </c>
      <c r="P1435" s="57"/>
      <c r="Q1435" s="57"/>
      <c r="R1435">
        <f t="shared" si="120"/>
        <v>29</v>
      </c>
    </row>
    <row r="1436">
      <c r="A1436" s="63">
        <v>2.0</v>
      </c>
      <c r="B1436" s="63" t="s">
        <v>258</v>
      </c>
      <c r="C1436" s="63" t="s">
        <v>5207</v>
      </c>
      <c r="D1436" s="63">
        <v>1491.0</v>
      </c>
      <c r="E1436" s="156"/>
      <c r="F1436" s="63" t="s">
        <v>1608</v>
      </c>
      <c r="G1436" s="156"/>
      <c r="H1436" s="156"/>
      <c r="I1436" s="79">
        <v>44517.0</v>
      </c>
      <c r="J1436" s="79">
        <v>44522.0</v>
      </c>
      <c r="K1436" s="87" t="s">
        <v>5208</v>
      </c>
      <c r="L1436" s="244">
        <f>207960000+332970000</f>
        <v>540930000</v>
      </c>
      <c r="M1436" s="60" t="s">
        <v>18</v>
      </c>
      <c r="N1436" s="63" t="s">
        <v>18</v>
      </c>
      <c r="O1436" s="63" t="s">
        <v>18</v>
      </c>
      <c r="P1436" s="57"/>
      <c r="Q1436" s="57"/>
      <c r="R1436">
        <f t="shared" si="120"/>
        <v>5</v>
      </c>
    </row>
    <row r="1437">
      <c r="A1437" s="63">
        <v>2.0</v>
      </c>
      <c r="B1437" s="63" t="s">
        <v>448</v>
      </c>
      <c r="C1437" s="63" t="s">
        <v>1762</v>
      </c>
      <c r="D1437" s="63">
        <v>1423.0</v>
      </c>
      <c r="E1437" s="156"/>
      <c r="F1437" s="63" t="s">
        <v>1608</v>
      </c>
      <c r="G1437" s="156"/>
      <c r="H1437" s="156"/>
      <c r="I1437" s="79">
        <v>44510.0</v>
      </c>
      <c r="J1437" s="79">
        <v>44560.0</v>
      </c>
      <c r="K1437" s="87" t="s">
        <v>5209</v>
      </c>
      <c r="L1437" s="244"/>
      <c r="M1437" s="248"/>
      <c r="N1437" s="156"/>
      <c r="O1437" s="156"/>
      <c r="P1437" s="57"/>
      <c r="Q1437" s="57"/>
      <c r="R1437">
        <f t="shared" si="120"/>
        <v>50</v>
      </c>
    </row>
    <row r="1438">
      <c r="A1438" s="63">
        <v>2.0</v>
      </c>
      <c r="B1438" s="63" t="s">
        <v>5210</v>
      </c>
      <c r="C1438" s="63" t="s">
        <v>5211</v>
      </c>
      <c r="D1438" s="63">
        <v>1472.0</v>
      </c>
      <c r="E1438" s="156"/>
      <c r="F1438" s="63" t="s">
        <v>1608</v>
      </c>
      <c r="G1438" s="156"/>
      <c r="H1438" s="156"/>
      <c r="I1438" s="79">
        <v>44511.0</v>
      </c>
      <c r="J1438" s="79">
        <v>44545.0</v>
      </c>
      <c r="K1438" s="87" t="s">
        <v>5212</v>
      </c>
      <c r="L1438" s="244"/>
      <c r="M1438" s="60" t="s">
        <v>18</v>
      </c>
      <c r="N1438" s="63" t="s">
        <v>18</v>
      </c>
      <c r="O1438" s="63" t="s">
        <v>18</v>
      </c>
      <c r="P1438" s="57"/>
      <c r="Q1438" s="57"/>
      <c r="R1438">
        <f t="shared" si="120"/>
        <v>34</v>
      </c>
    </row>
    <row r="1439">
      <c r="A1439" s="63">
        <v>2.0</v>
      </c>
      <c r="B1439" s="63" t="s">
        <v>102</v>
      </c>
      <c r="C1439" s="63" t="s">
        <v>1742</v>
      </c>
      <c r="D1439" s="63">
        <v>1473.0</v>
      </c>
      <c r="E1439" s="208" t="s">
        <v>5168</v>
      </c>
      <c r="F1439" s="63" t="s">
        <v>1608</v>
      </c>
      <c r="G1439" s="63"/>
      <c r="H1439" s="63" t="s">
        <v>202</v>
      </c>
      <c r="I1439" s="79">
        <v>44511.0</v>
      </c>
      <c r="J1439" s="79">
        <v>44511.0</v>
      </c>
      <c r="K1439" s="87" t="s">
        <v>5213</v>
      </c>
      <c r="L1439" s="59">
        <v>1.102672289E9</v>
      </c>
      <c r="M1439" s="60" t="s">
        <v>18</v>
      </c>
      <c r="N1439" s="63" t="s">
        <v>18</v>
      </c>
      <c r="O1439" s="63" t="s">
        <v>18</v>
      </c>
      <c r="P1439" s="57"/>
      <c r="Q1439" s="57"/>
    </row>
    <row r="1440">
      <c r="A1440" s="63">
        <v>3.0</v>
      </c>
      <c r="B1440" s="63" t="s">
        <v>258</v>
      </c>
      <c r="C1440" s="60" t="s">
        <v>5012</v>
      </c>
      <c r="D1440" s="63" t="s">
        <v>5013</v>
      </c>
      <c r="E1440" s="63" t="s">
        <v>5014</v>
      </c>
      <c r="F1440" s="63" t="s">
        <v>1608</v>
      </c>
      <c r="G1440" s="63"/>
      <c r="H1440" s="63" t="s">
        <v>1946</v>
      </c>
      <c r="I1440" s="76">
        <v>44550.0</v>
      </c>
      <c r="J1440" s="76">
        <v>44550.0</v>
      </c>
      <c r="K1440" s="87" t="s">
        <v>2302</v>
      </c>
      <c r="L1440" s="59">
        <v>3.4701754E7</v>
      </c>
      <c r="M1440" s="60" t="s">
        <v>5214</v>
      </c>
      <c r="N1440" s="61" t="s">
        <v>5016</v>
      </c>
      <c r="O1440" s="66">
        <v>3.4631745E7</v>
      </c>
      <c r="P1440" s="62" t="s">
        <v>5215</v>
      </c>
      <c r="Q1440" s="62" t="s">
        <v>79</v>
      </c>
    </row>
    <row r="1441">
      <c r="A1441" s="49">
        <v>1.0</v>
      </c>
      <c r="B1441" s="51" t="s">
        <v>419</v>
      </c>
      <c r="C1441" s="51" t="s">
        <v>5216</v>
      </c>
      <c r="D1441" s="49" t="s">
        <v>18</v>
      </c>
      <c r="E1441" s="49" t="s">
        <v>5217</v>
      </c>
      <c r="F1441" s="49" t="s">
        <v>1608</v>
      </c>
      <c r="G1441" s="51"/>
      <c r="H1441" s="51" t="s">
        <v>1946</v>
      </c>
      <c r="I1441" s="96">
        <v>44301.0</v>
      </c>
      <c r="J1441" s="276">
        <v>44301.0</v>
      </c>
      <c r="K1441" s="53" t="s">
        <v>4314</v>
      </c>
      <c r="L1441" s="54">
        <v>1.8159139E7</v>
      </c>
      <c r="M1441" s="98" t="s">
        <v>5218</v>
      </c>
      <c r="N1441" s="55" t="s">
        <v>5219</v>
      </c>
      <c r="O1441" s="56">
        <v>711144.6</v>
      </c>
      <c r="P1441" s="62" t="s">
        <v>695</v>
      </c>
      <c r="Q1441" s="62" t="s">
        <v>337</v>
      </c>
    </row>
    <row r="1442">
      <c r="A1442" s="49">
        <v>1.0</v>
      </c>
      <c r="B1442" s="51" t="s">
        <v>419</v>
      </c>
      <c r="C1442" s="51" t="s">
        <v>5216</v>
      </c>
      <c r="D1442" s="49" t="s">
        <v>18</v>
      </c>
      <c r="E1442" s="49" t="s">
        <v>5217</v>
      </c>
      <c r="F1442" s="49" t="s">
        <v>1608</v>
      </c>
      <c r="G1442" s="51"/>
      <c r="H1442" s="51" t="s">
        <v>1946</v>
      </c>
      <c r="I1442" s="96">
        <v>44419.0</v>
      </c>
      <c r="J1442" s="276">
        <v>44419.0</v>
      </c>
      <c r="K1442" s="53" t="s">
        <v>5220</v>
      </c>
      <c r="L1442" s="54">
        <v>1.8159139E7</v>
      </c>
      <c r="M1442" s="98" t="s">
        <v>5218</v>
      </c>
      <c r="N1442" s="55" t="s">
        <v>5219</v>
      </c>
      <c r="O1442" s="56">
        <v>1457216.4</v>
      </c>
      <c r="P1442" s="62" t="s">
        <v>695</v>
      </c>
      <c r="Q1442" s="62" t="s">
        <v>79</v>
      </c>
      <c r="R1442">
        <f t="shared" ref="R1442:R1443" si="121">DATEDIF(I1442,J1442,"D")</f>
        <v>0</v>
      </c>
    </row>
    <row r="1443" ht="79.5" customHeight="1">
      <c r="A1443" s="49">
        <v>2.0</v>
      </c>
      <c r="B1443" s="51" t="s">
        <v>1377</v>
      </c>
      <c r="C1443" s="51" t="s">
        <v>2697</v>
      </c>
      <c r="D1443" s="49" t="s">
        <v>18</v>
      </c>
      <c r="E1443" s="49" t="s">
        <v>5221</v>
      </c>
      <c r="F1443" s="49" t="s">
        <v>1608</v>
      </c>
      <c r="G1443" s="51"/>
      <c r="H1443" s="51" t="s">
        <v>18</v>
      </c>
      <c r="I1443" s="96">
        <v>44273.0</v>
      </c>
      <c r="J1443" s="96">
        <v>44273.0</v>
      </c>
      <c r="K1443" s="53" t="s">
        <v>5222</v>
      </c>
      <c r="L1443" s="54">
        <v>8050000.0</v>
      </c>
      <c r="M1443" s="98" t="s">
        <v>5223</v>
      </c>
      <c r="N1443" s="55" t="s">
        <v>5224</v>
      </c>
      <c r="O1443" s="66">
        <v>4830000.0</v>
      </c>
      <c r="P1443" s="62" t="s">
        <v>539</v>
      </c>
      <c r="Q1443" s="62" t="s">
        <v>337</v>
      </c>
      <c r="R1443">
        <f t="shared" si="121"/>
        <v>0</v>
      </c>
    </row>
    <row r="1444">
      <c r="A1444" s="49">
        <v>2.0</v>
      </c>
      <c r="B1444" s="51" t="s">
        <v>1377</v>
      </c>
      <c r="C1444" s="51" t="s">
        <v>2697</v>
      </c>
      <c r="D1444" s="49" t="s">
        <v>18</v>
      </c>
      <c r="E1444" s="49" t="s">
        <v>5221</v>
      </c>
      <c r="F1444" s="49" t="s">
        <v>1608</v>
      </c>
      <c r="G1444" s="51"/>
      <c r="H1444" s="51" t="s">
        <v>18</v>
      </c>
      <c r="I1444" s="96">
        <v>44385.0</v>
      </c>
      <c r="J1444" s="96">
        <v>44385.0</v>
      </c>
      <c r="K1444" s="53" t="s">
        <v>5225</v>
      </c>
      <c r="L1444" s="54">
        <v>8050000.0</v>
      </c>
      <c r="M1444" s="98" t="s">
        <v>5223</v>
      </c>
      <c r="N1444" s="55" t="s">
        <v>5224</v>
      </c>
      <c r="O1444" s="66">
        <v>805000.0</v>
      </c>
      <c r="P1444" s="62" t="s">
        <v>539</v>
      </c>
      <c r="Q1444" s="62" t="s">
        <v>337</v>
      </c>
    </row>
    <row r="1445">
      <c r="A1445" s="63">
        <v>2.0</v>
      </c>
      <c r="B1445" s="60" t="s">
        <v>197</v>
      </c>
      <c r="C1445" s="60" t="s">
        <v>5226</v>
      </c>
      <c r="D1445" s="63" t="s">
        <v>18</v>
      </c>
      <c r="E1445" s="63" t="s">
        <v>5227</v>
      </c>
      <c r="F1445" s="63" t="s">
        <v>1608</v>
      </c>
      <c r="G1445" s="60"/>
      <c r="H1445" s="60" t="s">
        <v>5228</v>
      </c>
      <c r="I1445" s="126">
        <v>44419.0</v>
      </c>
      <c r="J1445" s="126">
        <v>44419.0</v>
      </c>
      <c r="K1445" s="121" t="s">
        <v>5229</v>
      </c>
      <c r="L1445" s="59">
        <v>2.1475E8</v>
      </c>
      <c r="M1445" s="60" t="s">
        <v>5230</v>
      </c>
      <c r="N1445" s="61" t="s">
        <v>5231</v>
      </c>
      <c r="O1445" s="66">
        <v>1926901.54</v>
      </c>
      <c r="P1445" s="62" t="s">
        <v>5232</v>
      </c>
      <c r="Q1445" s="62" t="s">
        <v>384</v>
      </c>
      <c r="R1445">
        <f t="shared" ref="R1445:R1454" si="122">DATEDIF(I1445,J1445,"D")</f>
        <v>0</v>
      </c>
    </row>
    <row r="1446">
      <c r="A1446" s="63">
        <v>2.0</v>
      </c>
      <c r="B1446" s="60" t="s">
        <v>197</v>
      </c>
      <c r="C1446" s="60" t="s">
        <v>5226</v>
      </c>
      <c r="D1446" s="63" t="s">
        <v>18</v>
      </c>
      <c r="E1446" s="63" t="s">
        <v>5233</v>
      </c>
      <c r="F1446" s="63" t="s">
        <v>1608</v>
      </c>
      <c r="G1446" s="60"/>
      <c r="H1446" s="60" t="s">
        <v>5228</v>
      </c>
      <c r="I1446" s="126">
        <v>44420.0</v>
      </c>
      <c r="J1446" s="126">
        <v>44420.0</v>
      </c>
      <c r="K1446" s="121" t="s">
        <v>5234</v>
      </c>
      <c r="L1446" s="59">
        <v>2.1475E8</v>
      </c>
      <c r="M1446" s="60" t="s">
        <v>5235</v>
      </c>
      <c r="N1446" s="61" t="s">
        <v>5231</v>
      </c>
      <c r="O1446" s="66">
        <v>1.5299994E7</v>
      </c>
      <c r="P1446" s="62" t="s">
        <v>5232</v>
      </c>
      <c r="Q1446" s="62" t="s">
        <v>384</v>
      </c>
      <c r="R1446">
        <f t="shared" si="122"/>
        <v>0</v>
      </c>
    </row>
    <row r="1447">
      <c r="A1447" s="49">
        <v>1.0</v>
      </c>
      <c r="B1447" s="51" t="s">
        <v>5236</v>
      </c>
      <c r="C1447" s="51" t="s">
        <v>4904</v>
      </c>
      <c r="D1447" s="49">
        <v>313.0</v>
      </c>
      <c r="E1447" s="49" t="s">
        <v>5237</v>
      </c>
      <c r="F1447" s="49" t="s">
        <v>1608</v>
      </c>
      <c r="G1447" s="51"/>
      <c r="H1447" s="51" t="s">
        <v>18</v>
      </c>
      <c r="I1447" s="76">
        <v>44362.0</v>
      </c>
      <c r="J1447" s="76">
        <v>44362.0</v>
      </c>
      <c r="K1447" s="87" t="s">
        <v>4281</v>
      </c>
      <c r="L1447" s="54">
        <v>3721227.0</v>
      </c>
      <c r="M1447" s="98" t="s">
        <v>5238</v>
      </c>
      <c r="N1447" s="55" t="s">
        <v>5239</v>
      </c>
      <c r="O1447" s="56">
        <v>647712.0</v>
      </c>
      <c r="P1447" s="62" t="s">
        <v>5215</v>
      </c>
      <c r="Q1447" s="62" t="s">
        <v>338</v>
      </c>
      <c r="R1447">
        <f t="shared" si="122"/>
        <v>0</v>
      </c>
    </row>
    <row r="1448">
      <c r="A1448" s="49">
        <v>1.0</v>
      </c>
      <c r="B1448" s="51" t="s">
        <v>5236</v>
      </c>
      <c r="C1448" s="51" t="s">
        <v>4904</v>
      </c>
      <c r="D1448" s="49">
        <v>313.0</v>
      </c>
      <c r="E1448" s="49" t="s">
        <v>5237</v>
      </c>
      <c r="F1448" s="49" t="s">
        <v>1608</v>
      </c>
      <c r="G1448" s="51"/>
      <c r="H1448" s="51" t="s">
        <v>18</v>
      </c>
      <c r="I1448" s="76">
        <v>44362.0</v>
      </c>
      <c r="J1448" s="76">
        <v>44362.0</v>
      </c>
      <c r="K1448" s="87" t="s">
        <v>4281</v>
      </c>
      <c r="L1448" s="54">
        <v>3721227.0</v>
      </c>
      <c r="M1448" s="98" t="s">
        <v>5238</v>
      </c>
      <c r="N1448" s="55" t="s">
        <v>5239</v>
      </c>
      <c r="O1448" s="56">
        <v>1361751.0</v>
      </c>
      <c r="P1448" s="62" t="s">
        <v>5215</v>
      </c>
      <c r="Q1448" s="62" t="s">
        <v>338</v>
      </c>
      <c r="R1448">
        <f t="shared" si="122"/>
        <v>0</v>
      </c>
    </row>
    <row r="1449">
      <c r="A1449" s="49">
        <v>3.0</v>
      </c>
      <c r="B1449" s="51" t="s">
        <v>835</v>
      </c>
      <c r="C1449" s="51" t="s">
        <v>5240</v>
      </c>
      <c r="D1449" s="49" t="s">
        <v>18</v>
      </c>
      <c r="E1449" s="49" t="s">
        <v>5241</v>
      </c>
      <c r="F1449" s="49" t="s">
        <v>1608</v>
      </c>
      <c r="G1449" s="51"/>
      <c r="H1449" s="51" t="s">
        <v>1675</v>
      </c>
      <c r="I1449" s="49" t="s">
        <v>5242</v>
      </c>
      <c r="J1449" s="96">
        <v>44468.0</v>
      </c>
      <c r="K1449" s="53" t="s">
        <v>5243</v>
      </c>
      <c r="L1449" s="54">
        <v>1.08E8</v>
      </c>
      <c r="M1449" s="98" t="s">
        <v>5244</v>
      </c>
      <c r="N1449" s="55" t="s">
        <v>5245</v>
      </c>
      <c r="O1449" s="56">
        <v>2.28E7</v>
      </c>
      <c r="P1449" s="201" t="s">
        <v>5232</v>
      </c>
      <c r="Q1449" s="62" t="s">
        <v>384</v>
      </c>
      <c r="R1449" t="str">
        <f t="shared" si="122"/>
        <v>#VALUE!</v>
      </c>
    </row>
    <row r="1450">
      <c r="A1450" s="63">
        <v>2.0</v>
      </c>
      <c r="B1450" s="63" t="s">
        <v>1876</v>
      </c>
      <c r="C1450" s="63" t="s">
        <v>1932</v>
      </c>
      <c r="D1450" s="63">
        <v>193.0</v>
      </c>
      <c r="E1450" s="63" t="s">
        <v>1933</v>
      </c>
      <c r="F1450" s="63" t="s">
        <v>1608</v>
      </c>
      <c r="G1450" s="63"/>
      <c r="H1450" s="63" t="s">
        <v>18</v>
      </c>
      <c r="I1450" s="76">
        <v>44501.0</v>
      </c>
      <c r="J1450" s="76">
        <v>44501.0</v>
      </c>
      <c r="K1450" s="87" t="s">
        <v>2287</v>
      </c>
      <c r="L1450" s="59">
        <v>3970400.0</v>
      </c>
      <c r="M1450" s="60" t="s">
        <v>1935</v>
      </c>
      <c r="N1450" s="61" t="s">
        <v>1881</v>
      </c>
      <c r="O1450" s="66">
        <v>3176320.0</v>
      </c>
      <c r="P1450" s="62" t="s">
        <v>79</v>
      </c>
      <c r="Q1450" s="62" t="s">
        <v>79</v>
      </c>
      <c r="R1450">
        <f t="shared" si="122"/>
        <v>0</v>
      </c>
    </row>
    <row r="1451">
      <c r="A1451" s="63">
        <v>2.0</v>
      </c>
      <c r="B1451" s="63" t="s">
        <v>4881</v>
      </c>
      <c r="C1451" s="63" t="s">
        <v>70</v>
      </c>
      <c r="D1451" s="63">
        <v>1389.0</v>
      </c>
      <c r="E1451" s="63" t="s">
        <v>1731</v>
      </c>
      <c r="F1451" s="63" t="s">
        <v>1608</v>
      </c>
      <c r="G1451" s="63"/>
      <c r="H1451" s="63" t="s">
        <v>202</v>
      </c>
      <c r="I1451" s="79">
        <v>44497.0</v>
      </c>
      <c r="J1451" s="79">
        <v>44497.0</v>
      </c>
      <c r="K1451" s="87" t="s">
        <v>5246</v>
      </c>
      <c r="L1451" s="59">
        <v>134400.0</v>
      </c>
      <c r="M1451" s="60" t="s">
        <v>5071</v>
      </c>
      <c r="N1451" s="61" t="s">
        <v>5247</v>
      </c>
      <c r="O1451" s="66">
        <v>134000.0</v>
      </c>
      <c r="P1451" s="62" t="s">
        <v>337</v>
      </c>
      <c r="Q1451" s="62" t="s">
        <v>337</v>
      </c>
      <c r="R1451">
        <f t="shared" si="122"/>
        <v>0</v>
      </c>
    </row>
    <row r="1452">
      <c r="A1452" s="210">
        <v>2.0</v>
      </c>
      <c r="B1452" s="128" t="s">
        <v>1524</v>
      </c>
      <c r="C1452" s="128" t="s">
        <v>5248</v>
      </c>
      <c r="D1452" s="210" t="s">
        <v>18</v>
      </c>
      <c r="E1452" s="210" t="s">
        <v>5249</v>
      </c>
      <c r="F1452" s="210" t="s">
        <v>1608</v>
      </c>
      <c r="G1452" s="128"/>
      <c r="H1452" s="128" t="s">
        <v>202</v>
      </c>
      <c r="I1452" s="212">
        <v>44271.0</v>
      </c>
      <c r="J1452" s="212">
        <v>44271.0</v>
      </c>
      <c r="K1452" s="53" t="s">
        <v>4309</v>
      </c>
      <c r="L1452" s="132">
        <v>2.8616637E7</v>
      </c>
      <c r="M1452" s="133" t="s">
        <v>5250</v>
      </c>
      <c r="N1452" s="134" t="s">
        <v>5251</v>
      </c>
      <c r="O1452" s="213">
        <v>8584991.1</v>
      </c>
      <c r="P1452" s="62" t="s">
        <v>695</v>
      </c>
      <c r="Q1452" s="62" t="s">
        <v>338</v>
      </c>
      <c r="R1452">
        <f t="shared" si="122"/>
        <v>0</v>
      </c>
    </row>
    <row r="1453">
      <c r="A1453" s="210">
        <v>2.0</v>
      </c>
      <c r="B1453" s="128" t="s">
        <v>1524</v>
      </c>
      <c r="C1453" s="128" t="s">
        <v>5248</v>
      </c>
      <c r="D1453" s="210" t="s">
        <v>18</v>
      </c>
      <c r="E1453" s="210" t="s">
        <v>5249</v>
      </c>
      <c r="F1453" s="210" t="s">
        <v>1608</v>
      </c>
      <c r="G1453" s="128"/>
      <c r="H1453" s="128" t="s">
        <v>202</v>
      </c>
      <c r="I1453" s="212">
        <v>44547.0</v>
      </c>
      <c r="J1453" s="212">
        <v>44547.0</v>
      </c>
      <c r="K1453" s="53" t="s">
        <v>5252</v>
      </c>
      <c r="L1453" s="132">
        <v>2.8616637E7</v>
      </c>
      <c r="M1453" s="133" t="s">
        <v>5250</v>
      </c>
      <c r="N1453" s="134" t="s">
        <v>5251</v>
      </c>
      <c r="O1453" s="213">
        <v>1.71699822E7</v>
      </c>
      <c r="P1453" s="62" t="s">
        <v>695</v>
      </c>
      <c r="Q1453" s="62" t="s">
        <v>338</v>
      </c>
      <c r="R1453">
        <f t="shared" si="122"/>
        <v>0</v>
      </c>
    </row>
    <row r="1454">
      <c r="A1454" s="49">
        <v>2.0</v>
      </c>
      <c r="B1454" s="51" t="s">
        <v>1524</v>
      </c>
      <c r="C1454" s="51" t="s">
        <v>116</v>
      </c>
      <c r="D1454" s="49">
        <v>884.0</v>
      </c>
      <c r="E1454" s="210" t="s">
        <v>5095</v>
      </c>
      <c r="F1454" s="49" t="s">
        <v>1608</v>
      </c>
      <c r="G1454" s="51"/>
      <c r="H1454" s="51" t="s">
        <v>202</v>
      </c>
      <c r="I1454" s="96">
        <v>44309.0</v>
      </c>
      <c r="J1454" s="96">
        <v>44309.0</v>
      </c>
      <c r="K1454" s="81" t="s">
        <v>5253</v>
      </c>
      <c r="L1454" s="54">
        <v>1.0336757E7</v>
      </c>
      <c r="M1454" s="133" t="s">
        <v>5254</v>
      </c>
      <c r="N1454" s="55" t="s">
        <v>5255</v>
      </c>
      <c r="O1454" s="56">
        <v>1998578.0</v>
      </c>
      <c r="P1454" s="62" t="s">
        <v>539</v>
      </c>
      <c r="Q1454" s="62" t="s">
        <v>338</v>
      </c>
      <c r="R1454">
        <f t="shared" si="122"/>
        <v>0</v>
      </c>
    </row>
    <row r="1455">
      <c r="A1455" s="49">
        <v>2.0</v>
      </c>
      <c r="B1455" s="51" t="s">
        <v>1524</v>
      </c>
      <c r="C1455" s="51" t="s">
        <v>116</v>
      </c>
      <c r="D1455" s="49">
        <v>884.0</v>
      </c>
      <c r="E1455" s="210" t="s">
        <v>5095</v>
      </c>
      <c r="F1455" s="49" t="s">
        <v>1608</v>
      </c>
      <c r="G1455" s="51"/>
      <c r="H1455" s="51" t="s">
        <v>202</v>
      </c>
      <c r="I1455" s="96">
        <v>44524.0</v>
      </c>
      <c r="J1455" s="96">
        <v>44524.0</v>
      </c>
      <c r="K1455" s="81" t="s">
        <v>3543</v>
      </c>
      <c r="L1455" s="54">
        <v>1.0336757E7</v>
      </c>
      <c r="M1455" s="133" t="s">
        <v>5254</v>
      </c>
      <c r="N1455" s="55" t="s">
        <v>5255</v>
      </c>
      <c r="O1455" s="56">
        <v>6995023.0</v>
      </c>
      <c r="P1455" s="62" t="s">
        <v>539</v>
      </c>
      <c r="Q1455" s="62" t="s">
        <v>338</v>
      </c>
    </row>
    <row r="1456">
      <c r="A1456" s="49">
        <v>3.0</v>
      </c>
      <c r="B1456" s="51" t="s">
        <v>5256</v>
      </c>
      <c r="C1456" s="51" t="s">
        <v>5257</v>
      </c>
      <c r="D1456" s="49" t="s">
        <v>18</v>
      </c>
      <c r="E1456" s="49" t="s">
        <v>5258</v>
      </c>
      <c r="F1456" s="49" t="s">
        <v>1608</v>
      </c>
      <c r="G1456" s="51"/>
      <c r="H1456" s="51" t="s">
        <v>1629</v>
      </c>
      <c r="I1456" s="96">
        <v>44257.0</v>
      </c>
      <c r="J1456" s="96">
        <v>44257.0</v>
      </c>
      <c r="K1456" s="53" t="s">
        <v>3334</v>
      </c>
      <c r="L1456" s="54">
        <v>8.7912108E7</v>
      </c>
      <c r="M1456" s="51" t="s">
        <v>5259</v>
      </c>
      <c r="N1456" s="55" t="s">
        <v>5260</v>
      </c>
      <c r="O1456" s="56">
        <v>2.043835052E7</v>
      </c>
      <c r="P1456" s="201" t="s">
        <v>79</v>
      </c>
      <c r="Q1456" s="201" t="s">
        <v>79</v>
      </c>
    </row>
    <row r="1457">
      <c r="A1457" s="49">
        <v>3.0</v>
      </c>
      <c r="B1457" s="51" t="s">
        <v>5256</v>
      </c>
      <c r="C1457" s="51" t="s">
        <v>5257</v>
      </c>
      <c r="D1457" s="49" t="s">
        <v>18</v>
      </c>
      <c r="E1457" s="49" t="s">
        <v>5258</v>
      </c>
      <c r="F1457" s="49" t="s">
        <v>1608</v>
      </c>
      <c r="G1457" s="51"/>
      <c r="H1457" s="51" t="s">
        <v>1629</v>
      </c>
      <c r="I1457" s="96">
        <v>44224.0</v>
      </c>
      <c r="J1457" s="96">
        <v>44224.0</v>
      </c>
      <c r="K1457" s="53" t="s">
        <v>2464</v>
      </c>
      <c r="L1457" s="54">
        <v>8.7912108E7</v>
      </c>
      <c r="M1457" s="51" t="s">
        <v>5259</v>
      </c>
      <c r="N1457" s="55" t="s">
        <v>5260</v>
      </c>
      <c r="O1457" s="56">
        <v>1.0E7</v>
      </c>
      <c r="P1457" s="201" t="s">
        <v>79</v>
      </c>
      <c r="Q1457" s="201" t="s">
        <v>79</v>
      </c>
    </row>
    <row r="1458">
      <c r="A1458" s="49">
        <v>3.0</v>
      </c>
      <c r="B1458" s="51" t="s">
        <v>5256</v>
      </c>
      <c r="C1458" s="51" t="s">
        <v>5261</v>
      </c>
      <c r="D1458" s="49" t="s">
        <v>18</v>
      </c>
      <c r="E1458" s="49" t="s">
        <v>5138</v>
      </c>
      <c r="F1458" s="49" t="s">
        <v>1608</v>
      </c>
      <c r="G1458" s="51"/>
      <c r="H1458" s="51" t="s">
        <v>5262</v>
      </c>
      <c r="I1458" s="96">
        <v>44396.0</v>
      </c>
      <c r="J1458" s="96">
        <v>44396.0</v>
      </c>
      <c r="K1458" s="53" t="s">
        <v>5263</v>
      </c>
      <c r="L1458" s="54">
        <v>1.39889824E8</v>
      </c>
      <c r="M1458" s="98" t="s">
        <v>5264</v>
      </c>
      <c r="N1458" s="55" t="s">
        <v>5265</v>
      </c>
      <c r="O1458" s="56">
        <v>1556440.0</v>
      </c>
      <c r="P1458" s="57" t="s">
        <v>79</v>
      </c>
      <c r="Q1458" s="62" t="s">
        <v>384</v>
      </c>
      <c r="R1458">
        <f t="shared" ref="R1458:R1462" si="123">DATEDIF(I1458,J1458,"D")</f>
        <v>0</v>
      </c>
    </row>
    <row r="1459">
      <c r="A1459" s="49">
        <v>3.0</v>
      </c>
      <c r="B1459" s="51" t="s">
        <v>5256</v>
      </c>
      <c r="C1459" s="51" t="s">
        <v>5261</v>
      </c>
      <c r="D1459" s="49" t="s">
        <v>18</v>
      </c>
      <c r="E1459" s="49" t="s">
        <v>5138</v>
      </c>
      <c r="F1459" s="49" t="s">
        <v>1608</v>
      </c>
      <c r="G1459" s="51"/>
      <c r="H1459" s="51" t="s">
        <v>5262</v>
      </c>
      <c r="I1459" s="96">
        <v>44396.0</v>
      </c>
      <c r="J1459" s="96">
        <v>44396.0</v>
      </c>
      <c r="K1459" s="53" t="s">
        <v>5263</v>
      </c>
      <c r="L1459" s="54">
        <v>1.39889824E8</v>
      </c>
      <c r="M1459" s="98" t="s">
        <v>5264</v>
      </c>
      <c r="N1459" s="55" t="s">
        <v>5265</v>
      </c>
      <c r="O1459" s="56">
        <v>2520797.75</v>
      </c>
      <c r="P1459" s="57" t="s">
        <v>79</v>
      </c>
      <c r="Q1459" s="62" t="s">
        <v>384</v>
      </c>
      <c r="R1459">
        <f t="shared" si="123"/>
        <v>0</v>
      </c>
    </row>
    <row r="1460">
      <c r="A1460" s="49">
        <v>3.0</v>
      </c>
      <c r="B1460" s="51" t="s">
        <v>5256</v>
      </c>
      <c r="C1460" s="51" t="s">
        <v>5261</v>
      </c>
      <c r="D1460" s="49" t="s">
        <v>18</v>
      </c>
      <c r="E1460" s="49" t="s">
        <v>5138</v>
      </c>
      <c r="F1460" s="49" t="s">
        <v>1608</v>
      </c>
      <c r="G1460" s="51"/>
      <c r="H1460" s="51" t="s">
        <v>5262</v>
      </c>
      <c r="I1460" s="96">
        <v>44396.0</v>
      </c>
      <c r="J1460" s="96">
        <v>44396.0</v>
      </c>
      <c r="K1460" s="53" t="s">
        <v>5263</v>
      </c>
      <c r="L1460" s="54">
        <v>1.39889824E8</v>
      </c>
      <c r="M1460" s="98" t="s">
        <v>5264</v>
      </c>
      <c r="N1460" s="55" t="s">
        <v>5265</v>
      </c>
      <c r="O1460" s="56">
        <v>373812.0</v>
      </c>
      <c r="P1460" s="57" t="s">
        <v>79</v>
      </c>
      <c r="Q1460" s="62" t="s">
        <v>384</v>
      </c>
      <c r="R1460">
        <f t="shared" si="123"/>
        <v>0</v>
      </c>
    </row>
    <row r="1461">
      <c r="A1461" s="49">
        <v>3.0</v>
      </c>
      <c r="B1461" s="51" t="s">
        <v>5256</v>
      </c>
      <c r="C1461" s="51" t="s">
        <v>5261</v>
      </c>
      <c r="D1461" s="49" t="s">
        <v>18</v>
      </c>
      <c r="E1461" s="49" t="s">
        <v>5138</v>
      </c>
      <c r="F1461" s="49" t="s">
        <v>1608</v>
      </c>
      <c r="G1461" s="51"/>
      <c r="H1461" s="51" t="s">
        <v>5262</v>
      </c>
      <c r="I1461" s="96">
        <v>44501.0</v>
      </c>
      <c r="J1461" s="96">
        <v>44501.0</v>
      </c>
      <c r="K1461" s="53" t="s">
        <v>2287</v>
      </c>
      <c r="L1461" s="54">
        <v>1.39889824E8</v>
      </c>
      <c r="M1461" s="98" t="s">
        <v>5266</v>
      </c>
      <c r="N1461" s="55" t="s">
        <v>5265</v>
      </c>
      <c r="O1461" s="56">
        <v>2766772.0</v>
      </c>
      <c r="P1461" s="57" t="s">
        <v>79</v>
      </c>
      <c r="Q1461" s="62" t="s">
        <v>384</v>
      </c>
      <c r="R1461">
        <f t="shared" si="123"/>
        <v>0</v>
      </c>
    </row>
    <row r="1462">
      <c r="A1462" s="49">
        <v>3.0</v>
      </c>
      <c r="B1462" s="51" t="s">
        <v>5256</v>
      </c>
      <c r="C1462" s="51" t="s">
        <v>5261</v>
      </c>
      <c r="D1462" s="49" t="s">
        <v>18</v>
      </c>
      <c r="E1462" s="49" t="s">
        <v>5138</v>
      </c>
      <c r="F1462" s="49" t="s">
        <v>1608</v>
      </c>
      <c r="G1462" s="51"/>
      <c r="H1462" s="51" t="s">
        <v>5262</v>
      </c>
      <c r="I1462" s="96">
        <v>44515.0</v>
      </c>
      <c r="J1462" s="96">
        <v>44515.0</v>
      </c>
      <c r="K1462" s="53" t="s">
        <v>5267</v>
      </c>
      <c r="L1462" s="54">
        <v>1.39889824E8</v>
      </c>
      <c r="M1462" s="98" t="s">
        <v>5264</v>
      </c>
      <c r="N1462" s="55" t="s">
        <v>5265</v>
      </c>
      <c r="O1462" s="56">
        <v>3625000.0</v>
      </c>
      <c r="P1462" s="57" t="s">
        <v>79</v>
      </c>
      <c r="Q1462" s="62" t="s">
        <v>384</v>
      </c>
      <c r="R1462">
        <f t="shared" si="123"/>
        <v>0</v>
      </c>
    </row>
    <row r="1463">
      <c r="A1463" s="49">
        <v>3.0</v>
      </c>
      <c r="B1463" s="51" t="s">
        <v>5256</v>
      </c>
      <c r="C1463" s="51" t="s">
        <v>5261</v>
      </c>
      <c r="D1463" s="49" t="s">
        <v>18</v>
      </c>
      <c r="E1463" s="49" t="s">
        <v>5138</v>
      </c>
      <c r="F1463" s="49" t="s">
        <v>1608</v>
      </c>
      <c r="G1463" s="51"/>
      <c r="H1463" s="51" t="s">
        <v>5262</v>
      </c>
      <c r="I1463" s="96">
        <v>44515.0</v>
      </c>
      <c r="J1463" s="96">
        <v>44515.0</v>
      </c>
      <c r="K1463" s="53" t="s">
        <v>5267</v>
      </c>
      <c r="L1463" s="54">
        <v>1.39889824E8</v>
      </c>
      <c r="M1463" s="98" t="s">
        <v>5264</v>
      </c>
      <c r="N1463" s="55" t="s">
        <v>5265</v>
      </c>
      <c r="O1463" s="56">
        <v>691693.0</v>
      </c>
      <c r="P1463" s="57" t="s">
        <v>79</v>
      </c>
      <c r="Q1463" s="62" t="s">
        <v>384</v>
      </c>
    </row>
    <row r="1464">
      <c r="A1464" s="63">
        <v>2.0</v>
      </c>
      <c r="B1464" s="63" t="s">
        <v>5268</v>
      </c>
      <c r="C1464" s="60" t="s">
        <v>4979</v>
      </c>
      <c r="D1464" s="63">
        <v>305.0</v>
      </c>
      <c r="E1464" s="63" t="s">
        <v>5147</v>
      </c>
      <c r="F1464" s="63" t="s">
        <v>1608</v>
      </c>
      <c r="G1464" s="63"/>
      <c r="H1464" s="63" t="s">
        <v>1629</v>
      </c>
      <c r="I1464" s="76">
        <v>44386.0</v>
      </c>
      <c r="J1464" s="76">
        <v>44386.0</v>
      </c>
      <c r="K1464" s="87" t="s">
        <v>5269</v>
      </c>
      <c r="L1464" s="59">
        <v>1.2757752E7</v>
      </c>
      <c r="M1464" s="60" t="s">
        <v>5270</v>
      </c>
      <c r="N1464" s="61" t="s">
        <v>5271</v>
      </c>
      <c r="O1464" s="66">
        <v>2992374.0</v>
      </c>
      <c r="P1464" s="62" t="s">
        <v>695</v>
      </c>
      <c r="Q1464" s="62" t="s">
        <v>79</v>
      </c>
    </row>
    <row r="1465">
      <c r="A1465" s="63">
        <v>2.0</v>
      </c>
      <c r="B1465" s="63" t="s">
        <v>5146</v>
      </c>
      <c r="C1465" s="60" t="s">
        <v>4979</v>
      </c>
      <c r="D1465" s="63">
        <v>305.0</v>
      </c>
      <c r="E1465" s="63" t="s">
        <v>5147</v>
      </c>
      <c r="F1465" s="63" t="s">
        <v>1608</v>
      </c>
      <c r="G1465" s="63"/>
      <c r="H1465" s="63" t="s">
        <v>1629</v>
      </c>
      <c r="I1465" s="76">
        <v>44386.0</v>
      </c>
      <c r="J1465" s="76">
        <v>44386.0</v>
      </c>
      <c r="K1465" s="87" t="s">
        <v>5269</v>
      </c>
      <c r="L1465" s="59">
        <v>1.2757752E7</v>
      </c>
      <c r="M1465" s="60" t="s">
        <v>5272</v>
      </c>
      <c r="N1465" s="61" t="s">
        <v>5271</v>
      </c>
      <c r="O1465" s="66">
        <v>2396898.0</v>
      </c>
      <c r="P1465" s="62" t="s">
        <v>695</v>
      </c>
      <c r="Q1465" s="62" t="s">
        <v>79</v>
      </c>
      <c r="R1465">
        <f t="shared" ref="R1465:R1466" si="124">DATEDIF(I1465,J1465,"D")</f>
        <v>0</v>
      </c>
    </row>
    <row r="1466">
      <c r="A1466" s="63">
        <v>2.0</v>
      </c>
      <c r="B1466" s="63" t="s">
        <v>127</v>
      </c>
      <c r="C1466" s="60" t="s">
        <v>1745</v>
      </c>
      <c r="D1466" s="63">
        <v>413.0</v>
      </c>
      <c r="E1466" s="63" t="s">
        <v>1746</v>
      </c>
      <c r="F1466" s="63" t="s">
        <v>1608</v>
      </c>
      <c r="G1466" s="63"/>
      <c r="H1466" s="63" t="s">
        <v>202</v>
      </c>
      <c r="I1466" s="76">
        <v>44467.0</v>
      </c>
      <c r="J1466" s="76">
        <v>44467.0</v>
      </c>
      <c r="K1466" s="87" t="s">
        <v>5273</v>
      </c>
      <c r="L1466" s="59">
        <v>8.0070296E7</v>
      </c>
      <c r="M1466" s="60" t="s">
        <v>1747</v>
      </c>
      <c r="N1466" s="55" t="s">
        <v>1748</v>
      </c>
      <c r="O1466" s="56">
        <v>3.668E7</v>
      </c>
      <c r="P1466" s="62" t="s">
        <v>695</v>
      </c>
      <c r="Q1466" s="62" t="s">
        <v>338</v>
      </c>
      <c r="R1466">
        <f t="shared" si="124"/>
        <v>0</v>
      </c>
    </row>
    <row r="1467">
      <c r="A1467" s="63">
        <v>2.0</v>
      </c>
      <c r="B1467" s="63" t="s">
        <v>127</v>
      </c>
      <c r="C1467" s="60" t="s">
        <v>1745</v>
      </c>
      <c r="D1467" s="63">
        <v>413.0</v>
      </c>
      <c r="E1467" s="63" t="s">
        <v>1746</v>
      </c>
      <c r="F1467" s="63" t="s">
        <v>1608</v>
      </c>
      <c r="G1467" s="63"/>
      <c r="H1467" s="63" t="s">
        <v>202</v>
      </c>
      <c r="I1467" s="76">
        <v>44467.0</v>
      </c>
      <c r="J1467" s="76">
        <v>44467.0</v>
      </c>
      <c r="K1467" s="87" t="s">
        <v>5273</v>
      </c>
      <c r="L1467" s="59">
        <v>8.0070296E7</v>
      </c>
      <c r="M1467" s="60" t="s">
        <v>5274</v>
      </c>
      <c r="N1467" s="55" t="s">
        <v>5157</v>
      </c>
      <c r="O1467" s="56">
        <v>2.432E7</v>
      </c>
      <c r="P1467" s="62" t="s">
        <v>695</v>
      </c>
      <c r="Q1467" s="62" t="s">
        <v>338</v>
      </c>
    </row>
    <row r="1468">
      <c r="A1468" s="63">
        <v>2.0</v>
      </c>
      <c r="B1468" s="63" t="s">
        <v>127</v>
      </c>
      <c r="C1468" s="60" t="s">
        <v>1745</v>
      </c>
      <c r="D1468" s="63">
        <v>413.0</v>
      </c>
      <c r="E1468" s="63" t="s">
        <v>1746</v>
      </c>
      <c r="F1468" s="63" t="s">
        <v>1608</v>
      </c>
      <c r="G1468" s="63"/>
      <c r="H1468" s="63" t="s">
        <v>202</v>
      </c>
      <c r="I1468" s="76">
        <v>44552.0</v>
      </c>
      <c r="J1468" s="76">
        <v>44552.0</v>
      </c>
      <c r="K1468" s="87" t="s">
        <v>2947</v>
      </c>
      <c r="L1468" s="59">
        <v>8.0070296E7</v>
      </c>
      <c r="M1468" s="60" t="s">
        <v>5274</v>
      </c>
      <c r="N1468" s="55" t="s">
        <v>5157</v>
      </c>
      <c r="O1468" s="56">
        <v>3955053.0</v>
      </c>
      <c r="P1468" s="62" t="s">
        <v>695</v>
      </c>
      <c r="Q1468" s="62" t="s">
        <v>338</v>
      </c>
      <c r="R1468">
        <f t="shared" ref="R1468:R1471" si="125">DATEDIF(I1468,J1468,"D")</f>
        <v>0</v>
      </c>
    </row>
    <row r="1469">
      <c r="A1469" s="63">
        <v>2.0</v>
      </c>
      <c r="B1469" s="63" t="s">
        <v>127</v>
      </c>
      <c r="C1469" s="60" t="s">
        <v>1745</v>
      </c>
      <c r="D1469" s="63">
        <v>413.0</v>
      </c>
      <c r="E1469" s="63" t="s">
        <v>1746</v>
      </c>
      <c r="F1469" s="63" t="s">
        <v>1608</v>
      </c>
      <c r="G1469" s="63"/>
      <c r="H1469" s="63" t="s">
        <v>202</v>
      </c>
      <c r="I1469" s="76">
        <v>44552.0</v>
      </c>
      <c r="J1469" s="76">
        <v>44552.0</v>
      </c>
      <c r="K1469" s="87" t="s">
        <v>2947</v>
      </c>
      <c r="L1469" s="59">
        <v>8.0070296E7</v>
      </c>
      <c r="M1469" s="60" t="s">
        <v>1747</v>
      </c>
      <c r="N1469" s="55" t="s">
        <v>1748</v>
      </c>
      <c r="O1469" s="56">
        <v>7109577.0</v>
      </c>
      <c r="P1469" s="62" t="s">
        <v>695</v>
      </c>
      <c r="Q1469" s="62" t="s">
        <v>338</v>
      </c>
      <c r="R1469">
        <f t="shared" si="125"/>
        <v>0</v>
      </c>
    </row>
    <row r="1470">
      <c r="A1470" s="128">
        <v>2.0</v>
      </c>
      <c r="B1470" s="128" t="s">
        <v>2469</v>
      </c>
      <c r="C1470" s="128" t="s">
        <v>5275</v>
      </c>
      <c r="D1470" s="128" t="s">
        <v>18</v>
      </c>
      <c r="E1470" s="128" t="s">
        <v>5276</v>
      </c>
      <c r="F1470" s="128" t="s">
        <v>1608</v>
      </c>
      <c r="G1470" s="128"/>
      <c r="H1470" s="128" t="s">
        <v>202</v>
      </c>
      <c r="I1470" s="238">
        <v>44210.0</v>
      </c>
      <c r="J1470" s="238">
        <v>44210.0</v>
      </c>
      <c r="K1470" s="53" t="s">
        <v>2471</v>
      </c>
      <c r="L1470" s="239">
        <v>1.8510495E7</v>
      </c>
      <c r="M1470" s="133" t="s">
        <v>5277</v>
      </c>
      <c r="N1470" s="240" t="s">
        <v>5278</v>
      </c>
      <c r="O1470" s="241">
        <v>1.8510495E7</v>
      </c>
      <c r="P1470" s="62" t="s">
        <v>695</v>
      </c>
      <c r="Q1470" s="62" t="s">
        <v>338</v>
      </c>
      <c r="R1470">
        <f t="shared" si="125"/>
        <v>0</v>
      </c>
    </row>
    <row r="1471">
      <c r="A1471" s="63">
        <v>2.0</v>
      </c>
      <c r="B1471" s="63" t="s">
        <v>477</v>
      </c>
      <c r="C1471" s="63" t="s">
        <v>70</v>
      </c>
      <c r="D1471" s="63">
        <v>723.0</v>
      </c>
      <c r="E1471" s="63" t="s">
        <v>5187</v>
      </c>
      <c r="F1471" s="63" t="s">
        <v>1608</v>
      </c>
      <c r="G1471" s="156"/>
      <c r="H1471" s="156"/>
      <c r="I1471" s="76">
        <v>44545.0</v>
      </c>
      <c r="J1471" s="76">
        <v>44545.0</v>
      </c>
      <c r="K1471" s="87" t="s">
        <v>2427</v>
      </c>
      <c r="L1471" s="59">
        <v>1513419.0</v>
      </c>
      <c r="M1471" s="60" t="s">
        <v>5189</v>
      </c>
      <c r="N1471" s="61" t="s">
        <v>5279</v>
      </c>
      <c r="O1471" s="66">
        <v>1210735.2</v>
      </c>
      <c r="P1471" s="62" t="s">
        <v>337</v>
      </c>
      <c r="Q1471" s="62" t="s">
        <v>337</v>
      </c>
      <c r="R1471">
        <f t="shared" si="125"/>
        <v>0</v>
      </c>
    </row>
    <row r="1472">
      <c r="A1472" s="63">
        <v>2.0</v>
      </c>
      <c r="B1472" s="204" t="s">
        <v>5280</v>
      </c>
      <c r="C1472" s="60" t="s">
        <v>5281</v>
      </c>
      <c r="D1472" s="63">
        <v>1451.0</v>
      </c>
      <c r="E1472" s="63" t="s">
        <v>1725</v>
      </c>
      <c r="F1472" s="63" t="s">
        <v>1608</v>
      </c>
      <c r="G1472" s="156"/>
      <c r="H1472" s="156"/>
      <c r="I1472" s="79">
        <v>44519.0</v>
      </c>
      <c r="J1472" s="79">
        <v>44522.0</v>
      </c>
      <c r="K1472" s="87" t="s">
        <v>5282</v>
      </c>
      <c r="L1472" s="59" t="s">
        <v>18</v>
      </c>
      <c r="M1472" s="60" t="s">
        <v>18</v>
      </c>
      <c r="N1472" s="63" t="s">
        <v>18</v>
      </c>
      <c r="O1472" s="63" t="s">
        <v>18</v>
      </c>
      <c r="P1472" s="57"/>
      <c r="Q1472" s="57"/>
    </row>
    <row r="1473">
      <c r="A1473" s="63">
        <v>2.0</v>
      </c>
      <c r="B1473" s="204" t="s">
        <v>1460</v>
      </c>
      <c r="C1473" s="60" t="s">
        <v>1765</v>
      </c>
      <c r="D1473" s="63">
        <v>1512.0</v>
      </c>
      <c r="E1473" s="63" t="s">
        <v>1766</v>
      </c>
      <c r="F1473" s="63" t="s">
        <v>1608</v>
      </c>
      <c r="G1473" s="63"/>
      <c r="H1473" s="63" t="s">
        <v>1675</v>
      </c>
      <c r="I1473" s="79">
        <v>44519.0</v>
      </c>
      <c r="J1473" s="79">
        <v>44560.0</v>
      </c>
      <c r="K1473" s="87" t="s">
        <v>1767</v>
      </c>
      <c r="L1473" s="249"/>
      <c r="M1473" s="60"/>
      <c r="N1473" s="63"/>
      <c r="O1473" s="63"/>
      <c r="P1473" s="57"/>
      <c r="Q1473" s="57"/>
    </row>
    <row r="1474" ht="39.0" customHeight="1">
      <c r="A1474" s="63">
        <v>2.0</v>
      </c>
      <c r="B1474" s="63" t="s">
        <v>550</v>
      </c>
      <c r="C1474" s="63" t="s">
        <v>5283</v>
      </c>
      <c r="D1474" s="63">
        <v>1457.0</v>
      </c>
      <c r="E1474" s="63" t="s">
        <v>5205</v>
      </c>
      <c r="F1474" s="63" t="s">
        <v>1608</v>
      </c>
      <c r="G1474" s="63"/>
      <c r="H1474" s="63" t="s">
        <v>411</v>
      </c>
      <c r="I1474" s="79">
        <v>44522.0</v>
      </c>
      <c r="J1474" s="79">
        <v>44544.0</v>
      </c>
      <c r="K1474" s="87" t="s">
        <v>5284</v>
      </c>
      <c r="L1474" s="59">
        <v>8379984.0</v>
      </c>
      <c r="M1474" s="60" t="s">
        <v>18</v>
      </c>
      <c r="N1474" s="63" t="s">
        <v>18</v>
      </c>
      <c r="O1474" s="63" t="s">
        <v>18</v>
      </c>
      <c r="P1474" s="57"/>
      <c r="Q1474" s="57"/>
    </row>
    <row r="1475">
      <c r="A1475" s="63">
        <v>2.0</v>
      </c>
      <c r="B1475" s="63" t="s">
        <v>1781</v>
      </c>
      <c r="C1475" s="63" t="s">
        <v>5154</v>
      </c>
      <c r="D1475" s="63">
        <v>1460.0</v>
      </c>
      <c r="E1475" s="63" t="s">
        <v>5147</v>
      </c>
      <c r="F1475" s="63" t="s">
        <v>1608</v>
      </c>
      <c r="G1475" s="156"/>
      <c r="H1475" s="156"/>
      <c r="I1475" s="79">
        <v>44522.0</v>
      </c>
      <c r="J1475" s="79">
        <v>44523.0</v>
      </c>
      <c r="K1475" s="87" t="s">
        <v>5285</v>
      </c>
      <c r="L1475" s="59" t="s">
        <v>18</v>
      </c>
      <c r="M1475" s="60" t="s">
        <v>18</v>
      </c>
      <c r="N1475" s="63" t="s">
        <v>18</v>
      </c>
      <c r="O1475" s="63" t="s">
        <v>18</v>
      </c>
      <c r="P1475" s="57"/>
      <c r="Q1475" s="57"/>
    </row>
    <row r="1476">
      <c r="A1476" s="63">
        <v>2.0</v>
      </c>
      <c r="B1476" s="63" t="s">
        <v>127</v>
      </c>
      <c r="C1476" s="63" t="s">
        <v>5286</v>
      </c>
      <c r="D1476" s="63">
        <v>1462.0</v>
      </c>
      <c r="E1476" s="63" t="s">
        <v>1746</v>
      </c>
      <c r="F1476" s="63" t="s">
        <v>1608</v>
      </c>
      <c r="G1476" s="63"/>
      <c r="H1476" s="63" t="s">
        <v>338</v>
      </c>
      <c r="I1476" s="79">
        <v>44523.0</v>
      </c>
      <c r="J1476" s="79">
        <v>44547.0</v>
      </c>
      <c r="K1476" s="87" t="s">
        <v>5287</v>
      </c>
      <c r="L1476" s="59" t="s">
        <v>18</v>
      </c>
      <c r="M1476" s="60" t="s">
        <v>18</v>
      </c>
      <c r="N1476" s="63" t="s">
        <v>18</v>
      </c>
      <c r="O1476" s="63" t="s">
        <v>18</v>
      </c>
      <c r="P1476" s="57"/>
      <c r="Q1476" s="57"/>
      <c r="R1476">
        <f t="shared" ref="R1476:R1482" si="126">DATEDIF(I1476,J1476,"D")</f>
        <v>24</v>
      </c>
    </row>
    <row r="1477">
      <c r="A1477" s="63">
        <v>2.0</v>
      </c>
      <c r="B1477" s="63" t="s">
        <v>580</v>
      </c>
      <c r="C1477" s="63" t="s">
        <v>4865</v>
      </c>
      <c r="D1477" s="63">
        <v>1484.0</v>
      </c>
      <c r="E1477" s="63" t="s">
        <v>4866</v>
      </c>
      <c r="F1477" s="63" t="s">
        <v>1608</v>
      </c>
      <c r="G1477" s="156"/>
      <c r="H1477" s="156"/>
      <c r="I1477" s="79">
        <v>44530.0</v>
      </c>
      <c r="J1477" s="79">
        <v>44530.0</v>
      </c>
      <c r="K1477" s="87" t="s">
        <v>5288</v>
      </c>
      <c r="L1477" s="59">
        <v>499974.0</v>
      </c>
      <c r="M1477" s="60" t="s">
        <v>5289</v>
      </c>
      <c r="N1477" s="63" t="s">
        <v>18</v>
      </c>
      <c r="O1477" s="63" t="s">
        <v>18</v>
      </c>
      <c r="P1477" s="62"/>
      <c r="Q1477" s="57"/>
      <c r="R1477">
        <f t="shared" si="126"/>
        <v>0</v>
      </c>
    </row>
    <row r="1478">
      <c r="A1478" s="63">
        <v>2.0</v>
      </c>
      <c r="B1478" s="63" t="s">
        <v>1781</v>
      </c>
      <c r="C1478" s="63" t="s">
        <v>4988</v>
      </c>
      <c r="D1478" s="63">
        <v>1499.0</v>
      </c>
      <c r="E1478" s="63" t="s">
        <v>2376</v>
      </c>
      <c r="F1478" s="63" t="s">
        <v>1608</v>
      </c>
      <c r="G1478" s="63"/>
      <c r="H1478" s="63" t="s">
        <v>1629</v>
      </c>
      <c r="I1478" s="76">
        <v>44531.0</v>
      </c>
      <c r="J1478" s="79">
        <v>44546.0</v>
      </c>
      <c r="K1478" s="87" t="s">
        <v>5290</v>
      </c>
      <c r="L1478" s="59" t="s">
        <v>18</v>
      </c>
      <c r="M1478" s="60" t="s">
        <v>18</v>
      </c>
      <c r="N1478" s="63" t="s">
        <v>18</v>
      </c>
      <c r="O1478" s="63" t="s">
        <v>18</v>
      </c>
      <c r="P1478" s="57"/>
      <c r="Q1478" s="57"/>
      <c r="R1478">
        <f t="shared" si="126"/>
        <v>15</v>
      </c>
    </row>
    <row r="1479">
      <c r="A1479" s="63">
        <v>2.0</v>
      </c>
      <c r="B1479" s="217" t="s">
        <v>108</v>
      </c>
      <c r="C1479" s="217" t="s">
        <v>5291</v>
      </c>
      <c r="D1479" s="217">
        <v>1510.0</v>
      </c>
      <c r="E1479" s="217" t="s">
        <v>5292</v>
      </c>
      <c r="F1479" s="217" t="s">
        <v>1608</v>
      </c>
      <c r="G1479" s="217"/>
      <c r="H1479" s="217"/>
      <c r="I1479" s="278">
        <v>44533.0</v>
      </c>
      <c r="J1479" s="79">
        <v>44546.0</v>
      </c>
      <c r="K1479" s="279" t="s">
        <v>5293</v>
      </c>
      <c r="L1479" s="221">
        <v>4.4690571E7</v>
      </c>
      <c r="M1479" s="222" t="s">
        <v>18</v>
      </c>
      <c r="N1479" s="223" t="s">
        <v>18</v>
      </c>
      <c r="O1479" s="223" t="s">
        <v>18</v>
      </c>
      <c r="P1479" s="280"/>
      <c r="Q1479" s="280"/>
      <c r="R1479">
        <f t="shared" si="126"/>
        <v>13</v>
      </c>
    </row>
    <row r="1480">
      <c r="A1480" s="63">
        <v>2.0</v>
      </c>
      <c r="B1480" s="217" t="s">
        <v>182</v>
      </c>
      <c r="C1480" s="217" t="s">
        <v>1756</v>
      </c>
      <c r="D1480" s="217">
        <v>1518.0</v>
      </c>
      <c r="E1480" s="299"/>
      <c r="F1480" s="217" t="s">
        <v>1608</v>
      </c>
      <c r="G1480" s="299"/>
      <c r="H1480" s="299"/>
      <c r="I1480" s="278">
        <v>44537.0</v>
      </c>
      <c r="J1480" s="286">
        <v>44560.0</v>
      </c>
      <c r="K1480" s="87" t="s">
        <v>5294</v>
      </c>
      <c r="L1480" s="300"/>
      <c r="M1480" s="301"/>
      <c r="N1480" s="299"/>
      <c r="O1480" s="299"/>
      <c r="P1480" s="280"/>
      <c r="Q1480" s="280"/>
      <c r="R1480">
        <f t="shared" si="126"/>
        <v>23</v>
      </c>
    </row>
    <row r="1481">
      <c r="A1481" s="63">
        <v>2.0</v>
      </c>
      <c r="B1481" s="217" t="s">
        <v>448</v>
      </c>
      <c r="C1481" s="217" t="s">
        <v>5295</v>
      </c>
      <c r="D1481" s="217">
        <v>1521.0</v>
      </c>
      <c r="E1481" s="299"/>
      <c r="F1481" s="217" t="s">
        <v>1608</v>
      </c>
      <c r="G1481" s="299"/>
      <c r="H1481" s="299" t="s">
        <v>338</v>
      </c>
      <c r="I1481" s="278">
        <v>44538.0</v>
      </c>
      <c r="J1481" s="286">
        <v>44546.0</v>
      </c>
      <c r="K1481" s="87" t="s">
        <v>5296</v>
      </c>
      <c r="L1481" s="221">
        <v>5.5E7</v>
      </c>
      <c r="M1481" s="222" t="s">
        <v>18</v>
      </c>
      <c r="N1481" s="217" t="s">
        <v>18</v>
      </c>
      <c r="O1481" s="217" t="s">
        <v>18</v>
      </c>
      <c r="P1481" s="280"/>
      <c r="Q1481" s="280"/>
      <c r="R1481">
        <f t="shared" si="126"/>
        <v>8</v>
      </c>
    </row>
    <row r="1482">
      <c r="A1482" s="63">
        <v>2.0</v>
      </c>
      <c r="B1482" s="63" t="s">
        <v>258</v>
      </c>
      <c r="C1482" s="63" t="s">
        <v>4929</v>
      </c>
      <c r="D1482" s="63">
        <v>1526.0</v>
      </c>
      <c r="E1482" s="156"/>
      <c r="F1482" s="63" t="s">
        <v>1608</v>
      </c>
      <c r="G1482" s="63"/>
      <c r="H1482" s="63" t="s">
        <v>411</v>
      </c>
      <c r="I1482" s="79">
        <v>44543.0</v>
      </c>
      <c r="J1482" s="76">
        <v>44538.0</v>
      </c>
      <c r="K1482" s="87" t="s">
        <v>5297</v>
      </c>
      <c r="L1482" s="59">
        <v>499000.0</v>
      </c>
      <c r="M1482" s="60" t="s">
        <v>18</v>
      </c>
      <c r="N1482" s="63" t="s">
        <v>18</v>
      </c>
      <c r="O1482" s="63" t="s">
        <v>18</v>
      </c>
      <c r="P1482" s="57"/>
      <c r="Q1482" s="57"/>
      <c r="R1482" t="str">
        <f t="shared" si="126"/>
        <v>#NUM!</v>
      </c>
    </row>
    <row r="1483">
      <c r="A1483" s="63">
        <v>2.0</v>
      </c>
      <c r="B1483" s="63" t="s">
        <v>1665</v>
      </c>
      <c r="C1483" s="63" t="s">
        <v>1666</v>
      </c>
      <c r="D1483" s="63">
        <v>1612.0</v>
      </c>
      <c r="E1483" s="156"/>
      <c r="F1483" s="63" t="s">
        <v>1608</v>
      </c>
      <c r="G1483" s="156"/>
      <c r="H1483" s="156"/>
      <c r="I1483" s="79">
        <v>44545.0</v>
      </c>
      <c r="J1483" s="79">
        <v>44560.0</v>
      </c>
      <c r="K1483" s="87" t="s">
        <v>5298</v>
      </c>
      <c r="L1483" s="244"/>
      <c r="M1483" s="248"/>
      <c r="N1483" s="156"/>
      <c r="O1483" s="156"/>
      <c r="P1483" s="57"/>
      <c r="Q1483" s="57"/>
    </row>
    <row r="1484">
      <c r="A1484" s="63">
        <v>2.0</v>
      </c>
      <c r="B1484" s="63" t="s">
        <v>1524</v>
      </c>
      <c r="C1484" s="63" t="s">
        <v>70</v>
      </c>
      <c r="D1484" s="63">
        <v>1629.0</v>
      </c>
      <c r="E1484" s="156"/>
      <c r="F1484" s="63" t="s">
        <v>1608</v>
      </c>
      <c r="G1484" s="156"/>
      <c r="H1484" s="156"/>
      <c r="I1484" s="79">
        <v>44547.0</v>
      </c>
      <c r="J1484" s="79">
        <v>44560.0</v>
      </c>
      <c r="K1484" s="87" t="s">
        <v>3619</v>
      </c>
      <c r="L1484" s="244"/>
      <c r="M1484" s="248"/>
      <c r="N1484" s="156"/>
      <c r="O1484" s="156"/>
      <c r="P1484" s="57"/>
      <c r="Q1484" s="57"/>
      <c r="R1484">
        <f t="shared" ref="R1484:R1486" si="127">DATEDIF(I1484,J1484,"D")</f>
        <v>13</v>
      </c>
    </row>
    <row r="1485">
      <c r="A1485" s="63">
        <v>2.0</v>
      </c>
      <c r="B1485" s="63" t="s">
        <v>1659</v>
      </c>
      <c r="C1485" s="63" t="s">
        <v>1660</v>
      </c>
      <c r="D1485" s="63">
        <v>1620.0</v>
      </c>
      <c r="E1485" s="156"/>
      <c r="F1485" s="63" t="s">
        <v>1608</v>
      </c>
      <c r="G1485" s="156"/>
      <c r="H1485" s="156"/>
      <c r="I1485" s="79">
        <v>44547.0</v>
      </c>
      <c r="J1485" s="79">
        <v>44560.0</v>
      </c>
      <c r="K1485" s="87" t="s">
        <v>3619</v>
      </c>
      <c r="L1485" s="244"/>
      <c r="M1485" s="248"/>
      <c r="N1485" s="156"/>
      <c r="O1485" s="156"/>
      <c r="P1485" s="57"/>
      <c r="Q1485" s="57"/>
      <c r="R1485">
        <f t="shared" si="127"/>
        <v>13</v>
      </c>
    </row>
    <row r="1486">
      <c r="A1486" s="63">
        <v>2.0</v>
      </c>
      <c r="B1486" s="63" t="s">
        <v>1524</v>
      </c>
      <c r="C1486" s="60" t="s">
        <v>1724</v>
      </c>
      <c r="D1486" s="63">
        <v>1557.0</v>
      </c>
      <c r="E1486" s="156"/>
      <c r="F1486" s="63" t="s">
        <v>1608</v>
      </c>
      <c r="G1486" s="156"/>
      <c r="H1486" s="156"/>
      <c r="I1486" s="79">
        <v>44547.0</v>
      </c>
      <c r="J1486" s="79">
        <v>44560.0</v>
      </c>
      <c r="K1486" s="87" t="s">
        <v>3619</v>
      </c>
      <c r="L1486" s="244"/>
      <c r="M1486" s="248"/>
      <c r="N1486" s="156"/>
      <c r="O1486" s="156"/>
      <c r="P1486" s="57"/>
      <c r="Q1486" s="57"/>
      <c r="R1486">
        <f t="shared" si="127"/>
        <v>13</v>
      </c>
    </row>
    <row r="1487">
      <c r="A1487" s="63">
        <v>2.0</v>
      </c>
      <c r="B1487" s="63" t="s">
        <v>1659</v>
      </c>
      <c r="C1487" s="63" t="s">
        <v>1663</v>
      </c>
      <c r="D1487" s="63">
        <v>1618.0</v>
      </c>
      <c r="E1487" s="156"/>
      <c r="F1487" s="63" t="s">
        <v>1608</v>
      </c>
      <c r="G1487" s="156"/>
      <c r="H1487" s="156"/>
      <c r="I1487" s="79">
        <v>44547.0</v>
      </c>
      <c r="J1487" s="79">
        <v>44560.0</v>
      </c>
      <c r="K1487" s="87" t="s">
        <v>3619</v>
      </c>
      <c r="L1487" s="244"/>
      <c r="M1487" s="248"/>
      <c r="N1487" s="156"/>
      <c r="O1487" s="156"/>
      <c r="P1487" s="57"/>
      <c r="Q1487" s="57"/>
    </row>
    <row r="1488">
      <c r="A1488" s="63">
        <v>2.0</v>
      </c>
      <c r="B1488" s="63" t="s">
        <v>1659</v>
      </c>
      <c r="C1488" s="63" t="s">
        <v>1664</v>
      </c>
      <c r="D1488" s="63">
        <v>1619.0</v>
      </c>
      <c r="E1488" s="156"/>
      <c r="F1488" s="63" t="s">
        <v>1608</v>
      </c>
      <c r="G1488" s="156"/>
      <c r="H1488" s="156"/>
      <c r="I1488" s="79">
        <v>44547.0</v>
      </c>
      <c r="J1488" s="79">
        <v>44560.0</v>
      </c>
      <c r="K1488" s="87" t="s">
        <v>3619</v>
      </c>
      <c r="L1488" s="244"/>
      <c r="M1488" s="248"/>
      <c r="N1488" s="156"/>
      <c r="O1488" s="156"/>
      <c r="P1488" s="57"/>
      <c r="Q1488" s="57"/>
      <c r="R1488">
        <f t="shared" ref="R1488:R1502" si="128">DATEDIF(I1488,J1488,"D")</f>
        <v>13</v>
      </c>
    </row>
    <row r="1489">
      <c r="A1489" s="63">
        <v>2.0</v>
      </c>
      <c r="B1489" s="63" t="s">
        <v>1659</v>
      </c>
      <c r="C1489" s="63" t="s">
        <v>1660</v>
      </c>
      <c r="D1489" s="63">
        <v>1622.0</v>
      </c>
      <c r="E1489" s="156"/>
      <c r="F1489" s="63" t="s">
        <v>1608</v>
      </c>
      <c r="G1489" s="156"/>
      <c r="H1489" s="156"/>
      <c r="I1489" s="79">
        <v>44547.0</v>
      </c>
      <c r="J1489" s="79">
        <v>44560.0</v>
      </c>
      <c r="K1489" s="87" t="s">
        <v>3619</v>
      </c>
      <c r="L1489" s="244"/>
      <c r="M1489" s="248"/>
      <c r="N1489" s="156"/>
      <c r="O1489" s="156"/>
      <c r="P1489" s="57"/>
      <c r="Q1489" s="57"/>
      <c r="R1489">
        <f t="shared" si="128"/>
        <v>13</v>
      </c>
    </row>
    <row r="1490">
      <c r="A1490" s="63">
        <v>2.0</v>
      </c>
      <c r="B1490" s="63" t="s">
        <v>1614</v>
      </c>
      <c r="C1490" s="63" t="s">
        <v>1749</v>
      </c>
      <c r="D1490" s="63">
        <v>1559.0</v>
      </c>
      <c r="E1490" s="156"/>
      <c r="F1490" s="63" t="s">
        <v>1608</v>
      </c>
      <c r="G1490" s="156"/>
      <c r="H1490" s="156"/>
      <c r="I1490" s="79">
        <v>44547.0</v>
      </c>
      <c r="J1490" s="79">
        <v>44560.0</v>
      </c>
      <c r="K1490" s="87" t="s">
        <v>3619</v>
      </c>
      <c r="L1490" s="244"/>
      <c r="M1490" s="248"/>
      <c r="N1490" s="156"/>
      <c r="O1490" s="156"/>
      <c r="P1490" s="57"/>
      <c r="Q1490" s="57"/>
      <c r="R1490">
        <f t="shared" si="128"/>
        <v>13</v>
      </c>
    </row>
    <row r="1491">
      <c r="A1491" s="63">
        <v>2.0</v>
      </c>
      <c r="B1491" s="302" t="s">
        <v>127</v>
      </c>
      <c r="C1491" s="63" t="s">
        <v>1644</v>
      </c>
      <c r="D1491" s="63">
        <v>1567.0</v>
      </c>
      <c r="E1491" s="156"/>
      <c r="F1491" s="63" t="s">
        <v>1608</v>
      </c>
      <c r="G1491" s="156"/>
      <c r="H1491" s="156"/>
      <c r="I1491" s="79">
        <v>44551.0</v>
      </c>
      <c r="J1491" s="79">
        <v>44560.0</v>
      </c>
      <c r="K1491" s="87" t="s">
        <v>5299</v>
      </c>
      <c r="L1491" s="244"/>
      <c r="M1491" s="248"/>
      <c r="N1491" s="156"/>
      <c r="O1491" s="156"/>
      <c r="P1491" s="57"/>
      <c r="Q1491" s="57"/>
      <c r="R1491">
        <f t="shared" si="128"/>
        <v>9</v>
      </c>
    </row>
    <row r="1492">
      <c r="A1492" s="63">
        <v>1.0</v>
      </c>
      <c r="B1492" s="63" t="s">
        <v>550</v>
      </c>
      <c r="C1492" s="63" t="s">
        <v>1607</v>
      </c>
      <c r="D1492" s="63">
        <v>1579.0</v>
      </c>
      <c r="E1492" s="156"/>
      <c r="F1492" s="63" t="s">
        <v>1608</v>
      </c>
      <c r="G1492" s="156"/>
      <c r="H1492" s="156"/>
      <c r="I1492" s="79">
        <v>44552.0</v>
      </c>
      <c r="J1492" s="79">
        <v>44560.0</v>
      </c>
      <c r="K1492" s="87" t="s">
        <v>3623</v>
      </c>
      <c r="L1492" s="244"/>
      <c r="M1492" s="248"/>
      <c r="N1492" s="249"/>
      <c r="O1492" s="249"/>
      <c r="P1492" s="57"/>
      <c r="Q1492" s="57"/>
      <c r="R1492">
        <f t="shared" si="128"/>
        <v>8</v>
      </c>
    </row>
    <row r="1493">
      <c r="A1493" s="63">
        <v>2.0</v>
      </c>
      <c r="B1493" s="63" t="s">
        <v>550</v>
      </c>
      <c r="C1493" s="63" t="s">
        <v>1670</v>
      </c>
      <c r="D1493" s="63">
        <v>1578.0</v>
      </c>
      <c r="E1493" s="156"/>
      <c r="F1493" s="63" t="s">
        <v>1608</v>
      </c>
      <c r="G1493" s="156"/>
      <c r="H1493" s="156"/>
      <c r="I1493" s="79">
        <v>44552.0</v>
      </c>
      <c r="J1493" s="79">
        <v>44560.0</v>
      </c>
      <c r="K1493" s="87" t="s">
        <v>3623</v>
      </c>
      <c r="L1493" s="244"/>
      <c r="M1493" s="248"/>
      <c r="N1493" s="249"/>
      <c r="O1493" s="249"/>
      <c r="P1493" s="57"/>
      <c r="Q1493" s="57"/>
      <c r="R1493">
        <f t="shared" si="128"/>
        <v>8</v>
      </c>
    </row>
    <row r="1494">
      <c r="A1494" s="63">
        <v>3.0</v>
      </c>
      <c r="B1494" s="63" t="s">
        <v>3521</v>
      </c>
      <c r="C1494" s="60" t="s">
        <v>5300</v>
      </c>
      <c r="D1494" s="63" t="s">
        <v>18</v>
      </c>
      <c r="E1494" s="63" t="s">
        <v>5301</v>
      </c>
      <c r="F1494" s="63" t="s">
        <v>1608</v>
      </c>
      <c r="G1494" s="156" t="s">
        <v>5302</v>
      </c>
      <c r="H1494" s="63" t="s">
        <v>18</v>
      </c>
      <c r="I1494" s="79">
        <v>44553.0</v>
      </c>
      <c r="J1494" s="79">
        <v>44553.0</v>
      </c>
      <c r="K1494" s="87" t="s">
        <v>4839</v>
      </c>
      <c r="L1494" s="59">
        <v>6.1452279E7</v>
      </c>
      <c r="M1494" s="60" t="s">
        <v>5303</v>
      </c>
      <c r="N1494" s="61" t="s">
        <v>5304</v>
      </c>
      <c r="O1494" s="303">
        <v>5423789.6</v>
      </c>
      <c r="P1494" s="62" t="s">
        <v>79</v>
      </c>
      <c r="Q1494" s="62" t="s">
        <v>79</v>
      </c>
      <c r="R1494">
        <f t="shared" si="128"/>
        <v>0</v>
      </c>
    </row>
    <row r="1495">
      <c r="A1495" s="210">
        <v>2.0</v>
      </c>
      <c r="B1495" s="128" t="s">
        <v>1524</v>
      </c>
      <c r="C1495" s="128" t="s">
        <v>5248</v>
      </c>
      <c r="D1495" s="210" t="s">
        <v>18</v>
      </c>
      <c r="E1495" s="210" t="s">
        <v>5249</v>
      </c>
      <c r="F1495" s="210" t="s">
        <v>1608</v>
      </c>
      <c r="G1495" s="128"/>
      <c r="H1495" s="128" t="s">
        <v>202</v>
      </c>
      <c r="I1495" s="212">
        <v>44554.0</v>
      </c>
      <c r="J1495" s="212">
        <v>44554.0</v>
      </c>
      <c r="K1495" s="53" t="s">
        <v>5305</v>
      </c>
      <c r="L1495" s="132">
        <v>2.8616637E7</v>
      </c>
      <c r="M1495" s="133" t="s">
        <v>5250</v>
      </c>
      <c r="N1495" s="134" t="s">
        <v>5251</v>
      </c>
      <c r="O1495" s="213">
        <v>2861663.7</v>
      </c>
      <c r="P1495" s="62" t="s">
        <v>695</v>
      </c>
      <c r="Q1495" s="62" t="s">
        <v>338</v>
      </c>
      <c r="R1495">
        <f t="shared" si="128"/>
        <v>0</v>
      </c>
    </row>
    <row r="1496">
      <c r="A1496" s="63">
        <v>2.0</v>
      </c>
      <c r="B1496" s="63" t="s">
        <v>127</v>
      </c>
      <c r="C1496" s="60" t="s">
        <v>1745</v>
      </c>
      <c r="D1496" s="63">
        <v>413.0</v>
      </c>
      <c r="E1496" s="63" t="s">
        <v>1746</v>
      </c>
      <c r="F1496" s="63" t="s">
        <v>1608</v>
      </c>
      <c r="G1496" s="63"/>
      <c r="H1496" s="63" t="s">
        <v>202</v>
      </c>
      <c r="I1496" s="76">
        <v>44557.0</v>
      </c>
      <c r="J1496" s="76">
        <v>44557.0</v>
      </c>
      <c r="K1496" s="77" t="s">
        <v>2673</v>
      </c>
      <c r="L1496" s="59">
        <v>8.0070296E7</v>
      </c>
      <c r="M1496" s="60" t="s">
        <v>1747</v>
      </c>
      <c r="N1496" s="55" t="s">
        <v>1748</v>
      </c>
      <c r="O1496" s="56">
        <v>5304280.2</v>
      </c>
      <c r="P1496" s="62" t="s">
        <v>695</v>
      </c>
      <c r="Q1496" s="62" t="s">
        <v>338</v>
      </c>
      <c r="R1496">
        <f t="shared" si="128"/>
        <v>0</v>
      </c>
    </row>
    <row r="1497">
      <c r="A1497" s="63">
        <v>2.0</v>
      </c>
      <c r="B1497" s="63" t="s">
        <v>127</v>
      </c>
      <c r="C1497" s="60" t="s">
        <v>1745</v>
      </c>
      <c r="D1497" s="63">
        <v>413.0</v>
      </c>
      <c r="E1497" s="63" t="s">
        <v>1746</v>
      </c>
      <c r="F1497" s="63" t="s">
        <v>1608</v>
      </c>
      <c r="G1497" s="63"/>
      <c r="H1497" s="63" t="s">
        <v>202</v>
      </c>
      <c r="I1497" s="76">
        <v>44557.0</v>
      </c>
      <c r="J1497" s="76">
        <v>44557.0</v>
      </c>
      <c r="K1497" s="77" t="s">
        <v>2673</v>
      </c>
      <c r="L1497" s="59">
        <v>8.0070296E7</v>
      </c>
      <c r="M1497" s="60" t="s">
        <v>1747</v>
      </c>
      <c r="N1497" s="55" t="s">
        <v>1748</v>
      </c>
      <c r="O1497" s="56">
        <v>4075719.8</v>
      </c>
      <c r="P1497" s="62" t="s">
        <v>695</v>
      </c>
      <c r="Q1497" s="62" t="s">
        <v>338</v>
      </c>
      <c r="R1497">
        <f t="shared" si="128"/>
        <v>0</v>
      </c>
    </row>
    <row r="1498">
      <c r="A1498" s="63">
        <v>2.0</v>
      </c>
      <c r="B1498" s="63" t="s">
        <v>127</v>
      </c>
      <c r="C1498" s="60" t="s">
        <v>1745</v>
      </c>
      <c r="D1498" s="63">
        <v>413.0</v>
      </c>
      <c r="E1498" s="63" t="s">
        <v>1746</v>
      </c>
      <c r="F1498" s="63" t="s">
        <v>1608</v>
      </c>
      <c r="G1498" s="63"/>
      <c r="H1498" s="63" t="s">
        <v>202</v>
      </c>
      <c r="I1498" s="76">
        <v>44552.0</v>
      </c>
      <c r="J1498" s="76">
        <v>44552.0</v>
      </c>
      <c r="K1498" s="87" t="s">
        <v>2947</v>
      </c>
      <c r="L1498" s="59">
        <v>8.0070296E7</v>
      </c>
      <c r="M1498" s="60" t="s">
        <v>5274</v>
      </c>
      <c r="N1498" s="55" t="s">
        <v>5157</v>
      </c>
      <c r="O1498" s="56">
        <v>2316500.0</v>
      </c>
      <c r="P1498" s="62" t="s">
        <v>695</v>
      </c>
      <c r="Q1498" s="62" t="s">
        <v>338</v>
      </c>
      <c r="R1498">
        <f t="shared" si="128"/>
        <v>0</v>
      </c>
    </row>
    <row r="1499">
      <c r="A1499" s="63">
        <v>2.0</v>
      </c>
      <c r="B1499" s="63" t="s">
        <v>127</v>
      </c>
      <c r="C1499" s="60" t="s">
        <v>1745</v>
      </c>
      <c r="D1499" s="63">
        <v>413.0</v>
      </c>
      <c r="E1499" s="63" t="s">
        <v>1746</v>
      </c>
      <c r="F1499" s="63" t="s">
        <v>1608</v>
      </c>
      <c r="G1499" s="63"/>
      <c r="H1499" s="63" t="s">
        <v>202</v>
      </c>
      <c r="I1499" s="76">
        <v>44552.0</v>
      </c>
      <c r="J1499" s="76">
        <v>44552.0</v>
      </c>
      <c r="K1499" s="87" t="s">
        <v>2947</v>
      </c>
      <c r="L1499" s="59">
        <v>8.0070296E7</v>
      </c>
      <c r="M1499" s="60" t="s">
        <v>5274</v>
      </c>
      <c r="N1499" s="55" t="s">
        <v>5157</v>
      </c>
      <c r="O1499" s="56">
        <v>3343500.0</v>
      </c>
      <c r="P1499" s="62" t="s">
        <v>695</v>
      </c>
      <c r="Q1499" s="62" t="s">
        <v>338</v>
      </c>
      <c r="R1499">
        <f t="shared" si="128"/>
        <v>0</v>
      </c>
    </row>
    <row r="1500">
      <c r="A1500" s="63">
        <v>2.0</v>
      </c>
      <c r="B1500" s="63" t="s">
        <v>580</v>
      </c>
      <c r="C1500" s="63" t="s">
        <v>4865</v>
      </c>
      <c r="D1500" s="63">
        <v>1484.0</v>
      </c>
      <c r="E1500" s="63" t="s">
        <v>4866</v>
      </c>
      <c r="F1500" s="63" t="s">
        <v>1608</v>
      </c>
      <c r="G1500" s="156"/>
      <c r="H1500" s="63" t="s">
        <v>18</v>
      </c>
      <c r="I1500" s="79">
        <v>44558.0</v>
      </c>
      <c r="J1500" s="79">
        <v>44558.0</v>
      </c>
      <c r="K1500" s="87" t="s">
        <v>2676</v>
      </c>
      <c r="L1500" s="59">
        <v>499974.0</v>
      </c>
      <c r="M1500" s="60" t="s">
        <v>5289</v>
      </c>
      <c r="N1500" s="61" t="s">
        <v>5306</v>
      </c>
      <c r="O1500" s="66">
        <v>499974.0</v>
      </c>
      <c r="P1500" s="62" t="s">
        <v>1527</v>
      </c>
      <c r="Q1500" s="62" t="s">
        <v>1528</v>
      </c>
      <c r="R1500">
        <f t="shared" si="128"/>
        <v>0</v>
      </c>
    </row>
    <row r="1501">
      <c r="A1501" s="49">
        <v>2.0</v>
      </c>
      <c r="B1501" s="51" t="s">
        <v>1524</v>
      </c>
      <c r="C1501" s="51" t="s">
        <v>116</v>
      </c>
      <c r="D1501" s="49">
        <v>884.0</v>
      </c>
      <c r="E1501" s="210" t="s">
        <v>5095</v>
      </c>
      <c r="F1501" s="49" t="s">
        <v>1608</v>
      </c>
      <c r="G1501" s="51"/>
      <c r="H1501" s="51" t="s">
        <v>202</v>
      </c>
      <c r="I1501" s="96">
        <v>44558.0</v>
      </c>
      <c r="J1501" s="96">
        <v>44558.0</v>
      </c>
      <c r="K1501" s="81" t="s">
        <v>2676</v>
      </c>
      <c r="L1501" s="54">
        <v>1.0336757E7</v>
      </c>
      <c r="M1501" s="133" t="s">
        <v>5254</v>
      </c>
      <c r="N1501" s="55" t="s">
        <v>5255</v>
      </c>
      <c r="O1501" s="56">
        <v>999289.0</v>
      </c>
      <c r="P1501" s="62" t="s">
        <v>539</v>
      </c>
      <c r="Q1501" s="62" t="s">
        <v>338</v>
      </c>
      <c r="R1501">
        <f t="shared" si="128"/>
        <v>0</v>
      </c>
    </row>
    <row r="1502">
      <c r="A1502" s="63">
        <v>2.0</v>
      </c>
      <c r="B1502" s="63" t="s">
        <v>1524</v>
      </c>
      <c r="C1502" s="60" t="s">
        <v>5048</v>
      </c>
      <c r="D1502" s="63">
        <v>290.0</v>
      </c>
      <c r="E1502" s="63" t="s">
        <v>1725</v>
      </c>
      <c r="F1502" s="63" t="s">
        <v>1608</v>
      </c>
      <c r="G1502" s="63"/>
      <c r="H1502" s="63" t="s">
        <v>5049</v>
      </c>
      <c r="I1502" s="76">
        <v>44558.0</v>
      </c>
      <c r="J1502" s="76">
        <v>44558.0</v>
      </c>
      <c r="K1502" s="87" t="s">
        <v>2676</v>
      </c>
      <c r="L1502" s="59">
        <v>2.9928E7</v>
      </c>
      <c r="M1502" s="60" t="s">
        <v>5307</v>
      </c>
      <c r="N1502" s="61" t="s">
        <v>1728</v>
      </c>
      <c r="O1502" s="66">
        <v>5985600.0</v>
      </c>
      <c r="P1502" s="62" t="s">
        <v>246</v>
      </c>
      <c r="Q1502" s="62" t="s">
        <v>384</v>
      </c>
      <c r="R1502">
        <f t="shared" si="128"/>
        <v>0</v>
      </c>
    </row>
    <row r="1503">
      <c r="A1503" s="63">
        <v>2.0</v>
      </c>
      <c r="B1503" s="63" t="s">
        <v>1680</v>
      </c>
      <c r="C1503" s="63" t="s">
        <v>1742</v>
      </c>
      <c r="D1503" s="63">
        <v>1672.0</v>
      </c>
      <c r="E1503" s="156"/>
      <c r="F1503" s="63" t="s">
        <v>1608</v>
      </c>
      <c r="G1503" s="156"/>
      <c r="H1503" s="156"/>
      <c r="I1503" s="79">
        <v>44559.0</v>
      </c>
      <c r="J1503" s="79">
        <v>44560.0</v>
      </c>
      <c r="K1503" s="87" t="s">
        <v>2678</v>
      </c>
      <c r="L1503" s="244"/>
      <c r="M1503" s="248"/>
      <c r="N1503" s="249"/>
      <c r="O1503" s="249"/>
      <c r="P1503" s="58"/>
      <c r="Q1503" s="34"/>
    </row>
    <row r="1504">
      <c r="A1504" s="63">
        <v>2.0</v>
      </c>
      <c r="B1504" s="63" t="s">
        <v>1623</v>
      </c>
      <c r="C1504" s="63" t="s">
        <v>70</v>
      </c>
      <c r="D1504" s="63">
        <v>1604.0</v>
      </c>
      <c r="E1504" s="156"/>
      <c r="F1504" s="63" t="s">
        <v>1608</v>
      </c>
      <c r="G1504" s="156"/>
      <c r="H1504" s="156"/>
      <c r="I1504" s="79">
        <v>44560.0</v>
      </c>
      <c r="J1504" s="79">
        <v>44560.0</v>
      </c>
      <c r="K1504" s="87" t="s">
        <v>3630</v>
      </c>
      <c r="L1504" s="244"/>
      <c r="M1504" s="248"/>
      <c r="N1504" s="249"/>
      <c r="O1504" s="249"/>
      <c r="P1504" s="58"/>
      <c r="Q1504" s="34"/>
    </row>
    <row r="1505">
      <c r="A1505" s="63">
        <v>2.0</v>
      </c>
      <c r="B1505" s="63" t="s">
        <v>2087</v>
      </c>
      <c r="C1505" s="63" t="s">
        <v>4904</v>
      </c>
      <c r="D1505" s="63">
        <v>737.0</v>
      </c>
      <c r="E1505" s="156"/>
      <c r="F1505" s="63" t="s">
        <v>1796</v>
      </c>
      <c r="G1505" s="63"/>
      <c r="H1505" s="63" t="s">
        <v>1629</v>
      </c>
      <c r="I1505" s="76">
        <v>44363.0</v>
      </c>
      <c r="J1505" s="76">
        <v>44383.0</v>
      </c>
      <c r="K1505" s="87" t="s">
        <v>5308</v>
      </c>
      <c r="L1505" s="59">
        <v>8070029.0</v>
      </c>
      <c r="M1505" s="60" t="s">
        <v>18</v>
      </c>
      <c r="N1505" s="63" t="s">
        <v>18</v>
      </c>
      <c r="O1505" s="63" t="s">
        <v>18</v>
      </c>
      <c r="P1505" s="57"/>
      <c r="Q1505" s="57"/>
    </row>
    <row r="1506">
      <c r="A1506" s="63">
        <v>1.0</v>
      </c>
      <c r="B1506" s="63" t="s">
        <v>5309</v>
      </c>
      <c r="C1506" s="63" t="s">
        <v>309</v>
      </c>
      <c r="D1506" s="63" t="s">
        <v>18</v>
      </c>
      <c r="E1506" s="63" t="s">
        <v>18</v>
      </c>
      <c r="F1506" s="63" t="s">
        <v>1527</v>
      </c>
      <c r="G1506" s="63"/>
      <c r="H1506" s="63" t="s">
        <v>18</v>
      </c>
      <c r="I1506" s="76">
        <v>44272.0</v>
      </c>
      <c r="J1506" s="76">
        <v>44272.0</v>
      </c>
      <c r="K1506" s="65" t="s">
        <v>5310</v>
      </c>
      <c r="L1506" s="59">
        <v>32364.0</v>
      </c>
      <c r="M1506" s="60" t="s">
        <v>5311</v>
      </c>
      <c r="N1506" s="61" t="s">
        <v>18</v>
      </c>
      <c r="O1506" s="66">
        <v>32364.0</v>
      </c>
      <c r="P1506" s="62" t="s">
        <v>1527</v>
      </c>
      <c r="Q1506" s="62" t="s">
        <v>1528</v>
      </c>
    </row>
    <row r="1507">
      <c r="A1507" s="63">
        <v>1.0</v>
      </c>
      <c r="B1507" s="63" t="s">
        <v>909</v>
      </c>
      <c r="C1507" s="63" t="s">
        <v>309</v>
      </c>
      <c r="D1507" s="63" t="s">
        <v>18</v>
      </c>
      <c r="E1507" s="63" t="s">
        <v>18</v>
      </c>
      <c r="F1507" s="63" t="s">
        <v>1527</v>
      </c>
      <c r="G1507" s="63"/>
      <c r="H1507" s="63" t="s">
        <v>18</v>
      </c>
      <c r="I1507" s="76">
        <v>44407.0</v>
      </c>
      <c r="J1507" s="76">
        <v>44407.0</v>
      </c>
      <c r="K1507" s="87" t="s">
        <v>5312</v>
      </c>
      <c r="L1507" s="59">
        <v>176769.0</v>
      </c>
      <c r="M1507" s="60" t="s">
        <v>5313</v>
      </c>
      <c r="N1507" s="63" t="s">
        <v>18</v>
      </c>
      <c r="O1507" s="66">
        <v>176769.0</v>
      </c>
      <c r="P1507" s="62" t="s">
        <v>1527</v>
      </c>
      <c r="Q1507" s="62" t="s">
        <v>1528</v>
      </c>
    </row>
    <row r="1508">
      <c r="A1508" s="63">
        <v>1.0</v>
      </c>
      <c r="B1508" s="63" t="s">
        <v>544</v>
      </c>
      <c r="C1508" s="63" t="s">
        <v>309</v>
      </c>
      <c r="D1508" s="63" t="s">
        <v>18</v>
      </c>
      <c r="E1508" s="63" t="s">
        <v>18</v>
      </c>
      <c r="F1508" s="63" t="s">
        <v>1527</v>
      </c>
      <c r="G1508" s="63"/>
      <c r="H1508" s="63" t="s">
        <v>18</v>
      </c>
      <c r="I1508" s="76">
        <v>44357.0</v>
      </c>
      <c r="J1508" s="76">
        <v>44357.0</v>
      </c>
      <c r="K1508" s="87" t="s">
        <v>4731</v>
      </c>
      <c r="L1508" s="59">
        <v>22129.0</v>
      </c>
      <c r="M1508" s="60" t="s">
        <v>5314</v>
      </c>
      <c r="N1508" s="63" t="s">
        <v>18</v>
      </c>
      <c r="O1508" s="56">
        <v>22129.0</v>
      </c>
      <c r="P1508" s="62" t="s">
        <v>1527</v>
      </c>
      <c r="Q1508" s="62" t="s">
        <v>1528</v>
      </c>
    </row>
    <row r="1509">
      <c r="A1509" s="49">
        <v>1.0</v>
      </c>
      <c r="B1509" s="51" t="s">
        <v>1216</v>
      </c>
      <c r="C1509" s="51" t="s">
        <v>309</v>
      </c>
      <c r="D1509" s="49" t="s">
        <v>18</v>
      </c>
      <c r="E1509" s="49" t="s">
        <v>18</v>
      </c>
      <c r="F1509" s="49" t="s">
        <v>1527</v>
      </c>
      <c r="G1509" s="51"/>
      <c r="H1509" s="51" t="s">
        <v>18</v>
      </c>
      <c r="I1509" s="96">
        <v>44232.0</v>
      </c>
      <c r="J1509" s="96">
        <v>44235.0</v>
      </c>
      <c r="K1509" s="81" t="s">
        <v>5315</v>
      </c>
      <c r="L1509" s="54">
        <v>38354.0</v>
      </c>
      <c r="M1509" s="98" t="s">
        <v>5316</v>
      </c>
      <c r="N1509" s="55" t="s">
        <v>18</v>
      </c>
      <c r="O1509" s="56">
        <v>38354.0</v>
      </c>
      <c r="P1509" s="62" t="s">
        <v>1527</v>
      </c>
      <c r="Q1509" s="62" t="s">
        <v>1528</v>
      </c>
    </row>
    <row r="1510">
      <c r="A1510" s="63">
        <v>1.0</v>
      </c>
      <c r="B1510" s="63" t="s">
        <v>1787</v>
      </c>
      <c r="C1510" s="63" t="s">
        <v>309</v>
      </c>
      <c r="D1510" s="63" t="s">
        <v>18</v>
      </c>
      <c r="E1510" s="63" t="s">
        <v>18</v>
      </c>
      <c r="F1510" s="63" t="s">
        <v>1527</v>
      </c>
      <c r="G1510" s="156"/>
      <c r="H1510" s="156"/>
      <c r="I1510" s="76">
        <v>44363.0</v>
      </c>
      <c r="J1510" s="76">
        <v>44363.0</v>
      </c>
      <c r="K1510" s="87" t="s">
        <v>4584</v>
      </c>
      <c r="L1510" s="59">
        <v>96585.0</v>
      </c>
      <c r="M1510" s="60" t="s">
        <v>5317</v>
      </c>
      <c r="N1510" s="63" t="s">
        <v>18</v>
      </c>
      <c r="O1510" s="56">
        <v>96585.0</v>
      </c>
      <c r="P1510" s="62" t="s">
        <v>1527</v>
      </c>
      <c r="Q1510" s="62" t="s">
        <v>1528</v>
      </c>
      <c r="R1510">
        <f t="shared" ref="R1510:R1526" si="129">DATEDIF(I1510,J1510,"D")</f>
        <v>0</v>
      </c>
    </row>
    <row r="1511">
      <c r="A1511" s="63">
        <v>1.0</v>
      </c>
      <c r="B1511" s="63" t="s">
        <v>1787</v>
      </c>
      <c r="C1511" s="63" t="s">
        <v>309</v>
      </c>
      <c r="D1511" s="63" t="s">
        <v>18</v>
      </c>
      <c r="E1511" s="63" t="s">
        <v>18</v>
      </c>
      <c r="F1511" s="63" t="s">
        <v>1527</v>
      </c>
      <c r="G1511" s="63"/>
      <c r="H1511" s="63" t="s">
        <v>18</v>
      </c>
      <c r="I1511" s="76">
        <v>44389.0</v>
      </c>
      <c r="J1511" s="76">
        <v>44389.0</v>
      </c>
      <c r="K1511" s="87" t="s">
        <v>4747</v>
      </c>
      <c r="L1511" s="59">
        <v>32415.0</v>
      </c>
      <c r="M1511" s="60" t="s">
        <v>5318</v>
      </c>
      <c r="N1511" s="63" t="s">
        <v>18</v>
      </c>
      <c r="O1511" s="66">
        <v>32415.0</v>
      </c>
      <c r="P1511" s="62" t="s">
        <v>1527</v>
      </c>
      <c r="Q1511" s="62" t="s">
        <v>1528</v>
      </c>
      <c r="R1511">
        <f t="shared" si="129"/>
        <v>0</v>
      </c>
    </row>
    <row r="1512">
      <c r="A1512" s="63">
        <v>1.0</v>
      </c>
      <c r="B1512" s="63" t="s">
        <v>1787</v>
      </c>
      <c r="C1512" s="63" t="s">
        <v>309</v>
      </c>
      <c r="D1512" s="63" t="s">
        <v>18</v>
      </c>
      <c r="E1512" s="63" t="s">
        <v>18</v>
      </c>
      <c r="F1512" s="63" t="s">
        <v>1527</v>
      </c>
      <c r="G1512" s="63"/>
      <c r="H1512" s="63" t="s">
        <v>18</v>
      </c>
      <c r="I1512" s="76">
        <v>44393.0</v>
      </c>
      <c r="J1512" s="76">
        <v>44393.0</v>
      </c>
      <c r="K1512" s="87" t="s">
        <v>5319</v>
      </c>
      <c r="L1512" s="59">
        <v>492558.0</v>
      </c>
      <c r="M1512" s="60" t="s">
        <v>5320</v>
      </c>
      <c r="N1512" s="63" t="s">
        <v>18</v>
      </c>
      <c r="O1512" s="66">
        <v>492558.0</v>
      </c>
      <c r="P1512" s="62" t="s">
        <v>1527</v>
      </c>
      <c r="Q1512" s="62" t="s">
        <v>1528</v>
      </c>
      <c r="R1512">
        <f t="shared" si="129"/>
        <v>0</v>
      </c>
    </row>
    <row r="1513">
      <c r="A1513" s="63">
        <v>1.0</v>
      </c>
      <c r="B1513" s="63" t="s">
        <v>69</v>
      </c>
      <c r="C1513" s="63" t="s">
        <v>1461</v>
      </c>
      <c r="D1513" s="63" t="s">
        <v>18</v>
      </c>
      <c r="E1513" s="63" t="s">
        <v>18</v>
      </c>
      <c r="F1513" s="63" t="s">
        <v>1527</v>
      </c>
      <c r="G1513" s="63"/>
      <c r="H1513" s="63" t="s">
        <v>18</v>
      </c>
      <c r="I1513" s="76">
        <v>44403.0</v>
      </c>
      <c r="J1513" s="76">
        <v>44403.0</v>
      </c>
      <c r="K1513" s="87" t="s">
        <v>5321</v>
      </c>
      <c r="L1513" s="59">
        <v>21459.0</v>
      </c>
      <c r="M1513" s="60" t="s">
        <v>5322</v>
      </c>
      <c r="N1513" s="61" t="s">
        <v>18</v>
      </c>
      <c r="O1513" s="66">
        <v>21459.0</v>
      </c>
      <c r="P1513" s="62" t="s">
        <v>1527</v>
      </c>
      <c r="Q1513" s="62" t="s">
        <v>1528</v>
      </c>
      <c r="R1513">
        <f t="shared" si="129"/>
        <v>0</v>
      </c>
    </row>
    <row r="1514">
      <c r="A1514" s="63">
        <v>1.0</v>
      </c>
      <c r="B1514" s="63" t="s">
        <v>357</v>
      </c>
      <c r="C1514" s="63" t="s">
        <v>309</v>
      </c>
      <c r="D1514" s="63" t="s">
        <v>18</v>
      </c>
      <c r="E1514" s="63" t="s">
        <v>18</v>
      </c>
      <c r="F1514" s="63" t="s">
        <v>1527</v>
      </c>
      <c r="G1514" s="63"/>
      <c r="H1514" s="63" t="s">
        <v>18</v>
      </c>
      <c r="I1514" s="76">
        <v>44356.0</v>
      </c>
      <c r="J1514" s="76">
        <v>44356.0</v>
      </c>
      <c r="K1514" s="87" t="s">
        <v>5323</v>
      </c>
      <c r="L1514" s="59">
        <v>65142.0</v>
      </c>
      <c r="M1514" s="60" t="s">
        <v>5324</v>
      </c>
      <c r="N1514" s="63" t="s">
        <v>18</v>
      </c>
      <c r="O1514" s="56">
        <v>65142.0</v>
      </c>
      <c r="P1514" s="62" t="s">
        <v>1527</v>
      </c>
      <c r="Q1514" s="62" t="s">
        <v>1528</v>
      </c>
      <c r="R1514">
        <f t="shared" si="129"/>
        <v>0</v>
      </c>
    </row>
    <row r="1515">
      <c r="A1515" s="63">
        <v>1.0</v>
      </c>
      <c r="B1515" s="63" t="s">
        <v>5325</v>
      </c>
      <c r="C1515" s="63" t="s">
        <v>1928</v>
      </c>
      <c r="D1515" s="63" t="s">
        <v>18</v>
      </c>
      <c r="E1515" s="63" t="s">
        <v>18</v>
      </c>
      <c r="F1515" s="63" t="s">
        <v>1527</v>
      </c>
      <c r="G1515" s="63"/>
      <c r="H1515" s="63" t="s">
        <v>18</v>
      </c>
      <c r="I1515" s="76">
        <v>44411.0</v>
      </c>
      <c r="J1515" s="76">
        <v>44411.0</v>
      </c>
      <c r="K1515" s="87" t="s">
        <v>2168</v>
      </c>
      <c r="L1515" s="59">
        <v>22000.0</v>
      </c>
      <c r="M1515" s="60" t="s">
        <v>5326</v>
      </c>
      <c r="N1515" s="63" t="s">
        <v>18</v>
      </c>
      <c r="O1515" s="56">
        <v>22000.0</v>
      </c>
      <c r="P1515" s="62" t="s">
        <v>1527</v>
      </c>
      <c r="Q1515" s="62" t="s">
        <v>1528</v>
      </c>
      <c r="R1515">
        <f t="shared" si="129"/>
        <v>0</v>
      </c>
    </row>
    <row r="1516">
      <c r="A1516" s="63">
        <v>1.0</v>
      </c>
      <c r="B1516" s="63" t="s">
        <v>299</v>
      </c>
      <c r="C1516" s="63" t="s">
        <v>1461</v>
      </c>
      <c r="D1516" s="63" t="s">
        <v>18</v>
      </c>
      <c r="E1516" s="63" t="s">
        <v>18</v>
      </c>
      <c r="F1516" s="63" t="s">
        <v>1527</v>
      </c>
      <c r="G1516" s="63"/>
      <c r="H1516" s="63" t="s">
        <v>18</v>
      </c>
      <c r="I1516" s="76">
        <v>44271.0</v>
      </c>
      <c r="J1516" s="76">
        <v>44271.0</v>
      </c>
      <c r="K1516" s="87" t="s">
        <v>4309</v>
      </c>
      <c r="L1516" s="59">
        <v>21660.0</v>
      </c>
      <c r="M1516" s="60" t="s">
        <v>5327</v>
      </c>
      <c r="N1516" s="61" t="s">
        <v>18</v>
      </c>
      <c r="O1516" s="66">
        <v>21660.0</v>
      </c>
      <c r="P1516" s="62" t="s">
        <v>1527</v>
      </c>
      <c r="Q1516" s="62" t="s">
        <v>1528</v>
      </c>
      <c r="R1516">
        <f t="shared" si="129"/>
        <v>0</v>
      </c>
    </row>
    <row r="1517">
      <c r="A1517" s="63">
        <v>1.0</v>
      </c>
      <c r="B1517" s="63" t="s">
        <v>299</v>
      </c>
      <c r="C1517" s="63" t="s">
        <v>1461</v>
      </c>
      <c r="D1517" s="63" t="s">
        <v>18</v>
      </c>
      <c r="E1517" s="63" t="s">
        <v>18</v>
      </c>
      <c r="F1517" s="63" t="s">
        <v>1527</v>
      </c>
      <c r="G1517" s="63"/>
      <c r="H1517" s="63" t="s">
        <v>18</v>
      </c>
      <c r="I1517" s="76">
        <v>44350.0</v>
      </c>
      <c r="J1517" s="76">
        <v>44350.0</v>
      </c>
      <c r="K1517" s="87" t="s">
        <v>5328</v>
      </c>
      <c r="L1517" s="59">
        <v>30204.0</v>
      </c>
      <c r="M1517" s="60" t="s">
        <v>5329</v>
      </c>
      <c r="N1517" s="63" t="s">
        <v>18</v>
      </c>
      <c r="O1517" s="56">
        <v>30204.0</v>
      </c>
      <c r="P1517" s="62" t="s">
        <v>1527</v>
      </c>
      <c r="Q1517" s="62" t="s">
        <v>1528</v>
      </c>
      <c r="R1517">
        <f t="shared" si="129"/>
        <v>0</v>
      </c>
    </row>
    <row r="1518">
      <c r="A1518" s="63">
        <v>1.0</v>
      </c>
      <c r="B1518" s="63" t="s">
        <v>5330</v>
      </c>
      <c r="C1518" s="63" t="s">
        <v>1461</v>
      </c>
      <c r="D1518" s="63" t="s">
        <v>18</v>
      </c>
      <c r="E1518" s="63" t="s">
        <v>18</v>
      </c>
      <c r="F1518" s="63" t="s">
        <v>1527</v>
      </c>
      <c r="G1518" s="63"/>
      <c r="H1518" s="63" t="s">
        <v>18</v>
      </c>
      <c r="I1518" s="76">
        <v>44396.0</v>
      </c>
      <c r="J1518" s="76">
        <v>44396.0</v>
      </c>
      <c r="K1518" s="87" t="s">
        <v>5263</v>
      </c>
      <c r="L1518" s="59">
        <v>62100.0</v>
      </c>
      <c r="M1518" s="60" t="s">
        <v>5331</v>
      </c>
      <c r="N1518" s="61" t="s">
        <v>18</v>
      </c>
      <c r="O1518" s="66">
        <v>62100.0</v>
      </c>
      <c r="P1518" s="62" t="s">
        <v>1527</v>
      </c>
      <c r="Q1518" s="62" t="s">
        <v>1528</v>
      </c>
      <c r="R1518">
        <f t="shared" si="129"/>
        <v>0</v>
      </c>
    </row>
    <row r="1519">
      <c r="A1519" s="49">
        <v>1.0</v>
      </c>
      <c r="B1519" s="51" t="s">
        <v>1396</v>
      </c>
      <c r="C1519" s="51" t="s">
        <v>309</v>
      </c>
      <c r="D1519" s="49" t="s">
        <v>18</v>
      </c>
      <c r="E1519" s="49" t="s">
        <v>18</v>
      </c>
      <c r="F1519" s="49" t="s">
        <v>1527</v>
      </c>
      <c r="G1519" s="51"/>
      <c r="H1519" s="51" t="s">
        <v>18</v>
      </c>
      <c r="I1519" s="96">
        <v>44218.0</v>
      </c>
      <c r="J1519" s="96">
        <v>44218.0</v>
      </c>
      <c r="K1519" s="81" t="s">
        <v>5332</v>
      </c>
      <c r="L1519" s="54">
        <v>269395.0</v>
      </c>
      <c r="M1519" s="98" t="s">
        <v>5333</v>
      </c>
      <c r="N1519" s="55" t="s">
        <v>18</v>
      </c>
      <c r="O1519" s="56">
        <v>269395.0</v>
      </c>
      <c r="P1519" s="62" t="s">
        <v>1527</v>
      </c>
      <c r="Q1519" s="62" t="s">
        <v>1528</v>
      </c>
      <c r="R1519">
        <f t="shared" si="129"/>
        <v>0</v>
      </c>
    </row>
    <row r="1520">
      <c r="A1520" s="49">
        <v>1.0</v>
      </c>
      <c r="B1520" s="51" t="s">
        <v>1396</v>
      </c>
      <c r="C1520" s="51" t="s">
        <v>309</v>
      </c>
      <c r="D1520" s="49" t="s">
        <v>18</v>
      </c>
      <c r="E1520" s="49" t="s">
        <v>18</v>
      </c>
      <c r="F1520" s="49" t="s">
        <v>1527</v>
      </c>
      <c r="G1520" s="51"/>
      <c r="H1520" s="51" t="s">
        <v>18</v>
      </c>
      <c r="I1520" s="96">
        <v>44218.0</v>
      </c>
      <c r="J1520" s="96">
        <v>44218.0</v>
      </c>
      <c r="K1520" s="81" t="s">
        <v>5332</v>
      </c>
      <c r="L1520" s="54">
        <v>38966.0</v>
      </c>
      <c r="M1520" s="98" t="s">
        <v>5334</v>
      </c>
      <c r="N1520" s="55" t="s">
        <v>18</v>
      </c>
      <c r="O1520" s="56">
        <v>38966.0</v>
      </c>
      <c r="P1520" s="62" t="s">
        <v>1527</v>
      </c>
      <c r="Q1520" s="62" t="s">
        <v>1528</v>
      </c>
      <c r="R1520">
        <f t="shared" si="129"/>
        <v>0</v>
      </c>
    </row>
    <row r="1521">
      <c r="A1521" s="63">
        <v>1.0</v>
      </c>
      <c r="B1521" s="63" t="s">
        <v>5335</v>
      </c>
      <c r="C1521" s="63" t="s">
        <v>309</v>
      </c>
      <c r="D1521" s="63" t="s">
        <v>18</v>
      </c>
      <c r="E1521" s="63" t="s">
        <v>18</v>
      </c>
      <c r="F1521" s="63" t="s">
        <v>1527</v>
      </c>
      <c r="G1521" s="63"/>
      <c r="H1521" s="63" t="s">
        <v>18</v>
      </c>
      <c r="I1521" s="76">
        <v>44244.0</v>
      </c>
      <c r="J1521" s="76">
        <v>44244.0</v>
      </c>
      <c r="K1521" s="87" t="s">
        <v>5336</v>
      </c>
      <c r="L1521" s="59">
        <v>31990.0</v>
      </c>
      <c r="M1521" s="60" t="s">
        <v>5337</v>
      </c>
      <c r="N1521" s="63" t="s">
        <v>18</v>
      </c>
      <c r="O1521" s="213">
        <v>31990.0</v>
      </c>
      <c r="P1521" s="62" t="s">
        <v>1527</v>
      </c>
      <c r="Q1521" s="62" t="s">
        <v>1528</v>
      </c>
      <c r="R1521">
        <f t="shared" si="129"/>
        <v>0</v>
      </c>
    </row>
    <row r="1522">
      <c r="A1522" s="63">
        <v>1.0</v>
      </c>
      <c r="B1522" s="63" t="s">
        <v>457</v>
      </c>
      <c r="C1522" s="63" t="s">
        <v>309</v>
      </c>
      <c r="D1522" s="63" t="s">
        <v>18</v>
      </c>
      <c r="E1522" s="63" t="s">
        <v>18</v>
      </c>
      <c r="F1522" s="63" t="s">
        <v>1527</v>
      </c>
      <c r="G1522" s="63"/>
      <c r="H1522" s="63" t="s">
        <v>18</v>
      </c>
      <c r="I1522" s="76">
        <v>44270.0</v>
      </c>
      <c r="J1522" s="76">
        <v>44270.0</v>
      </c>
      <c r="K1522" s="87" t="s">
        <v>5338</v>
      </c>
      <c r="L1522" s="59">
        <v>49682.0</v>
      </c>
      <c r="M1522" s="98" t="s">
        <v>5339</v>
      </c>
      <c r="N1522" s="63" t="s">
        <v>18</v>
      </c>
      <c r="O1522" s="56">
        <v>49682.0</v>
      </c>
      <c r="P1522" s="62" t="s">
        <v>1527</v>
      </c>
      <c r="Q1522" s="62" t="s">
        <v>1528</v>
      </c>
      <c r="R1522">
        <f t="shared" si="129"/>
        <v>0</v>
      </c>
    </row>
    <row r="1523">
      <c r="A1523" s="63">
        <v>1.0</v>
      </c>
      <c r="B1523" s="63" t="s">
        <v>457</v>
      </c>
      <c r="C1523" s="63" t="s">
        <v>309</v>
      </c>
      <c r="D1523" s="63" t="s">
        <v>18</v>
      </c>
      <c r="E1523" s="63" t="s">
        <v>18</v>
      </c>
      <c r="F1523" s="63" t="s">
        <v>1527</v>
      </c>
      <c r="G1523" s="63"/>
      <c r="H1523" s="63" t="s">
        <v>18</v>
      </c>
      <c r="I1523" s="76">
        <v>44247.0</v>
      </c>
      <c r="J1523" s="76">
        <v>44247.0</v>
      </c>
      <c r="K1523" s="87" t="s">
        <v>3092</v>
      </c>
      <c r="L1523" s="59">
        <v>257608.0</v>
      </c>
      <c r="M1523" s="98" t="s">
        <v>5340</v>
      </c>
      <c r="N1523" s="63" t="s">
        <v>18</v>
      </c>
      <c r="O1523" s="56">
        <v>257608.0</v>
      </c>
      <c r="P1523" s="62" t="s">
        <v>1527</v>
      </c>
      <c r="Q1523" s="62" t="s">
        <v>1528</v>
      </c>
      <c r="R1523">
        <f t="shared" si="129"/>
        <v>0</v>
      </c>
    </row>
    <row r="1524">
      <c r="A1524" s="63">
        <v>1.0</v>
      </c>
      <c r="B1524" s="63" t="s">
        <v>457</v>
      </c>
      <c r="C1524" s="63" t="s">
        <v>309</v>
      </c>
      <c r="D1524" s="63" t="s">
        <v>18</v>
      </c>
      <c r="E1524" s="63" t="s">
        <v>18</v>
      </c>
      <c r="F1524" s="63" t="s">
        <v>1527</v>
      </c>
      <c r="G1524" s="63"/>
      <c r="H1524" s="63" t="s">
        <v>18</v>
      </c>
      <c r="I1524" s="76">
        <v>44406.0</v>
      </c>
      <c r="J1524" s="76">
        <v>44406.0</v>
      </c>
      <c r="K1524" s="87" t="s">
        <v>4450</v>
      </c>
      <c r="L1524" s="59">
        <v>91960.0</v>
      </c>
      <c r="M1524" s="60" t="s">
        <v>5341</v>
      </c>
      <c r="N1524" s="63" t="s">
        <v>18</v>
      </c>
      <c r="O1524" s="66">
        <v>91960.0</v>
      </c>
      <c r="P1524" s="62" t="s">
        <v>1527</v>
      </c>
      <c r="Q1524" s="62" t="s">
        <v>1528</v>
      </c>
      <c r="R1524">
        <f t="shared" si="129"/>
        <v>0</v>
      </c>
    </row>
    <row r="1525">
      <c r="A1525" s="63">
        <v>1.0</v>
      </c>
      <c r="B1525" s="63" t="s">
        <v>457</v>
      </c>
      <c r="C1525" s="63" t="s">
        <v>309</v>
      </c>
      <c r="D1525" s="63" t="s">
        <v>18</v>
      </c>
      <c r="E1525" s="63" t="s">
        <v>18</v>
      </c>
      <c r="F1525" s="63" t="s">
        <v>1527</v>
      </c>
      <c r="G1525" s="63"/>
      <c r="H1525" s="63" t="s">
        <v>18</v>
      </c>
      <c r="I1525" s="76">
        <v>44407.0</v>
      </c>
      <c r="J1525" s="76">
        <v>44407.0</v>
      </c>
      <c r="K1525" s="87" t="s">
        <v>5312</v>
      </c>
      <c r="L1525" s="59">
        <v>77932.0</v>
      </c>
      <c r="M1525" s="60" t="s">
        <v>5342</v>
      </c>
      <c r="N1525" s="63" t="s">
        <v>18</v>
      </c>
      <c r="O1525" s="66">
        <v>77932.0</v>
      </c>
      <c r="P1525" s="62" t="s">
        <v>1527</v>
      </c>
      <c r="Q1525" s="62" t="s">
        <v>1528</v>
      </c>
      <c r="R1525">
        <f t="shared" si="129"/>
        <v>0</v>
      </c>
    </row>
    <row r="1526">
      <c r="A1526" s="128">
        <v>1.0</v>
      </c>
      <c r="B1526" s="128" t="s">
        <v>3879</v>
      </c>
      <c r="C1526" s="128" t="s">
        <v>309</v>
      </c>
      <c r="D1526" s="128">
        <v>10.0</v>
      </c>
      <c r="E1526" s="128" t="s">
        <v>18</v>
      </c>
      <c r="F1526" s="128" t="s">
        <v>1527</v>
      </c>
      <c r="G1526" s="128"/>
      <c r="H1526" s="128" t="s">
        <v>18</v>
      </c>
      <c r="I1526" s="238">
        <v>44210.0</v>
      </c>
      <c r="J1526" s="238">
        <v>44210.0</v>
      </c>
      <c r="K1526" s="53" t="s">
        <v>2471</v>
      </c>
      <c r="L1526" s="239">
        <v>27741.0</v>
      </c>
      <c r="M1526" s="133" t="s">
        <v>3881</v>
      </c>
      <c r="N1526" s="240" t="s">
        <v>18</v>
      </c>
      <c r="O1526" s="241">
        <v>27741.0</v>
      </c>
      <c r="P1526" s="62" t="s">
        <v>1527</v>
      </c>
      <c r="Q1526" s="62" t="s">
        <v>1528</v>
      </c>
      <c r="R1526">
        <f t="shared" si="129"/>
        <v>0</v>
      </c>
    </row>
    <row r="1527">
      <c r="A1527" s="63">
        <v>1.0</v>
      </c>
      <c r="B1527" s="63" t="s">
        <v>258</v>
      </c>
      <c r="C1527" s="63" t="s">
        <v>309</v>
      </c>
      <c r="D1527" s="63" t="s">
        <v>18</v>
      </c>
      <c r="E1527" s="63" t="s">
        <v>18</v>
      </c>
      <c r="F1527" s="63" t="s">
        <v>1527</v>
      </c>
      <c r="G1527" s="63"/>
      <c r="H1527" s="63" t="s">
        <v>18</v>
      </c>
      <c r="I1527" s="76">
        <v>44294.0</v>
      </c>
      <c r="J1527" s="76">
        <v>44294.0</v>
      </c>
      <c r="K1527" s="87" t="s">
        <v>5343</v>
      </c>
      <c r="L1527" s="59">
        <v>213836.0</v>
      </c>
      <c r="M1527" s="60" t="s">
        <v>5344</v>
      </c>
      <c r="N1527" s="63" t="s">
        <v>18</v>
      </c>
      <c r="O1527" s="56">
        <v>213836.0</v>
      </c>
      <c r="P1527" s="62" t="s">
        <v>1527</v>
      </c>
      <c r="Q1527" s="62" t="s">
        <v>1528</v>
      </c>
    </row>
    <row r="1528">
      <c r="A1528" s="63">
        <v>1.0</v>
      </c>
      <c r="B1528" s="63" t="s">
        <v>258</v>
      </c>
      <c r="C1528" s="63" t="s">
        <v>309</v>
      </c>
      <c r="D1528" s="63" t="s">
        <v>18</v>
      </c>
      <c r="E1528" s="63" t="s">
        <v>18</v>
      </c>
      <c r="F1528" s="63" t="s">
        <v>1527</v>
      </c>
      <c r="G1528" s="63"/>
      <c r="H1528" s="63" t="s">
        <v>18</v>
      </c>
      <c r="I1528" s="76">
        <v>44336.0</v>
      </c>
      <c r="J1528" s="76">
        <v>44336.0</v>
      </c>
      <c r="K1528" s="87" t="s">
        <v>2849</v>
      </c>
      <c r="L1528" s="59">
        <v>203651.0</v>
      </c>
      <c r="M1528" s="98" t="s">
        <v>5345</v>
      </c>
      <c r="N1528" s="63" t="s">
        <v>18</v>
      </c>
      <c r="O1528" s="56">
        <v>203651.0</v>
      </c>
      <c r="P1528" s="62" t="s">
        <v>1527</v>
      </c>
      <c r="Q1528" s="62" t="s">
        <v>1528</v>
      </c>
    </row>
    <row r="1529">
      <c r="A1529" s="63">
        <v>1.0</v>
      </c>
      <c r="B1529" s="63" t="s">
        <v>1396</v>
      </c>
      <c r="C1529" s="63" t="s">
        <v>309</v>
      </c>
      <c r="D1529" s="63" t="s">
        <v>18</v>
      </c>
      <c r="E1529" s="63" t="s">
        <v>18</v>
      </c>
      <c r="F1529" s="63" t="s">
        <v>1527</v>
      </c>
      <c r="G1529" s="63"/>
      <c r="H1529" s="63" t="s">
        <v>18</v>
      </c>
      <c r="I1529" s="79">
        <v>44481.0</v>
      </c>
      <c r="J1529" s="79">
        <v>44481.0</v>
      </c>
      <c r="K1529" s="87" t="s">
        <v>5145</v>
      </c>
      <c r="L1529" s="59">
        <v>43290.0</v>
      </c>
      <c r="M1529" s="60" t="s">
        <v>5346</v>
      </c>
      <c r="N1529" s="63" t="s">
        <v>18</v>
      </c>
      <c r="O1529" s="66">
        <v>43290.0</v>
      </c>
      <c r="P1529" s="62" t="s">
        <v>1527</v>
      </c>
      <c r="Q1529" s="62" t="s">
        <v>1528</v>
      </c>
      <c r="R1529">
        <f t="shared" ref="R1529:R1533" si="130">DATEDIF(I1529,J1529,"D")</f>
        <v>0</v>
      </c>
    </row>
    <row r="1530">
      <c r="A1530" s="63">
        <v>1.0</v>
      </c>
      <c r="B1530" s="63" t="s">
        <v>1272</v>
      </c>
      <c r="C1530" s="63" t="s">
        <v>309</v>
      </c>
      <c r="D1530" s="63" t="s">
        <v>18</v>
      </c>
      <c r="E1530" s="63" t="s">
        <v>18</v>
      </c>
      <c r="F1530" s="63" t="s">
        <v>1527</v>
      </c>
      <c r="G1530" s="63"/>
      <c r="H1530" s="63" t="s">
        <v>18</v>
      </c>
      <c r="I1530" s="79">
        <v>44481.0</v>
      </c>
      <c r="J1530" s="79">
        <v>44481.0</v>
      </c>
      <c r="K1530" s="87" t="s">
        <v>5145</v>
      </c>
      <c r="L1530" s="59">
        <v>40806.0</v>
      </c>
      <c r="M1530" s="60" t="s">
        <v>5347</v>
      </c>
      <c r="N1530" s="63" t="s">
        <v>18</v>
      </c>
      <c r="O1530" s="66">
        <v>40806.0</v>
      </c>
      <c r="P1530" s="62" t="s">
        <v>1527</v>
      </c>
      <c r="Q1530" s="62" t="s">
        <v>1528</v>
      </c>
      <c r="R1530">
        <f t="shared" si="130"/>
        <v>0</v>
      </c>
    </row>
    <row r="1531">
      <c r="A1531" s="49">
        <v>1.0</v>
      </c>
      <c r="B1531" s="51" t="s">
        <v>258</v>
      </c>
      <c r="C1531" s="51" t="s">
        <v>309</v>
      </c>
      <c r="D1531" s="49" t="s">
        <v>18</v>
      </c>
      <c r="E1531" s="49" t="s">
        <v>18</v>
      </c>
      <c r="F1531" s="49" t="s">
        <v>1527</v>
      </c>
      <c r="G1531" s="51"/>
      <c r="H1531" s="51" t="s">
        <v>18</v>
      </c>
      <c r="I1531" s="96">
        <v>44225.0</v>
      </c>
      <c r="J1531" s="96">
        <v>44225.0</v>
      </c>
      <c r="K1531" s="81" t="s">
        <v>3546</v>
      </c>
      <c r="L1531" s="54">
        <v>58623.0</v>
      </c>
      <c r="M1531" s="98" t="s">
        <v>5348</v>
      </c>
      <c r="N1531" s="55" t="s">
        <v>18</v>
      </c>
      <c r="O1531" s="56">
        <v>58623.0</v>
      </c>
      <c r="P1531" s="62" t="s">
        <v>1527</v>
      </c>
      <c r="Q1531" s="62" t="s">
        <v>1528</v>
      </c>
      <c r="R1531">
        <f t="shared" si="130"/>
        <v>0</v>
      </c>
    </row>
    <row r="1532">
      <c r="A1532" s="63">
        <v>1.0</v>
      </c>
      <c r="B1532" s="63" t="s">
        <v>258</v>
      </c>
      <c r="C1532" s="63" t="s">
        <v>309</v>
      </c>
      <c r="D1532" s="63" t="s">
        <v>18</v>
      </c>
      <c r="E1532" s="63" t="s">
        <v>18</v>
      </c>
      <c r="F1532" s="63" t="s">
        <v>1527</v>
      </c>
      <c r="G1532" s="63"/>
      <c r="H1532" s="63" t="s">
        <v>18</v>
      </c>
      <c r="I1532" s="76">
        <v>44392.0</v>
      </c>
      <c r="J1532" s="76">
        <v>44392.0</v>
      </c>
      <c r="K1532" s="87" t="s">
        <v>5349</v>
      </c>
      <c r="L1532" s="59">
        <v>29574.0</v>
      </c>
      <c r="M1532" s="60" t="s">
        <v>5350</v>
      </c>
      <c r="N1532" s="63" t="s">
        <v>18</v>
      </c>
      <c r="O1532" s="66">
        <v>29574.0</v>
      </c>
      <c r="P1532" s="62" t="s">
        <v>1527</v>
      </c>
      <c r="Q1532" s="62" t="s">
        <v>1528</v>
      </c>
      <c r="R1532">
        <f t="shared" si="130"/>
        <v>0</v>
      </c>
    </row>
    <row r="1533">
      <c r="A1533" s="63">
        <v>1.0</v>
      </c>
      <c r="B1533" s="63" t="s">
        <v>233</v>
      </c>
      <c r="C1533" s="63" t="s">
        <v>309</v>
      </c>
      <c r="D1533" s="63" t="s">
        <v>18</v>
      </c>
      <c r="E1533" s="63" t="s">
        <v>18</v>
      </c>
      <c r="F1533" s="63" t="s">
        <v>1527</v>
      </c>
      <c r="G1533" s="63"/>
      <c r="H1533" s="63" t="s">
        <v>18</v>
      </c>
      <c r="I1533" s="76">
        <v>44300.0</v>
      </c>
      <c r="J1533" s="76">
        <v>44300.0</v>
      </c>
      <c r="K1533" s="87" t="s">
        <v>5351</v>
      </c>
      <c r="L1533" s="59">
        <v>107325.0</v>
      </c>
      <c r="M1533" s="60" t="s">
        <v>5352</v>
      </c>
      <c r="N1533" s="63" t="s">
        <v>18</v>
      </c>
      <c r="O1533" s="56">
        <v>107325.0</v>
      </c>
      <c r="P1533" s="62" t="s">
        <v>1527</v>
      </c>
      <c r="Q1533" s="62" t="s">
        <v>1528</v>
      </c>
      <c r="R1533">
        <f t="shared" si="130"/>
        <v>0</v>
      </c>
    </row>
    <row r="1534">
      <c r="A1534" s="63">
        <v>1.0</v>
      </c>
      <c r="B1534" s="63" t="s">
        <v>233</v>
      </c>
      <c r="C1534" s="63" t="s">
        <v>309</v>
      </c>
      <c r="D1534" s="63" t="s">
        <v>18</v>
      </c>
      <c r="E1534" s="63" t="s">
        <v>18</v>
      </c>
      <c r="F1534" s="63" t="s">
        <v>1527</v>
      </c>
      <c r="G1534" s="63"/>
      <c r="H1534" s="63" t="s">
        <v>18</v>
      </c>
      <c r="I1534" s="76">
        <v>44252.0</v>
      </c>
      <c r="J1534" s="76">
        <v>44252.0</v>
      </c>
      <c r="K1534" s="87" t="s">
        <v>4712</v>
      </c>
      <c r="L1534" s="59">
        <v>61094.0</v>
      </c>
      <c r="M1534" s="60" t="s">
        <v>5353</v>
      </c>
      <c r="N1534" s="63" t="s">
        <v>18</v>
      </c>
      <c r="O1534" s="66">
        <v>61094.0</v>
      </c>
      <c r="P1534" s="62" t="s">
        <v>1527</v>
      </c>
      <c r="Q1534" s="62" t="s">
        <v>1528</v>
      </c>
    </row>
    <row r="1535">
      <c r="A1535" s="49">
        <v>1.0</v>
      </c>
      <c r="B1535" s="51" t="s">
        <v>361</v>
      </c>
      <c r="C1535" s="51" t="s">
        <v>309</v>
      </c>
      <c r="D1535" s="49" t="s">
        <v>18</v>
      </c>
      <c r="E1535" s="49" t="s">
        <v>18</v>
      </c>
      <c r="F1535" s="49" t="s">
        <v>1527</v>
      </c>
      <c r="G1535" s="51"/>
      <c r="H1535" s="51"/>
      <c r="I1535" s="96">
        <v>44214.0</v>
      </c>
      <c r="J1535" s="96">
        <v>44214.0</v>
      </c>
      <c r="K1535" s="81" t="s">
        <v>5354</v>
      </c>
      <c r="L1535" s="54">
        <v>145278.0</v>
      </c>
      <c r="M1535" s="98" t="s">
        <v>5355</v>
      </c>
      <c r="N1535" s="55" t="s">
        <v>18</v>
      </c>
      <c r="O1535" s="56">
        <v>145278.0</v>
      </c>
      <c r="P1535" s="62" t="s">
        <v>1527</v>
      </c>
      <c r="Q1535" s="62" t="s">
        <v>1528</v>
      </c>
    </row>
    <row r="1536">
      <c r="A1536" s="63">
        <v>1.0</v>
      </c>
      <c r="B1536" s="63" t="s">
        <v>1158</v>
      </c>
      <c r="C1536" s="63" t="s">
        <v>309</v>
      </c>
      <c r="D1536" s="63" t="s">
        <v>18</v>
      </c>
      <c r="E1536" s="63" t="s">
        <v>18</v>
      </c>
      <c r="F1536" s="63" t="s">
        <v>1527</v>
      </c>
      <c r="G1536" s="63"/>
      <c r="H1536" s="63" t="s">
        <v>18</v>
      </c>
      <c r="I1536" s="76">
        <v>44295.0</v>
      </c>
      <c r="J1536" s="76">
        <v>44295.0</v>
      </c>
      <c r="K1536" s="87" t="s">
        <v>5356</v>
      </c>
      <c r="L1536" s="59">
        <v>95832.0</v>
      </c>
      <c r="M1536" s="60" t="s">
        <v>5357</v>
      </c>
      <c r="N1536" s="63" t="s">
        <v>18</v>
      </c>
      <c r="O1536" s="56">
        <v>95832.0</v>
      </c>
      <c r="P1536" s="62" t="s">
        <v>1527</v>
      </c>
      <c r="Q1536" s="62" t="s">
        <v>1528</v>
      </c>
      <c r="R1536">
        <f t="shared" ref="R1536:R1540" si="131">DATEDIF(I1536,J1536,"D")</f>
        <v>0</v>
      </c>
    </row>
    <row r="1537">
      <c r="A1537" s="63">
        <v>1.0</v>
      </c>
      <c r="B1537" s="60" t="s">
        <v>5358</v>
      </c>
      <c r="C1537" s="63" t="s">
        <v>1461</v>
      </c>
      <c r="D1537" s="63" t="s">
        <v>18</v>
      </c>
      <c r="E1537" s="63" t="s">
        <v>18</v>
      </c>
      <c r="F1537" s="63" t="s">
        <v>1527</v>
      </c>
      <c r="G1537" s="63"/>
      <c r="H1537" s="63" t="s">
        <v>18</v>
      </c>
      <c r="I1537" s="76">
        <v>44403.0</v>
      </c>
      <c r="J1537" s="76">
        <v>44403.0</v>
      </c>
      <c r="K1537" s="87" t="s">
        <v>5321</v>
      </c>
      <c r="L1537" s="59">
        <v>14988.0</v>
      </c>
      <c r="M1537" s="60" t="s">
        <v>5359</v>
      </c>
      <c r="N1537" s="61" t="s">
        <v>18</v>
      </c>
      <c r="O1537" s="66">
        <v>14988.0</v>
      </c>
      <c r="P1537" s="62" t="s">
        <v>1527</v>
      </c>
      <c r="Q1537" s="62" t="s">
        <v>1528</v>
      </c>
      <c r="R1537">
        <f t="shared" si="131"/>
        <v>0</v>
      </c>
    </row>
    <row r="1538">
      <c r="A1538" s="63">
        <v>1.0</v>
      </c>
      <c r="B1538" s="63" t="s">
        <v>5360</v>
      </c>
      <c r="C1538" s="63" t="s">
        <v>309</v>
      </c>
      <c r="D1538" s="63" t="s">
        <v>18</v>
      </c>
      <c r="E1538" s="63" t="s">
        <v>18</v>
      </c>
      <c r="F1538" s="63" t="s">
        <v>1527</v>
      </c>
      <c r="G1538" s="63"/>
      <c r="H1538" s="63" t="s">
        <v>18</v>
      </c>
      <c r="I1538" s="76">
        <v>44305.0</v>
      </c>
      <c r="J1538" s="76">
        <v>44305.0</v>
      </c>
      <c r="K1538" s="87" t="s">
        <v>1947</v>
      </c>
      <c r="L1538" s="59">
        <v>29400.0</v>
      </c>
      <c r="M1538" s="60" t="s">
        <v>5361</v>
      </c>
      <c r="N1538" s="63" t="s">
        <v>18</v>
      </c>
      <c r="O1538" s="66">
        <v>29400.0</v>
      </c>
      <c r="P1538" s="62" t="s">
        <v>1527</v>
      </c>
      <c r="Q1538" s="62" t="s">
        <v>1528</v>
      </c>
      <c r="R1538">
        <f t="shared" si="131"/>
        <v>0</v>
      </c>
    </row>
    <row r="1539">
      <c r="A1539" s="63">
        <v>1.0</v>
      </c>
      <c r="B1539" s="63" t="s">
        <v>308</v>
      </c>
      <c r="C1539" s="63" t="s">
        <v>309</v>
      </c>
      <c r="D1539" s="63" t="s">
        <v>18</v>
      </c>
      <c r="E1539" s="63" t="s">
        <v>18</v>
      </c>
      <c r="F1539" s="63" t="s">
        <v>1527</v>
      </c>
      <c r="G1539" s="63"/>
      <c r="H1539" s="63" t="s">
        <v>18</v>
      </c>
      <c r="I1539" s="76">
        <v>44322.0</v>
      </c>
      <c r="J1539" s="76">
        <v>44322.0</v>
      </c>
      <c r="K1539" s="87" t="s">
        <v>5362</v>
      </c>
      <c r="L1539" s="59">
        <v>33705.0</v>
      </c>
      <c r="M1539" s="60" t="s">
        <v>5363</v>
      </c>
      <c r="N1539" s="63" t="s">
        <v>18</v>
      </c>
      <c r="O1539" s="56">
        <v>33705.0</v>
      </c>
      <c r="P1539" s="62" t="s">
        <v>1527</v>
      </c>
      <c r="Q1539" s="62" t="s">
        <v>1528</v>
      </c>
      <c r="R1539">
        <f t="shared" si="131"/>
        <v>0</v>
      </c>
    </row>
    <row r="1540">
      <c r="A1540" s="63">
        <v>1.0</v>
      </c>
      <c r="B1540" s="63" t="s">
        <v>308</v>
      </c>
      <c r="C1540" s="63" t="s">
        <v>309</v>
      </c>
      <c r="D1540" s="63" t="s">
        <v>18</v>
      </c>
      <c r="E1540" s="63" t="s">
        <v>18</v>
      </c>
      <c r="F1540" s="63" t="s">
        <v>1527</v>
      </c>
      <c r="G1540" s="63"/>
      <c r="H1540" s="63" t="s">
        <v>18</v>
      </c>
      <c r="I1540" s="76">
        <v>44322.0</v>
      </c>
      <c r="J1540" s="76">
        <v>44322.0</v>
      </c>
      <c r="K1540" s="87" t="s">
        <v>5362</v>
      </c>
      <c r="L1540" s="59">
        <v>33705.0</v>
      </c>
      <c r="M1540" s="60" t="s">
        <v>5364</v>
      </c>
      <c r="N1540" s="63" t="s">
        <v>18</v>
      </c>
      <c r="O1540" s="56">
        <v>33705.0</v>
      </c>
      <c r="P1540" s="62" t="s">
        <v>1527</v>
      </c>
      <c r="Q1540" s="62" t="s">
        <v>1528</v>
      </c>
      <c r="R1540">
        <f t="shared" si="131"/>
        <v>0</v>
      </c>
    </row>
    <row r="1541">
      <c r="A1541" s="63">
        <v>1.0</v>
      </c>
      <c r="B1541" s="63" t="s">
        <v>5365</v>
      </c>
      <c r="C1541" s="63" t="s">
        <v>309</v>
      </c>
      <c r="D1541" s="63" t="s">
        <v>18</v>
      </c>
      <c r="E1541" s="63" t="s">
        <v>18</v>
      </c>
      <c r="F1541" s="63" t="s">
        <v>1527</v>
      </c>
      <c r="G1541" s="63"/>
      <c r="H1541" s="63" t="s">
        <v>18</v>
      </c>
      <c r="I1541" s="76">
        <v>44404.0</v>
      </c>
      <c r="J1541" s="76">
        <v>44404.0</v>
      </c>
      <c r="K1541" s="87" t="s">
        <v>5366</v>
      </c>
      <c r="L1541" s="59">
        <v>15500.0</v>
      </c>
      <c r="M1541" s="60" t="s">
        <v>5367</v>
      </c>
      <c r="N1541" s="61" t="s">
        <v>18</v>
      </c>
      <c r="O1541" s="66">
        <v>15500.0</v>
      </c>
      <c r="P1541" s="62" t="s">
        <v>1527</v>
      </c>
      <c r="Q1541" s="62" t="s">
        <v>1528</v>
      </c>
    </row>
    <row r="1542">
      <c r="A1542" s="63">
        <v>1.0</v>
      </c>
      <c r="B1542" s="63" t="s">
        <v>1801</v>
      </c>
      <c r="C1542" s="63" t="s">
        <v>5368</v>
      </c>
      <c r="D1542" s="63" t="s">
        <v>18</v>
      </c>
      <c r="E1542" s="63" t="s">
        <v>18</v>
      </c>
      <c r="F1542" s="63" t="s">
        <v>1527</v>
      </c>
      <c r="G1542" s="63"/>
      <c r="H1542" s="63" t="s">
        <v>18</v>
      </c>
      <c r="I1542" s="76">
        <v>44358.0</v>
      </c>
      <c r="J1542" s="76">
        <v>44358.0</v>
      </c>
      <c r="K1542" s="87" t="s">
        <v>4352</v>
      </c>
      <c r="L1542" s="59">
        <v>57672.0</v>
      </c>
      <c r="M1542" s="60" t="s">
        <v>5369</v>
      </c>
      <c r="N1542" s="63" t="s">
        <v>18</v>
      </c>
      <c r="O1542" s="56">
        <v>57672.0</v>
      </c>
      <c r="P1542" s="62" t="s">
        <v>1527</v>
      </c>
      <c r="Q1542" s="62" t="s">
        <v>1528</v>
      </c>
    </row>
    <row r="1543">
      <c r="A1543" s="49">
        <v>1.0</v>
      </c>
      <c r="B1543" s="69" t="s">
        <v>5370</v>
      </c>
      <c r="C1543" s="69" t="s">
        <v>309</v>
      </c>
      <c r="D1543" s="70" t="s">
        <v>18</v>
      </c>
      <c r="E1543" s="70" t="s">
        <v>18</v>
      </c>
      <c r="F1543" s="70" t="s">
        <v>1527</v>
      </c>
      <c r="G1543" s="69"/>
      <c r="H1543" s="69" t="s">
        <v>18</v>
      </c>
      <c r="I1543" s="218">
        <v>44208.0</v>
      </c>
      <c r="J1543" s="218">
        <v>44208.0</v>
      </c>
      <c r="K1543" s="220" t="s">
        <v>4224</v>
      </c>
      <c r="L1543" s="304">
        <v>52676.0</v>
      </c>
      <c r="M1543" s="250" t="s">
        <v>5371</v>
      </c>
      <c r="N1543" s="73" t="s">
        <v>18</v>
      </c>
      <c r="O1543" s="74">
        <v>52676.0</v>
      </c>
      <c r="P1543" s="62" t="s">
        <v>1527</v>
      </c>
      <c r="Q1543" s="62" t="s">
        <v>1528</v>
      </c>
    </row>
    <row r="1544">
      <c r="A1544" s="63">
        <v>1.0</v>
      </c>
      <c r="B1544" s="63" t="s">
        <v>835</v>
      </c>
      <c r="C1544" s="63" t="s">
        <v>309</v>
      </c>
      <c r="D1544" s="63" t="s">
        <v>18</v>
      </c>
      <c r="E1544" s="63" t="s">
        <v>18</v>
      </c>
      <c r="F1544" s="63" t="s">
        <v>1527</v>
      </c>
      <c r="G1544" s="63"/>
      <c r="H1544" s="63" t="s">
        <v>18</v>
      </c>
      <c r="I1544" s="76">
        <v>44308.0</v>
      </c>
      <c r="J1544" s="76">
        <v>44308.0</v>
      </c>
      <c r="K1544" s="87" t="s">
        <v>3005</v>
      </c>
      <c r="L1544" s="59">
        <v>84948.0</v>
      </c>
      <c r="M1544" s="60" t="s">
        <v>5372</v>
      </c>
      <c r="N1544" s="63" t="s">
        <v>18</v>
      </c>
      <c r="O1544" s="56">
        <v>84948.0</v>
      </c>
      <c r="P1544" s="62" t="s">
        <v>1527</v>
      </c>
      <c r="Q1544" s="62" t="s">
        <v>1528</v>
      </c>
    </row>
    <row r="1545">
      <c r="A1545" s="63">
        <v>1.0</v>
      </c>
      <c r="B1545" s="63" t="s">
        <v>233</v>
      </c>
      <c r="C1545" s="63" t="s">
        <v>309</v>
      </c>
      <c r="D1545" s="63" t="s">
        <v>18</v>
      </c>
      <c r="E1545" s="63" t="s">
        <v>18</v>
      </c>
      <c r="F1545" s="63" t="s">
        <v>1527</v>
      </c>
      <c r="G1545" s="63"/>
      <c r="H1545" s="63" t="s">
        <v>18</v>
      </c>
      <c r="I1545" s="76">
        <v>44432.0</v>
      </c>
      <c r="J1545" s="76">
        <v>44432.0</v>
      </c>
      <c r="K1545" s="87" t="s">
        <v>2927</v>
      </c>
      <c r="L1545" s="59">
        <v>127590.0</v>
      </c>
      <c r="M1545" s="111" t="s">
        <v>5373</v>
      </c>
      <c r="N1545" s="63" t="s">
        <v>18</v>
      </c>
      <c r="O1545" s="66">
        <v>127590.0</v>
      </c>
      <c r="P1545" s="62" t="s">
        <v>1527</v>
      </c>
      <c r="Q1545" s="62" t="s">
        <v>1528</v>
      </c>
    </row>
    <row r="1546">
      <c r="A1546" s="63">
        <v>1.0</v>
      </c>
      <c r="B1546" s="63" t="s">
        <v>5365</v>
      </c>
      <c r="C1546" s="63" t="s">
        <v>309</v>
      </c>
      <c r="D1546" s="63" t="s">
        <v>18</v>
      </c>
      <c r="E1546" s="63" t="s">
        <v>18</v>
      </c>
      <c r="F1546" s="63" t="s">
        <v>1527</v>
      </c>
      <c r="G1546" s="63"/>
      <c r="H1546" s="63" t="s">
        <v>18</v>
      </c>
      <c r="I1546" s="76">
        <v>44434.0</v>
      </c>
      <c r="J1546" s="76">
        <v>44434.0</v>
      </c>
      <c r="K1546" s="87" t="s">
        <v>2147</v>
      </c>
      <c r="L1546" s="59">
        <v>15047.0</v>
      </c>
      <c r="M1546" s="111" t="s">
        <v>5374</v>
      </c>
      <c r="N1546" s="63" t="s">
        <v>18</v>
      </c>
      <c r="O1546" s="66">
        <v>15047.0</v>
      </c>
      <c r="P1546" s="62" t="s">
        <v>1527</v>
      </c>
      <c r="Q1546" s="62" t="s">
        <v>1528</v>
      </c>
    </row>
    <row r="1547">
      <c r="A1547" s="63">
        <v>1.0</v>
      </c>
      <c r="B1547" s="63" t="s">
        <v>909</v>
      </c>
      <c r="C1547" s="63" t="s">
        <v>309</v>
      </c>
      <c r="D1547" s="63" t="s">
        <v>18</v>
      </c>
      <c r="E1547" s="63" t="s">
        <v>18</v>
      </c>
      <c r="F1547" s="63" t="s">
        <v>1527</v>
      </c>
      <c r="G1547" s="63"/>
      <c r="H1547" s="63" t="s">
        <v>18</v>
      </c>
      <c r="I1547" s="76">
        <v>44439.0</v>
      </c>
      <c r="J1547" s="76">
        <v>44439.0</v>
      </c>
      <c r="K1547" s="87" t="s">
        <v>5375</v>
      </c>
      <c r="L1547" s="59">
        <v>384033.0</v>
      </c>
      <c r="M1547" s="222" t="s">
        <v>5376</v>
      </c>
      <c r="N1547" s="63" t="s">
        <v>18</v>
      </c>
      <c r="O1547" s="66">
        <v>384033.0</v>
      </c>
      <c r="P1547" s="62" t="s">
        <v>1527</v>
      </c>
      <c r="Q1547" s="62" t="s">
        <v>1528</v>
      </c>
    </row>
    <row r="1548">
      <c r="A1548" s="63">
        <v>1.0</v>
      </c>
      <c r="B1548" s="63" t="s">
        <v>1396</v>
      </c>
      <c r="C1548" s="63" t="s">
        <v>309</v>
      </c>
      <c r="D1548" s="63" t="s">
        <v>18</v>
      </c>
      <c r="E1548" s="63" t="s">
        <v>18</v>
      </c>
      <c r="F1548" s="63" t="s">
        <v>1527</v>
      </c>
      <c r="G1548" s="63"/>
      <c r="H1548" s="63" t="s">
        <v>18</v>
      </c>
      <c r="I1548" s="76">
        <v>44440.0</v>
      </c>
      <c r="J1548" s="76">
        <v>44440.0</v>
      </c>
      <c r="K1548" s="87" t="s">
        <v>5377</v>
      </c>
      <c r="L1548" s="59">
        <v>131796.0</v>
      </c>
      <c r="M1548" s="60" t="s">
        <v>5378</v>
      </c>
      <c r="N1548" s="63" t="s">
        <v>18</v>
      </c>
      <c r="O1548" s="66">
        <v>131796.0</v>
      </c>
      <c r="P1548" s="62" t="s">
        <v>1527</v>
      </c>
      <c r="Q1548" s="62" t="s">
        <v>1528</v>
      </c>
    </row>
    <row r="1549">
      <c r="A1549" s="63">
        <v>1.0</v>
      </c>
      <c r="B1549" s="63" t="s">
        <v>1396</v>
      </c>
      <c r="C1549" s="63" t="s">
        <v>309</v>
      </c>
      <c r="D1549" s="63" t="s">
        <v>18</v>
      </c>
      <c r="E1549" s="63" t="s">
        <v>18</v>
      </c>
      <c r="F1549" s="63" t="s">
        <v>1527</v>
      </c>
      <c r="G1549" s="63"/>
      <c r="H1549" s="63" t="s">
        <v>18</v>
      </c>
      <c r="I1549" s="64">
        <v>44445.0</v>
      </c>
      <c r="J1549" s="76">
        <v>44445.0</v>
      </c>
      <c r="K1549" s="77" t="s">
        <v>2238</v>
      </c>
      <c r="L1549" s="59">
        <v>92832.0</v>
      </c>
      <c r="M1549" s="60" t="s">
        <v>5379</v>
      </c>
      <c r="N1549" s="63" t="s">
        <v>18</v>
      </c>
      <c r="O1549" s="66">
        <v>92832.0</v>
      </c>
      <c r="P1549" s="62" t="s">
        <v>1527</v>
      </c>
      <c r="Q1549" s="62" t="s">
        <v>1528</v>
      </c>
    </row>
    <row r="1550">
      <c r="A1550" s="63">
        <v>1.0</v>
      </c>
      <c r="B1550" s="63" t="s">
        <v>909</v>
      </c>
      <c r="C1550" s="63" t="s">
        <v>309</v>
      </c>
      <c r="D1550" s="63" t="s">
        <v>18</v>
      </c>
      <c r="E1550" s="63" t="s">
        <v>18</v>
      </c>
      <c r="F1550" s="63" t="s">
        <v>1527</v>
      </c>
      <c r="G1550" s="63"/>
      <c r="H1550" s="63" t="s">
        <v>18</v>
      </c>
      <c r="I1550" s="64">
        <v>44445.0</v>
      </c>
      <c r="J1550" s="76">
        <v>44445.0</v>
      </c>
      <c r="K1550" s="77" t="s">
        <v>2238</v>
      </c>
      <c r="L1550" s="59">
        <v>272316.0</v>
      </c>
      <c r="M1550" s="60" t="s">
        <v>5380</v>
      </c>
      <c r="N1550" s="63" t="s">
        <v>18</v>
      </c>
      <c r="O1550" s="66">
        <v>272316.0</v>
      </c>
      <c r="P1550" s="62" t="s">
        <v>1527</v>
      </c>
      <c r="Q1550" s="62" t="s">
        <v>1528</v>
      </c>
      <c r="R1550">
        <f t="shared" ref="R1550:R1551" si="132">DATEDIF(I1550,J1550,"D")</f>
        <v>0</v>
      </c>
    </row>
    <row r="1551">
      <c r="A1551" s="63">
        <v>1.0</v>
      </c>
      <c r="B1551" s="63" t="s">
        <v>1801</v>
      </c>
      <c r="C1551" s="63" t="s">
        <v>309</v>
      </c>
      <c r="D1551" s="63" t="s">
        <v>18</v>
      </c>
      <c r="E1551" s="63" t="s">
        <v>18</v>
      </c>
      <c r="F1551" s="63" t="s">
        <v>1527</v>
      </c>
      <c r="G1551" s="63"/>
      <c r="H1551" s="63" t="s">
        <v>18</v>
      </c>
      <c r="I1551" s="76">
        <v>44446.0</v>
      </c>
      <c r="J1551" s="76">
        <v>44446.0</v>
      </c>
      <c r="K1551" s="87" t="s">
        <v>3085</v>
      </c>
      <c r="L1551" s="59">
        <v>22404.0</v>
      </c>
      <c r="M1551" s="60" t="s">
        <v>5381</v>
      </c>
      <c r="N1551" s="63" t="s">
        <v>18</v>
      </c>
      <c r="O1551" s="66">
        <v>22404.0</v>
      </c>
      <c r="P1551" s="62" t="s">
        <v>1527</v>
      </c>
      <c r="Q1551" s="62" t="s">
        <v>1528</v>
      </c>
      <c r="R1551">
        <f t="shared" si="132"/>
        <v>0</v>
      </c>
    </row>
    <row r="1552">
      <c r="A1552" s="63">
        <v>1.0</v>
      </c>
      <c r="B1552" s="63" t="s">
        <v>5382</v>
      </c>
      <c r="C1552" s="63" t="s">
        <v>309</v>
      </c>
      <c r="D1552" s="63" t="s">
        <v>18</v>
      </c>
      <c r="E1552" s="63" t="s">
        <v>18</v>
      </c>
      <c r="F1552" s="63" t="s">
        <v>1527</v>
      </c>
      <c r="G1552" s="63"/>
      <c r="H1552" s="63" t="s">
        <v>18</v>
      </c>
      <c r="I1552" s="76">
        <v>44446.0</v>
      </c>
      <c r="J1552" s="76">
        <v>44446.0</v>
      </c>
      <c r="K1552" s="87" t="s">
        <v>3085</v>
      </c>
      <c r="L1552" s="59">
        <v>24996.0</v>
      </c>
      <c r="M1552" s="60" t="s">
        <v>5383</v>
      </c>
      <c r="N1552" s="63" t="s">
        <v>18</v>
      </c>
      <c r="O1552" s="66">
        <v>24996.0</v>
      </c>
      <c r="P1552" s="62" t="s">
        <v>1527</v>
      </c>
      <c r="Q1552" s="62" t="s">
        <v>1528</v>
      </c>
    </row>
    <row r="1553">
      <c r="A1553" s="63">
        <v>1.0</v>
      </c>
      <c r="B1553" s="63" t="s">
        <v>909</v>
      </c>
      <c r="C1553" s="63" t="s">
        <v>309</v>
      </c>
      <c r="D1553" s="63" t="s">
        <v>18</v>
      </c>
      <c r="E1553" s="63" t="s">
        <v>18</v>
      </c>
      <c r="F1553" s="63" t="s">
        <v>1527</v>
      </c>
      <c r="G1553" s="63"/>
      <c r="H1553" s="63" t="s">
        <v>18</v>
      </c>
      <c r="I1553" s="76">
        <v>44446.0</v>
      </c>
      <c r="J1553" s="76">
        <v>44446.0</v>
      </c>
      <c r="K1553" s="87" t="s">
        <v>3085</v>
      </c>
      <c r="L1553" s="59">
        <v>379861.0</v>
      </c>
      <c r="M1553" s="60" t="s">
        <v>5384</v>
      </c>
      <c r="N1553" s="63" t="s">
        <v>18</v>
      </c>
      <c r="O1553" s="66">
        <v>379861.0</v>
      </c>
      <c r="P1553" s="62" t="s">
        <v>1527</v>
      </c>
      <c r="Q1553" s="62" t="s">
        <v>1528</v>
      </c>
    </row>
    <row r="1554" ht="39.0" customHeight="1">
      <c r="A1554" s="63">
        <v>1.0</v>
      </c>
      <c r="B1554" s="63" t="s">
        <v>1801</v>
      </c>
      <c r="C1554" s="63" t="s">
        <v>309</v>
      </c>
      <c r="D1554" s="63" t="s">
        <v>18</v>
      </c>
      <c r="E1554" s="63" t="s">
        <v>18</v>
      </c>
      <c r="F1554" s="63" t="s">
        <v>1527</v>
      </c>
      <c r="G1554" s="63"/>
      <c r="H1554" s="63" t="s">
        <v>18</v>
      </c>
      <c r="I1554" s="76">
        <v>44447.0</v>
      </c>
      <c r="J1554" s="76">
        <v>44447.0</v>
      </c>
      <c r="K1554" s="87" t="s">
        <v>3254</v>
      </c>
      <c r="L1554" s="59">
        <v>69836.0</v>
      </c>
      <c r="M1554" s="60" t="s">
        <v>5385</v>
      </c>
      <c r="N1554" s="63" t="s">
        <v>18</v>
      </c>
      <c r="O1554" s="66">
        <v>69836.0</v>
      </c>
      <c r="P1554" s="62" t="s">
        <v>1527</v>
      </c>
      <c r="Q1554" s="62" t="s">
        <v>1528</v>
      </c>
    </row>
    <row r="1555">
      <c r="A1555" s="63">
        <v>1.0</v>
      </c>
      <c r="B1555" s="60" t="s">
        <v>5386</v>
      </c>
      <c r="C1555" s="63" t="s">
        <v>309</v>
      </c>
      <c r="D1555" s="63" t="s">
        <v>18</v>
      </c>
      <c r="E1555" s="63" t="s">
        <v>18</v>
      </c>
      <c r="F1555" s="63" t="s">
        <v>1527</v>
      </c>
      <c r="G1555" s="63"/>
      <c r="H1555" s="63" t="s">
        <v>18</v>
      </c>
      <c r="I1555" s="76">
        <v>44454.0</v>
      </c>
      <c r="J1555" s="76">
        <v>44454.0</v>
      </c>
      <c r="K1555" s="87" t="s">
        <v>4421</v>
      </c>
      <c r="L1555" s="59">
        <v>44238.0</v>
      </c>
      <c r="M1555" s="60" t="s">
        <v>5387</v>
      </c>
      <c r="N1555" s="63" t="s">
        <v>18</v>
      </c>
      <c r="O1555" s="66">
        <v>44238.0</v>
      </c>
      <c r="P1555" s="62" t="s">
        <v>1527</v>
      </c>
      <c r="Q1555" s="62" t="s">
        <v>1528</v>
      </c>
      <c r="R1555">
        <f t="shared" ref="R1555:R1559" si="133">DATEDIF(I1555,J1555,"D")</f>
        <v>0</v>
      </c>
    </row>
    <row r="1556">
      <c r="A1556" s="63">
        <v>1.0</v>
      </c>
      <c r="B1556" s="60" t="s">
        <v>5388</v>
      </c>
      <c r="C1556" s="63" t="s">
        <v>309</v>
      </c>
      <c r="D1556" s="63" t="s">
        <v>18</v>
      </c>
      <c r="E1556" s="63" t="s">
        <v>18</v>
      </c>
      <c r="F1556" s="63" t="s">
        <v>1527</v>
      </c>
      <c r="G1556" s="63"/>
      <c r="H1556" s="63" t="s">
        <v>18</v>
      </c>
      <c r="I1556" s="76">
        <v>44454.0</v>
      </c>
      <c r="J1556" s="76">
        <v>44454.0</v>
      </c>
      <c r="K1556" s="87" t="s">
        <v>4421</v>
      </c>
      <c r="L1556" s="59">
        <v>47387.0</v>
      </c>
      <c r="M1556" s="60" t="s">
        <v>5389</v>
      </c>
      <c r="N1556" s="63" t="s">
        <v>18</v>
      </c>
      <c r="O1556" s="66">
        <v>47387.0</v>
      </c>
      <c r="P1556" s="62" t="s">
        <v>1527</v>
      </c>
      <c r="Q1556" s="62" t="s">
        <v>1528</v>
      </c>
      <c r="R1556">
        <f t="shared" si="133"/>
        <v>0</v>
      </c>
    </row>
    <row r="1557">
      <c r="A1557" s="63">
        <v>1.0</v>
      </c>
      <c r="B1557" s="63" t="s">
        <v>1396</v>
      </c>
      <c r="C1557" s="63" t="s">
        <v>309</v>
      </c>
      <c r="D1557" s="63" t="s">
        <v>18</v>
      </c>
      <c r="E1557" s="63" t="s">
        <v>18</v>
      </c>
      <c r="F1557" s="63" t="s">
        <v>1527</v>
      </c>
      <c r="G1557" s="63"/>
      <c r="H1557" s="63" t="s">
        <v>18</v>
      </c>
      <c r="I1557" s="76">
        <v>44456.0</v>
      </c>
      <c r="J1557" s="76">
        <v>44456.0</v>
      </c>
      <c r="K1557" s="87" t="s">
        <v>2157</v>
      </c>
      <c r="L1557" s="59">
        <v>79652.0</v>
      </c>
      <c r="M1557" s="60" t="s">
        <v>5390</v>
      </c>
      <c r="N1557" s="63" t="s">
        <v>18</v>
      </c>
      <c r="O1557" s="66">
        <v>79652.0</v>
      </c>
      <c r="P1557" s="62" t="s">
        <v>1527</v>
      </c>
      <c r="Q1557" s="62" t="s">
        <v>1528</v>
      </c>
      <c r="R1557">
        <f t="shared" si="133"/>
        <v>0</v>
      </c>
    </row>
    <row r="1558">
      <c r="A1558" s="63">
        <v>1.0</v>
      </c>
      <c r="B1558" s="63" t="s">
        <v>1801</v>
      </c>
      <c r="C1558" s="63" t="s">
        <v>309</v>
      </c>
      <c r="D1558" s="63" t="s">
        <v>18</v>
      </c>
      <c r="E1558" s="63" t="s">
        <v>18</v>
      </c>
      <c r="F1558" s="63" t="s">
        <v>1527</v>
      </c>
      <c r="G1558" s="63"/>
      <c r="H1558" s="63" t="s">
        <v>18</v>
      </c>
      <c r="I1558" s="76">
        <v>44462.0</v>
      </c>
      <c r="J1558" s="76">
        <v>44462.0</v>
      </c>
      <c r="K1558" s="87" t="s">
        <v>2200</v>
      </c>
      <c r="L1558" s="59">
        <v>33354.0</v>
      </c>
      <c r="M1558" s="60" t="s">
        <v>5391</v>
      </c>
      <c r="N1558" s="63" t="s">
        <v>18</v>
      </c>
      <c r="O1558" s="66">
        <v>33354.0</v>
      </c>
      <c r="P1558" s="57" t="s">
        <v>1527</v>
      </c>
      <c r="Q1558" s="57" t="s">
        <v>1528</v>
      </c>
      <c r="R1558">
        <f t="shared" si="133"/>
        <v>0</v>
      </c>
    </row>
    <row r="1559">
      <c r="A1559" s="63">
        <v>1.0</v>
      </c>
      <c r="B1559" s="63" t="s">
        <v>2846</v>
      </c>
      <c r="C1559" s="63" t="s">
        <v>309</v>
      </c>
      <c r="D1559" s="63" t="s">
        <v>18</v>
      </c>
      <c r="E1559" s="63" t="s">
        <v>18</v>
      </c>
      <c r="F1559" s="63" t="s">
        <v>1527</v>
      </c>
      <c r="G1559" s="63"/>
      <c r="H1559" s="63" t="s">
        <v>18</v>
      </c>
      <c r="I1559" s="76">
        <v>44462.0</v>
      </c>
      <c r="J1559" s="76">
        <v>44462.0</v>
      </c>
      <c r="K1559" s="87" t="s">
        <v>2200</v>
      </c>
      <c r="L1559" s="59">
        <v>95296.0</v>
      </c>
      <c r="M1559" s="60" t="s">
        <v>5392</v>
      </c>
      <c r="N1559" s="63" t="s">
        <v>18</v>
      </c>
      <c r="O1559" s="66">
        <v>95296.0</v>
      </c>
      <c r="P1559" s="57" t="s">
        <v>1527</v>
      </c>
      <c r="Q1559" s="57" t="s">
        <v>1528</v>
      </c>
      <c r="R1559">
        <f t="shared" si="133"/>
        <v>0</v>
      </c>
    </row>
    <row r="1560">
      <c r="A1560" s="63">
        <v>1.0</v>
      </c>
      <c r="B1560" s="63" t="s">
        <v>1801</v>
      </c>
      <c r="C1560" s="63" t="s">
        <v>309</v>
      </c>
      <c r="D1560" s="63" t="s">
        <v>18</v>
      </c>
      <c r="E1560" s="63" t="s">
        <v>18</v>
      </c>
      <c r="F1560" s="63" t="s">
        <v>1527</v>
      </c>
      <c r="G1560" s="63"/>
      <c r="H1560" s="63" t="s">
        <v>18</v>
      </c>
      <c r="I1560" s="76">
        <v>44462.0</v>
      </c>
      <c r="J1560" s="76">
        <v>44462.0</v>
      </c>
      <c r="K1560" s="87" t="s">
        <v>2200</v>
      </c>
      <c r="L1560" s="59">
        <v>74045.0</v>
      </c>
      <c r="M1560" s="60" t="s">
        <v>5393</v>
      </c>
      <c r="N1560" s="63" t="s">
        <v>18</v>
      </c>
      <c r="O1560" s="66">
        <v>74045.0</v>
      </c>
      <c r="P1560" s="57" t="s">
        <v>1527</v>
      </c>
      <c r="Q1560" s="57" t="s">
        <v>1528</v>
      </c>
    </row>
    <row r="1561">
      <c r="A1561" s="63">
        <v>1.0</v>
      </c>
      <c r="B1561" s="63" t="s">
        <v>909</v>
      </c>
      <c r="C1561" s="63" t="s">
        <v>309</v>
      </c>
      <c r="D1561" s="63" t="s">
        <v>18</v>
      </c>
      <c r="E1561" s="63" t="s">
        <v>18</v>
      </c>
      <c r="F1561" s="63" t="s">
        <v>1527</v>
      </c>
      <c r="G1561" s="63"/>
      <c r="H1561" s="63" t="s">
        <v>18</v>
      </c>
      <c r="I1561" s="76">
        <v>44468.0</v>
      </c>
      <c r="J1561" s="76">
        <v>44468.0</v>
      </c>
      <c r="K1561" s="87" t="s">
        <v>5243</v>
      </c>
      <c r="L1561" s="59">
        <v>246155.0</v>
      </c>
      <c r="M1561" s="60" t="s">
        <v>5394</v>
      </c>
      <c r="N1561" s="63" t="s">
        <v>18</v>
      </c>
      <c r="O1561" s="305">
        <v>246155.0</v>
      </c>
      <c r="P1561" s="57" t="s">
        <v>1527</v>
      </c>
      <c r="Q1561" s="57" t="s">
        <v>1528</v>
      </c>
      <c r="R1561">
        <f>DATEDIF(I1561,J1561,"D")</f>
        <v>0</v>
      </c>
    </row>
    <row r="1562">
      <c r="A1562" s="63">
        <v>1.0</v>
      </c>
      <c r="B1562" s="63" t="s">
        <v>5395</v>
      </c>
      <c r="C1562" s="63" t="s">
        <v>309</v>
      </c>
      <c r="D1562" s="63" t="s">
        <v>18</v>
      </c>
      <c r="E1562" s="63" t="s">
        <v>18</v>
      </c>
      <c r="F1562" s="63" t="s">
        <v>1527</v>
      </c>
      <c r="G1562" s="63"/>
      <c r="H1562" s="63" t="s">
        <v>18</v>
      </c>
      <c r="I1562" s="76">
        <v>44476.0</v>
      </c>
      <c r="J1562" s="76">
        <v>44476.0</v>
      </c>
      <c r="K1562" s="87" t="s">
        <v>2945</v>
      </c>
      <c r="L1562" s="59">
        <v>237384.0</v>
      </c>
      <c r="M1562" s="60" t="s">
        <v>5396</v>
      </c>
      <c r="N1562" s="63" t="s">
        <v>18</v>
      </c>
      <c r="O1562" s="66">
        <v>237384.0</v>
      </c>
      <c r="P1562" s="62" t="s">
        <v>1527</v>
      </c>
      <c r="Q1562" s="62" t="s">
        <v>1528</v>
      </c>
    </row>
    <row r="1563">
      <c r="A1563" s="63">
        <v>1.0</v>
      </c>
      <c r="B1563" s="63" t="s">
        <v>5397</v>
      </c>
      <c r="C1563" s="63" t="s">
        <v>1461</v>
      </c>
      <c r="D1563" s="63" t="s">
        <v>18</v>
      </c>
      <c r="E1563" s="63" t="s">
        <v>18</v>
      </c>
      <c r="F1563" s="63" t="s">
        <v>1527</v>
      </c>
      <c r="G1563" s="63"/>
      <c r="H1563" s="63" t="s">
        <v>18</v>
      </c>
      <c r="I1563" s="79">
        <v>44495.0</v>
      </c>
      <c r="J1563" s="79">
        <v>44495.0</v>
      </c>
      <c r="K1563" s="87" t="s">
        <v>5398</v>
      </c>
      <c r="L1563" s="59">
        <v>15402.0</v>
      </c>
      <c r="M1563" s="60" t="s">
        <v>5399</v>
      </c>
      <c r="N1563" s="63" t="s">
        <v>18</v>
      </c>
      <c r="O1563" s="66">
        <v>15402.0</v>
      </c>
      <c r="P1563" s="62" t="s">
        <v>1527</v>
      </c>
      <c r="Q1563" s="62" t="s">
        <v>1528</v>
      </c>
    </row>
    <row r="1564">
      <c r="A1564" s="63">
        <v>1.0</v>
      </c>
      <c r="B1564" s="63" t="s">
        <v>308</v>
      </c>
      <c r="C1564" s="63" t="s">
        <v>309</v>
      </c>
      <c r="D1564" s="63" t="s">
        <v>18</v>
      </c>
      <c r="E1564" s="63" t="s">
        <v>18</v>
      </c>
      <c r="F1564" s="63" t="s">
        <v>1527</v>
      </c>
      <c r="G1564" s="63"/>
      <c r="H1564" s="63" t="s">
        <v>18</v>
      </c>
      <c r="I1564" s="79">
        <v>44509.0</v>
      </c>
      <c r="J1564" s="76">
        <v>44509.0</v>
      </c>
      <c r="K1564" s="87" t="s">
        <v>2913</v>
      </c>
      <c r="L1564" s="59">
        <v>37911.75</v>
      </c>
      <c r="M1564" s="60" t="s">
        <v>5400</v>
      </c>
      <c r="N1564" s="63" t="s">
        <v>18</v>
      </c>
      <c r="O1564" s="66">
        <v>37911.75</v>
      </c>
      <c r="P1564" s="62" t="s">
        <v>1527</v>
      </c>
      <c r="Q1564" s="62" t="s">
        <v>1528</v>
      </c>
    </row>
    <row r="1565">
      <c r="A1565" s="63">
        <v>1.0</v>
      </c>
      <c r="B1565" s="63" t="s">
        <v>2846</v>
      </c>
      <c r="C1565" s="63" t="s">
        <v>309</v>
      </c>
      <c r="D1565" s="63" t="s">
        <v>18</v>
      </c>
      <c r="E1565" s="63" t="s">
        <v>18</v>
      </c>
      <c r="F1565" s="63" t="s">
        <v>1527</v>
      </c>
      <c r="G1565" s="63"/>
      <c r="H1565" s="63" t="s">
        <v>18</v>
      </c>
      <c r="I1565" s="79">
        <v>44510.0</v>
      </c>
      <c r="J1565" s="79">
        <v>44510.0</v>
      </c>
      <c r="K1565" s="87" t="s">
        <v>5401</v>
      </c>
      <c r="L1565" s="59">
        <v>95296.0</v>
      </c>
      <c r="M1565" s="60" t="s">
        <v>5392</v>
      </c>
      <c r="N1565" s="63" t="s">
        <v>18</v>
      </c>
      <c r="O1565" s="66">
        <v>95296.0</v>
      </c>
      <c r="P1565" s="62" t="s">
        <v>1527</v>
      </c>
      <c r="Q1565" s="62" t="s">
        <v>1528</v>
      </c>
    </row>
    <row r="1566">
      <c r="A1566" s="63">
        <v>1.0</v>
      </c>
      <c r="B1566" s="63" t="s">
        <v>1396</v>
      </c>
      <c r="C1566" s="63" t="s">
        <v>309</v>
      </c>
      <c r="D1566" s="63" t="s">
        <v>18</v>
      </c>
      <c r="E1566" s="63" t="s">
        <v>18</v>
      </c>
      <c r="F1566" s="63" t="s">
        <v>1527</v>
      </c>
      <c r="G1566" s="63"/>
      <c r="H1566" s="63" t="s">
        <v>18</v>
      </c>
      <c r="I1566" s="79">
        <v>44516.0</v>
      </c>
      <c r="J1566" s="79">
        <v>44516.0</v>
      </c>
      <c r="K1566" s="87" t="s">
        <v>2402</v>
      </c>
      <c r="L1566" s="66">
        <v>43290.0</v>
      </c>
      <c r="M1566" s="60" t="s">
        <v>5402</v>
      </c>
      <c r="N1566" s="63" t="s">
        <v>18</v>
      </c>
      <c r="O1566" s="66">
        <v>43290.0</v>
      </c>
      <c r="P1566" s="62" t="s">
        <v>1527</v>
      </c>
      <c r="Q1566" s="62" t="s">
        <v>1528</v>
      </c>
    </row>
    <row r="1567">
      <c r="A1567" s="63">
        <v>1.0</v>
      </c>
      <c r="B1567" s="63" t="s">
        <v>233</v>
      </c>
      <c r="C1567" s="63" t="s">
        <v>309</v>
      </c>
      <c r="D1567" s="63" t="s">
        <v>18</v>
      </c>
      <c r="E1567" s="63" t="s">
        <v>18</v>
      </c>
      <c r="F1567" s="63" t="s">
        <v>1527</v>
      </c>
      <c r="G1567" s="63"/>
      <c r="H1567" s="63" t="s">
        <v>18</v>
      </c>
      <c r="I1567" s="79">
        <v>44516.0</v>
      </c>
      <c r="J1567" s="79">
        <v>44516.0</v>
      </c>
      <c r="K1567" s="87" t="s">
        <v>2402</v>
      </c>
      <c r="L1567" s="66">
        <v>113304.0</v>
      </c>
      <c r="M1567" s="60" t="s">
        <v>5403</v>
      </c>
      <c r="N1567" s="63" t="s">
        <v>18</v>
      </c>
      <c r="O1567" s="66">
        <v>113304.0</v>
      </c>
      <c r="P1567" s="62" t="s">
        <v>1527</v>
      </c>
      <c r="Q1567" s="62" t="s">
        <v>1528</v>
      </c>
    </row>
    <row r="1568">
      <c r="A1568" s="63">
        <v>1.0</v>
      </c>
      <c r="B1568" s="63" t="s">
        <v>233</v>
      </c>
      <c r="C1568" s="63" t="s">
        <v>309</v>
      </c>
      <c r="D1568" s="63" t="s">
        <v>18</v>
      </c>
      <c r="E1568" s="63" t="s">
        <v>18</v>
      </c>
      <c r="F1568" s="63" t="s">
        <v>1527</v>
      </c>
      <c r="G1568" s="63"/>
      <c r="H1568" s="63" t="s">
        <v>18</v>
      </c>
      <c r="I1568" s="79">
        <v>44516.0</v>
      </c>
      <c r="J1568" s="79">
        <v>44516.0</v>
      </c>
      <c r="K1568" s="87" t="s">
        <v>2402</v>
      </c>
      <c r="L1568" s="66">
        <v>136014.0</v>
      </c>
      <c r="M1568" s="60" t="s">
        <v>5404</v>
      </c>
      <c r="N1568" s="63" t="s">
        <v>18</v>
      </c>
      <c r="O1568" s="66">
        <v>136014.0</v>
      </c>
      <c r="P1568" s="62" t="s">
        <v>1527</v>
      </c>
      <c r="Q1568" s="62" t="s">
        <v>1528</v>
      </c>
    </row>
    <row r="1569">
      <c r="A1569" s="63">
        <v>1.0</v>
      </c>
      <c r="B1569" s="63" t="s">
        <v>233</v>
      </c>
      <c r="C1569" s="63" t="s">
        <v>309</v>
      </c>
      <c r="D1569" s="63" t="s">
        <v>18</v>
      </c>
      <c r="E1569" s="63" t="s">
        <v>18</v>
      </c>
      <c r="F1569" s="63" t="s">
        <v>1527</v>
      </c>
      <c r="G1569" s="63"/>
      <c r="H1569" s="63" t="s">
        <v>18</v>
      </c>
      <c r="I1569" s="79">
        <v>44519.0</v>
      </c>
      <c r="J1569" s="79">
        <v>44519.0</v>
      </c>
      <c r="K1569" s="87" t="s">
        <v>5405</v>
      </c>
      <c r="L1569" s="59">
        <v>65040.0</v>
      </c>
      <c r="M1569" s="60" t="s">
        <v>5406</v>
      </c>
      <c r="N1569" s="63" t="s">
        <v>18</v>
      </c>
      <c r="O1569" s="66">
        <v>65040.0</v>
      </c>
      <c r="P1569" s="62" t="s">
        <v>1527</v>
      </c>
      <c r="Q1569" s="62" t="s">
        <v>1528</v>
      </c>
    </row>
    <row r="1570">
      <c r="A1570" s="63">
        <v>1.0</v>
      </c>
      <c r="B1570" s="63" t="s">
        <v>69</v>
      </c>
      <c r="C1570" s="63" t="s">
        <v>1461</v>
      </c>
      <c r="D1570" s="63" t="s">
        <v>18</v>
      </c>
      <c r="E1570" s="63" t="s">
        <v>18</v>
      </c>
      <c r="F1570" s="63" t="s">
        <v>1527</v>
      </c>
      <c r="G1570" s="156"/>
      <c r="H1570" s="156"/>
      <c r="I1570" s="79">
        <v>44522.0</v>
      </c>
      <c r="J1570" s="79">
        <v>44522.0</v>
      </c>
      <c r="K1570" s="87" t="s">
        <v>5407</v>
      </c>
      <c r="L1570" s="59">
        <v>188975.51</v>
      </c>
      <c r="M1570" s="60" t="s">
        <v>5408</v>
      </c>
      <c r="N1570" s="63" t="s">
        <v>18</v>
      </c>
      <c r="O1570" s="66">
        <v>188975.51</v>
      </c>
      <c r="P1570" s="62" t="s">
        <v>1527</v>
      </c>
      <c r="Q1570" s="62" t="s">
        <v>1528</v>
      </c>
    </row>
    <row r="1571">
      <c r="A1571" s="63">
        <v>1.0</v>
      </c>
      <c r="B1571" s="63" t="s">
        <v>5409</v>
      </c>
      <c r="C1571" s="63" t="s">
        <v>309</v>
      </c>
      <c r="D1571" s="63" t="s">
        <v>18</v>
      </c>
      <c r="E1571" s="63" t="s">
        <v>18</v>
      </c>
      <c r="F1571" s="63" t="s">
        <v>1527</v>
      </c>
      <c r="G1571" s="63"/>
      <c r="H1571" s="63" t="s">
        <v>18</v>
      </c>
      <c r="I1571" s="79">
        <v>44523.0</v>
      </c>
      <c r="J1571" s="79">
        <v>44523.0</v>
      </c>
      <c r="K1571" s="87" t="s">
        <v>3497</v>
      </c>
      <c r="L1571" s="59">
        <v>193506.0</v>
      </c>
      <c r="M1571" s="60" t="s">
        <v>5410</v>
      </c>
      <c r="N1571" s="63" t="s">
        <v>18</v>
      </c>
      <c r="O1571" s="66">
        <v>193506.0</v>
      </c>
      <c r="P1571" s="62" t="s">
        <v>1527</v>
      </c>
      <c r="Q1571" s="62" t="s">
        <v>1528</v>
      </c>
    </row>
    <row r="1572">
      <c r="A1572" s="63">
        <v>1.0</v>
      </c>
      <c r="B1572" s="63" t="s">
        <v>457</v>
      </c>
      <c r="C1572" s="63" t="s">
        <v>309</v>
      </c>
      <c r="D1572" s="63" t="s">
        <v>18</v>
      </c>
      <c r="E1572" s="63" t="s">
        <v>18</v>
      </c>
      <c r="F1572" s="63" t="s">
        <v>1527</v>
      </c>
      <c r="G1572" s="63"/>
      <c r="H1572" s="63" t="s">
        <v>18</v>
      </c>
      <c r="I1572" s="79">
        <v>44523.0</v>
      </c>
      <c r="J1572" s="79">
        <v>44523.0</v>
      </c>
      <c r="K1572" s="87" t="s">
        <v>3497</v>
      </c>
      <c r="L1572" s="59">
        <v>38610.0</v>
      </c>
      <c r="M1572" s="60" t="s">
        <v>5411</v>
      </c>
      <c r="N1572" s="63" t="s">
        <v>18</v>
      </c>
      <c r="O1572" s="66">
        <v>38610.0</v>
      </c>
      <c r="P1572" s="62" t="s">
        <v>1527</v>
      </c>
      <c r="Q1572" s="62" t="s">
        <v>1528</v>
      </c>
    </row>
    <row r="1573">
      <c r="A1573" s="63">
        <v>1.0</v>
      </c>
      <c r="B1573" s="63" t="s">
        <v>457</v>
      </c>
      <c r="C1573" s="63" t="s">
        <v>309</v>
      </c>
      <c r="D1573" s="63" t="s">
        <v>18</v>
      </c>
      <c r="E1573" s="63" t="s">
        <v>18</v>
      </c>
      <c r="F1573" s="63" t="s">
        <v>1527</v>
      </c>
      <c r="G1573" s="63"/>
      <c r="H1573" s="63" t="s">
        <v>18</v>
      </c>
      <c r="I1573" s="79">
        <v>44523.0</v>
      </c>
      <c r="J1573" s="79">
        <v>44523.0</v>
      </c>
      <c r="K1573" s="87" t="s">
        <v>3497</v>
      </c>
      <c r="L1573" s="59">
        <v>71382.0</v>
      </c>
      <c r="M1573" s="60" t="s">
        <v>5412</v>
      </c>
      <c r="N1573" s="63" t="s">
        <v>18</v>
      </c>
      <c r="O1573" s="66">
        <v>71382.0</v>
      </c>
      <c r="P1573" s="62" t="s">
        <v>1527</v>
      </c>
      <c r="Q1573" s="62" t="s">
        <v>1528</v>
      </c>
    </row>
    <row r="1574">
      <c r="A1574" s="63">
        <v>1.0</v>
      </c>
      <c r="B1574" s="63" t="s">
        <v>18</v>
      </c>
      <c r="C1574" s="63" t="s">
        <v>309</v>
      </c>
      <c r="D1574" s="63" t="s">
        <v>18</v>
      </c>
      <c r="E1574" s="63" t="s">
        <v>18</v>
      </c>
      <c r="F1574" s="63" t="s">
        <v>1527</v>
      </c>
      <c r="G1574" s="63"/>
      <c r="H1574" s="63" t="s">
        <v>18</v>
      </c>
      <c r="I1574" s="79">
        <v>44523.0</v>
      </c>
      <c r="J1574" s="79">
        <v>44523.0</v>
      </c>
      <c r="K1574" s="87" t="s">
        <v>3497</v>
      </c>
      <c r="L1574" s="59">
        <v>71382.0</v>
      </c>
      <c r="M1574" s="60" t="s">
        <v>5413</v>
      </c>
      <c r="N1574" s="63" t="s">
        <v>18</v>
      </c>
      <c r="O1574" s="66">
        <v>71382.0</v>
      </c>
      <c r="P1574" s="62" t="s">
        <v>1527</v>
      </c>
      <c r="Q1574" s="62" t="s">
        <v>1528</v>
      </c>
    </row>
    <row r="1575">
      <c r="A1575" s="63">
        <v>1.0</v>
      </c>
      <c r="B1575" s="63" t="s">
        <v>3879</v>
      </c>
      <c r="C1575" s="63" t="s">
        <v>309</v>
      </c>
      <c r="D1575" s="63" t="s">
        <v>18</v>
      </c>
      <c r="E1575" s="63" t="s">
        <v>18</v>
      </c>
      <c r="F1575" s="63" t="s">
        <v>1527</v>
      </c>
      <c r="G1575" s="63"/>
      <c r="H1575" s="63" t="s">
        <v>18</v>
      </c>
      <c r="I1575" s="79">
        <v>44523.0</v>
      </c>
      <c r="J1575" s="79">
        <v>44523.0</v>
      </c>
      <c r="K1575" s="87" t="s">
        <v>3497</v>
      </c>
      <c r="L1575" s="59">
        <v>29144.0</v>
      </c>
      <c r="M1575" s="60" t="s">
        <v>5414</v>
      </c>
      <c r="N1575" s="63" t="s">
        <v>18</v>
      </c>
      <c r="O1575" s="66">
        <v>29144.0</v>
      </c>
      <c r="P1575" s="62" t="s">
        <v>1527</v>
      </c>
      <c r="Q1575" s="62" t="s">
        <v>1528</v>
      </c>
      <c r="R1575">
        <f t="shared" ref="R1575:R1582" si="134">DATEDIF(I1575,J1575,"D")</f>
        <v>0</v>
      </c>
    </row>
    <row r="1576">
      <c r="A1576" s="63">
        <v>1.0</v>
      </c>
      <c r="B1576" s="63" t="s">
        <v>1787</v>
      </c>
      <c r="C1576" s="63" t="s">
        <v>309</v>
      </c>
      <c r="D1576" s="63" t="s">
        <v>18</v>
      </c>
      <c r="E1576" s="63" t="s">
        <v>18</v>
      </c>
      <c r="F1576" s="63" t="s">
        <v>1527</v>
      </c>
      <c r="G1576" s="63"/>
      <c r="H1576" s="63" t="s">
        <v>18</v>
      </c>
      <c r="I1576" s="79">
        <v>44540.0</v>
      </c>
      <c r="J1576" s="79">
        <v>44540.0</v>
      </c>
      <c r="K1576" s="87" t="s">
        <v>5415</v>
      </c>
      <c r="L1576" s="59">
        <v>71118.0</v>
      </c>
      <c r="M1576" s="60" t="s">
        <v>5416</v>
      </c>
      <c r="N1576" s="63" t="s">
        <v>18</v>
      </c>
      <c r="O1576" s="66">
        <v>71118.0</v>
      </c>
      <c r="P1576" s="62" t="s">
        <v>1527</v>
      </c>
      <c r="Q1576" s="62" t="s">
        <v>1528</v>
      </c>
      <c r="R1576">
        <f t="shared" si="134"/>
        <v>0</v>
      </c>
    </row>
    <row r="1577">
      <c r="A1577" s="63">
        <v>1.0</v>
      </c>
      <c r="B1577" s="63" t="s">
        <v>1824</v>
      </c>
      <c r="C1577" s="63" t="s">
        <v>309</v>
      </c>
      <c r="D1577" s="63" t="s">
        <v>18</v>
      </c>
      <c r="E1577" s="63" t="s">
        <v>18</v>
      </c>
      <c r="F1577" s="63" t="s">
        <v>1527</v>
      </c>
      <c r="G1577" s="63"/>
      <c r="H1577" s="63" t="s">
        <v>18</v>
      </c>
      <c r="I1577" s="79">
        <v>44544.0</v>
      </c>
      <c r="J1577" s="79">
        <v>44544.0</v>
      </c>
      <c r="K1577" s="87" t="s">
        <v>5092</v>
      </c>
      <c r="L1577" s="59">
        <v>20418.0</v>
      </c>
      <c r="M1577" s="60" t="s">
        <v>5417</v>
      </c>
      <c r="N1577" s="63" t="s">
        <v>18</v>
      </c>
      <c r="O1577" s="66">
        <v>20418.0</v>
      </c>
      <c r="P1577" s="62" t="s">
        <v>1527</v>
      </c>
      <c r="Q1577" s="62" t="s">
        <v>1528</v>
      </c>
      <c r="R1577">
        <f t="shared" si="134"/>
        <v>0</v>
      </c>
    </row>
    <row r="1578">
      <c r="A1578" s="63">
        <v>1.0</v>
      </c>
      <c r="B1578" s="60" t="s">
        <v>5418</v>
      </c>
      <c r="C1578" s="63" t="s">
        <v>309</v>
      </c>
      <c r="D1578" s="63" t="s">
        <v>18</v>
      </c>
      <c r="E1578" s="63" t="s">
        <v>18</v>
      </c>
      <c r="F1578" s="63" t="s">
        <v>1527</v>
      </c>
      <c r="G1578" s="63" t="s">
        <v>18</v>
      </c>
      <c r="H1578" s="63" t="s">
        <v>18</v>
      </c>
      <c r="I1578" s="79">
        <v>44547.0</v>
      </c>
      <c r="J1578" s="79">
        <v>44547.0</v>
      </c>
      <c r="K1578" s="87" t="s">
        <v>5252</v>
      </c>
      <c r="L1578" s="59">
        <v>19902.0</v>
      </c>
      <c r="M1578" s="60" t="s">
        <v>5419</v>
      </c>
      <c r="N1578" s="63" t="s">
        <v>18</v>
      </c>
      <c r="O1578" s="66">
        <v>19902.0</v>
      </c>
      <c r="P1578" s="62" t="s">
        <v>1527</v>
      </c>
      <c r="Q1578" s="62" t="s">
        <v>1528</v>
      </c>
      <c r="R1578">
        <f t="shared" si="134"/>
        <v>0</v>
      </c>
    </row>
    <row r="1579">
      <c r="A1579" s="63">
        <v>1.0</v>
      </c>
      <c r="B1579" s="63" t="s">
        <v>1396</v>
      </c>
      <c r="C1579" s="63" t="s">
        <v>309</v>
      </c>
      <c r="D1579" s="63" t="s">
        <v>18</v>
      </c>
      <c r="E1579" s="63" t="s">
        <v>18</v>
      </c>
      <c r="F1579" s="63" t="s">
        <v>1527</v>
      </c>
      <c r="G1579" s="156"/>
      <c r="H1579" s="63" t="s">
        <v>18</v>
      </c>
      <c r="I1579" s="79">
        <v>44551.0</v>
      </c>
      <c r="J1579" s="79">
        <v>44551.0</v>
      </c>
      <c r="K1579" s="87" t="s">
        <v>5420</v>
      </c>
      <c r="L1579" s="59">
        <v>37050.0</v>
      </c>
      <c r="M1579" s="60" t="s">
        <v>5421</v>
      </c>
      <c r="N1579" s="63" t="s">
        <v>18</v>
      </c>
      <c r="O1579" s="66">
        <v>37050.0</v>
      </c>
      <c r="P1579" s="57" t="s">
        <v>1527</v>
      </c>
      <c r="Q1579" s="57" t="s">
        <v>1528</v>
      </c>
      <c r="R1579">
        <f t="shared" si="134"/>
        <v>0</v>
      </c>
    </row>
    <row r="1580">
      <c r="A1580" s="63">
        <v>1.0</v>
      </c>
      <c r="B1580" s="63" t="s">
        <v>102</v>
      </c>
      <c r="C1580" s="63" t="s">
        <v>309</v>
      </c>
      <c r="D1580" s="63" t="s">
        <v>18</v>
      </c>
      <c r="E1580" s="63" t="s">
        <v>18</v>
      </c>
      <c r="F1580" s="63" t="s">
        <v>1527</v>
      </c>
      <c r="G1580" s="156"/>
      <c r="H1580" s="63" t="s">
        <v>18</v>
      </c>
      <c r="I1580" s="79">
        <v>44551.0</v>
      </c>
      <c r="J1580" s="79">
        <v>44551.0</v>
      </c>
      <c r="K1580" s="87" t="s">
        <v>5420</v>
      </c>
      <c r="L1580" s="59">
        <v>104676.0</v>
      </c>
      <c r="M1580" s="60" t="s">
        <v>5422</v>
      </c>
      <c r="N1580" s="63" t="s">
        <v>18</v>
      </c>
      <c r="O1580" s="66">
        <v>104676.0</v>
      </c>
      <c r="P1580" s="57" t="s">
        <v>1527</v>
      </c>
      <c r="Q1580" s="57" t="s">
        <v>1528</v>
      </c>
      <c r="R1580">
        <f t="shared" si="134"/>
        <v>0</v>
      </c>
    </row>
    <row r="1581">
      <c r="A1581" s="63">
        <v>1.0</v>
      </c>
      <c r="B1581" s="63" t="s">
        <v>1810</v>
      </c>
      <c r="C1581" s="63" t="s">
        <v>309</v>
      </c>
      <c r="D1581" s="63" t="s">
        <v>18</v>
      </c>
      <c r="E1581" s="63" t="s">
        <v>18</v>
      </c>
      <c r="F1581" s="63" t="s">
        <v>1527</v>
      </c>
      <c r="G1581" s="156"/>
      <c r="H1581" s="63" t="s">
        <v>18</v>
      </c>
      <c r="I1581" s="79">
        <v>44552.0</v>
      </c>
      <c r="J1581" s="79">
        <v>44552.0</v>
      </c>
      <c r="K1581" s="87" t="s">
        <v>2947</v>
      </c>
      <c r="L1581" s="59">
        <v>92466.0</v>
      </c>
      <c r="M1581" s="60" t="s">
        <v>5423</v>
      </c>
      <c r="N1581" s="87" t="s">
        <v>18</v>
      </c>
      <c r="O1581" s="66">
        <v>92466.0</v>
      </c>
      <c r="P1581" s="57" t="s">
        <v>1527</v>
      </c>
      <c r="Q1581" s="57" t="s">
        <v>1528</v>
      </c>
      <c r="R1581">
        <f t="shared" si="134"/>
        <v>0</v>
      </c>
    </row>
    <row r="1582">
      <c r="A1582" s="63">
        <v>1.0</v>
      </c>
      <c r="B1582" s="63" t="s">
        <v>1332</v>
      </c>
      <c r="C1582" s="63" t="s">
        <v>309</v>
      </c>
      <c r="D1582" s="63" t="s">
        <v>18</v>
      </c>
      <c r="E1582" s="63" t="s">
        <v>18</v>
      </c>
      <c r="F1582" s="63" t="s">
        <v>1527</v>
      </c>
      <c r="G1582" s="156"/>
      <c r="H1582" s="63" t="s">
        <v>18</v>
      </c>
      <c r="I1582" s="79">
        <v>44553.0</v>
      </c>
      <c r="J1582" s="79">
        <v>44553.0</v>
      </c>
      <c r="K1582" s="87" t="s">
        <v>4839</v>
      </c>
      <c r="L1582" s="59">
        <v>95424.0</v>
      </c>
      <c r="M1582" s="60" t="s">
        <v>5424</v>
      </c>
      <c r="N1582" s="63" t="s">
        <v>18</v>
      </c>
      <c r="O1582" s="66">
        <v>95424.0</v>
      </c>
      <c r="P1582" s="62" t="s">
        <v>1527</v>
      </c>
      <c r="Q1582" s="62" t="s">
        <v>1528</v>
      </c>
      <c r="R1582">
        <f t="shared" si="134"/>
        <v>0</v>
      </c>
    </row>
    <row r="1583">
      <c r="A1583" s="63">
        <v>1.0</v>
      </c>
      <c r="B1583" s="63" t="s">
        <v>102</v>
      </c>
      <c r="C1583" s="63" t="s">
        <v>309</v>
      </c>
      <c r="D1583" s="63" t="s">
        <v>18</v>
      </c>
      <c r="E1583" s="63" t="s">
        <v>18</v>
      </c>
      <c r="F1583" s="63" t="s">
        <v>1527</v>
      </c>
      <c r="G1583" s="156"/>
      <c r="H1583" s="63" t="s">
        <v>18</v>
      </c>
      <c r="I1583" s="79">
        <v>44558.0</v>
      </c>
      <c r="J1583" s="79">
        <v>44558.0</v>
      </c>
      <c r="K1583" s="87" t="s">
        <v>2676</v>
      </c>
      <c r="L1583" s="59">
        <v>176562.0</v>
      </c>
      <c r="M1583" s="60" t="s">
        <v>5425</v>
      </c>
      <c r="N1583" s="87" t="s">
        <v>18</v>
      </c>
      <c r="O1583" s="66">
        <v>176562.0</v>
      </c>
      <c r="P1583" s="62" t="s">
        <v>1527</v>
      </c>
      <c r="Q1583" s="62" t="s">
        <v>1528</v>
      </c>
    </row>
    <row r="1584">
      <c r="A1584" s="34"/>
      <c r="B1584" s="34"/>
      <c r="C1584" s="34"/>
      <c r="D1584" s="34"/>
      <c r="E1584" s="34"/>
      <c r="F1584" s="34"/>
      <c r="G1584" s="34"/>
      <c r="H1584" s="34"/>
      <c r="I1584" s="34"/>
      <c r="J1584" s="34"/>
      <c r="K1584" s="34"/>
      <c r="L1584" s="34"/>
      <c r="M1584" s="34"/>
      <c r="N1584" s="34"/>
      <c r="O1584" s="34"/>
      <c r="P1584" s="34"/>
      <c r="Q1584" s="34"/>
    </row>
    <row r="1585">
      <c r="A1585" s="83"/>
      <c r="B1585" s="306"/>
      <c r="C1585" s="83"/>
      <c r="D1585" s="83"/>
      <c r="E1585" s="83"/>
      <c r="F1585" s="83"/>
      <c r="G1585" s="83"/>
      <c r="H1585" s="83"/>
      <c r="I1585" s="307"/>
      <c r="J1585" s="307"/>
      <c r="K1585" s="308"/>
      <c r="L1585" s="309"/>
      <c r="M1585" s="306"/>
      <c r="N1585" s="310"/>
      <c r="O1585" s="311"/>
      <c r="P1585" s="83"/>
      <c r="Q1585" s="83"/>
      <c r="R1585" s="152"/>
    </row>
  </sheetData>
  <autoFilter ref="$A$3:$Q$1584">
    <sortState ref="A3:Q1584">
      <sortCondition ref="F3:F1584"/>
      <sortCondition ref="E3:E1584"/>
    </sortState>
  </autoFilter>
  <customSheetViews>
    <customSheetView guid="{2F4E6700-39A6-4012-908D-3FD2231039D2}" filter="1" showAutoFilter="1">
      <autoFilter ref="$A$1:$P$445">
        <filterColumn colId="5">
          <filters>
            <filter val="Коршунов"/>
            <filter val="Мартынов"/>
          </filters>
        </filterColumn>
        <filterColumn colId="2">
          <colorFilter dxfId="1"/>
        </filterColumn>
      </autoFilter>
    </customSheetView>
    <customSheetView guid="{E6F311BB-40D2-4903-A93E-7854F6827C03}" filter="1" showAutoFilter="1">
      <autoFilter ref="$A$3:$Q$1015"/>
    </customSheetView>
    <customSheetView guid="{5F564ED4-AB9E-4A28-8ECF-4B389BD08052}" filter="1" showAutoFilter="1">
      <autoFilter ref="$A$1:$P$798">
        <filterColumn colId="2">
          <colorFilter dxfId="2"/>
        </filterColumn>
      </autoFilter>
    </customSheetView>
    <customSheetView guid="{8DF8D477-C1DF-4B16-8C05-17F9B7586732}" filter="1" showAutoFilter="1">
      <autoFilter ref="$A$1:$P$1009"/>
    </customSheetView>
  </customSheetViews>
  <mergeCells count="2">
    <mergeCell ref="A1:J1"/>
    <mergeCell ref="L1:O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38"/>
    <col customWidth="1" min="2" max="2" width="21.5"/>
    <col customWidth="1" min="3" max="3" width="31.5"/>
    <col customWidth="1" min="4" max="4" width="9.13"/>
    <col customWidth="1" min="5" max="5" width="10.38"/>
    <col customWidth="1" min="6" max="6" width="15.25"/>
    <col customWidth="1" min="7" max="7" width="15.75"/>
    <col customWidth="1" min="8" max="8" width="13.13"/>
    <col customWidth="1" min="9" max="9" width="15.13"/>
    <col customWidth="1" min="10" max="10" width="39.75"/>
    <col customWidth="1" min="11" max="11" width="15.0"/>
    <col customWidth="1" min="12" max="12" width="13.25"/>
    <col customWidth="1" min="13" max="13" width="8.75"/>
    <col customWidth="1" min="14" max="14" width="13.5"/>
  </cols>
  <sheetData>
    <row r="1">
      <c r="A1" s="312" t="s">
        <v>5426</v>
      </c>
      <c r="B1" s="29"/>
      <c r="C1" s="29"/>
      <c r="D1" s="29"/>
      <c r="E1" s="29"/>
      <c r="F1" s="29"/>
      <c r="G1" s="29"/>
      <c r="H1" s="29"/>
      <c r="I1" s="30"/>
      <c r="J1" s="313" t="s">
        <v>33</v>
      </c>
      <c r="K1" s="314" t="s">
        <v>34</v>
      </c>
      <c r="L1" s="29"/>
      <c r="M1" s="29"/>
      <c r="N1" s="30"/>
      <c r="O1" s="315"/>
      <c r="P1" s="316"/>
    </row>
    <row r="2">
      <c r="A2" s="317" t="s">
        <v>35</v>
      </c>
      <c r="B2" s="318" t="s">
        <v>3</v>
      </c>
      <c r="C2" s="319" t="s">
        <v>36</v>
      </c>
      <c r="D2" s="318" t="s">
        <v>37</v>
      </c>
      <c r="E2" s="318" t="s">
        <v>38</v>
      </c>
      <c r="F2" s="320" t="s">
        <v>5427</v>
      </c>
      <c r="G2" s="320" t="s">
        <v>40</v>
      </c>
      <c r="H2" s="321" t="s">
        <v>41</v>
      </c>
      <c r="I2" s="321" t="s">
        <v>42</v>
      </c>
      <c r="J2" s="319" t="s">
        <v>43</v>
      </c>
      <c r="K2" s="319" t="s">
        <v>44</v>
      </c>
      <c r="L2" s="319" t="s">
        <v>45</v>
      </c>
      <c r="M2" s="322" t="s">
        <v>46</v>
      </c>
      <c r="N2" s="323" t="s">
        <v>47</v>
      </c>
      <c r="O2" s="323" t="s">
        <v>48</v>
      </c>
      <c r="P2" s="316"/>
    </row>
    <row r="3">
      <c r="A3" s="324">
        <v>1.0</v>
      </c>
      <c r="B3" s="325" t="s">
        <v>5428</v>
      </c>
      <c r="C3" s="325">
        <v>3.0</v>
      </c>
      <c r="D3" s="325">
        <v>4.0</v>
      </c>
      <c r="E3" s="325">
        <v>5.0</v>
      </c>
      <c r="F3" s="325">
        <v>6.0</v>
      </c>
      <c r="G3" s="325">
        <v>7.0</v>
      </c>
      <c r="H3" s="325">
        <v>8.0</v>
      </c>
      <c r="I3" s="325">
        <v>9.0</v>
      </c>
      <c r="J3" s="326">
        <v>10.0</v>
      </c>
      <c r="K3" s="325">
        <v>11.0</v>
      </c>
      <c r="L3" s="325">
        <v>12.0</v>
      </c>
      <c r="M3" s="325">
        <v>13.0</v>
      </c>
      <c r="N3" s="327" t="s">
        <v>50</v>
      </c>
      <c r="O3" s="328">
        <v>15.0</v>
      </c>
      <c r="P3" s="316"/>
    </row>
    <row r="4">
      <c r="A4" s="63">
        <v>2.0</v>
      </c>
      <c r="B4" s="60" t="s">
        <v>5429</v>
      </c>
      <c r="C4" s="60" t="s">
        <v>5430</v>
      </c>
      <c r="D4" s="63">
        <v>943.0</v>
      </c>
      <c r="E4" s="63" t="s">
        <v>18</v>
      </c>
      <c r="F4" s="63" t="s">
        <v>5431</v>
      </c>
      <c r="G4" s="60" t="s">
        <v>18</v>
      </c>
      <c r="H4" s="126">
        <v>43697.0</v>
      </c>
      <c r="I4" s="63" t="s">
        <v>18</v>
      </c>
      <c r="J4" s="127" t="s">
        <v>5432</v>
      </c>
      <c r="K4" s="63" t="s">
        <v>18</v>
      </c>
      <c r="L4" s="60" t="s">
        <v>18</v>
      </c>
      <c r="M4" s="61" t="s">
        <v>18</v>
      </c>
      <c r="N4" s="66" t="s">
        <v>18</v>
      </c>
      <c r="O4" s="57"/>
      <c r="P4" s="152"/>
    </row>
    <row r="5">
      <c r="A5" s="329">
        <v>1.0</v>
      </c>
      <c r="B5" s="330" t="s">
        <v>5433</v>
      </c>
      <c r="C5" s="330" t="s">
        <v>5434</v>
      </c>
      <c r="D5" s="331">
        <v>723.0</v>
      </c>
      <c r="E5" s="331" t="s">
        <v>18</v>
      </c>
      <c r="F5" s="331" t="s">
        <v>5431</v>
      </c>
      <c r="G5" s="330" t="s">
        <v>18</v>
      </c>
      <c r="H5" s="332">
        <v>43640.0</v>
      </c>
      <c r="I5" s="332">
        <v>43657.0</v>
      </c>
      <c r="J5" s="333" t="s">
        <v>5435</v>
      </c>
      <c r="K5" s="59" t="s">
        <v>18</v>
      </c>
      <c r="L5" s="330" t="s">
        <v>18</v>
      </c>
      <c r="M5" s="331" t="s">
        <v>18</v>
      </c>
      <c r="N5" s="334" t="s">
        <v>18</v>
      </c>
      <c r="O5" s="57"/>
      <c r="P5" s="152"/>
    </row>
    <row r="6">
      <c r="A6" s="329">
        <v>2.0</v>
      </c>
      <c r="B6" s="330" t="s">
        <v>5436</v>
      </c>
      <c r="C6" s="330" t="s">
        <v>5437</v>
      </c>
      <c r="D6" s="331">
        <v>944.0</v>
      </c>
      <c r="E6" s="331" t="s">
        <v>18</v>
      </c>
      <c r="F6" s="331" t="s">
        <v>5431</v>
      </c>
      <c r="G6" s="330" t="s">
        <v>18</v>
      </c>
      <c r="H6" s="335">
        <v>43697.0</v>
      </c>
      <c r="I6" s="335">
        <v>43745.0</v>
      </c>
      <c r="J6" s="336" t="s">
        <v>5438</v>
      </c>
      <c r="K6" s="331" t="s">
        <v>18</v>
      </c>
      <c r="L6" s="330" t="s">
        <v>18</v>
      </c>
      <c r="M6" s="337" t="s">
        <v>18</v>
      </c>
      <c r="N6" s="338" t="s">
        <v>18</v>
      </c>
      <c r="O6" s="57"/>
      <c r="P6" s="152"/>
    </row>
    <row r="7">
      <c r="A7" s="63">
        <v>1.0</v>
      </c>
      <c r="B7" s="60" t="s">
        <v>5429</v>
      </c>
      <c r="C7" s="60" t="s">
        <v>5430</v>
      </c>
      <c r="D7" s="63" t="s">
        <v>18</v>
      </c>
      <c r="E7" s="63" t="s">
        <v>18</v>
      </c>
      <c r="F7" s="63" t="s">
        <v>5431</v>
      </c>
      <c r="G7" s="60" t="s">
        <v>18</v>
      </c>
      <c r="H7" s="126">
        <v>43697.0</v>
      </c>
      <c r="I7" s="63" t="s">
        <v>18</v>
      </c>
      <c r="J7" s="127" t="s">
        <v>5439</v>
      </c>
      <c r="K7" s="63" t="s">
        <v>18</v>
      </c>
      <c r="L7" s="60" t="s">
        <v>18</v>
      </c>
      <c r="M7" s="61" t="s">
        <v>18</v>
      </c>
      <c r="N7" s="66" t="s">
        <v>18</v>
      </c>
      <c r="O7" s="62" t="s">
        <v>1527</v>
      </c>
      <c r="P7" s="152"/>
    </row>
    <row r="8">
      <c r="A8" s="63">
        <v>1.0</v>
      </c>
      <c r="B8" s="60" t="s">
        <v>5433</v>
      </c>
      <c r="C8" s="60" t="s">
        <v>5434</v>
      </c>
      <c r="D8" s="63" t="s">
        <v>18</v>
      </c>
      <c r="E8" s="63" t="s">
        <v>18</v>
      </c>
      <c r="F8" s="63" t="s">
        <v>5431</v>
      </c>
      <c r="G8" s="60" t="s">
        <v>18</v>
      </c>
      <c r="H8" s="64">
        <v>43640.0</v>
      </c>
      <c r="I8" s="64">
        <v>43657.0</v>
      </c>
      <c r="J8" s="121" t="s">
        <v>5440</v>
      </c>
      <c r="K8" s="59" t="s">
        <v>18</v>
      </c>
      <c r="L8" s="60" t="s">
        <v>18</v>
      </c>
      <c r="M8" s="63" t="s">
        <v>18</v>
      </c>
      <c r="N8" s="59" t="s">
        <v>18</v>
      </c>
      <c r="O8" s="57"/>
      <c r="P8" s="152"/>
    </row>
    <row r="9">
      <c r="A9" s="63">
        <v>1.0</v>
      </c>
      <c r="B9" s="60" t="s">
        <v>5441</v>
      </c>
      <c r="C9" s="60" t="s">
        <v>5442</v>
      </c>
      <c r="D9" s="63">
        <v>722.0</v>
      </c>
      <c r="E9" s="63" t="s">
        <v>5443</v>
      </c>
      <c r="F9" s="63" t="s">
        <v>5431</v>
      </c>
      <c r="G9" s="60" t="s">
        <v>18</v>
      </c>
      <c r="H9" s="64">
        <v>43640.0</v>
      </c>
      <c r="I9" s="64">
        <v>43654.0</v>
      </c>
      <c r="J9" s="121" t="s">
        <v>5444</v>
      </c>
      <c r="K9" s="339">
        <v>6217870.0</v>
      </c>
      <c r="L9" s="60" t="s">
        <v>18</v>
      </c>
      <c r="M9" s="63" t="s">
        <v>18</v>
      </c>
      <c r="N9" s="59" t="s">
        <v>18</v>
      </c>
      <c r="O9" s="57"/>
      <c r="P9" s="152"/>
    </row>
    <row r="10">
      <c r="A10" s="63">
        <v>2.0</v>
      </c>
      <c r="B10" s="60" t="s">
        <v>4403</v>
      </c>
      <c r="C10" s="60" t="s">
        <v>5445</v>
      </c>
      <c r="D10" s="63">
        <v>742.0</v>
      </c>
      <c r="E10" s="63" t="s">
        <v>5446</v>
      </c>
      <c r="F10" s="63" t="s">
        <v>5431</v>
      </c>
      <c r="G10" s="60" t="s">
        <v>18</v>
      </c>
      <c r="H10" s="126">
        <v>43644.0</v>
      </c>
      <c r="I10" s="126">
        <v>43663.0</v>
      </c>
      <c r="J10" s="127" t="s">
        <v>5447</v>
      </c>
      <c r="K10" s="59">
        <v>1820610.0</v>
      </c>
      <c r="L10" s="60" t="s">
        <v>18</v>
      </c>
      <c r="M10" s="63" t="s">
        <v>18</v>
      </c>
      <c r="N10" s="66" t="s">
        <v>18</v>
      </c>
      <c r="O10" s="57"/>
      <c r="P10" s="152"/>
    </row>
    <row r="11">
      <c r="A11" s="63">
        <v>1.0</v>
      </c>
      <c r="B11" s="60" t="s">
        <v>5448</v>
      </c>
      <c r="C11" s="60" t="s">
        <v>5449</v>
      </c>
      <c r="D11" s="63">
        <v>793.0</v>
      </c>
      <c r="E11" s="63" t="s">
        <v>5450</v>
      </c>
      <c r="F11" s="63" t="s">
        <v>5431</v>
      </c>
      <c r="G11" s="60" t="s">
        <v>18</v>
      </c>
      <c r="H11" s="126">
        <v>43656.0</v>
      </c>
      <c r="I11" s="126">
        <v>43658.0</v>
      </c>
      <c r="J11" s="127" t="s">
        <v>5451</v>
      </c>
      <c r="K11" s="59">
        <v>76475.0</v>
      </c>
      <c r="L11" s="60" t="s">
        <v>18</v>
      </c>
      <c r="M11" s="63" t="s">
        <v>18</v>
      </c>
      <c r="N11" s="59" t="s">
        <v>18</v>
      </c>
      <c r="O11" s="57"/>
      <c r="P11" s="152"/>
    </row>
    <row r="12">
      <c r="A12" s="63">
        <v>1.0</v>
      </c>
      <c r="B12" s="60" t="s">
        <v>5452</v>
      </c>
      <c r="C12" s="60" t="s">
        <v>5453</v>
      </c>
      <c r="D12" s="63">
        <v>796.0</v>
      </c>
      <c r="E12" s="63" t="s">
        <v>5454</v>
      </c>
      <c r="F12" s="63" t="s">
        <v>5431</v>
      </c>
      <c r="G12" s="60" t="s">
        <v>18</v>
      </c>
      <c r="H12" s="126">
        <v>43656.0</v>
      </c>
      <c r="I12" s="126">
        <v>43658.0</v>
      </c>
      <c r="J12" s="127" t="s">
        <v>5455</v>
      </c>
      <c r="K12" s="59">
        <v>236320.0</v>
      </c>
      <c r="L12" s="60" t="s">
        <v>18</v>
      </c>
      <c r="M12" s="63" t="s">
        <v>18</v>
      </c>
      <c r="N12" s="59" t="s">
        <v>18</v>
      </c>
      <c r="O12" s="57"/>
      <c r="P12" s="152"/>
    </row>
    <row r="13" ht="66.0" customHeight="1">
      <c r="A13" s="63">
        <v>1.0</v>
      </c>
      <c r="B13" s="60" t="s">
        <v>5456</v>
      </c>
      <c r="C13" s="60" t="s">
        <v>5457</v>
      </c>
      <c r="D13" s="63">
        <v>818.0</v>
      </c>
      <c r="E13" s="63" t="s">
        <v>5458</v>
      </c>
      <c r="F13" s="63" t="s">
        <v>5431</v>
      </c>
      <c r="G13" s="60" t="s">
        <v>18</v>
      </c>
      <c r="H13" s="126">
        <v>43662.0</v>
      </c>
      <c r="I13" s="126">
        <v>43663.0</v>
      </c>
      <c r="J13" s="127" t="s">
        <v>5459</v>
      </c>
      <c r="K13" s="59">
        <v>87858.0</v>
      </c>
      <c r="L13" s="60" t="s">
        <v>18</v>
      </c>
      <c r="M13" s="63" t="s">
        <v>18</v>
      </c>
      <c r="N13" s="59" t="s">
        <v>18</v>
      </c>
      <c r="O13" s="57"/>
      <c r="P13" s="152"/>
    </row>
    <row r="14">
      <c r="A14" s="63">
        <v>1.0</v>
      </c>
      <c r="B14" s="60" t="s">
        <v>5460</v>
      </c>
      <c r="C14" s="60" t="s">
        <v>4556</v>
      </c>
      <c r="D14" s="63">
        <v>808.0</v>
      </c>
      <c r="E14" s="63" t="s">
        <v>5461</v>
      </c>
      <c r="F14" s="63" t="s">
        <v>5431</v>
      </c>
      <c r="G14" s="60" t="s">
        <v>18</v>
      </c>
      <c r="H14" s="64">
        <v>43658.0</v>
      </c>
      <c r="I14" s="340">
        <v>43668.0</v>
      </c>
      <c r="J14" s="121" t="s">
        <v>5462</v>
      </c>
      <c r="K14" s="59">
        <v>1184088.0</v>
      </c>
      <c r="L14" s="60" t="s">
        <v>18</v>
      </c>
      <c r="M14" s="63" t="s">
        <v>18</v>
      </c>
      <c r="N14" s="59" t="s">
        <v>18</v>
      </c>
      <c r="O14" s="57"/>
      <c r="P14" s="152"/>
    </row>
    <row r="15">
      <c r="A15" s="63">
        <v>1.0</v>
      </c>
      <c r="B15" s="60" t="s">
        <v>5463</v>
      </c>
      <c r="C15" s="60" t="s">
        <v>5464</v>
      </c>
      <c r="D15" s="63">
        <v>886.0</v>
      </c>
      <c r="E15" s="63" t="s">
        <v>2439</v>
      </c>
      <c r="F15" s="63" t="s">
        <v>5431</v>
      </c>
      <c r="G15" s="60" t="s">
        <v>18</v>
      </c>
      <c r="H15" s="126">
        <v>43677.0</v>
      </c>
      <c r="I15" s="126">
        <v>43679.0</v>
      </c>
      <c r="J15" s="127" t="s">
        <v>5465</v>
      </c>
      <c r="K15" s="59">
        <v>895330.0</v>
      </c>
      <c r="L15" s="60" t="s">
        <v>18</v>
      </c>
      <c r="M15" s="63" t="s">
        <v>18</v>
      </c>
      <c r="N15" s="59" t="s">
        <v>18</v>
      </c>
      <c r="O15" s="57"/>
      <c r="P15" s="152"/>
    </row>
    <row r="16">
      <c r="A16" s="63">
        <v>1.0</v>
      </c>
      <c r="B16" s="60" t="s">
        <v>5463</v>
      </c>
      <c r="C16" s="60" t="s">
        <v>5464</v>
      </c>
      <c r="D16" s="63" t="s">
        <v>5466</v>
      </c>
      <c r="E16" s="63" t="s">
        <v>2439</v>
      </c>
      <c r="F16" s="63" t="s">
        <v>5431</v>
      </c>
      <c r="G16" s="60" t="s">
        <v>18</v>
      </c>
      <c r="H16" s="126">
        <v>43662.0</v>
      </c>
      <c r="I16" s="126">
        <v>43676.0</v>
      </c>
      <c r="J16" s="127" t="s">
        <v>5467</v>
      </c>
      <c r="K16" s="59">
        <v>895330.0</v>
      </c>
      <c r="L16" s="60" t="s">
        <v>18</v>
      </c>
      <c r="M16" s="63" t="s">
        <v>18</v>
      </c>
      <c r="N16" s="59" t="s">
        <v>18</v>
      </c>
      <c r="O16" s="57"/>
      <c r="P16" s="152"/>
    </row>
    <row r="17">
      <c r="A17" s="63">
        <v>1.0</v>
      </c>
      <c r="B17" s="60" t="s">
        <v>2252</v>
      </c>
      <c r="C17" s="60" t="s">
        <v>577</v>
      </c>
      <c r="D17" s="63">
        <v>830.0</v>
      </c>
      <c r="E17" s="63" t="s">
        <v>5468</v>
      </c>
      <c r="F17" s="63" t="s">
        <v>5431</v>
      </c>
      <c r="G17" s="60" t="s">
        <v>18</v>
      </c>
      <c r="H17" s="126">
        <v>43664.0</v>
      </c>
      <c r="I17" s="126">
        <v>43668.0</v>
      </c>
      <c r="J17" s="127" t="s">
        <v>5469</v>
      </c>
      <c r="K17" s="59">
        <v>65790.0</v>
      </c>
      <c r="L17" s="60" t="s">
        <v>18</v>
      </c>
      <c r="M17" s="63" t="s">
        <v>18</v>
      </c>
      <c r="N17" s="59" t="s">
        <v>18</v>
      </c>
      <c r="O17" s="57"/>
      <c r="P17" s="152"/>
    </row>
    <row r="18">
      <c r="A18" s="63">
        <v>1.0</v>
      </c>
      <c r="B18" s="60" t="s">
        <v>5470</v>
      </c>
      <c r="C18" s="60" t="s">
        <v>326</v>
      </c>
      <c r="D18" s="63">
        <v>829.0</v>
      </c>
      <c r="E18" s="63" t="s">
        <v>5471</v>
      </c>
      <c r="F18" s="63" t="s">
        <v>5431</v>
      </c>
      <c r="G18" s="60" t="s">
        <v>18</v>
      </c>
      <c r="H18" s="126">
        <v>43664.0</v>
      </c>
      <c r="I18" s="64">
        <v>43677.0</v>
      </c>
      <c r="J18" s="127" t="s">
        <v>5472</v>
      </c>
      <c r="K18" s="63" t="s">
        <v>18</v>
      </c>
      <c r="L18" s="60" t="s">
        <v>18</v>
      </c>
      <c r="M18" s="63" t="s">
        <v>18</v>
      </c>
      <c r="N18" s="59" t="s">
        <v>18</v>
      </c>
      <c r="O18" s="57"/>
      <c r="P18" s="152"/>
    </row>
    <row r="19">
      <c r="A19" s="63">
        <v>2.0</v>
      </c>
      <c r="B19" s="60" t="s">
        <v>1272</v>
      </c>
      <c r="C19" s="60" t="s">
        <v>2084</v>
      </c>
      <c r="D19" s="63">
        <v>659.0</v>
      </c>
      <c r="E19" s="63" t="s">
        <v>5473</v>
      </c>
      <c r="F19" s="63" t="s">
        <v>5431</v>
      </c>
      <c r="G19" s="60" t="s">
        <v>18</v>
      </c>
      <c r="H19" s="126">
        <v>43627.0</v>
      </c>
      <c r="I19" s="126">
        <v>43745.0</v>
      </c>
      <c r="J19" s="127" t="s">
        <v>5474</v>
      </c>
      <c r="K19" s="63" t="s">
        <v>18</v>
      </c>
      <c r="L19" s="60" t="s">
        <v>18</v>
      </c>
      <c r="M19" s="63" t="s">
        <v>18</v>
      </c>
      <c r="N19" s="59" t="s">
        <v>18</v>
      </c>
      <c r="O19" s="57"/>
      <c r="P19" s="152"/>
    </row>
    <row r="20">
      <c r="A20" s="63">
        <v>2.0</v>
      </c>
      <c r="B20" s="60" t="s">
        <v>127</v>
      </c>
      <c r="C20" s="60" t="s">
        <v>5475</v>
      </c>
      <c r="D20" s="63">
        <v>834.0</v>
      </c>
      <c r="E20" s="63" t="s">
        <v>5476</v>
      </c>
      <c r="F20" s="63" t="s">
        <v>5431</v>
      </c>
      <c r="G20" s="60" t="s">
        <v>18</v>
      </c>
      <c r="H20" s="126">
        <v>43664.0</v>
      </c>
      <c r="I20" s="64">
        <v>43686.0</v>
      </c>
      <c r="J20" s="127" t="s">
        <v>5477</v>
      </c>
      <c r="K20" s="59">
        <v>942708.0</v>
      </c>
      <c r="L20" s="60" t="s">
        <v>18</v>
      </c>
      <c r="M20" s="63" t="s">
        <v>18</v>
      </c>
      <c r="N20" s="59" t="s">
        <v>18</v>
      </c>
      <c r="O20" s="57"/>
      <c r="P20" s="152"/>
    </row>
    <row r="21">
      <c r="A21" s="63">
        <v>1.0</v>
      </c>
      <c r="B21" s="60" t="s">
        <v>2360</v>
      </c>
      <c r="C21" s="60" t="s">
        <v>577</v>
      </c>
      <c r="D21" s="63">
        <v>836.0</v>
      </c>
      <c r="E21" s="63" t="s">
        <v>5478</v>
      </c>
      <c r="F21" s="63" t="s">
        <v>5431</v>
      </c>
      <c r="G21" s="60" t="s">
        <v>18</v>
      </c>
      <c r="H21" s="126">
        <v>43667.0</v>
      </c>
      <c r="I21" s="126">
        <v>43669.0</v>
      </c>
      <c r="J21" s="127" t="s">
        <v>5479</v>
      </c>
      <c r="K21" s="59">
        <v>131580.0</v>
      </c>
      <c r="L21" s="60" t="s">
        <v>18</v>
      </c>
      <c r="M21" s="63" t="s">
        <v>18</v>
      </c>
      <c r="N21" s="59" t="s">
        <v>18</v>
      </c>
      <c r="O21" s="57"/>
      <c r="P21" s="152"/>
    </row>
    <row r="22">
      <c r="A22" s="63">
        <v>1.0</v>
      </c>
      <c r="B22" s="60" t="s">
        <v>5480</v>
      </c>
      <c r="C22" s="60" t="s">
        <v>5481</v>
      </c>
      <c r="D22" s="63">
        <v>841.0</v>
      </c>
      <c r="E22" s="63" t="s">
        <v>5482</v>
      </c>
      <c r="F22" s="63" t="s">
        <v>5431</v>
      </c>
      <c r="G22" s="60" t="s">
        <v>18</v>
      </c>
      <c r="H22" s="126">
        <v>43667.0</v>
      </c>
      <c r="I22" s="126">
        <v>43669.0</v>
      </c>
      <c r="J22" s="127" t="s">
        <v>5483</v>
      </c>
      <c r="K22" s="59">
        <v>149687.0</v>
      </c>
      <c r="L22" s="60" t="s">
        <v>18</v>
      </c>
      <c r="M22" s="63" t="s">
        <v>18</v>
      </c>
      <c r="N22" s="59" t="s">
        <v>18</v>
      </c>
      <c r="O22" s="57"/>
      <c r="P22" s="152"/>
    </row>
    <row r="23">
      <c r="A23" s="63">
        <v>2.0</v>
      </c>
      <c r="B23" s="60" t="s">
        <v>123</v>
      </c>
      <c r="C23" s="60" t="s">
        <v>5484</v>
      </c>
      <c r="D23" s="63">
        <v>838.0</v>
      </c>
      <c r="E23" s="63" t="s">
        <v>5485</v>
      </c>
      <c r="F23" s="63" t="s">
        <v>5431</v>
      </c>
      <c r="G23" s="60" t="s">
        <v>18</v>
      </c>
      <c r="H23" s="126">
        <v>43667.0</v>
      </c>
      <c r="I23" s="126">
        <v>43697.0</v>
      </c>
      <c r="J23" s="127" t="s">
        <v>5486</v>
      </c>
      <c r="K23" s="59">
        <v>3286204.0</v>
      </c>
      <c r="L23" s="60" t="s">
        <v>18</v>
      </c>
      <c r="M23" s="63" t="s">
        <v>18</v>
      </c>
      <c r="N23" s="59" t="s">
        <v>18</v>
      </c>
      <c r="O23" s="57"/>
      <c r="P23" s="152"/>
    </row>
    <row r="24">
      <c r="A24" s="63">
        <v>1.0</v>
      </c>
      <c r="B24" s="60" t="s">
        <v>2360</v>
      </c>
      <c r="C24" s="60" t="s">
        <v>5487</v>
      </c>
      <c r="D24" s="63" t="s">
        <v>18</v>
      </c>
      <c r="E24" s="63" t="s">
        <v>5488</v>
      </c>
      <c r="F24" s="63" t="s">
        <v>5431</v>
      </c>
      <c r="G24" s="60" t="s">
        <v>18</v>
      </c>
      <c r="H24" s="126">
        <v>43701.0</v>
      </c>
      <c r="I24" s="126">
        <v>43701.0</v>
      </c>
      <c r="J24" s="127" t="s">
        <v>5489</v>
      </c>
      <c r="K24" s="59">
        <v>65197.0</v>
      </c>
      <c r="L24" s="60" t="s">
        <v>5490</v>
      </c>
      <c r="M24" s="61" t="s">
        <v>5491</v>
      </c>
      <c r="N24" s="66">
        <v>65197.0</v>
      </c>
      <c r="O24" s="62" t="s">
        <v>337</v>
      </c>
      <c r="P24" s="152"/>
    </row>
    <row r="25">
      <c r="A25" s="63">
        <v>1.0</v>
      </c>
      <c r="B25" s="60" t="s">
        <v>2360</v>
      </c>
      <c r="C25" s="60" t="s">
        <v>3553</v>
      </c>
      <c r="D25" s="63">
        <v>831.0</v>
      </c>
      <c r="E25" s="63" t="s">
        <v>5488</v>
      </c>
      <c r="F25" s="63" t="s">
        <v>5431</v>
      </c>
      <c r="G25" s="60" t="s">
        <v>18</v>
      </c>
      <c r="H25" s="126">
        <v>43664.0</v>
      </c>
      <c r="I25" s="126">
        <v>43677.0</v>
      </c>
      <c r="J25" s="127" t="s">
        <v>5492</v>
      </c>
      <c r="K25" s="59">
        <v>65197.0</v>
      </c>
      <c r="L25" s="60" t="s">
        <v>18</v>
      </c>
      <c r="M25" s="63" t="s">
        <v>18</v>
      </c>
      <c r="N25" s="59" t="s">
        <v>18</v>
      </c>
      <c r="O25" s="57"/>
      <c r="P25" s="152"/>
    </row>
    <row r="26" ht="42.0" customHeight="1">
      <c r="A26" s="63">
        <v>1.0</v>
      </c>
      <c r="B26" s="60" t="s">
        <v>5493</v>
      </c>
      <c r="C26" s="60" t="s">
        <v>291</v>
      </c>
      <c r="D26" s="63">
        <v>849.0</v>
      </c>
      <c r="E26" s="63" t="s">
        <v>5494</v>
      </c>
      <c r="F26" s="63" t="s">
        <v>5431</v>
      </c>
      <c r="G26" s="60" t="s">
        <v>18</v>
      </c>
      <c r="H26" s="126">
        <v>43668.0</v>
      </c>
      <c r="I26" s="126">
        <v>43671.0</v>
      </c>
      <c r="J26" s="127" t="s">
        <v>5495</v>
      </c>
      <c r="K26" s="59">
        <v>468863.0</v>
      </c>
      <c r="L26" s="60" t="s">
        <v>18</v>
      </c>
      <c r="M26" s="63" t="s">
        <v>18</v>
      </c>
      <c r="N26" s="59" t="s">
        <v>18</v>
      </c>
      <c r="O26" s="57"/>
      <c r="P26" s="152"/>
    </row>
    <row r="27">
      <c r="A27" s="63">
        <v>1.0</v>
      </c>
      <c r="B27" s="60" t="s">
        <v>5496</v>
      </c>
      <c r="C27" s="60" t="s">
        <v>5481</v>
      </c>
      <c r="D27" s="63">
        <v>865.0</v>
      </c>
      <c r="E27" s="63" t="s">
        <v>5497</v>
      </c>
      <c r="F27" s="63" t="s">
        <v>5431</v>
      </c>
      <c r="G27" s="60" t="s">
        <v>18</v>
      </c>
      <c r="H27" s="126">
        <v>43670.0</v>
      </c>
      <c r="I27" s="126">
        <v>43672.0</v>
      </c>
      <c r="J27" s="127" t="s">
        <v>5498</v>
      </c>
      <c r="K27" s="59">
        <v>52796.0</v>
      </c>
      <c r="L27" s="60" t="s">
        <v>18</v>
      </c>
      <c r="M27" s="63" t="s">
        <v>18</v>
      </c>
      <c r="N27" s="59" t="s">
        <v>18</v>
      </c>
      <c r="O27" s="57"/>
      <c r="P27" s="152"/>
    </row>
    <row r="28">
      <c r="A28" s="63">
        <v>1.0</v>
      </c>
      <c r="B28" s="60" t="s">
        <v>5499</v>
      </c>
      <c r="C28" s="60" t="s">
        <v>93</v>
      </c>
      <c r="D28" s="63">
        <v>868.0</v>
      </c>
      <c r="E28" s="63" t="s">
        <v>5500</v>
      </c>
      <c r="F28" s="63" t="s">
        <v>5431</v>
      </c>
      <c r="G28" s="60" t="s">
        <v>18</v>
      </c>
      <c r="H28" s="126">
        <v>43671.0</v>
      </c>
      <c r="I28" s="126">
        <v>43676.0</v>
      </c>
      <c r="J28" s="127" t="s">
        <v>5501</v>
      </c>
      <c r="K28" s="59">
        <v>417715.0</v>
      </c>
      <c r="L28" s="60" t="s">
        <v>18</v>
      </c>
      <c r="M28" s="63" t="s">
        <v>18</v>
      </c>
      <c r="N28" s="59" t="s">
        <v>18</v>
      </c>
      <c r="O28" s="57"/>
      <c r="P28" s="152"/>
    </row>
    <row r="29">
      <c r="A29" s="63">
        <v>1.0</v>
      </c>
      <c r="B29" s="60" t="s">
        <v>5502</v>
      </c>
      <c r="C29" s="60" t="s">
        <v>153</v>
      </c>
      <c r="D29" s="63">
        <v>899.0</v>
      </c>
      <c r="E29" s="63" t="s">
        <v>5503</v>
      </c>
      <c r="F29" s="63" t="s">
        <v>5431</v>
      </c>
      <c r="G29" s="60" t="s">
        <v>18</v>
      </c>
      <c r="H29" s="126">
        <v>43682.0</v>
      </c>
      <c r="I29" s="64">
        <v>43685.0</v>
      </c>
      <c r="J29" s="127" t="s">
        <v>5504</v>
      </c>
      <c r="K29" s="59">
        <v>679206.0</v>
      </c>
      <c r="L29" s="60" t="s">
        <v>18</v>
      </c>
      <c r="M29" s="63" t="s">
        <v>18</v>
      </c>
      <c r="N29" s="59" t="s">
        <v>18</v>
      </c>
      <c r="O29" s="57"/>
      <c r="P29" s="152"/>
    </row>
    <row r="30">
      <c r="A30" s="63">
        <v>1.0</v>
      </c>
      <c r="B30" s="60" t="s">
        <v>5505</v>
      </c>
      <c r="C30" s="60" t="s">
        <v>93</v>
      </c>
      <c r="D30" s="63">
        <v>895.0</v>
      </c>
      <c r="E30" s="63" t="s">
        <v>5506</v>
      </c>
      <c r="F30" s="63" t="s">
        <v>5431</v>
      </c>
      <c r="G30" s="60" t="s">
        <v>18</v>
      </c>
      <c r="H30" s="126">
        <v>43679.0</v>
      </c>
      <c r="I30" s="126">
        <v>43693.0</v>
      </c>
      <c r="J30" s="127" t="s">
        <v>5507</v>
      </c>
      <c r="K30" s="59">
        <v>1107490.0</v>
      </c>
      <c r="L30" s="60" t="s">
        <v>18</v>
      </c>
      <c r="M30" s="61" t="s">
        <v>18</v>
      </c>
      <c r="N30" s="66" t="s">
        <v>18</v>
      </c>
      <c r="O30" s="57"/>
      <c r="P30" s="152"/>
    </row>
    <row r="31">
      <c r="A31" s="63">
        <v>2.0</v>
      </c>
      <c r="B31" s="60" t="s">
        <v>5505</v>
      </c>
      <c r="C31" s="60" t="s">
        <v>169</v>
      </c>
      <c r="D31" s="63">
        <v>881.0</v>
      </c>
      <c r="E31" s="63" t="s">
        <v>5506</v>
      </c>
      <c r="F31" s="63" t="s">
        <v>5431</v>
      </c>
      <c r="G31" s="60" t="s">
        <v>18</v>
      </c>
      <c r="H31" s="126">
        <v>43675.0</v>
      </c>
      <c r="I31" s="126">
        <v>43692.0</v>
      </c>
      <c r="J31" s="127" t="s">
        <v>5508</v>
      </c>
      <c r="K31" s="59">
        <v>1107490.0</v>
      </c>
      <c r="L31" s="60" t="s">
        <v>18</v>
      </c>
      <c r="M31" s="61" t="s">
        <v>18</v>
      </c>
      <c r="N31" s="66" t="s">
        <v>18</v>
      </c>
      <c r="O31" s="57"/>
      <c r="P31" s="152"/>
    </row>
    <row r="32">
      <c r="A32" s="63">
        <v>1.0</v>
      </c>
      <c r="B32" s="60" t="s">
        <v>3690</v>
      </c>
      <c r="C32" s="60" t="s">
        <v>326</v>
      </c>
      <c r="D32" s="63">
        <v>935.0</v>
      </c>
      <c r="E32" s="63" t="s">
        <v>5509</v>
      </c>
      <c r="F32" s="63" t="s">
        <v>5431</v>
      </c>
      <c r="G32" s="60" t="s">
        <v>18</v>
      </c>
      <c r="H32" s="126">
        <v>43693.0</v>
      </c>
      <c r="I32" s="126">
        <v>43700.0</v>
      </c>
      <c r="J32" s="127" t="s">
        <v>5510</v>
      </c>
      <c r="K32" s="59">
        <v>1571797.0</v>
      </c>
      <c r="L32" s="60" t="s">
        <v>18</v>
      </c>
      <c r="M32" s="61" t="s">
        <v>18</v>
      </c>
      <c r="N32" s="66" t="s">
        <v>18</v>
      </c>
      <c r="O32" s="57"/>
      <c r="P32" s="152"/>
    </row>
    <row r="33">
      <c r="A33" s="63">
        <v>1.0</v>
      </c>
      <c r="B33" s="60" t="s">
        <v>5511</v>
      </c>
      <c r="C33" s="60" t="s">
        <v>318</v>
      </c>
      <c r="D33" s="63">
        <v>1020.0</v>
      </c>
      <c r="E33" s="63" t="s">
        <v>18</v>
      </c>
      <c r="F33" s="63" t="s">
        <v>140</v>
      </c>
      <c r="G33" s="60" t="s">
        <v>18</v>
      </c>
      <c r="H33" s="126">
        <v>43713.0</v>
      </c>
      <c r="I33" s="63" t="s">
        <v>18</v>
      </c>
      <c r="J33" s="127" t="s">
        <v>5512</v>
      </c>
      <c r="K33" s="63" t="s">
        <v>18</v>
      </c>
      <c r="L33" s="60" t="s">
        <v>18</v>
      </c>
      <c r="M33" s="63" t="s">
        <v>18</v>
      </c>
      <c r="N33" s="59" t="s">
        <v>18</v>
      </c>
      <c r="O33" s="57"/>
    </row>
    <row r="34">
      <c r="A34" s="63">
        <v>1.0</v>
      </c>
      <c r="B34" s="60" t="s">
        <v>5513</v>
      </c>
      <c r="C34" s="60" t="s">
        <v>5514</v>
      </c>
      <c r="D34" s="63">
        <v>1090.0</v>
      </c>
      <c r="E34" s="63" t="s">
        <v>18</v>
      </c>
      <c r="F34" s="63" t="s">
        <v>140</v>
      </c>
      <c r="G34" s="60" t="s">
        <v>18</v>
      </c>
      <c r="H34" s="126">
        <v>43731.0</v>
      </c>
      <c r="I34" s="63" t="s">
        <v>18</v>
      </c>
      <c r="J34" s="127" t="s">
        <v>5515</v>
      </c>
      <c r="K34" s="63" t="s">
        <v>18</v>
      </c>
      <c r="L34" s="60" t="s">
        <v>18</v>
      </c>
      <c r="M34" s="63" t="s">
        <v>18</v>
      </c>
      <c r="N34" s="59" t="s">
        <v>18</v>
      </c>
      <c r="O34" s="57"/>
    </row>
    <row r="35">
      <c r="A35" s="63">
        <v>1.0</v>
      </c>
      <c r="B35" s="60" t="s">
        <v>5516</v>
      </c>
      <c r="C35" s="60" t="s">
        <v>326</v>
      </c>
      <c r="D35" s="63">
        <v>1109.0</v>
      </c>
      <c r="E35" s="63" t="s">
        <v>18</v>
      </c>
      <c r="F35" s="63" t="s">
        <v>140</v>
      </c>
      <c r="G35" s="60" t="s">
        <v>18</v>
      </c>
      <c r="H35" s="126">
        <v>43734.0</v>
      </c>
      <c r="I35" s="63" t="s">
        <v>18</v>
      </c>
      <c r="J35" s="127" t="s">
        <v>5517</v>
      </c>
      <c r="K35" s="63" t="s">
        <v>18</v>
      </c>
      <c r="L35" s="60" t="s">
        <v>18</v>
      </c>
      <c r="M35" s="63" t="s">
        <v>18</v>
      </c>
      <c r="N35" s="59" t="s">
        <v>18</v>
      </c>
      <c r="O35" s="57"/>
    </row>
    <row r="36">
      <c r="A36" s="63">
        <v>1.0</v>
      </c>
      <c r="B36" s="60" t="s">
        <v>5518</v>
      </c>
      <c r="C36" s="60" t="s">
        <v>326</v>
      </c>
      <c r="D36" s="63">
        <v>1111.0</v>
      </c>
      <c r="E36" s="63" t="s">
        <v>18</v>
      </c>
      <c r="F36" s="63" t="s">
        <v>140</v>
      </c>
      <c r="G36" s="60" t="s">
        <v>18</v>
      </c>
      <c r="H36" s="126">
        <v>43734.0</v>
      </c>
      <c r="I36" s="63" t="s">
        <v>18</v>
      </c>
      <c r="J36" s="127" t="s">
        <v>5519</v>
      </c>
      <c r="K36" s="63" t="s">
        <v>18</v>
      </c>
      <c r="L36" s="60" t="s">
        <v>18</v>
      </c>
      <c r="M36" s="63" t="s">
        <v>18</v>
      </c>
      <c r="N36" s="59" t="s">
        <v>18</v>
      </c>
      <c r="O36" s="57"/>
    </row>
    <row r="37">
      <c r="A37" s="63">
        <v>1.0</v>
      </c>
      <c r="B37" s="60" t="s">
        <v>5520</v>
      </c>
      <c r="C37" s="60" t="s">
        <v>5521</v>
      </c>
      <c r="D37" s="63">
        <v>1488.0</v>
      </c>
      <c r="E37" s="63" t="s">
        <v>18</v>
      </c>
      <c r="F37" s="63" t="s">
        <v>140</v>
      </c>
      <c r="G37" s="60" t="s">
        <v>18</v>
      </c>
      <c r="H37" s="126">
        <v>43817.0</v>
      </c>
      <c r="I37" s="126">
        <v>43817.0</v>
      </c>
      <c r="J37" s="127" t="s">
        <v>5522</v>
      </c>
      <c r="K37" s="63" t="s">
        <v>18</v>
      </c>
      <c r="L37" s="60" t="s">
        <v>18</v>
      </c>
      <c r="M37" s="63" t="s">
        <v>18</v>
      </c>
      <c r="N37" s="59" t="s">
        <v>18</v>
      </c>
      <c r="O37" s="57"/>
    </row>
    <row r="38">
      <c r="A38" s="63">
        <v>1.0</v>
      </c>
      <c r="B38" s="60" t="s">
        <v>5523</v>
      </c>
      <c r="C38" s="60" t="s">
        <v>2697</v>
      </c>
      <c r="D38" s="63">
        <v>1506.0</v>
      </c>
      <c r="E38" s="63" t="s">
        <v>18</v>
      </c>
      <c r="F38" s="63" t="s">
        <v>140</v>
      </c>
      <c r="G38" s="60" t="s">
        <v>18</v>
      </c>
      <c r="H38" s="126">
        <v>43817.0</v>
      </c>
      <c r="I38" s="126">
        <v>43817.0</v>
      </c>
      <c r="J38" s="127" t="s">
        <v>5524</v>
      </c>
      <c r="K38" s="63" t="s">
        <v>18</v>
      </c>
      <c r="L38" s="60" t="s">
        <v>18</v>
      </c>
      <c r="M38" s="63" t="s">
        <v>18</v>
      </c>
      <c r="N38" s="59" t="s">
        <v>18</v>
      </c>
      <c r="O38" s="57"/>
    </row>
    <row r="39">
      <c r="A39" s="63">
        <v>1.0</v>
      </c>
      <c r="B39" s="60" t="s">
        <v>5525</v>
      </c>
      <c r="C39" s="60" t="s">
        <v>5526</v>
      </c>
      <c r="D39" s="63">
        <v>1435.0</v>
      </c>
      <c r="E39" s="63" t="s">
        <v>18</v>
      </c>
      <c r="F39" s="63" t="s">
        <v>140</v>
      </c>
      <c r="G39" s="60" t="s">
        <v>18</v>
      </c>
      <c r="H39" s="126">
        <v>43816.0</v>
      </c>
      <c r="I39" s="126">
        <v>43816.0</v>
      </c>
      <c r="J39" s="127" t="s">
        <v>5527</v>
      </c>
      <c r="K39" s="59">
        <v>2.553111E7</v>
      </c>
      <c r="L39" s="60" t="s">
        <v>18</v>
      </c>
      <c r="M39" s="63" t="s">
        <v>18</v>
      </c>
      <c r="N39" s="59" t="s">
        <v>18</v>
      </c>
      <c r="O39" s="57"/>
    </row>
    <row r="40">
      <c r="A40" s="63">
        <v>1.0</v>
      </c>
      <c r="B40" s="60" t="s">
        <v>5528</v>
      </c>
      <c r="C40" s="60" t="s">
        <v>4229</v>
      </c>
      <c r="D40" s="63">
        <v>1404.0</v>
      </c>
      <c r="E40" s="63" t="s">
        <v>18</v>
      </c>
      <c r="F40" s="63" t="s">
        <v>140</v>
      </c>
      <c r="G40" s="60" t="s">
        <v>18</v>
      </c>
      <c r="H40" s="126">
        <v>43795.0</v>
      </c>
      <c r="I40" s="126">
        <v>43801.0</v>
      </c>
      <c r="J40" s="127" t="s">
        <v>5529</v>
      </c>
      <c r="K40" s="63" t="s">
        <v>18</v>
      </c>
      <c r="L40" s="60" t="s">
        <v>18</v>
      </c>
      <c r="M40" s="63" t="s">
        <v>18</v>
      </c>
      <c r="N40" s="59" t="s">
        <v>18</v>
      </c>
      <c r="O40" s="57"/>
    </row>
    <row r="41">
      <c r="A41" s="63">
        <v>1.0</v>
      </c>
      <c r="B41" s="60" t="s">
        <v>588</v>
      </c>
      <c r="C41" s="60" t="s">
        <v>2697</v>
      </c>
      <c r="D41" s="63">
        <v>1408.0</v>
      </c>
      <c r="E41" s="63" t="s">
        <v>18</v>
      </c>
      <c r="F41" s="63" t="s">
        <v>140</v>
      </c>
      <c r="G41" s="60" t="s">
        <v>18</v>
      </c>
      <c r="H41" s="126">
        <v>43795.0</v>
      </c>
      <c r="I41" s="126">
        <v>43797.0</v>
      </c>
      <c r="J41" s="127" t="s">
        <v>5530</v>
      </c>
      <c r="K41" s="63" t="s">
        <v>18</v>
      </c>
      <c r="L41" s="60" t="s">
        <v>18</v>
      </c>
      <c r="M41" s="63" t="s">
        <v>18</v>
      </c>
      <c r="N41" s="59" t="s">
        <v>18</v>
      </c>
      <c r="O41" s="57"/>
    </row>
    <row r="42">
      <c r="A42" s="63">
        <v>1.0</v>
      </c>
      <c r="B42" s="60" t="s">
        <v>5531</v>
      </c>
      <c r="C42" s="60" t="s">
        <v>93</v>
      </c>
      <c r="D42" s="63">
        <v>1392.0</v>
      </c>
      <c r="E42" s="63" t="s">
        <v>18</v>
      </c>
      <c r="F42" s="63" t="s">
        <v>140</v>
      </c>
      <c r="G42" s="60" t="s">
        <v>18</v>
      </c>
      <c r="H42" s="126">
        <v>43791.0</v>
      </c>
      <c r="I42" s="205">
        <v>43794.0</v>
      </c>
      <c r="J42" s="127" t="s">
        <v>5532</v>
      </c>
      <c r="K42" s="63" t="s">
        <v>18</v>
      </c>
      <c r="L42" s="60" t="s">
        <v>18</v>
      </c>
      <c r="M42" s="63" t="s">
        <v>18</v>
      </c>
      <c r="N42" s="59" t="s">
        <v>18</v>
      </c>
      <c r="O42" s="57"/>
    </row>
    <row r="43">
      <c r="A43" s="63">
        <v>1.0</v>
      </c>
      <c r="B43" s="60" t="s">
        <v>5533</v>
      </c>
      <c r="C43" s="60" t="s">
        <v>5534</v>
      </c>
      <c r="D43" s="63">
        <v>1373.0</v>
      </c>
      <c r="E43" s="63" t="s">
        <v>18</v>
      </c>
      <c r="F43" s="63" t="s">
        <v>140</v>
      </c>
      <c r="G43" s="60" t="s">
        <v>18</v>
      </c>
      <c r="H43" s="126">
        <v>43791.0</v>
      </c>
      <c r="I43" s="126">
        <v>43791.0</v>
      </c>
      <c r="J43" s="127" t="s">
        <v>5535</v>
      </c>
      <c r="K43" s="59" t="s">
        <v>18</v>
      </c>
      <c r="L43" s="60" t="s">
        <v>18</v>
      </c>
      <c r="M43" s="61" t="s">
        <v>18</v>
      </c>
      <c r="N43" s="59" t="s">
        <v>18</v>
      </c>
      <c r="O43" s="57"/>
    </row>
    <row r="44">
      <c r="A44" s="63">
        <v>1.0</v>
      </c>
      <c r="B44" s="60" t="s">
        <v>5536</v>
      </c>
      <c r="C44" s="60" t="s">
        <v>577</v>
      </c>
      <c r="D44" s="63">
        <v>1378.0</v>
      </c>
      <c r="E44" s="63" t="s">
        <v>18</v>
      </c>
      <c r="F44" s="63" t="s">
        <v>140</v>
      </c>
      <c r="G44" s="60" t="s">
        <v>18</v>
      </c>
      <c r="H44" s="126">
        <v>43791.0</v>
      </c>
      <c r="I44" s="126">
        <v>43791.0</v>
      </c>
      <c r="J44" s="127" t="s">
        <v>5537</v>
      </c>
      <c r="K44" s="59" t="s">
        <v>18</v>
      </c>
      <c r="L44" s="60" t="s">
        <v>18</v>
      </c>
      <c r="M44" s="61" t="s">
        <v>18</v>
      </c>
      <c r="N44" s="59" t="s">
        <v>18</v>
      </c>
      <c r="O44" s="57"/>
    </row>
    <row r="45">
      <c r="A45" s="63">
        <v>1.0</v>
      </c>
      <c r="B45" s="60" t="s">
        <v>5538</v>
      </c>
      <c r="C45" s="60" t="s">
        <v>5539</v>
      </c>
      <c r="D45" s="63">
        <v>1370.0</v>
      </c>
      <c r="E45" s="63" t="s">
        <v>18</v>
      </c>
      <c r="F45" s="63" t="s">
        <v>140</v>
      </c>
      <c r="G45" s="60" t="s">
        <v>18</v>
      </c>
      <c r="H45" s="126">
        <v>43790.0</v>
      </c>
      <c r="I45" s="126">
        <v>43790.0</v>
      </c>
      <c r="J45" s="127" t="s">
        <v>5540</v>
      </c>
      <c r="K45" s="59" t="s">
        <v>18</v>
      </c>
      <c r="L45" s="60" t="s">
        <v>18</v>
      </c>
      <c r="M45" s="61" t="s">
        <v>18</v>
      </c>
      <c r="N45" s="59" t="s">
        <v>18</v>
      </c>
      <c r="O45" s="57"/>
    </row>
    <row r="46">
      <c r="A46" s="63">
        <v>1.0</v>
      </c>
      <c r="B46" s="60" t="s">
        <v>5541</v>
      </c>
      <c r="C46" s="60" t="s">
        <v>326</v>
      </c>
      <c r="D46" s="63">
        <v>1361.0</v>
      </c>
      <c r="E46" s="63" t="s">
        <v>18</v>
      </c>
      <c r="F46" s="63" t="s">
        <v>140</v>
      </c>
      <c r="G46" s="60" t="s">
        <v>18</v>
      </c>
      <c r="H46" s="126">
        <v>43788.0</v>
      </c>
      <c r="I46" s="126">
        <v>43788.0</v>
      </c>
      <c r="J46" s="127" t="s">
        <v>5542</v>
      </c>
      <c r="K46" s="63" t="s">
        <v>18</v>
      </c>
      <c r="L46" s="60" t="s">
        <v>18</v>
      </c>
      <c r="M46" s="63" t="s">
        <v>18</v>
      </c>
      <c r="N46" s="59" t="s">
        <v>18</v>
      </c>
      <c r="O46" s="57"/>
    </row>
    <row r="47">
      <c r="A47" s="63">
        <v>1.0</v>
      </c>
      <c r="B47" s="60" t="s">
        <v>5543</v>
      </c>
      <c r="C47" s="60" t="s">
        <v>5544</v>
      </c>
      <c r="D47" s="63" t="s">
        <v>18</v>
      </c>
      <c r="E47" s="63" t="s">
        <v>18</v>
      </c>
      <c r="F47" s="63" t="s">
        <v>140</v>
      </c>
      <c r="G47" s="60" t="s">
        <v>18</v>
      </c>
      <c r="H47" s="126">
        <v>43781.0</v>
      </c>
      <c r="I47" s="126">
        <v>43784.0</v>
      </c>
      <c r="J47" s="127" t="s">
        <v>5545</v>
      </c>
      <c r="K47" s="63" t="s">
        <v>18</v>
      </c>
      <c r="L47" s="60" t="s">
        <v>18</v>
      </c>
      <c r="M47" s="63" t="s">
        <v>18</v>
      </c>
      <c r="N47" s="59" t="s">
        <v>18</v>
      </c>
      <c r="O47" s="57"/>
    </row>
    <row r="48">
      <c r="A48" s="63">
        <v>1.0</v>
      </c>
      <c r="B48" s="60" t="s">
        <v>5546</v>
      </c>
      <c r="C48" s="60" t="s">
        <v>577</v>
      </c>
      <c r="D48" s="63">
        <v>1347.0</v>
      </c>
      <c r="E48" s="63" t="s">
        <v>18</v>
      </c>
      <c r="F48" s="63" t="s">
        <v>140</v>
      </c>
      <c r="G48" s="60" t="s">
        <v>18</v>
      </c>
      <c r="H48" s="126">
        <v>43784.0</v>
      </c>
      <c r="I48" s="126">
        <v>43784.0</v>
      </c>
      <c r="J48" s="127" t="s">
        <v>5547</v>
      </c>
      <c r="K48" s="63" t="s">
        <v>18</v>
      </c>
      <c r="L48" s="60" t="s">
        <v>18</v>
      </c>
      <c r="M48" s="63" t="s">
        <v>18</v>
      </c>
      <c r="N48" s="59" t="s">
        <v>18</v>
      </c>
      <c r="O48" s="57"/>
    </row>
    <row r="49">
      <c r="A49" s="63">
        <v>1.0</v>
      </c>
      <c r="B49" s="60" t="s">
        <v>5548</v>
      </c>
      <c r="C49" s="60" t="s">
        <v>2697</v>
      </c>
      <c r="D49" s="63">
        <v>1350.0</v>
      </c>
      <c r="E49" s="63" t="s">
        <v>18</v>
      </c>
      <c r="F49" s="63" t="s">
        <v>140</v>
      </c>
      <c r="G49" s="60" t="s">
        <v>18</v>
      </c>
      <c r="H49" s="126">
        <v>43784.0</v>
      </c>
      <c r="I49" s="126">
        <v>43784.0</v>
      </c>
      <c r="J49" s="127" t="s">
        <v>5549</v>
      </c>
      <c r="K49" s="63" t="s">
        <v>18</v>
      </c>
      <c r="L49" s="60" t="s">
        <v>18</v>
      </c>
      <c r="M49" s="63" t="s">
        <v>18</v>
      </c>
      <c r="N49" s="59" t="s">
        <v>18</v>
      </c>
      <c r="O49" s="57"/>
    </row>
    <row r="50">
      <c r="A50" s="63">
        <v>1.0</v>
      </c>
      <c r="B50" s="60" t="s">
        <v>5436</v>
      </c>
      <c r="C50" s="60" t="s">
        <v>5550</v>
      </c>
      <c r="D50" s="63">
        <v>1327.0</v>
      </c>
      <c r="E50" s="63" t="s">
        <v>18</v>
      </c>
      <c r="F50" s="63" t="s">
        <v>140</v>
      </c>
      <c r="G50" s="60" t="s">
        <v>18</v>
      </c>
      <c r="H50" s="126">
        <v>43781.0</v>
      </c>
      <c r="I50" s="126">
        <v>43781.0</v>
      </c>
      <c r="J50" s="127" t="s">
        <v>5551</v>
      </c>
      <c r="K50" s="63" t="s">
        <v>18</v>
      </c>
      <c r="L50" s="60" t="s">
        <v>5552</v>
      </c>
      <c r="M50" s="63" t="s">
        <v>18</v>
      </c>
      <c r="N50" s="59" t="s">
        <v>18</v>
      </c>
      <c r="O50" s="57"/>
    </row>
    <row r="51">
      <c r="A51" s="63">
        <v>1.0</v>
      </c>
      <c r="B51" s="60" t="s">
        <v>5553</v>
      </c>
      <c r="C51" s="60" t="s">
        <v>5554</v>
      </c>
      <c r="D51" s="63">
        <v>1333.0</v>
      </c>
      <c r="E51" s="63" t="s">
        <v>18</v>
      </c>
      <c r="F51" s="63" t="s">
        <v>140</v>
      </c>
      <c r="G51" s="60" t="s">
        <v>18</v>
      </c>
      <c r="H51" s="126">
        <v>43781.0</v>
      </c>
      <c r="I51" s="126">
        <v>43781.0</v>
      </c>
      <c r="J51" s="127" t="s">
        <v>5555</v>
      </c>
      <c r="K51" s="63" t="s">
        <v>18</v>
      </c>
      <c r="L51" s="60" t="s">
        <v>18</v>
      </c>
      <c r="M51" s="63" t="s">
        <v>18</v>
      </c>
      <c r="N51" s="59" t="s">
        <v>18</v>
      </c>
      <c r="O51" s="57"/>
      <c r="P51" s="152"/>
    </row>
    <row r="52">
      <c r="A52" s="63">
        <v>1.0</v>
      </c>
      <c r="B52" s="60" t="s">
        <v>5556</v>
      </c>
      <c r="C52" s="60" t="s">
        <v>5557</v>
      </c>
      <c r="D52" s="63">
        <v>1321.0</v>
      </c>
      <c r="E52" s="63" t="s">
        <v>18</v>
      </c>
      <c r="F52" s="63" t="s">
        <v>140</v>
      </c>
      <c r="G52" s="60" t="s">
        <v>18</v>
      </c>
      <c r="H52" s="126">
        <v>43777.0</v>
      </c>
      <c r="I52" s="126">
        <v>43777.0</v>
      </c>
      <c r="J52" s="127" t="s">
        <v>5558</v>
      </c>
      <c r="K52" s="63" t="s">
        <v>18</v>
      </c>
      <c r="L52" s="60" t="s">
        <v>18</v>
      </c>
      <c r="M52" s="63" t="s">
        <v>18</v>
      </c>
      <c r="N52" s="66" t="s">
        <v>18</v>
      </c>
      <c r="O52" s="57"/>
    </row>
    <row r="53">
      <c r="A53" s="63">
        <v>1.0</v>
      </c>
      <c r="B53" s="60" t="s">
        <v>1680</v>
      </c>
      <c r="C53" s="60" t="s">
        <v>5559</v>
      </c>
      <c r="D53" s="63">
        <v>1264.0</v>
      </c>
      <c r="E53" s="63" t="s">
        <v>18</v>
      </c>
      <c r="F53" s="63" t="s">
        <v>140</v>
      </c>
      <c r="G53" s="60" t="s">
        <v>18</v>
      </c>
      <c r="H53" s="126">
        <v>43767.0</v>
      </c>
      <c r="I53" s="126">
        <v>43768.0</v>
      </c>
      <c r="J53" s="127" t="s">
        <v>5560</v>
      </c>
      <c r="K53" s="63" t="s">
        <v>18</v>
      </c>
      <c r="L53" s="60" t="s">
        <v>18</v>
      </c>
      <c r="M53" s="63" t="s">
        <v>18</v>
      </c>
      <c r="N53" s="66" t="s">
        <v>18</v>
      </c>
      <c r="O53" s="57"/>
    </row>
    <row r="54">
      <c r="A54" s="63">
        <v>1.0</v>
      </c>
      <c r="B54" s="60" t="s">
        <v>127</v>
      </c>
      <c r="C54" s="60" t="s">
        <v>426</v>
      </c>
      <c r="D54" s="63">
        <v>1248.0</v>
      </c>
      <c r="E54" s="63" t="s">
        <v>18</v>
      </c>
      <c r="F54" s="63" t="s">
        <v>140</v>
      </c>
      <c r="G54" s="60" t="s">
        <v>18</v>
      </c>
      <c r="H54" s="126">
        <v>43762.0</v>
      </c>
      <c r="I54" s="126">
        <v>43762.0</v>
      </c>
      <c r="J54" s="127" t="s">
        <v>5561</v>
      </c>
      <c r="K54" s="63" t="s">
        <v>18</v>
      </c>
      <c r="L54" s="60" t="s">
        <v>18</v>
      </c>
      <c r="M54" s="63" t="s">
        <v>18</v>
      </c>
      <c r="N54" s="59" t="s">
        <v>18</v>
      </c>
      <c r="O54" s="57"/>
    </row>
    <row r="55">
      <c r="A55" s="63">
        <v>1.0</v>
      </c>
      <c r="B55" s="60" t="s">
        <v>5562</v>
      </c>
      <c r="C55" s="60" t="s">
        <v>2943</v>
      </c>
      <c r="D55" s="63">
        <v>1212.0</v>
      </c>
      <c r="E55" s="63" t="s">
        <v>18</v>
      </c>
      <c r="F55" s="63" t="s">
        <v>140</v>
      </c>
      <c r="G55" s="60" t="s">
        <v>18</v>
      </c>
      <c r="H55" s="126">
        <v>43756.0</v>
      </c>
      <c r="I55" s="126">
        <v>43759.0</v>
      </c>
      <c r="J55" s="127" t="s">
        <v>5563</v>
      </c>
      <c r="K55" s="59">
        <v>288140.0</v>
      </c>
      <c r="L55" s="60" t="s">
        <v>18</v>
      </c>
      <c r="M55" s="63" t="s">
        <v>18</v>
      </c>
      <c r="N55" s="59" t="s">
        <v>18</v>
      </c>
      <c r="O55" s="57"/>
    </row>
    <row r="56" ht="27.0" customHeight="1">
      <c r="A56" s="63">
        <v>1.0</v>
      </c>
      <c r="B56" s="60" t="s">
        <v>5463</v>
      </c>
      <c r="C56" s="60" t="s">
        <v>5564</v>
      </c>
      <c r="D56" s="63">
        <v>1163.0</v>
      </c>
      <c r="E56" s="63" t="s">
        <v>18</v>
      </c>
      <c r="F56" s="63" t="s">
        <v>140</v>
      </c>
      <c r="G56" s="60" t="s">
        <v>18</v>
      </c>
      <c r="H56" s="126">
        <v>43746.0</v>
      </c>
      <c r="I56" s="126">
        <v>43747.0</v>
      </c>
      <c r="J56" s="127" t="s">
        <v>5565</v>
      </c>
      <c r="K56" s="63" t="s">
        <v>18</v>
      </c>
      <c r="L56" s="60" t="s">
        <v>18</v>
      </c>
      <c r="M56" s="63" t="s">
        <v>18</v>
      </c>
      <c r="N56" s="59" t="s">
        <v>18</v>
      </c>
      <c r="O56" s="57"/>
    </row>
    <row r="57">
      <c r="A57" s="63">
        <v>1.0</v>
      </c>
      <c r="B57" s="60" t="s">
        <v>108</v>
      </c>
      <c r="C57" s="60" t="s">
        <v>5566</v>
      </c>
      <c r="D57" s="63">
        <v>1133.0</v>
      </c>
      <c r="E57" s="63" t="s">
        <v>18</v>
      </c>
      <c r="F57" s="63" t="s">
        <v>140</v>
      </c>
      <c r="G57" s="60" t="s">
        <v>18</v>
      </c>
      <c r="H57" s="126">
        <v>43740.0</v>
      </c>
      <c r="I57" s="126">
        <v>43746.0</v>
      </c>
      <c r="J57" s="127" t="s">
        <v>5567</v>
      </c>
      <c r="K57" s="59" t="s">
        <v>18</v>
      </c>
      <c r="L57" s="60" t="s">
        <v>18</v>
      </c>
      <c r="M57" s="63" t="s">
        <v>18</v>
      </c>
      <c r="N57" s="59" t="s">
        <v>18</v>
      </c>
      <c r="O57" s="57"/>
    </row>
    <row r="58">
      <c r="A58" s="63">
        <v>1.0</v>
      </c>
      <c r="B58" s="60" t="s">
        <v>5568</v>
      </c>
      <c r="C58" s="60" t="s">
        <v>5569</v>
      </c>
      <c r="D58" s="63">
        <v>1142.0</v>
      </c>
      <c r="E58" s="63" t="s">
        <v>18</v>
      </c>
      <c r="F58" s="63" t="s">
        <v>140</v>
      </c>
      <c r="G58" s="60" t="s">
        <v>18</v>
      </c>
      <c r="H58" s="126">
        <v>43742.0</v>
      </c>
      <c r="I58" s="126">
        <v>43742.0</v>
      </c>
      <c r="J58" s="127" t="s">
        <v>5570</v>
      </c>
      <c r="K58" s="59" t="s">
        <v>18</v>
      </c>
      <c r="L58" s="60" t="s">
        <v>18</v>
      </c>
      <c r="M58" s="63" t="s">
        <v>18</v>
      </c>
      <c r="N58" s="59" t="s">
        <v>18</v>
      </c>
      <c r="O58" s="57"/>
    </row>
    <row r="59" ht="27.0" customHeight="1">
      <c r="A59" s="63">
        <v>1.0</v>
      </c>
      <c r="B59" s="60" t="s">
        <v>5571</v>
      </c>
      <c r="C59" s="60" t="s">
        <v>116</v>
      </c>
      <c r="D59" s="63">
        <v>1097.0</v>
      </c>
      <c r="E59" s="63" t="s">
        <v>18</v>
      </c>
      <c r="F59" s="63" t="s">
        <v>140</v>
      </c>
      <c r="G59" s="60" t="s">
        <v>18</v>
      </c>
      <c r="H59" s="126">
        <v>43734.0</v>
      </c>
      <c r="I59" s="126">
        <v>43734.0</v>
      </c>
      <c r="J59" s="127" t="s">
        <v>5572</v>
      </c>
      <c r="K59" s="63" t="s">
        <v>18</v>
      </c>
      <c r="L59" s="60" t="s">
        <v>18</v>
      </c>
      <c r="M59" s="63" t="s">
        <v>18</v>
      </c>
      <c r="N59" s="59" t="s">
        <v>18</v>
      </c>
      <c r="O59" s="57"/>
    </row>
    <row r="60">
      <c r="A60" s="63">
        <v>1.0</v>
      </c>
      <c r="B60" s="222" t="s">
        <v>5573</v>
      </c>
      <c r="C60" s="222" t="s">
        <v>2084</v>
      </c>
      <c r="D60" s="217">
        <v>1056.0</v>
      </c>
      <c r="E60" s="217" t="s">
        <v>18</v>
      </c>
      <c r="F60" s="217" t="s">
        <v>140</v>
      </c>
      <c r="G60" s="222" t="s">
        <v>18</v>
      </c>
      <c r="H60" s="341">
        <v>43724.0</v>
      </c>
      <c r="I60" s="341">
        <v>43725.0</v>
      </c>
      <c r="J60" s="342" t="s">
        <v>5574</v>
      </c>
      <c r="K60" s="217" t="s">
        <v>18</v>
      </c>
      <c r="L60" s="222" t="s">
        <v>18</v>
      </c>
      <c r="M60" s="217" t="s">
        <v>18</v>
      </c>
      <c r="N60" s="221" t="s">
        <v>18</v>
      </c>
      <c r="O60" s="57"/>
    </row>
    <row r="61">
      <c r="A61" s="63">
        <v>1.0</v>
      </c>
      <c r="B61" s="60" t="s">
        <v>5575</v>
      </c>
      <c r="C61" s="60" t="s">
        <v>577</v>
      </c>
      <c r="D61" s="63">
        <v>1047.0</v>
      </c>
      <c r="E61" s="63" t="s">
        <v>18</v>
      </c>
      <c r="F61" s="63" t="s">
        <v>140</v>
      </c>
      <c r="G61" s="60" t="s">
        <v>18</v>
      </c>
      <c r="H61" s="126">
        <v>43721.0</v>
      </c>
      <c r="I61" s="126">
        <v>43721.0</v>
      </c>
      <c r="J61" s="127" t="s">
        <v>5576</v>
      </c>
      <c r="K61" s="63" t="s">
        <v>18</v>
      </c>
      <c r="L61" s="60" t="s">
        <v>18</v>
      </c>
      <c r="M61" s="63" t="s">
        <v>18</v>
      </c>
      <c r="N61" s="59" t="s">
        <v>18</v>
      </c>
      <c r="O61" s="57"/>
      <c r="P61" s="152"/>
    </row>
    <row r="62">
      <c r="A62" s="63">
        <v>1.0</v>
      </c>
      <c r="B62" s="60" t="s">
        <v>5577</v>
      </c>
      <c r="C62" s="60" t="s">
        <v>577</v>
      </c>
      <c r="D62" s="63">
        <v>1007.0</v>
      </c>
      <c r="E62" s="63" t="s">
        <v>18</v>
      </c>
      <c r="F62" s="63" t="s">
        <v>140</v>
      </c>
      <c r="G62" s="60" t="s">
        <v>18</v>
      </c>
      <c r="H62" s="126">
        <v>43711.0</v>
      </c>
      <c r="I62" s="126">
        <v>43714.0</v>
      </c>
      <c r="J62" s="127" t="s">
        <v>5578</v>
      </c>
      <c r="K62" s="63" t="s">
        <v>18</v>
      </c>
      <c r="L62" s="60" t="s">
        <v>18</v>
      </c>
      <c r="M62" s="63" t="s">
        <v>18</v>
      </c>
      <c r="N62" s="59" t="s">
        <v>18</v>
      </c>
      <c r="O62" s="57"/>
      <c r="P62" s="152"/>
    </row>
    <row r="63">
      <c r="A63" s="63">
        <v>1.0</v>
      </c>
      <c r="B63" s="60" t="s">
        <v>5579</v>
      </c>
      <c r="C63" s="60" t="s">
        <v>5580</v>
      </c>
      <c r="D63" s="63">
        <v>979.0</v>
      </c>
      <c r="E63" s="63" t="s">
        <v>18</v>
      </c>
      <c r="F63" s="63" t="s">
        <v>140</v>
      </c>
      <c r="G63" s="60" t="s">
        <v>18</v>
      </c>
      <c r="H63" s="126">
        <v>43703.0</v>
      </c>
      <c r="I63" s="126">
        <v>43711.0</v>
      </c>
      <c r="J63" s="127" t="s">
        <v>5581</v>
      </c>
      <c r="K63" s="63" t="s">
        <v>18</v>
      </c>
      <c r="L63" s="60" t="s">
        <v>18</v>
      </c>
      <c r="M63" s="61" t="s">
        <v>18</v>
      </c>
      <c r="N63" s="66" t="s">
        <v>18</v>
      </c>
      <c r="O63" s="57"/>
      <c r="P63" s="152"/>
    </row>
    <row r="64">
      <c r="A64" s="63">
        <v>1.0</v>
      </c>
      <c r="B64" s="60" t="s">
        <v>5582</v>
      </c>
      <c r="C64" s="60" t="s">
        <v>2697</v>
      </c>
      <c r="D64" s="63">
        <v>1005.0</v>
      </c>
      <c r="E64" s="63" t="s">
        <v>18</v>
      </c>
      <c r="F64" s="63" t="s">
        <v>140</v>
      </c>
      <c r="G64" s="60" t="s">
        <v>18</v>
      </c>
      <c r="H64" s="126">
        <v>43711.0</v>
      </c>
      <c r="I64" s="126">
        <v>43711.0</v>
      </c>
      <c r="J64" s="127" t="s">
        <v>5583</v>
      </c>
      <c r="K64" s="63" t="s">
        <v>18</v>
      </c>
      <c r="L64" s="60" t="s">
        <v>18</v>
      </c>
      <c r="M64" s="63" t="s">
        <v>18</v>
      </c>
      <c r="N64" s="59" t="s">
        <v>18</v>
      </c>
      <c r="O64" s="57"/>
    </row>
    <row r="65">
      <c r="A65" s="63">
        <v>1.0</v>
      </c>
      <c r="B65" s="60" t="s">
        <v>5584</v>
      </c>
      <c r="C65" s="60" t="s">
        <v>93</v>
      </c>
      <c r="D65" s="63">
        <v>961.0</v>
      </c>
      <c r="E65" s="63" t="s">
        <v>18</v>
      </c>
      <c r="F65" s="63" t="s">
        <v>140</v>
      </c>
      <c r="G65" s="60" t="s">
        <v>18</v>
      </c>
      <c r="H65" s="126">
        <v>43703.0</v>
      </c>
      <c r="I65" s="64">
        <v>43710.0</v>
      </c>
      <c r="J65" s="127" t="s">
        <v>5585</v>
      </c>
      <c r="K65" s="63" t="s">
        <v>18</v>
      </c>
      <c r="L65" s="60" t="s">
        <v>18</v>
      </c>
      <c r="M65" s="61" t="s">
        <v>18</v>
      </c>
      <c r="N65" s="66" t="s">
        <v>18</v>
      </c>
      <c r="O65" s="57"/>
    </row>
    <row r="66">
      <c r="A66" s="63">
        <v>1.0</v>
      </c>
      <c r="B66" s="60" t="s">
        <v>5586</v>
      </c>
      <c r="C66" s="60" t="s">
        <v>2697</v>
      </c>
      <c r="D66" s="63">
        <v>1003.0</v>
      </c>
      <c r="E66" s="63" t="s">
        <v>18</v>
      </c>
      <c r="F66" s="63" t="s">
        <v>140</v>
      </c>
      <c r="G66" s="60" t="s">
        <v>18</v>
      </c>
      <c r="H66" s="126">
        <v>43710.0</v>
      </c>
      <c r="I66" s="126">
        <v>43710.0</v>
      </c>
      <c r="J66" s="127" t="s">
        <v>5587</v>
      </c>
      <c r="K66" s="63" t="s">
        <v>18</v>
      </c>
      <c r="L66" s="60" t="s">
        <v>18</v>
      </c>
      <c r="M66" s="61" t="s">
        <v>18</v>
      </c>
      <c r="N66" s="66" t="s">
        <v>18</v>
      </c>
      <c r="O66" s="57"/>
    </row>
    <row r="67">
      <c r="A67" s="63">
        <v>1.0</v>
      </c>
      <c r="B67" s="60" t="s">
        <v>5588</v>
      </c>
      <c r="C67" s="60" t="s">
        <v>5589</v>
      </c>
      <c r="D67" s="63">
        <v>963.0</v>
      </c>
      <c r="E67" s="63" t="s">
        <v>18</v>
      </c>
      <c r="F67" s="63" t="s">
        <v>140</v>
      </c>
      <c r="G67" s="60" t="s">
        <v>18</v>
      </c>
      <c r="H67" s="126">
        <v>43703.0</v>
      </c>
      <c r="I67" s="126">
        <v>43710.0</v>
      </c>
      <c r="J67" s="127" t="s">
        <v>5590</v>
      </c>
      <c r="K67" s="63" t="s">
        <v>18</v>
      </c>
      <c r="L67" s="60" t="s">
        <v>18</v>
      </c>
      <c r="M67" s="61" t="s">
        <v>18</v>
      </c>
      <c r="N67" s="66" t="s">
        <v>18</v>
      </c>
      <c r="O67" s="57"/>
    </row>
    <row r="68">
      <c r="A68" s="63">
        <v>1.0</v>
      </c>
      <c r="B68" s="60" t="s">
        <v>5591</v>
      </c>
      <c r="C68" s="60" t="s">
        <v>5592</v>
      </c>
      <c r="D68" s="63">
        <v>997.0</v>
      </c>
      <c r="E68" s="63" t="s">
        <v>18</v>
      </c>
      <c r="F68" s="63" t="s">
        <v>140</v>
      </c>
      <c r="G68" s="60" t="s">
        <v>18</v>
      </c>
      <c r="H68" s="126">
        <v>43710.0</v>
      </c>
      <c r="I68" s="126">
        <v>43710.0</v>
      </c>
      <c r="J68" s="127" t="s">
        <v>5593</v>
      </c>
      <c r="K68" s="63" t="s">
        <v>18</v>
      </c>
      <c r="L68" s="60" t="s">
        <v>18</v>
      </c>
      <c r="M68" s="61" t="s">
        <v>18</v>
      </c>
      <c r="N68" s="66" t="s">
        <v>18</v>
      </c>
      <c r="O68" s="57"/>
    </row>
    <row r="69">
      <c r="A69" s="63">
        <v>1.0</v>
      </c>
      <c r="B69" s="60" t="s">
        <v>5579</v>
      </c>
      <c r="C69" s="60" t="s">
        <v>5594</v>
      </c>
      <c r="D69" s="63">
        <v>955.0</v>
      </c>
      <c r="E69" s="63" t="s">
        <v>18</v>
      </c>
      <c r="F69" s="63" t="s">
        <v>140</v>
      </c>
      <c r="G69" s="60" t="s">
        <v>18</v>
      </c>
      <c r="H69" s="126">
        <v>43699.0</v>
      </c>
      <c r="I69" s="126">
        <v>43699.0</v>
      </c>
      <c r="J69" s="127" t="s">
        <v>5595</v>
      </c>
      <c r="K69" s="63" t="s">
        <v>18</v>
      </c>
      <c r="L69" s="60" t="s">
        <v>18</v>
      </c>
      <c r="M69" s="61" t="s">
        <v>18</v>
      </c>
      <c r="N69" s="66" t="s">
        <v>18</v>
      </c>
      <c r="O69" s="57"/>
    </row>
    <row r="70">
      <c r="A70" s="63">
        <v>1.0</v>
      </c>
      <c r="B70" s="60" t="s">
        <v>5596</v>
      </c>
      <c r="C70" s="60" t="s">
        <v>5597</v>
      </c>
      <c r="D70" s="63">
        <v>949.0</v>
      </c>
      <c r="E70" s="63" t="s">
        <v>18</v>
      </c>
      <c r="F70" s="63" t="s">
        <v>140</v>
      </c>
      <c r="G70" s="60" t="s">
        <v>18</v>
      </c>
      <c r="H70" s="126">
        <v>43697.0</v>
      </c>
      <c r="I70" s="126">
        <v>43697.0</v>
      </c>
      <c r="J70" s="127" t="s">
        <v>5598</v>
      </c>
      <c r="K70" s="63" t="s">
        <v>18</v>
      </c>
      <c r="L70" s="60" t="s">
        <v>18</v>
      </c>
      <c r="M70" s="61" t="s">
        <v>18</v>
      </c>
      <c r="N70" s="66" t="s">
        <v>18</v>
      </c>
      <c r="O70" s="57"/>
      <c r="P70" s="152"/>
    </row>
    <row r="71">
      <c r="A71" s="63">
        <v>1.0</v>
      </c>
      <c r="B71" s="60" t="s">
        <v>5599</v>
      </c>
      <c r="C71" s="60" t="s">
        <v>4243</v>
      </c>
      <c r="D71" s="63">
        <v>916.0</v>
      </c>
      <c r="E71" s="63" t="s">
        <v>18</v>
      </c>
      <c r="F71" s="63" t="s">
        <v>140</v>
      </c>
      <c r="G71" s="60" t="s">
        <v>18</v>
      </c>
      <c r="H71" s="126">
        <v>43686.0</v>
      </c>
      <c r="I71" s="64">
        <v>43690.0</v>
      </c>
      <c r="J71" s="127" t="s">
        <v>5600</v>
      </c>
      <c r="K71" s="63" t="s">
        <v>18</v>
      </c>
      <c r="L71" s="60" t="s">
        <v>18</v>
      </c>
      <c r="M71" s="61" t="s">
        <v>18</v>
      </c>
      <c r="N71" s="66" t="s">
        <v>18</v>
      </c>
      <c r="O71" s="57"/>
    </row>
    <row r="72">
      <c r="A72" s="63">
        <v>1.0</v>
      </c>
      <c r="B72" s="60" t="s">
        <v>5601</v>
      </c>
      <c r="C72" s="60" t="s">
        <v>4243</v>
      </c>
      <c r="D72" s="63">
        <v>913.0</v>
      </c>
      <c r="E72" s="63" t="s">
        <v>18</v>
      </c>
      <c r="F72" s="63" t="s">
        <v>140</v>
      </c>
      <c r="G72" s="60" t="s">
        <v>18</v>
      </c>
      <c r="H72" s="126">
        <v>43685.0</v>
      </c>
      <c r="I72" s="64">
        <v>43689.0</v>
      </c>
      <c r="J72" s="127" t="s">
        <v>5602</v>
      </c>
      <c r="K72" s="63" t="s">
        <v>18</v>
      </c>
      <c r="L72" s="60" t="s">
        <v>18</v>
      </c>
      <c r="M72" s="61" t="s">
        <v>18</v>
      </c>
      <c r="N72" s="66" t="s">
        <v>18</v>
      </c>
      <c r="O72" s="57"/>
    </row>
    <row r="73">
      <c r="A73" s="63">
        <v>1.0</v>
      </c>
      <c r="B73" s="60" t="s">
        <v>5603</v>
      </c>
      <c r="C73" s="60" t="s">
        <v>4243</v>
      </c>
      <c r="D73" s="63">
        <v>907.0</v>
      </c>
      <c r="E73" s="63" t="s">
        <v>18</v>
      </c>
      <c r="F73" s="63" t="s">
        <v>140</v>
      </c>
      <c r="G73" s="60" t="s">
        <v>18</v>
      </c>
      <c r="H73" s="126">
        <v>43684.0</v>
      </c>
      <c r="I73" s="126">
        <v>43684.0</v>
      </c>
      <c r="J73" s="127" t="s">
        <v>5604</v>
      </c>
      <c r="K73" s="63" t="s">
        <v>18</v>
      </c>
      <c r="L73" s="60" t="s">
        <v>18</v>
      </c>
      <c r="M73" s="61" t="s">
        <v>18</v>
      </c>
      <c r="N73" s="66" t="s">
        <v>18</v>
      </c>
      <c r="O73" s="57"/>
    </row>
    <row r="74" ht="28.5" customHeight="1">
      <c r="A74" s="63">
        <v>1.0</v>
      </c>
      <c r="B74" s="60" t="s">
        <v>5605</v>
      </c>
      <c r="C74" s="60" t="s">
        <v>5606</v>
      </c>
      <c r="D74" s="63">
        <v>901.0</v>
      </c>
      <c r="E74" s="63" t="s">
        <v>18</v>
      </c>
      <c r="F74" s="63" t="s">
        <v>140</v>
      </c>
      <c r="G74" s="60" t="s">
        <v>18</v>
      </c>
      <c r="H74" s="126">
        <v>43683.0</v>
      </c>
      <c r="I74" s="126">
        <v>43683.0</v>
      </c>
      <c r="J74" s="127" t="s">
        <v>5607</v>
      </c>
      <c r="K74" s="63" t="s">
        <v>18</v>
      </c>
      <c r="L74" s="60" t="s">
        <v>18</v>
      </c>
      <c r="M74" s="61" t="s">
        <v>18</v>
      </c>
      <c r="N74" s="66" t="s">
        <v>18</v>
      </c>
      <c r="O74" s="57"/>
    </row>
    <row r="75">
      <c r="A75" s="63">
        <v>1.0</v>
      </c>
      <c r="B75" s="60" t="s">
        <v>5608</v>
      </c>
      <c r="C75" s="60" t="s">
        <v>5609</v>
      </c>
      <c r="D75" s="63">
        <v>721.0</v>
      </c>
      <c r="E75" s="63" t="s">
        <v>18</v>
      </c>
      <c r="F75" s="63" t="s">
        <v>140</v>
      </c>
      <c r="G75" s="60" t="s">
        <v>18</v>
      </c>
      <c r="H75" s="126">
        <v>43677.0</v>
      </c>
      <c r="I75" s="126">
        <v>43679.0</v>
      </c>
      <c r="J75" s="127" t="s">
        <v>5610</v>
      </c>
      <c r="K75" s="63" t="s">
        <v>18</v>
      </c>
      <c r="L75" s="60" t="s">
        <v>18</v>
      </c>
      <c r="M75" s="63" t="s">
        <v>18</v>
      </c>
      <c r="N75" s="59" t="s">
        <v>18</v>
      </c>
      <c r="O75" s="57"/>
    </row>
    <row r="76" ht="40.5" customHeight="1">
      <c r="A76" s="63">
        <v>1.0</v>
      </c>
      <c r="B76" s="60" t="s">
        <v>5582</v>
      </c>
      <c r="C76" s="60" t="s">
        <v>5611</v>
      </c>
      <c r="D76" s="63">
        <v>891.0</v>
      </c>
      <c r="E76" s="63" t="s">
        <v>18</v>
      </c>
      <c r="F76" s="63" t="s">
        <v>140</v>
      </c>
      <c r="G76" s="60" t="s">
        <v>18</v>
      </c>
      <c r="H76" s="126">
        <v>43678.0</v>
      </c>
      <c r="I76" s="126">
        <v>43679.0</v>
      </c>
      <c r="J76" s="127" t="s">
        <v>5612</v>
      </c>
      <c r="K76" s="63" t="s">
        <v>18</v>
      </c>
      <c r="L76" s="60" t="s">
        <v>18</v>
      </c>
      <c r="M76" s="61" t="s">
        <v>18</v>
      </c>
      <c r="N76" s="66" t="s">
        <v>18</v>
      </c>
      <c r="O76" s="57"/>
    </row>
    <row r="77">
      <c r="A77" s="63">
        <v>1.0</v>
      </c>
      <c r="B77" s="60" t="s">
        <v>1327</v>
      </c>
      <c r="C77" s="60" t="s">
        <v>5613</v>
      </c>
      <c r="D77" s="63">
        <v>862.0</v>
      </c>
      <c r="E77" s="63" t="s">
        <v>18</v>
      </c>
      <c r="F77" s="63" t="s">
        <v>140</v>
      </c>
      <c r="G77" s="60" t="s">
        <v>18</v>
      </c>
      <c r="H77" s="126">
        <v>43670.0</v>
      </c>
      <c r="I77" s="126">
        <v>43678.0</v>
      </c>
      <c r="J77" s="127" t="s">
        <v>5614</v>
      </c>
      <c r="K77" s="63" t="s">
        <v>18</v>
      </c>
      <c r="L77" s="60" t="s">
        <v>18</v>
      </c>
      <c r="M77" s="63" t="s">
        <v>18</v>
      </c>
      <c r="N77" s="59" t="s">
        <v>18</v>
      </c>
      <c r="O77" s="57"/>
    </row>
    <row r="78" ht="40.5" customHeight="1">
      <c r="A78" s="63">
        <v>1.0</v>
      </c>
      <c r="B78" s="60" t="s">
        <v>5579</v>
      </c>
      <c r="C78" s="60" t="s">
        <v>5606</v>
      </c>
      <c r="D78" s="63">
        <v>876.0</v>
      </c>
      <c r="E78" s="63" t="s">
        <v>18</v>
      </c>
      <c r="F78" s="63" t="s">
        <v>140</v>
      </c>
      <c r="G78" s="60" t="s">
        <v>18</v>
      </c>
      <c r="H78" s="126">
        <v>43675.0</v>
      </c>
      <c r="I78" s="126">
        <v>43675.0</v>
      </c>
      <c r="J78" s="127" t="s">
        <v>5615</v>
      </c>
      <c r="K78" s="63" t="s">
        <v>18</v>
      </c>
      <c r="L78" s="60" t="s">
        <v>18</v>
      </c>
      <c r="M78" s="61" t="s">
        <v>18</v>
      </c>
      <c r="N78" s="66" t="s">
        <v>18</v>
      </c>
      <c r="O78" s="57"/>
    </row>
    <row r="79" ht="39.0" customHeight="1">
      <c r="A79" s="63">
        <v>1.0</v>
      </c>
      <c r="B79" s="60" t="s">
        <v>5616</v>
      </c>
      <c r="C79" s="60" t="s">
        <v>5617</v>
      </c>
      <c r="D79" s="63" t="s">
        <v>18</v>
      </c>
      <c r="E79" s="63" t="s">
        <v>18</v>
      </c>
      <c r="F79" s="63" t="s">
        <v>140</v>
      </c>
      <c r="G79" s="60" t="s">
        <v>18</v>
      </c>
      <c r="H79" s="126">
        <v>43670.0</v>
      </c>
      <c r="I79" s="126">
        <v>43671.0</v>
      </c>
      <c r="J79" s="127" t="s">
        <v>5618</v>
      </c>
      <c r="K79" s="63" t="s">
        <v>18</v>
      </c>
      <c r="L79" s="60" t="s">
        <v>18</v>
      </c>
      <c r="M79" s="63" t="s">
        <v>18</v>
      </c>
      <c r="N79" s="59" t="s">
        <v>18</v>
      </c>
      <c r="O79" s="57"/>
    </row>
    <row r="80" ht="39.75" customHeight="1">
      <c r="A80" s="63">
        <v>1.0</v>
      </c>
      <c r="B80" s="60" t="s">
        <v>197</v>
      </c>
      <c r="C80" s="60" t="s">
        <v>5619</v>
      </c>
      <c r="D80" s="63">
        <v>822.0</v>
      </c>
      <c r="E80" s="63" t="s">
        <v>18</v>
      </c>
      <c r="F80" s="63" t="s">
        <v>140</v>
      </c>
      <c r="G80" s="60" t="s">
        <v>18</v>
      </c>
      <c r="H80" s="126">
        <v>43662.0</v>
      </c>
      <c r="I80" s="126">
        <v>43663.0</v>
      </c>
      <c r="J80" s="127" t="s">
        <v>5620</v>
      </c>
      <c r="K80" s="63" t="s">
        <v>18</v>
      </c>
      <c r="L80" s="60" t="s">
        <v>18</v>
      </c>
      <c r="M80" s="63" t="s">
        <v>18</v>
      </c>
      <c r="N80" s="59" t="s">
        <v>18</v>
      </c>
      <c r="O80" s="57"/>
    </row>
    <row r="81">
      <c r="A81" s="63">
        <v>1.0</v>
      </c>
      <c r="B81" s="60" t="s">
        <v>5621</v>
      </c>
      <c r="C81" s="60" t="s">
        <v>169</v>
      </c>
      <c r="D81" s="63">
        <v>795.0</v>
      </c>
      <c r="E81" s="63" t="s">
        <v>18</v>
      </c>
      <c r="F81" s="63" t="s">
        <v>140</v>
      </c>
      <c r="G81" s="60" t="s">
        <v>18</v>
      </c>
      <c r="H81" s="126">
        <v>43656.0</v>
      </c>
      <c r="I81" s="126">
        <v>43663.0</v>
      </c>
      <c r="J81" s="127" t="s">
        <v>5622</v>
      </c>
      <c r="K81" s="63" t="s">
        <v>18</v>
      </c>
      <c r="L81" s="60" t="s">
        <v>18</v>
      </c>
      <c r="M81" s="63" t="s">
        <v>18</v>
      </c>
      <c r="N81" s="59" t="s">
        <v>18</v>
      </c>
      <c r="O81" s="57"/>
    </row>
    <row r="82">
      <c r="A82" s="63">
        <v>1.0</v>
      </c>
      <c r="B82" s="60" t="s">
        <v>5582</v>
      </c>
      <c r="C82" s="60" t="s">
        <v>169</v>
      </c>
      <c r="D82" s="63">
        <v>824.0</v>
      </c>
      <c r="E82" s="63" t="s">
        <v>18</v>
      </c>
      <c r="F82" s="63" t="s">
        <v>140</v>
      </c>
      <c r="G82" s="60" t="s">
        <v>18</v>
      </c>
      <c r="H82" s="126">
        <v>43662.0</v>
      </c>
      <c r="I82" s="126">
        <v>43663.0</v>
      </c>
      <c r="J82" s="127" t="s">
        <v>5623</v>
      </c>
      <c r="K82" s="63" t="s">
        <v>18</v>
      </c>
      <c r="L82" s="60" t="s">
        <v>18</v>
      </c>
      <c r="M82" s="63" t="s">
        <v>18</v>
      </c>
      <c r="N82" s="59" t="s">
        <v>18</v>
      </c>
      <c r="O82" s="57"/>
    </row>
    <row r="83">
      <c r="A83" s="63">
        <v>1.0</v>
      </c>
      <c r="B83" s="60" t="s">
        <v>5624</v>
      </c>
      <c r="C83" s="60" t="s">
        <v>5625</v>
      </c>
      <c r="D83" s="63">
        <v>807.0</v>
      </c>
      <c r="E83" s="63" t="s">
        <v>18</v>
      </c>
      <c r="F83" s="63" t="s">
        <v>140</v>
      </c>
      <c r="G83" s="60" t="s">
        <v>18</v>
      </c>
      <c r="H83" s="64">
        <v>43658.0</v>
      </c>
      <c r="I83" s="64">
        <v>43661.0</v>
      </c>
      <c r="J83" s="121" t="s">
        <v>5626</v>
      </c>
      <c r="K83" s="63" t="s">
        <v>18</v>
      </c>
      <c r="L83" s="63" t="s">
        <v>18</v>
      </c>
      <c r="M83" s="63" t="s">
        <v>18</v>
      </c>
      <c r="N83" s="63" t="s">
        <v>18</v>
      </c>
      <c r="O83" s="57"/>
    </row>
    <row r="84">
      <c r="A84" s="63">
        <v>1.0</v>
      </c>
      <c r="B84" s="60" t="s">
        <v>5436</v>
      </c>
      <c r="C84" s="60" t="s">
        <v>169</v>
      </c>
      <c r="D84" s="63">
        <v>794.0</v>
      </c>
      <c r="E84" s="63" t="s">
        <v>18</v>
      </c>
      <c r="F84" s="63" t="s">
        <v>140</v>
      </c>
      <c r="G84" s="60" t="s">
        <v>18</v>
      </c>
      <c r="H84" s="126">
        <v>43656.0</v>
      </c>
      <c r="I84" s="126">
        <v>43657.0</v>
      </c>
      <c r="J84" s="127" t="s">
        <v>5627</v>
      </c>
      <c r="K84" s="63" t="s">
        <v>18</v>
      </c>
      <c r="L84" s="60" t="s">
        <v>18</v>
      </c>
      <c r="M84" s="63" t="s">
        <v>18</v>
      </c>
      <c r="N84" s="59" t="s">
        <v>18</v>
      </c>
      <c r="O84" s="57"/>
    </row>
    <row r="85">
      <c r="A85" s="63">
        <v>2.0</v>
      </c>
      <c r="B85" s="60" t="s">
        <v>108</v>
      </c>
      <c r="C85" s="60" t="s">
        <v>5628</v>
      </c>
      <c r="D85" s="63">
        <v>721.0</v>
      </c>
      <c r="E85" s="63" t="s">
        <v>18</v>
      </c>
      <c r="F85" s="63" t="s">
        <v>140</v>
      </c>
      <c r="G85" s="60" t="s">
        <v>18</v>
      </c>
      <c r="H85" s="64">
        <v>43640.0</v>
      </c>
      <c r="I85" s="64">
        <v>43650.0</v>
      </c>
      <c r="J85" s="121" t="s">
        <v>5629</v>
      </c>
      <c r="K85" s="59" t="s">
        <v>18</v>
      </c>
      <c r="L85" s="60" t="s">
        <v>18</v>
      </c>
      <c r="M85" s="63" t="s">
        <v>18</v>
      </c>
      <c r="N85" s="59" t="s">
        <v>18</v>
      </c>
      <c r="O85" s="57"/>
    </row>
    <row r="86">
      <c r="A86" s="63">
        <v>1.0</v>
      </c>
      <c r="B86" s="60" t="s">
        <v>5630</v>
      </c>
      <c r="C86" s="60" t="s">
        <v>5631</v>
      </c>
      <c r="D86" s="63">
        <v>752.0</v>
      </c>
      <c r="E86" s="63" t="s">
        <v>18</v>
      </c>
      <c r="F86" s="63" t="s">
        <v>140</v>
      </c>
      <c r="G86" s="60" t="s">
        <v>18</v>
      </c>
      <c r="H86" s="126">
        <v>43647.0</v>
      </c>
      <c r="I86" s="126">
        <v>43647.0</v>
      </c>
      <c r="J86" s="127" t="s">
        <v>5632</v>
      </c>
      <c r="K86" s="63" t="s">
        <v>18</v>
      </c>
      <c r="L86" s="60" t="s">
        <v>18</v>
      </c>
      <c r="M86" s="63" t="s">
        <v>18</v>
      </c>
      <c r="N86" s="59" t="s">
        <v>18</v>
      </c>
      <c r="O86" s="57"/>
    </row>
    <row r="87">
      <c r="A87" s="63">
        <v>1.0</v>
      </c>
      <c r="B87" s="60" t="s">
        <v>5582</v>
      </c>
      <c r="C87" s="60" t="s">
        <v>5633</v>
      </c>
      <c r="D87" s="63">
        <v>733.0</v>
      </c>
      <c r="E87" s="63" t="s">
        <v>18</v>
      </c>
      <c r="F87" s="63" t="s">
        <v>140</v>
      </c>
      <c r="G87" s="60" t="s">
        <v>18</v>
      </c>
      <c r="H87" s="126">
        <v>43641.0</v>
      </c>
      <c r="I87" s="126">
        <v>43644.0</v>
      </c>
      <c r="J87" s="127" t="s">
        <v>5634</v>
      </c>
      <c r="K87" s="63" t="s">
        <v>18</v>
      </c>
      <c r="L87" s="60" t="s">
        <v>18</v>
      </c>
      <c r="M87" s="63" t="s">
        <v>18</v>
      </c>
      <c r="N87" s="59" t="s">
        <v>18</v>
      </c>
      <c r="O87" s="57"/>
    </row>
    <row r="88" ht="39.75" customHeight="1">
      <c r="A88" s="63">
        <v>1.0</v>
      </c>
      <c r="B88" s="60" t="s">
        <v>5635</v>
      </c>
      <c r="C88" s="60" t="s">
        <v>5636</v>
      </c>
      <c r="D88" s="63">
        <v>725.0</v>
      </c>
      <c r="E88" s="63" t="s">
        <v>18</v>
      </c>
      <c r="F88" s="63" t="s">
        <v>140</v>
      </c>
      <c r="G88" s="60" t="s">
        <v>18</v>
      </c>
      <c r="H88" s="64">
        <v>43640.0</v>
      </c>
      <c r="I88" s="64">
        <v>43641.0</v>
      </c>
      <c r="J88" s="121" t="s">
        <v>5637</v>
      </c>
      <c r="K88" s="59" t="s">
        <v>18</v>
      </c>
      <c r="L88" s="60" t="s">
        <v>18</v>
      </c>
      <c r="M88" s="63" t="s">
        <v>18</v>
      </c>
      <c r="N88" s="59" t="s">
        <v>18</v>
      </c>
      <c r="O88" s="57"/>
    </row>
    <row r="89">
      <c r="A89" s="63">
        <v>1.0</v>
      </c>
      <c r="B89" s="60" t="s">
        <v>5638</v>
      </c>
      <c r="C89" s="60" t="s">
        <v>326</v>
      </c>
      <c r="D89" s="63">
        <v>671.0</v>
      </c>
      <c r="E89" s="63" t="s">
        <v>18</v>
      </c>
      <c r="F89" s="63" t="s">
        <v>140</v>
      </c>
      <c r="G89" s="60" t="s">
        <v>18</v>
      </c>
      <c r="H89" s="126">
        <v>43629.0</v>
      </c>
      <c r="I89" s="126">
        <v>43634.0</v>
      </c>
      <c r="J89" s="127" t="s">
        <v>5639</v>
      </c>
      <c r="K89" s="59" t="s">
        <v>18</v>
      </c>
      <c r="L89" s="60" t="s">
        <v>18</v>
      </c>
      <c r="M89" s="63" t="s">
        <v>18</v>
      </c>
      <c r="N89" s="59" t="s">
        <v>18</v>
      </c>
      <c r="O89" s="57"/>
    </row>
    <row r="90" ht="27.0" customHeight="1">
      <c r="A90" s="63">
        <v>2.0</v>
      </c>
      <c r="B90" s="60" t="s">
        <v>1074</v>
      </c>
      <c r="C90" s="60" t="s">
        <v>2084</v>
      </c>
      <c r="D90" s="63">
        <v>652.0</v>
      </c>
      <c r="E90" s="63" t="s">
        <v>18</v>
      </c>
      <c r="F90" s="63" t="s">
        <v>140</v>
      </c>
      <c r="G90" s="60" t="s">
        <v>18</v>
      </c>
      <c r="H90" s="126">
        <v>43623.0</v>
      </c>
      <c r="I90" s="126">
        <v>43633.0</v>
      </c>
      <c r="J90" s="127" t="s">
        <v>5640</v>
      </c>
      <c r="K90" s="63" t="s">
        <v>18</v>
      </c>
      <c r="L90" s="60" t="s">
        <v>18</v>
      </c>
      <c r="M90" s="63" t="s">
        <v>18</v>
      </c>
      <c r="N90" s="59" t="s">
        <v>18</v>
      </c>
      <c r="O90" s="57"/>
    </row>
    <row r="91">
      <c r="A91" s="63">
        <v>1.0</v>
      </c>
      <c r="B91" s="60" t="s">
        <v>5641</v>
      </c>
      <c r="C91" s="60" t="s">
        <v>5642</v>
      </c>
      <c r="D91" s="63">
        <v>677.0</v>
      </c>
      <c r="E91" s="63" t="s">
        <v>18</v>
      </c>
      <c r="F91" s="63" t="s">
        <v>140</v>
      </c>
      <c r="G91" s="60" t="s">
        <v>18</v>
      </c>
      <c r="H91" s="126">
        <v>43630.0</v>
      </c>
      <c r="I91" s="126">
        <v>43630.0</v>
      </c>
      <c r="J91" s="127" t="s">
        <v>5643</v>
      </c>
      <c r="K91" s="59" t="s">
        <v>18</v>
      </c>
      <c r="L91" s="60" t="s">
        <v>18</v>
      </c>
      <c r="M91" s="63" t="s">
        <v>18</v>
      </c>
      <c r="N91" s="59" t="s">
        <v>18</v>
      </c>
      <c r="O91" s="343"/>
    </row>
    <row r="92" ht="28.5" customHeight="1">
      <c r="A92" s="63">
        <v>1.0</v>
      </c>
      <c r="B92" s="60" t="s">
        <v>5644</v>
      </c>
      <c r="C92" s="60" t="s">
        <v>3964</v>
      </c>
      <c r="D92" s="63">
        <v>681.0</v>
      </c>
      <c r="E92" s="63" t="s">
        <v>18</v>
      </c>
      <c r="F92" s="63" t="s">
        <v>140</v>
      </c>
      <c r="G92" s="60" t="s">
        <v>18</v>
      </c>
      <c r="H92" s="126">
        <v>43629.0</v>
      </c>
      <c r="I92" s="126">
        <v>43630.0</v>
      </c>
      <c r="J92" s="127" t="s">
        <v>5645</v>
      </c>
      <c r="K92" s="59" t="s">
        <v>18</v>
      </c>
      <c r="L92" s="60" t="s">
        <v>18</v>
      </c>
      <c r="M92" s="63" t="s">
        <v>18</v>
      </c>
      <c r="N92" s="59" t="s">
        <v>18</v>
      </c>
      <c r="O92" s="57"/>
    </row>
    <row r="93">
      <c r="A93" s="63">
        <v>1.0</v>
      </c>
      <c r="B93" s="60" t="s">
        <v>5646</v>
      </c>
      <c r="C93" s="60" t="s">
        <v>5647</v>
      </c>
      <c r="D93" s="63">
        <v>676.0</v>
      </c>
      <c r="E93" s="63" t="s">
        <v>18</v>
      </c>
      <c r="F93" s="63" t="s">
        <v>140</v>
      </c>
      <c r="G93" s="60" t="s">
        <v>18</v>
      </c>
      <c r="H93" s="126">
        <v>43629.0</v>
      </c>
      <c r="I93" s="126">
        <v>43630.0</v>
      </c>
      <c r="J93" s="127" t="s">
        <v>5648</v>
      </c>
      <c r="K93" s="59" t="s">
        <v>18</v>
      </c>
      <c r="L93" s="60" t="s">
        <v>18</v>
      </c>
      <c r="M93" s="63" t="s">
        <v>18</v>
      </c>
      <c r="N93" s="59" t="s">
        <v>18</v>
      </c>
      <c r="O93" s="57"/>
      <c r="P93" s="152"/>
    </row>
    <row r="94">
      <c r="A94" s="63">
        <v>1.0</v>
      </c>
      <c r="B94" s="60" t="s">
        <v>5649</v>
      </c>
      <c r="C94" s="60" t="s">
        <v>217</v>
      </c>
      <c r="D94" s="63">
        <v>531.0</v>
      </c>
      <c r="E94" s="63" t="s">
        <v>18</v>
      </c>
      <c r="F94" s="63" t="s">
        <v>140</v>
      </c>
      <c r="G94" s="60" t="s">
        <v>18</v>
      </c>
      <c r="H94" s="126">
        <v>43621.0</v>
      </c>
      <c r="I94" s="64">
        <v>43627.0</v>
      </c>
      <c r="J94" s="127" t="s">
        <v>5650</v>
      </c>
      <c r="K94" s="63" t="s">
        <v>18</v>
      </c>
      <c r="L94" s="60" t="s">
        <v>18</v>
      </c>
      <c r="M94" s="63" t="s">
        <v>18</v>
      </c>
      <c r="N94" s="59" t="s">
        <v>18</v>
      </c>
      <c r="O94" s="57"/>
    </row>
    <row r="95">
      <c r="A95" s="63">
        <v>1.0</v>
      </c>
      <c r="B95" s="60" t="s">
        <v>5651</v>
      </c>
      <c r="C95" s="60" t="s">
        <v>5613</v>
      </c>
      <c r="D95" s="63">
        <v>639.0</v>
      </c>
      <c r="E95" s="63" t="s">
        <v>18</v>
      </c>
      <c r="F95" s="63" t="s">
        <v>140</v>
      </c>
      <c r="G95" s="60" t="s">
        <v>18</v>
      </c>
      <c r="H95" s="126">
        <v>43620.0</v>
      </c>
      <c r="I95" s="126">
        <v>43622.0</v>
      </c>
      <c r="J95" s="127" t="s">
        <v>5652</v>
      </c>
      <c r="K95" s="63" t="s">
        <v>18</v>
      </c>
      <c r="L95" s="60" t="s">
        <v>18</v>
      </c>
      <c r="M95" s="63" t="s">
        <v>18</v>
      </c>
      <c r="N95" s="59" t="s">
        <v>18</v>
      </c>
      <c r="O95" s="57"/>
    </row>
    <row r="96">
      <c r="A96" s="63">
        <v>1.0</v>
      </c>
      <c r="B96" s="60" t="s">
        <v>5653</v>
      </c>
      <c r="C96" s="60" t="s">
        <v>2084</v>
      </c>
      <c r="D96" s="63">
        <v>564.0</v>
      </c>
      <c r="E96" s="63" t="s">
        <v>18</v>
      </c>
      <c r="F96" s="63" t="s">
        <v>140</v>
      </c>
      <c r="G96" s="60" t="s">
        <v>18</v>
      </c>
      <c r="H96" s="126">
        <v>43606.0</v>
      </c>
      <c r="I96" s="126">
        <v>43621.0</v>
      </c>
      <c r="J96" s="127" t="s">
        <v>5654</v>
      </c>
      <c r="K96" s="63" t="s">
        <v>18</v>
      </c>
      <c r="L96" s="60" t="s">
        <v>18</v>
      </c>
      <c r="M96" s="61" t="s">
        <v>18</v>
      </c>
      <c r="N96" s="66" t="s">
        <v>18</v>
      </c>
      <c r="O96" s="57"/>
    </row>
    <row r="97">
      <c r="A97" s="63">
        <v>1.0</v>
      </c>
      <c r="B97" s="60" t="s">
        <v>5655</v>
      </c>
      <c r="C97" s="60" t="s">
        <v>571</v>
      </c>
      <c r="D97" s="63">
        <v>601.0</v>
      </c>
      <c r="E97" s="63" t="s">
        <v>18</v>
      </c>
      <c r="F97" s="63" t="s">
        <v>140</v>
      </c>
      <c r="G97" s="60" t="s">
        <v>2440</v>
      </c>
      <c r="H97" s="64">
        <v>43612.0</v>
      </c>
      <c r="I97" s="64">
        <v>43621.0</v>
      </c>
      <c r="J97" s="121" t="s">
        <v>5656</v>
      </c>
      <c r="K97" s="59">
        <v>200.0</v>
      </c>
      <c r="L97" s="60" t="s">
        <v>5657</v>
      </c>
      <c r="M97" s="78" t="s">
        <v>5658</v>
      </c>
      <c r="N97" s="66">
        <v>200.0</v>
      </c>
      <c r="O97" s="57"/>
    </row>
    <row r="98">
      <c r="A98" s="63">
        <v>1.0</v>
      </c>
      <c r="B98" s="60" t="s">
        <v>5659</v>
      </c>
      <c r="C98" s="60" t="s">
        <v>5660</v>
      </c>
      <c r="D98" s="63">
        <v>630.0</v>
      </c>
      <c r="E98" s="63" t="s">
        <v>18</v>
      </c>
      <c r="F98" s="63" t="s">
        <v>140</v>
      </c>
      <c r="G98" s="60" t="s">
        <v>18</v>
      </c>
      <c r="H98" s="126">
        <v>43620.0</v>
      </c>
      <c r="I98" s="126">
        <v>43620.0</v>
      </c>
      <c r="J98" s="127" t="s">
        <v>5661</v>
      </c>
      <c r="K98" s="63" t="s">
        <v>18</v>
      </c>
      <c r="L98" s="60" t="s">
        <v>18</v>
      </c>
      <c r="M98" s="63" t="s">
        <v>18</v>
      </c>
      <c r="N98" s="59" t="s">
        <v>18</v>
      </c>
      <c r="O98" s="57"/>
    </row>
    <row r="99">
      <c r="A99" s="63">
        <v>1.0</v>
      </c>
      <c r="B99" s="60" t="s">
        <v>5662</v>
      </c>
      <c r="C99" s="60" t="s">
        <v>5663</v>
      </c>
      <c r="D99" s="63">
        <v>630.0</v>
      </c>
      <c r="E99" s="63" t="s">
        <v>18</v>
      </c>
      <c r="F99" s="63" t="s">
        <v>140</v>
      </c>
      <c r="G99" s="60" t="s">
        <v>18</v>
      </c>
      <c r="H99" s="64">
        <v>43619.0</v>
      </c>
      <c r="I99" s="64">
        <v>43620.0</v>
      </c>
      <c r="J99" s="121" t="s">
        <v>5664</v>
      </c>
      <c r="K99" s="59" t="s">
        <v>18</v>
      </c>
      <c r="L99" s="60" t="s">
        <v>18</v>
      </c>
      <c r="M99" s="60" t="s">
        <v>18</v>
      </c>
      <c r="N99" s="59" t="s">
        <v>18</v>
      </c>
      <c r="O99" s="57"/>
    </row>
    <row r="100">
      <c r="A100" s="63">
        <v>1.0</v>
      </c>
      <c r="B100" s="203" t="s">
        <v>5665</v>
      </c>
      <c r="C100" s="60" t="s">
        <v>326</v>
      </c>
      <c r="D100" s="63">
        <v>595.0</v>
      </c>
      <c r="E100" s="63" t="s">
        <v>18</v>
      </c>
      <c r="F100" s="63" t="s">
        <v>140</v>
      </c>
      <c r="G100" s="60" t="s">
        <v>18</v>
      </c>
      <c r="H100" s="64">
        <v>43612.0</v>
      </c>
      <c r="I100" s="64">
        <v>43614.0</v>
      </c>
      <c r="J100" s="121" t="s">
        <v>5666</v>
      </c>
      <c r="K100" s="59" t="s">
        <v>18</v>
      </c>
      <c r="L100" s="60" t="s">
        <v>18</v>
      </c>
      <c r="M100" s="63" t="s">
        <v>18</v>
      </c>
      <c r="N100" s="59" t="s">
        <v>18</v>
      </c>
      <c r="O100" s="57"/>
    </row>
    <row r="101">
      <c r="A101" s="63">
        <v>1.0</v>
      </c>
      <c r="B101" s="203" t="s">
        <v>5667</v>
      </c>
      <c r="C101" s="60" t="s">
        <v>5668</v>
      </c>
      <c r="D101" s="63">
        <v>582.0</v>
      </c>
      <c r="E101" s="63" t="s">
        <v>18</v>
      </c>
      <c r="F101" s="63" t="s">
        <v>140</v>
      </c>
      <c r="G101" s="60" t="s">
        <v>18</v>
      </c>
      <c r="H101" s="126">
        <v>43608.0</v>
      </c>
      <c r="I101" s="126">
        <v>43612.0</v>
      </c>
      <c r="J101" s="127" t="s">
        <v>5669</v>
      </c>
      <c r="K101" s="63" t="s">
        <v>18</v>
      </c>
      <c r="L101" s="60" t="s">
        <v>18</v>
      </c>
      <c r="M101" s="63" t="s">
        <v>18</v>
      </c>
      <c r="N101" s="59" t="s">
        <v>18</v>
      </c>
      <c r="O101" s="57"/>
    </row>
    <row r="102">
      <c r="A102" s="63">
        <v>1.0</v>
      </c>
      <c r="B102" s="60" t="s">
        <v>5670</v>
      </c>
      <c r="C102" s="60" t="s">
        <v>5671</v>
      </c>
      <c r="D102" s="63">
        <v>593.0</v>
      </c>
      <c r="E102" s="63" t="s">
        <v>18</v>
      </c>
      <c r="F102" s="63" t="s">
        <v>140</v>
      </c>
      <c r="G102" s="60" t="s">
        <v>18</v>
      </c>
      <c r="H102" s="64">
        <v>43612.0</v>
      </c>
      <c r="I102" s="64">
        <v>43612.0</v>
      </c>
      <c r="J102" s="121" t="s">
        <v>5672</v>
      </c>
      <c r="K102" s="59" t="s">
        <v>18</v>
      </c>
      <c r="L102" s="60" t="s">
        <v>18</v>
      </c>
      <c r="M102" s="63" t="s">
        <v>18</v>
      </c>
      <c r="N102" s="59" t="s">
        <v>18</v>
      </c>
      <c r="O102" s="57"/>
    </row>
    <row r="103" ht="63.75" customHeight="1">
      <c r="A103" s="63">
        <v>1.0</v>
      </c>
      <c r="B103" s="60" t="s">
        <v>5673</v>
      </c>
      <c r="C103" s="60" t="s">
        <v>577</v>
      </c>
      <c r="D103" s="63">
        <v>585.0</v>
      </c>
      <c r="E103" s="63" t="s">
        <v>18</v>
      </c>
      <c r="F103" s="63" t="s">
        <v>140</v>
      </c>
      <c r="G103" s="60" t="s">
        <v>18</v>
      </c>
      <c r="H103" s="126">
        <v>43608.0</v>
      </c>
      <c r="I103" s="126">
        <v>43609.0</v>
      </c>
      <c r="J103" s="127" t="s">
        <v>5674</v>
      </c>
      <c r="K103" s="63" t="s">
        <v>18</v>
      </c>
      <c r="L103" s="60" t="s">
        <v>18</v>
      </c>
      <c r="M103" s="63" t="s">
        <v>18</v>
      </c>
      <c r="N103" s="59" t="s">
        <v>18</v>
      </c>
      <c r="O103" s="57"/>
      <c r="P103" s="152"/>
    </row>
    <row r="104">
      <c r="A104" s="63">
        <v>1.0</v>
      </c>
      <c r="B104" s="60" t="s">
        <v>5675</v>
      </c>
      <c r="C104" s="60" t="s">
        <v>5671</v>
      </c>
      <c r="D104" s="63">
        <v>586.0</v>
      </c>
      <c r="E104" s="63" t="s">
        <v>18</v>
      </c>
      <c r="F104" s="63" t="s">
        <v>140</v>
      </c>
      <c r="G104" s="60" t="s">
        <v>18</v>
      </c>
      <c r="H104" s="126">
        <v>43608.0</v>
      </c>
      <c r="I104" s="126">
        <v>43609.0</v>
      </c>
      <c r="J104" s="127" t="s">
        <v>5676</v>
      </c>
      <c r="K104" s="63" t="s">
        <v>18</v>
      </c>
      <c r="L104" s="60" t="s">
        <v>18</v>
      </c>
      <c r="M104" s="63" t="s">
        <v>18</v>
      </c>
      <c r="N104" s="59" t="s">
        <v>18</v>
      </c>
      <c r="O104" s="57"/>
    </row>
    <row r="105">
      <c r="A105" s="63">
        <v>1.0</v>
      </c>
      <c r="B105" s="60" t="s">
        <v>5441</v>
      </c>
      <c r="C105" s="60" t="s">
        <v>153</v>
      </c>
      <c r="D105" s="63">
        <v>526.0</v>
      </c>
      <c r="E105" s="63" t="s">
        <v>18</v>
      </c>
      <c r="F105" s="63" t="s">
        <v>140</v>
      </c>
      <c r="G105" s="60" t="s">
        <v>18</v>
      </c>
      <c r="H105" s="126">
        <v>43591.0</v>
      </c>
      <c r="I105" s="126">
        <v>43607.0</v>
      </c>
      <c r="J105" s="127" t="s">
        <v>5677</v>
      </c>
      <c r="K105" s="63" t="s">
        <v>5678</v>
      </c>
      <c r="L105" s="60" t="s">
        <v>18</v>
      </c>
      <c r="M105" s="63" t="s">
        <v>18</v>
      </c>
      <c r="N105" s="59" t="s">
        <v>18</v>
      </c>
      <c r="O105" s="57"/>
    </row>
    <row r="106">
      <c r="A106" s="63">
        <v>1.0</v>
      </c>
      <c r="B106" s="60" t="s">
        <v>5670</v>
      </c>
      <c r="C106" s="60" t="s">
        <v>5679</v>
      </c>
      <c r="D106" s="63">
        <v>565.0</v>
      </c>
      <c r="E106" s="63" t="s">
        <v>18</v>
      </c>
      <c r="F106" s="63" t="s">
        <v>140</v>
      </c>
      <c r="G106" s="60" t="s">
        <v>18</v>
      </c>
      <c r="H106" s="126">
        <v>43606.0</v>
      </c>
      <c r="I106" s="126">
        <v>43606.0</v>
      </c>
      <c r="J106" s="127" t="s">
        <v>5680</v>
      </c>
      <c r="K106" s="63" t="s">
        <v>18</v>
      </c>
      <c r="L106" s="60" t="s">
        <v>18</v>
      </c>
      <c r="M106" s="61" t="s">
        <v>18</v>
      </c>
      <c r="N106" s="66" t="s">
        <v>18</v>
      </c>
      <c r="O106" s="57"/>
    </row>
    <row r="107">
      <c r="A107" s="63">
        <v>1.0</v>
      </c>
      <c r="B107" s="60" t="s">
        <v>5681</v>
      </c>
      <c r="C107" s="60" t="s">
        <v>5682</v>
      </c>
      <c r="D107" s="63">
        <v>553.0</v>
      </c>
      <c r="E107" s="63" t="s">
        <v>18</v>
      </c>
      <c r="F107" s="63" t="s">
        <v>140</v>
      </c>
      <c r="G107" s="60" t="s">
        <v>18</v>
      </c>
      <c r="H107" s="126">
        <v>43601.0</v>
      </c>
      <c r="I107" s="126">
        <v>43601.0</v>
      </c>
      <c r="J107" s="121" t="s">
        <v>5683</v>
      </c>
      <c r="K107" s="63" t="s">
        <v>18</v>
      </c>
      <c r="L107" s="60" t="s">
        <v>18</v>
      </c>
      <c r="M107" s="61" t="s">
        <v>18</v>
      </c>
      <c r="N107" s="66" t="s">
        <v>18</v>
      </c>
      <c r="O107" s="57"/>
    </row>
    <row r="108">
      <c r="A108" s="63">
        <v>1.0</v>
      </c>
      <c r="B108" s="60" t="s">
        <v>5684</v>
      </c>
      <c r="C108" s="60" t="s">
        <v>5685</v>
      </c>
      <c r="D108" s="63">
        <v>515.0</v>
      </c>
      <c r="E108" s="63" t="s">
        <v>18</v>
      </c>
      <c r="F108" s="63" t="s">
        <v>140</v>
      </c>
      <c r="G108" s="60" t="s">
        <v>18</v>
      </c>
      <c r="H108" s="126">
        <v>43585.0</v>
      </c>
      <c r="I108" s="126">
        <v>43592.0</v>
      </c>
      <c r="J108" s="127" t="s">
        <v>5686</v>
      </c>
      <c r="K108" s="63" t="s">
        <v>18</v>
      </c>
      <c r="L108" s="60" t="s">
        <v>18</v>
      </c>
      <c r="M108" s="63" t="s">
        <v>18</v>
      </c>
      <c r="N108" s="59" t="s">
        <v>18</v>
      </c>
      <c r="O108" s="57"/>
    </row>
    <row r="109" ht="78.75" customHeight="1">
      <c r="A109" s="63">
        <v>1.0</v>
      </c>
      <c r="B109" s="203" t="s">
        <v>4187</v>
      </c>
      <c r="C109" s="60" t="s">
        <v>217</v>
      </c>
      <c r="D109" s="63">
        <v>498.0</v>
      </c>
      <c r="E109" s="63" t="s">
        <v>18</v>
      </c>
      <c r="F109" s="63" t="s">
        <v>140</v>
      </c>
      <c r="G109" s="60" t="s">
        <v>18</v>
      </c>
      <c r="H109" s="126">
        <v>43581.0</v>
      </c>
      <c r="I109" s="126">
        <v>43585.0</v>
      </c>
      <c r="J109" s="127" t="s">
        <v>5687</v>
      </c>
      <c r="K109" s="63" t="s">
        <v>18</v>
      </c>
      <c r="L109" s="60" t="s">
        <v>18</v>
      </c>
      <c r="M109" s="63" t="s">
        <v>18</v>
      </c>
      <c r="N109" s="59" t="s">
        <v>18</v>
      </c>
      <c r="O109" s="57"/>
    </row>
    <row r="110">
      <c r="A110" s="63">
        <v>1.0</v>
      </c>
      <c r="B110" s="203" t="s">
        <v>5670</v>
      </c>
      <c r="C110" s="60" t="s">
        <v>5688</v>
      </c>
      <c r="D110" s="63">
        <v>503.0</v>
      </c>
      <c r="E110" s="63" t="s">
        <v>18</v>
      </c>
      <c r="F110" s="63" t="s">
        <v>140</v>
      </c>
      <c r="G110" s="60" t="s">
        <v>18</v>
      </c>
      <c r="H110" s="126">
        <v>43581.0</v>
      </c>
      <c r="I110" s="126">
        <v>43584.0</v>
      </c>
      <c r="J110" s="127" t="s">
        <v>5689</v>
      </c>
      <c r="K110" s="63" t="s">
        <v>18</v>
      </c>
      <c r="L110" s="60" t="s">
        <v>18</v>
      </c>
      <c r="M110" s="63" t="s">
        <v>18</v>
      </c>
      <c r="N110" s="59" t="s">
        <v>18</v>
      </c>
      <c r="O110" s="57"/>
    </row>
    <row r="111">
      <c r="A111" s="63">
        <v>1.0</v>
      </c>
      <c r="B111" s="203" t="s">
        <v>5670</v>
      </c>
      <c r="C111" s="60" t="s">
        <v>5690</v>
      </c>
      <c r="D111" s="63">
        <v>490.0</v>
      </c>
      <c r="E111" s="63" t="s">
        <v>18</v>
      </c>
      <c r="F111" s="63" t="s">
        <v>140</v>
      </c>
      <c r="G111" s="60" t="s">
        <v>18</v>
      </c>
      <c r="H111" s="126">
        <v>43580.0</v>
      </c>
      <c r="I111" s="126">
        <v>43581.0</v>
      </c>
      <c r="J111" s="127" t="s">
        <v>5691</v>
      </c>
      <c r="K111" s="63" t="s">
        <v>18</v>
      </c>
      <c r="L111" s="60" t="s">
        <v>18</v>
      </c>
      <c r="M111" s="63" t="s">
        <v>18</v>
      </c>
      <c r="N111" s="59" t="s">
        <v>18</v>
      </c>
      <c r="O111" s="57"/>
    </row>
    <row r="112">
      <c r="A112" s="63">
        <v>1.0</v>
      </c>
      <c r="B112" s="203" t="s">
        <v>5692</v>
      </c>
      <c r="C112" s="60" t="s">
        <v>5693</v>
      </c>
      <c r="D112" s="63">
        <v>489.0</v>
      </c>
      <c r="E112" s="63" t="s">
        <v>18</v>
      </c>
      <c r="F112" s="63" t="s">
        <v>140</v>
      </c>
      <c r="G112" s="60" t="s">
        <v>18</v>
      </c>
      <c r="H112" s="126">
        <v>43580.0</v>
      </c>
      <c r="I112" s="126">
        <v>43581.0</v>
      </c>
      <c r="J112" s="127" t="s">
        <v>5694</v>
      </c>
      <c r="K112" s="63" t="s">
        <v>18</v>
      </c>
      <c r="L112" s="60" t="s">
        <v>18</v>
      </c>
      <c r="M112" s="63" t="s">
        <v>18</v>
      </c>
      <c r="N112" s="59" t="s">
        <v>18</v>
      </c>
      <c r="O112" s="57"/>
    </row>
    <row r="113">
      <c r="A113" s="63">
        <v>1.0</v>
      </c>
      <c r="B113" s="203" t="s">
        <v>5695</v>
      </c>
      <c r="C113" s="60" t="s">
        <v>5696</v>
      </c>
      <c r="D113" s="63">
        <v>479.0</v>
      </c>
      <c r="E113" s="63" t="s">
        <v>18</v>
      </c>
      <c r="F113" s="63" t="s">
        <v>140</v>
      </c>
      <c r="G113" s="60" t="s">
        <v>18</v>
      </c>
      <c r="H113" s="126">
        <v>43578.0</v>
      </c>
      <c r="I113" s="126">
        <v>43579.0</v>
      </c>
      <c r="J113" s="127" t="s">
        <v>5697</v>
      </c>
      <c r="K113" s="63" t="s">
        <v>18</v>
      </c>
      <c r="L113" s="60" t="s">
        <v>18</v>
      </c>
      <c r="M113" s="63" t="s">
        <v>18</v>
      </c>
      <c r="N113" s="59" t="s">
        <v>18</v>
      </c>
      <c r="O113" s="57"/>
      <c r="P113" s="152"/>
    </row>
    <row r="114">
      <c r="A114" s="63">
        <v>1.0</v>
      </c>
      <c r="B114" s="203" t="s">
        <v>5698</v>
      </c>
      <c r="C114" s="60" t="s">
        <v>5671</v>
      </c>
      <c r="D114" s="63">
        <v>467.0</v>
      </c>
      <c r="E114" s="63" t="s">
        <v>18</v>
      </c>
      <c r="F114" s="63" t="s">
        <v>140</v>
      </c>
      <c r="G114" s="60" t="s">
        <v>18</v>
      </c>
      <c r="H114" s="126">
        <v>43574.0</v>
      </c>
      <c r="I114" s="126">
        <v>43577.0</v>
      </c>
      <c r="J114" s="127" t="s">
        <v>5699</v>
      </c>
      <c r="K114" s="63" t="s">
        <v>18</v>
      </c>
      <c r="L114" s="60" t="s">
        <v>18</v>
      </c>
      <c r="M114" s="63" t="s">
        <v>18</v>
      </c>
      <c r="N114" s="59" t="s">
        <v>18</v>
      </c>
      <c r="O114" s="57"/>
      <c r="P114" s="152"/>
    </row>
    <row r="115">
      <c r="A115" s="63">
        <v>1.0</v>
      </c>
      <c r="B115" s="203" t="s">
        <v>5700</v>
      </c>
      <c r="C115" s="60" t="s">
        <v>5701</v>
      </c>
      <c r="D115" s="63">
        <v>438.0</v>
      </c>
      <c r="E115" s="63" t="s">
        <v>18</v>
      </c>
      <c r="F115" s="63" t="s">
        <v>140</v>
      </c>
      <c r="G115" s="60" t="s">
        <v>18</v>
      </c>
      <c r="H115" s="126">
        <v>43567.0</v>
      </c>
      <c r="I115" s="126">
        <v>43571.0</v>
      </c>
      <c r="J115" s="127" t="s">
        <v>5702</v>
      </c>
      <c r="K115" s="63" t="s">
        <v>18</v>
      </c>
      <c r="L115" s="60" t="s">
        <v>18</v>
      </c>
      <c r="M115" s="63" t="s">
        <v>18</v>
      </c>
      <c r="N115" s="59" t="s">
        <v>18</v>
      </c>
      <c r="O115" s="57"/>
      <c r="P115" s="152"/>
    </row>
    <row r="116" ht="28.5" customHeight="1">
      <c r="A116" s="63">
        <v>1.0</v>
      </c>
      <c r="B116" s="203" t="s">
        <v>3787</v>
      </c>
      <c r="C116" s="60" t="s">
        <v>5703</v>
      </c>
      <c r="D116" s="63">
        <v>416.0</v>
      </c>
      <c r="E116" s="63" t="s">
        <v>18</v>
      </c>
      <c r="F116" s="63" t="s">
        <v>140</v>
      </c>
      <c r="G116" s="60" t="s">
        <v>18</v>
      </c>
      <c r="H116" s="126">
        <v>43563.0</v>
      </c>
      <c r="I116" s="126">
        <v>43563.0</v>
      </c>
      <c r="J116" s="127" t="s">
        <v>5704</v>
      </c>
      <c r="K116" s="63" t="s">
        <v>18</v>
      </c>
      <c r="L116" s="60" t="s">
        <v>18</v>
      </c>
      <c r="M116" s="63" t="s">
        <v>18</v>
      </c>
      <c r="N116" s="59" t="s">
        <v>18</v>
      </c>
      <c r="O116" s="57"/>
    </row>
    <row r="117" ht="28.5" customHeight="1">
      <c r="A117" s="63">
        <v>2.0</v>
      </c>
      <c r="B117" s="203" t="s">
        <v>5705</v>
      </c>
      <c r="C117" s="60" t="s">
        <v>5706</v>
      </c>
      <c r="D117" s="63">
        <v>379.0</v>
      </c>
      <c r="E117" s="63" t="s">
        <v>18</v>
      </c>
      <c r="F117" s="63" t="s">
        <v>140</v>
      </c>
      <c r="G117" s="60" t="s">
        <v>18</v>
      </c>
      <c r="H117" s="126">
        <v>43551.0</v>
      </c>
      <c r="I117" s="126">
        <v>43559.0</v>
      </c>
      <c r="J117" s="127" t="s">
        <v>5707</v>
      </c>
      <c r="K117" s="63" t="s">
        <v>18</v>
      </c>
      <c r="L117" s="60" t="s">
        <v>18</v>
      </c>
      <c r="M117" s="63" t="s">
        <v>18</v>
      </c>
      <c r="N117" s="59" t="s">
        <v>18</v>
      </c>
      <c r="O117" s="57"/>
    </row>
    <row r="118">
      <c r="A118" s="63">
        <v>1.0</v>
      </c>
      <c r="B118" s="203" t="s">
        <v>102</v>
      </c>
      <c r="C118" s="60" t="s">
        <v>5708</v>
      </c>
      <c r="D118" s="63">
        <v>401.0</v>
      </c>
      <c r="E118" s="63" t="s">
        <v>18</v>
      </c>
      <c r="F118" s="63" t="s">
        <v>140</v>
      </c>
      <c r="G118" s="60" t="s">
        <v>18</v>
      </c>
      <c r="H118" s="126">
        <v>43558.0</v>
      </c>
      <c r="I118" s="126">
        <v>43559.0</v>
      </c>
      <c r="J118" s="127" t="s">
        <v>5709</v>
      </c>
      <c r="K118" s="63" t="s">
        <v>18</v>
      </c>
      <c r="L118" s="60" t="s">
        <v>18</v>
      </c>
      <c r="M118" s="63" t="s">
        <v>18</v>
      </c>
      <c r="N118" s="59" t="s">
        <v>18</v>
      </c>
      <c r="O118" s="57"/>
    </row>
    <row r="119" ht="51.75" customHeight="1">
      <c r="A119" s="63">
        <v>1.0</v>
      </c>
      <c r="B119" s="203" t="s">
        <v>5710</v>
      </c>
      <c r="C119" s="60" t="s">
        <v>153</v>
      </c>
      <c r="D119" s="63">
        <v>397.0</v>
      </c>
      <c r="E119" s="63" t="s">
        <v>18</v>
      </c>
      <c r="F119" s="63" t="s">
        <v>140</v>
      </c>
      <c r="G119" s="60" t="s">
        <v>18</v>
      </c>
      <c r="H119" s="126">
        <v>43557.0</v>
      </c>
      <c r="I119" s="126">
        <v>43558.0</v>
      </c>
      <c r="J119" s="121" t="s">
        <v>5711</v>
      </c>
      <c r="K119" s="63" t="s">
        <v>18</v>
      </c>
      <c r="L119" s="60" t="s">
        <v>18</v>
      </c>
      <c r="M119" s="63" t="s">
        <v>18</v>
      </c>
      <c r="N119" s="59" t="s">
        <v>18</v>
      </c>
      <c r="O119" s="57"/>
    </row>
    <row r="120">
      <c r="A120" s="63">
        <v>1.0</v>
      </c>
      <c r="B120" s="203" t="s">
        <v>127</v>
      </c>
      <c r="C120" s="60" t="s">
        <v>5712</v>
      </c>
      <c r="D120" s="63">
        <v>388.0</v>
      </c>
      <c r="E120" s="63" t="s">
        <v>18</v>
      </c>
      <c r="F120" s="63" t="s">
        <v>140</v>
      </c>
      <c r="G120" s="60" t="s">
        <v>18</v>
      </c>
      <c r="H120" s="126">
        <v>43556.0</v>
      </c>
      <c r="I120" s="126">
        <v>43558.0</v>
      </c>
      <c r="J120" s="121" t="s">
        <v>5713</v>
      </c>
      <c r="K120" s="63" t="s">
        <v>18</v>
      </c>
      <c r="L120" s="60" t="s">
        <v>18</v>
      </c>
      <c r="M120" s="63" t="s">
        <v>18</v>
      </c>
      <c r="N120" s="59" t="s">
        <v>18</v>
      </c>
      <c r="O120" s="57"/>
    </row>
    <row r="121">
      <c r="A121" s="63">
        <v>1.0</v>
      </c>
      <c r="B121" s="203" t="s">
        <v>5714</v>
      </c>
      <c r="C121" s="60" t="s">
        <v>5715</v>
      </c>
      <c r="D121" s="63">
        <v>373.0</v>
      </c>
      <c r="E121" s="63" t="s">
        <v>18</v>
      </c>
      <c r="F121" s="63" t="s">
        <v>140</v>
      </c>
      <c r="G121" s="60" t="s">
        <v>18</v>
      </c>
      <c r="H121" s="126">
        <v>43550.0</v>
      </c>
      <c r="I121" s="126">
        <v>43551.0</v>
      </c>
      <c r="J121" s="127" t="s">
        <v>5716</v>
      </c>
      <c r="K121" s="63" t="s">
        <v>18</v>
      </c>
      <c r="L121" s="60" t="s">
        <v>18</v>
      </c>
      <c r="M121" s="63" t="s">
        <v>18</v>
      </c>
      <c r="N121" s="59" t="s">
        <v>18</v>
      </c>
      <c r="O121" s="57"/>
    </row>
    <row r="122">
      <c r="A122" s="63">
        <v>1.0</v>
      </c>
      <c r="B122" s="203" t="s">
        <v>1818</v>
      </c>
      <c r="C122" s="60" t="s">
        <v>5717</v>
      </c>
      <c r="D122" s="63">
        <v>348.0</v>
      </c>
      <c r="E122" s="63" t="s">
        <v>18</v>
      </c>
      <c r="F122" s="63" t="s">
        <v>140</v>
      </c>
      <c r="G122" s="60" t="s">
        <v>18</v>
      </c>
      <c r="H122" s="126">
        <v>43544.0</v>
      </c>
      <c r="I122" s="126">
        <v>43550.0</v>
      </c>
      <c r="J122" s="127" t="s">
        <v>5718</v>
      </c>
      <c r="K122" s="59" t="s">
        <v>18</v>
      </c>
      <c r="L122" s="60" t="s">
        <v>18</v>
      </c>
      <c r="M122" s="63" t="s">
        <v>18</v>
      </c>
      <c r="N122" s="59" t="s">
        <v>18</v>
      </c>
      <c r="O122" s="57"/>
    </row>
    <row r="123">
      <c r="A123" s="63">
        <v>1.0</v>
      </c>
      <c r="B123" s="203" t="s">
        <v>5719</v>
      </c>
      <c r="C123" s="60" t="s">
        <v>5720</v>
      </c>
      <c r="D123" s="63">
        <v>339.0</v>
      </c>
      <c r="E123" s="63" t="s">
        <v>18</v>
      </c>
      <c r="F123" s="63" t="s">
        <v>140</v>
      </c>
      <c r="G123" s="60" t="s">
        <v>18</v>
      </c>
      <c r="H123" s="126">
        <v>43543.0</v>
      </c>
      <c r="I123" s="126">
        <v>43545.0</v>
      </c>
      <c r="J123" s="127" t="s">
        <v>5721</v>
      </c>
      <c r="K123" s="63" t="s">
        <v>18</v>
      </c>
      <c r="L123" s="60" t="s">
        <v>18</v>
      </c>
      <c r="M123" s="63" t="s">
        <v>18</v>
      </c>
      <c r="N123" s="59" t="s">
        <v>18</v>
      </c>
      <c r="O123" s="57"/>
    </row>
    <row r="124">
      <c r="A124" s="63">
        <v>1.0</v>
      </c>
      <c r="B124" s="203" t="s">
        <v>5722</v>
      </c>
      <c r="C124" s="60" t="s">
        <v>2697</v>
      </c>
      <c r="D124" s="63">
        <v>321.0</v>
      </c>
      <c r="E124" s="63" t="s">
        <v>18</v>
      </c>
      <c r="F124" s="63" t="s">
        <v>140</v>
      </c>
      <c r="G124" s="60" t="s">
        <v>18</v>
      </c>
      <c r="H124" s="126">
        <v>43539.0</v>
      </c>
      <c r="I124" s="126">
        <v>43542.0</v>
      </c>
      <c r="J124" s="127" t="s">
        <v>5723</v>
      </c>
      <c r="K124" s="63" t="s">
        <v>18</v>
      </c>
      <c r="L124" s="60" t="s">
        <v>18</v>
      </c>
      <c r="M124" s="63" t="s">
        <v>18</v>
      </c>
      <c r="N124" s="59" t="s">
        <v>18</v>
      </c>
      <c r="O124" s="57"/>
      <c r="P124" s="152"/>
    </row>
    <row r="125">
      <c r="A125" s="63">
        <v>1.0</v>
      </c>
      <c r="B125" s="203" t="s">
        <v>5724</v>
      </c>
      <c r="C125" s="60" t="s">
        <v>2697</v>
      </c>
      <c r="D125" s="63">
        <v>311.0</v>
      </c>
      <c r="E125" s="63" t="s">
        <v>18</v>
      </c>
      <c r="F125" s="63" t="s">
        <v>140</v>
      </c>
      <c r="G125" s="60" t="s">
        <v>18</v>
      </c>
      <c r="H125" s="126">
        <v>43538.0</v>
      </c>
      <c r="I125" s="126">
        <v>43538.0</v>
      </c>
      <c r="J125" s="127" t="s">
        <v>5725</v>
      </c>
      <c r="K125" s="63" t="s">
        <v>18</v>
      </c>
      <c r="L125" s="60" t="s">
        <v>18</v>
      </c>
      <c r="M125" s="63" t="s">
        <v>18</v>
      </c>
      <c r="N125" s="59" t="s">
        <v>18</v>
      </c>
      <c r="O125" s="57"/>
    </row>
    <row r="126" ht="63.0" customHeight="1">
      <c r="A126" s="63">
        <v>1.0</v>
      </c>
      <c r="B126" s="203" t="s">
        <v>5726</v>
      </c>
      <c r="C126" s="60" t="s">
        <v>291</v>
      </c>
      <c r="D126" s="63" t="s">
        <v>18</v>
      </c>
      <c r="E126" s="63" t="s">
        <v>5727</v>
      </c>
      <c r="F126" s="63" t="s">
        <v>140</v>
      </c>
      <c r="G126" s="60" t="s">
        <v>2440</v>
      </c>
      <c r="H126" s="64">
        <v>43745.0</v>
      </c>
      <c r="I126" s="64">
        <v>43745.0</v>
      </c>
      <c r="J126" s="121" t="s">
        <v>5728</v>
      </c>
      <c r="K126" s="59">
        <v>499844.0</v>
      </c>
      <c r="L126" s="60" t="s">
        <v>5729</v>
      </c>
      <c r="M126" s="78" t="s">
        <v>5730</v>
      </c>
      <c r="N126" s="305">
        <v>349890.8</v>
      </c>
      <c r="O126" s="62" t="s">
        <v>337</v>
      </c>
    </row>
    <row r="127" ht="27.75" customHeight="1">
      <c r="A127" s="63">
        <v>1.0</v>
      </c>
      <c r="B127" s="203" t="s">
        <v>5726</v>
      </c>
      <c r="C127" s="60" t="s">
        <v>291</v>
      </c>
      <c r="D127" s="63">
        <v>1021.0</v>
      </c>
      <c r="E127" s="63" t="s">
        <v>5727</v>
      </c>
      <c r="F127" s="63" t="s">
        <v>140</v>
      </c>
      <c r="G127" s="60" t="s">
        <v>2440</v>
      </c>
      <c r="H127" s="64">
        <v>43717.0</v>
      </c>
      <c r="I127" s="64">
        <v>43719.0</v>
      </c>
      <c r="J127" s="121" t="s">
        <v>5731</v>
      </c>
      <c r="K127" s="59">
        <v>499844.0</v>
      </c>
      <c r="L127" s="60" t="s">
        <v>5729</v>
      </c>
      <c r="M127" s="78" t="s">
        <v>5730</v>
      </c>
      <c r="N127" s="60" t="s">
        <v>18</v>
      </c>
      <c r="O127" s="62"/>
    </row>
    <row r="128">
      <c r="A128" s="63">
        <v>1.0</v>
      </c>
      <c r="B128" s="203" t="s">
        <v>5726</v>
      </c>
      <c r="C128" s="60" t="s">
        <v>291</v>
      </c>
      <c r="D128" s="63">
        <v>775.0</v>
      </c>
      <c r="E128" s="63" t="s">
        <v>5727</v>
      </c>
      <c r="F128" s="63" t="s">
        <v>140</v>
      </c>
      <c r="G128" s="60" t="s">
        <v>2440</v>
      </c>
      <c r="H128" s="64">
        <v>43650.0</v>
      </c>
      <c r="I128" s="64">
        <v>43651.0</v>
      </c>
      <c r="J128" s="121" t="s">
        <v>5732</v>
      </c>
      <c r="K128" s="59">
        <v>499844.0</v>
      </c>
      <c r="L128" s="60" t="s">
        <v>5729</v>
      </c>
      <c r="M128" s="78" t="s">
        <v>5730</v>
      </c>
      <c r="N128" s="60" t="s">
        <v>18</v>
      </c>
      <c r="O128" s="62"/>
      <c r="P128" s="152"/>
    </row>
    <row r="129" ht="76.5" customHeight="1">
      <c r="A129" s="63">
        <v>1.0</v>
      </c>
      <c r="B129" s="203" t="s">
        <v>5733</v>
      </c>
      <c r="C129" s="60" t="s">
        <v>5734</v>
      </c>
      <c r="D129" s="63" t="s">
        <v>18</v>
      </c>
      <c r="E129" s="63" t="s">
        <v>5735</v>
      </c>
      <c r="F129" s="63" t="s">
        <v>140</v>
      </c>
      <c r="G129" s="60" t="s">
        <v>5736</v>
      </c>
      <c r="H129" s="126">
        <v>43692.0</v>
      </c>
      <c r="I129" s="126">
        <v>43692.0</v>
      </c>
      <c r="J129" s="127" t="s">
        <v>5737</v>
      </c>
      <c r="K129" s="59">
        <v>1800000.0</v>
      </c>
      <c r="L129" s="60" t="s">
        <v>5738</v>
      </c>
      <c r="M129" s="61" t="s">
        <v>5739</v>
      </c>
      <c r="N129" s="66">
        <v>1800000.0</v>
      </c>
      <c r="O129" s="62" t="s">
        <v>5740</v>
      </c>
    </row>
    <row r="130">
      <c r="A130" s="63">
        <v>1.0</v>
      </c>
      <c r="B130" s="203" t="s">
        <v>1252</v>
      </c>
      <c r="C130" s="60" t="s">
        <v>577</v>
      </c>
      <c r="D130" s="63">
        <v>523.0</v>
      </c>
      <c r="E130" s="63" t="s">
        <v>5741</v>
      </c>
      <c r="F130" s="63" t="s">
        <v>140</v>
      </c>
      <c r="G130" s="60" t="s">
        <v>18</v>
      </c>
      <c r="H130" s="126">
        <v>43591.0</v>
      </c>
      <c r="I130" s="64">
        <v>43593.0</v>
      </c>
      <c r="J130" s="127" t="s">
        <v>5742</v>
      </c>
      <c r="K130" s="60" t="s">
        <v>18</v>
      </c>
      <c r="L130" s="60" t="s">
        <v>5743</v>
      </c>
      <c r="M130" s="60" t="s">
        <v>18</v>
      </c>
      <c r="N130" s="60" t="s">
        <v>18</v>
      </c>
      <c r="O130" s="57"/>
    </row>
    <row r="131">
      <c r="A131" s="63">
        <v>1.0</v>
      </c>
      <c r="B131" s="203" t="s">
        <v>5744</v>
      </c>
      <c r="C131" s="60" t="s">
        <v>571</v>
      </c>
      <c r="D131" s="63" t="s">
        <v>18</v>
      </c>
      <c r="E131" s="63" t="s">
        <v>5745</v>
      </c>
      <c r="F131" s="63" t="s">
        <v>140</v>
      </c>
      <c r="G131" s="60" t="s">
        <v>2440</v>
      </c>
      <c r="H131" s="126">
        <v>43633.0</v>
      </c>
      <c r="I131" s="126">
        <v>43633.0</v>
      </c>
      <c r="J131" s="127" t="s">
        <v>5746</v>
      </c>
      <c r="K131" s="59">
        <v>2209290.0</v>
      </c>
      <c r="L131" s="60" t="s">
        <v>5747</v>
      </c>
      <c r="M131" s="61" t="s">
        <v>5748</v>
      </c>
      <c r="N131" s="59" t="s">
        <v>18</v>
      </c>
      <c r="O131" s="57"/>
    </row>
    <row r="132" ht="27.0" customHeight="1">
      <c r="A132" s="63">
        <v>1.0</v>
      </c>
      <c r="B132" s="203" t="s">
        <v>5749</v>
      </c>
      <c r="C132" s="60" t="s">
        <v>5750</v>
      </c>
      <c r="D132" s="63">
        <v>610.0</v>
      </c>
      <c r="E132" s="63" t="s">
        <v>5751</v>
      </c>
      <c r="F132" s="63" t="s">
        <v>140</v>
      </c>
      <c r="G132" s="60" t="s">
        <v>18</v>
      </c>
      <c r="H132" s="126">
        <v>43614.0</v>
      </c>
      <c r="I132" s="126">
        <v>43619.0</v>
      </c>
      <c r="J132" s="127" t="s">
        <v>5752</v>
      </c>
      <c r="K132" s="59">
        <v>137580.0</v>
      </c>
      <c r="L132" s="60" t="s">
        <v>5753</v>
      </c>
      <c r="M132" s="61" t="s">
        <v>18</v>
      </c>
      <c r="N132" s="59" t="s">
        <v>18</v>
      </c>
      <c r="O132" s="343"/>
    </row>
    <row r="133" ht="27.0" customHeight="1">
      <c r="A133" s="63">
        <v>1.0</v>
      </c>
      <c r="B133" s="203" t="s">
        <v>108</v>
      </c>
      <c r="C133" s="60" t="s">
        <v>116</v>
      </c>
      <c r="D133" s="63" t="s">
        <v>18</v>
      </c>
      <c r="E133" s="63" t="s">
        <v>5754</v>
      </c>
      <c r="F133" s="63" t="s">
        <v>140</v>
      </c>
      <c r="G133" s="60" t="s">
        <v>2440</v>
      </c>
      <c r="H133" s="126">
        <v>43762.0</v>
      </c>
      <c r="I133" s="126">
        <v>43762.0</v>
      </c>
      <c r="J133" s="127" t="s">
        <v>5755</v>
      </c>
      <c r="K133" s="59">
        <v>7450485.0</v>
      </c>
      <c r="L133" s="60" t="s">
        <v>5756</v>
      </c>
      <c r="M133" s="61" t="s">
        <v>5757</v>
      </c>
      <c r="N133" s="66">
        <v>2235145.5</v>
      </c>
      <c r="O133" s="62" t="s">
        <v>539</v>
      </c>
    </row>
    <row r="134">
      <c r="A134" s="63">
        <v>1.0</v>
      </c>
      <c r="B134" s="203" t="s">
        <v>108</v>
      </c>
      <c r="C134" s="60" t="s">
        <v>116</v>
      </c>
      <c r="D134" s="63" t="s">
        <v>5758</v>
      </c>
      <c r="E134" s="63" t="s">
        <v>5754</v>
      </c>
      <c r="F134" s="63" t="s">
        <v>140</v>
      </c>
      <c r="G134" s="60" t="s">
        <v>2440</v>
      </c>
      <c r="H134" s="126">
        <v>43734.0</v>
      </c>
      <c r="I134" s="126">
        <v>43740.0</v>
      </c>
      <c r="J134" s="127" t="s">
        <v>5759</v>
      </c>
      <c r="K134" s="59">
        <v>7450485.0</v>
      </c>
      <c r="L134" s="60" t="s">
        <v>5756</v>
      </c>
      <c r="M134" s="61" t="s">
        <v>5757</v>
      </c>
      <c r="N134" s="59" t="s">
        <v>18</v>
      </c>
      <c r="O134" s="343"/>
    </row>
    <row r="135">
      <c r="A135" s="63">
        <v>1.0</v>
      </c>
      <c r="B135" s="203" t="s">
        <v>108</v>
      </c>
      <c r="C135" s="60" t="s">
        <v>116</v>
      </c>
      <c r="D135" s="63">
        <v>680.0</v>
      </c>
      <c r="E135" s="63" t="s">
        <v>5754</v>
      </c>
      <c r="F135" s="63" t="s">
        <v>140</v>
      </c>
      <c r="G135" s="60" t="s">
        <v>2440</v>
      </c>
      <c r="H135" s="126">
        <v>43630.0</v>
      </c>
      <c r="I135" s="126">
        <v>43636.0</v>
      </c>
      <c r="J135" s="127" t="s">
        <v>5760</v>
      </c>
      <c r="K135" s="59">
        <v>7450485.0</v>
      </c>
      <c r="L135" s="60" t="s">
        <v>5761</v>
      </c>
      <c r="M135" s="61" t="s">
        <v>5757</v>
      </c>
      <c r="N135" s="59" t="s">
        <v>18</v>
      </c>
      <c r="O135" s="343"/>
    </row>
    <row r="136">
      <c r="A136" s="63">
        <v>1.0</v>
      </c>
      <c r="B136" s="203" t="s">
        <v>108</v>
      </c>
      <c r="C136" s="60" t="s">
        <v>116</v>
      </c>
      <c r="D136" s="63" t="s">
        <v>18</v>
      </c>
      <c r="E136" s="63" t="s">
        <v>5754</v>
      </c>
      <c r="F136" s="63" t="s">
        <v>140</v>
      </c>
      <c r="G136" s="60" t="s">
        <v>18</v>
      </c>
      <c r="H136" s="126">
        <v>43607.0</v>
      </c>
      <c r="I136" s="126">
        <v>43608.0</v>
      </c>
      <c r="J136" s="127" t="s">
        <v>5762</v>
      </c>
      <c r="K136" s="59">
        <v>7450485.0</v>
      </c>
      <c r="L136" s="60" t="s">
        <v>18</v>
      </c>
      <c r="M136" s="63" t="s">
        <v>18</v>
      </c>
      <c r="N136" s="59" t="s">
        <v>18</v>
      </c>
      <c r="O136" s="57"/>
    </row>
    <row r="137">
      <c r="A137" s="63">
        <v>2.0</v>
      </c>
      <c r="B137" s="203" t="s">
        <v>258</v>
      </c>
      <c r="C137" s="60" t="s">
        <v>5763</v>
      </c>
      <c r="D137" s="63">
        <v>1239.0</v>
      </c>
      <c r="E137" s="63" t="s">
        <v>5764</v>
      </c>
      <c r="F137" s="63" t="s">
        <v>140</v>
      </c>
      <c r="G137" s="60" t="s">
        <v>2440</v>
      </c>
      <c r="H137" s="126">
        <v>43775.0</v>
      </c>
      <c r="I137" s="126">
        <v>43781.0</v>
      </c>
      <c r="J137" s="127" t="s">
        <v>5765</v>
      </c>
      <c r="K137" s="59">
        <v>2988994.0</v>
      </c>
      <c r="L137" s="60" t="s">
        <v>5766</v>
      </c>
      <c r="M137" s="61" t="s">
        <v>5767</v>
      </c>
      <c r="N137" s="66" t="s">
        <v>18</v>
      </c>
      <c r="O137" s="62"/>
    </row>
    <row r="138">
      <c r="A138" s="63">
        <v>1.0</v>
      </c>
      <c r="B138" s="203" t="s">
        <v>5768</v>
      </c>
      <c r="C138" s="60" t="s">
        <v>5769</v>
      </c>
      <c r="D138" s="63" t="s">
        <v>18</v>
      </c>
      <c r="E138" s="63" t="s">
        <v>5770</v>
      </c>
      <c r="F138" s="63" t="s">
        <v>140</v>
      </c>
      <c r="G138" s="60" t="s">
        <v>2440</v>
      </c>
      <c r="H138" s="126">
        <v>43689.0</v>
      </c>
      <c r="I138" s="126">
        <v>43689.0</v>
      </c>
      <c r="J138" s="127" t="s">
        <v>5771</v>
      </c>
      <c r="K138" s="59">
        <v>147624.0</v>
      </c>
      <c r="L138" s="60" t="s">
        <v>5772</v>
      </c>
      <c r="M138" s="61" t="s">
        <v>5773</v>
      </c>
      <c r="N138" s="66">
        <v>147624.0</v>
      </c>
      <c r="O138" s="62" t="s">
        <v>337</v>
      </c>
    </row>
    <row r="139">
      <c r="A139" s="63">
        <v>1.0</v>
      </c>
      <c r="B139" s="203" t="s">
        <v>5768</v>
      </c>
      <c r="C139" s="60" t="s">
        <v>5769</v>
      </c>
      <c r="D139" s="63" t="s">
        <v>18</v>
      </c>
      <c r="E139" s="63" t="s">
        <v>5770</v>
      </c>
      <c r="F139" s="63" t="s">
        <v>140</v>
      </c>
      <c r="G139" s="60" t="s">
        <v>18</v>
      </c>
      <c r="H139" s="126">
        <v>43679.0</v>
      </c>
      <c r="I139" s="126">
        <v>43686.0</v>
      </c>
      <c r="J139" s="127" t="s">
        <v>5774</v>
      </c>
      <c r="K139" s="59">
        <v>147624.0</v>
      </c>
      <c r="L139" s="60" t="s">
        <v>5772</v>
      </c>
      <c r="M139" s="61" t="s">
        <v>18</v>
      </c>
      <c r="N139" s="66" t="s">
        <v>18</v>
      </c>
      <c r="O139" s="57"/>
    </row>
    <row r="140">
      <c r="A140" s="63">
        <v>1.0</v>
      </c>
      <c r="B140" s="203" t="s">
        <v>457</v>
      </c>
      <c r="C140" s="60" t="s">
        <v>153</v>
      </c>
      <c r="D140" s="63" t="s">
        <v>18</v>
      </c>
      <c r="E140" s="63" t="s">
        <v>5775</v>
      </c>
      <c r="F140" s="63" t="s">
        <v>140</v>
      </c>
      <c r="G140" s="60" t="s">
        <v>18</v>
      </c>
      <c r="H140" s="64">
        <v>43598.0</v>
      </c>
      <c r="I140" s="126">
        <v>43599.0</v>
      </c>
      <c r="J140" s="121" t="s">
        <v>5776</v>
      </c>
      <c r="K140" s="59">
        <v>763074.0</v>
      </c>
      <c r="L140" s="60" t="s">
        <v>18</v>
      </c>
      <c r="M140" s="63" t="s">
        <v>18</v>
      </c>
      <c r="N140" s="59" t="s">
        <v>18</v>
      </c>
      <c r="O140" s="57"/>
    </row>
    <row r="141">
      <c r="A141" s="63">
        <v>1.0</v>
      </c>
      <c r="B141" s="203" t="s">
        <v>108</v>
      </c>
      <c r="C141" s="60" t="s">
        <v>5777</v>
      </c>
      <c r="D141" s="63" t="s">
        <v>18</v>
      </c>
      <c r="E141" s="63" t="s">
        <v>5778</v>
      </c>
      <c r="F141" s="63" t="s">
        <v>140</v>
      </c>
      <c r="G141" s="60" t="s">
        <v>2440</v>
      </c>
      <c r="H141" s="126">
        <v>43718.0</v>
      </c>
      <c r="I141" s="126">
        <v>43718.0</v>
      </c>
      <c r="J141" s="127" t="s">
        <v>5779</v>
      </c>
      <c r="K141" s="59">
        <v>161060.0</v>
      </c>
      <c r="L141" s="60" t="s">
        <v>5780</v>
      </c>
      <c r="M141" s="61" t="s">
        <v>5781</v>
      </c>
      <c r="N141" s="66">
        <v>112742.0</v>
      </c>
      <c r="O141" s="62" t="s">
        <v>337</v>
      </c>
    </row>
    <row r="142">
      <c r="A142" s="63">
        <v>1.0</v>
      </c>
      <c r="B142" s="203" t="s">
        <v>108</v>
      </c>
      <c r="C142" s="60" t="s">
        <v>5777</v>
      </c>
      <c r="D142" s="63" t="s">
        <v>18</v>
      </c>
      <c r="E142" s="63" t="s">
        <v>5778</v>
      </c>
      <c r="F142" s="63" t="s">
        <v>140</v>
      </c>
      <c r="G142" s="60" t="s">
        <v>2440</v>
      </c>
      <c r="H142" s="126">
        <v>43600.0</v>
      </c>
      <c r="I142" s="126">
        <v>43600.0</v>
      </c>
      <c r="J142" s="127" t="s">
        <v>5782</v>
      </c>
      <c r="K142" s="59">
        <v>161060.0</v>
      </c>
      <c r="L142" s="60" t="s">
        <v>5780</v>
      </c>
      <c r="M142" s="61" t="s">
        <v>5781</v>
      </c>
      <c r="N142" s="66">
        <v>48318.0</v>
      </c>
      <c r="O142" s="62" t="s">
        <v>337</v>
      </c>
    </row>
    <row r="143">
      <c r="A143" s="63">
        <v>1.0</v>
      </c>
      <c r="B143" s="203" t="s">
        <v>108</v>
      </c>
      <c r="C143" s="60" t="s">
        <v>5777</v>
      </c>
      <c r="D143" s="63">
        <v>475.0</v>
      </c>
      <c r="E143" s="63" t="s">
        <v>5778</v>
      </c>
      <c r="F143" s="63" t="s">
        <v>140</v>
      </c>
      <c r="G143" s="60" t="s">
        <v>18</v>
      </c>
      <c r="H143" s="126">
        <v>43578.0</v>
      </c>
      <c r="I143" s="126">
        <v>43581.0</v>
      </c>
      <c r="J143" s="127" t="s">
        <v>5783</v>
      </c>
      <c r="K143" s="59">
        <v>161060.0</v>
      </c>
      <c r="L143" s="60" t="s">
        <v>5780</v>
      </c>
      <c r="M143" s="63" t="s">
        <v>18</v>
      </c>
      <c r="N143" s="59" t="s">
        <v>18</v>
      </c>
      <c r="O143" s="57"/>
    </row>
    <row r="144">
      <c r="A144" s="63">
        <v>1.0</v>
      </c>
      <c r="B144" s="203" t="s">
        <v>108</v>
      </c>
      <c r="C144" s="60" t="s">
        <v>5777</v>
      </c>
      <c r="D144" s="63" t="s">
        <v>18</v>
      </c>
      <c r="E144" s="63" t="s">
        <v>5778</v>
      </c>
      <c r="F144" s="63" t="s">
        <v>140</v>
      </c>
      <c r="G144" s="60" t="s">
        <v>18</v>
      </c>
      <c r="H144" s="126">
        <v>43571.0</v>
      </c>
      <c r="I144" s="126">
        <v>43574.0</v>
      </c>
      <c r="J144" s="344" t="s">
        <v>5784</v>
      </c>
      <c r="K144" s="59">
        <v>161060.0</v>
      </c>
      <c r="L144" s="60" t="s">
        <v>5780</v>
      </c>
      <c r="M144" s="63" t="s">
        <v>18</v>
      </c>
      <c r="N144" s="59" t="s">
        <v>18</v>
      </c>
      <c r="O144" s="57"/>
    </row>
    <row r="145">
      <c r="A145" s="63">
        <v>1.0</v>
      </c>
      <c r="B145" s="203" t="s">
        <v>108</v>
      </c>
      <c r="C145" s="60" t="s">
        <v>5777</v>
      </c>
      <c r="D145" s="63" t="s">
        <v>18</v>
      </c>
      <c r="E145" s="63" t="s">
        <v>5778</v>
      </c>
      <c r="F145" s="63" t="s">
        <v>140</v>
      </c>
      <c r="G145" s="60" t="s">
        <v>18</v>
      </c>
      <c r="H145" s="126">
        <v>43538.0</v>
      </c>
      <c r="I145" s="126">
        <v>43539.0</v>
      </c>
      <c r="J145" s="344" t="s">
        <v>5785</v>
      </c>
      <c r="K145" s="59">
        <v>161060.0</v>
      </c>
      <c r="L145" s="60" t="s">
        <v>18</v>
      </c>
      <c r="M145" s="63" t="s">
        <v>18</v>
      </c>
      <c r="N145" s="59" t="s">
        <v>18</v>
      </c>
      <c r="O145" s="57"/>
    </row>
    <row r="146">
      <c r="A146" s="63">
        <v>1.0</v>
      </c>
      <c r="B146" s="203" t="s">
        <v>4378</v>
      </c>
      <c r="C146" s="60" t="s">
        <v>577</v>
      </c>
      <c r="D146" s="63" t="s">
        <v>18</v>
      </c>
      <c r="E146" s="63" t="s">
        <v>5786</v>
      </c>
      <c r="F146" s="63" t="s">
        <v>140</v>
      </c>
      <c r="G146" s="60" t="s">
        <v>2440</v>
      </c>
      <c r="H146" s="126">
        <v>43718.0</v>
      </c>
      <c r="I146" s="126">
        <v>43718.0</v>
      </c>
      <c r="J146" s="127" t="s">
        <v>5779</v>
      </c>
      <c r="K146" s="59">
        <v>273160.0</v>
      </c>
      <c r="L146" s="60" t="s">
        <v>5787</v>
      </c>
      <c r="M146" s="61" t="s">
        <v>577</v>
      </c>
      <c r="N146" s="66">
        <v>273160.0</v>
      </c>
      <c r="O146" s="62" t="s">
        <v>337</v>
      </c>
    </row>
    <row r="147">
      <c r="A147" s="63">
        <v>1.0</v>
      </c>
      <c r="B147" s="203" t="s">
        <v>4378</v>
      </c>
      <c r="C147" s="60" t="s">
        <v>577</v>
      </c>
      <c r="D147" s="63" t="s">
        <v>18</v>
      </c>
      <c r="E147" s="63" t="s">
        <v>5786</v>
      </c>
      <c r="F147" s="63" t="s">
        <v>140</v>
      </c>
      <c r="G147" s="60" t="s">
        <v>18</v>
      </c>
      <c r="H147" s="126">
        <v>43714.0</v>
      </c>
      <c r="I147" s="126">
        <v>43714.0</v>
      </c>
      <c r="J147" s="127" t="s">
        <v>5788</v>
      </c>
      <c r="K147" s="59">
        <v>273160.0</v>
      </c>
      <c r="L147" s="60" t="s">
        <v>5787</v>
      </c>
      <c r="M147" s="63" t="s">
        <v>18</v>
      </c>
      <c r="N147" s="59" t="s">
        <v>18</v>
      </c>
      <c r="O147" s="57"/>
    </row>
    <row r="148" ht="78.0" customHeight="1">
      <c r="A148" s="63">
        <v>1.0</v>
      </c>
      <c r="B148" s="203" t="s">
        <v>550</v>
      </c>
      <c r="C148" s="60" t="s">
        <v>116</v>
      </c>
      <c r="D148" s="63">
        <v>322.0</v>
      </c>
      <c r="E148" s="63" t="s">
        <v>5789</v>
      </c>
      <c r="F148" s="63" t="s">
        <v>140</v>
      </c>
      <c r="G148" s="60" t="s">
        <v>18</v>
      </c>
      <c r="H148" s="126">
        <v>43539.0</v>
      </c>
      <c r="I148" s="126">
        <v>43542.0</v>
      </c>
      <c r="J148" s="127" t="s">
        <v>5790</v>
      </c>
      <c r="K148" s="59">
        <v>5856816.0</v>
      </c>
      <c r="L148" s="60" t="s">
        <v>18</v>
      </c>
      <c r="M148" s="63" t="s">
        <v>18</v>
      </c>
      <c r="N148" s="59" t="s">
        <v>18</v>
      </c>
      <c r="O148" s="57"/>
    </row>
    <row r="149" ht="27.75" customHeight="1">
      <c r="A149" s="63">
        <v>1.0</v>
      </c>
      <c r="B149" s="203" t="s">
        <v>5791</v>
      </c>
      <c r="C149" s="60" t="s">
        <v>291</v>
      </c>
      <c r="D149" s="63" t="s">
        <v>18</v>
      </c>
      <c r="E149" s="63" t="s">
        <v>5792</v>
      </c>
      <c r="F149" s="63" t="s">
        <v>140</v>
      </c>
      <c r="G149" s="60" t="s">
        <v>18</v>
      </c>
      <c r="H149" s="126">
        <v>43585.0</v>
      </c>
      <c r="I149" s="126">
        <v>43599.0</v>
      </c>
      <c r="J149" s="127" t="s">
        <v>5793</v>
      </c>
      <c r="K149" s="59">
        <v>470975.0</v>
      </c>
      <c r="L149" s="60" t="s">
        <v>5794</v>
      </c>
      <c r="M149" s="61" t="s">
        <v>18</v>
      </c>
      <c r="N149" s="59" t="s">
        <v>18</v>
      </c>
      <c r="O149" s="57"/>
    </row>
    <row r="150">
      <c r="A150" s="63">
        <v>1.0</v>
      </c>
      <c r="B150" s="203" t="s">
        <v>5791</v>
      </c>
      <c r="C150" s="60" t="s">
        <v>291</v>
      </c>
      <c r="D150" s="63" t="s">
        <v>18</v>
      </c>
      <c r="E150" s="63" t="s">
        <v>5792</v>
      </c>
      <c r="F150" s="63" t="s">
        <v>140</v>
      </c>
      <c r="G150" s="60" t="s">
        <v>18</v>
      </c>
      <c r="H150" s="126">
        <v>43542.0</v>
      </c>
      <c r="I150" s="126">
        <v>43544.0</v>
      </c>
      <c r="J150" s="127" t="s">
        <v>5795</v>
      </c>
      <c r="K150" s="59">
        <v>470975.0</v>
      </c>
      <c r="L150" s="60" t="s">
        <v>18</v>
      </c>
      <c r="M150" s="61" t="s">
        <v>18</v>
      </c>
      <c r="N150" s="59" t="s">
        <v>18</v>
      </c>
      <c r="O150" s="57"/>
    </row>
    <row r="151">
      <c r="A151" s="63">
        <v>1.0</v>
      </c>
      <c r="B151" s="203" t="s">
        <v>5796</v>
      </c>
      <c r="C151" s="60" t="s">
        <v>577</v>
      </c>
      <c r="D151" s="63" t="s">
        <v>18</v>
      </c>
      <c r="E151" s="63" t="s">
        <v>5797</v>
      </c>
      <c r="F151" s="63" t="s">
        <v>140</v>
      </c>
      <c r="G151" s="60" t="s">
        <v>18</v>
      </c>
      <c r="H151" s="126">
        <v>43543.0</v>
      </c>
      <c r="I151" s="126">
        <v>43543.0</v>
      </c>
      <c r="J151" s="127" t="s">
        <v>5798</v>
      </c>
      <c r="K151" s="59">
        <v>109144.0</v>
      </c>
      <c r="L151" s="60" t="s">
        <v>18</v>
      </c>
      <c r="M151" s="61" t="s">
        <v>18</v>
      </c>
      <c r="N151" s="59" t="s">
        <v>18</v>
      </c>
      <c r="O151" s="57"/>
      <c r="P151" s="152"/>
    </row>
    <row r="152">
      <c r="A152" s="63">
        <v>2.0</v>
      </c>
      <c r="B152" s="203" t="s">
        <v>5799</v>
      </c>
      <c r="C152" s="60" t="s">
        <v>513</v>
      </c>
      <c r="D152" s="63">
        <v>349.0</v>
      </c>
      <c r="E152" s="63" t="s">
        <v>5800</v>
      </c>
      <c r="F152" s="63" t="s">
        <v>140</v>
      </c>
      <c r="G152" s="60" t="s">
        <v>18</v>
      </c>
      <c r="H152" s="126">
        <v>43544.0</v>
      </c>
      <c r="I152" s="126">
        <v>43549.0</v>
      </c>
      <c r="J152" s="127" t="s">
        <v>5801</v>
      </c>
      <c r="K152" s="59">
        <v>7625009.0</v>
      </c>
      <c r="L152" s="60" t="s">
        <v>18</v>
      </c>
      <c r="M152" s="63" t="s">
        <v>18</v>
      </c>
      <c r="N152" s="59" t="s">
        <v>18</v>
      </c>
      <c r="O152" s="57"/>
    </row>
    <row r="153">
      <c r="A153" s="63">
        <v>1.0</v>
      </c>
      <c r="B153" s="203" t="s">
        <v>197</v>
      </c>
      <c r="C153" s="60" t="s">
        <v>153</v>
      </c>
      <c r="D153" s="63">
        <v>364.0</v>
      </c>
      <c r="E153" s="63" t="s">
        <v>5233</v>
      </c>
      <c r="F153" s="63" t="s">
        <v>140</v>
      </c>
      <c r="G153" s="60" t="s">
        <v>18</v>
      </c>
      <c r="H153" s="126">
        <v>43545.0</v>
      </c>
      <c r="I153" s="126">
        <v>43549.0</v>
      </c>
      <c r="J153" s="127" t="s">
        <v>5802</v>
      </c>
      <c r="K153" s="59">
        <v>869712.0</v>
      </c>
      <c r="L153" s="60" t="s">
        <v>18</v>
      </c>
      <c r="M153" s="63" t="s">
        <v>18</v>
      </c>
      <c r="N153" s="59" t="s">
        <v>18</v>
      </c>
      <c r="O153" s="57"/>
    </row>
    <row r="154">
      <c r="A154" s="63">
        <v>1.0</v>
      </c>
      <c r="B154" s="203" t="s">
        <v>5803</v>
      </c>
      <c r="C154" s="60" t="s">
        <v>5804</v>
      </c>
      <c r="D154" s="63" t="s">
        <v>18</v>
      </c>
      <c r="E154" s="63" t="s">
        <v>5805</v>
      </c>
      <c r="F154" s="63" t="s">
        <v>140</v>
      </c>
      <c r="G154" s="60" t="s">
        <v>18</v>
      </c>
      <c r="H154" s="126">
        <v>43545.0</v>
      </c>
      <c r="I154" s="126">
        <v>43550.0</v>
      </c>
      <c r="J154" s="127" t="s">
        <v>5806</v>
      </c>
      <c r="K154" s="59">
        <v>4542755.0</v>
      </c>
      <c r="L154" s="60" t="s">
        <v>18</v>
      </c>
      <c r="M154" s="63" t="s">
        <v>18</v>
      </c>
      <c r="N154" s="59" t="s">
        <v>18</v>
      </c>
      <c r="O154" s="57"/>
    </row>
    <row r="155">
      <c r="A155" s="63">
        <v>1.0</v>
      </c>
      <c r="B155" s="203" t="s">
        <v>5803</v>
      </c>
      <c r="C155" s="60" t="s">
        <v>5807</v>
      </c>
      <c r="D155" s="63" t="s">
        <v>18</v>
      </c>
      <c r="E155" s="63" t="s">
        <v>5808</v>
      </c>
      <c r="F155" s="63" t="s">
        <v>140</v>
      </c>
      <c r="G155" s="60" t="s">
        <v>18</v>
      </c>
      <c r="H155" s="126">
        <v>43545.0</v>
      </c>
      <c r="I155" s="126">
        <v>43550.0</v>
      </c>
      <c r="J155" s="127" t="s">
        <v>5809</v>
      </c>
      <c r="K155" s="59">
        <v>5238934.0</v>
      </c>
      <c r="L155" s="60" t="s">
        <v>18</v>
      </c>
      <c r="M155" s="63" t="s">
        <v>18</v>
      </c>
      <c r="N155" s="59" t="s">
        <v>18</v>
      </c>
      <c r="O155" s="57"/>
      <c r="P155" s="152"/>
    </row>
    <row r="156">
      <c r="A156" s="63">
        <v>1.0</v>
      </c>
      <c r="B156" s="203" t="s">
        <v>5256</v>
      </c>
      <c r="C156" s="60" t="s">
        <v>5810</v>
      </c>
      <c r="D156" s="63">
        <v>368.0</v>
      </c>
      <c r="E156" s="63" t="s">
        <v>5811</v>
      </c>
      <c r="F156" s="63" t="s">
        <v>140</v>
      </c>
      <c r="G156" s="60" t="s">
        <v>18</v>
      </c>
      <c r="H156" s="126">
        <v>43549.0</v>
      </c>
      <c r="I156" s="126">
        <v>43550.0</v>
      </c>
      <c r="J156" s="127" t="s">
        <v>5812</v>
      </c>
      <c r="K156" s="59">
        <v>1878202.0</v>
      </c>
      <c r="L156" s="60" t="s">
        <v>18</v>
      </c>
      <c r="M156" s="63" t="s">
        <v>18</v>
      </c>
      <c r="N156" s="59" t="s">
        <v>18</v>
      </c>
      <c r="O156" s="57"/>
      <c r="P156" s="152"/>
    </row>
    <row r="157">
      <c r="A157" s="63">
        <v>2.0</v>
      </c>
      <c r="B157" s="203" t="s">
        <v>5813</v>
      </c>
      <c r="C157" s="60" t="s">
        <v>318</v>
      </c>
      <c r="D157" s="63">
        <v>363.0</v>
      </c>
      <c r="E157" s="63" t="s">
        <v>5814</v>
      </c>
      <c r="F157" s="63" t="s">
        <v>140</v>
      </c>
      <c r="G157" s="60" t="s">
        <v>18</v>
      </c>
      <c r="H157" s="126">
        <v>43546.0</v>
      </c>
      <c r="I157" s="126">
        <v>43551.0</v>
      </c>
      <c r="J157" s="127" t="s">
        <v>5815</v>
      </c>
      <c r="K157" s="59">
        <v>657629.0</v>
      </c>
      <c r="L157" s="60" t="s">
        <v>18</v>
      </c>
      <c r="M157" s="63" t="s">
        <v>18</v>
      </c>
      <c r="N157" s="59" t="s">
        <v>18</v>
      </c>
      <c r="O157" s="57"/>
    </row>
    <row r="158">
      <c r="A158" s="63">
        <v>1.0</v>
      </c>
      <c r="B158" s="203" t="s">
        <v>5816</v>
      </c>
      <c r="C158" s="60" t="s">
        <v>5817</v>
      </c>
      <c r="D158" s="63" t="s">
        <v>18</v>
      </c>
      <c r="E158" s="63" t="s">
        <v>5818</v>
      </c>
      <c r="F158" s="63" t="s">
        <v>140</v>
      </c>
      <c r="G158" s="60" t="s">
        <v>18</v>
      </c>
      <c r="H158" s="126">
        <v>43550.0</v>
      </c>
      <c r="I158" s="126">
        <v>43551.0</v>
      </c>
      <c r="J158" s="127" t="s">
        <v>5819</v>
      </c>
      <c r="K158" s="59">
        <v>407757.0</v>
      </c>
      <c r="L158" s="60" t="s">
        <v>18</v>
      </c>
      <c r="M158" s="63" t="s">
        <v>18</v>
      </c>
      <c r="N158" s="59" t="s">
        <v>18</v>
      </c>
      <c r="O158" s="57"/>
      <c r="P158" s="152"/>
    </row>
    <row r="159">
      <c r="A159" s="63">
        <v>1.0</v>
      </c>
      <c r="B159" s="203" t="s">
        <v>5820</v>
      </c>
      <c r="C159" s="60" t="s">
        <v>153</v>
      </c>
      <c r="D159" s="63">
        <v>375.0</v>
      </c>
      <c r="E159" s="63" t="s">
        <v>5821</v>
      </c>
      <c r="F159" s="63" t="s">
        <v>140</v>
      </c>
      <c r="G159" s="60" t="s">
        <v>18</v>
      </c>
      <c r="H159" s="126">
        <v>43551.0</v>
      </c>
      <c r="I159" s="126">
        <v>43552.0</v>
      </c>
      <c r="J159" s="127" t="s">
        <v>5822</v>
      </c>
      <c r="K159" s="59">
        <v>786600.0</v>
      </c>
      <c r="L159" s="60" t="s">
        <v>18</v>
      </c>
      <c r="M159" s="63" t="s">
        <v>18</v>
      </c>
      <c r="N159" s="59" t="s">
        <v>18</v>
      </c>
      <c r="O159" s="57"/>
    </row>
    <row r="160" ht="63.75" customHeight="1">
      <c r="A160" s="114">
        <v>1.0</v>
      </c>
      <c r="B160" s="345" t="s">
        <v>5823</v>
      </c>
      <c r="C160" s="242" t="s">
        <v>326</v>
      </c>
      <c r="D160" s="114" t="s">
        <v>18</v>
      </c>
      <c r="E160" s="114" t="s">
        <v>5824</v>
      </c>
      <c r="F160" s="114" t="s">
        <v>140</v>
      </c>
      <c r="G160" s="242" t="s">
        <v>18</v>
      </c>
      <c r="H160" s="231">
        <v>43787.0</v>
      </c>
      <c r="I160" s="231">
        <v>43787.0</v>
      </c>
      <c r="J160" s="127" t="s">
        <v>5825</v>
      </c>
      <c r="K160" s="118">
        <v>2978671.0</v>
      </c>
      <c r="L160" s="242" t="s">
        <v>5826</v>
      </c>
      <c r="M160" s="66" t="s">
        <v>5827</v>
      </c>
      <c r="N160" s="236">
        <v>1489335.5</v>
      </c>
      <c r="O160" s="62" t="s">
        <v>539</v>
      </c>
      <c r="P160" s="152"/>
    </row>
    <row r="161" ht="63.75" customHeight="1">
      <c r="A161" s="114">
        <v>1.0</v>
      </c>
      <c r="B161" s="345" t="s">
        <v>5823</v>
      </c>
      <c r="C161" s="242" t="s">
        <v>326</v>
      </c>
      <c r="D161" s="114">
        <v>646.0</v>
      </c>
      <c r="E161" s="114" t="s">
        <v>5824</v>
      </c>
      <c r="F161" s="114" t="s">
        <v>140</v>
      </c>
      <c r="G161" s="242" t="s">
        <v>18</v>
      </c>
      <c r="H161" s="231">
        <v>43621.0</v>
      </c>
      <c r="I161" s="231">
        <v>43622.0</v>
      </c>
      <c r="J161" s="127" t="s">
        <v>5828</v>
      </c>
      <c r="K161" s="118">
        <v>2978671.0</v>
      </c>
      <c r="L161" s="242" t="s">
        <v>5826</v>
      </c>
      <c r="M161" s="114" t="s">
        <v>18</v>
      </c>
      <c r="N161" s="118" t="s">
        <v>18</v>
      </c>
      <c r="O161" s="57"/>
    </row>
    <row r="162">
      <c r="A162" s="114">
        <v>1.0</v>
      </c>
      <c r="B162" s="345" t="s">
        <v>5823</v>
      </c>
      <c r="C162" s="242" t="s">
        <v>326</v>
      </c>
      <c r="D162" s="114" t="s">
        <v>18</v>
      </c>
      <c r="E162" s="114" t="s">
        <v>5824</v>
      </c>
      <c r="F162" s="114" t="s">
        <v>140</v>
      </c>
      <c r="G162" s="242" t="s">
        <v>18</v>
      </c>
      <c r="H162" s="231">
        <v>43614.0</v>
      </c>
      <c r="I162" s="231">
        <v>43614.0</v>
      </c>
      <c r="J162" s="346" t="s">
        <v>5829</v>
      </c>
      <c r="K162" s="118">
        <v>2978671.0</v>
      </c>
      <c r="L162" s="242" t="s">
        <v>5826</v>
      </c>
      <c r="M162" s="114" t="s">
        <v>18</v>
      </c>
      <c r="N162" s="118" t="s">
        <v>18</v>
      </c>
      <c r="O162" s="57"/>
    </row>
    <row r="163" ht="40.5" customHeight="1">
      <c r="A163" s="112">
        <v>1.0</v>
      </c>
      <c r="B163" s="347" t="s">
        <v>5823</v>
      </c>
      <c r="C163" s="113" t="s">
        <v>326</v>
      </c>
      <c r="D163" s="114">
        <v>559.0</v>
      </c>
      <c r="E163" s="112" t="s">
        <v>5824</v>
      </c>
      <c r="F163" s="112" t="s">
        <v>140</v>
      </c>
      <c r="G163" s="113" t="s">
        <v>18</v>
      </c>
      <c r="H163" s="231">
        <v>43602.0</v>
      </c>
      <c r="I163" s="231">
        <v>43609.0</v>
      </c>
      <c r="J163" s="348" t="s">
        <v>5830</v>
      </c>
      <c r="K163" s="118">
        <v>2978671.0</v>
      </c>
      <c r="L163" s="242" t="s">
        <v>5831</v>
      </c>
      <c r="M163" s="112" t="s">
        <v>18</v>
      </c>
      <c r="N163" s="256" t="s">
        <v>18</v>
      </c>
      <c r="O163" s="57"/>
      <c r="P163" s="152"/>
    </row>
    <row r="164">
      <c r="A164" s="112">
        <v>1.0</v>
      </c>
      <c r="B164" s="347" t="s">
        <v>5823</v>
      </c>
      <c r="C164" s="113" t="s">
        <v>326</v>
      </c>
      <c r="D164" s="114" t="s">
        <v>18</v>
      </c>
      <c r="E164" s="112" t="s">
        <v>5824</v>
      </c>
      <c r="F164" s="112" t="s">
        <v>140</v>
      </c>
      <c r="G164" s="113" t="s">
        <v>18</v>
      </c>
      <c r="H164" s="231">
        <v>43560.0</v>
      </c>
      <c r="I164" s="231">
        <v>43564.0</v>
      </c>
      <c r="J164" s="348" t="s">
        <v>5832</v>
      </c>
      <c r="K164" s="118">
        <v>2978671.0</v>
      </c>
      <c r="L164" s="242" t="s">
        <v>5831</v>
      </c>
      <c r="M164" s="112" t="s">
        <v>18</v>
      </c>
      <c r="N164" s="256" t="s">
        <v>18</v>
      </c>
      <c r="O164" s="57"/>
      <c r="P164" s="152"/>
    </row>
    <row r="165">
      <c r="A165" s="63">
        <v>1.0</v>
      </c>
      <c r="B165" s="203" t="s">
        <v>5823</v>
      </c>
      <c r="C165" s="60" t="s">
        <v>326</v>
      </c>
      <c r="D165" s="63">
        <v>394.0</v>
      </c>
      <c r="E165" s="63" t="s">
        <v>5824</v>
      </c>
      <c r="F165" s="63" t="s">
        <v>140</v>
      </c>
      <c r="G165" s="60" t="s">
        <v>18</v>
      </c>
      <c r="H165" s="126">
        <v>43556.0</v>
      </c>
      <c r="I165" s="126">
        <v>43558.0</v>
      </c>
      <c r="J165" s="121" t="s">
        <v>5833</v>
      </c>
      <c r="K165" s="59">
        <v>2978671.0</v>
      </c>
      <c r="L165" s="60" t="s">
        <v>18</v>
      </c>
      <c r="M165" s="63" t="s">
        <v>18</v>
      </c>
      <c r="N165" s="59" t="s">
        <v>18</v>
      </c>
      <c r="O165" s="57"/>
      <c r="P165" s="152"/>
    </row>
    <row r="166">
      <c r="A166" s="63">
        <v>2.0</v>
      </c>
      <c r="B166" s="203" t="s">
        <v>5834</v>
      </c>
      <c r="C166" s="60" t="s">
        <v>326</v>
      </c>
      <c r="D166" s="63">
        <v>384.0</v>
      </c>
      <c r="E166" s="63" t="s">
        <v>5835</v>
      </c>
      <c r="F166" s="63" t="s">
        <v>140</v>
      </c>
      <c r="G166" s="60" t="s">
        <v>18</v>
      </c>
      <c r="H166" s="126">
        <v>43553.0</v>
      </c>
      <c r="I166" s="126">
        <v>43559.0</v>
      </c>
      <c r="J166" s="127" t="s">
        <v>5836</v>
      </c>
      <c r="K166" s="59">
        <v>3461771.0</v>
      </c>
      <c r="L166" s="60" t="s">
        <v>18</v>
      </c>
      <c r="M166" s="63" t="s">
        <v>18</v>
      </c>
      <c r="N166" s="59" t="s">
        <v>18</v>
      </c>
      <c r="O166" s="57"/>
    </row>
    <row r="167">
      <c r="A167" s="63">
        <v>1.0</v>
      </c>
      <c r="B167" s="203" t="s">
        <v>5837</v>
      </c>
      <c r="C167" s="60" t="s">
        <v>5838</v>
      </c>
      <c r="D167" s="63">
        <v>392.0</v>
      </c>
      <c r="E167" s="63" t="s">
        <v>5839</v>
      </c>
      <c r="F167" s="63" t="s">
        <v>140</v>
      </c>
      <c r="G167" s="60" t="s">
        <v>18</v>
      </c>
      <c r="H167" s="126">
        <v>43557.0</v>
      </c>
      <c r="I167" s="126">
        <v>43558.0</v>
      </c>
      <c r="J167" s="121" t="s">
        <v>5840</v>
      </c>
      <c r="K167" s="59">
        <v>6334450.0</v>
      </c>
      <c r="L167" s="60" t="s">
        <v>18</v>
      </c>
      <c r="M167" s="63" t="s">
        <v>18</v>
      </c>
      <c r="N167" s="59" t="s">
        <v>18</v>
      </c>
      <c r="O167" s="57"/>
    </row>
    <row r="168" ht="27.75" customHeight="1">
      <c r="A168" s="63">
        <v>1.0</v>
      </c>
      <c r="B168" s="203" t="s">
        <v>457</v>
      </c>
      <c r="C168" s="60" t="s">
        <v>93</v>
      </c>
      <c r="D168" s="63" t="s">
        <v>18</v>
      </c>
      <c r="E168" s="63" t="s">
        <v>5841</v>
      </c>
      <c r="F168" s="63" t="s">
        <v>140</v>
      </c>
      <c r="G168" s="60" t="s">
        <v>2440</v>
      </c>
      <c r="H168" s="126">
        <v>43769.0</v>
      </c>
      <c r="I168" s="126">
        <v>43769.0</v>
      </c>
      <c r="J168" s="127" t="s">
        <v>5842</v>
      </c>
      <c r="K168" s="59">
        <v>1223319.0</v>
      </c>
      <c r="L168" s="60" t="s">
        <v>5843</v>
      </c>
      <c r="M168" s="61" t="s">
        <v>5844</v>
      </c>
      <c r="N168" s="66">
        <v>856323.3</v>
      </c>
      <c r="O168" s="154" t="s">
        <v>337</v>
      </c>
    </row>
    <row r="169" ht="90.75" customHeight="1">
      <c r="A169" s="63">
        <v>1.0</v>
      </c>
      <c r="B169" s="203" t="s">
        <v>457</v>
      </c>
      <c r="C169" s="60" t="s">
        <v>93</v>
      </c>
      <c r="D169" s="63" t="s">
        <v>18</v>
      </c>
      <c r="E169" s="63" t="s">
        <v>5841</v>
      </c>
      <c r="F169" s="63" t="s">
        <v>140</v>
      </c>
      <c r="G169" s="60" t="s">
        <v>2440</v>
      </c>
      <c r="H169" s="126">
        <v>43565.0</v>
      </c>
      <c r="I169" s="126">
        <v>43565.0</v>
      </c>
      <c r="J169" s="127" t="s">
        <v>5845</v>
      </c>
      <c r="K169" s="59">
        <v>1223319.0</v>
      </c>
      <c r="L169" s="60" t="s">
        <v>5843</v>
      </c>
      <c r="M169" s="61" t="s">
        <v>5844</v>
      </c>
      <c r="N169" s="66">
        <v>366995.7</v>
      </c>
      <c r="O169" s="154" t="s">
        <v>337</v>
      </c>
      <c r="P169" s="152"/>
    </row>
    <row r="170" ht="90.75" customHeight="1">
      <c r="A170" s="63">
        <v>1.0</v>
      </c>
      <c r="B170" s="203" t="s">
        <v>457</v>
      </c>
      <c r="C170" s="60" t="s">
        <v>93</v>
      </c>
      <c r="D170" s="63">
        <v>265.0</v>
      </c>
      <c r="E170" s="63" t="s">
        <v>5841</v>
      </c>
      <c r="F170" s="63" t="s">
        <v>140</v>
      </c>
      <c r="G170" s="60" t="s">
        <v>18</v>
      </c>
      <c r="H170" s="126">
        <v>43538.0</v>
      </c>
      <c r="I170" s="126">
        <v>43538.0</v>
      </c>
      <c r="J170" s="127" t="s">
        <v>5846</v>
      </c>
      <c r="K170" s="59">
        <v>1223319.0</v>
      </c>
      <c r="L170" s="60" t="s">
        <v>5843</v>
      </c>
      <c r="M170" s="63" t="s">
        <v>18</v>
      </c>
      <c r="N170" s="59" t="s">
        <v>18</v>
      </c>
      <c r="O170" s="57"/>
      <c r="P170" s="152"/>
    </row>
    <row r="171" ht="39.75" customHeight="1">
      <c r="A171" s="63">
        <v>1.0</v>
      </c>
      <c r="B171" s="203" t="s">
        <v>108</v>
      </c>
      <c r="C171" s="60" t="s">
        <v>4556</v>
      </c>
      <c r="D171" s="63">
        <v>404.0</v>
      </c>
      <c r="E171" s="63" t="s">
        <v>5847</v>
      </c>
      <c r="F171" s="63" t="s">
        <v>140</v>
      </c>
      <c r="G171" s="60" t="s">
        <v>18</v>
      </c>
      <c r="H171" s="126">
        <v>43558.0</v>
      </c>
      <c r="I171" s="126">
        <v>43560.0</v>
      </c>
      <c r="J171" s="127" t="s">
        <v>5848</v>
      </c>
      <c r="K171" s="59">
        <v>2331584.0</v>
      </c>
      <c r="L171" s="60" t="s">
        <v>18</v>
      </c>
      <c r="M171" s="63" t="s">
        <v>18</v>
      </c>
      <c r="N171" s="59" t="s">
        <v>18</v>
      </c>
      <c r="O171" s="57"/>
    </row>
    <row r="172" ht="39.75" customHeight="1">
      <c r="A172" s="63">
        <v>1.0</v>
      </c>
      <c r="B172" s="203" t="s">
        <v>5849</v>
      </c>
      <c r="C172" s="60" t="s">
        <v>93</v>
      </c>
      <c r="D172" s="63" t="s">
        <v>18</v>
      </c>
      <c r="E172" s="63" t="s">
        <v>5850</v>
      </c>
      <c r="F172" s="63" t="s">
        <v>140</v>
      </c>
      <c r="G172" s="60" t="s">
        <v>2440</v>
      </c>
      <c r="H172" s="126">
        <v>43724.0</v>
      </c>
      <c r="I172" s="126">
        <v>43724.0</v>
      </c>
      <c r="J172" s="127" t="s">
        <v>5851</v>
      </c>
      <c r="K172" s="59">
        <v>2421796.32</v>
      </c>
      <c r="L172" s="60" t="s">
        <v>5852</v>
      </c>
      <c r="M172" s="61" t="s">
        <v>5853</v>
      </c>
      <c r="N172" s="66">
        <v>726538.9</v>
      </c>
      <c r="O172" s="154" t="s">
        <v>337</v>
      </c>
    </row>
    <row r="173">
      <c r="A173" s="63">
        <v>1.0</v>
      </c>
      <c r="B173" s="60" t="s">
        <v>5849</v>
      </c>
      <c r="C173" s="60" t="s">
        <v>93</v>
      </c>
      <c r="D173" s="63" t="s">
        <v>18</v>
      </c>
      <c r="E173" s="63" t="s">
        <v>5850</v>
      </c>
      <c r="F173" s="63" t="s">
        <v>140</v>
      </c>
      <c r="G173" s="60" t="s">
        <v>2440</v>
      </c>
      <c r="H173" s="126">
        <v>43574.0</v>
      </c>
      <c r="I173" s="126">
        <v>43574.0</v>
      </c>
      <c r="J173" s="127" t="s">
        <v>5854</v>
      </c>
      <c r="K173" s="59">
        <v>2421796.32</v>
      </c>
      <c r="L173" s="60" t="s">
        <v>5852</v>
      </c>
      <c r="M173" s="61" t="s">
        <v>5853</v>
      </c>
      <c r="N173" s="66">
        <v>1695257.42</v>
      </c>
      <c r="O173" s="154" t="s">
        <v>337</v>
      </c>
    </row>
    <row r="174" ht="38.25" customHeight="1">
      <c r="A174" s="63">
        <v>1.0</v>
      </c>
      <c r="B174" s="203" t="s">
        <v>5849</v>
      </c>
      <c r="C174" s="60" t="s">
        <v>93</v>
      </c>
      <c r="D174" s="63" t="s">
        <v>18</v>
      </c>
      <c r="E174" s="63" t="s">
        <v>5850</v>
      </c>
      <c r="F174" s="63" t="s">
        <v>140</v>
      </c>
      <c r="G174" s="60" t="s">
        <v>18</v>
      </c>
      <c r="H174" s="126">
        <v>43560.0</v>
      </c>
      <c r="I174" s="126">
        <v>43563.0</v>
      </c>
      <c r="J174" s="127" t="s">
        <v>5855</v>
      </c>
      <c r="K174" s="59">
        <v>2421796.32</v>
      </c>
      <c r="L174" s="60" t="s">
        <v>5852</v>
      </c>
      <c r="M174" s="63" t="s">
        <v>18</v>
      </c>
      <c r="N174" s="59" t="s">
        <v>18</v>
      </c>
      <c r="O174" s="57"/>
    </row>
    <row r="175">
      <c r="A175" s="63">
        <v>1.0</v>
      </c>
      <c r="B175" s="203" t="s">
        <v>108</v>
      </c>
      <c r="C175" s="60" t="s">
        <v>5856</v>
      </c>
      <c r="D175" s="63" t="s">
        <v>18</v>
      </c>
      <c r="E175" s="63" t="s">
        <v>5857</v>
      </c>
      <c r="F175" s="63" t="s">
        <v>140</v>
      </c>
      <c r="G175" s="60" t="s">
        <v>18</v>
      </c>
      <c r="H175" s="126">
        <v>43791.0</v>
      </c>
      <c r="I175" s="126">
        <v>43791.0</v>
      </c>
      <c r="J175" s="127" t="s">
        <v>5858</v>
      </c>
      <c r="K175" s="59">
        <v>134395.0</v>
      </c>
      <c r="L175" s="60" t="s">
        <v>5859</v>
      </c>
      <c r="M175" s="61" t="s">
        <v>5860</v>
      </c>
      <c r="N175" s="66">
        <v>134395.0</v>
      </c>
      <c r="O175" s="62" t="s">
        <v>337</v>
      </c>
    </row>
    <row r="176">
      <c r="A176" s="63">
        <v>1.0</v>
      </c>
      <c r="B176" s="203" t="s">
        <v>108</v>
      </c>
      <c r="C176" s="60" t="s">
        <v>5856</v>
      </c>
      <c r="D176" s="63">
        <v>936.0</v>
      </c>
      <c r="E176" s="63" t="s">
        <v>5857</v>
      </c>
      <c r="F176" s="63" t="s">
        <v>140</v>
      </c>
      <c r="G176" s="60" t="s">
        <v>2440</v>
      </c>
      <c r="H176" s="126">
        <v>43693.0</v>
      </c>
      <c r="I176" s="126">
        <v>43695.0</v>
      </c>
      <c r="J176" s="127" t="s">
        <v>5861</v>
      </c>
      <c r="K176" s="59">
        <v>134395.0</v>
      </c>
      <c r="L176" s="60" t="s">
        <v>5862</v>
      </c>
      <c r="M176" s="61" t="s">
        <v>5860</v>
      </c>
      <c r="N176" s="66" t="s">
        <v>18</v>
      </c>
      <c r="O176" s="57"/>
      <c r="P176" s="152"/>
    </row>
    <row r="177" ht="38.25" customHeight="1">
      <c r="A177" s="63">
        <v>1.0</v>
      </c>
      <c r="B177" s="203" t="s">
        <v>108</v>
      </c>
      <c r="C177" s="60" t="s">
        <v>5863</v>
      </c>
      <c r="D177" s="63" t="s">
        <v>18</v>
      </c>
      <c r="E177" s="63" t="s">
        <v>5857</v>
      </c>
      <c r="F177" s="63" t="s">
        <v>140</v>
      </c>
      <c r="G177" s="60" t="s">
        <v>18</v>
      </c>
      <c r="H177" s="126">
        <v>43643.0</v>
      </c>
      <c r="I177" s="126">
        <v>43647.0</v>
      </c>
      <c r="J177" s="127" t="s">
        <v>5864</v>
      </c>
      <c r="K177" s="59">
        <v>134395.0</v>
      </c>
      <c r="L177" s="60" t="s">
        <v>5865</v>
      </c>
      <c r="M177" s="63" t="s">
        <v>18</v>
      </c>
      <c r="N177" s="63" t="s">
        <v>18</v>
      </c>
      <c r="O177" s="57"/>
    </row>
    <row r="178" ht="29.25" customHeight="1">
      <c r="A178" s="63">
        <v>1.0</v>
      </c>
      <c r="B178" s="203" t="s">
        <v>108</v>
      </c>
      <c r="C178" s="60" t="s">
        <v>5856</v>
      </c>
      <c r="D178" s="63" t="s">
        <v>18</v>
      </c>
      <c r="E178" s="63" t="s">
        <v>5857</v>
      </c>
      <c r="F178" s="63" t="s">
        <v>140</v>
      </c>
      <c r="G178" s="60" t="s">
        <v>18</v>
      </c>
      <c r="H178" s="126">
        <v>43591.0</v>
      </c>
      <c r="I178" s="126">
        <v>43592.0</v>
      </c>
      <c r="J178" s="127" t="s">
        <v>5866</v>
      </c>
      <c r="K178" s="59">
        <v>134395.0</v>
      </c>
      <c r="L178" s="60" t="s">
        <v>5859</v>
      </c>
      <c r="M178" s="63" t="s">
        <v>18</v>
      </c>
      <c r="N178" s="59" t="s">
        <v>18</v>
      </c>
      <c r="O178" s="57"/>
    </row>
    <row r="179" ht="29.25" customHeight="1">
      <c r="A179" s="63">
        <v>1.0</v>
      </c>
      <c r="B179" s="203" t="s">
        <v>108</v>
      </c>
      <c r="C179" s="60" t="s">
        <v>5856</v>
      </c>
      <c r="D179" s="63" t="s">
        <v>18</v>
      </c>
      <c r="E179" s="63" t="s">
        <v>5857</v>
      </c>
      <c r="F179" s="63" t="s">
        <v>140</v>
      </c>
      <c r="G179" s="60" t="s">
        <v>18</v>
      </c>
      <c r="H179" s="126">
        <v>43560.0</v>
      </c>
      <c r="I179" s="126">
        <v>43564.0</v>
      </c>
      <c r="J179" s="127" t="s">
        <v>5867</v>
      </c>
      <c r="K179" s="59">
        <v>134395.0</v>
      </c>
      <c r="L179" s="59" t="s">
        <v>18</v>
      </c>
      <c r="M179" s="63" t="s">
        <v>18</v>
      </c>
      <c r="N179" s="59" t="s">
        <v>18</v>
      </c>
      <c r="O179" s="57"/>
    </row>
    <row r="180">
      <c r="A180" s="63">
        <v>1.0</v>
      </c>
      <c r="B180" s="203" t="s">
        <v>5710</v>
      </c>
      <c r="C180" s="60" t="s">
        <v>153</v>
      </c>
      <c r="D180" s="63" t="s">
        <v>18</v>
      </c>
      <c r="E180" s="63" t="s">
        <v>5868</v>
      </c>
      <c r="F180" s="63" t="s">
        <v>140</v>
      </c>
      <c r="G180" s="60" t="s">
        <v>18</v>
      </c>
      <c r="H180" s="126">
        <v>43563.0</v>
      </c>
      <c r="I180" s="126">
        <v>43566.0</v>
      </c>
      <c r="J180" s="121" t="s">
        <v>5869</v>
      </c>
      <c r="K180" s="59">
        <v>651965.0</v>
      </c>
      <c r="L180" s="60" t="s">
        <v>18</v>
      </c>
      <c r="M180" s="63" t="s">
        <v>18</v>
      </c>
      <c r="N180" s="59" t="s">
        <v>18</v>
      </c>
      <c r="O180" s="57"/>
      <c r="P180" s="152"/>
    </row>
    <row r="181">
      <c r="A181" s="63">
        <v>1.0</v>
      </c>
      <c r="B181" s="203" t="s">
        <v>69</v>
      </c>
      <c r="C181" s="60" t="s">
        <v>5870</v>
      </c>
      <c r="D181" s="63" t="s">
        <v>18</v>
      </c>
      <c r="E181" s="63" t="s">
        <v>5871</v>
      </c>
      <c r="F181" s="63" t="s">
        <v>140</v>
      </c>
      <c r="G181" s="60" t="s">
        <v>2440</v>
      </c>
      <c r="H181" s="64">
        <v>43584.0</v>
      </c>
      <c r="I181" s="64">
        <v>43584.0</v>
      </c>
      <c r="J181" s="127" t="s">
        <v>5872</v>
      </c>
      <c r="K181" s="59">
        <v>15153.0</v>
      </c>
      <c r="L181" s="60" t="s">
        <v>5873</v>
      </c>
      <c r="M181" s="61" t="s">
        <v>5874</v>
      </c>
      <c r="N181" s="66">
        <v>15153.0</v>
      </c>
      <c r="O181" s="62" t="s">
        <v>337</v>
      </c>
    </row>
    <row r="182">
      <c r="A182" s="63">
        <v>1.0</v>
      </c>
      <c r="B182" s="203" t="s">
        <v>69</v>
      </c>
      <c r="C182" s="60" t="s">
        <v>5870</v>
      </c>
      <c r="D182" s="63">
        <v>353.0</v>
      </c>
      <c r="E182" s="63" t="s">
        <v>5871</v>
      </c>
      <c r="F182" s="63" t="s">
        <v>140</v>
      </c>
      <c r="G182" s="60" t="s">
        <v>18</v>
      </c>
      <c r="H182" s="64">
        <v>43565.0</v>
      </c>
      <c r="I182" s="126">
        <v>43567.0</v>
      </c>
      <c r="J182" s="127" t="s">
        <v>5875</v>
      </c>
      <c r="K182" s="59">
        <v>15153.0</v>
      </c>
      <c r="L182" s="60" t="s">
        <v>5873</v>
      </c>
      <c r="M182" s="63" t="s">
        <v>18</v>
      </c>
      <c r="N182" s="59" t="s">
        <v>18</v>
      </c>
      <c r="O182" s="57"/>
    </row>
    <row r="183">
      <c r="A183" s="63">
        <v>1.0</v>
      </c>
      <c r="B183" s="203" t="s">
        <v>5582</v>
      </c>
      <c r="C183" s="60" t="s">
        <v>93</v>
      </c>
      <c r="D183" s="63">
        <v>432.0</v>
      </c>
      <c r="E183" s="63" t="s">
        <v>5876</v>
      </c>
      <c r="F183" s="63" t="s">
        <v>140</v>
      </c>
      <c r="G183" s="60" t="s">
        <v>18</v>
      </c>
      <c r="H183" s="126">
        <v>43566.0</v>
      </c>
      <c r="I183" s="126">
        <v>43566.0</v>
      </c>
      <c r="J183" s="127" t="s">
        <v>5877</v>
      </c>
      <c r="K183" s="59">
        <v>1587647.0</v>
      </c>
      <c r="L183" s="60" t="s">
        <v>18</v>
      </c>
      <c r="M183" s="63" t="s">
        <v>18</v>
      </c>
      <c r="N183" s="59" t="s">
        <v>18</v>
      </c>
      <c r="O183" s="57"/>
    </row>
    <row r="184">
      <c r="A184" s="63">
        <v>2.0</v>
      </c>
      <c r="B184" s="203" t="s">
        <v>3859</v>
      </c>
      <c r="C184" s="60" t="s">
        <v>5878</v>
      </c>
      <c r="D184" s="63" t="s">
        <v>18</v>
      </c>
      <c r="E184" s="63" t="s">
        <v>5879</v>
      </c>
      <c r="F184" s="63" t="s">
        <v>140</v>
      </c>
      <c r="G184" s="60" t="s">
        <v>18</v>
      </c>
      <c r="H184" s="126">
        <v>43775.0</v>
      </c>
      <c r="I184" s="126">
        <v>43776.0</v>
      </c>
      <c r="J184" s="127" t="s">
        <v>5880</v>
      </c>
      <c r="K184" s="59">
        <v>3397022.0</v>
      </c>
      <c r="L184" s="60" t="s">
        <v>18</v>
      </c>
      <c r="M184" s="63" t="s">
        <v>18</v>
      </c>
      <c r="N184" s="59" t="s">
        <v>18</v>
      </c>
      <c r="O184" s="57"/>
    </row>
    <row r="185">
      <c r="A185" s="63">
        <v>2.0</v>
      </c>
      <c r="B185" s="203" t="s">
        <v>3859</v>
      </c>
      <c r="C185" s="60" t="s">
        <v>5878</v>
      </c>
      <c r="D185" s="63" t="s">
        <v>18</v>
      </c>
      <c r="E185" s="63" t="s">
        <v>5879</v>
      </c>
      <c r="F185" s="63" t="s">
        <v>140</v>
      </c>
      <c r="G185" s="60" t="s">
        <v>18</v>
      </c>
      <c r="H185" s="126">
        <v>43566.0</v>
      </c>
      <c r="I185" s="126">
        <v>43578.0</v>
      </c>
      <c r="J185" s="127" t="s">
        <v>5881</v>
      </c>
      <c r="K185" s="59">
        <v>3397022.0</v>
      </c>
      <c r="L185" s="60" t="s">
        <v>18</v>
      </c>
      <c r="M185" s="63" t="s">
        <v>18</v>
      </c>
      <c r="N185" s="59" t="s">
        <v>18</v>
      </c>
      <c r="O185" s="57"/>
      <c r="P185" s="152"/>
    </row>
    <row r="186">
      <c r="A186" s="63">
        <v>1.0</v>
      </c>
      <c r="B186" s="203" t="s">
        <v>5882</v>
      </c>
      <c r="C186" s="60" t="s">
        <v>513</v>
      </c>
      <c r="D186" s="63">
        <v>437.0</v>
      </c>
      <c r="E186" s="63" t="s">
        <v>5883</v>
      </c>
      <c r="F186" s="63" t="s">
        <v>140</v>
      </c>
      <c r="G186" s="60" t="s">
        <v>18</v>
      </c>
      <c r="H186" s="126">
        <v>43567.0</v>
      </c>
      <c r="I186" s="126">
        <v>43570.0</v>
      </c>
      <c r="J186" s="127" t="s">
        <v>5884</v>
      </c>
      <c r="K186" s="63" t="s">
        <v>18</v>
      </c>
      <c r="L186" s="60" t="s">
        <v>18</v>
      </c>
      <c r="M186" s="63" t="s">
        <v>18</v>
      </c>
      <c r="N186" s="59" t="s">
        <v>18</v>
      </c>
      <c r="O186" s="57"/>
    </row>
    <row r="187">
      <c r="A187" s="63">
        <v>1.0</v>
      </c>
      <c r="B187" s="60" t="s">
        <v>5885</v>
      </c>
      <c r="C187" s="60" t="s">
        <v>153</v>
      </c>
      <c r="D187" s="63">
        <v>440.0</v>
      </c>
      <c r="E187" s="63" t="s">
        <v>5886</v>
      </c>
      <c r="F187" s="63" t="s">
        <v>140</v>
      </c>
      <c r="G187" s="60" t="s">
        <v>18</v>
      </c>
      <c r="H187" s="126">
        <v>43567.0</v>
      </c>
      <c r="I187" s="126">
        <v>43572.0</v>
      </c>
      <c r="J187" s="127" t="s">
        <v>5887</v>
      </c>
      <c r="K187" s="59">
        <v>717510.0</v>
      </c>
      <c r="L187" s="60" t="s">
        <v>18</v>
      </c>
      <c r="M187" s="63" t="s">
        <v>18</v>
      </c>
      <c r="N187" s="59" t="s">
        <v>18</v>
      </c>
      <c r="O187" s="57"/>
    </row>
    <row r="188">
      <c r="A188" s="63">
        <v>1.0</v>
      </c>
      <c r="B188" s="60" t="s">
        <v>5335</v>
      </c>
      <c r="C188" s="60" t="s">
        <v>120</v>
      </c>
      <c r="D188" s="63" t="s">
        <v>18</v>
      </c>
      <c r="E188" s="63" t="s">
        <v>5888</v>
      </c>
      <c r="F188" s="63" t="s">
        <v>140</v>
      </c>
      <c r="G188" s="60" t="s">
        <v>18</v>
      </c>
      <c r="H188" s="126">
        <v>43787.0</v>
      </c>
      <c r="I188" s="126">
        <v>43788.0</v>
      </c>
      <c r="J188" s="127" t="s">
        <v>5889</v>
      </c>
      <c r="K188" s="59">
        <v>2184120.0</v>
      </c>
      <c r="L188" s="60" t="s">
        <v>18</v>
      </c>
      <c r="M188" s="63" t="s">
        <v>18</v>
      </c>
      <c r="N188" s="59" t="s">
        <v>18</v>
      </c>
      <c r="O188" s="57"/>
    </row>
    <row r="189">
      <c r="A189" s="63">
        <v>1.0</v>
      </c>
      <c r="B189" s="203" t="s">
        <v>5335</v>
      </c>
      <c r="C189" s="60" t="s">
        <v>120</v>
      </c>
      <c r="D189" s="63">
        <v>452.0</v>
      </c>
      <c r="E189" s="63" t="s">
        <v>5888</v>
      </c>
      <c r="F189" s="63" t="s">
        <v>140</v>
      </c>
      <c r="G189" s="60" t="s">
        <v>18</v>
      </c>
      <c r="H189" s="126">
        <v>43571.0</v>
      </c>
      <c r="I189" s="126">
        <v>43577.0</v>
      </c>
      <c r="J189" s="127" t="s">
        <v>5890</v>
      </c>
      <c r="K189" s="59">
        <v>2184120.0</v>
      </c>
      <c r="L189" s="60" t="s">
        <v>18</v>
      </c>
      <c r="M189" s="63" t="s">
        <v>18</v>
      </c>
      <c r="N189" s="59" t="s">
        <v>18</v>
      </c>
      <c r="O189" s="57"/>
    </row>
    <row r="190">
      <c r="A190" s="63">
        <v>2.0</v>
      </c>
      <c r="B190" s="203" t="s">
        <v>4881</v>
      </c>
      <c r="C190" s="60" t="s">
        <v>169</v>
      </c>
      <c r="D190" s="63">
        <v>431.0</v>
      </c>
      <c r="E190" s="63" t="s">
        <v>5891</v>
      </c>
      <c r="F190" s="63" t="s">
        <v>140</v>
      </c>
      <c r="G190" s="60" t="s">
        <v>18</v>
      </c>
      <c r="H190" s="126">
        <v>43566.0</v>
      </c>
      <c r="I190" s="126">
        <v>43578.0</v>
      </c>
      <c r="J190" s="127" t="s">
        <v>5892</v>
      </c>
      <c r="K190" s="59">
        <v>2343054.0</v>
      </c>
      <c r="L190" s="60" t="s">
        <v>18</v>
      </c>
      <c r="M190" s="63" t="s">
        <v>18</v>
      </c>
      <c r="N190" s="59" t="s">
        <v>18</v>
      </c>
      <c r="O190" s="57"/>
    </row>
    <row r="191">
      <c r="A191" s="63">
        <v>1.0</v>
      </c>
      <c r="B191" s="203" t="s">
        <v>1396</v>
      </c>
      <c r="C191" s="60" t="s">
        <v>4556</v>
      </c>
      <c r="D191" s="63">
        <v>466.0</v>
      </c>
      <c r="E191" s="63" t="s">
        <v>5893</v>
      </c>
      <c r="F191" s="63" t="s">
        <v>140</v>
      </c>
      <c r="G191" s="60" t="s">
        <v>18</v>
      </c>
      <c r="H191" s="126">
        <v>43573.0</v>
      </c>
      <c r="I191" s="126">
        <v>43577.0</v>
      </c>
      <c r="J191" s="127" t="s">
        <v>5894</v>
      </c>
      <c r="K191" s="59">
        <v>1147552.0</v>
      </c>
      <c r="L191" s="63" t="s">
        <v>18</v>
      </c>
      <c r="M191" s="63" t="s">
        <v>18</v>
      </c>
      <c r="N191" s="63" t="s">
        <v>18</v>
      </c>
      <c r="O191" s="57"/>
      <c r="P191" s="152"/>
    </row>
    <row r="192">
      <c r="A192" s="63">
        <v>1.0</v>
      </c>
      <c r="B192" s="203" t="s">
        <v>5895</v>
      </c>
      <c r="C192" s="60" t="s">
        <v>571</v>
      </c>
      <c r="D192" s="63">
        <v>823.0</v>
      </c>
      <c r="E192" s="63" t="s">
        <v>5896</v>
      </c>
      <c r="F192" s="63" t="s">
        <v>140</v>
      </c>
      <c r="G192" s="60" t="s">
        <v>18</v>
      </c>
      <c r="H192" s="126">
        <v>43662.0</v>
      </c>
      <c r="I192" s="126">
        <v>43675.0</v>
      </c>
      <c r="J192" s="127" t="s">
        <v>5897</v>
      </c>
      <c r="K192" s="63" t="s">
        <v>18</v>
      </c>
      <c r="L192" s="60" t="s">
        <v>18</v>
      </c>
      <c r="M192" s="63" t="s">
        <v>18</v>
      </c>
      <c r="N192" s="59" t="s">
        <v>18</v>
      </c>
      <c r="O192" s="57"/>
    </row>
    <row r="193">
      <c r="A193" s="63">
        <v>2.0</v>
      </c>
      <c r="B193" s="203" t="s">
        <v>5895</v>
      </c>
      <c r="C193" s="60" t="s">
        <v>2084</v>
      </c>
      <c r="D193" s="63">
        <v>468.0</v>
      </c>
      <c r="E193" s="63" t="s">
        <v>5896</v>
      </c>
      <c r="F193" s="63" t="s">
        <v>140</v>
      </c>
      <c r="G193" s="60" t="s">
        <v>18</v>
      </c>
      <c r="H193" s="126">
        <v>43574.0</v>
      </c>
      <c r="I193" s="126">
        <v>43598.0</v>
      </c>
      <c r="J193" s="127" t="s">
        <v>5898</v>
      </c>
      <c r="K193" s="59">
        <v>2226393.0</v>
      </c>
      <c r="L193" s="60" t="s">
        <v>18</v>
      </c>
      <c r="M193" s="63" t="s">
        <v>18</v>
      </c>
      <c r="N193" s="59" t="s">
        <v>18</v>
      </c>
      <c r="O193" s="57"/>
      <c r="P193" s="152"/>
    </row>
    <row r="194">
      <c r="A194" s="114">
        <v>1.0</v>
      </c>
      <c r="B194" s="345" t="s">
        <v>5899</v>
      </c>
      <c r="C194" s="242" t="s">
        <v>93</v>
      </c>
      <c r="D194" s="114">
        <v>470.0</v>
      </c>
      <c r="E194" s="114" t="s">
        <v>5900</v>
      </c>
      <c r="F194" s="114" t="s">
        <v>140</v>
      </c>
      <c r="G194" s="229" t="s">
        <v>18</v>
      </c>
      <c r="H194" s="231">
        <v>43577.0</v>
      </c>
      <c r="I194" s="230">
        <v>43584.0</v>
      </c>
      <c r="J194" s="346" t="s">
        <v>5901</v>
      </c>
      <c r="K194" s="118" t="s">
        <v>18</v>
      </c>
      <c r="L194" s="242" t="s">
        <v>18</v>
      </c>
      <c r="M194" s="109" t="s">
        <v>18</v>
      </c>
      <c r="N194" s="118" t="s">
        <v>18</v>
      </c>
      <c r="O194" s="57"/>
      <c r="P194" s="152"/>
    </row>
    <row r="195">
      <c r="A195" s="63">
        <v>1.0</v>
      </c>
      <c r="B195" s="203" t="s">
        <v>5902</v>
      </c>
      <c r="C195" s="60" t="s">
        <v>309</v>
      </c>
      <c r="D195" s="63" t="s">
        <v>18</v>
      </c>
      <c r="E195" s="63" t="s">
        <v>5903</v>
      </c>
      <c r="F195" s="63" t="s">
        <v>140</v>
      </c>
      <c r="G195" s="60" t="s">
        <v>18</v>
      </c>
      <c r="H195" s="126">
        <v>43567.0</v>
      </c>
      <c r="I195" s="126">
        <v>43570.0</v>
      </c>
      <c r="J195" s="127" t="s">
        <v>5904</v>
      </c>
      <c r="K195" s="63" t="s">
        <v>18</v>
      </c>
      <c r="L195" s="60" t="s">
        <v>18</v>
      </c>
      <c r="M195" s="63" t="s">
        <v>18</v>
      </c>
      <c r="N195" s="59" t="s">
        <v>18</v>
      </c>
      <c r="O195" s="57"/>
    </row>
    <row r="196" ht="65.25" customHeight="1">
      <c r="A196" s="63">
        <v>1.0</v>
      </c>
      <c r="B196" s="203" t="s">
        <v>5905</v>
      </c>
      <c r="C196" s="60" t="s">
        <v>326</v>
      </c>
      <c r="D196" s="63">
        <v>474.0</v>
      </c>
      <c r="E196" s="63" t="s">
        <v>5906</v>
      </c>
      <c r="F196" s="63" t="s">
        <v>140</v>
      </c>
      <c r="G196" s="60" t="s">
        <v>18</v>
      </c>
      <c r="H196" s="126">
        <v>43578.0</v>
      </c>
      <c r="I196" s="126">
        <v>43600.0</v>
      </c>
      <c r="J196" s="127" t="s">
        <v>5907</v>
      </c>
      <c r="K196" s="59">
        <v>1744667.0</v>
      </c>
      <c r="L196" s="59" t="s">
        <v>18</v>
      </c>
      <c r="M196" s="59" t="s">
        <v>18</v>
      </c>
      <c r="N196" s="59" t="s">
        <v>18</v>
      </c>
      <c r="O196" s="57"/>
    </row>
    <row r="197">
      <c r="A197" s="63">
        <v>1.0</v>
      </c>
      <c r="B197" s="203" t="s">
        <v>5908</v>
      </c>
      <c r="C197" s="60" t="s">
        <v>5909</v>
      </c>
      <c r="D197" s="63" t="s">
        <v>18</v>
      </c>
      <c r="E197" s="63" t="s">
        <v>5910</v>
      </c>
      <c r="F197" s="63" t="s">
        <v>140</v>
      </c>
      <c r="G197" s="60" t="s">
        <v>2440</v>
      </c>
      <c r="H197" s="126">
        <v>43619.0</v>
      </c>
      <c r="I197" s="126">
        <v>43619.0</v>
      </c>
      <c r="J197" s="127" t="s">
        <v>5911</v>
      </c>
      <c r="K197" s="59">
        <v>18019.0</v>
      </c>
      <c r="L197" s="60" t="s">
        <v>5912</v>
      </c>
      <c r="M197" s="61" t="s">
        <v>5913</v>
      </c>
      <c r="N197" s="66">
        <v>18019.0</v>
      </c>
      <c r="O197" s="62" t="s">
        <v>337</v>
      </c>
      <c r="P197" s="152"/>
    </row>
    <row r="198">
      <c r="A198" s="63">
        <v>1.0</v>
      </c>
      <c r="B198" s="203" t="s">
        <v>5908</v>
      </c>
      <c r="C198" s="60" t="s">
        <v>5909</v>
      </c>
      <c r="D198" s="63" t="s">
        <v>18</v>
      </c>
      <c r="E198" s="63" t="s">
        <v>5910</v>
      </c>
      <c r="F198" s="63" t="s">
        <v>140</v>
      </c>
      <c r="G198" s="60" t="s">
        <v>18</v>
      </c>
      <c r="H198" s="126">
        <v>43609.0</v>
      </c>
      <c r="I198" s="126">
        <v>43614.0</v>
      </c>
      <c r="J198" s="127" t="s">
        <v>5914</v>
      </c>
      <c r="K198" s="59">
        <v>18019.0</v>
      </c>
      <c r="L198" s="60" t="s">
        <v>5912</v>
      </c>
      <c r="M198" s="63" t="s">
        <v>18</v>
      </c>
      <c r="N198" s="59" t="s">
        <v>18</v>
      </c>
      <c r="O198" s="57"/>
    </row>
    <row r="199">
      <c r="A199" s="63">
        <v>1.0</v>
      </c>
      <c r="B199" s="203" t="s">
        <v>5908</v>
      </c>
      <c r="C199" s="60" t="s">
        <v>5909</v>
      </c>
      <c r="D199" s="63">
        <v>482.0</v>
      </c>
      <c r="E199" s="63" t="s">
        <v>5910</v>
      </c>
      <c r="F199" s="63" t="s">
        <v>140</v>
      </c>
      <c r="G199" s="60" t="s">
        <v>18</v>
      </c>
      <c r="H199" s="126">
        <v>43578.0</v>
      </c>
      <c r="I199" s="126">
        <v>43584.0</v>
      </c>
      <c r="J199" s="127" t="s">
        <v>5915</v>
      </c>
      <c r="K199" s="59">
        <v>90550.0</v>
      </c>
      <c r="L199" s="60" t="s">
        <v>18</v>
      </c>
      <c r="M199" s="63" t="s">
        <v>18</v>
      </c>
      <c r="N199" s="59" t="s">
        <v>18</v>
      </c>
      <c r="O199" s="57"/>
    </row>
    <row r="200">
      <c r="A200" s="63">
        <v>1.0</v>
      </c>
      <c r="B200" s="203" t="s">
        <v>1396</v>
      </c>
      <c r="C200" s="60" t="s">
        <v>5916</v>
      </c>
      <c r="D200" s="60" t="s">
        <v>18</v>
      </c>
      <c r="E200" s="63" t="s">
        <v>5917</v>
      </c>
      <c r="F200" s="114" t="s">
        <v>140</v>
      </c>
      <c r="G200" s="60" t="s">
        <v>5918</v>
      </c>
      <c r="H200" s="126">
        <v>43584.0</v>
      </c>
      <c r="I200" s="126">
        <v>43600.0</v>
      </c>
      <c r="J200" s="127" t="s">
        <v>5919</v>
      </c>
      <c r="K200" s="59">
        <v>204233.0</v>
      </c>
      <c r="L200" s="60" t="s">
        <v>18</v>
      </c>
      <c r="M200" s="63" t="s">
        <v>18</v>
      </c>
      <c r="N200" s="59" t="s">
        <v>18</v>
      </c>
      <c r="O200" s="57"/>
    </row>
    <row r="201">
      <c r="A201" s="63">
        <v>1.0</v>
      </c>
      <c r="B201" s="203" t="s">
        <v>2438</v>
      </c>
      <c r="C201" s="60" t="s">
        <v>217</v>
      </c>
      <c r="D201" s="63" t="s">
        <v>18</v>
      </c>
      <c r="E201" s="63" t="s">
        <v>5920</v>
      </c>
      <c r="F201" s="63" t="s">
        <v>140</v>
      </c>
      <c r="G201" s="60" t="s">
        <v>2440</v>
      </c>
      <c r="H201" s="64">
        <v>43649.0</v>
      </c>
      <c r="I201" s="64">
        <v>43649.0</v>
      </c>
      <c r="J201" s="121" t="s">
        <v>5921</v>
      </c>
      <c r="K201" s="59">
        <v>1407666.0</v>
      </c>
      <c r="L201" s="60" t="s">
        <v>5922</v>
      </c>
      <c r="M201" s="66" t="s">
        <v>5923</v>
      </c>
      <c r="N201" s="66">
        <v>1126132.8</v>
      </c>
      <c r="O201" s="62" t="s">
        <v>539</v>
      </c>
    </row>
    <row r="202">
      <c r="A202" s="63">
        <v>1.0</v>
      </c>
      <c r="B202" s="203" t="s">
        <v>2438</v>
      </c>
      <c r="C202" s="60" t="s">
        <v>217</v>
      </c>
      <c r="D202" s="63" t="s">
        <v>18</v>
      </c>
      <c r="E202" s="63" t="s">
        <v>5920</v>
      </c>
      <c r="F202" s="63" t="s">
        <v>140</v>
      </c>
      <c r="G202" s="60" t="s">
        <v>2440</v>
      </c>
      <c r="H202" s="64">
        <v>43825.0</v>
      </c>
      <c r="I202" s="64">
        <v>43825.0</v>
      </c>
      <c r="J202" s="121" t="s">
        <v>5924</v>
      </c>
      <c r="K202" s="59">
        <v>1407666.0</v>
      </c>
      <c r="L202" s="60" t="s">
        <v>5922</v>
      </c>
      <c r="M202" s="66" t="s">
        <v>5923</v>
      </c>
      <c r="N202" s="66">
        <v>281533.2</v>
      </c>
      <c r="O202" s="62"/>
    </row>
    <row r="203">
      <c r="A203" s="63">
        <v>1.0</v>
      </c>
      <c r="B203" s="203" t="s">
        <v>2438</v>
      </c>
      <c r="C203" s="60" t="s">
        <v>217</v>
      </c>
      <c r="D203" s="63" t="s">
        <v>18</v>
      </c>
      <c r="E203" s="63" t="s">
        <v>5920</v>
      </c>
      <c r="F203" s="63" t="s">
        <v>140</v>
      </c>
      <c r="G203" s="60" t="s">
        <v>2440</v>
      </c>
      <c r="H203" s="64">
        <v>43633.0</v>
      </c>
      <c r="I203" s="64">
        <v>43636.0</v>
      </c>
      <c r="J203" s="121" t="s">
        <v>5925</v>
      </c>
      <c r="K203" s="59">
        <v>1407666.0</v>
      </c>
      <c r="L203" s="60" t="s">
        <v>5922</v>
      </c>
      <c r="M203" s="66" t="s">
        <v>5923</v>
      </c>
      <c r="N203" s="66" t="s">
        <v>18</v>
      </c>
      <c r="O203" s="62"/>
    </row>
    <row r="204">
      <c r="A204" s="63">
        <v>1.0</v>
      </c>
      <c r="B204" s="203" t="s">
        <v>2438</v>
      </c>
      <c r="C204" s="60" t="s">
        <v>217</v>
      </c>
      <c r="D204" s="63">
        <v>507.0</v>
      </c>
      <c r="E204" s="63" t="s">
        <v>5920</v>
      </c>
      <c r="F204" s="63" t="s">
        <v>140</v>
      </c>
      <c r="G204" s="60" t="s">
        <v>18</v>
      </c>
      <c r="H204" s="64">
        <v>43615.0</v>
      </c>
      <c r="I204" s="64">
        <v>43621.0</v>
      </c>
      <c r="J204" s="121" t="s">
        <v>5926</v>
      </c>
      <c r="K204" s="59">
        <v>1407666.0</v>
      </c>
      <c r="L204" s="60" t="s">
        <v>5927</v>
      </c>
      <c r="M204" s="59" t="s">
        <v>18</v>
      </c>
      <c r="N204" s="59" t="s">
        <v>18</v>
      </c>
      <c r="O204" s="57"/>
      <c r="P204" s="152"/>
    </row>
    <row r="205">
      <c r="A205" s="63">
        <v>1.0</v>
      </c>
      <c r="B205" s="203" t="s">
        <v>2438</v>
      </c>
      <c r="C205" s="60" t="s">
        <v>217</v>
      </c>
      <c r="D205" s="63">
        <v>446.0</v>
      </c>
      <c r="E205" s="63" t="s">
        <v>5920</v>
      </c>
      <c r="F205" s="63" t="s">
        <v>140</v>
      </c>
      <c r="G205" s="60" t="s">
        <v>18</v>
      </c>
      <c r="H205" s="126">
        <v>43591.0</v>
      </c>
      <c r="I205" s="126">
        <v>43593.0</v>
      </c>
      <c r="J205" s="127" t="s">
        <v>5928</v>
      </c>
      <c r="K205" s="59">
        <v>1407666.0</v>
      </c>
      <c r="L205" s="60" t="s">
        <v>5927</v>
      </c>
      <c r="M205" s="63" t="s">
        <v>18</v>
      </c>
      <c r="N205" s="59" t="s">
        <v>18</v>
      </c>
      <c r="O205" s="57"/>
    </row>
    <row r="206" ht="51.0" customHeight="1">
      <c r="A206" s="63">
        <v>1.0</v>
      </c>
      <c r="B206" s="203" t="s">
        <v>2438</v>
      </c>
      <c r="C206" s="60" t="s">
        <v>217</v>
      </c>
      <c r="D206" s="63">
        <v>499.0</v>
      </c>
      <c r="E206" s="63" t="s">
        <v>5920</v>
      </c>
      <c r="F206" s="63" t="s">
        <v>140</v>
      </c>
      <c r="G206" s="60" t="s">
        <v>18</v>
      </c>
      <c r="H206" s="126">
        <v>43581.0</v>
      </c>
      <c r="I206" s="126">
        <v>43585.0</v>
      </c>
      <c r="J206" s="127" t="s">
        <v>5929</v>
      </c>
      <c r="K206" s="59">
        <v>1407666.0</v>
      </c>
      <c r="L206" s="60" t="s">
        <v>18</v>
      </c>
      <c r="M206" s="63" t="s">
        <v>18</v>
      </c>
      <c r="N206" s="59" t="s">
        <v>18</v>
      </c>
      <c r="O206" s="57"/>
    </row>
    <row r="207">
      <c r="A207" s="63">
        <v>1.0</v>
      </c>
      <c r="B207" s="60" t="s">
        <v>1801</v>
      </c>
      <c r="C207" s="60" t="s">
        <v>420</v>
      </c>
      <c r="D207" s="63" t="s">
        <v>18</v>
      </c>
      <c r="E207" s="63" t="s">
        <v>5930</v>
      </c>
      <c r="F207" s="217" t="s">
        <v>140</v>
      </c>
      <c r="G207" s="60" t="s">
        <v>2440</v>
      </c>
      <c r="H207" s="126">
        <v>43615.0</v>
      </c>
      <c r="I207" s="126">
        <v>43615.0</v>
      </c>
      <c r="J207" s="127" t="s">
        <v>5931</v>
      </c>
      <c r="K207" s="59">
        <v>98351.0</v>
      </c>
      <c r="L207" s="60" t="s">
        <v>5932</v>
      </c>
      <c r="M207" s="61" t="s">
        <v>5933</v>
      </c>
      <c r="N207" s="66">
        <v>98351.0</v>
      </c>
      <c r="O207" s="62" t="s">
        <v>337</v>
      </c>
    </row>
    <row r="208">
      <c r="A208" s="63">
        <v>1.0</v>
      </c>
      <c r="B208" s="60" t="s">
        <v>1801</v>
      </c>
      <c r="C208" s="60" t="s">
        <v>420</v>
      </c>
      <c r="D208" s="63" t="s">
        <v>18</v>
      </c>
      <c r="E208" s="63" t="s">
        <v>5930</v>
      </c>
      <c r="F208" s="217" t="s">
        <v>140</v>
      </c>
      <c r="G208" s="60" t="s">
        <v>18</v>
      </c>
      <c r="H208" s="126">
        <v>43607.0</v>
      </c>
      <c r="I208" s="126">
        <v>43609.0</v>
      </c>
      <c r="J208" s="127" t="s">
        <v>5934</v>
      </c>
      <c r="K208" s="59">
        <v>98351.0</v>
      </c>
      <c r="L208" s="60" t="s">
        <v>5932</v>
      </c>
      <c r="M208" s="63" t="s">
        <v>18</v>
      </c>
      <c r="N208" s="59" t="s">
        <v>18</v>
      </c>
      <c r="O208" s="57"/>
    </row>
    <row r="209">
      <c r="A209" s="63">
        <v>1.0</v>
      </c>
      <c r="B209" s="203" t="s">
        <v>1801</v>
      </c>
      <c r="C209" s="60" t="s">
        <v>3974</v>
      </c>
      <c r="D209" s="63" t="s">
        <v>18</v>
      </c>
      <c r="E209" s="63" t="s">
        <v>5930</v>
      </c>
      <c r="F209" s="63" t="s">
        <v>140</v>
      </c>
      <c r="G209" s="60" t="s">
        <v>18</v>
      </c>
      <c r="H209" s="126">
        <v>43591.0</v>
      </c>
      <c r="I209" s="126">
        <v>43593.0</v>
      </c>
      <c r="J209" s="127" t="s">
        <v>5935</v>
      </c>
      <c r="K209" s="59">
        <v>170431.0</v>
      </c>
      <c r="L209" s="60" t="s">
        <v>5936</v>
      </c>
      <c r="M209" s="63" t="s">
        <v>18</v>
      </c>
      <c r="N209" s="59" t="s">
        <v>18</v>
      </c>
      <c r="O209" s="57"/>
    </row>
    <row r="210">
      <c r="A210" s="63">
        <v>1.0</v>
      </c>
      <c r="B210" s="203" t="s">
        <v>1801</v>
      </c>
      <c r="C210" s="60" t="s">
        <v>3974</v>
      </c>
      <c r="D210" s="63">
        <v>507.0</v>
      </c>
      <c r="E210" s="63" t="s">
        <v>5930</v>
      </c>
      <c r="F210" s="63" t="s">
        <v>140</v>
      </c>
      <c r="G210" s="60" t="s">
        <v>18</v>
      </c>
      <c r="H210" s="126">
        <v>43584.0</v>
      </c>
      <c r="I210" s="126">
        <v>43591.0</v>
      </c>
      <c r="J210" s="127" t="s">
        <v>5937</v>
      </c>
      <c r="K210" s="59">
        <v>170431.0</v>
      </c>
      <c r="L210" s="60" t="s">
        <v>18</v>
      </c>
      <c r="M210" s="63" t="s">
        <v>18</v>
      </c>
      <c r="N210" s="59" t="s">
        <v>18</v>
      </c>
      <c r="O210" s="57"/>
    </row>
    <row r="211" ht="78.75" customHeight="1">
      <c r="A211" s="63">
        <v>1.0</v>
      </c>
      <c r="B211" s="203" t="s">
        <v>108</v>
      </c>
      <c r="C211" s="60" t="s">
        <v>394</v>
      </c>
      <c r="D211" s="63">
        <v>587.0</v>
      </c>
      <c r="E211" s="63" t="s">
        <v>5938</v>
      </c>
      <c r="F211" s="63" t="s">
        <v>140</v>
      </c>
      <c r="G211" s="60" t="s">
        <v>18</v>
      </c>
      <c r="H211" s="126">
        <v>43612.0</v>
      </c>
      <c r="I211" s="126">
        <v>43613.0</v>
      </c>
      <c r="J211" s="127" t="s">
        <v>5939</v>
      </c>
      <c r="K211" s="59">
        <v>1415950.0</v>
      </c>
      <c r="L211" s="60" t="s">
        <v>18</v>
      </c>
      <c r="M211" s="63" t="s">
        <v>18</v>
      </c>
      <c r="N211" s="59" t="s">
        <v>18</v>
      </c>
      <c r="O211" s="57"/>
    </row>
    <row r="212">
      <c r="A212" s="63">
        <v>1.0</v>
      </c>
      <c r="B212" s="203" t="s">
        <v>108</v>
      </c>
      <c r="C212" s="60" t="s">
        <v>394</v>
      </c>
      <c r="D212" s="63" t="s">
        <v>18</v>
      </c>
      <c r="E212" s="63" t="s">
        <v>5938</v>
      </c>
      <c r="F212" s="63" t="s">
        <v>140</v>
      </c>
      <c r="G212" s="60" t="s">
        <v>2440</v>
      </c>
      <c r="H212" s="126">
        <v>43593.0</v>
      </c>
      <c r="I212" s="126">
        <v>43593.0</v>
      </c>
      <c r="J212" s="127" t="s">
        <v>5940</v>
      </c>
      <c r="K212" s="59">
        <v>1415950.0</v>
      </c>
      <c r="L212" s="60" t="s">
        <v>5941</v>
      </c>
      <c r="M212" s="61" t="s">
        <v>5942</v>
      </c>
      <c r="N212" s="59" t="s">
        <v>18</v>
      </c>
      <c r="O212" s="57"/>
      <c r="P212" s="152"/>
    </row>
    <row r="213">
      <c r="A213" s="63">
        <v>1.0</v>
      </c>
      <c r="B213" s="203" t="s">
        <v>108</v>
      </c>
      <c r="C213" s="60" t="s">
        <v>394</v>
      </c>
      <c r="D213" s="63">
        <v>416.0</v>
      </c>
      <c r="E213" s="63" t="s">
        <v>5938</v>
      </c>
      <c r="F213" s="63" t="s">
        <v>140</v>
      </c>
      <c r="G213" s="60" t="s">
        <v>18</v>
      </c>
      <c r="H213" s="126">
        <v>43581.0</v>
      </c>
      <c r="I213" s="126">
        <v>43585.0</v>
      </c>
      <c r="J213" s="127" t="s">
        <v>5943</v>
      </c>
      <c r="K213" s="59">
        <v>1415950.0</v>
      </c>
      <c r="L213" s="60" t="s">
        <v>18</v>
      </c>
      <c r="M213" s="63" t="s">
        <v>18</v>
      </c>
      <c r="N213" s="59" t="s">
        <v>18</v>
      </c>
      <c r="O213" s="57"/>
      <c r="P213" s="152"/>
    </row>
    <row r="214">
      <c r="A214" s="63">
        <v>1.0</v>
      </c>
      <c r="B214" s="203" t="s">
        <v>1287</v>
      </c>
      <c r="C214" s="60" t="s">
        <v>3553</v>
      </c>
      <c r="D214" s="63" t="s">
        <v>18</v>
      </c>
      <c r="E214" s="63" t="s">
        <v>5944</v>
      </c>
      <c r="F214" s="63" t="s">
        <v>140</v>
      </c>
      <c r="G214" s="60" t="s">
        <v>18</v>
      </c>
      <c r="H214" s="126">
        <v>43592.0</v>
      </c>
      <c r="I214" s="126">
        <v>43593.0</v>
      </c>
      <c r="J214" s="127" t="s">
        <v>5945</v>
      </c>
      <c r="K214" s="59">
        <v>174534.0</v>
      </c>
      <c r="L214" s="60" t="s">
        <v>18</v>
      </c>
      <c r="M214" s="63" t="s">
        <v>18</v>
      </c>
      <c r="N214" s="59" t="s">
        <v>18</v>
      </c>
      <c r="O214" s="57"/>
    </row>
    <row r="215">
      <c r="A215" s="63">
        <v>1.0</v>
      </c>
      <c r="B215" s="203" t="s">
        <v>5946</v>
      </c>
      <c r="C215" s="60" t="s">
        <v>153</v>
      </c>
      <c r="D215" s="63">
        <v>541.0</v>
      </c>
      <c r="E215" s="63" t="s">
        <v>5947</v>
      </c>
      <c r="F215" s="63" t="s">
        <v>140</v>
      </c>
      <c r="G215" s="60" t="s">
        <v>18</v>
      </c>
      <c r="H215" s="126">
        <v>43598.0</v>
      </c>
      <c r="I215" s="126">
        <v>43600.0</v>
      </c>
      <c r="J215" s="127" t="s">
        <v>5948</v>
      </c>
      <c r="K215" s="59">
        <v>809400.0</v>
      </c>
      <c r="L215" s="60" t="s">
        <v>18</v>
      </c>
      <c r="M215" s="63" t="s">
        <v>18</v>
      </c>
      <c r="N215" s="59" t="s">
        <v>18</v>
      </c>
      <c r="O215" s="57"/>
    </row>
    <row r="216">
      <c r="A216" s="63">
        <v>1.0</v>
      </c>
      <c r="B216" s="60" t="s">
        <v>142</v>
      </c>
      <c r="C216" s="60" t="s">
        <v>5949</v>
      </c>
      <c r="D216" s="63">
        <v>547.0</v>
      </c>
      <c r="E216" s="63" t="s">
        <v>5950</v>
      </c>
      <c r="F216" s="63" t="s">
        <v>140</v>
      </c>
      <c r="G216" s="59" t="s">
        <v>18</v>
      </c>
      <c r="H216" s="126">
        <v>43600.0</v>
      </c>
      <c r="I216" s="126">
        <v>43614.0</v>
      </c>
      <c r="J216" s="127" t="s">
        <v>5951</v>
      </c>
      <c r="K216" s="59" t="s">
        <v>18</v>
      </c>
      <c r="L216" s="59" t="s">
        <v>18</v>
      </c>
      <c r="M216" s="59" t="s">
        <v>18</v>
      </c>
      <c r="N216" s="59" t="s">
        <v>18</v>
      </c>
      <c r="O216" s="57"/>
    </row>
    <row r="217">
      <c r="A217" s="63">
        <v>1.0</v>
      </c>
      <c r="B217" s="60" t="s">
        <v>5952</v>
      </c>
      <c r="C217" s="60" t="s">
        <v>326</v>
      </c>
      <c r="D217" s="63">
        <v>551.0</v>
      </c>
      <c r="E217" s="63" t="s">
        <v>5953</v>
      </c>
      <c r="F217" s="63" t="s">
        <v>140</v>
      </c>
      <c r="G217" s="60" t="s">
        <v>18</v>
      </c>
      <c r="H217" s="126">
        <v>43601.0</v>
      </c>
      <c r="I217" s="126">
        <v>43601.0</v>
      </c>
      <c r="J217" s="127" t="s">
        <v>5954</v>
      </c>
      <c r="K217" s="59">
        <v>1471460.0</v>
      </c>
      <c r="L217" s="60" t="s">
        <v>18</v>
      </c>
      <c r="M217" s="63" t="s">
        <v>18</v>
      </c>
      <c r="N217" s="59" t="s">
        <v>18</v>
      </c>
      <c r="O217" s="57"/>
    </row>
    <row r="218" ht="51.0" customHeight="1">
      <c r="A218" s="114">
        <v>1.0</v>
      </c>
      <c r="B218" s="242" t="s">
        <v>108</v>
      </c>
      <c r="C218" s="242" t="s">
        <v>513</v>
      </c>
      <c r="D218" s="114" t="s">
        <v>18</v>
      </c>
      <c r="E218" s="114" t="s">
        <v>5955</v>
      </c>
      <c r="F218" s="112" t="s">
        <v>140</v>
      </c>
      <c r="G218" s="242" t="s">
        <v>18</v>
      </c>
      <c r="H218" s="231">
        <v>43605.0</v>
      </c>
      <c r="I218" s="231">
        <v>43605.0</v>
      </c>
      <c r="J218" s="348" t="s">
        <v>5956</v>
      </c>
      <c r="K218" s="118">
        <v>5124234.0</v>
      </c>
      <c r="L218" s="242" t="s">
        <v>18</v>
      </c>
      <c r="M218" s="114" t="s">
        <v>18</v>
      </c>
      <c r="N218" s="118" t="s">
        <v>18</v>
      </c>
      <c r="O218" s="57"/>
    </row>
    <row r="219">
      <c r="A219" s="63">
        <v>1.0</v>
      </c>
      <c r="B219" s="203" t="s">
        <v>102</v>
      </c>
      <c r="C219" s="60" t="s">
        <v>2943</v>
      </c>
      <c r="D219" s="63">
        <v>560.0</v>
      </c>
      <c r="E219" s="63" t="s">
        <v>5957</v>
      </c>
      <c r="F219" s="63" t="s">
        <v>140</v>
      </c>
      <c r="G219" s="60" t="s">
        <v>18</v>
      </c>
      <c r="H219" s="126">
        <v>43602.0</v>
      </c>
      <c r="I219" s="126">
        <v>43607.0</v>
      </c>
      <c r="J219" s="127" t="s">
        <v>5958</v>
      </c>
      <c r="K219" s="59">
        <v>577191.0</v>
      </c>
      <c r="L219" s="60" t="s">
        <v>5959</v>
      </c>
      <c r="M219" s="63" t="s">
        <v>18</v>
      </c>
      <c r="N219" s="59" t="s">
        <v>18</v>
      </c>
      <c r="O219" s="62"/>
      <c r="P219" s="152"/>
    </row>
    <row r="220">
      <c r="A220" s="63">
        <v>1.0</v>
      </c>
      <c r="B220" s="203" t="s">
        <v>102</v>
      </c>
      <c r="C220" s="60" t="s">
        <v>5960</v>
      </c>
      <c r="D220" s="63">
        <v>573.0</v>
      </c>
      <c r="E220" s="63" t="s">
        <v>5961</v>
      </c>
      <c r="F220" s="63" t="s">
        <v>140</v>
      </c>
      <c r="G220" s="60" t="s">
        <v>18</v>
      </c>
      <c r="H220" s="126">
        <v>43607.0</v>
      </c>
      <c r="I220" s="126">
        <v>43609.0</v>
      </c>
      <c r="J220" s="127" t="s">
        <v>5962</v>
      </c>
      <c r="K220" s="59">
        <v>1413875.0</v>
      </c>
      <c r="L220" s="60" t="s">
        <v>18</v>
      </c>
      <c r="M220" s="63" t="s">
        <v>18</v>
      </c>
      <c r="N220" s="59" t="s">
        <v>18</v>
      </c>
      <c r="O220" s="57"/>
      <c r="P220" s="152"/>
    </row>
    <row r="221">
      <c r="A221" s="63">
        <v>1.0</v>
      </c>
      <c r="B221" s="60" t="s">
        <v>102</v>
      </c>
      <c r="C221" s="60" t="s">
        <v>577</v>
      </c>
      <c r="D221" s="63">
        <v>575.0</v>
      </c>
      <c r="E221" s="63" t="s">
        <v>5963</v>
      </c>
      <c r="F221" s="63" t="s">
        <v>140</v>
      </c>
      <c r="G221" s="60" t="s">
        <v>18</v>
      </c>
      <c r="H221" s="126">
        <v>43608.0</v>
      </c>
      <c r="I221" s="126">
        <v>43609.0</v>
      </c>
      <c r="J221" s="127" t="s">
        <v>5964</v>
      </c>
      <c r="K221" s="59">
        <v>70290.0</v>
      </c>
      <c r="L221" s="60" t="s">
        <v>5965</v>
      </c>
      <c r="M221" s="63" t="s">
        <v>18</v>
      </c>
      <c r="N221" s="59" t="s">
        <v>18</v>
      </c>
      <c r="O221" s="57"/>
    </row>
    <row r="222">
      <c r="A222" s="63">
        <v>1.0</v>
      </c>
      <c r="B222" s="203" t="s">
        <v>102</v>
      </c>
      <c r="C222" s="60" t="s">
        <v>577</v>
      </c>
      <c r="D222" s="63">
        <v>575.0</v>
      </c>
      <c r="E222" s="63" t="s">
        <v>5963</v>
      </c>
      <c r="F222" s="63" t="s">
        <v>140</v>
      </c>
      <c r="G222" s="60" t="s">
        <v>2440</v>
      </c>
      <c r="H222" s="126">
        <v>43608.0</v>
      </c>
      <c r="I222" s="126">
        <v>43609.0</v>
      </c>
      <c r="J222" s="127" t="s">
        <v>5966</v>
      </c>
      <c r="K222" s="59">
        <v>70290.0</v>
      </c>
      <c r="L222" s="60" t="s">
        <v>5965</v>
      </c>
      <c r="M222" s="61" t="s">
        <v>577</v>
      </c>
      <c r="N222" s="66">
        <v>70290.0</v>
      </c>
      <c r="O222" s="62" t="s">
        <v>337</v>
      </c>
    </row>
    <row r="223">
      <c r="A223" s="63">
        <v>1.0</v>
      </c>
      <c r="B223" s="203" t="s">
        <v>2163</v>
      </c>
      <c r="C223" s="60" t="s">
        <v>513</v>
      </c>
      <c r="D223" s="63">
        <v>584.0</v>
      </c>
      <c r="E223" s="63" t="s">
        <v>5967</v>
      </c>
      <c r="F223" s="63" t="s">
        <v>140</v>
      </c>
      <c r="G223" s="60" t="s">
        <v>18</v>
      </c>
      <c r="H223" s="126">
        <v>43608.0</v>
      </c>
      <c r="I223" s="126">
        <v>43612.0</v>
      </c>
      <c r="J223" s="127" t="s">
        <v>5968</v>
      </c>
      <c r="K223" s="59">
        <v>1218191.0</v>
      </c>
      <c r="L223" s="60" t="s">
        <v>18</v>
      </c>
      <c r="M223" s="63" t="s">
        <v>18</v>
      </c>
      <c r="N223" s="59" t="s">
        <v>18</v>
      </c>
      <c r="O223" s="57"/>
      <c r="P223" s="152"/>
    </row>
    <row r="224">
      <c r="A224" s="63">
        <v>1.0</v>
      </c>
      <c r="B224" s="203" t="s">
        <v>5969</v>
      </c>
      <c r="C224" s="60" t="s">
        <v>291</v>
      </c>
      <c r="D224" s="63">
        <v>589.0</v>
      </c>
      <c r="E224" s="63" t="s">
        <v>5970</v>
      </c>
      <c r="F224" s="63" t="s">
        <v>140</v>
      </c>
      <c r="G224" s="60" t="s">
        <v>18</v>
      </c>
      <c r="H224" s="64">
        <v>43612.0</v>
      </c>
      <c r="I224" s="64">
        <v>43612.0</v>
      </c>
      <c r="J224" s="121" t="s">
        <v>5971</v>
      </c>
      <c r="K224" s="59">
        <v>402905.0</v>
      </c>
      <c r="L224" s="60" t="s">
        <v>18</v>
      </c>
      <c r="M224" s="63" t="s">
        <v>18</v>
      </c>
      <c r="N224" s="59" t="s">
        <v>18</v>
      </c>
      <c r="O224" s="57"/>
    </row>
    <row r="225">
      <c r="A225" s="63">
        <v>1.0</v>
      </c>
      <c r="B225" s="203" t="s">
        <v>4187</v>
      </c>
      <c r="C225" s="60" t="s">
        <v>577</v>
      </c>
      <c r="D225" s="63" t="s">
        <v>18</v>
      </c>
      <c r="E225" s="63" t="s">
        <v>5972</v>
      </c>
      <c r="F225" s="63" t="s">
        <v>140</v>
      </c>
      <c r="G225" s="60" t="s">
        <v>2440</v>
      </c>
      <c r="H225" s="64">
        <v>43706.0</v>
      </c>
      <c r="I225" s="64">
        <v>43706.0</v>
      </c>
      <c r="J225" s="121" t="s">
        <v>5973</v>
      </c>
      <c r="K225" s="59">
        <v>65790.0</v>
      </c>
      <c r="L225" s="60" t="s">
        <v>5974</v>
      </c>
      <c r="M225" s="61" t="s">
        <v>577</v>
      </c>
      <c r="N225" s="66">
        <v>46053.0</v>
      </c>
      <c r="O225" s="62" t="s">
        <v>337</v>
      </c>
      <c r="P225" s="152"/>
    </row>
    <row r="226">
      <c r="A226" s="63">
        <v>1.0</v>
      </c>
      <c r="B226" s="203" t="s">
        <v>4187</v>
      </c>
      <c r="C226" s="60" t="s">
        <v>577</v>
      </c>
      <c r="D226" s="63" t="s">
        <v>18</v>
      </c>
      <c r="E226" s="63" t="s">
        <v>5972</v>
      </c>
      <c r="F226" s="63" t="s">
        <v>140</v>
      </c>
      <c r="G226" s="60" t="s">
        <v>2440</v>
      </c>
      <c r="H226" s="64">
        <v>43686.0</v>
      </c>
      <c r="I226" s="64">
        <v>43686.0</v>
      </c>
      <c r="J226" s="121" t="s">
        <v>5975</v>
      </c>
      <c r="K226" s="59">
        <v>65790.0</v>
      </c>
      <c r="L226" s="60" t="s">
        <v>5974</v>
      </c>
      <c r="M226" s="61" t="s">
        <v>577</v>
      </c>
      <c r="N226" s="66">
        <v>19737.0</v>
      </c>
      <c r="O226" s="62" t="s">
        <v>337</v>
      </c>
    </row>
    <row r="227">
      <c r="A227" s="63">
        <v>1.0</v>
      </c>
      <c r="B227" s="203" t="s">
        <v>4187</v>
      </c>
      <c r="C227" s="60" t="s">
        <v>577</v>
      </c>
      <c r="D227" s="63" t="s">
        <v>18</v>
      </c>
      <c r="E227" s="63" t="s">
        <v>5972</v>
      </c>
      <c r="F227" s="63" t="s">
        <v>140</v>
      </c>
      <c r="G227" s="60" t="s">
        <v>18</v>
      </c>
      <c r="H227" s="64">
        <v>43633.0</v>
      </c>
      <c r="I227" s="64">
        <v>43634.0</v>
      </c>
      <c r="J227" s="121" t="s">
        <v>5976</v>
      </c>
      <c r="K227" s="59">
        <v>65790.0</v>
      </c>
      <c r="L227" s="60" t="s">
        <v>5974</v>
      </c>
      <c r="M227" s="63" t="s">
        <v>18</v>
      </c>
      <c r="N227" s="63" t="s">
        <v>18</v>
      </c>
      <c r="O227" s="57"/>
    </row>
    <row r="228">
      <c r="A228" s="63">
        <v>1.0</v>
      </c>
      <c r="B228" s="203" t="s">
        <v>4187</v>
      </c>
      <c r="C228" s="60" t="s">
        <v>577</v>
      </c>
      <c r="D228" s="63" t="s">
        <v>18</v>
      </c>
      <c r="E228" s="63" t="s">
        <v>5972</v>
      </c>
      <c r="F228" s="63" t="s">
        <v>140</v>
      </c>
      <c r="G228" s="60" t="s">
        <v>18</v>
      </c>
      <c r="H228" s="64">
        <v>43621.0</v>
      </c>
      <c r="I228" s="64">
        <v>43627.0</v>
      </c>
      <c r="J228" s="121" t="s">
        <v>5977</v>
      </c>
      <c r="K228" s="59">
        <v>65790.0</v>
      </c>
      <c r="L228" s="60" t="s">
        <v>18</v>
      </c>
      <c r="M228" s="63" t="s">
        <v>18</v>
      </c>
      <c r="N228" s="59" t="s">
        <v>18</v>
      </c>
      <c r="O228" s="57"/>
    </row>
    <row r="229" ht="53.25" customHeight="1">
      <c r="A229" s="63">
        <v>1.0</v>
      </c>
      <c r="B229" s="203" t="s">
        <v>4187</v>
      </c>
      <c r="C229" s="60" t="s">
        <v>577</v>
      </c>
      <c r="D229" s="63" t="s">
        <v>18</v>
      </c>
      <c r="E229" s="63" t="s">
        <v>5972</v>
      </c>
      <c r="F229" s="63" t="s">
        <v>140</v>
      </c>
      <c r="G229" s="60" t="s">
        <v>18</v>
      </c>
      <c r="H229" s="64">
        <v>43612.0</v>
      </c>
      <c r="I229" s="64">
        <v>43613.0</v>
      </c>
      <c r="J229" s="121" t="s">
        <v>5978</v>
      </c>
      <c r="K229" s="59">
        <v>65790.0</v>
      </c>
      <c r="L229" s="60" t="s">
        <v>18</v>
      </c>
      <c r="M229" s="63" t="s">
        <v>18</v>
      </c>
      <c r="N229" s="59" t="s">
        <v>18</v>
      </c>
      <c r="O229" s="57"/>
    </row>
    <row r="230">
      <c r="A230" s="63">
        <v>1.0</v>
      </c>
      <c r="B230" s="203" t="s">
        <v>5979</v>
      </c>
      <c r="C230" s="60" t="s">
        <v>291</v>
      </c>
      <c r="D230" s="63">
        <v>603.0</v>
      </c>
      <c r="E230" s="63" t="s">
        <v>5980</v>
      </c>
      <c r="F230" s="63" t="s">
        <v>140</v>
      </c>
      <c r="G230" s="60" t="s">
        <v>18</v>
      </c>
      <c r="H230" s="64">
        <v>43612.0</v>
      </c>
      <c r="I230" s="64">
        <v>43614.0</v>
      </c>
      <c r="J230" s="121" t="s">
        <v>5981</v>
      </c>
      <c r="K230" s="59">
        <v>395185.0</v>
      </c>
      <c r="L230" s="60" t="s">
        <v>18</v>
      </c>
      <c r="M230" s="63" t="s">
        <v>18</v>
      </c>
      <c r="N230" s="59" t="s">
        <v>18</v>
      </c>
      <c r="O230" s="57"/>
    </row>
    <row r="231">
      <c r="A231" s="63">
        <v>1.0</v>
      </c>
      <c r="B231" s="203" t="s">
        <v>5982</v>
      </c>
      <c r="C231" s="60" t="s">
        <v>5983</v>
      </c>
      <c r="D231" s="63" t="s">
        <v>18</v>
      </c>
      <c r="E231" s="63" t="s">
        <v>5984</v>
      </c>
      <c r="F231" s="63" t="s">
        <v>140</v>
      </c>
      <c r="G231" s="60" t="s">
        <v>18</v>
      </c>
      <c r="H231" s="126">
        <v>43626.0</v>
      </c>
      <c r="I231" s="126">
        <v>43627.0</v>
      </c>
      <c r="J231" s="127" t="s">
        <v>5985</v>
      </c>
      <c r="K231" s="59">
        <v>5643468.0</v>
      </c>
      <c r="L231" s="60" t="s">
        <v>18</v>
      </c>
      <c r="M231" s="63" t="s">
        <v>18</v>
      </c>
      <c r="N231" s="59" t="s">
        <v>18</v>
      </c>
      <c r="O231" s="57"/>
    </row>
    <row r="232" ht="54.75" customHeight="1">
      <c r="A232" s="63">
        <v>1.0</v>
      </c>
      <c r="B232" s="203" t="s">
        <v>5982</v>
      </c>
      <c r="C232" s="60" t="s">
        <v>5983</v>
      </c>
      <c r="D232" s="63">
        <v>629.0</v>
      </c>
      <c r="E232" s="63" t="s">
        <v>5984</v>
      </c>
      <c r="F232" s="63" t="s">
        <v>140</v>
      </c>
      <c r="G232" s="60" t="s">
        <v>18</v>
      </c>
      <c r="H232" s="126">
        <v>43619.0</v>
      </c>
      <c r="I232" s="126">
        <v>43621.0</v>
      </c>
      <c r="J232" s="127" t="s">
        <v>5986</v>
      </c>
      <c r="K232" s="59">
        <v>9058930.0</v>
      </c>
      <c r="L232" s="60" t="s">
        <v>18</v>
      </c>
      <c r="M232" s="63" t="s">
        <v>18</v>
      </c>
      <c r="N232" s="59" t="s">
        <v>18</v>
      </c>
      <c r="O232" s="57"/>
    </row>
    <row r="233" ht="25.5" customHeight="1">
      <c r="A233" s="63">
        <v>1.0</v>
      </c>
      <c r="B233" s="203" t="s">
        <v>61</v>
      </c>
      <c r="C233" s="60" t="s">
        <v>5987</v>
      </c>
      <c r="D233" s="63">
        <v>619.0</v>
      </c>
      <c r="E233" s="63" t="s">
        <v>5988</v>
      </c>
      <c r="F233" s="63" t="s">
        <v>140</v>
      </c>
      <c r="G233" s="60" t="s">
        <v>18</v>
      </c>
      <c r="H233" s="64">
        <v>43615.0</v>
      </c>
      <c r="I233" s="64">
        <v>43621.0</v>
      </c>
      <c r="J233" s="121" t="s">
        <v>5989</v>
      </c>
      <c r="K233" s="59">
        <v>16148.0</v>
      </c>
      <c r="L233" s="60" t="s">
        <v>18</v>
      </c>
      <c r="M233" s="60" t="s">
        <v>18</v>
      </c>
      <c r="N233" s="59" t="s">
        <v>18</v>
      </c>
      <c r="O233" s="57"/>
    </row>
    <row r="234">
      <c r="A234" s="63">
        <v>1.0</v>
      </c>
      <c r="B234" s="203" t="s">
        <v>5655</v>
      </c>
      <c r="C234" s="60" t="s">
        <v>326</v>
      </c>
      <c r="D234" s="60" t="s">
        <v>18</v>
      </c>
      <c r="E234" s="63" t="s">
        <v>5990</v>
      </c>
      <c r="F234" s="63" t="s">
        <v>140</v>
      </c>
      <c r="G234" s="60" t="s">
        <v>18</v>
      </c>
      <c r="H234" s="126">
        <v>43620.0</v>
      </c>
      <c r="I234" s="126">
        <v>43621.0</v>
      </c>
      <c r="J234" s="127" t="s">
        <v>5991</v>
      </c>
      <c r="K234" s="59">
        <v>200.0</v>
      </c>
      <c r="L234" s="60" t="s">
        <v>18</v>
      </c>
      <c r="M234" s="63" t="s">
        <v>18</v>
      </c>
      <c r="N234" s="59" t="s">
        <v>18</v>
      </c>
      <c r="O234" s="57"/>
      <c r="P234" s="152"/>
    </row>
    <row r="235">
      <c r="A235" s="63">
        <v>1.0</v>
      </c>
      <c r="B235" s="203" t="s">
        <v>5992</v>
      </c>
      <c r="C235" s="60" t="s">
        <v>577</v>
      </c>
      <c r="D235" s="63" t="s">
        <v>18</v>
      </c>
      <c r="E235" s="63" t="s">
        <v>5993</v>
      </c>
      <c r="F235" s="63" t="s">
        <v>140</v>
      </c>
      <c r="G235" s="60" t="s">
        <v>2440</v>
      </c>
      <c r="H235" s="126">
        <v>43636.0</v>
      </c>
      <c r="I235" s="126">
        <v>43636.0</v>
      </c>
      <c r="J235" s="127" t="s">
        <v>5994</v>
      </c>
      <c r="K235" s="59">
        <v>65790.0</v>
      </c>
      <c r="L235" s="60" t="s">
        <v>5995</v>
      </c>
      <c r="M235" s="61" t="s">
        <v>577</v>
      </c>
      <c r="N235" s="66">
        <v>65790.0</v>
      </c>
      <c r="O235" s="62" t="s">
        <v>337</v>
      </c>
      <c r="P235" s="152"/>
    </row>
    <row r="236">
      <c r="A236" s="63">
        <v>1.0</v>
      </c>
      <c r="B236" s="203" t="s">
        <v>5992</v>
      </c>
      <c r="C236" s="60" t="s">
        <v>577</v>
      </c>
      <c r="D236" s="63">
        <v>644.0</v>
      </c>
      <c r="E236" s="63" t="s">
        <v>5993</v>
      </c>
      <c r="F236" s="63" t="s">
        <v>140</v>
      </c>
      <c r="G236" s="60" t="s">
        <v>18</v>
      </c>
      <c r="H236" s="126">
        <v>43621.0</v>
      </c>
      <c r="I236" s="126">
        <v>43623.0</v>
      </c>
      <c r="J236" s="127" t="s">
        <v>5996</v>
      </c>
      <c r="K236" s="59">
        <v>65790.0</v>
      </c>
      <c r="L236" s="60" t="s">
        <v>5995</v>
      </c>
      <c r="M236" s="63" t="s">
        <v>18</v>
      </c>
      <c r="N236" s="59" t="s">
        <v>18</v>
      </c>
      <c r="O236" s="57"/>
    </row>
    <row r="237">
      <c r="A237" s="63">
        <v>1.0</v>
      </c>
      <c r="B237" s="203" t="s">
        <v>5997</v>
      </c>
      <c r="C237" s="60" t="s">
        <v>120</v>
      </c>
      <c r="D237" s="63">
        <v>530.0</v>
      </c>
      <c r="E237" s="63" t="s">
        <v>5998</v>
      </c>
      <c r="F237" s="63" t="s">
        <v>140</v>
      </c>
      <c r="G237" s="60" t="s">
        <v>18</v>
      </c>
      <c r="H237" s="126">
        <v>43621.0</v>
      </c>
      <c r="I237" s="126">
        <v>43637.0</v>
      </c>
      <c r="J237" s="127" t="s">
        <v>5999</v>
      </c>
      <c r="K237" s="59">
        <v>711160.0</v>
      </c>
      <c r="L237" s="60" t="s">
        <v>18</v>
      </c>
      <c r="M237" s="63" t="s">
        <v>18</v>
      </c>
      <c r="N237" s="59" t="s">
        <v>18</v>
      </c>
      <c r="O237" s="57"/>
    </row>
    <row r="238">
      <c r="A238" s="63">
        <v>1.0</v>
      </c>
      <c r="B238" s="203" t="s">
        <v>2231</v>
      </c>
      <c r="C238" s="60" t="s">
        <v>6000</v>
      </c>
      <c r="D238" s="63" t="s">
        <v>6001</v>
      </c>
      <c r="E238" s="63" t="s">
        <v>6002</v>
      </c>
      <c r="F238" s="63" t="s">
        <v>140</v>
      </c>
      <c r="G238" s="60" t="s">
        <v>18</v>
      </c>
      <c r="H238" s="126">
        <v>43623.0</v>
      </c>
      <c r="I238" s="126">
        <v>43629.0</v>
      </c>
      <c r="J238" s="127" t="s">
        <v>6003</v>
      </c>
      <c r="K238" s="59">
        <v>3246383.0</v>
      </c>
      <c r="L238" s="60" t="s">
        <v>18</v>
      </c>
      <c r="M238" s="63" t="s">
        <v>18</v>
      </c>
      <c r="N238" s="59" t="s">
        <v>18</v>
      </c>
      <c r="O238" s="57"/>
    </row>
    <row r="239">
      <c r="A239" s="63">
        <v>1.0</v>
      </c>
      <c r="B239" s="203" t="s">
        <v>5653</v>
      </c>
      <c r="C239" s="60" t="s">
        <v>577</v>
      </c>
      <c r="D239" s="63" t="s">
        <v>18</v>
      </c>
      <c r="E239" s="63" t="s">
        <v>6004</v>
      </c>
      <c r="F239" s="63" t="s">
        <v>140</v>
      </c>
      <c r="G239" s="60" t="s">
        <v>18</v>
      </c>
      <c r="H239" s="126">
        <v>43622.0</v>
      </c>
      <c r="I239" s="126">
        <v>43629.0</v>
      </c>
      <c r="J239" s="127" t="s">
        <v>6005</v>
      </c>
      <c r="K239" s="59">
        <v>65790.0</v>
      </c>
      <c r="L239" s="60" t="s">
        <v>18</v>
      </c>
      <c r="M239" s="63" t="s">
        <v>18</v>
      </c>
      <c r="N239" s="59" t="s">
        <v>18</v>
      </c>
      <c r="O239" s="57"/>
    </row>
    <row r="240">
      <c r="A240" s="63">
        <v>1.0</v>
      </c>
      <c r="B240" s="60" t="s">
        <v>197</v>
      </c>
      <c r="C240" s="60" t="s">
        <v>892</v>
      </c>
      <c r="D240" s="63">
        <v>669.0</v>
      </c>
      <c r="E240" s="63" t="s">
        <v>6006</v>
      </c>
      <c r="F240" s="63" t="s">
        <v>140</v>
      </c>
      <c r="G240" s="60" t="s">
        <v>18</v>
      </c>
      <c r="H240" s="126">
        <v>43627.0</v>
      </c>
      <c r="I240" s="126">
        <v>43635.0</v>
      </c>
      <c r="J240" s="127" t="s">
        <v>6007</v>
      </c>
      <c r="K240" s="59">
        <v>229400.0</v>
      </c>
      <c r="L240" s="60" t="s">
        <v>18</v>
      </c>
      <c r="M240" s="63" t="s">
        <v>18</v>
      </c>
      <c r="N240" s="59" t="s">
        <v>18</v>
      </c>
      <c r="O240" s="57"/>
    </row>
    <row r="241">
      <c r="A241" s="63">
        <v>1.0</v>
      </c>
      <c r="B241" s="203" t="s">
        <v>6008</v>
      </c>
      <c r="C241" s="60" t="s">
        <v>116</v>
      </c>
      <c r="D241" s="63" t="s">
        <v>18</v>
      </c>
      <c r="E241" s="63" t="s">
        <v>6009</v>
      </c>
      <c r="F241" s="63" t="s">
        <v>140</v>
      </c>
      <c r="G241" s="60" t="s">
        <v>18</v>
      </c>
      <c r="H241" s="126">
        <v>43629.0</v>
      </c>
      <c r="I241" s="126">
        <v>43637.0</v>
      </c>
      <c r="J241" s="127" t="s">
        <v>6010</v>
      </c>
      <c r="K241" s="59">
        <v>1170902.0</v>
      </c>
      <c r="L241" s="60" t="s">
        <v>18</v>
      </c>
      <c r="M241" s="63" t="s">
        <v>18</v>
      </c>
      <c r="N241" s="59" t="s">
        <v>18</v>
      </c>
      <c r="O241" s="343"/>
    </row>
    <row r="242">
      <c r="A242" s="63">
        <v>1.0</v>
      </c>
      <c r="B242" s="203" t="s">
        <v>6011</v>
      </c>
      <c r="C242" s="60" t="s">
        <v>153</v>
      </c>
      <c r="D242" s="63">
        <v>702.0</v>
      </c>
      <c r="E242" s="63" t="s">
        <v>6012</v>
      </c>
      <c r="F242" s="63" t="s">
        <v>140</v>
      </c>
      <c r="G242" s="60" t="s">
        <v>18</v>
      </c>
      <c r="H242" s="64">
        <v>43636.0</v>
      </c>
      <c r="I242" s="126">
        <v>43650.0</v>
      </c>
      <c r="J242" s="127" t="s">
        <v>6013</v>
      </c>
      <c r="K242" s="59">
        <v>681869.0</v>
      </c>
      <c r="L242" s="60" t="s">
        <v>18</v>
      </c>
      <c r="M242" s="61" t="s">
        <v>18</v>
      </c>
      <c r="N242" s="66" t="s">
        <v>18</v>
      </c>
      <c r="O242" s="57"/>
    </row>
    <row r="243">
      <c r="A243" s="63">
        <v>1.0</v>
      </c>
      <c r="B243" s="60" t="s">
        <v>6014</v>
      </c>
      <c r="C243" s="60" t="s">
        <v>120</v>
      </c>
      <c r="D243" s="63" t="s">
        <v>18</v>
      </c>
      <c r="E243" s="63" t="s">
        <v>6015</v>
      </c>
      <c r="F243" s="63" t="s">
        <v>140</v>
      </c>
      <c r="G243" s="60" t="s">
        <v>2440</v>
      </c>
      <c r="H243" s="64">
        <v>43817.0</v>
      </c>
      <c r="I243" s="64">
        <v>43817.0</v>
      </c>
      <c r="J243" s="127" t="s">
        <v>6016</v>
      </c>
      <c r="K243" s="59">
        <v>1092007.0</v>
      </c>
      <c r="L243" s="349" t="s">
        <v>6017</v>
      </c>
      <c r="M243" s="61" t="s">
        <v>6018</v>
      </c>
      <c r="N243" s="66">
        <v>884208.0</v>
      </c>
      <c r="O243" s="62" t="s">
        <v>337</v>
      </c>
      <c r="P243" s="152"/>
    </row>
    <row r="244">
      <c r="A244" s="63">
        <v>1.0</v>
      </c>
      <c r="B244" s="203" t="s">
        <v>6014</v>
      </c>
      <c r="C244" s="60" t="s">
        <v>120</v>
      </c>
      <c r="D244" s="63" t="s">
        <v>18</v>
      </c>
      <c r="E244" s="63" t="s">
        <v>6015</v>
      </c>
      <c r="F244" s="63" t="s">
        <v>140</v>
      </c>
      <c r="G244" s="60" t="s">
        <v>2440</v>
      </c>
      <c r="H244" s="64">
        <v>43682.0</v>
      </c>
      <c r="I244" s="64">
        <v>43682.0</v>
      </c>
      <c r="J244" s="127" t="s">
        <v>6019</v>
      </c>
      <c r="K244" s="59">
        <v>1092007.0</v>
      </c>
      <c r="L244" s="60" t="s">
        <v>6020</v>
      </c>
      <c r="M244" s="61" t="s">
        <v>6018</v>
      </c>
      <c r="N244" s="66">
        <v>200000.0</v>
      </c>
      <c r="O244" s="62" t="s">
        <v>337</v>
      </c>
    </row>
    <row r="245">
      <c r="A245" s="63">
        <v>1.0</v>
      </c>
      <c r="B245" s="203" t="s">
        <v>6014</v>
      </c>
      <c r="C245" s="60" t="s">
        <v>120</v>
      </c>
      <c r="D245" s="63" t="s">
        <v>18</v>
      </c>
      <c r="E245" s="63" t="s">
        <v>6015</v>
      </c>
      <c r="F245" s="63" t="s">
        <v>140</v>
      </c>
      <c r="G245" s="60" t="s">
        <v>2440</v>
      </c>
      <c r="H245" s="64">
        <v>43658.0</v>
      </c>
      <c r="I245" s="64">
        <v>43658.0</v>
      </c>
      <c r="J245" s="127" t="s">
        <v>6021</v>
      </c>
      <c r="K245" s="59">
        <v>1092007.0</v>
      </c>
      <c r="L245" s="60" t="s">
        <v>6020</v>
      </c>
      <c r="M245" s="61" t="s">
        <v>6018</v>
      </c>
      <c r="N245" s="66" t="s">
        <v>18</v>
      </c>
      <c r="O245" s="57"/>
    </row>
    <row r="246">
      <c r="A246" s="63">
        <v>1.0</v>
      </c>
      <c r="B246" s="203" t="s">
        <v>6014</v>
      </c>
      <c r="C246" s="60" t="s">
        <v>120</v>
      </c>
      <c r="D246" s="63">
        <v>744.0</v>
      </c>
      <c r="E246" s="63" t="s">
        <v>6015</v>
      </c>
      <c r="F246" s="63" t="s">
        <v>140</v>
      </c>
      <c r="G246" s="60" t="s">
        <v>18</v>
      </c>
      <c r="H246" s="126">
        <v>43644.0</v>
      </c>
      <c r="I246" s="126">
        <v>43650.0</v>
      </c>
      <c r="J246" s="127" t="s">
        <v>6022</v>
      </c>
      <c r="K246" s="59">
        <v>1092007.0</v>
      </c>
      <c r="L246" s="60" t="s">
        <v>18</v>
      </c>
      <c r="M246" s="61" t="s">
        <v>18</v>
      </c>
      <c r="N246" s="66" t="s">
        <v>18</v>
      </c>
      <c r="O246" s="57"/>
    </row>
    <row r="247">
      <c r="A247" s="63">
        <v>1.0</v>
      </c>
      <c r="B247" s="203" t="s">
        <v>6014</v>
      </c>
      <c r="C247" s="60" t="s">
        <v>120</v>
      </c>
      <c r="D247" s="63">
        <v>706.0</v>
      </c>
      <c r="E247" s="63" t="s">
        <v>6015</v>
      </c>
      <c r="F247" s="63" t="s">
        <v>140</v>
      </c>
      <c r="G247" s="60" t="s">
        <v>18</v>
      </c>
      <c r="H247" s="64">
        <v>43637.0</v>
      </c>
      <c r="I247" s="126">
        <v>43643.0</v>
      </c>
      <c r="J247" s="127" t="s">
        <v>6023</v>
      </c>
      <c r="K247" s="59">
        <v>1092007.0</v>
      </c>
      <c r="L247" s="60" t="s">
        <v>18</v>
      </c>
      <c r="M247" s="61" t="s">
        <v>18</v>
      </c>
      <c r="N247" s="66" t="s">
        <v>18</v>
      </c>
      <c r="O247" s="57"/>
    </row>
    <row r="248">
      <c r="A248" s="63">
        <v>1.0</v>
      </c>
      <c r="B248" s="203" t="s">
        <v>4187</v>
      </c>
      <c r="C248" s="60" t="s">
        <v>426</v>
      </c>
      <c r="D248" s="63" t="s">
        <v>18</v>
      </c>
      <c r="E248" s="63" t="s">
        <v>6024</v>
      </c>
      <c r="F248" s="63" t="s">
        <v>140</v>
      </c>
      <c r="G248" s="60" t="s">
        <v>2440</v>
      </c>
      <c r="H248" s="64">
        <v>43755.0</v>
      </c>
      <c r="I248" s="64">
        <v>43755.0</v>
      </c>
      <c r="J248" s="121" t="s">
        <v>6025</v>
      </c>
      <c r="K248" s="59">
        <v>144152.0</v>
      </c>
      <c r="L248" s="60" t="s">
        <v>6026</v>
      </c>
      <c r="M248" s="61" t="s">
        <v>6027</v>
      </c>
      <c r="N248" s="66">
        <v>43245.6</v>
      </c>
      <c r="O248" s="62" t="s">
        <v>337</v>
      </c>
    </row>
    <row r="249">
      <c r="A249" s="63">
        <v>1.0</v>
      </c>
      <c r="B249" s="203" t="s">
        <v>4187</v>
      </c>
      <c r="C249" s="60" t="s">
        <v>426</v>
      </c>
      <c r="D249" s="63" t="s">
        <v>18</v>
      </c>
      <c r="E249" s="63" t="s">
        <v>6024</v>
      </c>
      <c r="F249" s="63" t="s">
        <v>140</v>
      </c>
      <c r="G249" s="60" t="s">
        <v>2440</v>
      </c>
      <c r="H249" s="64">
        <v>43826.0</v>
      </c>
      <c r="I249" s="64">
        <v>43826.0</v>
      </c>
      <c r="J249" s="121" t="s">
        <v>6028</v>
      </c>
      <c r="K249" s="59">
        <v>144152.0</v>
      </c>
      <c r="L249" s="60" t="s">
        <v>6026</v>
      </c>
      <c r="M249" s="61" t="s">
        <v>6027</v>
      </c>
      <c r="N249" s="66">
        <v>100906.4</v>
      </c>
      <c r="O249" s="62"/>
    </row>
    <row r="250">
      <c r="A250" s="63">
        <v>1.0</v>
      </c>
      <c r="B250" s="203" t="s">
        <v>4187</v>
      </c>
      <c r="C250" s="60" t="s">
        <v>426</v>
      </c>
      <c r="D250" s="63" t="s">
        <v>18</v>
      </c>
      <c r="E250" s="63" t="s">
        <v>6024</v>
      </c>
      <c r="F250" s="63" t="s">
        <v>140</v>
      </c>
      <c r="G250" s="60" t="s">
        <v>2440</v>
      </c>
      <c r="H250" s="64">
        <v>43675.0</v>
      </c>
      <c r="I250" s="64">
        <v>43678.0</v>
      </c>
      <c r="J250" s="121" t="s">
        <v>6029</v>
      </c>
      <c r="K250" s="59">
        <v>144152.0</v>
      </c>
      <c r="L250" s="60" t="s">
        <v>6026</v>
      </c>
      <c r="M250" s="61" t="s">
        <v>6027</v>
      </c>
      <c r="N250" s="61" t="s">
        <v>18</v>
      </c>
      <c r="O250" s="57"/>
      <c r="P250" s="152"/>
    </row>
    <row r="251">
      <c r="A251" s="63">
        <v>1.0</v>
      </c>
      <c r="B251" s="203" t="s">
        <v>4187</v>
      </c>
      <c r="C251" s="60" t="s">
        <v>4243</v>
      </c>
      <c r="D251" s="63">
        <v>718.0</v>
      </c>
      <c r="E251" s="63" t="s">
        <v>6024</v>
      </c>
      <c r="F251" s="63" t="s">
        <v>140</v>
      </c>
      <c r="G251" s="60" t="s">
        <v>18</v>
      </c>
      <c r="H251" s="64">
        <v>43640.0</v>
      </c>
      <c r="I251" s="64">
        <v>43641.0</v>
      </c>
      <c r="J251" s="121" t="s">
        <v>6030</v>
      </c>
      <c r="K251" s="59">
        <v>144152.0</v>
      </c>
      <c r="L251" s="60" t="s">
        <v>18</v>
      </c>
      <c r="M251" s="63" t="s">
        <v>18</v>
      </c>
      <c r="N251" s="63" t="s">
        <v>18</v>
      </c>
      <c r="O251" s="57"/>
      <c r="P251" s="152"/>
    </row>
    <row r="252">
      <c r="A252" s="63">
        <v>1.0</v>
      </c>
      <c r="B252" s="203" t="s">
        <v>5655</v>
      </c>
      <c r="C252" s="60" t="s">
        <v>6031</v>
      </c>
      <c r="D252" s="63">
        <v>732.0</v>
      </c>
      <c r="E252" s="63" t="s">
        <v>6032</v>
      </c>
      <c r="F252" s="63" t="s">
        <v>140</v>
      </c>
      <c r="G252" s="60" t="s">
        <v>18</v>
      </c>
      <c r="H252" s="126">
        <v>43641.0</v>
      </c>
      <c r="I252" s="126">
        <v>43642.0</v>
      </c>
      <c r="J252" s="127" t="s">
        <v>6033</v>
      </c>
      <c r="K252" s="59">
        <v>700.0</v>
      </c>
      <c r="L252" s="60" t="s">
        <v>18</v>
      </c>
      <c r="M252" s="63" t="s">
        <v>18</v>
      </c>
      <c r="N252" s="59" t="s">
        <v>18</v>
      </c>
      <c r="O252" s="57"/>
    </row>
    <row r="253">
      <c r="A253" s="63">
        <v>1.0</v>
      </c>
      <c r="B253" s="203" t="s">
        <v>108</v>
      </c>
      <c r="C253" s="60" t="s">
        <v>6034</v>
      </c>
      <c r="D253" s="63" t="s">
        <v>18</v>
      </c>
      <c r="E253" s="63" t="s">
        <v>6035</v>
      </c>
      <c r="F253" s="63" t="s">
        <v>140</v>
      </c>
      <c r="G253" s="60" t="s">
        <v>18</v>
      </c>
      <c r="H253" s="126">
        <v>43278.0</v>
      </c>
      <c r="I253" s="126">
        <v>43648.0</v>
      </c>
      <c r="J253" s="127" t="s">
        <v>6036</v>
      </c>
      <c r="K253" s="59">
        <v>500000.0</v>
      </c>
      <c r="L253" s="60" t="s">
        <v>18</v>
      </c>
      <c r="M253" s="63" t="s">
        <v>18</v>
      </c>
      <c r="N253" s="59" t="s">
        <v>18</v>
      </c>
      <c r="O253" s="57"/>
    </row>
    <row r="254">
      <c r="A254" s="63">
        <v>1.0</v>
      </c>
      <c r="B254" s="203" t="s">
        <v>6037</v>
      </c>
      <c r="C254" s="60" t="s">
        <v>326</v>
      </c>
      <c r="D254" s="63" t="s">
        <v>18</v>
      </c>
      <c r="E254" s="63" t="s">
        <v>6038</v>
      </c>
      <c r="F254" s="63" t="s">
        <v>140</v>
      </c>
      <c r="G254" s="60" t="s">
        <v>2440</v>
      </c>
      <c r="H254" s="126">
        <v>43712.0</v>
      </c>
      <c r="I254" s="126">
        <v>43712.0</v>
      </c>
      <c r="J254" s="127" t="s">
        <v>6039</v>
      </c>
      <c r="K254" s="59">
        <v>4360770.0</v>
      </c>
      <c r="L254" s="60" t="s">
        <v>6040</v>
      </c>
      <c r="M254" s="61" t="s">
        <v>6041</v>
      </c>
      <c r="N254" s="66">
        <v>4360770.0</v>
      </c>
      <c r="O254" s="62" t="s">
        <v>539</v>
      </c>
    </row>
    <row r="255">
      <c r="A255" s="63">
        <v>1.0</v>
      </c>
      <c r="B255" s="203" t="s">
        <v>6037</v>
      </c>
      <c r="C255" s="60" t="s">
        <v>326</v>
      </c>
      <c r="D255" s="63" t="s">
        <v>18</v>
      </c>
      <c r="E255" s="63" t="s">
        <v>6038</v>
      </c>
      <c r="F255" s="63" t="s">
        <v>140</v>
      </c>
      <c r="G255" s="60" t="s">
        <v>18</v>
      </c>
      <c r="H255" s="126">
        <v>43703.0</v>
      </c>
      <c r="I255" s="126">
        <v>43711.0</v>
      </c>
      <c r="J255" s="127" t="s">
        <v>6042</v>
      </c>
      <c r="K255" s="59">
        <v>4360770.0</v>
      </c>
      <c r="L255" s="60" t="s">
        <v>6040</v>
      </c>
      <c r="M255" s="63" t="s">
        <v>18</v>
      </c>
      <c r="N255" s="63" t="s">
        <v>18</v>
      </c>
      <c r="O255" s="57"/>
    </row>
    <row r="256">
      <c r="A256" s="63">
        <v>1.0</v>
      </c>
      <c r="B256" s="203" t="s">
        <v>6043</v>
      </c>
      <c r="C256" s="60" t="s">
        <v>534</v>
      </c>
      <c r="D256" s="63" t="s">
        <v>18</v>
      </c>
      <c r="E256" s="63" t="s">
        <v>6038</v>
      </c>
      <c r="F256" s="63" t="s">
        <v>140</v>
      </c>
      <c r="G256" s="60" t="s">
        <v>18</v>
      </c>
      <c r="H256" s="126">
        <v>43661.0</v>
      </c>
      <c r="I256" s="126">
        <v>43661.0</v>
      </c>
      <c r="J256" s="127" t="s">
        <v>6044</v>
      </c>
      <c r="K256" s="59">
        <v>3843630.0</v>
      </c>
      <c r="L256" s="63" t="s">
        <v>18</v>
      </c>
      <c r="M256" s="63" t="s">
        <v>18</v>
      </c>
      <c r="N256" s="63" t="s">
        <v>18</v>
      </c>
      <c r="O256" s="57"/>
    </row>
    <row r="257">
      <c r="A257" s="63">
        <v>1.0</v>
      </c>
      <c r="B257" s="203" t="s">
        <v>6043</v>
      </c>
      <c r="C257" s="60" t="s">
        <v>326</v>
      </c>
      <c r="D257" s="63" t="s">
        <v>6045</v>
      </c>
      <c r="E257" s="63" t="s">
        <v>6038</v>
      </c>
      <c r="F257" s="63" t="s">
        <v>140</v>
      </c>
      <c r="G257" s="60" t="s">
        <v>18</v>
      </c>
      <c r="H257" s="126">
        <v>43641.0</v>
      </c>
      <c r="I257" s="126">
        <v>43650.0</v>
      </c>
      <c r="J257" s="127" t="s">
        <v>6046</v>
      </c>
      <c r="K257" s="59">
        <v>3982000.0</v>
      </c>
      <c r="L257" s="60" t="s">
        <v>18</v>
      </c>
      <c r="M257" s="63" t="s">
        <v>18</v>
      </c>
      <c r="N257" s="59" t="s">
        <v>18</v>
      </c>
      <c r="O257" s="57"/>
    </row>
    <row r="258" ht="52.5" customHeight="1">
      <c r="A258" s="63">
        <v>1.0</v>
      </c>
      <c r="B258" s="203" t="s">
        <v>6047</v>
      </c>
      <c r="C258" s="60" t="s">
        <v>6048</v>
      </c>
      <c r="D258" s="63">
        <v>745.0</v>
      </c>
      <c r="E258" s="63" t="s">
        <v>6049</v>
      </c>
      <c r="F258" s="63" t="s">
        <v>140</v>
      </c>
      <c r="G258" s="60" t="s">
        <v>18</v>
      </c>
      <c r="H258" s="126">
        <v>43644.0</v>
      </c>
      <c r="I258" s="126">
        <v>43654.0</v>
      </c>
      <c r="J258" s="127" t="s">
        <v>6050</v>
      </c>
      <c r="K258" s="59" t="s">
        <v>18</v>
      </c>
      <c r="L258" s="60" t="s">
        <v>18</v>
      </c>
      <c r="M258" s="61" t="s">
        <v>18</v>
      </c>
      <c r="N258" s="66" t="s">
        <v>18</v>
      </c>
      <c r="O258" s="57"/>
    </row>
    <row r="259" ht="60.75" customHeight="1">
      <c r="A259" s="63">
        <v>1.0</v>
      </c>
      <c r="B259" s="203" t="s">
        <v>6051</v>
      </c>
      <c r="C259" s="60" t="s">
        <v>577</v>
      </c>
      <c r="D259" s="63">
        <v>746.0</v>
      </c>
      <c r="E259" s="63" t="s">
        <v>6052</v>
      </c>
      <c r="F259" s="63" t="s">
        <v>140</v>
      </c>
      <c r="G259" s="60" t="s">
        <v>18</v>
      </c>
      <c r="H259" s="126">
        <v>43644.0</v>
      </c>
      <c r="I259" s="126">
        <v>43654.0</v>
      </c>
      <c r="J259" s="127" t="s">
        <v>6053</v>
      </c>
      <c r="K259" s="59" t="s">
        <v>18</v>
      </c>
      <c r="L259" s="60" t="s">
        <v>18</v>
      </c>
      <c r="M259" s="61" t="s">
        <v>18</v>
      </c>
      <c r="N259" s="66" t="s">
        <v>18</v>
      </c>
      <c r="O259" s="57"/>
      <c r="P259" s="152"/>
    </row>
    <row r="260" ht="27.75" customHeight="1">
      <c r="A260" s="63">
        <v>1.0</v>
      </c>
      <c r="B260" s="203" t="s">
        <v>5655</v>
      </c>
      <c r="C260" s="60" t="s">
        <v>1505</v>
      </c>
      <c r="D260" s="63" t="s">
        <v>18</v>
      </c>
      <c r="E260" s="63" t="s">
        <v>6054</v>
      </c>
      <c r="F260" s="63" t="s">
        <v>140</v>
      </c>
      <c r="G260" s="60" t="s">
        <v>18</v>
      </c>
      <c r="H260" s="126">
        <v>43642.0</v>
      </c>
      <c r="I260" s="126">
        <v>43648.0</v>
      </c>
      <c r="J260" s="127" t="s">
        <v>6055</v>
      </c>
      <c r="K260" s="59">
        <v>528.0</v>
      </c>
      <c r="L260" s="60" t="s">
        <v>18</v>
      </c>
      <c r="M260" s="63" t="s">
        <v>18</v>
      </c>
      <c r="N260" s="59" t="s">
        <v>18</v>
      </c>
      <c r="O260" s="57"/>
    </row>
    <row r="261">
      <c r="A261" s="63">
        <v>1.0</v>
      </c>
      <c r="B261" s="203" t="s">
        <v>1801</v>
      </c>
      <c r="C261" s="60" t="s">
        <v>426</v>
      </c>
      <c r="D261" s="63" t="s">
        <v>18</v>
      </c>
      <c r="E261" s="63" t="s">
        <v>6056</v>
      </c>
      <c r="F261" s="63" t="s">
        <v>140</v>
      </c>
      <c r="G261" s="60" t="s">
        <v>2440</v>
      </c>
      <c r="H261" s="126">
        <v>43672.0</v>
      </c>
      <c r="I261" s="126">
        <v>43672.0</v>
      </c>
      <c r="J261" s="127" t="s">
        <v>6057</v>
      </c>
      <c r="K261" s="59">
        <v>79876.0</v>
      </c>
      <c r="L261" s="63" t="s">
        <v>6058</v>
      </c>
      <c r="M261" s="61" t="s">
        <v>6059</v>
      </c>
      <c r="N261" s="66">
        <v>79876.0</v>
      </c>
      <c r="O261" s="62" t="s">
        <v>337</v>
      </c>
      <c r="P261" s="152"/>
    </row>
    <row r="262">
      <c r="A262" s="63">
        <v>1.0</v>
      </c>
      <c r="B262" s="203" t="s">
        <v>1801</v>
      </c>
      <c r="C262" s="60" t="s">
        <v>426</v>
      </c>
      <c r="D262" s="63" t="s">
        <v>18</v>
      </c>
      <c r="E262" s="63" t="s">
        <v>6056</v>
      </c>
      <c r="F262" s="63" t="s">
        <v>140</v>
      </c>
      <c r="G262" s="60" t="s">
        <v>2440</v>
      </c>
      <c r="H262" s="126">
        <v>43649.0</v>
      </c>
      <c r="I262" s="126">
        <v>43651.0</v>
      </c>
      <c r="J262" s="127" t="s">
        <v>6060</v>
      </c>
      <c r="K262" s="59">
        <v>79876.0</v>
      </c>
      <c r="L262" s="63" t="s">
        <v>6058</v>
      </c>
      <c r="M262" s="61" t="s">
        <v>6059</v>
      </c>
      <c r="N262" s="59" t="s">
        <v>18</v>
      </c>
      <c r="O262" s="57"/>
      <c r="P262" s="152"/>
    </row>
    <row r="263">
      <c r="A263" s="63">
        <v>1.0</v>
      </c>
      <c r="B263" s="203" t="s">
        <v>2252</v>
      </c>
      <c r="C263" s="60" t="s">
        <v>120</v>
      </c>
      <c r="D263" s="63" t="s">
        <v>18</v>
      </c>
      <c r="E263" s="63" t="s">
        <v>6061</v>
      </c>
      <c r="F263" s="63" t="s">
        <v>140</v>
      </c>
      <c r="G263" s="60" t="s">
        <v>18</v>
      </c>
      <c r="H263" s="126">
        <v>43649.0</v>
      </c>
      <c r="I263" s="126">
        <v>43657.0</v>
      </c>
      <c r="J263" s="127" t="s">
        <v>6062</v>
      </c>
      <c r="K263" s="59">
        <v>2309031.0</v>
      </c>
      <c r="L263" s="60" t="s">
        <v>18</v>
      </c>
      <c r="M263" s="63" t="s">
        <v>18</v>
      </c>
      <c r="N263" s="59" t="s">
        <v>18</v>
      </c>
      <c r="O263" s="57"/>
    </row>
    <row r="264">
      <c r="A264" s="63">
        <v>1.0</v>
      </c>
      <c r="B264" s="203" t="s">
        <v>6063</v>
      </c>
      <c r="C264" s="60" t="s">
        <v>577</v>
      </c>
      <c r="D264" s="63">
        <v>772.0</v>
      </c>
      <c r="E264" s="63" t="s">
        <v>6064</v>
      </c>
      <c r="F264" s="63" t="s">
        <v>140</v>
      </c>
      <c r="G264" s="60" t="s">
        <v>2440</v>
      </c>
      <c r="H264" s="64">
        <v>43650.0</v>
      </c>
      <c r="I264" s="64">
        <v>43654.0</v>
      </c>
      <c r="J264" s="121" t="s">
        <v>6065</v>
      </c>
      <c r="K264" s="59">
        <v>65790.0</v>
      </c>
      <c r="L264" s="60" t="s">
        <v>6066</v>
      </c>
      <c r="M264" s="61" t="s">
        <v>577</v>
      </c>
      <c r="N264" s="66">
        <v>65790.0</v>
      </c>
      <c r="O264" s="62" t="s">
        <v>337</v>
      </c>
    </row>
    <row r="265">
      <c r="A265" s="63">
        <v>1.0</v>
      </c>
      <c r="B265" s="203" t="s">
        <v>1193</v>
      </c>
      <c r="C265" s="60" t="s">
        <v>326</v>
      </c>
      <c r="D265" s="63">
        <v>806.0</v>
      </c>
      <c r="E265" s="63" t="s">
        <v>6067</v>
      </c>
      <c r="F265" s="63" t="s">
        <v>140</v>
      </c>
      <c r="G265" s="60" t="s">
        <v>18</v>
      </c>
      <c r="H265" s="64">
        <v>43658.0</v>
      </c>
      <c r="I265" s="64">
        <v>43668.0</v>
      </c>
      <c r="J265" s="121" t="s">
        <v>6068</v>
      </c>
      <c r="K265" s="59">
        <v>1073952.0</v>
      </c>
      <c r="L265" s="60" t="s">
        <v>18</v>
      </c>
      <c r="M265" s="63" t="s">
        <v>18</v>
      </c>
      <c r="N265" s="59" t="s">
        <v>18</v>
      </c>
      <c r="O265" s="57"/>
    </row>
    <row r="266">
      <c r="A266" s="63">
        <v>1.0</v>
      </c>
      <c r="B266" s="203" t="s">
        <v>1193</v>
      </c>
      <c r="C266" s="60" t="s">
        <v>326</v>
      </c>
      <c r="D266" s="63">
        <v>770.0</v>
      </c>
      <c r="E266" s="63" t="s">
        <v>6067</v>
      </c>
      <c r="F266" s="63" t="s">
        <v>140</v>
      </c>
      <c r="G266" s="60" t="s">
        <v>18</v>
      </c>
      <c r="H266" s="126">
        <v>43649.0</v>
      </c>
      <c r="I266" s="126">
        <v>43655.0</v>
      </c>
      <c r="J266" s="127" t="s">
        <v>6069</v>
      </c>
      <c r="K266" s="59">
        <v>1073952.0</v>
      </c>
      <c r="L266" s="60" t="s">
        <v>18</v>
      </c>
      <c r="M266" s="63" t="s">
        <v>18</v>
      </c>
      <c r="N266" s="59" t="s">
        <v>18</v>
      </c>
      <c r="O266" s="57"/>
    </row>
    <row r="267">
      <c r="A267" s="63">
        <v>1.0</v>
      </c>
      <c r="B267" s="203" t="s">
        <v>361</v>
      </c>
      <c r="C267" s="60" t="s">
        <v>6070</v>
      </c>
      <c r="D267" s="63" t="s">
        <v>18</v>
      </c>
      <c r="E267" s="63" t="s">
        <v>6071</v>
      </c>
      <c r="F267" s="63" t="s">
        <v>140</v>
      </c>
      <c r="G267" s="60" t="s">
        <v>18</v>
      </c>
      <c r="H267" s="126">
        <v>43649.0</v>
      </c>
      <c r="I267" s="126">
        <v>43663.0</v>
      </c>
      <c r="J267" s="127" t="s">
        <v>6072</v>
      </c>
      <c r="K267" s="59">
        <v>342197.0</v>
      </c>
      <c r="L267" s="60" t="s">
        <v>18</v>
      </c>
      <c r="M267" s="63" t="s">
        <v>18</v>
      </c>
      <c r="N267" s="59" t="s">
        <v>18</v>
      </c>
      <c r="O267" s="57"/>
    </row>
    <row r="268">
      <c r="A268" s="63">
        <v>1.0</v>
      </c>
      <c r="B268" s="203" t="s">
        <v>6073</v>
      </c>
      <c r="C268" s="60" t="s">
        <v>2489</v>
      </c>
      <c r="D268" s="63" t="s">
        <v>18</v>
      </c>
      <c r="E268" s="63" t="s">
        <v>6074</v>
      </c>
      <c r="F268" s="63" t="s">
        <v>140</v>
      </c>
      <c r="G268" s="60" t="s">
        <v>18</v>
      </c>
      <c r="H268" s="64">
        <v>43727.0</v>
      </c>
      <c r="I268" s="64">
        <v>43727.0</v>
      </c>
      <c r="J268" s="121" t="s">
        <v>6075</v>
      </c>
      <c r="K268" s="59">
        <v>1191880.0</v>
      </c>
      <c r="L268" s="60" t="s">
        <v>6076</v>
      </c>
      <c r="M268" s="61" t="s">
        <v>6077</v>
      </c>
      <c r="N268" s="66">
        <v>834316.0</v>
      </c>
      <c r="O268" s="62" t="s">
        <v>337</v>
      </c>
    </row>
    <row r="269">
      <c r="A269" s="63">
        <v>1.0</v>
      </c>
      <c r="B269" s="203" t="s">
        <v>6073</v>
      </c>
      <c r="C269" s="60" t="s">
        <v>2489</v>
      </c>
      <c r="D269" s="63">
        <v>719.0</v>
      </c>
      <c r="E269" s="63" t="s">
        <v>6074</v>
      </c>
      <c r="F269" s="63" t="s">
        <v>140</v>
      </c>
      <c r="G269" s="60" t="s">
        <v>18</v>
      </c>
      <c r="H269" s="64">
        <v>43640.0</v>
      </c>
      <c r="I269" s="64">
        <v>43682.0</v>
      </c>
      <c r="J269" s="121" t="s">
        <v>6078</v>
      </c>
      <c r="K269" s="59">
        <v>1191880.0</v>
      </c>
      <c r="L269" s="60" t="s">
        <v>18</v>
      </c>
      <c r="M269" s="63" t="s">
        <v>18</v>
      </c>
      <c r="N269" s="59" t="s">
        <v>18</v>
      </c>
      <c r="O269" s="57"/>
      <c r="P269" s="152"/>
    </row>
    <row r="270">
      <c r="A270" s="63">
        <v>1.0</v>
      </c>
      <c r="B270" s="203" t="s">
        <v>6079</v>
      </c>
      <c r="C270" s="60" t="s">
        <v>577</v>
      </c>
      <c r="D270" s="63" t="s">
        <v>18</v>
      </c>
      <c r="E270" s="63" t="s">
        <v>6080</v>
      </c>
      <c r="F270" s="63" t="s">
        <v>140</v>
      </c>
      <c r="G270" s="60" t="s">
        <v>2440</v>
      </c>
      <c r="H270" s="64">
        <v>43665.0</v>
      </c>
      <c r="I270" s="64">
        <v>43665.0</v>
      </c>
      <c r="J270" s="121" t="s">
        <v>6081</v>
      </c>
      <c r="K270" s="59">
        <v>37154.0</v>
      </c>
      <c r="L270" s="60" t="s">
        <v>6082</v>
      </c>
      <c r="M270" s="61" t="s">
        <v>577</v>
      </c>
      <c r="N270" s="66">
        <v>37154.0</v>
      </c>
      <c r="O270" s="62" t="s">
        <v>337</v>
      </c>
    </row>
    <row r="271">
      <c r="A271" s="63">
        <v>1.0</v>
      </c>
      <c r="B271" s="203" t="s">
        <v>6079</v>
      </c>
      <c r="C271" s="60" t="s">
        <v>577</v>
      </c>
      <c r="D271" s="63" t="s">
        <v>18</v>
      </c>
      <c r="E271" s="63" t="s">
        <v>6080</v>
      </c>
      <c r="F271" s="63" t="s">
        <v>140</v>
      </c>
      <c r="G271" s="60" t="s">
        <v>18</v>
      </c>
      <c r="H271" s="64">
        <v>43658.0</v>
      </c>
      <c r="I271" s="64">
        <v>43663.0</v>
      </c>
      <c r="J271" s="121" t="s">
        <v>6083</v>
      </c>
      <c r="K271" s="59">
        <v>37154.0</v>
      </c>
      <c r="L271" s="60" t="s">
        <v>6082</v>
      </c>
      <c r="M271" s="63" t="s">
        <v>18</v>
      </c>
      <c r="N271" s="59" t="s">
        <v>18</v>
      </c>
      <c r="O271" s="57"/>
    </row>
    <row r="272">
      <c r="A272" s="63">
        <v>1.0</v>
      </c>
      <c r="B272" s="203" t="s">
        <v>6084</v>
      </c>
      <c r="C272" s="60" t="s">
        <v>93</v>
      </c>
      <c r="D272" s="63" t="s">
        <v>18</v>
      </c>
      <c r="E272" s="63" t="s">
        <v>6085</v>
      </c>
      <c r="F272" s="63" t="s">
        <v>140</v>
      </c>
      <c r="G272" s="60" t="s">
        <v>2440</v>
      </c>
      <c r="H272" s="126">
        <v>43670.0</v>
      </c>
      <c r="I272" s="126">
        <v>43670.0</v>
      </c>
      <c r="J272" s="127" t="s">
        <v>6086</v>
      </c>
      <c r="K272" s="59">
        <v>612528.0</v>
      </c>
      <c r="L272" s="60" t="s">
        <v>6087</v>
      </c>
      <c r="M272" s="61" t="s">
        <v>6088</v>
      </c>
      <c r="N272" s="66">
        <v>612528.0</v>
      </c>
      <c r="O272" s="62" t="s">
        <v>337</v>
      </c>
    </row>
    <row r="273">
      <c r="A273" s="63">
        <v>1.0</v>
      </c>
      <c r="B273" s="203" t="s">
        <v>6084</v>
      </c>
      <c r="C273" s="60" t="s">
        <v>93</v>
      </c>
      <c r="D273" s="63">
        <v>803.0</v>
      </c>
      <c r="E273" s="63" t="s">
        <v>6085</v>
      </c>
      <c r="F273" s="63" t="s">
        <v>140</v>
      </c>
      <c r="G273" s="60" t="s">
        <v>18</v>
      </c>
      <c r="H273" s="126">
        <v>43657.0</v>
      </c>
      <c r="I273" s="126">
        <v>43663.0</v>
      </c>
      <c r="J273" s="127" t="s">
        <v>6089</v>
      </c>
      <c r="K273" s="59">
        <v>612528.0</v>
      </c>
      <c r="L273" s="60" t="s">
        <v>6087</v>
      </c>
      <c r="M273" s="63" t="s">
        <v>18</v>
      </c>
      <c r="N273" s="59" t="s">
        <v>18</v>
      </c>
      <c r="O273" s="57"/>
    </row>
    <row r="274">
      <c r="A274" s="63">
        <v>1.0</v>
      </c>
      <c r="B274" s="203" t="s">
        <v>6090</v>
      </c>
      <c r="C274" s="60" t="s">
        <v>120</v>
      </c>
      <c r="D274" s="63">
        <v>800.0</v>
      </c>
      <c r="E274" s="63" t="s">
        <v>6091</v>
      </c>
      <c r="F274" s="63" t="s">
        <v>140</v>
      </c>
      <c r="G274" s="60" t="s">
        <v>18</v>
      </c>
      <c r="H274" s="126">
        <v>43657.0</v>
      </c>
      <c r="I274" s="126">
        <v>43663.0</v>
      </c>
      <c r="J274" s="127" t="s">
        <v>6092</v>
      </c>
      <c r="K274" s="59">
        <v>442406.0</v>
      </c>
      <c r="L274" s="60" t="s">
        <v>18</v>
      </c>
      <c r="M274" s="61" t="s">
        <v>6093</v>
      </c>
      <c r="N274" s="59" t="s">
        <v>18</v>
      </c>
      <c r="O274" s="57"/>
    </row>
    <row r="275">
      <c r="A275" s="63">
        <v>1.0</v>
      </c>
      <c r="B275" s="203" t="s">
        <v>2438</v>
      </c>
      <c r="C275" s="60" t="s">
        <v>503</v>
      </c>
      <c r="D275" s="63" t="s">
        <v>18</v>
      </c>
      <c r="E275" s="63" t="s">
        <v>2439</v>
      </c>
      <c r="F275" s="63" t="s">
        <v>140</v>
      </c>
      <c r="G275" s="60" t="s">
        <v>2440</v>
      </c>
      <c r="H275" s="64">
        <v>43726.0</v>
      </c>
      <c r="I275" s="64">
        <v>43726.0</v>
      </c>
      <c r="J275" s="121" t="s">
        <v>6094</v>
      </c>
      <c r="K275" s="59">
        <v>895330.0</v>
      </c>
      <c r="L275" s="60" t="s">
        <v>2442</v>
      </c>
      <c r="M275" s="61" t="s">
        <v>2443</v>
      </c>
      <c r="N275" s="66">
        <v>626731.0</v>
      </c>
      <c r="O275" s="62" t="s">
        <v>337</v>
      </c>
    </row>
    <row r="276">
      <c r="A276" s="63">
        <v>1.0</v>
      </c>
      <c r="B276" s="203" t="s">
        <v>2438</v>
      </c>
      <c r="C276" s="60" t="s">
        <v>503</v>
      </c>
      <c r="D276" s="63">
        <v>853.0</v>
      </c>
      <c r="E276" s="63" t="s">
        <v>2439</v>
      </c>
      <c r="F276" s="63" t="s">
        <v>140</v>
      </c>
      <c r="G276" s="60" t="s">
        <v>18</v>
      </c>
      <c r="H276" s="64">
        <v>43717.0</v>
      </c>
      <c r="I276" s="64">
        <v>43719.0</v>
      </c>
      <c r="J276" s="121" t="s">
        <v>6095</v>
      </c>
      <c r="K276" s="59">
        <v>895330.0</v>
      </c>
      <c r="L276" s="60" t="s">
        <v>2442</v>
      </c>
      <c r="M276" s="66" t="s">
        <v>18</v>
      </c>
      <c r="N276" s="66" t="s">
        <v>18</v>
      </c>
      <c r="O276" s="62"/>
    </row>
    <row r="277" ht="41.25" customHeight="1">
      <c r="A277" s="63">
        <v>1.0</v>
      </c>
      <c r="B277" s="60" t="s">
        <v>1592</v>
      </c>
      <c r="C277" s="60" t="s">
        <v>326</v>
      </c>
      <c r="D277" s="63">
        <v>837.0</v>
      </c>
      <c r="E277" s="63" t="s">
        <v>6096</v>
      </c>
      <c r="F277" s="63" t="s">
        <v>140</v>
      </c>
      <c r="G277" s="60" t="s">
        <v>18</v>
      </c>
      <c r="H277" s="126">
        <v>43667.0</v>
      </c>
      <c r="I277" s="126">
        <v>43668.0</v>
      </c>
      <c r="J277" s="127" t="s">
        <v>6097</v>
      </c>
      <c r="K277" s="59">
        <v>1625634.0</v>
      </c>
      <c r="L277" s="60" t="s">
        <v>18</v>
      </c>
      <c r="M277" s="63" t="s">
        <v>18</v>
      </c>
      <c r="N277" s="59" t="s">
        <v>18</v>
      </c>
      <c r="O277" s="57"/>
    </row>
    <row r="278">
      <c r="A278" s="63">
        <v>1.0</v>
      </c>
      <c r="B278" s="60" t="s">
        <v>6098</v>
      </c>
      <c r="C278" s="60" t="s">
        <v>5481</v>
      </c>
      <c r="D278" s="63" t="s">
        <v>18</v>
      </c>
      <c r="E278" s="63" t="s">
        <v>6099</v>
      </c>
      <c r="F278" s="63" t="s">
        <v>140</v>
      </c>
      <c r="G278" s="60" t="s">
        <v>2440</v>
      </c>
      <c r="H278" s="126">
        <v>43668.0</v>
      </c>
      <c r="I278" s="126">
        <v>43669.0</v>
      </c>
      <c r="J278" s="127" t="s">
        <v>6100</v>
      </c>
      <c r="K278" s="59">
        <v>101251.0</v>
      </c>
      <c r="L278" s="60" t="s">
        <v>18</v>
      </c>
      <c r="M278" s="61" t="s">
        <v>6101</v>
      </c>
      <c r="N278" s="66" t="s">
        <v>18</v>
      </c>
      <c r="O278" s="57"/>
    </row>
    <row r="279">
      <c r="A279" s="63">
        <v>1.0</v>
      </c>
      <c r="B279" s="60" t="s">
        <v>197</v>
      </c>
      <c r="C279" s="60" t="s">
        <v>2577</v>
      </c>
      <c r="D279" s="63" t="s">
        <v>18</v>
      </c>
      <c r="E279" s="63" t="s">
        <v>6102</v>
      </c>
      <c r="F279" s="63" t="s">
        <v>140</v>
      </c>
      <c r="G279" s="60" t="s">
        <v>18</v>
      </c>
      <c r="H279" s="126">
        <v>43664.0</v>
      </c>
      <c r="I279" s="126">
        <v>43679.0</v>
      </c>
      <c r="J279" s="127" t="s">
        <v>6103</v>
      </c>
      <c r="K279" s="59">
        <v>44828.0</v>
      </c>
      <c r="L279" s="60" t="s">
        <v>18</v>
      </c>
      <c r="M279" s="63" t="s">
        <v>18</v>
      </c>
      <c r="N279" s="59" t="s">
        <v>18</v>
      </c>
      <c r="O279" s="57"/>
    </row>
    <row r="280">
      <c r="A280" s="63">
        <v>1.0</v>
      </c>
      <c r="B280" s="60" t="s">
        <v>5463</v>
      </c>
      <c r="C280" s="60" t="s">
        <v>6104</v>
      </c>
      <c r="D280" s="63" t="s">
        <v>18</v>
      </c>
      <c r="E280" s="63" t="s">
        <v>6105</v>
      </c>
      <c r="F280" s="63" t="s">
        <v>140</v>
      </c>
      <c r="G280" s="60" t="s">
        <v>2440</v>
      </c>
      <c r="H280" s="126">
        <v>43746.0</v>
      </c>
      <c r="I280" s="126">
        <v>43752.0</v>
      </c>
      <c r="J280" s="127" t="s">
        <v>6106</v>
      </c>
      <c r="K280" s="59">
        <v>206661.0</v>
      </c>
      <c r="L280" s="60" t="s">
        <v>6107</v>
      </c>
      <c r="M280" s="61" t="s">
        <v>6108</v>
      </c>
      <c r="N280" s="59" t="s">
        <v>18</v>
      </c>
      <c r="O280" s="57"/>
    </row>
    <row r="281">
      <c r="A281" s="63">
        <v>1.0</v>
      </c>
      <c r="B281" s="60" t="s">
        <v>2438</v>
      </c>
      <c r="C281" s="60" t="s">
        <v>6109</v>
      </c>
      <c r="D281" s="63" t="s">
        <v>18</v>
      </c>
      <c r="E281" s="63" t="s">
        <v>6105</v>
      </c>
      <c r="F281" s="63" t="s">
        <v>140</v>
      </c>
      <c r="G281" s="60" t="s">
        <v>2440</v>
      </c>
      <c r="H281" s="126">
        <v>43768.0</v>
      </c>
      <c r="I281" s="126">
        <v>43740.0</v>
      </c>
      <c r="J281" s="127" t="s">
        <v>6110</v>
      </c>
      <c r="K281" s="59">
        <v>199467.0</v>
      </c>
      <c r="L281" s="60" t="s">
        <v>6111</v>
      </c>
      <c r="M281" s="61" t="s">
        <v>6108</v>
      </c>
      <c r="N281" s="59" t="s">
        <v>18</v>
      </c>
      <c r="O281" s="57"/>
    </row>
    <row r="282">
      <c r="A282" s="63">
        <v>1.0</v>
      </c>
      <c r="B282" s="60" t="s">
        <v>2438</v>
      </c>
      <c r="C282" s="60" t="s">
        <v>6109</v>
      </c>
      <c r="D282" s="63" t="s">
        <v>18</v>
      </c>
      <c r="E282" s="63" t="s">
        <v>6105</v>
      </c>
      <c r="F282" s="63" t="s">
        <v>140</v>
      </c>
      <c r="G282" s="60" t="s">
        <v>18</v>
      </c>
      <c r="H282" s="126">
        <v>43713.0</v>
      </c>
      <c r="I282" s="126">
        <v>43721.0</v>
      </c>
      <c r="J282" s="127" t="s">
        <v>6112</v>
      </c>
      <c r="K282" s="59">
        <v>199467.0</v>
      </c>
      <c r="L282" s="60" t="s">
        <v>18</v>
      </c>
      <c r="M282" s="63" t="s">
        <v>18</v>
      </c>
      <c r="N282" s="59" t="s">
        <v>18</v>
      </c>
      <c r="O282" s="57"/>
    </row>
    <row r="283">
      <c r="A283" s="63">
        <v>1.0</v>
      </c>
      <c r="B283" s="60" t="s">
        <v>197</v>
      </c>
      <c r="C283" s="60" t="s">
        <v>6113</v>
      </c>
      <c r="D283" s="63" t="s">
        <v>18</v>
      </c>
      <c r="E283" s="63" t="s">
        <v>6114</v>
      </c>
      <c r="F283" s="63" t="s">
        <v>140</v>
      </c>
      <c r="G283" s="60" t="s">
        <v>18</v>
      </c>
      <c r="H283" s="126">
        <v>43664.0</v>
      </c>
      <c r="I283" s="126">
        <v>43679.0</v>
      </c>
      <c r="J283" s="127" t="s">
        <v>6115</v>
      </c>
      <c r="K283" s="59">
        <v>42152.0</v>
      </c>
      <c r="L283" s="60" t="s">
        <v>18</v>
      </c>
      <c r="M283" s="63" t="s">
        <v>18</v>
      </c>
      <c r="N283" s="59" t="s">
        <v>18</v>
      </c>
      <c r="O283" s="57"/>
    </row>
    <row r="284">
      <c r="A284" s="63">
        <v>1.0</v>
      </c>
      <c r="B284" s="60" t="s">
        <v>6116</v>
      </c>
      <c r="C284" s="60" t="s">
        <v>513</v>
      </c>
      <c r="D284" s="63">
        <v>897.0</v>
      </c>
      <c r="E284" s="63" t="s">
        <v>6117</v>
      </c>
      <c r="F284" s="63" t="s">
        <v>140</v>
      </c>
      <c r="G284" s="60" t="s">
        <v>18</v>
      </c>
      <c r="H284" s="126">
        <v>43679.0</v>
      </c>
      <c r="I284" s="126">
        <v>43683.0</v>
      </c>
      <c r="J284" s="127" t="s">
        <v>6118</v>
      </c>
      <c r="K284" s="59">
        <v>1278896.0</v>
      </c>
      <c r="L284" s="60" t="s">
        <v>18</v>
      </c>
      <c r="M284" s="61" t="s">
        <v>18</v>
      </c>
      <c r="N284" s="66" t="s">
        <v>18</v>
      </c>
      <c r="O284" s="57"/>
    </row>
    <row r="285">
      <c r="A285" s="63">
        <v>1.0</v>
      </c>
      <c r="B285" s="60" t="s">
        <v>5621</v>
      </c>
      <c r="C285" s="60" t="s">
        <v>169</v>
      </c>
      <c r="D285" s="63" t="s">
        <v>18</v>
      </c>
      <c r="E285" s="63" t="s">
        <v>6119</v>
      </c>
      <c r="F285" s="63" t="s">
        <v>140</v>
      </c>
      <c r="G285" s="60" t="s">
        <v>18</v>
      </c>
      <c r="H285" s="126">
        <v>43682.0</v>
      </c>
      <c r="I285" s="126">
        <v>43683.0</v>
      </c>
      <c r="J285" s="127" t="s">
        <v>6120</v>
      </c>
      <c r="K285" s="59">
        <v>1442338.0</v>
      </c>
      <c r="L285" s="60" t="s">
        <v>18</v>
      </c>
      <c r="M285" s="63" t="s">
        <v>18</v>
      </c>
      <c r="N285" s="59" t="s">
        <v>18</v>
      </c>
      <c r="O285" s="57"/>
    </row>
    <row r="286">
      <c r="A286" s="63">
        <v>1.0</v>
      </c>
      <c r="B286" s="60" t="s">
        <v>52</v>
      </c>
      <c r="C286" s="60" t="s">
        <v>153</v>
      </c>
      <c r="D286" s="63">
        <v>903.0</v>
      </c>
      <c r="E286" s="63" t="s">
        <v>6121</v>
      </c>
      <c r="F286" s="63" t="s">
        <v>140</v>
      </c>
      <c r="G286" s="60" t="s">
        <v>18</v>
      </c>
      <c r="H286" s="126">
        <v>43683.0</v>
      </c>
      <c r="I286" s="126">
        <v>43684.0</v>
      </c>
      <c r="J286" s="127" t="s">
        <v>6122</v>
      </c>
      <c r="K286" s="59">
        <v>713963.0</v>
      </c>
      <c r="L286" s="60" t="s">
        <v>18</v>
      </c>
      <c r="M286" s="61" t="s">
        <v>18</v>
      </c>
      <c r="N286" s="66" t="s">
        <v>18</v>
      </c>
      <c r="O286" s="57"/>
      <c r="P286" s="152"/>
    </row>
    <row r="287">
      <c r="A287" s="63">
        <v>1.0</v>
      </c>
      <c r="B287" s="60" t="s">
        <v>6123</v>
      </c>
      <c r="C287" s="60" t="s">
        <v>426</v>
      </c>
      <c r="D287" s="63" t="s">
        <v>18</v>
      </c>
      <c r="E287" s="63" t="s">
        <v>6124</v>
      </c>
      <c r="F287" s="63" t="s">
        <v>140</v>
      </c>
      <c r="G287" s="60" t="s">
        <v>18</v>
      </c>
      <c r="H287" s="126">
        <v>43796.0</v>
      </c>
      <c r="I287" s="126">
        <v>43796.0</v>
      </c>
      <c r="J287" s="127" t="s">
        <v>6125</v>
      </c>
      <c r="K287" s="59">
        <v>96895.0</v>
      </c>
      <c r="L287" s="60" t="s">
        <v>6126</v>
      </c>
      <c r="M287" s="61" t="s">
        <v>6127</v>
      </c>
      <c r="N287" s="66">
        <v>19379.0</v>
      </c>
      <c r="O287" s="62" t="s">
        <v>337</v>
      </c>
      <c r="P287" s="152"/>
    </row>
    <row r="288">
      <c r="A288" s="63">
        <v>1.0</v>
      </c>
      <c r="B288" s="203" t="s">
        <v>6123</v>
      </c>
      <c r="C288" s="60" t="s">
        <v>426</v>
      </c>
      <c r="D288" s="63" t="s">
        <v>18</v>
      </c>
      <c r="E288" s="63" t="s">
        <v>6124</v>
      </c>
      <c r="F288" s="63" t="s">
        <v>140</v>
      </c>
      <c r="G288" s="60" t="s">
        <v>18</v>
      </c>
      <c r="H288" s="126">
        <v>43685.0</v>
      </c>
      <c r="I288" s="64">
        <v>43770.0</v>
      </c>
      <c r="J288" s="127" t="s">
        <v>6128</v>
      </c>
      <c r="K288" s="59">
        <v>96895.0</v>
      </c>
      <c r="L288" s="60" t="s">
        <v>6126</v>
      </c>
      <c r="M288" s="61" t="s">
        <v>18</v>
      </c>
      <c r="N288" s="66" t="s">
        <v>18</v>
      </c>
      <c r="O288" s="57"/>
    </row>
    <row r="289">
      <c r="A289" s="63">
        <v>1.0</v>
      </c>
      <c r="B289" s="203" t="s">
        <v>6123</v>
      </c>
      <c r="C289" s="60" t="s">
        <v>4243</v>
      </c>
      <c r="D289" s="63">
        <v>908.0</v>
      </c>
      <c r="E289" s="63" t="s">
        <v>6124</v>
      </c>
      <c r="F289" s="63" t="s">
        <v>140</v>
      </c>
      <c r="G289" s="60" t="s">
        <v>18</v>
      </c>
      <c r="H289" s="126">
        <v>43684.0</v>
      </c>
      <c r="I289" s="126">
        <v>43684.0</v>
      </c>
      <c r="J289" s="127" t="s">
        <v>6129</v>
      </c>
      <c r="K289" s="59">
        <v>96895.0</v>
      </c>
      <c r="L289" s="60" t="s">
        <v>18</v>
      </c>
      <c r="M289" s="61" t="s">
        <v>18</v>
      </c>
      <c r="N289" s="66" t="s">
        <v>18</v>
      </c>
      <c r="O289" s="57"/>
    </row>
    <row r="290" ht="51.75" customHeight="1">
      <c r="A290" s="63">
        <v>2.0</v>
      </c>
      <c r="B290" s="60" t="s">
        <v>108</v>
      </c>
      <c r="C290" s="60" t="s">
        <v>6130</v>
      </c>
      <c r="D290" s="63">
        <v>729.0</v>
      </c>
      <c r="E290" s="63" t="s">
        <v>6131</v>
      </c>
      <c r="F290" s="63" t="s">
        <v>140</v>
      </c>
      <c r="G290" s="60" t="s">
        <v>18</v>
      </c>
      <c r="H290" s="126">
        <v>43641.0</v>
      </c>
      <c r="I290" s="126">
        <v>43685.0</v>
      </c>
      <c r="J290" s="127" t="s">
        <v>6132</v>
      </c>
      <c r="K290" s="59">
        <v>134640.0</v>
      </c>
      <c r="L290" s="60" t="s">
        <v>18</v>
      </c>
      <c r="M290" s="63" t="s">
        <v>18</v>
      </c>
      <c r="N290" s="59" t="s">
        <v>18</v>
      </c>
      <c r="O290" s="57"/>
    </row>
    <row r="291">
      <c r="A291" s="63">
        <v>1.0</v>
      </c>
      <c r="B291" s="60" t="s">
        <v>1287</v>
      </c>
      <c r="C291" s="60" t="s">
        <v>93</v>
      </c>
      <c r="D291" s="63" t="s">
        <v>18</v>
      </c>
      <c r="E291" s="63" t="s">
        <v>6133</v>
      </c>
      <c r="F291" s="63" t="s">
        <v>140</v>
      </c>
      <c r="G291" s="60" t="s">
        <v>18</v>
      </c>
      <c r="H291" s="126">
        <v>43686.0</v>
      </c>
      <c r="I291" s="126">
        <v>43689.0</v>
      </c>
      <c r="J291" s="127" t="s">
        <v>6134</v>
      </c>
      <c r="K291" s="59">
        <v>2124078.0</v>
      </c>
      <c r="L291" s="60" t="s">
        <v>18</v>
      </c>
      <c r="M291" s="61" t="s">
        <v>18</v>
      </c>
      <c r="N291" s="66" t="s">
        <v>18</v>
      </c>
      <c r="O291" s="57"/>
      <c r="P291" s="152"/>
    </row>
    <row r="292">
      <c r="A292" s="63">
        <v>1.0</v>
      </c>
      <c r="B292" s="60" t="s">
        <v>108</v>
      </c>
      <c r="C292" s="60" t="s">
        <v>4579</v>
      </c>
      <c r="D292" s="63" t="s">
        <v>18</v>
      </c>
      <c r="E292" s="63" t="s">
        <v>6135</v>
      </c>
      <c r="F292" s="63" t="s">
        <v>140</v>
      </c>
      <c r="G292" s="60" t="s">
        <v>18</v>
      </c>
      <c r="H292" s="126">
        <v>43689.0</v>
      </c>
      <c r="I292" s="126">
        <v>43689.0</v>
      </c>
      <c r="J292" s="127" t="s">
        <v>6136</v>
      </c>
      <c r="K292" s="59">
        <v>203651.0</v>
      </c>
      <c r="L292" s="60" t="s">
        <v>6137</v>
      </c>
      <c r="M292" s="61" t="s">
        <v>18</v>
      </c>
      <c r="N292" s="66" t="s">
        <v>18</v>
      </c>
      <c r="O292" s="57"/>
      <c r="P292" s="152"/>
    </row>
    <row r="293">
      <c r="A293" s="63">
        <v>1.0</v>
      </c>
      <c r="B293" s="60" t="s">
        <v>6138</v>
      </c>
      <c r="C293" s="60" t="s">
        <v>6139</v>
      </c>
      <c r="D293" s="63" t="s">
        <v>18</v>
      </c>
      <c r="E293" s="63" t="s">
        <v>6140</v>
      </c>
      <c r="F293" s="63" t="s">
        <v>140</v>
      </c>
      <c r="G293" s="60" t="s">
        <v>18</v>
      </c>
      <c r="H293" s="126">
        <v>43693.0</v>
      </c>
      <c r="I293" s="126">
        <v>43696.0</v>
      </c>
      <c r="J293" s="127" t="s">
        <v>6141</v>
      </c>
      <c r="K293" s="59">
        <v>285060.0</v>
      </c>
      <c r="L293" s="60" t="s">
        <v>18</v>
      </c>
      <c r="M293" s="61" t="s">
        <v>18</v>
      </c>
      <c r="N293" s="66" t="s">
        <v>18</v>
      </c>
      <c r="O293" s="57"/>
      <c r="P293" s="152"/>
    </row>
    <row r="294">
      <c r="A294" s="63">
        <v>1.0</v>
      </c>
      <c r="B294" s="60" t="s">
        <v>6142</v>
      </c>
      <c r="C294" s="60" t="s">
        <v>6139</v>
      </c>
      <c r="D294" s="63">
        <v>939.0</v>
      </c>
      <c r="E294" s="63" t="s">
        <v>6143</v>
      </c>
      <c r="F294" s="63" t="s">
        <v>140</v>
      </c>
      <c r="G294" s="60" t="s">
        <v>18</v>
      </c>
      <c r="H294" s="126">
        <v>43693.0</v>
      </c>
      <c r="I294" s="126">
        <v>43696.0</v>
      </c>
      <c r="J294" s="127" t="s">
        <v>6144</v>
      </c>
      <c r="K294" s="59">
        <v>145430.0</v>
      </c>
      <c r="L294" s="60" t="s">
        <v>18</v>
      </c>
      <c r="M294" s="61" t="s">
        <v>18</v>
      </c>
      <c r="N294" s="66" t="s">
        <v>18</v>
      </c>
      <c r="O294" s="57"/>
      <c r="P294" s="152"/>
    </row>
    <row r="295">
      <c r="A295" s="63">
        <v>1.0</v>
      </c>
      <c r="B295" s="60" t="s">
        <v>6145</v>
      </c>
      <c r="C295" s="60" t="s">
        <v>577</v>
      </c>
      <c r="D295" s="63">
        <v>940.0</v>
      </c>
      <c r="E295" s="63" t="s">
        <v>6146</v>
      </c>
      <c r="F295" s="63" t="s">
        <v>140</v>
      </c>
      <c r="G295" s="60" t="s">
        <v>18</v>
      </c>
      <c r="H295" s="126">
        <v>43697.0</v>
      </c>
      <c r="I295" s="126">
        <v>43697.0</v>
      </c>
      <c r="J295" s="127" t="s">
        <v>6147</v>
      </c>
      <c r="K295" s="59">
        <v>131580.0</v>
      </c>
      <c r="L295" s="60" t="s">
        <v>18</v>
      </c>
      <c r="M295" s="61" t="s">
        <v>18</v>
      </c>
      <c r="N295" s="66" t="s">
        <v>18</v>
      </c>
      <c r="O295" s="57"/>
      <c r="P295" s="152"/>
    </row>
    <row r="296">
      <c r="A296" s="63">
        <v>1.0</v>
      </c>
      <c r="B296" s="60" t="s">
        <v>6148</v>
      </c>
      <c r="C296" s="60" t="s">
        <v>2943</v>
      </c>
      <c r="D296" s="63">
        <v>956.0</v>
      </c>
      <c r="E296" s="63" t="s">
        <v>6149</v>
      </c>
      <c r="F296" s="63" t="s">
        <v>140</v>
      </c>
      <c r="G296" s="60" t="s">
        <v>18</v>
      </c>
      <c r="H296" s="126">
        <v>43697.0</v>
      </c>
      <c r="I296" s="126">
        <v>43703.0</v>
      </c>
      <c r="J296" s="127" t="s">
        <v>6150</v>
      </c>
      <c r="K296" s="59">
        <v>143156.0</v>
      </c>
      <c r="L296" s="60" t="s">
        <v>18</v>
      </c>
      <c r="M296" s="61" t="s">
        <v>18</v>
      </c>
      <c r="N296" s="66" t="s">
        <v>18</v>
      </c>
      <c r="O296" s="57"/>
      <c r="P296" s="152"/>
    </row>
    <row r="297">
      <c r="A297" s="63">
        <v>1.0</v>
      </c>
      <c r="B297" s="60" t="s">
        <v>1802</v>
      </c>
      <c r="C297" s="60" t="s">
        <v>2340</v>
      </c>
      <c r="D297" s="63">
        <v>1006.0</v>
      </c>
      <c r="E297" s="63" t="s">
        <v>6151</v>
      </c>
      <c r="F297" s="63" t="s">
        <v>140</v>
      </c>
      <c r="G297" s="60" t="s">
        <v>18</v>
      </c>
      <c r="H297" s="126">
        <v>43710.0</v>
      </c>
      <c r="I297" s="126">
        <v>43710.0</v>
      </c>
      <c r="J297" s="127" t="s">
        <v>6152</v>
      </c>
      <c r="K297" s="59">
        <v>763573.0</v>
      </c>
      <c r="L297" s="60" t="s">
        <v>18</v>
      </c>
      <c r="M297" s="61" t="s">
        <v>18</v>
      </c>
      <c r="N297" s="66" t="s">
        <v>18</v>
      </c>
      <c r="O297" s="57"/>
      <c r="P297" s="152"/>
    </row>
    <row r="298">
      <c r="A298" s="63">
        <v>1.0</v>
      </c>
      <c r="B298" s="60" t="s">
        <v>6153</v>
      </c>
      <c r="C298" s="60" t="s">
        <v>6139</v>
      </c>
      <c r="D298" s="63">
        <v>970.0</v>
      </c>
      <c r="E298" s="63" t="s">
        <v>6154</v>
      </c>
      <c r="F298" s="63" t="s">
        <v>140</v>
      </c>
      <c r="G298" s="60" t="s">
        <v>18</v>
      </c>
      <c r="H298" s="126">
        <v>43703.0</v>
      </c>
      <c r="I298" s="126">
        <v>43711.0</v>
      </c>
      <c r="J298" s="127" t="s">
        <v>6155</v>
      </c>
      <c r="K298" s="59">
        <v>296755.0</v>
      </c>
      <c r="L298" s="60" t="s">
        <v>18</v>
      </c>
      <c r="M298" s="61" t="s">
        <v>18</v>
      </c>
      <c r="N298" s="66" t="s">
        <v>18</v>
      </c>
      <c r="O298" s="57"/>
      <c r="P298" s="152"/>
    </row>
    <row r="299">
      <c r="A299" s="63">
        <v>1.0</v>
      </c>
      <c r="B299" s="60" t="s">
        <v>342</v>
      </c>
      <c r="C299" s="60" t="s">
        <v>6156</v>
      </c>
      <c r="D299" s="63">
        <v>972.0</v>
      </c>
      <c r="E299" s="63" t="s">
        <v>6157</v>
      </c>
      <c r="F299" s="63" t="s">
        <v>140</v>
      </c>
      <c r="G299" s="60" t="s">
        <v>18</v>
      </c>
      <c r="H299" s="126">
        <v>43703.0</v>
      </c>
      <c r="I299" s="126">
        <v>43714.0</v>
      </c>
      <c r="J299" s="127" t="s">
        <v>6158</v>
      </c>
      <c r="K299" s="59">
        <v>1223167.0</v>
      </c>
      <c r="L299" s="60" t="s">
        <v>18</v>
      </c>
      <c r="M299" s="61" t="s">
        <v>18</v>
      </c>
      <c r="N299" s="66" t="s">
        <v>18</v>
      </c>
      <c r="O299" s="57"/>
      <c r="P299" s="152"/>
    </row>
    <row r="300" ht="27.0" customHeight="1">
      <c r="A300" s="63">
        <v>1.0</v>
      </c>
      <c r="B300" s="60" t="s">
        <v>6159</v>
      </c>
      <c r="C300" s="60" t="s">
        <v>577</v>
      </c>
      <c r="D300" s="63" t="s">
        <v>18</v>
      </c>
      <c r="E300" s="63" t="s">
        <v>6160</v>
      </c>
      <c r="F300" s="63" t="s">
        <v>140</v>
      </c>
      <c r="G300" s="60" t="s">
        <v>18</v>
      </c>
      <c r="H300" s="126">
        <v>43781.0</v>
      </c>
      <c r="I300" s="126">
        <v>43781.0</v>
      </c>
      <c r="J300" s="127" t="s">
        <v>6161</v>
      </c>
      <c r="K300" s="59">
        <v>72590.0</v>
      </c>
      <c r="L300" s="60" t="s">
        <v>6162</v>
      </c>
      <c r="M300" s="61" t="s">
        <v>577</v>
      </c>
      <c r="N300" s="66">
        <v>72590.0</v>
      </c>
      <c r="O300" s="62" t="s">
        <v>337</v>
      </c>
      <c r="P300" s="152"/>
    </row>
    <row r="301">
      <c r="A301" s="63">
        <v>1.0</v>
      </c>
      <c r="B301" s="60" t="s">
        <v>6159</v>
      </c>
      <c r="C301" s="60" t="s">
        <v>577</v>
      </c>
      <c r="D301" s="63" t="s">
        <v>18</v>
      </c>
      <c r="E301" s="63" t="s">
        <v>6160</v>
      </c>
      <c r="F301" s="63" t="s">
        <v>140</v>
      </c>
      <c r="G301" s="60" t="s">
        <v>18</v>
      </c>
      <c r="H301" s="126">
        <v>43776.0</v>
      </c>
      <c r="I301" s="126">
        <v>43776.0</v>
      </c>
      <c r="J301" s="127" t="s">
        <v>6163</v>
      </c>
      <c r="K301" s="59">
        <v>72590.0</v>
      </c>
      <c r="L301" s="60" t="s">
        <v>6162</v>
      </c>
      <c r="M301" s="61" t="s">
        <v>18</v>
      </c>
      <c r="N301" s="66" t="s">
        <v>18</v>
      </c>
      <c r="O301" s="57"/>
      <c r="P301" s="152"/>
    </row>
    <row r="302">
      <c r="A302" s="63">
        <v>1.0</v>
      </c>
      <c r="B302" s="60" t="s">
        <v>6159</v>
      </c>
      <c r="C302" s="60" t="s">
        <v>577</v>
      </c>
      <c r="D302" s="63">
        <v>992.0</v>
      </c>
      <c r="E302" s="63" t="s">
        <v>6160</v>
      </c>
      <c r="F302" s="63" t="s">
        <v>140</v>
      </c>
      <c r="G302" s="60" t="s">
        <v>18</v>
      </c>
      <c r="H302" s="126">
        <v>43710.0</v>
      </c>
      <c r="I302" s="126">
        <v>43712.0</v>
      </c>
      <c r="J302" s="127" t="s">
        <v>6164</v>
      </c>
      <c r="K302" s="59">
        <v>72590.0</v>
      </c>
      <c r="L302" s="60" t="s">
        <v>6165</v>
      </c>
      <c r="M302" s="61" t="s">
        <v>18</v>
      </c>
      <c r="N302" s="66" t="s">
        <v>18</v>
      </c>
      <c r="O302" s="57"/>
      <c r="P302" s="152"/>
    </row>
    <row r="303">
      <c r="A303" s="63">
        <v>1.0</v>
      </c>
      <c r="B303" s="60" t="s">
        <v>108</v>
      </c>
      <c r="C303" s="60" t="s">
        <v>134</v>
      </c>
      <c r="D303" s="63">
        <v>1127.0</v>
      </c>
      <c r="E303" s="63" t="s">
        <v>6166</v>
      </c>
      <c r="F303" s="63" t="s">
        <v>140</v>
      </c>
      <c r="G303" s="60" t="s">
        <v>2440</v>
      </c>
      <c r="H303" s="126">
        <v>43788.0</v>
      </c>
      <c r="I303" s="126">
        <v>43790.0</v>
      </c>
      <c r="J303" s="127" t="s">
        <v>6167</v>
      </c>
      <c r="K303" s="59">
        <v>3445178.02</v>
      </c>
      <c r="L303" s="60" t="s">
        <v>6168</v>
      </c>
      <c r="M303" s="61" t="s">
        <v>6169</v>
      </c>
      <c r="N303" s="59" t="s">
        <v>18</v>
      </c>
      <c r="O303" s="57"/>
      <c r="P303" s="152"/>
    </row>
    <row r="304">
      <c r="A304" s="63">
        <v>1.0</v>
      </c>
      <c r="B304" s="60" t="s">
        <v>4270</v>
      </c>
      <c r="C304" s="60" t="s">
        <v>426</v>
      </c>
      <c r="D304" s="63">
        <v>978.0</v>
      </c>
      <c r="E304" s="63" t="s">
        <v>6170</v>
      </c>
      <c r="F304" s="63" t="s">
        <v>140</v>
      </c>
      <c r="G304" s="60" t="s">
        <v>18</v>
      </c>
      <c r="H304" s="126">
        <v>43703.0</v>
      </c>
      <c r="I304" s="126">
        <v>43714.0</v>
      </c>
      <c r="J304" s="127" t="s">
        <v>6171</v>
      </c>
      <c r="K304" s="59">
        <v>36038.0</v>
      </c>
      <c r="L304" s="60" t="s">
        <v>6172</v>
      </c>
      <c r="M304" s="61" t="s">
        <v>18</v>
      </c>
      <c r="N304" s="66" t="s">
        <v>18</v>
      </c>
      <c r="O304" s="57"/>
      <c r="P304" s="152"/>
    </row>
    <row r="305">
      <c r="A305" s="63">
        <v>1.0</v>
      </c>
      <c r="B305" s="60" t="s">
        <v>4270</v>
      </c>
      <c r="C305" s="60" t="s">
        <v>426</v>
      </c>
      <c r="D305" s="63" t="s">
        <v>18</v>
      </c>
      <c r="E305" s="63" t="s">
        <v>6170</v>
      </c>
      <c r="F305" s="63" t="s">
        <v>140</v>
      </c>
      <c r="G305" s="60" t="s">
        <v>2440</v>
      </c>
      <c r="H305" s="126">
        <v>43703.0</v>
      </c>
      <c r="I305" s="126">
        <v>43714.0</v>
      </c>
      <c r="J305" s="127" t="s">
        <v>6173</v>
      </c>
      <c r="K305" s="59">
        <v>36038.0</v>
      </c>
      <c r="L305" s="60" t="s">
        <v>6172</v>
      </c>
      <c r="M305" s="61" t="s">
        <v>6174</v>
      </c>
      <c r="N305" s="66">
        <v>36038.0</v>
      </c>
      <c r="O305" s="62" t="s">
        <v>337</v>
      </c>
      <c r="P305" s="152"/>
    </row>
    <row r="306">
      <c r="A306" s="63">
        <v>1.0</v>
      </c>
      <c r="B306" s="60" t="s">
        <v>432</v>
      </c>
      <c r="C306" s="60" t="s">
        <v>326</v>
      </c>
      <c r="D306" s="63">
        <v>986.0</v>
      </c>
      <c r="E306" s="63" t="s">
        <v>6175</v>
      </c>
      <c r="F306" s="63" t="s">
        <v>140</v>
      </c>
      <c r="G306" s="60" t="s">
        <v>18</v>
      </c>
      <c r="H306" s="126">
        <v>43705.0</v>
      </c>
      <c r="I306" s="126">
        <v>43713.0</v>
      </c>
      <c r="J306" s="127" t="s">
        <v>6176</v>
      </c>
      <c r="K306" s="59">
        <v>1761438.0</v>
      </c>
      <c r="L306" s="60" t="s">
        <v>18</v>
      </c>
      <c r="M306" s="63" t="s">
        <v>18</v>
      </c>
      <c r="N306" s="59" t="s">
        <v>18</v>
      </c>
      <c r="O306" s="57"/>
    </row>
    <row r="307">
      <c r="A307" s="63">
        <v>1.0</v>
      </c>
      <c r="B307" s="60" t="s">
        <v>6177</v>
      </c>
      <c r="C307" s="60" t="s">
        <v>6178</v>
      </c>
      <c r="D307" s="63" t="s">
        <v>18</v>
      </c>
      <c r="E307" s="63" t="s">
        <v>6179</v>
      </c>
      <c r="F307" s="63" t="s">
        <v>140</v>
      </c>
      <c r="G307" s="60" t="s">
        <v>18</v>
      </c>
      <c r="H307" s="126">
        <v>43767.0</v>
      </c>
      <c r="I307" s="126">
        <v>43767.0</v>
      </c>
      <c r="J307" s="127" t="s">
        <v>6180</v>
      </c>
      <c r="K307" s="59">
        <v>167568.0</v>
      </c>
      <c r="L307" s="60" t="s">
        <v>6181</v>
      </c>
      <c r="M307" s="63" t="s">
        <v>18</v>
      </c>
      <c r="N307" s="59" t="s">
        <v>18</v>
      </c>
      <c r="O307" s="57"/>
      <c r="P307" s="152"/>
    </row>
    <row r="308">
      <c r="A308" s="63">
        <v>1.0</v>
      </c>
      <c r="B308" s="60" t="s">
        <v>6177</v>
      </c>
      <c r="C308" s="60" t="s">
        <v>6178</v>
      </c>
      <c r="D308" s="63">
        <v>1221.0</v>
      </c>
      <c r="E308" s="63" t="s">
        <v>6179</v>
      </c>
      <c r="F308" s="63" t="s">
        <v>140</v>
      </c>
      <c r="G308" s="60" t="s">
        <v>18</v>
      </c>
      <c r="H308" s="126">
        <v>43760.0</v>
      </c>
      <c r="I308" s="126">
        <v>43761.0</v>
      </c>
      <c r="J308" s="127" t="s">
        <v>6182</v>
      </c>
      <c r="K308" s="59">
        <v>167568.0</v>
      </c>
      <c r="L308" s="60" t="s">
        <v>6183</v>
      </c>
      <c r="M308" s="63" t="s">
        <v>18</v>
      </c>
      <c r="N308" s="59" t="s">
        <v>18</v>
      </c>
      <c r="O308" s="57"/>
      <c r="P308" s="152"/>
    </row>
    <row r="309">
      <c r="A309" s="63">
        <v>1.0</v>
      </c>
      <c r="B309" s="60" t="s">
        <v>6177</v>
      </c>
      <c r="C309" s="60" t="s">
        <v>6178</v>
      </c>
      <c r="D309" s="63">
        <v>1010.0</v>
      </c>
      <c r="E309" s="63" t="s">
        <v>6179</v>
      </c>
      <c r="F309" s="63" t="s">
        <v>140</v>
      </c>
      <c r="G309" s="60" t="s">
        <v>18</v>
      </c>
      <c r="H309" s="126">
        <v>43712.0</v>
      </c>
      <c r="I309" s="126">
        <v>43726.0</v>
      </c>
      <c r="J309" s="127" t="s">
        <v>6184</v>
      </c>
      <c r="K309" s="59">
        <v>167568.0</v>
      </c>
      <c r="L309" s="60" t="s">
        <v>6183</v>
      </c>
      <c r="M309" s="63" t="s">
        <v>18</v>
      </c>
      <c r="N309" s="59" t="s">
        <v>18</v>
      </c>
      <c r="O309" s="57"/>
      <c r="P309" s="152"/>
    </row>
    <row r="310">
      <c r="A310" s="63">
        <v>1.0</v>
      </c>
      <c r="B310" s="60" t="s">
        <v>1252</v>
      </c>
      <c r="C310" s="60" t="s">
        <v>153</v>
      </c>
      <c r="D310" s="63">
        <v>1011.0</v>
      </c>
      <c r="E310" s="63" t="s">
        <v>6185</v>
      </c>
      <c r="F310" s="63" t="s">
        <v>140</v>
      </c>
      <c r="G310" s="60" t="s">
        <v>18</v>
      </c>
      <c r="H310" s="126">
        <v>43712.0</v>
      </c>
      <c r="I310" s="126">
        <v>43713.0</v>
      </c>
      <c r="J310" s="127" t="s">
        <v>6186</v>
      </c>
      <c r="K310" s="59">
        <v>754485.0</v>
      </c>
      <c r="L310" s="60" t="s">
        <v>18</v>
      </c>
      <c r="M310" s="63" t="s">
        <v>18</v>
      </c>
      <c r="N310" s="59" t="s">
        <v>18</v>
      </c>
      <c r="O310" s="57"/>
      <c r="P310" s="152"/>
    </row>
    <row r="311">
      <c r="A311" s="63">
        <v>1.0</v>
      </c>
      <c r="B311" s="60" t="s">
        <v>6187</v>
      </c>
      <c r="C311" s="60" t="s">
        <v>6188</v>
      </c>
      <c r="D311" s="63">
        <v>1015.0</v>
      </c>
      <c r="E311" s="63" t="s">
        <v>6189</v>
      </c>
      <c r="F311" s="63" t="s">
        <v>140</v>
      </c>
      <c r="G311" s="60" t="s">
        <v>18</v>
      </c>
      <c r="H311" s="126">
        <v>43712.0</v>
      </c>
      <c r="I311" s="126">
        <v>43718.0</v>
      </c>
      <c r="J311" s="127" t="s">
        <v>6190</v>
      </c>
      <c r="K311" s="59">
        <v>75790.0</v>
      </c>
      <c r="L311" s="60" t="s">
        <v>18</v>
      </c>
      <c r="M311" s="63" t="s">
        <v>18</v>
      </c>
      <c r="N311" s="59" t="s">
        <v>18</v>
      </c>
      <c r="O311" s="57"/>
      <c r="P311" s="152"/>
    </row>
    <row r="312">
      <c r="A312" s="63">
        <v>1.0</v>
      </c>
      <c r="B312" s="60" t="s">
        <v>6191</v>
      </c>
      <c r="C312" s="60" t="s">
        <v>6192</v>
      </c>
      <c r="D312" s="63">
        <v>1018.0</v>
      </c>
      <c r="E312" s="63" t="s">
        <v>6193</v>
      </c>
      <c r="F312" s="63" t="s">
        <v>140</v>
      </c>
      <c r="G312" s="60" t="s">
        <v>18</v>
      </c>
      <c r="H312" s="126">
        <v>43713.0</v>
      </c>
      <c r="I312" s="126">
        <v>43726.0</v>
      </c>
      <c r="J312" s="127" t="s">
        <v>6194</v>
      </c>
      <c r="K312" s="59">
        <v>120326.0</v>
      </c>
      <c r="L312" s="60" t="s">
        <v>6195</v>
      </c>
      <c r="M312" s="63" t="s">
        <v>18</v>
      </c>
      <c r="N312" s="59" t="s">
        <v>18</v>
      </c>
      <c r="O312" s="57"/>
      <c r="P312" s="152"/>
    </row>
    <row r="313">
      <c r="A313" s="63">
        <v>1.0</v>
      </c>
      <c r="B313" s="60" t="s">
        <v>127</v>
      </c>
      <c r="C313" s="60" t="s">
        <v>309</v>
      </c>
      <c r="D313" s="63" t="s">
        <v>18</v>
      </c>
      <c r="E313" s="63" t="s">
        <v>6196</v>
      </c>
      <c r="F313" s="63" t="s">
        <v>140</v>
      </c>
      <c r="G313" s="60" t="s">
        <v>18</v>
      </c>
      <c r="H313" s="126">
        <v>43720.0</v>
      </c>
      <c r="I313" s="126">
        <v>43720.0</v>
      </c>
      <c r="J313" s="127" t="s">
        <v>6197</v>
      </c>
      <c r="K313" s="59">
        <v>139200.0</v>
      </c>
      <c r="L313" s="60" t="s">
        <v>6198</v>
      </c>
      <c r="M313" s="61" t="s">
        <v>18</v>
      </c>
      <c r="N313" s="66">
        <v>139200.0</v>
      </c>
      <c r="O313" s="62" t="s">
        <v>337</v>
      </c>
      <c r="P313" s="152"/>
    </row>
    <row r="314">
      <c r="A314" s="63">
        <v>1.0</v>
      </c>
      <c r="B314" s="60" t="s">
        <v>127</v>
      </c>
      <c r="C314" s="60" t="s">
        <v>309</v>
      </c>
      <c r="D314" s="63" t="s">
        <v>18</v>
      </c>
      <c r="E314" s="63" t="s">
        <v>6196</v>
      </c>
      <c r="F314" s="63" t="s">
        <v>140</v>
      </c>
      <c r="G314" s="60" t="s">
        <v>18</v>
      </c>
      <c r="H314" s="126">
        <v>43714.0</v>
      </c>
      <c r="I314" s="126">
        <v>43718.0</v>
      </c>
      <c r="J314" s="127" t="s">
        <v>6199</v>
      </c>
      <c r="K314" s="59">
        <v>139200.0</v>
      </c>
      <c r="L314" s="60" t="s">
        <v>6198</v>
      </c>
      <c r="M314" s="63" t="s">
        <v>18</v>
      </c>
      <c r="N314" s="59" t="s">
        <v>18</v>
      </c>
      <c r="O314" s="57"/>
      <c r="P314" s="152"/>
    </row>
    <row r="315">
      <c r="A315" s="63">
        <v>1.0</v>
      </c>
      <c r="B315" s="60" t="s">
        <v>5511</v>
      </c>
      <c r="C315" s="60" t="s">
        <v>1238</v>
      </c>
      <c r="D315" s="63">
        <v>1299.0</v>
      </c>
      <c r="E315" s="63" t="s">
        <v>6200</v>
      </c>
      <c r="F315" s="63" t="s">
        <v>140</v>
      </c>
      <c r="G315" s="60" t="s">
        <v>18</v>
      </c>
      <c r="H315" s="126">
        <v>43777.0</v>
      </c>
      <c r="I315" s="126">
        <v>43791.0</v>
      </c>
      <c r="J315" s="127" t="s">
        <v>6201</v>
      </c>
      <c r="K315" s="59">
        <v>4688311.0</v>
      </c>
      <c r="L315" s="60" t="s">
        <v>18</v>
      </c>
      <c r="M315" s="63" t="s">
        <v>18</v>
      </c>
      <c r="N315" s="66" t="s">
        <v>18</v>
      </c>
      <c r="O315" s="57"/>
    </row>
    <row r="316">
      <c r="A316" s="63">
        <v>1.0</v>
      </c>
      <c r="B316" s="60" t="s">
        <v>5952</v>
      </c>
      <c r="C316" s="60" t="s">
        <v>326</v>
      </c>
      <c r="D316" s="63">
        <v>1030.0</v>
      </c>
      <c r="E316" s="63" t="s">
        <v>6202</v>
      </c>
      <c r="F316" s="63" t="s">
        <v>140</v>
      </c>
      <c r="G316" s="60" t="s">
        <v>18</v>
      </c>
      <c r="H316" s="126">
        <v>43718.0</v>
      </c>
      <c r="I316" s="126">
        <v>43726.0</v>
      </c>
      <c r="J316" s="127" t="s">
        <v>6203</v>
      </c>
      <c r="K316" s="59">
        <v>4997808.0</v>
      </c>
      <c r="L316" s="60" t="s">
        <v>18</v>
      </c>
      <c r="M316" s="63" t="s">
        <v>18</v>
      </c>
      <c r="N316" s="59" t="s">
        <v>18</v>
      </c>
      <c r="O316" s="57"/>
    </row>
    <row r="317">
      <c r="A317" s="63">
        <v>1.0</v>
      </c>
      <c r="B317" s="60" t="s">
        <v>6204</v>
      </c>
      <c r="C317" s="60" t="s">
        <v>6205</v>
      </c>
      <c r="D317" s="63">
        <v>1034.0</v>
      </c>
      <c r="E317" s="63" t="s">
        <v>6206</v>
      </c>
      <c r="F317" s="63" t="s">
        <v>140</v>
      </c>
      <c r="G317" s="60" t="s">
        <v>18</v>
      </c>
      <c r="H317" s="126">
        <v>43719.0</v>
      </c>
      <c r="I317" s="126">
        <v>43724.0</v>
      </c>
      <c r="J317" s="127" t="s">
        <v>6207</v>
      </c>
      <c r="K317" s="59">
        <v>1259918.0</v>
      </c>
      <c r="L317" s="60" t="s">
        <v>18</v>
      </c>
      <c r="M317" s="63" t="s">
        <v>18</v>
      </c>
      <c r="N317" s="59" t="s">
        <v>18</v>
      </c>
      <c r="O317" s="57"/>
      <c r="P317" s="306"/>
    </row>
    <row r="318">
      <c r="A318" s="63">
        <v>1.0</v>
      </c>
      <c r="B318" s="60" t="s">
        <v>4594</v>
      </c>
      <c r="C318" s="60" t="s">
        <v>577</v>
      </c>
      <c r="D318" s="63">
        <v>1045.0</v>
      </c>
      <c r="E318" s="63" t="s">
        <v>6208</v>
      </c>
      <c r="F318" s="63" t="s">
        <v>140</v>
      </c>
      <c r="G318" s="60" t="s">
        <v>18</v>
      </c>
      <c r="H318" s="126">
        <v>43720.0</v>
      </c>
      <c r="I318" s="126">
        <v>43724.0</v>
      </c>
      <c r="J318" s="127" t="s">
        <v>6209</v>
      </c>
      <c r="K318" s="59">
        <v>65790.0</v>
      </c>
      <c r="L318" s="60" t="s">
        <v>18</v>
      </c>
      <c r="M318" s="63" t="s">
        <v>18</v>
      </c>
      <c r="N318" s="59" t="s">
        <v>18</v>
      </c>
      <c r="O318" s="57"/>
      <c r="P318" s="306"/>
    </row>
    <row r="319">
      <c r="A319" s="63">
        <v>1.0</v>
      </c>
      <c r="B319" s="60" t="s">
        <v>6210</v>
      </c>
      <c r="C319" s="60" t="s">
        <v>6211</v>
      </c>
      <c r="D319" s="63">
        <v>1046.0</v>
      </c>
      <c r="E319" s="63" t="s">
        <v>6212</v>
      </c>
      <c r="F319" s="63" t="s">
        <v>140</v>
      </c>
      <c r="G319" s="60" t="s">
        <v>18</v>
      </c>
      <c r="H319" s="126">
        <v>43721.0</v>
      </c>
      <c r="I319" s="126">
        <v>43732.0</v>
      </c>
      <c r="J319" s="127" t="s">
        <v>6213</v>
      </c>
      <c r="K319" s="59">
        <v>21205.0</v>
      </c>
      <c r="L319" s="60" t="s">
        <v>18</v>
      </c>
      <c r="M319" s="63" t="s">
        <v>18</v>
      </c>
      <c r="N319" s="59" t="s">
        <v>18</v>
      </c>
      <c r="O319" s="57"/>
      <c r="P319" s="152"/>
    </row>
    <row r="320">
      <c r="A320" s="63">
        <v>1.0</v>
      </c>
      <c r="B320" s="60" t="s">
        <v>1252</v>
      </c>
      <c r="C320" s="60" t="s">
        <v>6214</v>
      </c>
      <c r="D320" s="63">
        <v>1042.0</v>
      </c>
      <c r="E320" s="63" t="s">
        <v>6215</v>
      </c>
      <c r="F320" s="63" t="s">
        <v>140</v>
      </c>
      <c r="G320" s="60" t="s">
        <v>18</v>
      </c>
      <c r="H320" s="126">
        <v>43720.0</v>
      </c>
      <c r="I320" s="126">
        <v>43739.0</v>
      </c>
      <c r="J320" s="127" t="s">
        <v>6216</v>
      </c>
      <c r="K320" s="59">
        <v>462078.0</v>
      </c>
      <c r="L320" s="60" t="s">
        <v>18</v>
      </c>
      <c r="M320" s="63" t="s">
        <v>18</v>
      </c>
      <c r="N320" s="59" t="s">
        <v>18</v>
      </c>
      <c r="O320" s="57"/>
      <c r="P320" s="152"/>
    </row>
    <row r="321">
      <c r="A321" s="63">
        <v>1.0</v>
      </c>
      <c r="B321" s="60" t="s">
        <v>2135</v>
      </c>
      <c r="C321" s="60" t="s">
        <v>6217</v>
      </c>
      <c r="D321" s="63">
        <v>1070.0</v>
      </c>
      <c r="E321" s="63" t="s">
        <v>6218</v>
      </c>
      <c r="F321" s="63" t="s">
        <v>140</v>
      </c>
      <c r="G321" s="60" t="s">
        <v>18</v>
      </c>
      <c r="H321" s="126">
        <v>43725.0</v>
      </c>
      <c r="I321" s="126">
        <v>43727.0</v>
      </c>
      <c r="J321" s="127" t="s">
        <v>6219</v>
      </c>
      <c r="K321" s="59">
        <v>668579.0</v>
      </c>
      <c r="L321" s="60" t="s">
        <v>6220</v>
      </c>
      <c r="M321" s="63" t="s">
        <v>18</v>
      </c>
      <c r="N321" s="59" t="s">
        <v>18</v>
      </c>
      <c r="O321" s="57"/>
      <c r="P321" s="152"/>
    </row>
    <row r="322">
      <c r="A322" s="63">
        <v>1.0</v>
      </c>
      <c r="B322" s="60" t="s">
        <v>6221</v>
      </c>
      <c r="C322" s="60" t="s">
        <v>6178</v>
      </c>
      <c r="D322" s="63" t="s">
        <v>18</v>
      </c>
      <c r="E322" s="63" t="s">
        <v>6222</v>
      </c>
      <c r="F322" s="63" t="s">
        <v>140</v>
      </c>
      <c r="G322" s="60" t="s">
        <v>18</v>
      </c>
      <c r="H322" s="126">
        <v>43746.0</v>
      </c>
      <c r="I322" s="126">
        <v>43752.0</v>
      </c>
      <c r="J322" s="127" t="s">
        <v>6223</v>
      </c>
      <c r="K322" s="59">
        <v>76151.0</v>
      </c>
      <c r="L322" s="60" t="s">
        <v>6224</v>
      </c>
      <c r="M322" s="63" t="s">
        <v>18</v>
      </c>
      <c r="N322" s="59" t="s">
        <v>18</v>
      </c>
      <c r="O322" s="57"/>
      <c r="P322" s="152"/>
    </row>
    <row r="323">
      <c r="A323" s="63">
        <v>1.0</v>
      </c>
      <c r="B323" s="60" t="s">
        <v>6221</v>
      </c>
      <c r="C323" s="60" t="s">
        <v>6178</v>
      </c>
      <c r="D323" s="63">
        <v>1074.0</v>
      </c>
      <c r="E323" s="63" t="s">
        <v>6222</v>
      </c>
      <c r="F323" s="63" t="s">
        <v>140</v>
      </c>
      <c r="G323" s="60" t="s">
        <v>18</v>
      </c>
      <c r="H323" s="126">
        <v>43725.0</v>
      </c>
      <c r="I323" s="126">
        <v>43727.0</v>
      </c>
      <c r="J323" s="127" t="s">
        <v>6225</v>
      </c>
      <c r="K323" s="59">
        <v>63656.0</v>
      </c>
      <c r="L323" s="60" t="s">
        <v>6226</v>
      </c>
      <c r="M323" s="63" t="s">
        <v>18</v>
      </c>
      <c r="N323" s="59" t="s">
        <v>18</v>
      </c>
      <c r="O323" s="57"/>
      <c r="P323" s="152"/>
    </row>
    <row r="324" ht="42.75" customHeight="1">
      <c r="A324" s="63">
        <v>1.0</v>
      </c>
      <c r="B324" s="60" t="s">
        <v>1814</v>
      </c>
      <c r="C324" s="60" t="s">
        <v>2587</v>
      </c>
      <c r="D324" s="63" t="s">
        <v>18</v>
      </c>
      <c r="E324" s="63" t="s">
        <v>6227</v>
      </c>
      <c r="F324" s="63" t="s">
        <v>140</v>
      </c>
      <c r="G324" s="63" t="s">
        <v>2440</v>
      </c>
      <c r="H324" s="126">
        <v>43756.0</v>
      </c>
      <c r="I324" s="126">
        <v>43756.0</v>
      </c>
      <c r="J324" s="127" t="s">
        <v>6228</v>
      </c>
      <c r="K324" s="59">
        <v>29914.0</v>
      </c>
      <c r="L324" s="60" t="s">
        <v>6229</v>
      </c>
      <c r="M324" s="66" t="s">
        <v>6230</v>
      </c>
      <c r="N324" s="66">
        <v>59828.0</v>
      </c>
      <c r="O324" s="62" t="s">
        <v>337</v>
      </c>
      <c r="P324" s="152"/>
    </row>
    <row r="325">
      <c r="A325" s="63">
        <v>1.0</v>
      </c>
      <c r="B325" s="60" t="s">
        <v>1814</v>
      </c>
      <c r="C325" s="60" t="s">
        <v>2587</v>
      </c>
      <c r="D325" s="63" t="s">
        <v>18</v>
      </c>
      <c r="E325" s="63" t="s">
        <v>6227</v>
      </c>
      <c r="F325" s="63" t="s">
        <v>140</v>
      </c>
      <c r="G325" s="60" t="s">
        <v>18</v>
      </c>
      <c r="H325" s="126">
        <v>43734.0</v>
      </c>
      <c r="I325" s="126">
        <v>43735.0</v>
      </c>
      <c r="J325" s="127" t="s">
        <v>6231</v>
      </c>
      <c r="K325" s="59">
        <v>59828.0</v>
      </c>
      <c r="L325" s="60" t="s">
        <v>6232</v>
      </c>
      <c r="M325" s="63" t="s">
        <v>18</v>
      </c>
      <c r="N325" s="59" t="s">
        <v>18</v>
      </c>
      <c r="O325" s="57"/>
      <c r="P325" s="152"/>
    </row>
    <row r="326">
      <c r="A326" s="63">
        <v>1.0</v>
      </c>
      <c r="B326" s="60" t="s">
        <v>1814</v>
      </c>
      <c r="C326" s="60" t="s">
        <v>2587</v>
      </c>
      <c r="D326" s="63">
        <v>1080.0</v>
      </c>
      <c r="E326" s="63" t="s">
        <v>6227</v>
      </c>
      <c r="F326" s="63" t="s">
        <v>140</v>
      </c>
      <c r="G326" s="60" t="s">
        <v>18</v>
      </c>
      <c r="H326" s="126">
        <v>43726.0</v>
      </c>
      <c r="I326" s="126">
        <v>43728.0</v>
      </c>
      <c r="J326" s="127" t="s">
        <v>6233</v>
      </c>
      <c r="K326" s="59">
        <v>29914.0</v>
      </c>
      <c r="L326" s="60" t="s">
        <v>6229</v>
      </c>
      <c r="M326" s="63" t="s">
        <v>18</v>
      </c>
      <c r="N326" s="59" t="s">
        <v>18</v>
      </c>
      <c r="O326" s="57"/>
      <c r="P326" s="152"/>
    </row>
    <row r="327">
      <c r="A327" s="63">
        <v>1.0</v>
      </c>
      <c r="B327" s="60" t="s">
        <v>5582</v>
      </c>
      <c r="C327" s="60" t="s">
        <v>326</v>
      </c>
      <c r="D327" s="63">
        <v>1079.0</v>
      </c>
      <c r="E327" s="63" t="s">
        <v>6234</v>
      </c>
      <c r="F327" s="63" t="s">
        <v>140</v>
      </c>
      <c r="G327" s="60" t="s">
        <v>18</v>
      </c>
      <c r="H327" s="126">
        <v>43726.0</v>
      </c>
      <c r="I327" s="126">
        <v>43727.0</v>
      </c>
      <c r="J327" s="127" t="s">
        <v>6235</v>
      </c>
      <c r="K327" s="59">
        <v>1141128.0</v>
      </c>
      <c r="L327" s="60" t="s">
        <v>18</v>
      </c>
      <c r="M327" s="63" t="s">
        <v>18</v>
      </c>
      <c r="N327" s="59" t="s">
        <v>18</v>
      </c>
      <c r="O327" s="57"/>
      <c r="P327" s="152"/>
    </row>
    <row r="328">
      <c r="A328" s="63">
        <v>1.0</v>
      </c>
      <c r="B328" s="60" t="s">
        <v>1818</v>
      </c>
      <c r="C328" s="60" t="s">
        <v>326</v>
      </c>
      <c r="D328" s="63" t="s">
        <v>18</v>
      </c>
      <c r="E328" s="63" t="s">
        <v>6236</v>
      </c>
      <c r="F328" s="63" t="s">
        <v>140</v>
      </c>
      <c r="G328" s="60" t="s">
        <v>18</v>
      </c>
      <c r="H328" s="126">
        <v>43745.0</v>
      </c>
      <c r="I328" s="205">
        <v>43752.0</v>
      </c>
      <c r="J328" s="127" t="s">
        <v>6237</v>
      </c>
      <c r="K328" s="59">
        <v>2484778.0</v>
      </c>
      <c r="L328" s="60" t="s">
        <v>18</v>
      </c>
      <c r="M328" s="63" t="s">
        <v>18</v>
      </c>
      <c r="N328" s="59" t="s">
        <v>18</v>
      </c>
      <c r="O328" s="57"/>
      <c r="P328" s="152"/>
    </row>
    <row r="329">
      <c r="A329" s="63">
        <v>1.0</v>
      </c>
      <c r="B329" s="60" t="s">
        <v>1818</v>
      </c>
      <c r="C329" s="60" t="s">
        <v>326</v>
      </c>
      <c r="D329" s="63">
        <v>1078.0</v>
      </c>
      <c r="E329" s="63" t="s">
        <v>6236</v>
      </c>
      <c r="F329" s="63" t="s">
        <v>140</v>
      </c>
      <c r="G329" s="60" t="s">
        <v>18</v>
      </c>
      <c r="H329" s="126">
        <v>43726.0</v>
      </c>
      <c r="I329" s="126">
        <v>43732.0</v>
      </c>
      <c r="J329" s="127" t="s">
        <v>6238</v>
      </c>
      <c r="K329" s="63" t="s">
        <v>18</v>
      </c>
      <c r="L329" s="60" t="s">
        <v>18</v>
      </c>
      <c r="M329" s="63" t="s">
        <v>18</v>
      </c>
      <c r="N329" s="59" t="s">
        <v>18</v>
      </c>
      <c r="O329" s="57"/>
      <c r="P329" s="152"/>
    </row>
    <row r="330">
      <c r="A330" s="63">
        <v>1.0</v>
      </c>
      <c r="B330" s="60" t="s">
        <v>1065</v>
      </c>
      <c r="C330" s="60" t="s">
        <v>6239</v>
      </c>
      <c r="D330" s="63" t="s">
        <v>18</v>
      </c>
      <c r="E330" s="63" t="s">
        <v>6240</v>
      </c>
      <c r="F330" s="63" t="s">
        <v>140</v>
      </c>
      <c r="G330" s="60" t="s">
        <v>18</v>
      </c>
      <c r="H330" s="126">
        <v>43766.0</v>
      </c>
      <c r="I330" s="126">
        <v>43766.0</v>
      </c>
      <c r="J330" s="127" t="s">
        <v>6241</v>
      </c>
      <c r="K330" s="59">
        <v>468330.0</v>
      </c>
      <c r="L330" s="60" t="s">
        <v>6242</v>
      </c>
      <c r="M330" s="61" t="s">
        <v>577</v>
      </c>
      <c r="N330" s="66">
        <v>460530.0</v>
      </c>
      <c r="O330" s="62" t="s">
        <v>337</v>
      </c>
      <c r="P330" s="152"/>
    </row>
    <row r="331">
      <c r="A331" s="63">
        <v>1.0</v>
      </c>
      <c r="B331" s="60" t="s">
        <v>1065</v>
      </c>
      <c r="C331" s="60" t="s">
        <v>6239</v>
      </c>
      <c r="D331" s="63">
        <v>1113.0</v>
      </c>
      <c r="E331" s="63" t="s">
        <v>6240</v>
      </c>
      <c r="F331" s="63" t="s">
        <v>140</v>
      </c>
      <c r="G331" s="60" t="s">
        <v>18</v>
      </c>
      <c r="H331" s="126">
        <v>43735.0</v>
      </c>
      <c r="I331" s="126">
        <v>43738.0</v>
      </c>
      <c r="J331" s="127" t="s">
        <v>6243</v>
      </c>
      <c r="K331" s="59">
        <v>468330.0</v>
      </c>
      <c r="L331" s="60" t="s">
        <v>6242</v>
      </c>
      <c r="M331" s="63" t="s">
        <v>18</v>
      </c>
      <c r="N331" s="59" t="s">
        <v>18</v>
      </c>
      <c r="O331" s="57"/>
    </row>
    <row r="332">
      <c r="A332" s="63">
        <v>1.0</v>
      </c>
      <c r="B332" s="60" t="s">
        <v>1065</v>
      </c>
      <c r="C332" s="60" t="s">
        <v>6244</v>
      </c>
      <c r="D332" s="63">
        <v>1108.0</v>
      </c>
      <c r="E332" s="63" t="s">
        <v>6240</v>
      </c>
      <c r="F332" s="63" t="s">
        <v>140</v>
      </c>
      <c r="G332" s="60" t="s">
        <v>18</v>
      </c>
      <c r="H332" s="126">
        <v>43734.0</v>
      </c>
      <c r="I332" s="126">
        <v>43734.0</v>
      </c>
      <c r="J332" s="127" t="s">
        <v>6245</v>
      </c>
      <c r="K332" s="59">
        <v>599910.0</v>
      </c>
      <c r="L332" s="60" t="s">
        <v>18</v>
      </c>
      <c r="M332" s="63" t="s">
        <v>18</v>
      </c>
      <c r="N332" s="59" t="s">
        <v>18</v>
      </c>
      <c r="O332" s="57"/>
      <c r="P332" s="152"/>
    </row>
    <row r="333">
      <c r="A333" s="63">
        <v>1.0</v>
      </c>
      <c r="B333" s="60" t="s">
        <v>1065</v>
      </c>
      <c r="C333" s="60" t="s">
        <v>6239</v>
      </c>
      <c r="D333" s="63">
        <v>1104.0</v>
      </c>
      <c r="E333" s="63" t="s">
        <v>6240</v>
      </c>
      <c r="F333" s="63" t="s">
        <v>140</v>
      </c>
      <c r="G333" s="60" t="s">
        <v>18</v>
      </c>
      <c r="H333" s="126">
        <v>43734.0</v>
      </c>
      <c r="I333" s="126">
        <v>43734.0</v>
      </c>
      <c r="J333" s="127" t="s">
        <v>6246</v>
      </c>
      <c r="K333" s="59">
        <v>468330.0</v>
      </c>
      <c r="L333" s="60" t="s">
        <v>18</v>
      </c>
      <c r="M333" s="63" t="s">
        <v>18</v>
      </c>
      <c r="N333" s="59" t="s">
        <v>18</v>
      </c>
      <c r="O333" s="57"/>
    </row>
    <row r="334">
      <c r="A334" s="63">
        <v>1.0</v>
      </c>
      <c r="B334" s="60" t="s">
        <v>6247</v>
      </c>
      <c r="C334" s="60" t="s">
        <v>6248</v>
      </c>
      <c r="D334" s="63">
        <v>1112.0</v>
      </c>
      <c r="E334" s="63" t="s">
        <v>6249</v>
      </c>
      <c r="F334" s="63" t="s">
        <v>140</v>
      </c>
      <c r="G334" s="60" t="s">
        <v>18</v>
      </c>
      <c r="H334" s="126">
        <v>43738.0</v>
      </c>
      <c r="I334" s="126">
        <v>43739.0</v>
      </c>
      <c r="J334" s="127" t="s">
        <v>6250</v>
      </c>
      <c r="K334" s="59">
        <v>48769.0</v>
      </c>
      <c r="L334" s="60" t="s">
        <v>18</v>
      </c>
      <c r="M334" s="63" t="s">
        <v>18</v>
      </c>
      <c r="N334" s="59" t="s">
        <v>18</v>
      </c>
      <c r="O334" s="57"/>
    </row>
    <row r="335">
      <c r="A335" s="63">
        <v>1.0</v>
      </c>
      <c r="B335" s="60" t="s">
        <v>2052</v>
      </c>
      <c r="C335" s="60" t="s">
        <v>326</v>
      </c>
      <c r="D335" s="63" t="s">
        <v>18</v>
      </c>
      <c r="E335" s="63" t="s">
        <v>6251</v>
      </c>
      <c r="F335" s="63" t="s">
        <v>140</v>
      </c>
      <c r="G335" s="60" t="s">
        <v>18</v>
      </c>
      <c r="H335" s="126">
        <v>43788.0</v>
      </c>
      <c r="I335" s="126">
        <v>43794.0</v>
      </c>
      <c r="J335" s="127" t="s">
        <v>6252</v>
      </c>
      <c r="K335" s="59">
        <v>1328917.0</v>
      </c>
      <c r="L335" s="60" t="s">
        <v>6253</v>
      </c>
      <c r="M335" s="63" t="s">
        <v>18</v>
      </c>
      <c r="N335" s="59" t="s">
        <v>18</v>
      </c>
      <c r="O335" s="57"/>
    </row>
    <row r="336">
      <c r="A336" s="63">
        <v>1.0</v>
      </c>
      <c r="B336" s="60" t="s">
        <v>2052</v>
      </c>
      <c r="C336" s="60" t="s">
        <v>326</v>
      </c>
      <c r="D336" s="63" t="s">
        <v>18</v>
      </c>
      <c r="E336" s="63" t="s">
        <v>6251</v>
      </c>
      <c r="F336" s="63" t="s">
        <v>140</v>
      </c>
      <c r="G336" s="60" t="s">
        <v>18</v>
      </c>
      <c r="H336" s="126">
        <v>43823.0</v>
      </c>
      <c r="I336" s="126">
        <v>43824.0</v>
      </c>
      <c r="J336" s="127" t="s">
        <v>6254</v>
      </c>
      <c r="K336" s="59">
        <v>1328917.0</v>
      </c>
      <c r="L336" s="60" t="s">
        <v>6255</v>
      </c>
      <c r="M336" s="63" t="s">
        <v>18</v>
      </c>
      <c r="N336" s="59" t="s">
        <v>18</v>
      </c>
      <c r="O336" s="57"/>
    </row>
    <row r="337">
      <c r="A337" s="63">
        <v>1.0</v>
      </c>
      <c r="B337" s="60" t="s">
        <v>2052</v>
      </c>
      <c r="C337" s="60" t="s">
        <v>326</v>
      </c>
      <c r="D337" s="63" t="s">
        <v>18</v>
      </c>
      <c r="E337" s="63" t="s">
        <v>6251</v>
      </c>
      <c r="F337" s="63" t="s">
        <v>140</v>
      </c>
      <c r="G337" s="60" t="s">
        <v>18</v>
      </c>
      <c r="H337" s="126">
        <v>43784.0</v>
      </c>
      <c r="I337" s="126">
        <v>43791.0</v>
      </c>
      <c r="J337" s="127" t="s">
        <v>6256</v>
      </c>
      <c r="K337" s="59">
        <v>1328917.0</v>
      </c>
      <c r="L337" s="60" t="s">
        <v>18</v>
      </c>
      <c r="M337" s="63" t="s">
        <v>18</v>
      </c>
      <c r="N337" s="59" t="s">
        <v>18</v>
      </c>
      <c r="O337" s="57"/>
    </row>
    <row r="338">
      <c r="A338" s="63">
        <v>1.0</v>
      </c>
      <c r="B338" s="203" t="s">
        <v>2052</v>
      </c>
      <c r="C338" s="60" t="s">
        <v>326</v>
      </c>
      <c r="D338" s="63">
        <v>1116.0</v>
      </c>
      <c r="E338" s="63" t="s">
        <v>6251</v>
      </c>
      <c r="F338" s="63" t="s">
        <v>140</v>
      </c>
      <c r="G338" s="60" t="s">
        <v>18</v>
      </c>
      <c r="H338" s="126">
        <v>43738.0</v>
      </c>
      <c r="I338" s="126">
        <v>43740.0</v>
      </c>
      <c r="J338" s="127" t="s">
        <v>6257</v>
      </c>
      <c r="K338" s="59">
        <v>1235668.0</v>
      </c>
      <c r="L338" s="60" t="s">
        <v>18</v>
      </c>
      <c r="M338" s="61" t="s">
        <v>6258</v>
      </c>
      <c r="N338" s="59" t="s">
        <v>18</v>
      </c>
      <c r="O338" s="57"/>
      <c r="P338" s="152"/>
    </row>
    <row r="339">
      <c r="A339" s="63">
        <v>1.0</v>
      </c>
      <c r="B339" s="203" t="s">
        <v>2052</v>
      </c>
      <c r="C339" s="60" t="s">
        <v>6259</v>
      </c>
      <c r="D339" s="63">
        <v>1540.0</v>
      </c>
      <c r="E339" s="63" t="s">
        <v>6260</v>
      </c>
      <c r="F339" s="63" t="s">
        <v>140</v>
      </c>
      <c r="G339" s="60" t="s">
        <v>18</v>
      </c>
      <c r="H339" s="126" t="s">
        <v>6261</v>
      </c>
      <c r="I339" s="126">
        <v>43830.0</v>
      </c>
      <c r="J339" s="127" t="s">
        <v>6262</v>
      </c>
      <c r="K339" s="59">
        <v>1328917.0</v>
      </c>
      <c r="L339" s="60" t="s">
        <v>6263</v>
      </c>
      <c r="M339" s="61" t="s">
        <v>6264</v>
      </c>
      <c r="N339" s="59" t="s">
        <v>18</v>
      </c>
      <c r="O339" s="57"/>
    </row>
    <row r="340">
      <c r="A340" s="63">
        <v>1.0</v>
      </c>
      <c r="B340" s="203" t="s">
        <v>6265</v>
      </c>
      <c r="C340" s="60" t="s">
        <v>577</v>
      </c>
      <c r="D340" s="63" t="s">
        <v>18</v>
      </c>
      <c r="E340" s="63" t="s">
        <v>6266</v>
      </c>
      <c r="F340" s="63" t="s">
        <v>140</v>
      </c>
      <c r="G340" s="60" t="s">
        <v>18</v>
      </c>
      <c r="H340" s="126">
        <v>43759.0</v>
      </c>
      <c r="I340" s="126">
        <v>43759.0</v>
      </c>
      <c r="J340" s="127" t="s">
        <v>6267</v>
      </c>
      <c r="K340" s="59">
        <v>37854.0</v>
      </c>
      <c r="L340" s="60" t="s">
        <v>6268</v>
      </c>
      <c r="M340" s="61" t="s">
        <v>577</v>
      </c>
      <c r="N340" s="66">
        <v>37854.0</v>
      </c>
      <c r="O340" s="62" t="s">
        <v>337</v>
      </c>
    </row>
    <row r="341">
      <c r="A341" s="63">
        <v>1.0</v>
      </c>
      <c r="B341" s="203" t="s">
        <v>6265</v>
      </c>
      <c r="C341" s="60" t="s">
        <v>577</v>
      </c>
      <c r="D341" s="63" t="s">
        <v>18</v>
      </c>
      <c r="E341" s="63" t="s">
        <v>6266</v>
      </c>
      <c r="F341" s="63" t="s">
        <v>140</v>
      </c>
      <c r="G341" s="60" t="s">
        <v>18</v>
      </c>
      <c r="H341" s="126">
        <v>43742.0</v>
      </c>
      <c r="I341" s="126">
        <v>43746.0</v>
      </c>
      <c r="J341" s="127" t="s">
        <v>6269</v>
      </c>
      <c r="K341" s="59">
        <v>37854.0</v>
      </c>
      <c r="L341" s="60" t="s">
        <v>6268</v>
      </c>
      <c r="M341" s="63" t="s">
        <v>18</v>
      </c>
      <c r="N341" s="59" t="s">
        <v>18</v>
      </c>
      <c r="O341" s="57"/>
    </row>
    <row r="342">
      <c r="A342" s="63">
        <v>1.0</v>
      </c>
      <c r="B342" s="60" t="s">
        <v>6270</v>
      </c>
      <c r="C342" s="60" t="s">
        <v>577</v>
      </c>
      <c r="D342" s="63">
        <v>1120.0</v>
      </c>
      <c r="E342" s="63" t="s">
        <v>6266</v>
      </c>
      <c r="F342" s="63" t="s">
        <v>140</v>
      </c>
      <c r="G342" s="60" t="s">
        <v>18</v>
      </c>
      <c r="H342" s="126">
        <v>43738.0</v>
      </c>
      <c r="I342" s="126">
        <v>43740.0</v>
      </c>
      <c r="J342" s="127" t="s">
        <v>6271</v>
      </c>
      <c r="K342" s="59">
        <v>294110.0</v>
      </c>
      <c r="L342" s="60" t="s">
        <v>18</v>
      </c>
      <c r="M342" s="63" t="s">
        <v>18</v>
      </c>
      <c r="N342" s="59" t="s">
        <v>18</v>
      </c>
      <c r="O342" s="57"/>
      <c r="P342" s="152"/>
    </row>
    <row r="343">
      <c r="A343" s="63">
        <v>2.0</v>
      </c>
      <c r="B343" s="203" t="s">
        <v>6272</v>
      </c>
      <c r="C343" s="60" t="s">
        <v>6273</v>
      </c>
      <c r="D343" s="63" t="s">
        <v>6274</v>
      </c>
      <c r="E343" s="63" t="s">
        <v>6275</v>
      </c>
      <c r="F343" s="63" t="s">
        <v>140</v>
      </c>
      <c r="G343" s="60" t="s">
        <v>18</v>
      </c>
      <c r="H343" s="126">
        <v>43740.0</v>
      </c>
      <c r="I343" s="126">
        <v>43761.0</v>
      </c>
      <c r="J343" s="127" t="s">
        <v>6276</v>
      </c>
      <c r="K343" s="59">
        <v>3651421.0</v>
      </c>
      <c r="L343" s="60" t="s">
        <v>18</v>
      </c>
      <c r="M343" s="63" t="s">
        <v>18</v>
      </c>
      <c r="N343" s="59" t="s">
        <v>18</v>
      </c>
      <c r="O343" s="57"/>
      <c r="P343" s="152"/>
    </row>
    <row r="344">
      <c r="A344" s="63">
        <v>1.0</v>
      </c>
      <c r="B344" s="60" t="s">
        <v>6277</v>
      </c>
      <c r="C344" s="60" t="s">
        <v>6278</v>
      </c>
      <c r="D344" s="63" t="s">
        <v>6279</v>
      </c>
      <c r="E344" s="63" t="s">
        <v>6280</v>
      </c>
      <c r="F344" s="63" t="s">
        <v>140</v>
      </c>
      <c r="G344" s="60" t="s">
        <v>18</v>
      </c>
      <c r="H344" s="126">
        <v>43742.0</v>
      </c>
      <c r="I344" s="126">
        <v>43747.0</v>
      </c>
      <c r="J344" s="127" t="s">
        <v>6281</v>
      </c>
      <c r="K344" s="59">
        <v>666279.0</v>
      </c>
      <c r="L344" s="60" t="s">
        <v>18</v>
      </c>
      <c r="M344" s="63" t="s">
        <v>18</v>
      </c>
      <c r="N344" s="59" t="s">
        <v>18</v>
      </c>
      <c r="O344" s="57"/>
      <c r="P344" s="152"/>
    </row>
    <row r="345">
      <c r="A345" s="63">
        <v>1.0</v>
      </c>
      <c r="B345" s="60" t="s">
        <v>6282</v>
      </c>
      <c r="C345" s="60" t="s">
        <v>6178</v>
      </c>
      <c r="D345" s="63" t="s">
        <v>18</v>
      </c>
      <c r="E345" s="63" t="s">
        <v>6283</v>
      </c>
      <c r="F345" s="63" t="s">
        <v>140</v>
      </c>
      <c r="G345" s="60" t="s">
        <v>18</v>
      </c>
      <c r="H345" s="126">
        <v>43787.0</v>
      </c>
      <c r="I345" s="126">
        <v>43787.0</v>
      </c>
      <c r="J345" s="127" t="s">
        <v>5825</v>
      </c>
      <c r="K345" s="59">
        <v>131007.0</v>
      </c>
      <c r="L345" s="60" t="s">
        <v>6284</v>
      </c>
      <c r="M345" s="66" t="s">
        <v>6285</v>
      </c>
      <c r="N345" s="66">
        <v>131007.0</v>
      </c>
      <c r="O345" s="62" t="s">
        <v>337</v>
      </c>
      <c r="P345" s="152"/>
    </row>
    <row r="346">
      <c r="A346" s="63">
        <v>1.0</v>
      </c>
      <c r="B346" s="60" t="s">
        <v>6282</v>
      </c>
      <c r="C346" s="60" t="s">
        <v>6178</v>
      </c>
      <c r="D346" s="63" t="s">
        <v>18</v>
      </c>
      <c r="E346" s="63" t="s">
        <v>6283</v>
      </c>
      <c r="F346" s="63" t="s">
        <v>140</v>
      </c>
      <c r="G346" s="60" t="s">
        <v>18</v>
      </c>
      <c r="H346" s="126">
        <v>43776.0</v>
      </c>
      <c r="I346" s="126">
        <v>43776.0</v>
      </c>
      <c r="J346" s="127" t="s">
        <v>6286</v>
      </c>
      <c r="K346" s="59">
        <v>131007.0</v>
      </c>
      <c r="L346" s="60" t="s">
        <v>6284</v>
      </c>
      <c r="M346" s="63" t="s">
        <v>18</v>
      </c>
      <c r="N346" s="59" t="s">
        <v>18</v>
      </c>
      <c r="O346" s="57"/>
      <c r="P346" s="152"/>
    </row>
    <row r="347">
      <c r="A347" s="63">
        <v>1.0</v>
      </c>
      <c r="B347" s="60" t="s">
        <v>6282</v>
      </c>
      <c r="C347" s="60" t="s">
        <v>6178</v>
      </c>
      <c r="D347" s="63">
        <v>1151.0</v>
      </c>
      <c r="E347" s="63" t="s">
        <v>6283</v>
      </c>
      <c r="F347" s="63" t="s">
        <v>140</v>
      </c>
      <c r="G347" s="60" t="s">
        <v>18</v>
      </c>
      <c r="H347" s="126">
        <v>43745.0</v>
      </c>
      <c r="I347" s="126">
        <v>43747.0</v>
      </c>
      <c r="J347" s="127" t="s">
        <v>6287</v>
      </c>
      <c r="K347" s="59">
        <v>131007.0</v>
      </c>
      <c r="L347" s="60" t="s">
        <v>18</v>
      </c>
      <c r="M347" s="63" t="s">
        <v>18</v>
      </c>
      <c r="N347" s="59" t="s">
        <v>18</v>
      </c>
      <c r="O347" s="57"/>
      <c r="P347" s="152"/>
    </row>
    <row r="348">
      <c r="A348" s="63">
        <v>1.0</v>
      </c>
      <c r="B348" s="60" t="s">
        <v>6288</v>
      </c>
      <c r="C348" s="60" t="s">
        <v>291</v>
      </c>
      <c r="D348" s="63">
        <v>1359.0</v>
      </c>
      <c r="E348" s="63" t="s">
        <v>6289</v>
      </c>
      <c r="F348" s="63" t="s">
        <v>140</v>
      </c>
      <c r="G348" s="60" t="s">
        <v>2440</v>
      </c>
      <c r="H348" s="126">
        <v>43787.0</v>
      </c>
      <c r="I348" s="126">
        <v>43787.0</v>
      </c>
      <c r="J348" s="127" t="s">
        <v>6290</v>
      </c>
      <c r="K348" s="59">
        <v>405185.0</v>
      </c>
      <c r="L348" s="60" t="s">
        <v>6291</v>
      </c>
      <c r="M348" s="66" t="s">
        <v>6292</v>
      </c>
      <c r="N348" s="59" t="s">
        <v>18</v>
      </c>
      <c r="O348" s="57"/>
      <c r="P348" s="152"/>
    </row>
    <row r="349">
      <c r="A349" s="63">
        <v>1.0</v>
      </c>
      <c r="B349" s="60" t="s">
        <v>6288</v>
      </c>
      <c r="C349" s="60" t="s">
        <v>291</v>
      </c>
      <c r="D349" s="63" t="s">
        <v>18</v>
      </c>
      <c r="E349" s="63" t="s">
        <v>6289</v>
      </c>
      <c r="F349" s="63" t="s">
        <v>140</v>
      </c>
      <c r="G349" s="60" t="s">
        <v>2440</v>
      </c>
      <c r="H349" s="126">
        <v>43774.0</v>
      </c>
      <c r="I349" s="126">
        <v>43774.0</v>
      </c>
      <c r="J349" s="127" t="s">
        <v>6293</v>
      </c>
      <c r="K349" s="59">
        <v>405185.0</v>
      </c>
      <c r="L349" s="60" t="s">
        <v>6291</v>
      </c>
      <c r="M349" s="66" t="s">
        <v>6292</v>
      </c>
      <c r="N349" s="66">
        <v>202592.5</v>
      </c>
      <c r="O349" s="62" t="s">
        <v>337</v>
      </c>
      <c r="P349" s="152"/>
    </row>
    <row r="350">
      <c r="A350" s="63">
        <v>1.0</v>
      </c>
      <c r="B350" s="60" t="s">
        <v>6288</v>
      </c>
      <c r="C350" s="60" t="s">
        <v>291</v>
      </c>
      <c r="D350" s="63">
        <v>1160.0</v>
      </c>
      <c r="E350" s="63" t="s">
        <v>6289</v>
      </c>
      <c r="F350" s="63" t="s">
        <v>140</v>
      </c>
      <c r="G350" s="60" t="s">
        <v>18</v>
      </c>
      <c r="H350" s="126">
        <v>43746.0</v>
      </c>
      <c r="I350" s="126">
        <v>43748.0</v>
      </c>
      <c r="J350" s="127" t="s">
        <v>6294</v>
      </c>
      <c r="K350" s="59">
        <v>405185.0</v>
      </c>
      <c r="L350" s="60" t="s">
        <v>6295</v>
      </c>
      <c r="M350" s="63" t="s">
        <v>18</v>
      </c>
      <c r="N350" s="59" t="s">
        <v>18</v>
      </c>
      <c r="O350" s="57"/>
    </row>
    <row r="351">
      <c r="A351" s="63">
        <v>1.0</v>
      </c>
      <c r="B351" s="60" t="s">
        <v>6296</v>
      </c>
      <c r="C351" s="60" t="s">
        <v>6297</v>
      </c>
      <c r="D351" s="63">
        <v>1149.0</v>
      </c>
      <c r="E351" s="63" t="s">
        <v>6298</v>
      </c>
      <c r="F351" s="63" t="s">
        <v>140</v>
      </c>
      <c r="G351" s="60" t="s">
        <v>18</v>
      </c>
      <c r="H351" s="126">
        <v>43745.0</v>
      </c>
      <c r="I351" s="205">
        <v>43748.0</v>
      </c>
      <c r="J351" s="127" t="s">
        <v>6299</v>
      </c>
      <c r="K351" s="59">
        <v>668579.0</v>
      </c>
      <c r="L351" s="60" t="s">
        <v>18</v>
      </c>
      <c r="M351" s="63" t="s">
        <v>18</v>
      </c>
      <c r="N351" s="59" t="s">
        <v>18</v>
      </c>
      <c r="O351" s="57"/>
    </row>
    <row r="352" ht="25.5" customHeight="1">
      <c r="A352" s="63">
        <v>1.0</v>
      </c>
      <c r="B352" s="60" t="s">
        <v>6296</v>
      </c>
      <c r="C352" s="60" t="s">
        <v>6178</v>
      </c>
      <c r="D352" s="63">
        <v>1150.0</v>
      </c>
      <c r="E352" s="63" t="s">
        <v>6298</v>
      </c>
      <c r="F352" s="63" t="s">
        <v>140</v>
      </c>
      <c r="G352" s="60" t="s">
        <v>18</v>
      </c>
      <c r="H352" s="126">
        <v>43745.0</v>
      </c>
      <c r="I352" s="205">
        <v>43748.0</v>
      </c>
      <c r="J352" s="127" t="s">
        <v>6300</v>
      </c>
      <c r="K352" s="59">
        <v>668579.0</v>
      </c>
      <c r="L352" s="60" t="s">
        <v>18</v>
      </c>
      <c r="M352" s="63" t="s">
        <v>18</v>
      </c>
      <c r="N352" s="59" t="s">
        <v>18</v>
      </c>
      <c r="O352" s="57"/>
    </row>
    <row r="353" ht="40.5" customHeight="1">
      <c r="A353" s="63">
        <v>1.0</v>
      </c>
      <c r="B353" s="60" t="s">
        <v>6301</v>
      </c>
      <c r="C353" s="60" t="s">
        <v>6217</v>
      </c>
      <c r="D353" s="63">
        <v>1156.0</v>
      </c>
      <c r="E353" s="63" t="s">
        <v>6302</v>
      </c>
      <c r="F353" s="63" t="s">
        <v>140</v>
      </c>
      <c r="G353" s="60" t="s">
        <v>18</v>
      </c>
      <c r="H353" s="126">
        <v>43746.0</v>
      </c>
      <c r="I353" s="126">
        <v>43748.0</v>
      </c>
      <c r="J353" s="127" t="s">
        <v>6303</v>
      </c>
      <c r="K353" s="59">
        <v>668579.0</v>
      </c>
      <c r="L353" s="60" t="s">
        <v>18</v>
      </c>
      <c r="M353" s="63" t="s">
        <v>18</v>
      </c>
      <c r="N353" s="59" t="s">
        <v>18</v>
      </c>
      <c r="O353" s="57"/>
    </row>
    <row r="354">
      <c r="A354" s="63">
        <v>1.0</v>
      </c>
      <c r="B354" s="60" t="s">
        <v>4359</v>
      </c>
      <c r="C354" s="60" t="s">
        <v>6217</v>
      </c>
      <c r="D354" s="63">
        <v>1170.0</v>
      </c>
      <c r="E354" s="63" t="s">
        <v>6304</v>
      </c>
      <c r="F354" s="63" t="s">
        <v>140</v>
      </c>
      <c r="G354" s="60" t="s">
        <v>18</v>
      </c>
      <c r="H354" s="126">
        <v>43747.0</v>
      </c>
      <c r="I354" s="126">
        <v>43748.0</v>
      </c>
      <c r="J354" s="127" t="s">
        <v>6305</v>
      </c>
      <c r="K354" s="59">
        <v>668579.0</v>
      </c>
      <c r="L354" s="60" t="s">
        <v>18</v>
      </c>
      <c r="M354" s="63" t="s">
        <v>18</v>
      </c>
      <c r="N354" s="59" t="s">
        <v>18</v>
      </c>
      <c r="O354" s="57"/>
      <c r="P354" s="152"/>
    </row>
    <row r="355">
      <c r="A355" s="63">
        <v>1.0</v>
      </c>
      <c r="B355" s="60" t="s">
        <v>6306</v>
      </c>
      <c r="C355" s="60" t="s">
        <v>577</v>
      </c>
      <c r="D355" s="63" t="s">
        <v>18</v>
      </c>
      <c r="E355" s="63" t="s">
        <v>6307</v>
      </c>
      <c r="F355" s="63" t="s">
        <v>140</v>
      </c>
      <c r="G355" s="60" t="s">
        <v>18</v>
      </c>
      <c r="H355" s="126">
        <v>43752.0</v>
      </c>
      <c r="I355" s="126">
        <v>43756.0</v>
      </c>
      <c r="J355" s="127" t="s">
        <v>6308</v>
      </c>
      <c r="K355" s="59">
        <v>67290.0</v>
      </c>
      <c r="L355" s="60" t="s">
        <v>6309</v>
      </c>
      <c r="M355" s="63" t="s">
        <v>18</v>
      </c>
      <c r="N355" s="59" t="s">
        <v>18</v>
      </c>
      <c r="O355" s="57"/>
      <c r="P355" s="152"/>
    </row>
    <row r="356">
      <c r="A356" s="63">
        <v>1.0</v>
      </c>
      <c r="B356" s="226" t="s">
        <v>6306</v>
      </c>
      <c r="C356" s="60" t="s">
        <v>577</v>
      </c>
      <c r="D356" s="63">
        <v>1169.0</v>
      </c>
      <c r="E356" s="63" t="s">
        <v>6307</v>
      </c>
      <c r="F356" s="63" t="s">
        <v>140</v>
      </c>
      <c r="G356" s="60" t="s">
        <v>18</v>
      </c>
      <c r="H356" s="126">
        <v>43747.0</v>
      </c>
      <c r="I356" s="126">
        <v>43748.0</v>
      </c>
      <c r="J356" s="127" t="s">
        <v>6310</v>
      </c>
      <c r="K356" s="59">
        <v>65790.0</v>
      </c>
      <c r="L356" s="60" t="s">
        <v>18</v>
      </c>
      <c r="M356" s="63" t="s">
        <v>18</v>
      </c>
      <c r="N356" s="59" t="s">
        <v>18</v>
      </c>
      <c r="O356" s="57"/>
      <c r="P356" s="152"/>
    </row>
    <row r="357">
      <c r="A357" s="63">
        <v>1.0</v>
      </c>
      <c r="B357" s="60" t="s">
        <v>6306</v>
      </c>
      <c r="C357" s="60" t="s">
        <v>577</v>
      </c>
      <c r="D357" s="63" t="s">
        <v>18</v>
      </c>
      <c r="E357" s="63" t="s">
        <v>6307</v>
      </c>
      <c r="F357" s="63" t="s">
        <v>140</v>
      </c>
      <c r="G357" s="60" t="s">
        <v>18</v>
      </c>
      <c r="H357" s="126">
        <v>43824.0</v>
      </c>
      <c r="I357" s="126">
        <v>43826.0</v>
      </c>
      <c r="J357" s="127" t="s">
        <v>6311</v>
      </c>
      <c r="K357" s="59">
        <v>69922.0</v>
      </c>
      <c r="L357" s="60" t="s">
        <v>18</v>
      </c>
      <c r="M357" s="63" t="s">
        <v>18</v>
      </c>
      <c r="N357" s="59" t="s">
        <v>18</v>
      </c>
      <c r="O357" s="57"/>
      <c r="P357" s="306"/>
    </row>
    <row r="358">
      <c r="A358" s="63">
        <v>1.0</v>
      </c>
      <c r="B358" s="60" t="s">
        <v>6312</v>
      </c>
      <c r="C358" s="60" t="s">
        <v>577</v>
      </c>
      <c r="D358" s="63">
        <v>1174.0</v>
      </c>
      <c r="E358" s="63" t="s">
        <v>6313</v>
      </c>
      <c r="F358" s="63" t="s">
        <v>140</v>
      </c>
      <c r="G358" s="60" t="s">
        <v>18</v>
      </c>
      <c r="H358" s="126">
        <v>43748.0</v>
      </c>
      <c r="I358" s="126">
        <v>43748.0</v>
      </c>
      <c r="J358" s="127" t="s">
        <v>6314</v>
      </c>
      <c r="K358" s="59">
        <v>40154.0</v>
      </c>
      <c r="L358" s="60" t="s">
        <v>18</v>
      </c>
      <c r="M358" s="63" t="s">
        <v>18</v>
      </c>
      <c r="N358" s="59" t="s">
        <v>18</v>
      </c>
      <c r="O358" s="57"/>
      <c r="P358" s="306"/>
    </row>
    <row r="359">
      <c r="A359" s="63">
        <v>1.0</v>
      </c>
      <c r="B359" s="60" t="s">
        <v>6315</v>
      </c>
      <c r="C359" s="60" t="s">
        <v>530</v>
      </c>
      <c r="D359" s="63" t="s">
        <v>18</v>
      </c>
      <c r="E359" s="63" t="s">
        <v>6316</v>
      </c>
      <c r="F359" s="63" t="s">
        <v>140</v>
      </c>
      <c r="G359" s="60" t="s">
        <v>18</v>
      </c>
      <c r="H359" s="126">
        <v>43746.0</v>
      </c>
      <c r="I359" s="126">
        <v>43753.0</v>
      </c>
      <c r="J359" s="127" t="s">
        <v>6317</v>
      </c>
      <c r="K359" s="59">
        <v>790418.0</v>
      </c>
      <c r="L359" s="60" t="s">
        <v>18</v>
      </c>
      <c r="M359" s="63" t="s">
        <v>18</v>
      </c>
      <c r="N359" s="59" t="s">
        <v>18</v>
      </c>
      <c r="O359" s="57"/>
      <c r="P359" s="306"/>
    </row>
    <row r="360">
      <c r="A360" s="63">
        <v>1.0</v>
      </c>
      <c r="B360" s="60" t="s">
        <v>6318</v>
      </c>
      <c r="C360" s="60" t="s">
        <v>6217</v>
      </c>
      <c r="D360" s="63">
        <v>1190.0</v>
      </c>
      <c r="E360" s="63" t="s">
        <v>6319</v>
      </c>
      <c r="F360" s="63" t="s">
        <v>140</v>
      </c>
      <c r="G360" s="60" t="s">
        <v>18</v>
      </c>
      <c r="H360" s="126">
        <v>43752.0</v>
      </c>
      <c r="I360" s="126">
        <v>43756.0</v>
      </c>
      <c r="J360" s="127" t="s">
        <v>6320</v>
      </c>
      <c r="K360" s="59">
        <v>668579.0</v>
      </c>
      <c r="L360" s="60" t="s">
        <v>6321</v>
      </c>
      <c r="M360" s="63" t="s">
        <v>18</v>
      </c>
      <c r="N360" s="59" t="s">
        <v>18</v>
      </c>
      <c r="O360" s="57"/>
      <c r="P360" s="306"/>
    </row>
    <row r="361">
      <c r="A361" s="63">
        <v>1.0</v>
      </c>
      <c r="B361" s="60" t="s">
        <v>6318</v>
      </c>
      <c r="C361" s="60" t="s">
        <v>6217</v>
      </c>
      <c r="D361" s="63">
        <v>1184.0</v>
      </c>
      <c r="E361" s="63" t="s">
        <v>6319</v>
      </c>
      <c r="F361" s="63" t="s">
        <v>140</v>
      </c>
      <c r="G361" s="60" t="s">
        <v>18</v>
      </c>
      <c r="H361" s="126">
        <v>43749.0</v>
      </c>
      <c r="I361" s="126">
        <v>43754.0</v>
      </c>
      <c r="J361" s="127" t="s">
        <v>6322</v>
      </c>
      <c r="K361" s="59">
        <v>668579.0</v>
      </c>
      <c r="L361" s="60" t="s">
        <v>18</v>
      </c>
      <c r="M361" s="63" t="s">
        <v>18</v>
      </c>
      <c r="N361" s="59" t="s">
        <v>18</v>
      </c>
      <c r="O361" s="57"/>
      <c r="P361" s="306"/>
    </row>
    <row r="362">
      <c r="A362" s="63">
        <v>1.0</v>
      </c>
      <c r="B362" s="60" t="s">
        <v>6323</v>
      </c>
      <c r="C362" s="60" t="s">
        <v>93</v>
      </c>
      <c r="D362" s="63">
        <v>1183.0</v>
      </c>
      <c r="E362" s="63" t="s">
        <v>6324</v>
      </c>
      <c r="F362" s="63" t="s">
        <v>140</v>
      </c>
      <c r="G362" s="60" t="s">
        <v>18</v>
      </c>
      <c r="H362" s="126">
        <v>43749.0</v>
      </c>
      <c r="I362" s="126">
        <v>43755.0</v>
      </c>
      <c r="J362" s="127" t="s">
        <v>6325</v>
      </c>
      <c r="K362" s="59">
        <v>357020.0</v>
      </c>
      <c r="L362" s="60" t="s">
        <v>6326</v>
      </c>
      <c r="M362" s="63" t="s">
        <v>18</v>
      </c>
      <c r="N362" s="59" t="s">
        <v>18</v>
      </c>
      <c r="O362" s="57"/>
      <c r="P362" s="306"/>
    </row>
    <row r="363">
      <c r="A363" s="63">
        <v>1.0</v>
      </c>
      <c r="B363" s="60" t="s">
        <v>6327</v>
      </c>
      <c r="C363" s="60" t="s">
        <v>326</v>
      </c>
      <c r="D363" s="63" t="s">
        <v>18</v>
      </c>
      <c r="E363" s="63" t="s">
        <v>6328</v>
      </c>
      <c r="F363" s="63" t="s">
        <v>140</v>
      </c>
      <c r="G363" s="60" t="s">
        <v>18</v>
      </c>
      <c r="H363" s="126">
        <v>43818.0</v>
      </c>
      <c r="I363" s="205">
        <v>43818.0</v>
      </c>
      <c r="J363" s="127" t="s">
        <v>6329</v>
      </c>
      <c r="K363" s="59">
        <v>2473765.0</v>
      </c>
      <c r="L363" s="60" t="s">
        <v>6330</v>
      </c>
      <c r="M363" s="61" t="s">
        <v>6331</v>
      </c>
      <c r="N363" s="66">
        <v>1731635.5</v>
      </c>
      <c r="O363" s="62" t="s">
        <v>539</v>
      </c>
      <c r="P363" s="306"/>
    </row>
    <row r="364">
      <c r="A364" s="63">
        <v>1.0</v>
      </c>
      <c r="B364" s="60" t="s">
        <v>6327</v>
      </c>
      <c r="C364" s="60" t="s">
        <v>326</v>
      </c>
      <c r="D364" s="63" t="s">
        <v>18</v>
      </c>
      <c r="E364" s="63" t="s">
        <v>6328</v>
      </c>
      <c r="F364" s="63" t="s">
        <v>140</v>
      </c>
      <c r="G364" s="60" t="s">
        <v>18</v>
      </c>
      <c r="H364" s="126">
        <v>43815.0</v>
      </c>
      <c r="I364" s="205">
        <v>43817.0</v>
      </c>
      <c r="J364" s="127" t="s">
        <v>6332</v>
      </c>
      <c r="K364" s="59">
        <v>2473765.0</v>
      </c>
      <c r="L364" s="60" t="s">
        <v>6330</v>
      </c>
      <c r="M364" s="63" t="s">
        <v>18</v>
      </c>
      <c r="N364" s="59" t="s">
        <v>18</v>
      </c>
      <c r="O364" s="57"/>
      <c r="P364" s="306"/>
    </row>
    <row r="365" ht="63.0" customHeight="1">
      <c r="A365" s="63">
        <v>1.0</v>
      </c>
      <c r="B365" s="60" t="s">
        <v>6327</v>
      </c>
      <c r="C365" s="60" t="s">
        <v>326</v>
      </c>
      <c r="D365" s="63" t="s">
        <v>18</v>
      </c>
      <c r="E365" s="63" t="s">
        <v>6328</v>
      </c>
      <c r="F365" s="63" t="s">
        <v>140</v>
      </c>
      <c r="G365" s="60" t="s">
        <v>18</v>
      </c>
      <c r="H365" s="126">
        <v>43808.0</v>
      </c>
      <c r="I365" s="205">
        <v>43811.0</v>
      </c>
      <c r="J365" s="127" t="s">
        <v>6333</v>
      </c>
      <c r="K365" s="59">
        <v>2473765.0</v>
      </c>
      <c r="L365" s="60" t="s">
        <v>6334</v>
      </c>
      <c r="M365" s="63" t="s">
        <v>18</v>
      </c>
      <c r="N365" s="59" t="s">
        <v>18</v>
      </c>
      <c r="O365" s="57"/>
      <c r="P365" s="306"/>
    </row>
    <row r="366">
      <c r="A366" s="63">
        <v>1.0</v>
      </c>
      <c r="B366" s="60" t="s">
        <v>6327</v>
      </c>
      <c r="C366" s="60" t="s">
        <v>326</v>
      </c>
      <c r="D366" s="63">
        <v>1202.0</v>
      </c>
      <c r="E366" s="63" t="s">
        <v>6328</v>
      </c>
      <c r="F366" s="63" t="s">
        <v>140</v>
      </c>
      <c r="G366" s="60" t="s">
        <v>18</v>
      </c>
      <c r="H366" s="126">
        <v>43754.0</v>
      </c>
      <c r="I366" s="205">
        <v>43790.0</v>
      </c>
      <c r="J366" s="127" t="s">
        <v>6335</v>
      </c>
      <c r="K366" s="59">
        <v>2473765.0</v>
      </c>
      <c r="L366" s="60" t="s">
        <v>18</v>
      </c>
      <c r="M366" s="63" t="s">
        <v>18</v>
      </c>
      <c r="N366" s="59" t="s">
        <v>18</v>
      </c>
      <c r="O366" s="57"/>
      <c r="P366" s="152"/>
    </row>
    <row r="367">
      <c r="A367" s="63">
        <v>1.0</v>
      </c>
      <c r="B367" s="60" t="s">
        <v>6336</v>
      </c>
      <c r="C367" s="60" t="s">
        <v>577</v>
      </c>
      <c r="D367" s="63" t="s">
        <v>18</v>
      </c>
      <c r="E367" s="63" t="s">
        <v>6337</v>
      </c>
      <c r="F367" s="63" t="s">
        <v>140</v>
      </c>
      <c r="G367" s="60" t="s">
        <v>18</v>
      </c>
      <c r="H367" s="126">
        <v>43797.0</v>
      </c>
      <c r="I367" s="126">
        <v>43797.0</v>
      </c>
      <c r="J367" s="127" t="s">
        <v>6338</v>
      </c>
      <c r="K367" s="59">
        <v>106962.0</v>
      </c>
      <c r="L367" s="60" t="s">
        <v>6339</v>
      </c>
      <c r="M367" s="61" t="s">
        <v>577</v>
      </c>
      <c r="N367" s="66">
        <v>74873.0</v>
      </c>
      <c r="O367" s="62" t="s">
        <v>337</v>
      </c>
      <c r="P367" s="152"/>
    </row>
    <row r="368">
      <c r="A368" s="63">
        <v>1.0</v>
      </c>
      <c r="B368" s="60" t="s">
        <v>6336</v>
      </c>
      <c r="C368" s="60" t="s">
        <v>577</v>
      </c>
      <c r="D368" s="63" t="s">
        <v>18</v>
      </c>
      <c r="E368" s="63" t="s">
        <v>6337</v>
      </c>
      <c r="F368" s="63" t="s">
        <v>140</v>
      </c>
      <c r="G368" s="60" t="s">
        <v>18</v>
      </c>
      <c r="H368" s="126">
        <v>43769.0</v>
      </c>
      <c r="I368" s="126">
        <v>43769.0</v>
      </c>
      <c r="J368" s="127" t="s">
        <v>5842</v>
      </c>
      <c r="K368" s="59">
        <v>106962.0</v>
      </c>
      <c r="L368" s="60" t="s">
        <v>6339</v>
      </c>
      <c r="M368" s="61" t="s">
        <v>577</v>
      </c>
      <c r="N368" s="66">
        <v>32088.6</v>
      </c>
      <c r="O368" s="62" t="s">
        <v>337</v>
      </c>
      <c r="P368" s="152"/>
    </row>
    <row r="369">
      <c r="A369" s="63">
        <v>1.0</v>
      </c>
      <c r="B369" s="60" t="s">
        <v>6336</v>
      </c>
      <c r="C369" s="60" t="s">
        <v>577</v>
      </c>
      <c r="D369" s="63">
        <v>1199.0</v>
      </c>
      <c r="E369" s="63" t="s">
        <v>6337</v>
      </c>
      <c r="F369" s="63" t="s">
        <v>140</v>
      </c>
      <c r="G369" s="60" t="s">
        <v>18</v>
      </c>
      <c r="H369" s="126">
        <v>43754.0</v>
      </c>
      <c r="I369" s="205">
        <v>43755.0</v>
      </c>
      <c r="J369" s="127" t="s">
        <v>6340</v>
      </c>
      <c r="K369" s="59">
        <v>106962.0</v>
      </c>
      <c r="L369" s="60" t="s">
        <v>6339</v>
      </c>
      <c r="M369" s="63" t="s">
        <v>18</v>
      </c>
      <c r="N369" s="59" t="s">
        <v>18</v>
      </c>
      <c r="O369" s="57"/>
      <c r="P369" s="152"/>
    </row>
    <row r="370">
      <c r="A370" s="63">
        <v>1.0</v>
      </c>
      <c r="B370" s="60" t="s">
        <v>108</v>
      </c>
      <c r="C370" s="60" t="s">
        <v>6341</v>
      </c>
      <c r="D370" s="63" t="s">
        <v>18</v>
      </c>
      <c r="E370" s="63" t="s">
        <v>6342</v>
      </c>
      <c r="F370" s="63" t="s">
        <v>140</v>
      </c>
      <c r="G370" s="60" t="s">
        <v>18</v>
      </c>
      <c r="H370" s="126">
        <v>43756.0</v>
      </c>
      <c r="I370" s="205">
        <v>43759.0</v>
      </c>
      <c r="J370" s="127" t="s">
        <v>6343</v>
      </c>
      <c r="K370" s="59">
        <v>723600.0</v>
      </c>
      <c r="L370" s="60" t="s">
        <v>18</v>
      </c>
      <c r="M370" s="63" t="s">
        <v>18</v>
      </c>
      <c r="N370" s="59" t="s">
        <v>18</v>
      </c>
      <c r="O370" s="57"/>
      <c r="P370" s="152"/>
    </row>
    <row r="371">
      <c r="A371" s="63">
        <v>1.0</v>
      </c>
      <c r="B371" s="60" t="s">
        <v>6344</v>
      </c>
      <c r="C371" s="60" t="s">
        <v>4243</v>
      </c>
      <c r="D371" s="63">
        <v>1208.0</v>
      </c>
      <c r="E371" s="63" t="s">
        <v>6345</v>
      </c>
      <c r="F371" s="63" t="s">
        <v>140</v>
      </c>
      <c r="G371" s="60" t="s">
        <v>18</v>
      </c>
      <c r="H371" s="126">
        <v>43756.0</v>
      </c>
      <c r="I371" s="126">
        <v>43760.0</v>
      </c>
      <c r="J371" s="127" t="s">
        <v>6346</v>
      </c>
      <c r="K371" s="59">
        <v>73576.0</v>
      </c>
      <c r="L371" s="60" t="s">
        <v>6347</v>
      </c>
      <c r="M371" s="63" t="s">
        <v>18</v>
      </c>
      <c r="N371" s="59" t="s">
        <v>18</v>
      </c>
      <c r="O371" s="57"/>
      <c r="P371" s="152"/>
    </row>
    <row r="372">
      <c r="A372" s="63">
        <v>1.0</v>
      </c>
      <c r="B372" s="60" t="s">
        <v>1272</v>
      </c>
      <c r="C372" s="60" t="s">
        <v>426</v>
      </c>
      <c r="D372" s="63">
        <v>1222.0</v>
      </c>
      <c r="E372" s="63" t="s">
        <v>6348</v>
      </c>
      <c r="F372" s="63" t="s">
        <v>140</v>
      </c>
      <c r="G372" s="60" t="s">
        <v>18</v>
      </c>
      <c r="H372" s="126">
        <v>43760.0</v>
      </c>
      <c r="I372" s="126">
        <v>43760.0</v>
      </c>
      <c r="J372" s="127" t="s">
        <v>6349</v>
      </c>
      <c r="K372" s="59">
        <v>18019.0</v>
      </c>
      <c r="L372" s="60" t="s">
        <v>6350</v>
      </c>
      <c r="M372" s="63" t="s">
        <v>18</v>
      </c>
      <c r="N372" s="59" t="s">
        <v>18</v>
      </c>
      <c r="O372" s="57"/>
      <c r="P372" s="152"/>
    </row>
    <row r="373">
      <c r="A373" s="63">
        <v>1.0</v>
      </c>
      <c r="B373" s="60" t="s">
        <v>6351</v>
      </c>
      <c r="C373" s="60" t="s">
        <v>577</v>
      </c>
      <c r="D373" s="63">
        <v>1225.0</v>
      </c>
      <c r="E373" s="63" t="s">
        <v>6352</v>
      </c>
      <c r="F373" s="63" t="s">
        <v>140</v>
      </c>
      <c r="G373" s="60" t="s">
        <v>18</v>
      </c>
      <c r="H373" s="126">
        <v>43760.0</v>
      </c>
      <c r="I373" s="126">
        <v>43768.0</v>
      </c>
      <c r="J373" s="127" t="s">
        <v>6353</v>
      </c>
      <c r="K373" s="59">
        <v>263056.0</v>
      </c>
      <c r="L373" s="60" t="s">
        <v>18</v>
      </c>
      <c r="M373" s="63" t="s">
        <v>18</v>
      </c>
      <c r="N373" s="59" t="s">
        <v>18</v>
      </c>
      <c r="O373" s="57"/>
      <c r="P373" s="152"/>
    </row>
    <row r="374">
      <c r="A374" s="63">
        <v>1.0</v>
      </c>
      <c r="B374" s="60" t="s">
        <v>6354</v>
      </c>
      <c r="C374" s="60" t="s">
        <v>577</v>
      </c>
      <c r="D374" s="63" t="s">
        <v>18</v>
      </c>
      <c r="E374" s="63" t="s">
        <v>6355</v>
      </c>
      <c r="F374" s="63" t="s">
        <v>140</v>
      </c>
      <c r="G374" s="60" t="s">
        <v>18</v>
      </c>
      <c r="H374" s="126">
        <v>43774.0</v>
      </c>
      <c r="I374" s="126">
        <v>43774.0</v>
      </c>
      <c r="J374" s="127" t="s">
        <v>6356</v>
      </c>
      <c r="K374" s="59">
        <v>72590.0</v>
      </c>
      <c r="L374" s="60" t="s">
        <v>6357</v>
      </c>
      <c r="M374" s="61" t="s">
        <v>577</v>
      </c>
      <c r="N374" s="66">
        <v>72590.0</v>
      </c>
      <c r="O374" s="62" t="s">
        <v>337</v>
      </c>
    </row>
    <row r="375">
      <c r="A375" s="63">
        <v>1.0</v>
      </c>
      <c r="B375" s="60" t="s">
        <v>6354</v>
      </c>
      <c r="C375" s="60" t="s">
        <v>577</v>
      </c>
      <c r="D375" s="63">
        <v>1224.0</v>
      </c>
      <c r="E375" s="63" t="s">
        <v>6355</v>
      </c>
      <c r="F375" s="63" t="s">
        <v>140</v>
      </c>
      <c r="G375" s="60" t="s">
        <v>18</v>
      </c>
      <c r="H375" s="126">
        <v>43760.0</v>
      </c>
      <c r="I375" s="126">
        <v>43767.0</v>
      </c>
      <c r="J375" s="127" t="s">
        <v>6358</v>
      </c>
      <c r="K375" s="59">
        <v>72590.0</v>
      </c>
      <c r="L375" s="60" t="s">
        <v>6357</v>
      </c>
      <c r="M375" s="63" t="s">
        <v>18</v>
      </c>
      <c r="N375" s="59" t="s">
        <v>18</v>
      </c>
      <c r="O375" s="57"/>
    </row>
    <row r="376">
      <c r="A376" s="63">
        <v>1.0</v>
      </c>
      <c r="B376" s="60" t="s">
        <v>474</v>
      </c>
      <c r="C376" s="60" t="s">
        <v>6359</v>
      </c>
      <c r="D376" s="63">
        <v>1232.0</v>
      </c>
      <c r="E376" s="63" t="s">
        <v>6360</v>
      </c>
      <c r="F376" s="63" t="s">
        <v>140</v>
      </c>
      <c r="G376" s="60" t="s">
        <v>18</v>
      </c>
      <c r="H376" s="126">
        <v>43762.0</v>
      </c>
      <c r="I376" s="126">
        <v>43767.0</v>
      </c>
      <c r="J376" s="127" t="s">
        <v>6361</v>
      </c>
      <c r="K376" s="59">
        <v>200671.0</v>
      </c>
      <c r="L376" s="60" t="s">
        <v>18</v>
      </c>
      <c r="M376" s="63" t="s">
        <v>18</v>
      </c>
      <c r="N376" s="59" t="s">
        <v>18</v>
      </c>
      <c r="O376" s="57"/>
    </row>
    <row r="377">
      <c r="A377" s="63">
        <v>1.0</v>
      </c>
      <c r="B377" s="60" t="s">
        <v>6362</v>
      </c>
      <c r="C377" s="60" t="s">
        <v>6363</v>
      </c>
      <c r="D377" s="63" t="s">
        <v>18</v>
      </c>
      <c r="E377" s="63" t="s">
        <v>6364</v>
      </c>
      <c r="F377" s="63" t="s">
        <v>140</v>
      </c>
      <c r="G377" s="60" t="s">
        <v>18</v>
      </c>
      <c r="H377" s="126">
        <v>43774.0</v>
      </c>
      <c r="I377" s="126">
        <v>43774.0</v>
      </c>
      <c r="J377" s="127" t="s">
        <v>6356</v>
      </c>
      <c r="K377" s="59">
        <v>40354.0</v>
      </c>
      <c r="L377" s="60" t="s">
        <v>6365</v>
      </c>
      <c r="M377" s="61" t="s">
        <v>577</v>
      </c>
      <c r="N377" s="66">
        <v>40354.0</v>
      </c>
      <c r="O377" s="62" t="s">
        <v>337</v>
      </c>
    </row>
    <row r="378">
      <c r="A378" s="63">
        <v>1.0</v>
      </c>
      <c r="B378" s="60" t="s">
        <v>6362</v>
      </c>
      <c r="C378" s="60" t="s">
        <v>6363</v>
      </c>
      <c r="D378" s="63" t="s">
        <v>18</v>
      </c>
      <c r="E378" s="63" t="s">
        <v>6364</v>
      </c>
      <c r="F378" s="63" t="s">
        <v>140</v>
      </c>
      <c r="G378" s="60" t="s">
        <v>18</v>
      </c>
      <c r="H378" s="126">
        <v>43770.0</v>
      </c>
      <c r="I378" s="126">
        <v>43770.0</v>
      </c>
      <c r="J378" s="127" t="s">
        <v>6366</v>
      </c>
      <c r="K378" s="59">
        <v>40354.0</v>
      </c>
      <c r="L378" s="60" t="s">
        <v>6365</v>
      </c>
      <c r="M378" s="63" t="s">
        <v>18</v>
      </c>
      <c r="N378" s="66" t="s">
        <v>18</v>
      </c>
      <c r="O378" s="57"/>
    </row>
    <row r="379">
      <c r="A379" s="63">
        <v>1.0</v>
      </c>
      <c r="B379" s="60" t="s">
        <v>6362</v>
      </c>
      <c r="C379" s="60" t="s">
        <v>6363</v>
      </c>
      <c r="D379" s="63">
        <v>1258.0</v>
      </c>
      <c r="E379" s="63" t="s">
        <v>6364</v>
      </c>
      <c r="F379" s="63" t="s">
        <v>140</v>
      </c>
      <c r="G379" s="60" t="s">
        <v>18</v>
      </c>
      <c r="H379" s="126">
        <v>43767.0</v>
      </c>
      <c r="I379" s="126">
        <v>43768.0</v>
      </c>
      <c r="J379" s="127" t="s">
        <v>6367</v>
      </c>
      <c r="K379" s="59">
        <v>40354.0</v>
      </c>
      <c r="L379" s="60" t="s">
        <v>18</v>
      </c>
      <c r="M379" s="63" t="s">
        <v>18</v>
      </c>
      <c r="N379" s="66" t="s">
        <v>18</v>
      </c>
      <c r="O379" s="57"/>
    </row>
    <row r="380">
      <c r="A380" s="63">
        <v>2.0</v>
      </c>
      <c r="B380" s="60" t="s">
        <v>6368</v>
      </c>
      <c r="C380" s="60" t="s">
        <v>326</v>
      </c>
      <c r="D380" s="63">
        <v>1207.0</v>
      </c>
      <c r="E380" s="63" t="s">
        <v>6369</v>
      </c>
      <c r="F380" s="63" t="s">
        <v>140</v>
      </c>
      <c r="G380" s="60" t="s">
        <v>18</v>
      </c>
      <c r="H380" s="126">
        <v>43756.0</v>
      </c>
      <c r="I380" s="126">
        <v>43759.0</v>
      </c>
      <c r="J380" s="127" t="s">
        <v>6370</v>
      </c>
      <c r="K380" s="63" t="s">
        <v>18</v>
      </c>
      <c r="L380" s="60" t="s">
        <v>18</v>
      </c>
      <c r="M380" s="63" t="s">
        <v>18</v>
      </c>
      <c r="N380" s="59" t="s">
        <v>18</v>
      </c>
      <c r="O380" s="57"/>
    </row>
    <row r="381">
      <c r="A381" s="63">
        <v>1.0</v>
      </c>
      <c r="B381" s="60" t="s">
        <v>474</v>
      </c>
      <c r="C381" s="60" t="s">
        <v>275</v>
      </c>
      <c r="D381" s="63">
        <v>1286.0</v>
      </c>
      <c r="E381" s="63" t="s">
        <v>6371</v>
      </c>
      <c r="F381" s="63" t="s">
        <v>140</v>
      </c>
      <c r="G381" s="60" t="s">
        <v>18</v>
      </c>
      <c r="H381" s="126">
        <v>43770.0</v>
      </c>
      <c r="I381" s="126">
        <v>43770.0</v>
      </c>
      <c r="J381" s="127" t="s">
        <v>6372</v>
      </c>
      <c r="K381" s="59">
        <v>488941.0</v>
      </c>
      <c r="L381" s="60" t="s">
        <v>18</v>
      </c>
      <c r="M381" s="63" t="s">
        <v>18</v>
      </c>
      <c r="N381" s="66" t="s">
        <v>18</v>
      </c>
      <c r="O381" s="57"/>
    </row>
    <row r="382">
      <c r="A382" s="63">
        <v>1.0</v>
      </c>
      <c r="B382" s="60" t="s">
        <v>457</v>
      </c>
      <c r="C382" s="60" t="s">
        <v>6373</v>
      </c>
      <c r="D382" s="63">
        <v>1297.0</v>
      </c>
      <c r="E382" s="63" t="s">
        <v>6374</v>
      </c>
      <c r="F382" s="63" t="s">
        <v>140</v>
      </c>
      <c r="G382" s="60" t="s">
        <v>18</v>
      </c>
      <c r="H382" s="126">
        <v>43775.0</v>
      </c>
      <c r="I382" s="126">
        <v>43780.0</v>
      </c>
      <c r="J382" s="127" t="s">
        <v>6375</v>
      </c>
      <c r="K382" s="59">
        <v>211432.0</v>
      </c>
      <c r="L382" s="60" t="s">
        <v>18</v>
      </c>
      <c r="M382" s="63" t="s">
        <v>18</v>
      </c>
      <c r="N382" s="66" t="s">
        <v>18</v>
      </c>
      <c r="O382" s="57"/>
    </row>
    <row r="383">
      <c r="A383" s="63">
        <v>1.0</v>
      </c>
      <c r="B383" s="60" t="s">
        <v>6376</v>
      </c>
      <c r="C383" s="60" t="s">
        <v>93</v>
      </c>
      <c r="D383" s="63">
        <v>1313.0</v>
      </c>
      <c r="E383" s="63" t="s">
        <v>6377</v>
      </c>
      <c r="F383" s="63" t="s">
        <v>140</v>
      </c>
      <c r="G383" s="60" t="s">
        <v>18</v>
      </c>
      <c r="H383" s="126">
        <v>43777.0</v>
      </c>
      <c r="I383" s="126">
        <v>43784.0</v>
      </c>
      <c r="J383" s="127" t="s">
        <v>6378</v>
      </c>
      <c r="K383" s="59">
        <v>658534.0</v>
      </c>
      <c r="L383" s="60" t="s">
        <v>18</v>
      </c>
      <c r="M383" s="63" t="s">
        <v>18</v>
      </c>
      <c r="N383" s="66" t="s">
        <v>18</v>
      </c>
      <c r="O383" s="57"/>
    </row>
    <row r="384">
      <c r="A384" s="63">
        <v>1.0</v>
      </c>
      <c r="B384" s="60" t="s">
        <v>474</v>
      </c>
      <c r="C384" s="60" t="s">
        <v>6379</v>
      </c>
      <c r="D384" s="63">
        <v>1377.0</v>
      </c>
      <c r="E384" s="63" t="s">
        <v>6380</v>
      </c>
      <c r="F384" s="63" t="s">
        <v>140</v>
      </c>
      <c r="G384" s="60" t="s">
        <v>18</v>
      </c>
      <c r="H384" s="126">
        <v>43791.0</v>
      </c>
      <c r="I384" s="126">
        <v>43801.0</v>
      </c>
      <c r="J384" s="127" t="s">
        <v>6381</v>
      </c>
      <c r="K384" s="59">
        <v>49069.0</v>
      </c>
      <c r="L384" s="60" t="s">
        <v>6382</v>
      </c>
      <c r="M384" s="63" t="s">
        <v>18</v>
      </c>
      <c r="N384" s="59" t="s">
        <v>18</v>
      </c>
      <c r="O384" s="57"/>
    </row>
    <row r="385">
      <c r="A385" s="63">
        <v>1.0</v>
      </c>
      <c r="B385" s="60" t="s">
        <v>474</v>
      </c>
      <c r="C385" s="60" t="s">
        <v>6379</v>
      </c>
      <c r="D385" s="63">
        <v>1338.0</v>
      </c>
      <c r="E385" s="63" t="s">
        <v>6380</v>
      </c>
      <c r="F385" s="63" t="s">
        <v>140</v>
      </c>
      <c r="G385" s="60" t="s">
        <v>18</v>
      </c>
      <c r="H385" s="126">
        <v>43783.0</v>
      </c>
      <c r="I385" s="126">
        <v>43784.0</v>
      </c>
      <c r="J385" s="127" t="s">
        <v>6383</v>
      </c>
      <c r="K385" s="59">
        <v>49069.0</v>
      </c>
      <c r="L385" s="60" t="s">
        <v>6382</v>
      </c>
      <c r="M385" s="63" t="s">
        <v>18</v>
      </c>
      <c r="N385" s="59" t="s">
        <v>18</v>
      </c>
      <c r="O385" s="57"/>
      <c r="P385" s="152"/>
    </row>
    <row r="386">
      <c r="A386" s="63">
        <v>1.0</v>
      </c>
      <c r="B386" s="60" t="s">
        <v>457</v>
      </c>
      <c r="C386" s="60" t="s">
        <v>6384</v>
      </c>
      <c r="D386" s="63">
        <v>1343.0</v>
      </c>
      <c r="E386" s="63" t="s">
        <v>6385</v>
      </c>
      <c r="F386" s="63" t="s">
        <v>140</v>
      </c>
      <c r="G386" s="60" t="s">
        <v>18</v>
      </c>
      <c r="H386" s="126">
        <v>43783.0</v>
      </c>
      <c r="I386" s="126">
        <v>43790.0</v>
      </c>
      <c r="J386" s="127" t="s">
        <v>6386</v>
      </c>
      <c r="K386" s="59">
        <v>1428096.0</v>
      </c>
      <c r="L386" s="60" t="s">
        <v>18</v>
      </c>
      <c r="M386" s="63" t="s">
        <v>18</v>
      </c>
      <c r="N386" s="59" t="s">
        <v>18</v>
      </c>
      <c r="O386" s="57"/>
    </row>
    <row r="387">
      <c r="A387" s="63">
        <v>1.0</v>
      </c>
      <c r="B387" s="60" t="s">
        <v>6387</v>
      </c>
      <c r="C387" s="60" t="s">
        <v>6388</v>
      </c>
      <c r="D387" s="63">
        <v>1356.0</v>
      </c>
      <c r="E387" s="63" t="s">
        <v>6389</v>
      </c>
      <c r="F387" s="63" t="s">
        <v>140</v>
      </c>
      <c r="G387" s="60" t="s">
        <v>18</v>
      </c>
      <c r="H387" s="126">
        <v>43787.0</v>
      </c>
      <c r="I387" s="126">
        <v>43790.0</v>
      </c>
      <c r="J387" s="127" t="s">
        <v>6390</v>
      </c>
      <c r="K387" s="59">
        <v>1924396.0</v>
      </c>
      <c r="L387" s="60" t="s">
        <v>18</v>
      </c>
      <c r="M387" s="63" t="s">
        <v>18</v>
      </c>
      <c r="N387" s="59" t="s">
        <v>18</v>
      </c>
      <c r="O387" s="57"/>
    </row>
    <row r="388">
      <c r="A388" s="63">
        <v>1.0</v>
      </c>
      <c r="B388" s="60" t="s">
        <v>1065</v>
      </c>
      <c r="C388" s="60" t="s">
        <v>6391</v>
      </c>
      <c r="D388" s="63">
        <v>1369.0</v>
      </c>
      <c r="E388" s="63" t="s">
        <v>6392</v>
      </c>
      <c r="F388" s="63" t="s">
        <v>140</v>
      </c>
      <c r="G388" s="60" t="s">
        <v>18</v>
      </c>
      <c r="H388" s="126">
        <v>43790.0</v>
      </c>
      <c r="I388" s="126">
        <v>43791.0</v>
      </c>
      <c r="J388" s="127" t="s">
        <v>6393</v>
      </c>
      <c r="K388" s="59">
        <v>146430.0</v>
      </c>
      <c r="L388" s="60" t="s">
        <v>6394</v>
      </c>
      <c r="M388" s="61" t="s">
        <v>6395</v>
      </c>
      <c r="N388" s="59" t="s">
        <v>18</v>
      </c>
      <c r="O388" s="57"/>
    </row>
    <row r="389">
      <c r="A389" s="63">
        <v>1.0</v>
      </c>
      <c r="B389" s="60" t="s">
        <v>1801</v>
      </c>
      <c r="C389" s="60" t="s">
        <v>153</v>
      </c>
      <c r="D389" s="63">
        <v>1371.0</v>
      </c>
      <c r="E389" s="63" t="s">
        <v>6396</v>
      </c>
      <c r="F389" s="63" t="s">
        <v>140</v>
      </c>
      <c r="G389" s="60" t="s">
        <v>18</v>
      </c>
      <c r="H389" s="126">
        <v>43790.0</v>
      </c>
      <c r="I389" s="126">
        <v>43791.0</v>
      </c>
      <c r="J389" s="127" t="s">
        <v>6397</v>
      </c>
      <c r="K389" s="59">
        <v>1480597.0</v>
      </c>
      <c r="L389" s="60" t="s">
        <v>18</v>
      </c>
      <c r="M389" s="61" t="s">
        <v>18</v>
      </c>
      <c r="N389" s="59" t="s">
        <v>18</v>
      </c>
      <c r="O389" s="57"/>
    </row>
    <row r="390">
      <c r="A390" s="63">
        <v>1.0</v>
      </c>
      <c r="B390" s="60" t="s">
        <v>6398</v>
      </c>
      <c r="C390" s="60" t="s">
        <v>93</v>
      </c>
      <c r="D390" s="63">
        <v>1376.0</v>
      </c>
      <c r="E390" s="63" t="s">
        <v>6399</v>
      </c>
      <c r="F390" s="63" t="s">
        <v>140</v>
      </c>
      <c r="G390" s="60" t="s">
        <v>18</v>
      </c>
      <c r="H390" s="126">
        <v>43791.0</v>
      </c>
      <c r="I390" s="126">
        <v>43796.0</v>
      </c>
      <c r="J390" s="127" t="s">
        <v>6400</v>
      </c>
      <c r="K390" s="59">
        <v>1079415.0</v>
      </c>
      <c r="L390" s="60" t="s">
        <v>18</v>
      </c>
      <c r="M390" s="61" t="s">
        <v>18</v>
      </c>
      <c r="N390" s="59" t="s">
        <v>18</v>
      </c>
      <c r="O390" s="57"/>
    </row>
    <row r="391">
      <c r="A391" s="63">
        <v>1.0</v>
      </c>
      <c r="B391" s="60" t="s">
        <v>6401</v>
      </c>
      <c r="C391" s="60" t="s">
        <v>93</v>
      </c>
      <c r="D391" s="63">
        <v>1393.0</v>
      </c>
      <c r="E391" s="63" t="s">
        <v>6402</v>
      </c>
      <c r="F391" s="63" t="s">
        <v>140</v>
      </c>
      <c r="G391" s="60" t="s">
        <v>18</v>
      </c>
      <c r="H391" s="126">
        <v>43791.0</v>
      </c>
      <c r="I391" s="205">
        <v>43797.0</v>
      </c>
      <c r="J391" s="127" t="s">
        <v>6403</v>
      </c>
      <c r="K391" s="63" t="s">
        <v>18</v>
      </c>
      <c r="L391" s="60" t="s">
        <v>18</v>
      </c>
      <c r="M391" s="63" t="s">
        <v>18</v>
      </c>
      <c r="N391" s="59" t="s">
        <v>18</v>
      </c>
      <c r="O391" s="57"/>
    </row>
    <row r="392">
      <c r="A392" s="63">
        <v>1.0</v>
      </c>
      <c r="B392" s="60" t="s">
        <v>6404</v>
      </c>
      <c r="C392" s="60" t="s">
        <v>2697</v>
      </c>
      <c r="D392" s="63">
        <v>1382.0</v>
      </c>
      <c r="E392" s="63" t="s">
        <v>6405</v>
      </c>
      <c r="F392" s="63" t="s">
        <v>140</v>
      </c>
      <c r="G392" s="60" t="s">
        <v>18</v>
      </c>
      <c r="H392" s="126">
        <v>43791.0</v>
      </c>
      <c r="I392" s="126">
        <v>43805.0</v>
      </c>
      <c r="J392" s="127" t="s">
        <v>6406</v>
      </c>
      <c r="K392" s="59">
        <v>2273226.0</v>
      </c>
      <c r="L392" s="60" t="s">
        <v>18</v>
      </c>
      <c r="M392" s="63" t="s">
        <v>18</v>
      </c>
      <c r="N392" s="59" t="s">
        <v>18</v>
      </c>
      <c r="O392" s="57"/>
    </row>
    <row r="393">
      <c r="A393" s="63">
        <v>1.0</v>
      </c>
      <c r="B393" s="60" t="s">
        <v>6407</v>
      </c>
      <c r="C393" s="60" t="s">
        <v>530</v>
      </c>
      <c r="D393" s="63">
        <v>1418.0</v>
      </c>
      <c r="E393" s="63" t="s">
        <v>6408</v>
      </c>
      <c r="F393" s="63" t="s">
        <v>140</v>
      </c>
      <c r="G393" s="60" t="s">
        <v>18</v>
      </c>
      <c r="H393" s="126">
        <v>43797.0</v>
      </c>
      <c r="I393" s="126">
        <v>43797.0</v>
      </c>
      <c r="J393" s="127" t="s">
        <v>6409</v>
      </c>
      <c r="K393" s="59">
        <v>148739.0</v>
      </c>
      <c r="L393" s="60" t="s">
        <v>18</v>
      </c>
      <c r="M393" s="63" t="s">
        <v>18</v>
      </c>
      <c r="N393" s="59" t="s">
        <v>18</v>
      </c>
      <c r="O393" s="57"/>
    </row>
    <row r="394">
      <c r="A394" s="63">
        <v>1.0</v>
      </c>
      <c r="B394" s="60" t="s">
        <v>6344</v>
      </c>
      <c r="C394" s="60" t="s">
        <v>4243</v>
      </c>
      <c r="D394" s="63" t="s">
        <v>18</v>
      </c>
      <c r="E394" s="63" t="s">
        <v>6410</v>
      </c>
      <c r="F394" s="63" t="s">
        <v>140</v>
      </c>
      <c r="G394" s="60" t="s">
        <v>18</v>
      </c>
      <c r="H394" s="126">
        <v>43801.0</v>
      </c>
      <c r="I394" s="126">
        <v>43801.0</v>
      </c>
      <c r="J394" s="127" t="s">
        <v>6411</v>
      </c>
      <c r="K394" s="59">
        <v>72076.0</v>
      </c>
      <c r="L394" s="60" t="s">
        <v>18</v>
      </c>
      <c r="M394" s="63" t="s">
        <v>18</v>
      </c>
      <c r="N394" s="59" t="s">
        <v>18</v>
      </c>
      <c r="O394" s="57"/>
    </row>
    <row r="395">
      <c r="A395" s="63">
        <v>1.0</v>
      </c>
      <c r="B395" s="60" t="s">
        <v>1065</v>
      </c>
      <c r="C395" s="60" t="s">
        <v>6139</v>
      </c>
      <c r="D395" s="63" t="s">
        <v>18</v>
      </c>
      <c r="E395" s="63" t="s">
        <v>6412</v>
      </c>
      <c r="F395" s="63" t="s">
        <v>140</v>
      </c>
      <c r="G395" s="60" t="s">
        <v>18</v>
      </c>
      <c r="H395" s="126">
        <v>43804.0</v>
      </c>
      <c r="I395" s="126">
        <v>43808.0</v>
      </c>
      <c r="J395" s="127" t="s">
        <v>6413</v>
      </c>
      <c r="K395" s="59">
        <v>146430.0</v>
      </c>
      <c r="L395" s="60" t="s">
        <v>6414</v>
      </c>
      <c r="M395" s="61" t="s">
        <v>6395</v>
      </c>
      <c r="N395" s="59" t="s">
        <v>18</v>
      </c>
      <c r="O395" s="57"/>
      <c r="P395" s="152"/>
    </row>
    <row r="396">
      <c r="A396" s="63">
        <v>1.0</v>
      </c>
      <c r="B396" s="60" t="s">
        <v>197</v>
      </c>
      <c r="C396" s="60" t="s">
        <v>2577</v>
      </c>
      <c r="D396" s="63" t="s">
        <v>18</v>
      </c>
      <c r="E396" s="63" t="s">
        <v>6415</v>
      </c>
      <c r="F396" s="63" t="s">
        <v>140</v>
      </c>
      <c r="G396" s="60" t="s">
        <v>18</v>
      </c>
      <c r="H396" s="126">
        <v>43805.0</v>
      </c>
      <c r="I396" s="126">
        <v>43809.0</v>
      </c>
      <c r="J396" s="127" t="s">
        <v>6416</v>
      </c>
      <c r="K396" s="59">
        <v>22681.0</v>
      </c>
      <c r="L396" s="60" t="s">
        <v>18</v>
      </c>
      <c r="M396" s="63" t="s">
        <v>18</v>
      </c>
      <c r="N396" s="59" t="s">
        <v>18</v>
      </c>
      <c r="O396" s="57"/>
      <c r="P396" s="152"/>
    </row>
    <row r="397">
      <c r="A397" s="63">
        <v>1.0</v>
      </c>
      <c r="B397" s="60" t="s">
        <v>6417</v>
      </c>
      <c r="C397" s="60" t="s">
        <v>6418</v>
      </c>
      <c r="D397" s="63">
        <v>1459.0</v>
      </c>
      <c r="E397" s="63" t="s">
        <v>6419</v>
      </c>
      <c r="F397" s="63" t="s">
        <v>140</v>
      </c>
      <c r="G397" s="60" t="s">
        <v>18</v>
      </c>
      <c r="H397" s="350">
        <v>43804.0</v>
      </c>
      <c r="I397" s="126">
        <v>43812.0</v>
      </c>
      <c r="J397" s="127" t="s">
        <v>6420</v>
      </c>
      <c r="K397" s="59">
        <v>1160902.0</v>
      </c>
      <c r="L397" s="60" t="s">
        <v>18</v>
      </c>
      <c r="M397" s="63" t="s">
        <v>18</v>
      </c>
      <c r="N397" s="59" t="s">
        <v>18</v>
      </c>
      <c r="O397" s="57"/>
    </row>
    <row r="398">
      <c r="A398" s="63">
        <v>1.0</v>
      </c>
      <c r="B398" s="60" t="s">
        <v>6421</v>
      </c>
      <c r="C398" s="60" t="s">
        <v>291</v>
      </c>
      <c r="D398" s="63">
        <v>1465.0</v>
      </c>
      <c r="E398" s="63" t="s">
        <v>6422</v>
      </c>
      <c r="F398" s="63" t="s">
        <v>140</v>
      </c>
      <c r="G398" s="60" t="s">
        <v>18</v>
      </c>
      <c r="H398" s="126">
        <v>43805.0</v>
      </c>
      <c r="I398" s="126">
        <v>43808.0</v>
      </c>
      <c r="J398" s="127" t="s">
        <v>6423</v>
      </c>
      <c r="K398" s="59">
        <v>402985.0</v>
      </c>
      <c r="L398" s="60" t="s">
        <v>18</v>
      </c>
      <c r="M398" s="63" t="s">
        <v>18</v>
      </c>
      <c r="N398" s="59" t="s">
        <v>18</v>
      </c>
      <c r="O398" s="57"/>
      <c r="P398" s="152"/>
    </row>
    <row r="399">
      <c r="A399" s="63">
        <v>1.0</v>
      </c>
      <c r="B399" s="60" t="s">
        <v>1876</v>
      </c>
      <c r="C399" s="60" t="s">
        <v>6424</v>
      </c>
      <c r="D399" s="63" t="s">
        <v>18</v>
      </c>
      <c r="E399" s="63" t="s">
        <v>6425</v>
      </c>
      <c r="F399" s="63" t="s">
        <v>140</v>
      </c>
      <c r="G399" s="60" t="s">
        <v>18</v>
      </c>
      <c r="H399" s="126">
        <v>43808.0</v>
      </c>
      <c r="I399" s="205">
        <v>43809.0</v>
      </c>
      <c r="J399" s="127" t="s">
        <v>6426</v>
      </c>
      <c r="K399" s="59">
        <v>118881.0</v>
      </c>
      <c r="L399" s="60" t="s">
        <v>18</v>
      </c>
      <c r="M399" s="63" t="s">
        <v>18</v>
      </c>
      <c r="N399" s="59" t="s">
        <v>18</v>
      </c>
      <c r="O399" s="57"/>
    </row>
    <row r="400">
      <c r="A400" s="63">
        <v>1.0</v>
      </c>
      <c r="B400" s="60" t="s">
        <v>102</v>
      </c>
      <c r="C400" s="60" t="s">
        <v>6427</v>
      </c>
      <c r="D400" s="63">
        <v>1477.0</v>
      </c>
      <c r="E400" s="63" t="s">
        <v>6428</v>
      </c>
      <c r="F400" s="63" t="s">
        <v>140</v>
      </c>
      <c r="G400" s="60" t="s">
        <v>18</v>
      </c>
      <c r="H400" s="126">
        <v>43810.0</v>
      </c>
      <c r="I400" s="205">
        <v>43826.0</v>
      </c>
      <c r="J400" s="127" t="s">
        <v>6429</v>
      </c>
      <c r="K400" s="59">
        <v>9003929.0</v>
      </c>
      <c r="L400" s="60" t="s">
        <v>18</v>
      </c>
      <c r="M400" s="63" t="s">
        <v>18</v>
      </c>
      <c r="N400" s="59" t="s">
        <v>18</v>
      </c>
      <c r="O400" s="57"/>
    </row>
    <row r="401">
      <c r="A401" s="63">
        <v>1.0</v>
      </c>
      <c r="B401" s="60" t="s">
        <v>6430</v>
      </c>
      <c r="C401" s="60" t="s">
        <v>6431</v>
      </c>
      <c r="D401" s="63" t="s">
        <v>18</v>
      </c>
      <c r="E401" s="63" t="s">
        <v>6428</v>
      </c>
      <c r="F401" s="63" t="s">
        <v>140</v>
      </c>
      <c r="G401" s="60" t="s">
        <v>18</v>
      </c>
      <c r="H401" s="126">
        <v>43823.0</v>
      </c>
      <c r="I401" s="126">
        <v>43826.0</v>
      </c>
      <c r="J401" s="127" t="s">
        <v>6432</v>
      </c>
      <c r="K401" s="59">
        <v>9003929.0</v>
      </c>
      <c r="L401" s="60" t="s">
        <v>18</v>
      </c>
      <c r="M401" s="63" t="s">
        <v>18</v>
      </c>
      <c r="N401" s="59" t="s">
        <v>18</v>
      </c>
      <c r="O401" s="57"/>
      <c r="P401" s="152"/>
    </row>
    <row r="402">
      <c r="A402" s="63">
        <v>1.0</v>
      </c>
      <c r="B402" s="60" t="s">
        <v>6433</v>
      </c>
      <c r="C402" s="60" t="s">
        <v>6434</v>
      </c>
      <c r="D402" s="63">
        <v>1490.0</v>
      </c>
      <c r="E402" s="63" t="s">
        <v>6435</v>
      </c>
      <c r="F402" s="63" t="s">
        <v>140</v>
      </c>
      <c r="G402" s="60" t="s">
        <v>18</v>
      </c>
      <c r="H402" s="126">
        <v>43817.0</v>
      </c>
      <c r="I402" s="126">
        <v>43819.0</v>
      </c>
      <c r="J402" s="127" t="s">
        <v>6436</v>
      </c>
      <c r="K402" s="59">
        <v>1821862.0</v>
      </c>
      <c r="L402" s="60" t="s">
        <v>18</v>
      </c>
      <c r="M402" s="63" t="s">
        <v>18</v>
      </c>
      <c r="N402" s="59" t="s">
        <v>18</v>
      </c>
      <c r="O402" s="57"/>
      <c r="P402" s="152"/>
    </row>
    <row r="403">
      <c r="A403" s="63">
        <v>2.0</v>
      </c>
      <c r="B403" s="60" t="s">
        <v>6437</v>
      </c>
      <c r="C403" s="60" t="s">
        <v>6438</v>
      </c>
      <c r="D403" s="63">
        <v>1503.0</v>
      </c>
      <c r="E403" s="63" t="s">
        <v>6439</v>
      </c>
      <c r="F403" s="63" t="s">
        <v>140</v>
      </c>
      <c r="G403" s="60" t="s">
        <v>18</v>
      </c>
      <c r="H403" s="126">
        <v>43817.0</v>
      </c>
      <c r="I403" s="126">
        <v>43823.0</v>
      </c>
      <c r="J403" s="127" t="s">
        <v>6440</v>
      </c>
      <c r="K403" s="59">
        <v>373321.0</v>
      </c>
      <c r="L403" s="60" t="s">
        <v>18</v>
      </c>
      <c r="M403" s="63" t="s">
        <v>18</v>
      </c>
      <c r="N403" s="59" t="s">
        <v>18</v>
      </c>
      <c r="O403" s="57"/>
      <c r="P403" s="152"/>
    </row>
    <row r="404">
      <c r="A404" s="63">
        <v>1.0</v>
      </c>
      <c r="B404" s="60" t="s">
        <v>2052</v>
      </c>
      <c r="C404" s="60" t="s">
        <v>326</v>
      </c>
      <c r="D404" s="63" t="s">
        <v>18</v>
      </c>
      <c r="E404" s="63" t="s">
        <v>6441</v>
      </c>
      <c r="F404" s="63" t="s">
        <v>140</v>
      </c>
      <c r="G404" s="60" t="s">
        <v>18</v>
      </c>
      <c r="H404" s="126">
        <v>43822.0</v>
      </c>
      <c r="I404" s="126">
        <v>43822.0</v>
      </c>
      <c r="J404" s="127" t="s">
        <v>6442</v>
      </c>
      <c r="K404" s="59">
        <v>1328917.0</v>
      </c>
      <c r="L404" s="60" t="s">
        <v>6443</v>
      </c>
      <c r="M404" s="63" t="s">
        <v>6264</v>
      </c>
      <c r="N404" s="59" t="s">
        <v>18</v>
      </c>
      <c r="O404" s="57"/>
      <c r="P404" s="152"/>
    </row>
    <row r="405">
      <c r="A405" s="63">
        <v>1.0</v>
      </c>
      <c r="B405" s="60" t="s">
        <v>5493</v>
      </c>
      <c r="C405" s="60" t="s">
        <v>6444</v>
      </c>
      <c r="D405" s="63">
        <v>240.0</v>
      </c>
      <c r="E405" s="63" t="s">
        <v>18</v>
      </c>
      <c r="F405" s="63" t="s">
        <v>2387</v>
      </c>
      <c r="G405" s="60" t="s">
        <v>18</v>
      </c>
      <c r="H405" s="126">
        <v>43521.0</v>
      </c>
      <c r="I405" s="126">
        <v>43549.0</v>
      </c>
      <c r="J405" s="127" t="s">
        <v>6445</v>
      </c>
      <c r="K405" s="59" t="s">
        <v>18</v>
      </c>
      <c r="L405" s="60" t="s">
        <v>18</v>
      </c>
      <c r="M405" s="61" t="s">
        <v>18</v>
      </c>
      <c r="N405" s="59" t="s">
        <v>18</v>
      </c>
      <c r="O405" s="57"/>
      <c r="P405" s="152"/>
    </row>
    <row r="406">
      <c r="A406" s="63">
        <v>1.0</v>
      </c>
      <c r="B406" s="60" t="s">
        <v>6446</v>
      </c>
      <c r="C406" s="60" t="s">
        <v>6447</v>
      </c>
      <c r="D406" s="63">
        <v>255.0</v>
      </c>
      <c r="E406" s="63" t="s">
        <v>18</v>
      </c>
      <c r="F406" s="63" t="s">
        <v>2387</v>
      </c>
      <c r="G406" s="60" t="s">
        <v>18</v>
      </c>
      <c r="H406" s="126">
        <v>43523.0</v>
      </c>
      <c r="I406" s="126">
        <v>43525.0</v>
      </c>
      <c r="J406" s="127" t="s">
        <v>6448</v>
      </c>
      <c r="K406" s="59" t="s">
        <v>18</v>
      </c>
      <c r="L406" s="60" t="s">
        <v>18</v>
      </c>
      <c r="M406" s="61" t="s">
        <v>18</v>
      </c>
      <c r="N406" s="59" t="s">
        <v>18</v>
      </c>
      <c r="O406" s="57"/>
      <c r="P406" s="152"/>
    </row>
    <row r="407">
      <c r="A407" s="63">
        <v>1.0</v>
      </c>
      <c r="B407" s="60" t="s">
        <v>6449</v>
      </c>
      <c r="C407" s="60" t="s">
        <v>6450</v>
      </c>
      <c r="D407" s="63">
        <v>245.0</v>
      </c>
      <c r="E407" s="63" t="s">
        <v>18</v>
      </c>
      <c r="F407" s="63" t="s">
        <v>2387</v>
      </c>
      <c r="G407" s="60" t="s">
        <v>18</v>
      </c>
      <c r="H407" s="126">
        <v>43522.0</v>
      </c>
      <c r="I407" s="126">
        <v>43524.0</v>
      </c>
      <c r="J407" s="127" t="s">
        <v>6451</v>
      </c>
      <c r="K407" s="59" t="s">
        <v>18</v>
      </c>
      <c r="L407" s="60" t="s">
        <v>18</v>
      </c>
      <c r="M407" s="61" t="s">
        <v>18</v>
      </c>
      <c r="N407" s="59" t="s">
        <v>18</v>
      </c>
      <c r="O407" s="57"/>
    </row>
    <row r="408">
      <c r="A408" s="63">
        <v>1.0</v>
      </c>
      <c r="B408" s="60" t="s">
        <v>5655</v>
      </c>
      <c r="C408" s="60" t="s">
        <v>6452</v>
      </c>
      <c r="D408" s="63">
        <v>250.0</v>
      </c>
      <c r="E408" s="63" t="s">
        <v>18</v>
      </c>
      <c r="F408" s="63" t="s">
        <v>2387</v>
      </c>
      <c r="G408" s="60" t="s">
        <v>18</v>
      </c>
      <c r="H408" s="126">
        <v>43522.0</v>
      </c>
      <c r="I408" s="126">
        <v>43524.0</v>
      </c>
      <c r="J408" s="127" t="s">
        <v>6453</v>
      </c>
      <c r="K408" s="63" t="s">
        <v>18</v>
      </c>
      <c r="L408" s="60" t="s">
        <v>18</v>
      </c>
      <c r="M408" s="63" t="s">
        <v>18</v>
      </c>
      <c r="N408" s="59" t="s">
        <v>18</v>
      </c>
      <c r="O408" s="57"/>
      <c r="P408" s="152"/>
    </row>
    <row r="409">
      <c r="A409" s="63">
        <v>1.0</v>
      </c>
      <c r="B409" s="60" t="s">
        <v>6454</v>
      </c>
      <c r="C409" s="60" t="s">
        <v>93</v>
      </c>
      <c r="D409" s="63">
        <v>211.0</v>
      </c>
      <c r="E409" s="63" t="s">
        <v>18</v>
      </c>
      <c r="F409" s="63" t="s">
        <v>2387</v>
      </c>
      <c r="G409" s="60" t="s">
        <v>18</v>
      </c>
      <c r="H409" s="126">
        <v>43515.0</v>
      </c>
      <c r="I409" s="126">
        <v>43522.0</v>
      </c>
      <c r="J409" s="127" t="s">
        <v>6455</v>
      </c>
      <c r="K409" s="59" t="s">
        <v>18</v>
      </c>
      <c r="L409" s="60" t="s">
        <v>18</v>
      </c>
      <c r="M409" s="61" t="s">
        <v>18</v>
      </c>
      <c r="N409" s="59" t="s">
        <v>18</v>
      </c>
      <c r="O409" s="57"/>
    </row>
    <row r="410">
      <c r="A410" s="63">
        <v>1.0</v>
      </c>
      <c r="B410" s="60" t="s">
        <v>6456</v>
      </c>
      <c r="C410" s="60" t="s">
        <v>4556</v>
      </c>
      <c r="D410" s="63">
        <v>197.0</v>
      </c>
      <c r="E410" s="63" t="s">
        <v>18</v>
      </c>
      <c r="F410" s="63" t="s">
        <v>2387</v>
      </c>
      <c r="G410" s="60" t="s">
        <v>18</v>
      </c>
      <c r="H410" s="126">
        <v>43510.0</v>
      </c>
      <c r="I410" s="126">
        <v>43516.0</v>
      </c>
      <c r="J410" s="127" t="s">
        <v>6457</v>
      </c>
      <c r="K410" s="59" t="s">
        <v>18</v>
      </c>
      <c r="L410" s="60" t="s">
        <v>18</v>
      </c>
      <c r="M410" s="61" t="s">
        <v>18</v>
      </c>
      <c r="N410" s="59" t="s">
        <v>18</v>
      </c>
      <c r="O410" s="57"/>
      <c r="P410" s="152"/>
    </row>
    <row r="411">
      <c r="A411" s="63">
        <v>1.0</v>
      </c>
      <c r="B411" s="60" t="s">
        <v>6458</v>
      </c>
      <c r="C411" s="60" t="s">
        <v>93</v>
      </c>
      <c r="D411" s="63">
        <v>181.0</v>
      </c>
      <c r="E411" s="63" t="s">
        <v>18</v>
      </c>
      <c r="F411" s="63" t="s">
        <v>2387</v>
      </c>
      <c r="G411" s="60" t="s">
        <v>18</v>
      </c>
      <c r="H411" s="126">
        <v>43507.0</v>
      </c>
      <c r="I411" s="126">
        <v>43516.0</v>
      </c>
      <c r="J411" s="127" t="s">
        <v>6459</v>
      </c>
      <c r="K411" s="59" t="s">
        <v>18</v>
      </c>
      <c r="L411" s="60" t="s">
        <v>18</v>
      </c>
      <c r="M411" s="61" t="s">
        <v>18</v>
      </c>
      <c r="N411" s="59" t="s">
        <v>18</v>
      </c>
      <c r="O411" s="57"/>
      <c r="P411" s="152"/>
    </row>
    <row r="412">
      <c r="A412" s="63">
        <v>1.0</v>
      </c>
      <c r="B412" s="60" t="s">
        <v>6460</v>
      </c>
      <c r="C412" s="60" t="s">
        <v>93</v>
      </c>
      <c r="D412" s="63">
        <v>210.0</v>
      </c>
      <c r="E412" s="63" t="s">
        <v>18</v>
      </c>
      <c r="F412" s="63" t="s">
        <v>2387</v>
      </c>
      <c r="G412" s="60" t="s">
        <v>18</v>
      </c>
      <c r="H412" s="126">
        <v>43515.0</v>
      </c>
      <c r="I412" s="126">
        <v>43516.0</v>
      </c>
      <c r="J412" s="127" t="s">
        <v>6461</v>
      </c>
      <c r="K412" s="59" t="s">
        <v>18</v>
      </c>
      <c r="L412" s="60" t="s">
        <v>18</v>
      </c>
      <c r="M412" s="61" t="s">
        <v>18</v>
      </c>
      <c r="N412" s="59" t="s">
        <v>18</v>
      </c>
      <c r="O412" s="57"/>
      <c r="P412" s="152"/>
    </row>
    <row r="413">
      <c r="A413" s="63">
        <v>2.0</v>
      </c>
      <c r="B413" s="60" t="s">
        <v>6462</v>
      </c>
      <c r="C413" s="60" t="s">
        <v>266</v>
      </c>
      <c r="D413" s="63" t="s">
        <v>18</v>
      </c>
      <c r="E413" s="63" t="s">
        <v>6463</v>
      </c>
      <c r="F413" s="63" t="s">
        <v>1608</v>
      </c>
      <c r="G413" s="60" t="s">
        <v>5049</v>
      </c>
      <c r="H413" s="126">
        <v>43114.0</v>
      </c>
      <c r="I413" s="126">
        <v>43480.0</v>
      </c>
      <c r="J413" s="127" t="s">
        <v>6464</v>
      </c>
      <c r="K413" s="59">
        <v>2.7127484E7</v>
      </c>
      <c r="L413" s="60" t="s">
        <v>18</v>
      </c>
      <c r="M413" s="63" t="s">
        <v>18</v>
      </c>
      <c r="N413" s="59" t="s">
        <v>18</v>
      </c>
      <c r="O413" s="57"/>
      <c r="P413" s="152"/>
    </row>
    <row r="414">
      <c r="A414" s="63">
        <v>1.0</v>
      </c>
      <c r="B414" s="60" t="s">
        <v>6465</v>
      </c>
      <c r="C414" s="60" t="s">
        <v>4556</v>
      </c>
      <c r="D414" s="63">
        <v>7.0</v>
      </c>
      <c r="E414" s="63" t="s">
        <v>6466</v>
      </c>
      <c r="F414" s="63" t="s">
        <v>2387</v>
      </c>
      <c r="G414" s="60" t="s">
        <v>18</v>
      </c>
      <c r="H414" s="126">
        <v>43474.0</v>
      </c>
      <c r="I414" s="126">
        <v>43474.0</v>
      </c>
      <c r="J414" s="127" t="s">
        <v>6467</v>
      </c>
      <c r="K414" s="59">
        <v>5325022.0</v>
      </c>
      <c r="L414" s="60" t="s">
        <v>18</v>
      </c>
      <c r="M414" s="63" t="s">
        <v>18</v>
      </c>
      <c r="N414" s="59" t="s">
        <v>18</v>
      </c>
      <c r="O414" s="57"/>
      <c r="P414" s="152"/>
    </row>
    <row r="415">
      <c r="A415" s="63">
        <v>1.0</v>
      </c>
      <c r="B415" s="60" t="s">
        <v>6468</v>
      </c>
      <c r="C415" s="60" t="s">
        <v>4556</v>
      </c>
      <c r="D415" s="63" t="s">
        <v>18</v>
      </c>
      <c r="E415" s="63" t="s">
        <v>6466</v>
      </c>
      <c r="F415" s="63" t="s">
        <v>2387</v>
      </c>
      <c r="G415" s="60" t="s">
        <v>18</v>
      </c>
      <c r="H415" s="126">
        <v>43474.0</v>
      </c>
      <c r="I415" s="126">
        <v>43474.0</v>
      </c>
      <c r="J415" s="127" t="s">
        <v>6469</v>
      </c>
      <c r="K415" s="59">
        <v>5325022.0</v>
      </c>
      <c r="L415" s="60" t="s">
        <v>18</v>
      </c>
      <c r="M415" s="63" t="s">
        <v>18</v>
      </c>
      <c r="N415" s="59" t="s">
        <v>18</v>
      </c>
      <c r="O415" s="57"/>
    </row>
    <row r="416">
      <c r="A416" s="63">
        <v>1.0</v>
      </c>
      <c r="B416" s="60" t="s">
        <v>5335</v>
      </c>
      <c r="C416" s="60" t="s">
        <v>513</v>
      </c>
      <c r="D416" s="63" t="s">
        <v>18</v>
      </c>
      <c r="E416" s="63" t="s">
        <v>6470</v>
      </c>
      <c r="F416" s="63" t="s">
        <v>2387</v>
      </c>
      <c r="G416" s="60" t="s">
        <v>6471</v>
      </c>
      <c r="H416" s="126">
        <v>43474.0</v>
      </c>
      <c r="I416" s="126">
        <v>43481.0</v>
      </c>
      <c r="J416" s="127" t="s">
        <v>6472</v>
      </c>
      <c r="K416" s="59">
        <v>2354223.0</v>
      </c>
      <c r="L416" s="60" t="s">
        <v>18</v>
      </c>
      <c r="M416" s="63" t="s">
        <v>18</v>
      </c>
      <c r="N416" s="59" t="s">
        <v>18</v>
      </c>
      <c r="O416" s="57"/>
      <c r="P416" s="152"/>
    </row>
    <row r="417">
      <c r="A417" s="63">
        <v>2.0</v>
      </c>
      <c r="B417" s="60" t="s">
        <v>200</v>
      </c>
      <c r="C417" s="60" t="s">
        <v>6473</v>
      </c>
      <c r="D417" s="63">
        <v>7.0</v>
      </c>
      <c r="E417" s="63" t="s">
        <v>6474</v>
      </c>
      <c r="F417" s="63" t="s">
        <v>582</v>
      </c>
      <c r="G417" s="60" t="s">
        <v>6475</v>
      </c>
      <c r="H417" s="64">
        <v>43474.0</v>
      </c>
      <c r="I417" s="126">
        <v>43479.0</v>
      </c>
      <c r="J417" s="127" t="s">
        <v>6476</v>
      </c>
      <c r="K417" s="59">
        <v>1.5025358E7</v>
      </c>
      <c r="L417" s="60" t="s">
        <v>6477</v>
      </c>
      <c r="M417" s="61" t="s">
        <v>6478</v>
      </c>
      <c r="N417" s="66" t="s">
        <v>18</v>
      </c>
      <c r="O417" s="57"/>
      <c r="P417" s="152"/>
    </row>
    <row r="418">
      <c r="A418" s="63">
        <v>2.0</v>
      </c>
      <c r="B418" s="60" t="s">
        <v>2910</v>
      </c>
      <c r="C418" s="60" t="s">
        <v>6479</v>
      </c>
      <c r="D418" s="63">
        <v>1027.0</v>
      </c>
      <c r="E418" s="63" t="s">
        <v>6480</v>
      </c>
      <c r="F418" s="63" t="s">
        <v>582</v>
      </c>
      <c r="G418" s="60" t="s">
        <v>3493</v>
      </c>
      <c r="H418" s="126">
        <v>43474.0</v>
      </c>
      <c r="I418" s="64">
        <v>43523.0</v>
      </c>
      <c r="J418" s="127" t="s">
        <v>6481</v>
      </c>
      <c r="K418" s="59">
        <v>9265436.66</v>
      </c>
      <c r="L418" s="60" t="s">
        <v>6482</v>
      </c>
      <c r="M418" s="61" t="s">
        <v>6483</v>
      </c>
      <c r="N418" s="66" t="s">
        <v>18</v>
      </c>
      <c r="O418" s="57"/>
      <c r="P418" s="306"/>
    </row>
    <row r="419">
      <c r="A419" s="63">
        <v>2.0</v>
      </c>
      <c r="B419" s="60" t="s">
        <v>6484</v>
      </c>
      <c r="C419" s="60" t="s">
        <v>571</v>
      </c>
      <c r="D419" s="63">
        <v>1.0</v>
      </c>
      <c r="E419" s="63" t="s">
        <v>6485</v>
      </c>
      <c r="F419" s="63" t="s">
        <v>1608</v>
      </c>
      <c r="G419" s="60" t="s">
        <v>5736</v>
      </c>
      <c r="H419" s="126">
        <v>43474.0</v>
      </c>
      <c r="I419" s="126">
        <v>43490.0</v>
      </c>
      <c r="J419" s="127" t="s">
        <v>6486</v>
      </c>
      <c r="K419" s="59">
        <v>7.0729068E7</v>
      </c>
      <c r="L419" s="60" t="s">
        <v>18</v>
      </c>
      <c r="M419" s="61" t="s">
        <v>18</v>
      </c>
      <c r="N419" s="59" t="s">
        <v>18</v>
      </c>
      <c r="O419" s="57"/>
      <c r="P419" s="152"/>
    </row>
    <row r="420">
      <c r="A420" s="63">
        <v>2.0</v>
      </c>
      <c r="B420" s="60" t="s">
        <v>6487</v>
      </c>
      <c r="C420" s="60" t="s">
        <v>326</v>
      </c>
      <c r="D420" s="63">
        <v>1017.0</v>
      </c>
      <c r="E420" s="63" t="s">
        <v>6488</v>
      </c>
      <c r="F420" s="63" t="s">
        <v>1608</v>
      </c>
      <c r="G420" s="60" t="s">
        <v>18</v>
      </c>
      <c r="H420" s="126">
        <v>43474.0</v>
      </c>
      <c r="I420" s="126">
        <v>43479.0</v>
      </c>
      <c r="J420" s="127" t="s">
        <v>6489</v>
      </c>
      <c r="K420" s="256">
        <v>7458945.0</v>
      </c>
      <c r="L420" s="60" t="s">
        <v>18</v>
      </c>
      <c r="M420" s="63" t="s">
        <v>18</v>
      </c>
      <c r="N420" s="59" t="s">
        <v>18</v>
      </c>
      <c r="O420" s="57"/>
      <c r="P420" s="152"/>
    </row>
    <row r="421">
      <c r="A421" s="63">
        <v>1.0</v>
      </c>
      <c r="B421" s="60" t="s">
        <v>6490</v>
      </c>
      <c r="C421" s="60" t="s">
        <v>6491</v>
      </c>
      <c r="D421" s="63">
        <v>15.0</v>
      </c>
      <c r="E421" s="63" t="s">
        <v>18</v>
      </c>
      <c r="F421" s="63" t="s">
        <v>2387</v>
      </c>
      <c r="G421" s="60" t="s">
        <v>18</v>
      </c>
      <c r="H421" s="126">
        <v>43475.0</v>
      </c>
      <c r="I421" s="126">
        <v>43481.0</v>
      </c>
      <c r="J421" s="127" t="s">
        <v>18</v>
      </c>
      <c r="K421" s="59" t="s">
        <v>18</v>
      </c>
      <c r="L421" s="60" t="s">
        <v>18</v>
      </c>
      <c r="M421" s="61" t="s">
        <v>18</v>
      </c>
      <c r="N421" s="59" t="s">
        <v>18</v>
      </c>
      <c r="O421" s="57"/>
    </row>
    <row r="422">
      <c r="A422" s="63">
        <v>1.0</v>
      </c>
      <c r="B422" s="60" t="s">
        <v>457</v>
      </c>
      <c r="C422" s="60" t="s">
        <v>93</v>
      </c>
      <c r="D422" s="63" t="s">
        <v>18</v>
      </c>
      <c r="E422" s="63" t="s">
        <v>6492</v>
      </c>
      <c r="F422" s="63" t="s">
        <v>2387</v>
      </c>
      <c r="G422" s="60" t="s">
        <v>18</v>
      </c>
      <c r="H422" s="126">
        <v>43475.0</v>
      </c>
      <c r="I422" s="126">
        <v>43475.0</v>
      </c>
      <c r="J422" s="127" t="s">
        <v>6493</v>
      </c>
      <c r="K422" s="59">
        <v>1589665.0</v>
      </c>
      <c r="L422" s="60" t="s">
        <v>6494</v>
      </c>
      <c r="M422" s="61" t="s">
        <v>6495</v>
      </c>
      <c r="N422" s="66">
        <v>1589665.0</v>
      </c>
      <c r="O422" s="62" t="s">
        <v>337</v>
      </c>
    </row>
    <row r="423">
      <c r="A423" s="63">
        <v>1.0</v>
      </c>
      <c r="B423" s="60" t="s">
        <v>6496</v>
      </c>
      <c r="C423" s="60" t="s">
        <v>4556</v>
      </c>
      <c r="D423" s="63">
        <v>9.0</v>
      </c>
      <c r="E423" s="63" t="s">
        <v>6466</v>
      </c>
      <c r="F423" s="63" t="s">
        <v>2387</v>
      </c>
      <c r="G423" s="60" t="s">
        <v>18</v>
      </c>
      <c r="H423" s="126">
        <v>43475.0</v>
      </c>
      <c r="I423" s="126">
        <v>43475.0</v>
      </c>
      <c r="J423" s="127" t="s">
        <v>6497</v>
      </c>
      <c r="K423" s="59" t="s">
        <v>18</v>
      </c>
      <c r="L423" s="60" t="s">
        <v>18</v>
      </c>
      <c r="M423" s="63" t="s">
        <v>18</v>
      </c>
      <c r="N423" s="59" t="s">
        <v>18</v>
      </c>
      <c r="O423" s="57"/>
      <c r="P423" s="152"/>
    </row>
    <row r="424">
      <c r="A424" s="63">
        <v>2.0</v>
      </c>
      <c r="B424" s="60" t="s">
        <v>6498</v>
      </c>
      <c r="C424" s="60" t="s">
        <v>571</v>
      </c>
      <c r="D424" s="63" t="s">
        <v>18</v>
      </c>
      <c r="E424" s="63" t="s">
        <v>6499</v>
      </c>
      <c r="F424" s="63" t="s">
        <v>2387</v>
      </c>
      <c r="G424" s="60" t="s">
        <v>18</v>
      </c>
      <c r="H424" s="126">
        <v>43592.0</v>
      </c>
      <c r="I424" s="126">
        <v>43592.0</v>
      </c>
      <c r="J424" s="127" t="s">
        <v>6500</v>
      </c>
      <c r="K424" s="59">
        <v>8100000.0</v>
      </c>
      <c r="L424" s="60" t="s">
        <v>6501</v>
      </c>
      <c r="M424" s="61" t="s">
        <v>6502</v>
      </c>
      <c r="N424" s="66">
        <v>8100000.0</v>
      </c>
      <c r="O424" s="62" t="s">
        <v>337</v>
      </c>
    </row>
    <row r="425">
      <c r="A425" s="63">
        <v>2.0</v>
      </c>
      <c r="B425" s="60" t="s">
        <v>6498</v>
      </c>
      <c r="C425" s="60" t="s">
        <v>571</v>
      </c>
      <c r="D425" s="63" t="s">
        <v>18</v>
      </c>
      <c r="E425" s="63" t="s">
        <v>6499</v>
      </c>
      <c r="F425" s="63" t="s">
        <v>2387</v>
      </c>
      <c r="G425" s="60" t="s">
        <v>18</v>
      </c>
      <c r="H425" s="126">
        <v>43516.0</v>
      </c>
      <c r="I425" s="126">
        <v>43516.0</v>
      </c>
      <c r="J425" s="127" t="s">
        <v>6503</v>
      </c>
      <c r="K425" s="59">
        <v>8100000.0</v>
      </c>
      <c r="L425" s="60" t="s">
        <v>6501</v>
      </c>
      <c r="M425" s="61" t="s">
        <v>6502</v>
      </c>
      <c r="N425" s="59" t="s">
        <v>18</v>
      </c>
      <c r="O425" s="57"/>
    </row>
    <row r="426">
      <c r="A426" s="63">
        <v>1.0</v>
      </c>
      <c r="B426" s="60" t="s">
        <v>6504</v>
      </c>
      <c r="C426" s="60" t="s">
        <v>4243</v>
      </c>
      <c r="D426" s="63" t="s">
        <v>18</v>
      </c>
      <c r="E426" s="63" t="s">
        <v>6505</v>
      </c>
      <c r="F426" s="63" t="s">
        <v>582</v>
      </c>
      <c r="G426" s="60" t="s">
        <v>2440</v>
      </c>
      <c r="H426" s="64">
        <v>43475.0</v>
      </c>
      <c r="I426" s="126">
        <v>43479.0</v>
      </c>
      <c r="J426" s="127" t="s">
        <v>6506</v>
      </c>
      <c r="K426" s="59">
        <v>22519.0</v>
      </c>
      <c r="L426" s="60" t="s">
        <v>6507</v>
      </c>
      <c r="M426" s="61" t="s">
        <v>18</v>
      </c>
      <c r="N426" s="66" t="s">
        <v>18</v>
      </c>
      <c r="O426" s="57"/>
    </row>
    <row r="427">
      <c r="A427" s="114">
        <v>2.0</v>
      </c>
      <c r="B427" s="229" t="s">
        <v>61</v>
      </c>
      <c r="C427" s="229" t="s">
        <v>6508</v>
      </c>
      <c r="D427" s="114">
        <v>11.0</v>
      </c>
      <c r="E427" s="228" t="s">
        <v>6509</v>
      </c>
      <c r="F427" s="228" t="s">
        <v>1608</v>
      </c>
      <c r="G427" s="229" t="s">
        <v>6510</v>
      </c>
      <c r="H427" s="231">
        <v>43475.0</v>
      </c>
      <c r="I427" s="116">
        <v>43487.0</v>
      </c>
      <c r="J427" s="127" t="s">
        <v>6511</v>
      </c>
      <c r="K427" s="59">
        <v>6505692.0</v>
      </c>
      <c r="L427" s="60" t="s">
        <v>18</v>
      </c>
      <c r="M427" s="63" t="s">
        <v>18</v>
      </c>
      <c r="N427" s="59" t="s">
        <v>18</v>
      </c>
      <c r="O427" s="57"/>
      <c r="P427" s="152"/>
    </row>
    <row r="428">
      <c r="A428" s="63">
        <v>1.0</v>
      </c>
      <c r="B428" s="60" t="s">
        <v>6498</v>
      </c>
      <c r="C428" s="60" t="s">
        <v>153</v>
      </c>
      <c r="D428" s="63" t="s">
        <v>18</v>
      </c>
      <c r="E428" s="63" t="s">
        <v>6512</v>
      </c>
      <c r="F428" s="63" t="s">
        <v>2387</v>
      </c>
      <c r="G428" s="60" t="s">
        <v>18</v>
      </c>
      <c r="H428" s="126">
        <v>43592.0</v>
      </c>
      <c r="I428" s="126">
        <v>43592.0</v>
      </c>
      <c r="J428" s="127" t="s">
        <v>6500</v>
      </c>
      <c r="K428" s="59">
        <v>1500000.0</v>
      </c>
      <c r="L428" s="60" t="s">
        <v>6513</v>
      </c>
      <c r="M428" s="61" t="s">
        <v>6514</v>
      </c>
      <c r="N428" s="66">
        <v>1500000.0</v>
      </c>
      <c r="O428" s="62" t="s">
        <v>337</v>
      </c>
    </row>
    <row r="429">
      <c r="A429" s="63">
        <v>1.0</v>
      </c>
      <c r="B429" s="60" t="s">
        <v>6498</v>
      </c>
      <c r="C429" s="60" t="s">
        <v>153</v>
      </c>
      <c r="D429" s="63" t="s">
        <v>18</v>
      </c>
      <c r="E429" s="63" t="s">
        <v>6512</v>
      </c>
      <c r="F429" s="63" t="s">
        <v>2387</v>
      </c>
      <c r="G429" s="60" t="s">
        <v>18</v>
      </c>
      <c r="H429" s="126">
        <v>43516.0</v>
      </c>
      <c r="I429" s="126">
        <v>43516.0</v>
      </c>
      <c r="J429" s="127" t="s">
        <v>6503</v>
      </c>
      <c r="K429" s="59">
        <v>1500000.0</v>
      </c>
      <c r="L429" s="60" t="s">
        <v>6513</v>
      </c>
      <c r="M429" s="61" t="s">
        <v>6514</v>
      </c>
      <c r="N429" s="59" t="s">
        <v>18</v>
      </c>
      <c r="O429" s="57"/>
    </row>
    <row r="430">
      <c r="A430" s="63">
        <v>1.0</v>
      </c>
      <c r="B430" s="60" t="s">
        <v>6515</v>
      </c>
      <c r="C430" s="60" t="s">
        <v>4243</v>
      </c>
      <c r="D430" s="63" t="s">
        <v>18</v>
      </c>
      <c r="E430" s="63" t="s">
        <v>6516</v>
      </c>
      <c r="F430" s="63" t="s">
        <v>2387</v>
      </c>
      <c r="G430" s="60" t="s">
        <v>18</v>
      </c>
      <c r="H430" s="126">
        <v>43476.0</v>
      </c>
      <c r="I430" s="126">
        <v>43476.0</v>
      </c>
      <c r="J430" s="127" t="s">
        <v>6517</v>
      </c>
      <c r="K430" s="59">
        <v>23019.0</v>
      </c>
      <c r="L430" s="60" t="s">
        <v>6518</v>
      </c>
      <c r="M430" s="63" t="s">
        <v>18</v>
      </c>
      <c r="N430" s="59" t="s">
        <v>18</v>
      </c>
      <c r="O430" s="57"/>
    </row>
    <row r="431">
      <c r="A431" s="63">
        <v>1.0</v>
      </c>
      <c r="B431" s="60" t="s">
        <v>6519</v>
      </c>
      <c r="C431" s="60" t="s">
        <v>291</v>
      </c>
      <c r="D431" s="63">
        <v>12.0</v>
      </c>
      <c r="E431" s="63" t="s">
        <v>5727</v>
      </c>
      <c r="F431" s="63" t="s">
        <v>2387</v>
      </c>
      <c r="G431" s="60" t="s">
        <v>18</v>
      </c>
      <c r="H431" s="126">
        <v>43476.0</v>
      </c>
      <c r="I431" s="126">
        <v>43476.0</v>
      </c>
      <c r="J431" s="127" t="s">
        <v>6520</v>
      </c>
      <c r="K431" s="59">
        <v>400185.0</v>
      </c>
      <c r="L431" s="60" t="s">
        <v>18</v>
      </c>
      <c r="M431" s="61" t="s">
        <v>18</v>
      </c>
      <c r="N431" s="59" t="s">
        <v>18</v>
      </c>
      <c r="O431" s="57"/>
    </row>
    <row r="432">
      <c r="A432" s="63">
        <v>1.0</v>
      </c>
      <c r="B432" s="60" t="s">
        <v>457</v>
      </c>
      <c r="C432" s="60" t="s">
        <v>93</v>
      </c>
      <c r="D432" s="63">
        <v>1102.0</v>
      </c>
      <c r="E432" s="63" t="s">
        <v>6492</v>
      </c>
      <c r="F432" s="63" t="s">
        <v>2387</v>
      </c>
      <c r="G432" s="60" t="s">
        <v>18</v>
      </c>
      <c r="H432" s="126">
        <v>43402.0</v>
      </c>
      <c r="I432" s="126">
        <v>43500.0</v>
      </c>
      <c r="J432" s="127" t="s">
        <v>6521</v>
      </c>
      <c r="K432" s="59">
        <v>1589665.0</v>
      </c>
      <c r="L432" s="60" t="s">
        <v>6494</v>
      </c>
      <c r="M432" s="61" t="s">
        <v>6495</v>
      </c>
      <c r="N432" s="59" t="s">
        <v>18</v>
      </c>
      <c r="O432" s="57"/>
    </row>
    <row r="433">
      <c r="A433" s="63">
        <v>1.0</v>
      </c>
      <c r="B433" s="60" t="s">
        <v>6522</v>
      </c>
      <c r="C433" s="60" t="s">
        <v>4556</v>
      </c>
      <c r="D433" s="63">
        <v>18.0</v>
      </c>
      <c r="E433" s="63" t="s">
        <v>6466</v>
      </c>
      <c r="F433" s="63" t="s">
        <v>2387</v>
      </c>
      <c r="G433" s="60" t="s">
        <v>18</v>
      </c>
      <c r="H433" s="126">
        <v>43476.0</v>
      </c>
      <c r="I433" s="126">
        <v>43479.0</v>
      </c>
      <c r="J433" s="127" t="s">
        <v>6523</v>
      </c>
      <c r="K433" s="59">
        <v>5325022.0</v>
      </c>
      <c r="L433" s="60" t="s">
        <v>18</v>
      </c>
      <c r="M433" s="63" t="s">
        <v>18</v>
      </c>
      <c r="N433" s="59" t="s">
        <v>18</v>
      </c>
      <c r="O433" s="57"/>
    </row>
    <row r="434">
      <c r="A434" s="63">
        <v>1.0</v>
      </c>
      <c r="B434" s="60" t="s">
        <v>5733</v>
      </c>
      <c r="C434" s="60" t="s">
        <v>5734</v>
      </c>
      <c r="D434" s="63" t="s">
        <v>18</v>
      </c>
      <c r="E434" s="63" t="s">
        <v>5735</v>
      </c>
      <c r="F434" s="63" t="s">
        <v>2387</v>
      </c>
      <c r="G434" s="60" t="s">
        <v>18</v>
      </c>
      <c r="H434" s="126">
        <v>43523.0</v>
      </c>
      <c r="I434" s="126">
        <v>43524.0</v>
      </c>
      <c r="J434" s="127" t="s">
        <v>6524</v>
      </c>
      <c r="K434" s="59">
        <v>1800000.0</v>
      </c>
      <c r="L434" s="60" t="s">
        <v>5738</v>
      </c>
      <c r="M434" s="61" t="s">
        <v>18</v>
      </c>
      <c r="N434" s="59" t="s">
        <v>18</v>
      </c>
      <c r="O434" s="57"/>
    </row>
    <row r="435">
      <c r="A435" s="63">
        <v>1.0</v>
      </c>
      <c r="B435" s="60" t="s">
        <v>6525</v>
      </c>
      <c r="C435" s="60" t="s">
        <v>4556</v>
      </c>
      <c r="D435" s="63">
        <v>14.0</v>
      </c>
      <c r="E435" s="63" t="s">
        <v>6466</v>
      </c>
      <c r="F435" s="63" t="s">
        <v>2387</v>
      </c>
      <c r="G435" s="60" t="s">
        <v>18</v>
      </c>
      <c r="H435" s="126">
        <v>43476.0</v>
      </c>
      <c r="I435" s="126">
        <v>43476.0</v>
      </c>
      <c r="J435" s="127" t="s">
        <v>6526</v>
      </c>
      <c r="K435" s="59">
        <v>5325022.0</v>
      </c>
      <c r="L435" s="60" t="s">
        <v>18</v>
      </c>
      <c r="M435" s="63" t="s">
        <v>18</v>
      </c>
      <c r="N435" s="59" t="s">
        <v>18</v>
      </c>
      <c r="O435" s="57"/>
      <c r="P435" s="152"/>
    </row>
    <row r="436">
      <c r="A436" s="63">
        <v>1.0</v>
      </c>
      <c r="B436" s="60" t="s">
        <v>6504</v>
      </c>
      <c r="C436" s="60" t="s">
        <v>426</v>
      </c>
      <c r="D436" s="63" t="s">
        <v>18</v>
      </c>
      <c r="E436" s="63" t="s">
        <v>6505</v>
      </c>
      <c r="F436" s="63" t="s">
        <v>582</v>
      </c>
      <c r="G436" s="60" t="s">
        <v>2440</v>
      </c>
      <c r="H436" s="64">
        <v>43476.0</v>
      </c>
      <c r="I436" s="126">
        <v>43476.0</v>
      </c>
      <c r="J436" s="127" t="s">
        <v>6527</v>
      </c>
      <c r="K436" s="59">
        <v>22519.0</v>
      </c>
      <c r="L436" s="60" t="s">
        <v>6507</v>
      </c>
      <c r="M436" s="61" t="s">
        <v>6528</v>
      </c>
      <c r="N436" s="66" t="s">
        <v>18</v>
      </c>
      <c r="O436" s="57"/>
      <c r="P436" s="152"/>
    </row>
    <row r="437">
      <c r="A437" s="63">
        <v>1.0</v>
      </c>
      <c r="B437" s="60" t="s">
        <v>6529</v>
      </c>
      <c r="C437" s="60" t="s">
        <v>6530</v>
      </c>
      <c r="D437" s="63" t="s">
        <v>18</v>
      </c>
      <c r="E437" s="63" t="s">
        <v>6531</v>
      </c>
      <c r="F437" s="63" t="s">
        <v>1608</v>
      </c>
      <c r="G437" s="60" t="s">
        <v>5736</v>
      </c>
      <c r="H437" s="126">
        <v>43476.0</v>
      </c>
      <c r="I437" s="126">
        <v>43481.0</v>
      </c>
      <c r="J437" s="127" t="s">
        <v>6532</v>
      </c>
      <c r="K437" s="256">
        <v>2302580.0</v>
      </c>
      <c r="L437" s="60" t="s">
        <v>18</v>
      </c>
      <c r="M437" s="63" t="s">
        <v>18</v>
      </c>
      <c r="N437" s="59" t="s">
        <v>18</v>
      </c>
      <c r="O437" s="57"/>
    </row>
    <row r="438">
      <c r="A438" s="63">
        <v>1.0</v>
      </c>
      <c r="B438" s="60" t="s">
        <v>6533</v>
      </c>
      <c r="C438" s="60" t="s">
        <v>5750</v>
      </c>
      <c r="D438" s="63" t="s">
        <v>18</v>
      </c>
      <c r="E438" s="63" t="s">
        <v>5741</v>
      </c>
      <c r="F438" s="63" t="s">
        <v>2387</v>
      </c>
      <c r="G438" s="60" t="s">
        <v>18</v>
      </c>
      <c r="H438" s="126">
        <v>43585.0</v>
      </c>
      <c r="I438" s="126">
        <v>43585.0</v>
      </c>
      <c r="J438" s="127" t="s">
        <v>6534</v>
      </c>
      <c r="K438" s="59">
        <v>120000.0</v>
      </c>
      <c r="L438" s="60" t="s">
        <v>6535</v>
      </c>
      <c r="M438" s="61" t="s">
        <v>577</v>
      </c>
      <c r="N438" s="66">
        <v>100000.0</v>
      </c>
      <c r="O438" s="62" t="s">
        <v>337</v>
      </c>
      <c r="P438" s="152"/>
    </row>
    <row r="439">
      <c r="A439" s="63">
        <v>1.0</v>
      </c>
      <c r="B439" s="60" t="s">
        <v>6533</v>
      </c>
      <c r="C439" s="60" t="s">
        <v>5750</v>
      </c>
      <c r="D439" s="63" t="s">
        <v>18</v>
      </c>
      <c r="E439" s="63" t="s">
        <v>5741</v>
      </c>
      <c r="F439" s="63" t="s">
        <v>2387</v>
      </c>
      <c r="G439" s="60" t="s">
        <v>18</v>
      </c>
      <c r="H439" s="126">
        <v>43524.0</v>
      </c>
      <c r="I439" s="126">
        <v>43535.0</v>
      </c>
      <c r="J439" s="127" t="s">
        <v>6536</v>
      </c>
      <c r="K439" s="59">
        <v>120000.0</v>
      </c>
      <c r="L439" s="60" t="s">
        <v>6535</v>
      </c>
      <c r="M439" s="61" t="s">
        <v>18</v>
      </c>
      <c r="N439" s="59" t="s">
        <v>18</v>
      </c>
      <c r="O439" s="57"/>
      <c r="P439" s="152"/>
    </row>
    <row r="440">
      <c r="A440" s="63">
        <v>1.0</v>
      </c>
      <c r="B440" s="60" t="s">
        <v>6533</v>
      </c>
      <c r="C440" s="60" t="s">
        <v>5750</v>
      </c>
      <c r="D440" s="63">
        <v>228.0</v>
      </c>
      <c r="E440" s="63" t="s">
        <v>5741</v>
      </c>
      <c r="F440" s="63" t="s">
        <v>2387</v>
      </c>
      <c r="G440" s="60" t="s">
        <v>18</v>
      </c>
      <c r="H440" s="126">
        <v>43517.0</v>
      </c>
      <c r="I440" s="126">
        <v>43517.0</v>
      </c>
      <c r="J440" s="127" t="s">
        <v>6537</v>
      </c>
      <c r="K440" s="59">
        <v>120000.0</v>
      </c>
      <c r="L440" s="60" t="s">
        <v>18</v>
      </c>
      <c r="M440" s="61" t="s">
        <v>18</v>
      </c>
      <c r="N440" s="59" t="s">
        <v>18</v>
      </c>
      <c r="O440" s="57"/>
      <c r="P440" s="152"/>
    </row>
    <row r="441">
      <c r="A441" s="63">
        <v>1.0</v>
      </c>
      <c r="B441" s="60" t="s">
        <v>6538</v>
      </c>
      <c r="C441" s="60" t="s">
        <v>6539</v>
      </c>
      <c r="D441" s="63" t="s">
        <v>18</v>
      </c>
      <c r="E441" s="63" t="s">
        <v>6540</v>
      </c>
      <c r="F441" s="63" t="s">
        <v>1608</v>
      </c>
      <c r="G441" s="60" t="s">
        <v>18</v>
      </c>
      <c r="H441" s="126">
        <v>43476.0</v>
      </c>
      <c r="I441" s="126">
        <v>43479.0</v>
      </c>
      <c r="J441" s="127" t="s">
        <v>6541</v>
      </c>
      <c r="K441" s="256">
        <v>620956.0</v>
      </c>
      <c r="L441" s="60" t="s">
        <v>18</v>
      </c>
      <c r="M441" s="63" t="s">
        <v>18</v>
      </c>
      <c r="N441" s="59" t="s">
        <v>18</v>
      </c>
      <c r="O441" s="57"/>
      <c r="P441" s="152"/>
    </row>
    <row r="442">
      <c r="A442" s="63">
        <v>1.0</v>
      </c>
      <c r="B442" s="60" t="s">
        <v>6542</v>
      </c>
      <c r="C442" s="60" t="s">
        <v>326</v>
      </c>
      <c r="D442" s="63">
        <v>496.0</v>
      </c>
      <c r="E442" s="63" t="s">
        <v>6543</v>
      </c>
      <c r="F442" s="63" t="s">
        <v>1608</v>
      </c>
      <c r="G442" s="60" t="s">
        <v>18</v>
      </c>
      <c r="H442" s="126">
        <v>43476.0</v>
      </c>
      <c r="I442" s="126">
        <v>43479.0</v>
      </c>
      <c r="J442" s="127" t="s">
        <v>6544</v>
      </c>
      <c r="K442" s="59">
        <v>2439936.0</v>
      </c>
      <c r="L442" s="60" t="s">
        <v>18</v>
      </c>
      <c r="M442" s="63" t="s">
        <v>18</v>
      </c>
      <c r="N442" s="59" t="s">
        <v>18</v>
      </c>
      <c r="O442" s="57"/>
      <c r="P442" s="152"/>
    </row>
    <row r="443">
      <c r="A443" s="63">
        <v>1.0</v>
      </c>
      <c r="B443" s="60" t="s">
        <v>5744</v>
      </c>
      <c r="C443" s="60" t="s">
        <v>571</v>
      </c>
      <c r="D443" s="63" t="s">
        <v>18</v>
      </c>
      <c r="E443" s="63" t="s">
        <v>5745</v>
      </c>
      <c r="F443" s="63" t="s">
        <v>2387</v>
      </c>
      <c r="G443" s="60" t="s">
        <v>18</v>
      </c>
      <c r="H443" s="126">
        <v>43642.0</v>
      </c>
      <c r="I443" s="126">
        <v>43642.0</v>
      </c>
      <c r="J443" s="127" t="s">
        <v>6545</v>
      </c>
      <c r="K443" s="59">
        <v>2209290.0</v>
      </c>
      <c r="L443" s="60" t="s">
        <v>6546</v>
      </c>
      <c r="M443" s="61" t="s">
        <v>5748</v>
      </c>
      <c r="N443" s="66">
        <v>1546503.0</v>
      </c>
      <c r="O443" s="62" t="s">
        <v>337</v>
      </c>
    </row>
    <row r="444">
      <c r="A444" s="63">
        <v>1.0</v>
      </c>
      <c r="B444" s="60" t="s">
        <v>5744</v>
      </c>
      <c r="C444" s="60" t="s">
        <v>571</v>
      </c>
      <c r="D444" s="63" t="s">
        <v>18</v>
      </c>
      <c r="E444" s="63" t="s">
        <v>5745</v>
      </c>
      <c r="F444" s="63" t="s">
        <v>2387</v>
      </c>
      <c r="G444" s="60" t="s">
        <v>18</v>
      </c>
      <c r="H444" s="126">
        <v>43822.0</v>
      </c>
      <c r="I444" s="126">
        <v>43822.0</v>
      </c>
      <c r="J444" s="127" t="s">
        <v>6547</v>
      </c>
      <c r="K444" s="59">
        <v>2209290.0</v>
      </c>
      <c r="L444" s="60" t="s">
        <v>6546</v>
      </c>
      <c r="M444" s="61" t="s">
        <v>5748</v>
      </c>
      <c r="N444" s="66">
        <v>662787.0</v>
      </c>
      <c r="O444" s="62" t="s">
        <v>337</v>
      </c>
    </row>
    <row r="445">
      <c r="A445" s="63">
        <v>1.0</v>
      </c>
      <c r="B445" s="60" t="s">
        <v>61</v>
      </c>
      <c r="C445" s="63" t="s">
        <v>1461</v>
      </c>
      <c r="D445" s="63" t="s">
        <v>18</v>
      </c>
      <c r="E445" s="63" t="s">
        <v>18</v>
      </c>
      <c r="F445" s="63" t="s">
        <v>1527</v>
      </c>
      <c r="G445" s="60" t="s">
        <v>18</v>
      </c>
      <c r="H445" s="126">
        <v>43476.0</v>
      </c>
      <c r="I445" s="126">
        <v>43476.0</v>
      </c>
      <c r="J445" s="127" t="s">
        <v>6548</v>
      </c>
      <c r="K445" s="59">
        <v>90303.0</v>
      </c>
      <c r="L445" s="60" t="s">
        <v>6549</v>
      </c>
      <c r="M445" s="63" t="s">
        <v>18</v>
      </c>
      <c r="N445" s="66">
        <v>90303.0</v>
      </c>
      <c r="O445" s="62" t="s">
        <v>1527</v>
      </c>
    </row>
    <row r="446">
      <c r="A446" s="63">
        <v>1.0</v>
      </c>
      <c r="B446" s="60" t="s">
        <v>6550</v>
      </c>
      <c r="C446" s="60" t="s">
        <v>6551</v>
      </c>
      <c r="D446" s="63">
        <v>26.0</v>
      </c>
      <c r="E446" s="63" t="s">
        <v>18</v>
      </c>
      <c r="F446" s="63" t="s">
        <v>2387</v>
      </c>
      <c r="G446" s="60" t="s">
        <v>5736</v>
      </c>
      <c r="H446" s="126">
        <v>43479.0</v>
      </c>
      <c r="I446" s="126">
        <v>43482.0</v>
      </c>
      <c r="J446" s="127" t="s">
        <v>6552</v>
      </c>
      <c r="K446" s="59" t="s">
        <v>18</v>
      </c>
      <c r="L446" s="60" t="s">
        <v>18</v>
      </c>
      <c r="M446" s="61" t="s">
        <v>18</v>
      </c>
      <c r="N446" s="59" t="s">
        <v>18</v>
      </c>
      <c r="O446" s="57"/>
    </row>
    <row r="447">
      <c r="A447" s="63">
        <v>1.0</v>
      </c>
      <c r="B447" s="60" t="s">
        <v>457</v>
      </c>
      <c r="C447" s="60" t="s">
        <v>291</v>
      </c>
      <c r="D447" s="63" t="s">
        <v>18</v>
      </c>
      <c r="E447" s="63" t="s">
        <v>6553</v>
      </c>
      <c r="F447" s="63" t="s">
        <v>2387</v>
      </c>
      <c r="G447" s="60" t="s">
        <v>18</v>
      </c>
      <c r="H447" s="126">
        <v>43479.0</v>
      </c>
      <c r="I447" s="126">
        <v>43479.0</v>
      </c>
      <c r="J447" s="127" t="s">
        <v>6554</v>
      </c>
      <c r="K447" s="59">
        <v>693979.0</v>
      </c>
      <c r="L447" s="60" t="s">
        <v>18</v>
      </c>
      <c r="M447" s="61" t="s">
        <v>18</v>
      </c>
      <c r="N447" s="59" t="s">
        <v>18</v>
      </c>
      <c r="O447" s="57"/>
      <c r="P447" s="152"/>
    </row>
    <row r="448">
      <c r="A448" s="63">
        <v>1.0</v>
      </c>
      <c r="B448" s="60" t="s">
        <v>6555</v>
      </c>
      <c r="C448" s="60" t="s">
        <v>4556</v>
      </c>
      <c r="D448" s="63">
        <v>31.0</v>
      </c>
      <c r="E448" s="63" t="s">
        <v>6466</v>
      </c>
      <c r="F448" s="63" t="s">
        <v>2387</v>
      </c>
      <c r="G448" s="60" t="s">
        <v>18</v>
      </c>
      <c r="H448" s="126">
        <v>43479.0</v>
      </c>
      <c r="I448" s="126">
        <v>43479.0</v>
      </c>
      <c r="J448" s="127" t="s">
        <v>6556</v>
      </c>
      <c r="K448" s="59">
        <v>5325022.0</v>
      </c>
      <c r="L448" s="60" t="s">
        <v>18</v>
      </c>
      <c r="M448" s="63" t="s">
        <v>18</v>
      </c>
      <c r="N448" s="59" t="s">
        <v>18</v>
      </c>
      <c r="O448" s="57"/>
      <c r="P448" s="152"/>
    </row>
    <row r="449">
      <c r="A449" s="63">
        <v>2.0</v>
      </c>
      <c r="B449" s="63" t="s">
        <v>6557</v>
      </c>
      <c r="C449" s="60" t="s">
        <v>6558</v>
      </c>
      <c r="D449" s="63" t="s">
        <v>18</v>
      </c>
      <c r="E449" s="63" t="s">
        <v>6559</v>
      </c>
      <c r="F449" s="63" t="s">
        <v>582</v>
      </c>
      <c r="G449" s="60" t="s">
        <v>3493</v>
      </c>
      <c r="H449" s="126">
        <v>43479.0</v>
      </c>
      <c r="I449" s="126">
        <v>43482.0</v>
      </c>
      <c r="J449" s="127" t="s">
        <v>6560</v>
      </c>
      <c r="K449" s="59">
        <v>4158181.0</v>
      </c>
      <c r="L449" s="60" t="s">
        <v>6561</v>
      </c>
      <c r="M449" s="61" t="s">
        <v>6562</v>
      </c>
      <c r="N449" s="59" t="s">
        <v>18</v>
      </c>
      <c r="O449" s="62"/>
    </row>
    <row r="450">
      <c r="A450" s="63">
        <v>1.0</v>
      </c>
      <c r="B450" s="60" t="s">
        <v>6563</v>
      </c>
      <c r="C450" s="60" t="s">
        <v>577</v>
      </c>
      <c r="D450" s="63" t="s">
        <v>18</v>
      </c>
      <c r="E450" s="63" t="s">
        <v>6564</v>
      </c>
      <c r="F450" s="63" t="s">
        <v>1063</v>
      </c>
      <c r="G450" s="60" t="s">
        <v>18</v>
      </c>
      <c r="H450" s="126">
        <v>43479.0</v>
      </c>
      <c r="I450" s="126">
        <v>43482.0</v>
      </c>
      <c r="J450" s="127" t="s">
        <v>6565</v>
      </c>
      <c r="K450" s="59">
        <v>206370.0</v>
      </c>
      <c r="L450" s="60" t="s">
        <v>18</v>
      </c>
      <c r="M450" s="63" t="s">
        <v>18</v>
      </c>
      <c r="N450" s="59" t="s">
        <v>18</v>
      </c>
      <c r="O450" s="57"/>
    </row>
    <row r="451">
      <c r="A451" s="63">
        <v>1.0</v>
      </c>
      <c r="B451" s="60" t="s">
        <v>1396</v>
      </c>
      <c r="C451" s="60" t="s">
        <v>6566</v>
      </c>
      <c r="D451" s="63" t="s">
        <v>18</v>
      </c>
      <c r="E451" s="63" t="s">
        <v>6567</v>
      </c>
      <c r="F451" s="63" t="s">
        <v>2387</v>
      </c>
      <c r="G451" s="60" t="s">
        <v>18</v>
      </c>
      <c r="H451" s="126">
        <v>43521.0</v>
      </c>
      <c r="I451" s="126">
        <v>43521.0</v>
      </c>
      <c r="J451" s="127" t="s">
        <v>6568</v>
      </c>
      <c r="K451" s="59">
        <v>93861.0</v>
      </c>
      <c r="L451" s="60" t="s">
        <v>6569</v>
      </c>
      <c r="M451" s="61" t="s">
        <v>6570</v>
      </c>
      <c r="N451" s="66">
        <v>93861.0</v>
      </c>
      <c r="O451" s="62" t="s">
        <v>337</v>
      </c>
      <c r="P451" s="152"/>
    </row>
    <row r="452">
      <c r="A452" s="63">
        <v>1.0</v>
      </c>
      <c r="B452" s="60" t="s">
        <v>1396</v>
      </c>
      <c r="C452" s="60" t="s">
        <v>6566</v>
      </c>
      <c r="D452" s="63">
        <v>206.0</v>
      </c>
      <c r="E452" s="63" t="s">
        <v>6567</v>
      </c>
      <c r="F452" s="63" t="s">
        <v>2387</v>
      </c>
      <c r="G452" s="60" t="s">
        <v>18</v>
      </c>
      <c r="H452" s="126">
        <v>43514.0</v>
      </c>
      <c r="I452" s="126">
        <v>43515.0</v>
      </c>
      <c r="J452" s="127" t="s">
        <v>6571</v>
      </c>
      <c r="K452" s="59">
        <v>117325.0</v>
      </c>
      <c r="L452" s="60" t="s">
        <v>18</v>
      </c>
      <c r="M452" s="63" t="s">
        <v>18</v>
      </c>
      <c r="N452" s="59" t="s">
        <v>18</v>
      </c>
      <c r="O452" s="57"/>
    </row>
    <row r="453">
      <c r="A453" s="63">
        <v>1.0</v>
      </c>
      <c r="B453" s="60" t="s">
        <v>1396</v>
      </c>
      <c r="C453" s="60" t="s">
        <v>6566</v>
      </c>
      <c r="D453" s="63" t="s">
        <v>18</v>
      </c>
      <c r="E453" s="63" t="s">
        <v>6567</v>
      </c>
      <c r="F453" s="63" t="s">
        <v>2387</v>
      </c>
      <c r="G453" s="60" t="s">
        <v>18</v>
      </c>
      <c r="H453" s="126">
        <v>43515.0</v>
      </c>
      <c r="I453" s="126">
        <v>43515.0</v>
      </c>
      <c r="J453" s="127" t="s">
        <v>6572</v>
      </c>
      <c r="K453" s="59">
        <v>93861.0</v>
      </c>
      <c r="L453" s="60" t="s">
        <v>6569</v>
      </c>
      <c r="M453" s="63" t="s">
        <v>18</v>
      </c>
      <c r="N453" s="59" t="s">
        <v>18</v>
      </c>
      <c r="O453" s="57"/>
    </row>
    <row r="454">
      <c r="A454" s="63">
        <v>1.0</v>
      </c>
      <c r="B454" s="60" t="s">
        <v>1396</v>
      </c>
      <c r="C454" s="60" t="s">
        <v>6566</v>
      </c>
      <c r="D454" s="63" t="s">
        <v>18</v>
      </c>
      <c r="E454" s="63" t="s">
        <v>6567</v>
      </c>
      <c r="F454" s="63" t="s">
        <v>2387</v>
      </c>
      <c r="G454" s="60" t="s">
        <v>18</v>
      </c>
      <c r="H454" s="126">
        <v>43514.0</v>
      </c>
      <c r="I454" s="126">
        <v>43514.0</v>
      </c>
      <c r="J454" s="127" t="s">
        <v>6573</v>
      </c>
      <c r="K454" s="59">
        <v>117325.0</v>
      </c>
      <c r="L454" s="60" t="s">
        <v>18</v>
      </c>
      <c r="M454" s="63" t="s">
        <v>18</v>
      </c>
      <c r="N454" s="59" t="s">
        <v>18</v>
      </c>
      <c r="O454" s="57"/>
      <c r="P454" s="152"/>
    </row>
    <row r="455">
      <c r="A455" s="63">
        <v>2.0</v>
      </c>
      <c r="B455" s="60" t="s">
        <v>258</v>
      </c>
      <c r="C455" s="60" t="s">
        <v>6574</v>
      </c>
      <c r="D455" s="63">
        <v>32.0</v>
      </c>
      <c r="E455" s="63" t="s">
        <v>18</v>
      </c>
      <c r="F455" s="63" t="s">
        <v>1608</v>
      </c>
      <c r="G455" s="60" t="s">
        <v>5060</v>
      </c>
      <c r="H455" s="126">
        <v>43479.0</v>
      </c>
      <c r="I455" s="126">
        <v>43515.0</v>
      </c>
      <c r="J455" s="127" t="s">
        <v>6575</v>
      </c>
      <c r="K455" s="59" t="s">
        <v>18</v>
      </c>
      <c r="L455" s="60" t="s">
        <v>18</v>
      </c>
      <c r="M455" s="63" t="s">
        <v>18</v>
      </c>
      <c r="N455" s="66" t="s">
        <v>18</v>
      </c>
      <c r="O455" s="57"/>
    </row>
    <row r="456">
      <c r="A456" s="63">
        <v>3.0</v>
      </c>
      <c r="B456" s="60" t="s">
        <v>6576</v>
      </c>
      <c r="C456" s="60" t="s">
        <v>6577</v>
      </c>
      <c r="D456" s="63">
        <v>24.0</v>
      </c>
      <c r="E456" s="63" t="s">
        <v>6578</v>
      </c>
      <c r="F456" s="63" t="s">
        <v>1608</v>
      </c>
      <c r="G456" s="60" t="s">
        <v>5060</v>
      </c>
      <c r="H456" s="126">
        <v>43479.0</v>
      </c>
      <c r="I456" s="126">
        <v>43529.0</v>
      </c>
      <c r="J456" s="127" t="s">
        <v>6579</v>
      </c>
      <c r="K456" s="59">
        <v>1.4326359E8</v>
      </c>
      <c r="L456" s="63" t="s">
        <v>18</v>
      </c>
      <c r="M456" s="63" t="s">
        <v>18</v>
      </c>
      <c r="N456" s="63" t="s">
        <v>18</v>
      </c>
      <c r="O456" s="57"/>
      <c r="P456" s="306"/>
    </row>
    <row r="457">
      <c r="A457" s="63">
        <v>1.0</v>
      </c>
      <c r="B457" s="60" t="s">
        <v>6580</v>
      </c>
      <c r="C457" s="60" t="s">
        <v>6581</v>
      </c>
      <c r="D457" s="63">
        <v>38.0</v>
      </c>
      <c r="E457" s="63" t="s">
        <v>18</v>
      </c>
      <c r="F457" s="63" t="s">
        <v>2387</v>
      </c>
      <c r="G457" s="60" t="s">
        <v>18</v>
      </c>
      <c r="H457" s="126">
        <v>43480.0</v>
      </c>
      <c r="I457" s="126">
        <v>43481.0</v>
      </c>
      <c r="J457" s="127" t="s">
        <v>6582</v>
      </c>
      <c r="K457" s="59" t="s">
        <v>18</v>
      </c>
      <c r="L457" s="60" t="s">
        <v>18</v>
      </c>
      <c r="M457" s="63" t="s">
        <v>18</v>
      </c>
      <c r="N457" s="59" t="s">
        <v>18</v>
      </c>
      <c r="O457" s="57"/>
      <c r="P457" s="306"/>
    </row>
    <row r="458">
      <c r="A458" s="63">
        <v>1.0</v>
      </c>
      <c r="B458" s="60" t="s">
        <v>6583</v>
      </c>
      <c r="C458" s="60" t="s">
        <v>93</v>
      </c>
      <c r="D458" s="63" t="s">
        <v>18</v>
      </c>
      <c r="E458" s="63" t="s">
        <v>6584</v>
      </c>
      <c r="F458" s="63" t="s">
        <v>2387</v>
      </c>
      <c r="G458" s="60" t="s">
        <v>2440</v>
      </c>
      <c r="H458" s="126">
        <v>43754.0</v>
      </c>
      <c r="I458" s="126">
        <v>43754.0</v>
      </c>
      <c r="J458" s="121" t="s">
        <v>6585</v>
      </c>
      <c r="K458" s="59">
        <v>5656001.0</v>
      </c>
      <c r="L458" s="60" t="s">
        <v>6586</v>
      </c>
      <c r="M458" s="61" t="s">
        <v>6587</v>
      </c>
      <c r="N458" s="66">
        <f>243379.5+2584621</f>
        <v>2828000.5</v>
      </c>
      <c r="O458" s="62" t="s">
        <v>337</v>
      </c>
      <c r="P458" s="152"/>
    </row>
    <row r="459">
      <c r="A459" s="63">
        <v>1.0</v>
      </c>
      <c r="B459" s="60" t="s">
        <v>6583</v>
      </c>
      <c r="C459" s="60" t="s">
        <v>93</v>
      </c>
      <c r="D459" s="63" t="s">
        <v>18</v>
      </c>
      <c r="E459" s="63" t="s">
        <v>6584</v>
      </c>
      <c r="F459" s="63" t="s">
        <v>2387</v>
      </c>
      <c r="G459" s="60" t="s">
        <v>2440</v>
      </c>
      <c r="H459" s="126">
        <v>43515.0</v>
      </c>
      <c r="I459" s="126">
        <v>43515.0</v>
      </c>
      <c r="J459" s="121" t="s">
        <v>6588</v>
      </c>
      <c r="K459" s="59">
        <v>5656001.0</v>
      </c>
      <c r="L459" s="60" t="s">
        <v>6586</v>
      </c>
      <c r="M459" s="61" t="s">
        <v>6587</v>
      </c>
      <c r="N459" s="66">
        <v>243379.5</v>
      </c>
      <c r="O459" s="62" t="s">
        <v>337</v>
      </c>
      <c r="P459" s="152"/>
    </row>
    <row r="460">
      <c r="A460" s="63">
        <v>2.0</v>
      </c>
      <c r="B460" s="60" t="s">
        <v>6589</v>
      </c>
      <c r="C460" s="60" t="s">
        <v>116</v>
      </c>
      <c r="D460" s="63">
        <v>185.0</v>
      </c>
      <c r="E460" s="63" t="s">
        <v>6590</v>
      </c>
      <c r="F460" s="63" t="s">
        <v>2387</v>
      </c>
      <c r="G460" s="60" t="s">
        <v>18</v>
      </c>
      <c r="H460" s="126">
        <v>43508.0</v>
      </c>
      <c r="I460" s="126">
        <v>43509.0</v>
      </c>
      <c r="J460" s="127" t="s">
        <v>6591</v>
      </c>
      <c r="K460" s="59" t="s">
        <v>18</v>
      </c>
      <c r="L460" s="60" t="s">
        <v>18</v>
      </c>
      <c r="M460" s="61" t="s">
        <v>18</v>
      </c>
      <c r="N460" s="59" t="s">
        <v>18</v>
      </c>
      <c r="O460" s="57"/>
      <c r="P460" s="152"/>
    </row>
    <row r="461" ht="37.5" customHeight="1">
      <c r="A461" s="63">
        <v>1.0</v>
      </c>
      <c r="B461" s="60" t="s">
        <v>5256</v>
      </c>
      <c r="C461" s="60" t="s">
        <v>6592</v>
      </c>
      <c r="D461" s="63" t="s">
        <v>18</v>
      </c>
      <c r="E461" s="63" t="s">
        <v>6593</v>
      </c>
      <c r="F461" s="63" t="s">
        <v>2387</v>
      </c>
      <c r="G461" s="60" t="s">
        <v>18</v>
      </c>
      <c r="H461" s="126">
        <v>43511.0</v>
      </c>
      <c r="I461" s="126">
        <v>43514.0</v>
      </c>
      <c r="J461" s="127" t="s">
        <v>6594</v>
      </c>
      <c r="K461" s="59">
        <v>2105132.0</v>
      </c>
      <c r="L461" s="60" t="s">
        <v>18</v>
      </c>
      <c r="M461" s="61" t="s">
        <v>18</v>
      </c>
      <c r="N461" s="59" t="s">
        <v>18</v>
      </c>
      <c r="O461" s="57"/>
    </row>
    <row r="462" ht="37.5" customHeight="1">
      <c r="A462" s="63">
        <v>1.0</v>
      </c>
      <c r="B462" s="60" t="s">
        <v>5256</v>
      </c>
      <c r="C462" s="60" t="s">
        <v>6592</v>
      </c>
      <c r="D462" s="63">
        <v>162.0</v>
      </c>
      <c r="E462" s="63" t="s">
        <v>6593</v>
      </c>
      <c r="F462" s="63" t="s">
        <v>2387</v>
      </c>
      <c r="G462" s="60" t="s">
        <v>18</v>
      </c>
      <c r="H462" s="126">
        <v>43503.0</v>
      </c>
      <c r="I462" s="126">
        <v>43508.0</v>
      </c>
      <c r="J462" s="127" t="s">
        <v>6595</v>
      </c>
      <c r="K462" s="59">
        <v>2105132.0</v>
      </c>
      <c r="L462" s="60" t="s">
        <v>18</v>
      </c>
      <c r="M462" s="61" t="s">
        <v>18</v>
      </c>
      <c r="N462" s="59" t="s">
        <v>18</v>
      </c>
      <c r="O462" s="57"/>
    </row>
    <row r="463" ht="37.5" customHeight="1">
      <c r="A463" s="251">
        <v>1.0</v>
      </c>
      <c r="B463" s="254" t="s">
        <v>6596</v>
      </c>
      <c r="C463" s="254" t="s">
        <v>394</v>
      </c>
      <c r="D463" s="251">
        <v>161.0</v>
      </c>
      <c r="E463" s="251" t="s">
        <v>6597</v>
      </c>
      <c r="F463" s="251" t="s">
        <v>2387</v>
      </c>
      <c r="G463" s="254" t="s">
        <v>18</v>
      </c>
      <c r="H463" s="351">
        <v>43503.0</v>
      </c>
      <c r="I463" s="351">
        <v>43516.0</v>
      </c>
      <c r="J463" s="352" t="s">
        <v>6598</v>
      </c>
      <c r="K463" s="123">
        <v>618375.0</v>
      </c>
      <c r="L463" s="254" t="s">
        <v>18</v>
      </c>
      <c r="M463" s="353" t="s">
        <v>18</v>
      </c>
      <c r="N463" s="123" t="s">
        <v>18</v>
      </c>
      <c r="O463" s="57"/>
    </row>
    <row r="464">
      <c r="A464" s="63">
        <v>1.0</v>
      </c>
      <c r="B464" s="60" t="s">
        <v>1568</v>
      </c>
      <c r="C464" s="60" t="s">
        <v>394</v>
      </c>
      <c r="D464" s="63">
        <v>147.0</v>
      </c>
      <c r="E464" s="63" t="s">
        <v>6599</v>
      </c>
      <c r="F464" s="63" t="s">
        <v>2387</v>
      </c>
      <c r="G464" s="60" t="s">
        <v>18</v>
      </c>
      <c r="H464" s="126">
        <v>43503.0</v>
      </c>
      <c r="I464" s="126">
        <v>43508.0</v>
      </c>
      <c r="J464" s="127" t="s">
        <v>6600</v>
      </c>
      <c r="K464" s="59">
        <v>2112225.0</v>
      </c>
      <c r="L464" s="60" t="s">
        <v>18</v>
      </c>
      <c r="M464" s="61" t="s">
        <v>18</v>
      </c>
      <c r="N464" s="59" t="s">
        <v>18</v>
      </c>
      <c r="O464" s="57"/>
    </row>
    <row r="465">
      <c r="A465" s="63">
        <v>2.0</v>
      </c>
      <c r="B465" s="60" t="s">
        <v>328</v>
      </c>
      <c r="C465" s="60" t="s">
        <v>93</v>
      </c>
      <c r="D465" s="63">
        <v>175.0</v>
      </c>
      <c r="E465" s="63" t="s">
        <v>6601</v>
      </c>
      <c r="F465" s="63" t="s">
        <v>2387</v>
      </c>
      <c r="G465" s="60" t="s">
        <v>2440</v>
      </c>
      <c r="H465" s="64">
        <v>43504.0</v>
      </c>
      <c r="I465" s="64">
        <v>43516.0</v>
      </c>
      <c r="J465" s="121" t="s">
        <v>6602</v>
      </c>
      <c r="K465" s="59">
        <v>4785115.0</v>
      </c>
      <c r="L465" s="60" t="s">
        <v>6603</v>
      </c>
      <c r="M465" s="61" t="s">
        <v>6604</v>
      </c>
      <c r="N465" s="59" t="s">
        <v>18</v>
      </c>
      <c r="O465" s="57"/>
    </row>
    <row r="466">
      <c r="A466" s="63">
        <v>2.0</v>
      </c>
      <c r="B466" s="60" t="s">
        <v>1275</v>
      </c>
      <c r="C466" s="60" t="s">
        <v>116</v>
      </c>
      <c r="D466" s="63">
        <v>188.0</v>
      </c>
      <c r="E466" s="63" t="s">
        <v>6605</v>
      </c>
      <c r="F466" s="63" t="s">
        <v>2387</v>
      </c>
      <c r="G466" s="60" t="s">
        <v>18</v>
      </c>
      <c r="H466" s="126">
        <v>43508.0</v>
      </c>
      <c r="I466" s="126">
        <v>43542.0</v>
      </c>
      <c r="J466" s="127" t="s">
        <v>6606</v>
      </c>
      <c r="K466" s="138">
        <v>9800000.0</v>
      </c>
      <c r="L466" s="60" t="s">
        <v>18</v>
      </c>
      <c r="M466" s="61" t="s">
        <v>18</v>
      </c>
      <c r="N466" s="59" t="s">
        <v>18</v>
      </c>
      <c r="O466" s="57"/>
    </row>
    <row r="467">
      <c r="A467" s="63">
        <v>2.0</v>
      </c>
      <c r="B467" s="60" t="s">
        <v>1275</v>
      </c>
      <c r="C467" s="60" t="s">
        <v>116</v>
      </c>
      <c r="D467" s="63">
        <v>157.0</v>
      </c>
      <c r="E467" s="63" t="s">
        <v>6605</v>
      </c>
      <c r="F467" s="63" t="s">
        <v>2387</v>
      </c>
      <c r="G467" s="60" t="s">
        <v>18</v>
      </c>
      <c r="H467" s="126">
        <v>43503.0</v>
      </c>
      <c r="I467" s="126">
        <v>43516.0</v>
      </c>
      <c r="J467" s="127" t="s">
        <v>6607</v>
      </c>
      <c r="K467" s="59">
        <v>9800000.0</v>
      </c>
      <c r="L467" s="60" t="s">
        <v>18</v>
      </c>
      <c r="M467" s="61" t="s">
        <v>18</v>
      </c>
      <c r="N467" s="59" t="s">
        <v>18</v>
      </c>
      <c r="O467" s="57"/>
    </row>
    <row r="468">
      <c r="A468" s="63">
        <v>1.0</v>
      </c>
      <c r="B468" s="60" t="s">
        <v>102</v>
      </c>
      <c r="C468" s="60" t="s">
        <v>4556</v>
      </c>
      <c r="D468" s="63">
        <v>180.0</v>
      </c>
      <c r="E468" s="63" t="s">
        <v>6608</v>
      </c>
      <c r="F468" s="63" t="s">
        <v>2387</v>
      </c>
      <c r="G468" s="60" t="s">
        <v>18</v>
      </c>
      <c r="H468" s="126">
        <v>43507.0</v>
      </c>
      <c r="I468" s="126">
        <v>43509.0</v>
      </c>
      <c r="J468" s="127" t="s">
        <v>6609</v>
      </c>
      <c r="K468" s="59">
        <v>470110.0</v>
      </c>
      <c r="L468" s="60" t="s">
        <v>6610</v>
      </c>
      <c r="M468" s="61" t="s">
        <v>18</v>
      </c>
      <c r="N468" s="59" t="s">
        <v>18</v>
      </c>
      <c r="O468" s="57"/>
      <c r="P468" s="152"/>
    </row>
    <row r="469">
      <c r="A469" s="63">
        <v>1.0</v>
      </c>
      <c r="B469" s="60" t="s">
        <v>102</v>
      </c>
      <c r="C469" s="60" t="s">
        <v>5457</v>
      </c>
      <c r="D469" s="63">
        <v>196.0</v>
      </c>
      <c r="E469" s="63" t="s">
        <v>6611</v>
      </c>
      <c r="F469" s="63" t="s">
        <v>2387</v>
      </c>
      <c r="G469" s="60" t="s">
        <v>18</v>
      </c>
      <c r="H469" s="126">
        <v>43507.0</v>
      </c>
      <c r="I469" s="126">
        <v>43509.0</v>
      </c>
      <c r="J469" s="127" t="s">
        <v>6612</v>
      </c>
      <c r="K469" s="59">
        <v>786449.0</v>
      </c>
      <c r="L469" s="60" t="s">
        <v>6613</v>
      </c>
      <c r="M469" s="61" t="s">
        <v>18</v>
      </c>
      <c r="N469" s="59" t="s">
        <v>18</v>
      </c>
      <c r="O469" s="57"/>
      <c r="P469" s="152"/>
    </row>
    <row r="470">
      <c r="A470" s="63">
        <v>1.0</v>
      </c>
      <c r="B470" s="60" t="s">
        <v>6614</v>
      </c>
      <c r="C470" s="60" t="s">
        <v>6615</v>
      </c>
      <c r="D470" s="63" t="s">
        <v>18</v>
      </c>
      <c r="E470" s="63" t="s">
        <v>6616</v>
      </c>
      <c r="F470" s="63" t="s">
        <v>2387</v>
      </c>
      <c r="G470" s="60" t="s">
        <v>18</v>
      </c>
      <c r="H470" s="126">
        <v>43507.0</v>
      </c>
      <c r="I470" s="126">
        <v>43510.0</v>
      </c>
      <c r="J470" s="127" t="s">
        <v>6617</v>
      </c>
      <c r="K470" s="59">
        <v>54057.0</v>
      </c>
      <c r="L470" s="60" t="s">
        <v>6618</v>
      </c>
      <c r="M470" s="61" t="s">
        <v>18</v>
      </c>
      <c r="N470" s="59" t="s">
        <v>18</v>
      </c>
      <c r="O470" s="57"/>
    </row>
    <row r="471">
      <c r="A471" s="63">
        <v>1.0</v>
      </c>
      <c r="B471" s="60" t="s">
        <v>6614</v>
      </c>
      <c r="C471" s="60" t="s">
        <v>6619</v>
      </c>
      <c r="D471" s="63" t="s">
        <v>18</v>
      </c>
      <c r="E471" s="63" t="s">
        <v>6620</v>
      </c>
      <c r="F471" s="63" t="s">
        <v>2387</v>
      </c>
      <c r="G471" s="60" t="s">
        <v>18</v>
      </c>
      <c r="H471" s="126">
        <v>43507.0</v>
      </c>
      <c r="I471" s="126">
        <v>43510.0</v>
      </c>
      <c r="J471" s="127" t="s">
        <v>6621</v>
      </c>
      <c r="K471" s="59">
        <v>18019.0</v>
      </c>
      <c r="L471" s="60" t="s">
        <v>6622</v>
      </c>
      <c r="M471" s="61" t="s">
        <v>18</v>
      </c>
      <c r="N471" s="59" t="s">
        <v>18</v>
      </c>
      <c r="O471" s="57"/>
    </row>
    <row r="472">
      <c r="A472" s="63">
        <v>1.0</v>
      </c>
      <c r="B472" s="60" t="s">
        <v>102</v>
      </c>
      <c r="C472" s="60" t="s">
        <v>6615</v>
      </c>
      <c r="D472" s="63" t="s">
        <v>18</v>
      </c>
      <c r="E472" s="63" t="s">
        <v>6623</v>
      </c>
      <c r="F472" s="63" t="s">
        <v>2387</v>
      </c>
      <c r="G472" s="60" t="s">
        <v>18</v>
      </c>
      <c r="H472" s="126">
        <v>43535.0</v>
      </c>
      <c r="I472" s="126">
        <v>43535.0</v>
      </c>
      <c r="J472" s="127" t="s">
        <v>6624</v>
      </c>
      <c r="K472" s="59">
        <v>55557.0</v>
      </c>
      <c r="L472" s="60" t="s">
        <v>6625</v>
      </c>
      <c r="M472" s="61" t="s">
        <v>6626</v>
      </c>
      <c r="N472" s="66">
        <v>55557.0</v>
      </c>
      <c r="O472" s="62" t="s">
        <v>337</v>
      </c>
    </row>
    <row r="473">
      <c r="A473" s="63">
        <v>1.0</v>
      </c>
      <c r="B473" s="60" t="s">
        <v>102</v>
      </c>
      <c r="C473" s="60" t="s">
        <v>6615</v>
      </c>
      <c r="D473" s="63">
        <v>193.0</v>
      </c>
      <c r="E473" s="63" t="s">
        <v>6623</v>
      </c>
      <c r="F473" s="63" t="s">
        <v>2387</v>
      </c>
      <c r="G473" s="60" t="s">
        <v>18</v>
      </c>
      <c r="H473" s="126">
        <v>43509.0</v>
      </c>
      <c r="I473" s="126">
        <v>43509.0</v>
      </c>
      <c r="J473" s="127" t="s">
        <v>6627</v>
      </c>
      <c r="K473" s="59">
        <v>55557.0</v>
      </c>
      <c r="L473" s="60" t="s">
        <v>6625</v>
      </c>
      <c r="M473" s="61" t="s">
        <v>18</v>
      </c>
      <c r="N473" s="59" t="s">
        <v>18</v>
      </c>
      <c r="O473" s="57"/>
    </row>
    <row r="474">
      <c r="A474" s="63">
        <v>1.0</v>
      </c>
      <c r="B474" s="60" t="s">
        <v>1275</v>
      </c>
      <c r="C474" s="60" t="s">
        <v>326</v>
      </c>
      <c r="D474" s="63" t="s">
        <v>18</v>
      </c>
      <c r="E474" s="63" t="s">
        <v>6628</v>
      </c>
      <c r="F474" s="63" t="s">
        <v>2387</v>
      </c>
      <c r="G474" s="60" t="s">
        <v>18</v>
      </c>
      <c r="H474" s="126">
        <v>43509.0</v>
      </c>
      <c r="I474" s="126">
        <v>43514.0</v>
      </c>
      <c r="J474" s="127" t="s">
        <v>6629</v>
      </c>
      <c r="K474" s="59">
        <v>2213804.0</v>
      </c>
      <c r="L474" s="60" t="s">
        <v>18</v>
      </c>
      <c r="M474" s="61" t="s">
        <v>18</v>
      </c>
      <c r="N474" s="59" t="s">
        <v>18</v>
      </c>
      <c r="O474" s="57"/>
      <c r="P474" s="152"/>
    </row>
    <row r="475">
      <c r="A475" s="63">
        <v>1.0</v>
      </c>
      <c r="B475" s="60" t="s">
        <v>102</v>
      </c>
      <c r="C475" s="60" t="s">
        <v>5457</v>
      </c>
      <c r="D475" s="63" t="s">
        <v>18</v>
      </c>
      <c r="E475" s="63" t="s">
        <v>6630</v>
      </c>
      <c r="F475" s="63" t="s">
        <v>2387</v>
      </c>
      <c r="G475" s="60" t="s">
        <v>18</v>
      </c>
      <c r="H475" s="126">
        <v>43509.0</v>
      </c>
      <c r="I475" s="126">
        <v>43510.0</v>
      </c>
      <c r="J475" s="127" t="s">
        <v>6631</v>
      </c>
      <c r="K475" s="59">
        <v>735932.0</v>
      </c>
      <c r="L475" s="60" t="s">
        <v>18</v>
      </c>
      <c r="M475" s="61" t="s">
        <v>18</v>
      </c>
      <c r="N475" s="59" t="s">
        <v>18</v>
      </c>
      <c r="O475" s="57"/>
      <c r="P475" s="152"/>
    </row>
    <row r="476">
      <c r="A476" s="63">
        <v>1.0</v>
      </c>
      <c r="B476" s="60" t="s">
        <v>5149</v>
      </c>
      <c r="C476" s="60" t="s">
        <v>4556</v>
      </c>
      <c r="D476" s="63" t="s">
        <v>18</v>
      </c>
      <c r="E476" s="63" t="s">
        <v>5150</v>
      </c>
      <c r="F476" s="63" t="s">
        <v>2387</v>
      </c>
      <c r="G476" s="60" t="s">
        <v>18</v>
      </c>
      <c r="H476" s="126">
        <v>43522.0</v>
      </c>
      <c r="I476" s="126">
        <v>43525.0</v>
      </c>
      <c r="J476" s="127" t="s">
        <v>6632</v>
      </c>
      <c r="K476" s="59">
        <v>2524550.0</v>
      </c>
      <c r="L476" s="60" t="s">
        <v>18</v>
      </c>
      <c r="M476" s="61" t="s">
        <v>18</v>
      </c>
      <c r="N476" s="59" t="s">
        <v>18</v>
      </c>
      <c r="O476" s="62"/>
      <c r="P476" s="152"/>
    </row>
    <row r="477">
      <c r="A477" s="63">
        <v>1.0</v>
      </c>
      <c r="B477" s="60" t="s">
        <v>5149</v>
      </c>
      <c r="C477" s="60" t="s">
        <v>4556</v>
      </c>
      <c r="D477" s="63">
        <v>186.0</v>
      </c>
      <c r="E477" s="63" t="s">
        <v>5150</v>
      </c>
      <c r="F477" s="63" t="s">
        <v>2387</v>
      </c>
      <c r="G477" s="60" t="s">
        <v>18</v>
      </c>
      <c r="H477" s="126">
        <v>43508.0</v>
      </c>
      <c r="I477" s="126">
        <v>43511.0</v>
      </c>
      <c r="J477" s="127" t="s">
        <v>6633</v>
      </c>
      <c r="K477" s="59">
        <v>1690082.0</v>
      </c>
      <c r="L477" s="60" t="s">
        <v>18</v>
      </c>
      <c r="M477" s="61" t="s">
        <v>18</v>
      </c>
      <c r="N477" s="59" t="s">
        <v>18</v>
      </c>
      <c r="O477" s="57"/>
    </row>
    <row r="478">
      <c r="A478" s="63">
        <v>1.0</v>
      </c>
      <c r="B478" s="60" t="s">
        <v>6634</v>
      </c>
      <c r="C478" s="60" t="s">
        <v>6635</v>
      </c>
      <c r="D478" s="63" t="s">
        <v>18</v>
      </c>
      <c r="E478" s="63" t="s">
        <v>6636</v>
      </c>
      <c r="F478" s="63" t="s">
        <v>2387</v>
      </c>
      <c r="G478" s="60" t="s">
        <v>18</v>
      </c>
      <c r="H478" s="126">
        <v>43503.0</v>
      </c>
      <c r="I478" s="126">
        <v>43503.0</v>
      </c>
      <c r="J478" s="121" t="s">
        <v>6637</v>
      </c>
      <c r="K478" s="59">
        <v>791717.67</v>
      </c>
      <c r="L478" s="60" t="s">
        <v>6638</v>
      </c>
      <c r="M478" s="61" t="s">
        <v>6639</v>
      </c>
      <c r="N478" s="66">
        <v>791717.67</v>
      </c>
      <c r="O478" s="62" t="s">
        <v>672</v>
      </c>
    </row>
    <row r="479">
      <c r="A479" s="63">
        <v>1.0</v>
      </c>
      <c r="B479" s="60" t="s">
        <v>1568</v>
      </c>
      <c r="C479" s="60" t="s">
        <v>4556</v>
      </c>
      <c r="D479" s="63" t="s">
        <v>18</v>
      </c>
      <c r="E479" s="63" t="s">
        <v>6640</v>
      </c>
      <c r="F479" s="63" t="s">
        <v>2387</v>
      </c>
      <c r="G479" s="60" t="s">
        <v>18</v>
      </c>
      <c r="H479" s="126">
        <v>43510.0</v>
      </c>
      <c r="I479" s="126">
        <v>43511.0</v>
      </c>
      <c r="J479" s="127" t="s">
        <v>6641</v>
      </c>
      <c r="K479" s="59">
        <v>1099025.0</v>
      </c>
      <c r="L479" s="60" t="s">
        <v>18</v>
      </c>
      <c r="M479" s="61" t="s">
        <v>18</v>
      </c>
      <c r="N479" s="59" t="s">
        <v>18</v>
      </c>
      <c r="O479" s="57"/>
    </row>
    <row r="480">
      <c r="A480" s="63">
        <v>1.0</v>
      </c>
      <c r="B480" s="60" t="s">
        <v>6533</v>
      </c>
      <c r="C480" s="60" t="s">
        <v>153</v>
      </c>
      <c r="D480" s="63" t="s">
        <v>18</v>
      </c>
      <c r="E480" s="63" t="s">
        <v>6642</v>
      </c>
      <c r="F480" s="63" t="s">
        <v>2387</v>
      </c>
      <c r="G480" s="60" t="s">
        <v>18</v>
      </c>
      <c r="H480" s="126">
        <v>43514.0</v>
      </c>
      <c r="I480" s="126">
        <v>43549.0</v>
      </c>
      <c r="J480" s="127" t="s">
        <v>6643</v>
      </c>
      <c r="K480" s="59" t="s">
        <v>18</v>
      </c>
      <c r="L480" s="60" t="s">
        <v>18</v>
      </c>
      <c r="M480" s="61" t="s">
        <v>18</v>
      </c>
      <c r="N480" s="59" t="s">
        <v>18</v>
      </c>
      <c r="O480" s="57"/>
      <c r="P480" s="152"/>
    </row>
    <row r="481">
      <c r="A481" s="63">
        <v>2.0</v>
      </c>
      <c r="B481" s="60" t="s">
        <v>5992</v>
      </c>
      <c r="C481" s="60" t="s">
        <v>6644</v>
      </c>
      <c r="D481" s="63" t="s">
        <v>18</v>
      </c>
      <c r="E481" s="63" t="s">
        <v>6645</v>
      </c>
      <c r="F481" s="63" t="s">
        <v>2387</v>
      </c>
      <c r="G481" s="60" t="s">
        <v>6646</v>
      </c>
      <c r="H481" s="126">
        <v>43497.0</v>
      </c>
      <c r="I481" s="126">
        <v>43497.0</v>
      </c>
      <c r="J481" s="121" t="s">
        <v>6647</v>
      </c>
      <c r="K481" s="59">
        <v>1371128.0</v>
      </c>
      <c r="L481" s="60" t="s">
        <v>6648</v>
      </c>
      <c r="M481" s="61" t="s">
        <v>6649</v>
      </c>
      <c r="N481" s="66">
        <v>1037702.63</v>
      </c>
      <c r="O481" s="62" t="s">
        <v>695</v>
      </c>
      <c r="P481" s="152"/>
    </row>
    <row r="482">
      <c r="A482" s="63">
        <v>1.0</v>
      </c>
      <c r="B482" s="60" t="s">
        <v>6650</v>
      </c>
      <c r="C482" s="60" t="s">
        <v>3553</v>
      </c>
      <c r="D482" s="63" t="s">
        <v>18</v>
      </c>
      <c r="E482" s="63" t="s">
        <v>6651</v>
      </c>
      <c r="F482" s="63" t="s">
        <v>2387</v>
      </c>
      <c r="G482" s="60" t="s">
        <v>2440</v>
      </c>
      <c r="H482" s="126">
        <v>43522.0</v>
      </c>
      <c r="I482" s="126">
        <v>43522.0</v>
      </c>
      <c r="J482" s="127" t="s">
        <v>6652</v>
      </c>
      <c r="K482" s="59">
        <v>15153.0</v>
      </c>
      <c r="L482" s="60" t="s">
        <v>6653</v>
      </c>
      <c r="M482" s="61" t="s">
        <v>18</v>
      </c>
      <c r="N482" s="59" t="s">
        <v>18</v>
      </c>
      <c r="O482" s="57"/>
    </row>
    <row r="483">
      <c r="A483" s="63">
        <v>1.0</v>
      </c>
      <c r="B483" s="60" t="s">
        <v>6650</v>
      </c>
      <c r="C483" s="60" t="s">
        <v>3553</v>
      </c>
      <c r="D483" s="63">
        <v>215.0</v>
      </c>
      <c r="E483" s="63" t="s">
        <v>6651</v>
      </c>
      <c r="F483" s="63" t="s">
        <v>2387</v>
      </c>
      <c r="G483" s="60" t="s">
        <v>2440</v>
      </c>
      <c r="H483" s="126">
        <v>43516.0</v>
      </c>
      <c r="I483" s="126">
        <v>43518.0</v>
      </c>
      <c r="J483" s="127" t="s">
        <v>6654</v>
      </c>
      <c r="K483" s="59">
        <v>15153.0</v>
      </c>
      <c r="L483" s="60" t="s">
        <v>18</v>
      </c>
      <c r="M483" s="61" t="s">
        <v>18</v>
      </c>
      <c r="N483" s="59" t="s">
        <v>18</v>
      </c>
      <c r="O483" s="57"/>
    </row>
    <row r="484">
      <c r="A484" s="63">
        <v>1.0</v>
      </c>
      <c r="B484" s="60" t="s">
        <v>102</v>
      </c>
      <c r="C484" s="60" t="s">
        <v>275</v>
      </c>
      <c r="D484" s="63" t="s">
        <v>18</v>
      </c>
      <c r="E484" s="63" t="s">
        <v>6655</v>
      </c>
      <c r="F484" s="63" t="s">
        <v>2387</v>
      </c>
      <c r="G484" s="60" t="s">
        <v>18</v>
      </c>
      <c r="H484" s="126">
        <v>43760.0</v>
      </c>
      <c r="I484" s="126">
        <v>43760.0</v>
      </c>
      <c r="J484" s="127" t="s">
        <v>6656</v>
      </c>
      <c r="K484" s="59">
        <v>282489.0</v>
      </c>
      <c r="L484" s="60" t="s">
        <v>6657</v>
      </c>
      <c r="M484" s="61" t="s">
        <v>6658</v>
      </c>
      <c r="N484" s="66">
        <v>282489.0</v>
      </c>
      <c r="O484" s="62" t="s">
        <v>337</v>
      </c>
    </row>
    <row r="485">
      <c r="A485" s="63">
        <v>1.0</v>
      </c>
      <c r="B485" s="60" t="s">
        <v>102</v>
      </c>
      <c r="C485" s="60" t="s">
        <v>275</v>
      </c>
      <c r="D485" s="63" t="s">
        <v>18</v>
      </c>
      <c r="E485" s="63" t="s">
        <v>6655</v>
      </c>
      <c r="F485" s="63" t="s">
        <v>2387</v>
      </c>
      <c r="G485" s="60" t="s">
        <v>18</v>
      </c>
      <c r="H485" s="126">
        <v>43535.0</v>
      </c>
      <c r="I485" s="126">
        <v>43542.0</v>
      </c>
      <c r="J485" s="127" t="s">
        <v>6659</v>
      </c>
      <c r="K485" s="59">
        <v>282489.0</v>
      </c>
      <c r="L485" s="60" t="s">
        <v>6657</v>
      </c>
      <c r="M485" s="61" t="s">
        <v>6658</v>
      </c>
      <c r="N485" s="59" t="s">
        <v>18</v>
      </c>
      <c r="O485" s="57"/>
    </row>
    <row r="486">
      <c r="A486" s="63">
        <v>1.0</v>
      </c>
      <c r="B486" s="60" t="s">
        <v>102</v>
      </c>
      <c r="C486" s="60" t="s">
        <v>275</v>
      </c>
      <c r="D486" s="63">
        <v>251.0</v>
      </c>
      <c r="E486" s="63" t="s">
        <v>6655</v>
      </c>
      <c r="F486" s="63" t="s">
        <v>2387</v>
      </c>
      <c r="G486" s="60" t="s">
        <v>18</v>
      </c>
      <c r="H486" s="126">
        <v>43523.0</v>
      </c>
      <c r="I486" s="126">
        <v>43525.0</v>
      </c>
      <c r="J486" s="127" t="s">
        <v>6660</v>
      </c>
      <c r="K486" s="59">
        <v>282489.0</v>
      </c>
      <c r="L486" s="60" t="s">
        <v>18</v>
      </c>
      <c r="M486" s="61" t="s">
        <v>18</v>
      </c>
      <c r="N486" s="59" t="s">
        <v>18</v>
      </c>
      <c r="O486" s="57"/>
    </row>
    <row r="487">
      <c r="A487" s="63">
        <v>1.0</v>
      </c>
      <c r="B487" s="60" t="s">
        <v>102</v>
      </c>
      <c r="C487" s="60" t="s">
        <v>275</v>
      </c>
      <c r="D487" s="63">
        <v>209.0</v>
      </c>
      <c r="E487" s="63" t="s">
        <v>6655</v>
      </c>
      <c r="F487" s="63" t="s">
        <v>2387</v>
      </c>
      <c r="G487" s="60" t="s">
        <v>18</v>
      </c>
      <c r="H487" s="126">
        <v>43515.0</v>
      </c>
      <c r="I487" s="126">
        <v>43517.0</v>
      </c>
      <c r="J487" s="127" t="s">
        <v>6661</v>
      </c>
      <c r="K487" s="59">
        <v>216699.0</v>
      </c>
      <c r="L487" s="60" t="s">
        <v>18</v>
      </c>
      <c r="M487" s="61" t="s">
        <v>18</v>
      </c>
      <c r="N487" s="59" t="s">
        <v>18</v>
      </c>
      <c r="O487" s="57"/>
    </row>
    <row r="488">
      <c r="A488" s="63">
        <v>1.0</v>
      </c>
      <c r="B488" s="60" t="s">
        <v>6662</v>
      </c>
      <c r="C488" s="60" t="s">
        <v>93</v>
      </c>
      <c r="D488" s="63">
        <v>229.0</v>
      </c>
      <c r="E488" s="63" t="s">
        <v>6663</v>
      </c>
      <c r="F488" s="63" t="s">
        <v>2387</v>
      </c>
      <c r="G488" s="60" t="s">
        <v>18</v>
      </c>
      <c r="H488" s="126">
        <v>43517.0</v>
      </c>
      <c r="I488" s="126">
        <v>43517.0</v>
      </c>
      <c r="J488" s="127" t="s">
        <v>6664</v>
      </c>
      <c r="K488" s="59">
        <v>1200360.0</v>
      </c>
      <c r="L488" s="60" t="s">
        <v>18</v>
      </c>
      <c r="M488" s="61" t="s">
        <v>18</v>
      </c>
      <c r="N488" s="59" t="s">
        <v>18</v>
      </c>
      <c r="O488" s="57"/>
    </row>
    <row r="489">
      <c r="A489" s="63">
        <v>1.0</v>
      </c>
      <c r="B489" s="60" t="s">
        <v>6665</v>
      </c>
      <c r="C489" s="60" t="s">
        <v>120</v>
      </c>
      <c r="D489" s="63">
        <v>218.0</v>
      </c>
      <c r="E489" s="63" t="s">
        <v>6666</v>
      </c>
      <c r="F489" s="63" t="s">
        <v>2387</v>
      </c>
      <c r="G489" s="60" t="s">
        <v>18</v>
      </c>
      <c r="H489" s="126">
        <v>43516.0</v>
      </c>
      <c r="I489" s="126">
        <v>43521.0</v>
      </c>
      <c r="J489" s="127" t="s">
        <v>6667</v>
      </c>
      <c r="K489" s="59">
        <v>751220.0</v>
      </c>
      <c r="L489" s="60" t="s">
        <v>18</v>
      </c>
      <c r="M489" s="61" t="s">
        <v>18</v>
      </c>
      <c r="N489" s="59" t="s">
        <v>18</v>
      </c>
      <c r="O489" s="57"/>
    </row>
    <row r="490" ht="29.25" customHeight="1">
      <c r="A490" s="63">
        <v>1.0</v>
      </c>
      <c r="B490" s="60" t="s">
        <v>6668</v>
      </c>
      <c r="C490" s="60" t="s">
        <v>6669</v>
      </c>
      <c r="D490" s="63">
        <v>221.0</v>
      </c>
      <c r="E490" s="63" t="s">
        <v>6670</v>
      </c>
      <c r="F490" s="63" t="s">
        <v>2387</v>
      </c>
      <c r="G490" s="60" t="s">
        <v>18</v>
      </c>
      <c r="H490" s="126">
        <v>43516.0</v>
      </c>
      <c r="I490" s="126">
        <v>43521.0</v>
      </c>
      <c r="J490" s="127" t="s">
        <v>6671</v>
      </c>
      <c r="K490" s="59">
        <v>4185819.0</v>
      </c>
      <c r="L490" s="60" t="s">
        <v>18</v>
      </c>
      <c r="M490" s="61" t="s">
        <v>18</v>
      </c>
      <c r="N490" s="59" t="s">
        <v>18</v>
      </c>
      <c r="O490" s="57"/>
    </row>
    <row r="491">
      <c r="A491" s="63">
        <v>1.0</v>
      </c>
      <c r="B491" s="60" t="s">
        <v>6672</v>
      </c>
      <c r="C491" s="60" t="s">
        <v>6673</v>
      </c>
      <c r="D491" s="63">
        <v>204.0</v>
      </c>
      <c r="E491" s="63" t="s">
        <v>6674</v>
      </c>
      <c r="F491" s="63" t="s">
        <v>2387</v>
      </c>
      <c r="G491" s="60" t="s">
        <v>5736</v>
      </c>
      <c r="H491" s="126">
        <v>43514.0</v>
      </c>
      <c r="I491" s="126">
        <v>43523.0</v>
      </c>
      <c r="J491" s="127" t="s">
        <v>6675</v>
      </c>
      <c r="K491" s="59">
        <v>547266.0</v>
      </c>
      <c r="L491" s="60" t="s">
        <v>18</v>
      </c>
      <c r="M491" s="61" t="s">
        <v>18</v>
      </c>
      <c r="N491" s="59" t="s">
        <v>18</v>
      </c>
      <c r="O491" s="57"/>
    </row>
    <row r="492">
      <c r="A492" s="63">
        <v>1.0</v>
      </c>
      <c r="B492" s="60" t="s">
        <v>6676</v>
      </c>
      <c r="C492" s="60" t="s">
        <v>291</v>
      </c>
      <c r="D492" s="63">
        <v>226.0</v>
      </c>
      <c r="E492" s="63" t="s">
        <v>6677</v>
      </c>
      <c r="F492" s="63" t="s">
        <v>2387</v>
      </c>
      <c r="G492" s="60" t="s">
        <v>18</v>
      </c>
      <c r="H492" s="126">
        <v>43517.0</v>
      </c>
      <c r="I492" s="126">
        <v>43521.0</v>
      </c>
      <c r="J492" s="127" t="s">
        <v>6678</v>
      </c>
      <c r="K492" s="59">
        <v>1099070.0</v>
      </c>
      <c r="L492" s="60" t="s">
        <v>18</v>
      </c>
      <c r="M492" s="61" t="s">
        <v>18</v>
      </c>
      <c r="N492" s="59" t="s">
        <v>18</v>
      </c>
      <c r="O492" s="57"/>
    </row>
    <row r="493">
      <c r="A493" s="63">
        <v>1.0</v>
      </c>
      <c r="B493" s="60" t="s">
        <v>6679</v>
      </c>
      <c r="C493" s="60" t="s">
        <v>6680</v>
      </c>
      <c r="D493" s="63">
        <v>237.0</v>
      </c>
      <c r="E493" s="63" t="s">
        <v>5770</v>
      </c>
      <c r="F493" s="63" t="s">
        <v>2387</v>
      </c>
      <c r="G493" s="60" t="s">
        <v>18</v>
      </c>
      <c r="H493" s="126">
        <v>43518.0</v>
      </c>
      <c r="I493" s="126">
        <v>43521.0</v>
      </c>
      <c r="J493" s="127" t="s">
        <v>6681</v>
      </c>
      <c r="K493" s="59">
        <v>147624.0</v>
      </c>
      <c r="L493" s="63" t="s">
        <v>18</v>
      </c>
      <c r="M493" s="63" t="s">
        <v>18</v>
      </c>
      <c r="N493" s="63" t="s">
        <v>18</v>
      </c>
      <c r="O493" s="57"/>
    </row>
    <row r="494">
      <c r="A494" s="63">
        <v>1.0</v>
      </c>
      <c r="B494" s="60" t="s">
        <v>1435</v>
      </c>
      <c r="C494" s="60" t="s">
        <v>4243</v>
      </c>
      <c r="D494" s="63" t="s">
        <v>18</v>
      </c>
      <c r="E494" s="63" t="s">
        <v>6682</v>
      </c>
      <c r="F494" s="63" t="s">
        <v>2387</v>
      </c>
      <c r="G494" s="60" t="s">
        <v>18</v>
      </c>
      <c r="H494" s="126">
        <v>43571.0</v>
      </c>
      <c r="I494" s="126">
        <v>43571.0</v>
      </c>
      <c r="J494" s="127" t="s">
        <v>6683</v>
      </c>
      <c r="K494" s="59">
        <v>54657.0</v>
      </c>
      <c r="L494" s="60" t="s">
        <v>6684</v>
      </c>
      <c r="M494" s="61" t="s">
        <v>6685</v>
      </c>
      <c r="N494" s="66">
        <v>54657.0</v>
      </c>
      <c r="O494" s="62" t="s">
        <v>337</v>
      </c>
    </row>
    <row r="495">
      <c r="A495" s="63">
        <v>1.0</v>
      </c>
      <c r="B495" s="60" t="s">
        <v>1435</v>
      </c>
      <c r="C495" s="60" t="s">
        <v>4243</v>
      </c>
      <c r="D495" s="63" t="s">
        <v>18</v>
      </c>
      <c r="E495" s="63" t="s">
        <v>6682</v>
      </c>
      <c r="F495" s="63" t="s">
        <v>2387</v>
      </c>
      <c r="G495" s="60" t="s">
        <v>18</v>
      </c>
      <c r="H495" s="126">
        <v>43571.0</v>
      </c>
      <c r="I495" s="126">
        <v>43571.0</v>
      </c>
      <c r="J495" s="127" t="s">
        <v>6683</v>
      </c>
      <c r="K495" s="59">
        <v>54657.0</v>
      </c>
      <c r="L495" s="60" t="s">
        <v>6686</v>
      </c>
      <c r="M495" s="61" t="s">
        <v>6685</v>
      </c>
      <c r="N495" s="66">
        <v>54657.0</v>
      </c>
      <c r="O495" s="62" t="s">
        <v>337</v>
      </c>
    </row>
    <row r="496">
      <c r="A496" s="63">
        <v>1.0</v>
      </c>
      <c r="B496" s="60" t="s">
        <v>6687</v>
      </c>
      <c r="C496" s="60" t="s">
        <v>6688</v>
      </c>
      <c r="D496" s="63" t="s">
        <v>18</v>
      </c>
      <c r="E496" s="63" t="s">
        <v>6682</v>
      </c>
      <c r="F496" s="63" t="s">
        <v>2387</v>
      </c>
      <c r="G496" s="60" t="s">
        <v>18</v>
      </c>
      <c r="H496" s="126">
        <v>43522.0</v>
      </c>
      <c r="I496" s="126">
        <v>43522.0</v>
      </c>
      <c r="J496" s="127" t="s">
        <v>6689</v>
      </c>
      <c r="K496" s="59">
        <v>182190.0</v>
      </c>
      <c r="L496" s="60" t="s">
        <v>6690</v>
      </c>
      <c r="M496" s="61" t="s">
        <v>18</v>
      </c>
      <c r="N496" s="59" t="s">
        <v>18</v>
      </c>
      <c r="O496" s="57"/>
    </row>
    <row r="497">
      <c r="A497" s="63">
        <v>1.0</v>
      </c>
      <c r="B497" s="60" t="s">
        <v>6687</v>
      </c>
      <c r="C497" s="60" t="s">
        <v>6688</v>
      </c>
      <c r="D497" s="63" t="s">
        <v>18</v>
      </c>
      <c r="E497" s="63" t="s">
        <v>6682</v>
      </c>
      <c r="F497" s="63" t="s">
        <v>2387</v>
      </c>
      <c r="G497" s="60" t="s">
        <v>18</v>
      </c>
      <c r="H497" s="126">
        <v>43521.0</v>
      </c>
      <c r="I497" s="126">
        <v>43521.0</v>
      </c>
      <c r="J497" s="127" t="s">
        <v>6691</v>
      </c>
      <c r="K497" s="59">
        <v>182190.0</v>
      </c>
      <c r="L497" s="60" t="s">
        <v>6692</v>
      </c>
      <c r="M497" s="61" t="s">
        <v>18</v>
      </c>
      <c r="N497" s="59" t="s">
        <v>18</v>
      </c>
      <c r="O497" s="57"/>
    </row>
    <row r="498">
      <c r="A498" s="63">
        <v>1.0</v>
      </c>
      <c r="B498" s="60" t="s">
        <v>6693</v>
      </c>
      <c r="C498" s="60" t="s">
        <v>6694</v>
      </c>
      <c r="D498" s="63">
        <v>248.0</v>
      </c>
      <c r="E498" s="63" t="s">
        <v>6695</v>
      </c>
      <c r="F498" s="63" t="s">
        <v>2387</v>
      </c>
      <c r="G498" s="60" t="s">
        <v>18</v>
      </c>
      <c r="H498" s="126">
        <v>43522.0</v>
      </c>
      <c r="I498" s="126">
        <v>43524.0</v>
      </c>
      <c r="J498" s="127" t="s">
        <v>6696</v>
      </c>
      <c r="K498" s="59">
        <v>287260.0</v>
      </c>
      <c r="L498" s="60" t="s">
        <v>18</v>
      </c>
      <c r="M498" s="61" t="s">
        <v>18</v>
      </c>
      <c r="N498" s="138" t="s">
        <v>18</v>
      </c>
      <c r="O498" s="57"/>
    </row>
    <row r="499">
      <c r="A499" s="63">
        <v>1.0</v>
      </c>
      <c r="B499" s="60" t="s">
        <v>457</v>
      </c>
      <c r="C499" s="60" t="s">
        <v>153</v>
      </c>
      <c r="D499" s="63">
        <v>293.0</v>
      </c>
      <c r="E499" s="63" t="s">
        <v>5775</v>
      </c>
      <c r="F499" s="63" t="s">
        <v>2387</v>
      </c>
      <c r="G499" s="60" t="s">
        <v>18</v>
      </c>
      <c r="H499" s="64">
        <v>43535.0</v>
      </c>
      <c r="I499" s="126">
        <v>43535.0</v>
      </c>
      <c r="J499" s="121" t="s">
        <v>6697</v>
      </c>
      <c r="K499" s="59">
        <v>763074.0</v>
      </c>
      <c r="L499" s="60" t="s">
        <v>18</v>
      </c>
      <c r="M499" s="63" t="s">
        <v>18</v>
      </c>
      <c r="N499" s="59" t="s">
        <v>18</v>
      </c>
      <c r="O499" s="57"/>
    </row>
    <row r="500">
      <c r="A500" s="63">
        <v>1.0</v>
      </c>
      <c r="B500" s="60" t="s">
        <v>457</v>
      </c>
      <c r="C500" s="60" t="s">
        <v>6698</v>
      </c>
      <c r="D500" s="63" t="s">
        <v>18</v>
      </c>
      <c r="E500" s="63" t="s">
        <v>6699</v>
      </c>
      <c r="F500" s="63" t="s">
        <v>2387</v>
      </c>
      <c r="G500" s="60" t="s">
        <v>5228</v>
      </c>
      <c r="H500" s="126">
        <v>43735.0</v>
      </c>
      <c r="I500" s="126">
        <v>43735.0</v>
      </c>
      <c r="J500" s="127" t="s">
        <v>6700</v>
      </c>
      <c r="K500" s="59">
        <v>6365678.64</v>
      </c>
      <c r="L500" s="60" t="s">
        <v>6701</v>
      </c>
      <c r="M500" s="61" t="s">
        <v>6702</v>
      </c>
      <c r="N500" s="66">
        <v>4455975.05</v>
      </c>
      <c r="O500" s="62" t="s">
        <v>337</v>
      </c>
    </row>
    <row r="501">
      <c r="A501" s="63">
        <v>1.0</v>
      </c>
      <c r="B501" s="60" t="s">
        <v>457</v>
      </c>
      <c r="C501" s="60" t="s">
        <v>6698</v>
      </c>
      <c r="D501" s="63" t="s">
        <v>18</v>
      </c>
      <c r="E501" s="63" t="s">
        <v>6699</v>
      </c>
      <c r="F501" s="63" t="s">
        <v>2387</v>
      </c>
      <c r="G501" s="60" t="s">
        <v>5228</v>
      </c>
      <c r="H501" s="126">
        <v>43517.0</v>
      </c>
      <c r="I501" s="126">
        <v>43517.0</v>
      </c>
      <c r="J501" s="127" t="s">
        <v>6703</v>
      </c>
      <c r="K501" s="59">
        <v>6365678.64</v>
      </c>
      <c r="L501" s="60" t="s">
        <v>6701</v>
      </c>
      <c r="M501" s="61" t="s">
        <v>6702</v>
      </c>
      <c r="N501" s="66">
        <v>1909703.59</v>
      </c>
      <c r="O501" s="62" t="s">
        <v>337</v>
      </c>
    </row>
    <row r="502">
      <c r="A502" s="63">
        <v>1.0</v>
      </c>
      <c r="B502" s="60" t="s">
        <v>457</v>
      </c>
      <c r="C502" s="60" t="s">
        <v>6698</v>
      </c>
      <c r="D502" s="63">
        <v>147.0</v>
      </c>
      <c r="E502" s="63" t="s">
        <v>6699</v>
      </c>
      <c r="F502" s="63" t="s">
        <v>2387</v>
      </c>
      <c r="G502" s="60" t="s">
        <v>5228</v>
      </c>
      <c r="H502" s="126">
        <v>43509.0</v>
      </c>
      <c r="I502" s="126">
        <v>43509.0</v>
      </c>
      <c r="J502" s="127" t="s">
        <v>6704</v>
      </c>
      <c r="K502" s="59">
        <v>6365678.64</v>
      </c>
      <c r="L502" s="60" t="s">
        <v>6705</v>
      </c>
      <c r="M502" s="63" t="s">
        <v>18</v>
      </c>
      <c r="N502" s="59" t="s">
        <v>18</v>
      </c>
      <c r="O502" s="57"/>
    </row>
    <row r="503">
      <c r="A503" s="63">
        <v>1.0</v>
      </c>
      <c r="B503" s="60" t="s">
        <v>457</v>
      </c>
      <c r="C503" s="60" t="s">
        <v>6698</v>
      </c>
      <c r="D503" s="63">
        <v>1096.0</v>
      </c>
      <c r="E503" s="63" t="s">
        <v>6699</v>
      </c>
      <c r="F503" s="63" t="s">
        <v>2387</v>
      </c>
      <c r="G503" s="60" t="s">
        <v>5228</v>
      </c>
      <c r="H503" s="126">
        <v>43461.0</v>
      </c>
      <c r="I503" s="126">
        <v>43488.0</v>
      </c>
      <c r="J503" s="127" t="s">
        <v>6706</v>
      </c>
      <c r="K503" s="59">
        <v>6365678.64</v>
      </c>
      <c r="L503" s="60" t="s">
        <v>6707</v>
      </c>
      <c r="M503" s="63" t="s">
        <v>18</v>
      </c>
      <c r="N503" s="59" t="s">
        <v>18</v>
      </c>
      <c r="O503" s="57"/>
    </row>
    <row r="504">
      <c r="A504" s="63">
        <v>1.0</v>
      </c>
      <c r="B504" s="60" t="s">
        <v>5816</v>
      </c>
      <c r="C504" s="60" t="s">
        <v>326</v>
      </c>
      <c r="D504" s="63" t="s">
        <v>18</v>
      </c>
      <c r="E504" s="63" t="s">
        <v>6708</v>
      </c>
      <c r="F504" s="63" t="s">
        <v>2387</v>
      </c>
      <c r="G504" s="60" t="s">
        <v>18</v>
      </c>
      <c r="H504" s="126">
        <v>43507.0</v>
      </c>
      <c r="I504" s="126">
        <v>43507.0</v>
      </c>
      <c r="J504" s="121" t="s">
        <v>6709</v>
      </c>
      <c r="K504" s="59">
        <v>2565502.0</v>
      </c>
      <c r="L504" s="60" t="s">
        <v>18</v>
      </c>
      <c r="M504" s="63" t="s">
        <v>18</v>
      </c>
      <c r="N504" s="59" t="s">
        <v>18</v>
      </c>
      <c r="O504" s="57"/>
    </row>
    <row r="505">
      <c r="A505" s="63">
        <v>1.0</v>
      </c>
      <c r="B505" s="60" t="s">
        <v>6710</v>
      </c>
      <c r="C505" s="60" t="s">
        <v>6711</v>
      </c>
      <c r="D505" s="63">
        <v>39.0</v>
      </c>
      <c r="E505" s="63" t="s">
        <v>18</v>
      </c>
      <c r="F505" s="63" t="s">
        <v>2387</v>
      </c>
      <c r="G505" s="60" t="s">
        <v>18</v>
      </c>
      <c r="H505" s="126">
        <v>43480.0</v>
      </c>
      <c r="I505" s="126">
        <v>43480.0</v>
      </c>
      <c r="J505" s="127" t="s">
        <v>18</v>
      </c>
      <c r="K505" s="59" t="s">
        <v>18</v>
      </c>
      <c r="L505" s="60" t="s">
        <v>18</v>
      </c>
      <c r="M505" s="61" t="s">
        <v>18</v>
      </c>
      <c r="N505" s="59" t="s">
        <v>18</v>
      </c>
      <c r="O505" s="57"/>
    </row>
    <row r="506">
      <c r="A506" s="63">
        <v>1.0</v>
      </c>
      <c r="B506" s="60" t="s">
        <v>6712</v>
      </c>
      <c r="C506" s="60" t="s">
        <v>6713</v>
      </c>
      <c r="D506" s="63" t="s">
        <v>18</v>
      </c>
      <c r="E506" s="63" t="s">
        <v>6714</v>
      </c>
      <c r="F506" s="63" t="s">
        <v>2387</v>
      </c>
      <c r="G506" s="60" t="s">
        <v>2440</v>
      </c>
      <c r="H506" s="126">
        <v>43549.0</v>
      </c>
      <c r="I506" s="126">
        <v>43549.0</v>
      </c>
      <c r="J506" s="127" t="s">
        <v>6715</v>
      </c>
      <c r="K506" s="59">
        <v>2927924.0</v>
      </c>
      <c r="L506" s="60" t="s">
        <v>6716</v>
      </c>
      <c r="M506" s="61" t="s">
        <v>6717</v>
      </c>
      <c r="N506" s="66">
        <v>480235.16</v>
      </c>
      <c r="O506" s="62" t="s">
        <v>337</v>
      </c>
    </row>
    <row r="507">
      <c r="A507" s="63">
        <v>1.0</v>
      </c>
      <c r="B507" s="60" t="s">
        <v>1065</v>
      </c>
      <c r="C507" s="60" t="s">
        <v>134</v>
      </c>
      <c r="D507" s="63" t="s">
        <v>18</v>
      </c>
      <c r="E507" s="63" t="s">
        <v>6718</v>
      </c>
      <c r="F507" s="63" t="s">
        <v>2387</v>
      </c>
      <c r="G507" s="60" t="s">
        <v>6719</v>
      </c>
      <c r="H507" s="126">
        <v>43599.0</v>
      </c>
      <c r="I507" s="126">
        <v>43599.0</v>
      </c>
      <c r="J507" s="127" t="s">
        <v>6720</v>
      </c>
      <c r="K507" s="59">
        <v>990069.0</v>
      </c>
      <c r="L507" s="60" t="s">
        <v>6721</v>
      </c>
      <c r="M507" s="61" t="s">
        <v>6722</v>
      </c>
      <c r="N507" s="66">
        <v>990069.0</v>
      </c>
      <c r="O507" s="62" t="s">
        <v>337</v>
      </c>
    </row>
    <row r="508">
      <c r="A508" s="63">
        <v>1.0</v>
      </c>
      <c r="B508" s="60" t="s">
        <v>6515</v>
      </c>
      <c r="C508" s="60" t="s">
        <v>4243</v>
      </c>
      <c r="D508" s="63" t="s">
        <v>18</v>
      </c>
      <c r="E508" s="63" t="s">
        <v>6516</v>
      </c>
      <c r="F508" s="63" t="s">
        <v>2387</v>
      </c>
      <c r="G508" s="60" t="s">
        <v>18</v>
      </c>
      <c r="H508" s="126">
        <v>43480.0</v>
      </c>
      <c r="I508" s="126">
        <v>43480.0</v>
      </c>
      <c r="J508" s="127" t="s">
        <v>6723</v>
      </c>
      <c r="K508" s="59">
        <v>23019.0</v>
      </c>
      <c r="L508" s="60" t="s">
        <v>6518</v>
      </c>
      <c r="M508" s="61" t="s">
        <v>6724</v>
      </c>
      <c r="N508" s="66">
        <v>23019.0</v>
      </c>
      <c r="O508" s="62" t="s">
        <v>337</v>
      </c>
    </row>
    <row r="509">
      <c r="A509" s="63">
        <v>2.0</v>
      </c>
      <c r="B509" s="60" t="s">
        <v>6725</v>
      </c>
      <c r="C509" s="60" t="s">
        <v>6726</v>
      </c>
      <c r="D509" s="63" t="s">
        <v>18</v>
      </c>
      <c r="E509" s="63" t="s">
        <v>6727</v>
      </c>
      <c r="F509" s="63" t="s">
        <v>2387</v>
      </c>
      <c r="G509" s="60" t="s">
        <v>2440</v>
      </c>
      <c r="H509" s="126">
        <v>43514.0</v>
      </c>
      <c r="I509" s="126">
        <v>43514.0</v>
      </c>
      <c r="J509" s="121" t="s">
        <v>6728</v>
      </c>
      <c r="K509" s="59">
        <v>4440308.0</v>
      </c>
      <c r="L509" s="60" t="s">
        <v>6729</v>
      </c>
      <c r="M509" s="61" t="s">
        <v>6730</v>
      </c>
      <c r="N509" s="66">
        <v>444030.8</v>
      </c>
      <c r="O509" s="62" t="s">
        <v>337</v>
      </c>
    </row>
    <row r="510">
      <c r="A510" s="63">
        <v>2.0</v>
      </c>
      <c r="B510" s="60" t="s">
        <v>6498</v>
      </c>
      <c r="C510" s="60" t="s">
        <v>571</v>
      </c>
      <c r="D510" s="63" t="s">
        <v>18</v>
      </c>
      <c r="E510" s="63" t="s">
        <v>6499</v>
      </c>
      <c r="F510" s="63" t="s">
        <v>2387</v>
      </c>
      <c r="G510" s="60" t="s">
        <v>18</v>
      </c>
      <c r="H510" s="126">
        <v>43480.0</v>
      </c>
      <c r="I510" s="126">
        <v>43481.0</v>
      </c>
      <c r="J510" s="127" t="s">
        <v>6731</v>
      </c>
      <c r="K510" s="59">
        <v>6781486.0</v>
      </c>
      <c r="L510" s="60" t="s">
        <v>18</v>
      </c>
      <c r="M510" s="61" t="s">
        <v>18</v>
      </c>
      <c r="N510" s="59" t="s">
        <v>18</v>
      </c>
      <c r="O510" s="57"/>
    </row>
    <row r="511">
      <c r="A511" s="63">
        <v>1.0</v>
      </c>
      <c r="B511" s="60" t="s">
        <v>6732</v>
      </c>
      <c r="C511" s="60" t="s">
        <v>3553</v>
      </c>
      <c r="D511" s="63" t="s">
        <v>18</v>
      </c>
      <c r="E511" s="63" t="s">
        <v>6733</v>
      </c>
      <c r="F511" s="63" t="s">
        <v>2387</v>
      </c>
      <c r="G511" s="60" t="s">
        <v>18</v>
      </c>
      <c r="H511" s="126">
        <v>43580.0</v>
      </c>
      <c r="I511" s="126">
        <v>43580.0</v>
      </c>
      <c r="J511" s="121" t="s">
        <v>6734</v>
      </c>
      <c r="K511" s="59">
        <v>39744.0</v>
      </c>
      <c r="L511" s="60" t="s">
        <v>6735</v>
      </c>
      <c r="M511" s="61" t="s">
        <v>6736</v>
      </c>
      <c r="N511" s="66">
        <v>11040.0</v>
      </c>
      <c r="O511" s="62" t="s">
        <v>337</v>
      </c>
    </row>
    <row r="512">
      <c r="A512" s="63">
        <v>1.0</v>
      </c>
      <c r="B512" s="60" t="s">
        <v>6737</v>
      </c>
      <c r="C512" s="60" t="s">
        <v>534</v>
      </c>
      <c r="D512" s="63" t="s">
        <v>18</v>
      </c>
      <c r="E512" s="63" t="s">
        <v>6738</v>
      </c>
      <c r="F512" s="63" t="s">
        <v>2387</v>
      </c>
      <c r="G512" s="60" t="s">
        <v>2440</v>
      </c>
      <c r="H512" s="126">
        <v>43536.0</v>
      </c>
      <c r="I512" s="126">
        <v>43536.0</v>
      </c>
      <c r="J512" s="121" t="s">
        <v>6739</v>
      </c>
      <c r="K512" s="59">
        <v>3835333.0</v>
      </c>
      <c r="L512" s="60" t="s">
        <v>6740</v>
      </c>
      <c r="M512" s="61" t="s">
        <v>6741</v>
      </c>
      <c r="N512" s="66">
        <v>1170101.59</v>
      </c>
      <c r="O512" s="62" t="s">
        <v>337</v>
      </c>
    </row>
    <row r="513">
      <c r="A513" s="63">
        <v>1.0</v>
      </c>
      <c r="B513" s="60" t="s">
        <v>6737</v>
      </c>
      <c r="C513" s="60" t="s">
        <v>534</v>
      </c>
      <c r="D513" s="63" t="s">
        <v>18</v>
      </c>
      <c r="E513" s="63" t="s">
        <v>6738</v>
      </c>
      <c r="F513" s="63" t="s">
        <v>2387</v>
      </c>
      <c r="G513" s="60" t="s">
        <v>2440</v>
      </c>
      <c r="H513" s="126">
        <v>43536.0</v>
      </c>
      <c r="I513" s="126">
        <v>43536.0</v>
      </c>
      <c r="J513" s="121" t="s">
        <v>6739</v>
      </c>
      <c r="K513" s="59">
        <v>3835333.0</v>
      </c>
      <c r="L513" s="60" t="s">
        <v>6740</v>
      </c>
      <c r="M513" s="61" t="s">
        <v>6741</v>
      </c>
      <c r="N513" s="66">
        <v>45503.95</v>
      </c>
      <c r="O513" s="62" t="s">
        <v>337</v>
      </c>
    </row>
    <row r="514">
      <c r="A514" s="63">
        <v>1.0</v>
      </c>
      <c r="B514" s="60" t="s">
        <v>6742</v>
      </c>
      <c r="C514" s="60" t="s">
        <v>534</v>
      </c>
      <c r="D514" s="63">
        <v>242.0</v>
      </c>
      <c r="E514" s="63" t="s">
        <v>6738</v>
      </c>
      <c r="F514" s="63" t="s">
        <v>2387</v>
      </c>
      <c r="G514" s="60" t="s">
        <v>2440</v>
      </c>
      <c r="H514" s="126">
        <v>43521.0</v>
      </c>
      <c r="I514" s="126">
        <v>43523.0</v>
      </c>
      <c r="J514" s="121" t="s">
        <v>6743</v>
      </c>
      <c r="K514" s="59">
        <v>3900338.64</v>
      </c>
      <c r="L514" s="60" t="s">
        <v>6740</v>
      </c>
      <c r="M514" s="61" t="s">
        <v>6741</v>
      </c>
      <c r="N514" s="59" t="s">
        <v>18</v>
      </c>
      <c r="O514" s="57"/>
    </row>
    <row r="515">
      <c r="A515" s="63">
        <v>1.0</v>
      </c>
      <c r="B515" s="60" t="s">
        <v>108</v>
      </c>
      <c r="C515" s="60" t="s">
        <v>6744</v>
      </c>
      <c r="D515" s="63" t="s">
        <v>18</v>
      </c>
      <c r="E515" s="63" t="s">
        <v>6745</v>
      </c>
      <c r="F515" s="63" t="s">
        <v>2387</v>
      </c>
      <c r="G515" s="60" t="s">
        <v>18</v>
      </c>
      <c r="H515" s="126">
        <v>43612.0</v>
      </c>
      <c r="I515" s="126">
        <v>43612.0</v>
      </c>
      <c r="J515" s="127" t="s">
        <v>6746</v>
      </c>
      <c r="K515" s="59">
        <v>428057.57</v>
      </c>
      <c r="L515" s="60" t="s">
        <v>6747</v>
      </c>
      <c r="M515" s="61" t="s">
        <v>6748</v>
      </c>
      <c r="N515" s="66">
        <v>428057.57</v>
      </c>
      <c r="O515" s="62" t="s">
        <v>337</v>
      </c>
    </row>
    <row r="516">
      <c r="A516" s="63">
        <v>1.0</v>
      </c>
      <c r="B516" s="60" t="s">
        <v>108</v>
      </c>
      <c r="C516" s="60" t="s">
        <v>6744</v>
      </c>
      <c r="D516" s="63">
        <v>1286.0</v>
      </c>
      <c r="E516" s="63" t="s">
        <v>6745</v>
      </c>
      <c r="F516" s="63" t="s">
        <v>2387</v>
      </c>
      <c r="G516" s="60" t="s">
        <v>18</v>
      </c>
      <c r="H516" s="126">
        <v>43458.0</v>
      </c>
      <c r="I516" s="126">
        <v>43476.0</v>
      </c>
      <c r="J516" s="127" t="s">
        <v>6749</v>
      </c>
      <c r="K516" s="59">
        <v>428057.57</v>
      </c>
      <c r="L516" s="60" t="s">
        <v>6747</v>
      </c>
      <c r="M516" s="61" t="s">
        <v>6748</v>
      </c>
      <c r="N516" s="59" t="s">
        <v>18</v>
      </c>
      <c r="O516" s="57"/>
    </row>
    <row r="517">
      <c r="A517" s="63">
        <v>1.0</v>
      </c>
      <c r="B517" s="60" t="s">
        <v>6750</v>
      </c>
      <c r="C517" s="60" t="s">
        <v>153</v>
      </c>
      <c r="D517" s="63" t="s">
        <v>18</v>
      </c>
      <c r="E517" s="63" t="s">
        <v>6751</v>
      </c>
      <c r="F517" s="63" t="s">
        <v>2387</v>
      </c>
      <c r="G517" s="60" t="s">
        <v>18</v>
      </c>
      <c r="H517" s="126">
        <v>43777.0</v>
      </c>
      <c r="I517" s="126">
        <v>43777.0</v>
      </c>
      <c r="J517" s="121" t="s">
        <v>6752</v>
      </c>
      <c r="K517" s="59">
        <v>1635258.0</v>
      </c>
      <c r="L517" s="60" t="s">
        <v>6753</v>
      </c>
      <c r="M517" s="61">
        <v>2484.0</v>
      </c>
      <c r="N517" s="66">
        <v>817629.0</v>
      </c>
      <c r="O517" s="62" t="s">
        <v>337</v>
      </c>
    </row>
    <row r="518">
      <c r="A518" s="63">
        <v>1.0</v>
      </c>
      <c r="B518" s="60" t="s">
        <v>6754</v>
      </c>
      <c r="C518" s="60" t="s">
        <v>6755</v>
      </c>
      <c r="D518" s="63" t="s">
        <v>18</v>
      </c>
      <c r="E518" s="63" t="s">
        <v>6756</v>
      </c>
      <c r="F518" s="63" t="s">
        <v>2387</v>
      </c>
      <c r="G518" s="60" t="s">
        <v>18</v>
      </c>
      <c r="H518" s="126">
        <v>43515.0</v>
      </c>
      <c r="I518" s="126">
        <v>43515.0</v>
      </c>
      <c r="J518" s="121" t="s">
        <v>6757</v>
      </c>
      <c r="K518" s="59">
        <v>57757.0</v>
      </c>
      <c r="L518" s="60" t="s">
        <v>6758</v>
      </c>
      <c r="M518" s="61" t="s">
        <v>6759</v>
      </c>
      <c r="N518" s="66">
        <v>28878.5</v>
      </c>
      <c r="O518" s="62" t="s">
        <v>337</v>
      </c>
    </row>
    <row r="519">
      <c r="A519" s="63">
        <v>1.0</v>
      </c>
      <c r="B519" s="60" t="s">
        <v>6498</v>
      </c>
      <c r="C519" s="60" t="s">
        <v>153</v>
      </c>
      <c r="D519" s="63" t="s">
        <v>18</v>
      </c>
      <c r="E519" s="63" t="s">
        <v>6512</v>
      </c>
      <c r="F519" s="63" t="s">
        <v>2387</v>
      </c>
      <c r="G519" s="60" t="s">
        <v>18</v>
      </c>
      <c r="H519" s="126">
        <v>43480.0</v>
      </c>
      <c r="I519" s="126">
        <v>43481.0</v>
      </c>
      <c r="J519" s="127" t="s">
        <v>6760</v>
      </c>
      <c r="K519" s="59">
        <v>1000304.0</v>
      </c>
      <c r="L519" s="60" t="s">
        <v>18</v>
      </c>
      <c r="M519" s="61" t="s">
        <v>18</v>
      </c>
      <c r="N519" s="59" t="s">
        <v>18</v>
      </c>
      <c r="O519" s="57"/>
    </row>
    <row r="520">
      <c r="A520" s="63">
        <v>1.0</v>
      </c>
      <c r="B520" s="60" t="s">
        <v>5733</v>
      </c>
      <c r="C520" s="60" t="s">
        <v>5734</v>
      </c>
      <c r="D520" s="63" t="s">
        <v>18</v>
      </c>
      <c r="E520" s="63" t="s">
        <v>5735</v>
      </c>
      <c r="F520" s="63" t="s">
        <v>2387</v>
      </c>
      <c r="G520" s="60" t="s">
        <v>18</v>
      </c>
      <c r="H520" s="126">
        <v>43480.0</v>
      </c>
      <c r="I520" s="126">
        <v>43483.0</v>
      </c>
      <c r="J520" s="127" t="s">
        <v>6761</v>
      </c>
      <c r="K520" s="59">
        <v>1800000.0</v>
      </c>
      <c r="L520" s="60" t="s">
        <v>18</v>
      </c>
      <c r="M520" s="61" t="s">
        <v>18</v>
      </c>
      <c r="N520" s="59" t="s">
        <v>18</v>
      </c>
      <c r="O520" s="57"/>
    </row>
    <row r="521">
      <c r="A521" s="63">
        <v>1.0</v>
      </c>
      <c r="B521" s="60" t="s">
        <v>5655</v>
      </c>
      <c r="C521" s="60" t="s">
        <v>116</v>
      </c>
      <c r="D521" s="63">
        <v>29.0</v>
      </c>
      <c r="E521" s="63" t="s">
        <v>6762</v>
      </c>
      <c r="F521" s="63" t="s">
        <v>2387</v>
      </c>
      <c r="G521" s="60" t="s">
        <v>18</v>
      </c>
      <c r="H521" s="126">
        <v>43480.0</v>
      </c>
      <c r="I521" s="126">
        <v>43487.0</v>
      </c>
      <c r="J521" s="127" t="s">
        <v>6763</v>
      </c>
      <c r="K521" s="59">
        <v>7013434.0</v>
      </c>
      <c r="L521" s="60" t="s">
        <v>18</v>
      </c>
      <c r="M521" s="61" t="s">
        <v>18</v>
      </c>
      <c r="N521" s="59" t="s">
        <v>18</v>
      </c>
      <c r="O521" s="57"/>
    </row>
    <row r="522">
      <c r="A522" s="63">
        <v>1.0</v>
      </c>
      <c r="B522" s="60" t="s">
        <v>6764</v>
      </c>
      <c r="C522" s="60" t="s">
        <v>4556</v>
      </c>
      <c r="D522" s="63">
        <v>35.0</v>
      </c>
      <c r="E522" s="63" t="s">
        <v>6466</v>
      </c>
      <c r="F522" s="63" t="s">
        <v>2387</v>
      </c>
      <c r="G522" s="60" t="s">
        <v>18</v>
      </c>
      <c r="H522" s="126">
        <v>43480.0</v>
      </c>
      <c r="I522" s="126">
        <v>43480.0</v>
      </c>
      <c r="J522" s="127" t="s">
        <v>6765</v>
      </c>
      <c r="K522" s="59">
        <v>5325022.0</v>
      </c>
      <c r="L522" s="60" t="s">
        <v>18</v>
      </c>
      <c r="M522" s="63" t="s">
        <v>18</v>
      </c>
      <c r="N522" s="59" t="s">
        <v>18</v>
      </c>
      <c r="O522" s="57"/>
    </row>
    <row r="523">
      <c r="A523" s="63">
        <v>1.0</v>
      </c>
      <c r="B523" s="60" t="s">
        <v>6504</v>
      </c>
      <c r="C523" s="60" t="s">
        <v>426</v>
      </c>
      <c r="D523" s="63" t="s">
        <v>18</v>
      </c>
      <c r="E523" s="63" t="s">
        <v>6505</v>
      </c>
      <c r="F523" s="63" t="s">
        <v>582</v>
      </c>
      <c r="G523" s="60" t="s">
        <v>2440</v>
      </c>
      <c r="H523" s="64">
        <v>43480.0</v>
      </c>
      <c r="I523" s="126">
        <v>43480.0</v>
      </c>
      <c r="J523" s="127" t="s">
        <v>6723</v>
      </c>
      <c r="K523" s="59">
        <v>22519.0</v>
      </c>
      <c r="L523" s="60" t="s">
        <v>6507</v>
      </c>
      <c r="M523" s="61" t="s">
        <v>6528</v>
      </c>
      <c r="N523" s="66">
        <v>22519.0</v>
      </c>
      <c r="O523" s="62" t="s">
        <v>337</v>
      </c>
    </row>
    <row r="524">
      <c r="A524" s="63">
        <v>2.0</v>
      </c>
      <c r="B524" s="60" t="s">
        <v>6766</v>
      </c>
      <c r="C524" s="60" t="s">
        <v>6767</v>
      </c>
      <c r="D524" s="63" t="s">
        <v>18</v>
      </c>
      <c r="E524" s="63" t="s">
        <v>6768</v>
      </c>
      <c r="F524" s="63" t="s">
        <v>582</v>
      </c>
      <c r="G524" s="60" t="s">
        <v>2686</v>
      </c>
      <c r="H524" s="126">
        <v>43480.0</v>
      </c>
      <c r="I524" s="126">
        <v>43486.0</v>
      </c>
      <c r="J524" s="127" t="s">
        <v>6769</v>
      </c>
      <c r="K524" s="59">
        <v>3.7809387E7</v>
      </c>
      <c r="L524" s="60" t="s">
        <v>6770</v>
      </c>
      <c r="M524" s="78" t="s">
        <v>6771</v>
      </c>
      <c r="N524" s="59" t="s">
        <v>18</v>
      </c>
      <c r="O524" s="62"/>
    </row>
    <row r="525">
      <c r="A525" s="63">
        <v>2.0</v>
      </c>
      <c r="B525" s="137" t="s">
        <v>588</v>
      </c>
      <c r="C525" s="60" t="s">
        <v>6772</v>
      </c>
      <c r="D525" s="63" t="s">
        <v>18</v>
      </c>
      <c r="E525" s="63" t="s">
        <v>6773</v>
      </c>
      <c r="F525" s="63" t="s">
        <v>582</v>
      </c>
      <c r="G525" s="60" t="s">
        <v>3493</v>
      </c>
      <c r="H525" s="126">
        <v>43480.0</v>
      </c>
      <c r="I525" s="126">
        <v>43482.0</v>
      </c>
      <c r="J525" s="127" t="s">
        <v>6774</v>
      </c>
      <c r="K525" s="59">
        <v>1.2647295E7</v>
      </c>
      <c r="L525" s="60" t="s">
        <v>6775</v>
      </c>
      <c r="M525" s="61" t="s">
        <v>6776</v>
      </c>
      <c r="N525" s="59" t="s">
        <v>18</v>
      </c>
      <c r="O525" s="57"/>
      <c r="P525" s="152"/>
    </row>
    <row r="526" ht="27.0" customHeight="1">
      <c r="A526" s="63">
        <v>1.0</v>
      </c>
      <c r="B526" s="60" t="s">
        <v>6777</v>
      </c>
      <c r="C526" s="60" t="s">
        <v>2340</v>
      </c>
      <c r="D526" s="63" t="s">
        <v>18</v>
      </c>
      <c r="E526" s="63" t="s">
        <v>6778</v>
      </c>
      <c r="F526" s="63" t="s">
        <v>1608</v>
      </c>
      <c r="G526" s="60" t="s">
        <v>18</v>
      </c>
      <c r="H526" s="126">
        <v>43480.0</v>
      </c>
      <c r="I526" s="76">
        <v>43483.0</v>
      </c>
      <c r="J526" s="127" t="s">
        <v>6779</v>
      </c>
      <c r="K526" s="59">
        <v>2192134.0</v>
      </c>
      <c r="L526" s="60" t="s">
        <v>6780</v>
      </c>
      <c r="M526" s="63" t="s">
        <v>18</v>
      </c>
      <c r="N526" s="59" t="s">
        <v>18</v>
      </c>
      <c r="O526" s="57"/>
      <c r="P526" s="152"/>
    </row>
    <row r="527">
      <c r="A527" s="63">
        <v>2.0</v>
      </c>
      <c r="B527" s="60" t="s">
        <v>22</v>
      </c>
      <c r="C527" s="60" t="s">
        <v>6781</v>
      </c>
      <c r="D527" s="63" t="s">
        <v>18</v>
      </c>
      <c r="E527" s="63" t="s">
        <v>6782</v>
      </c>
      <c r="F527" s="63" t="s">
        <v>1608</v>
      </c>
      <c r="G527" s="60" t="s">
        <v>5736</v>
      </c>
      <c r="H527" s="126">
        <v>43480.0</v>
      </c>
      <c r="I527" s="126">
        <v>43531.0</v>
      </c>
      <c r="J527" s="127" t="s">
        <v>6783</v>
      </c>
      <c r="K527" s="63" t="s">
        <v>18</v>
      </c>
      <c r="L527" s="60" t="s">
        <v>18</v>
      </c>
      <c r="M527" s="61" t="s">
        <v>18</v>
      </c>
      <c r="N527" s="59" t="s">
        <v>18</v>
      </c>
      <c r="O527" s="57"/>
    </row>
    <row r="528">
      <c r="A528" s="63">
        <v>1.0</v>
      </c>
      <c r="B528" s="60" t="s">
        <v>6533</v>
      </c>
      <c r="C528" s="60" t="s">
        <v>6784</v>
      </c>
      <c r="D528" s="63">
        <v>43.0</v>
      </c>
      <c r="E528" s="63" t="s">
        <v>5741</v>
      </c>
      <c r="F528" s="63" t="s">
        <v>2387</v>
      </c>
      <c r="G528" s="60" t="s">
        <v>18</v>
      </c>
      <c r="H528" s="126">
        <v>43481.0</v>
      </c>
      <c r="I528" s="126">
        <v>43482.0</v>
      </c>
      <c r="J528" s="127" t="s">
        <v>6785</v>
      </c>
      <c r="K528" s="59">
        <v>67290.0</v>
      </c>
      <c r="L528" s="60" t="s">
        <v>18</v>
      </c>
      <c r="M528" s="61" t="s">
        <v>18</v>
      </c>
      <c r="N528" s="59" t="s">
        <v>18</v>
      </c>
      <c r="O528" s="57"/>
    </row>
    <row r="529">
      <c r="A529" s="63">
        <v>2.0</v>
      </c>
      <c r="B529" s="60" t="s">
        <v>5525</v>
      </c>
      <c r="C529" s="60" t="s">
        <v>5526</v>
      </c>
      <c r="D529" s="63">
        <v>1435.0</v>
      </c>
      <c r="E529" s="63" t="s">
        <v>18</v>
      </c>
      <c r="F529" s="63" t="s">
        <v>582</v>
      </c>
      <c r="G529" s="60" t="s">
        <v>18</v>
      </c>
      <c r="H529" s="126">
        <v>43802.0</v>
      </c>
      <c r="I529" s="126">
        <v>43816.0</v>
      </c>
      <c r="J529" s="127" t="s">
        <v>6786</v>
      </c>
      <c r="K529" s="59">
        <v>2.553111E7</v>
      </c>
      <c r="L529" s="60" t="s">
        <v>18</v>
      </c>
      <c r="M529" s="63" t="s">
        <v>18</v>
      </c>
      <c r="N529" s="59" t="s">
        <v>18</v>
      </c>
      <c r="O529" s="57"/>
    </row>
    <row r="530">
      <c r="A530" s="63">
        <v>2.0</v>
      </c>
      <c r="B530" s="60" t="s">
        <v>5525</v>
      </c>
      <c r="C530" s="60" t="s">
        <v>6787</v>
      </c>
      <c r="D530" s="63" t="s">
        <v>6788</v>
      </c>
      <c r="E530" s="63" t="s">
        <v>18</v>
      </c>
      <c r="F530" s="63" t="s">
        <v>582</v>
      </c>
      <c r="G530" s="60" t="s">
        <v>18</v>
      </c>
      <c r="H530" s="126">
        <v>43802.0</v>
      </c>
      <c r="I530" s="126">
        <v>43812.0</v>
      </c>
      <c r="J530" s="127" t="s">
        <v>6789</v>
      </c>
      <c r="K530" s="63" t="s">
        <v>18</v>
      </c>
      <c r="L530" s="60" t="s">
        <v>18</v>
      </c>
      <c r="M530" s="63" t="s">
        <v>18</v>
      </c>
      <c r="N530" s="59" t="s">
        <v>18</v>
      </c>
      <c r="O530" s="57"/>
    </row>
    <row r="531">
      <c r="A531" s="63">
        <v>1.0</v>
      </c>
      <c r="B531" s="60" t="s">
        <v>6790</v>
      </c>
      <c r="C531" s="60" t="s">
        <v>6791</v>
      </c>
      <c r="D531" s="63">
        <v>1400.0</v>
      </c>
      <c r="E531" s="63" t="s">
        <v>18</v>
      </c>
      <c r="F531" s="63" t="s">
        <v>582</v>
      </c>
      <c r="G531" s="60" t="s">
        <v>18</v>
      </c>
      <c r="H531" s="126">
        <v>43794.0</v>
      </c>
      <c r="I531" s="126">
        <v>43796.0</v>
      </c>
      <c r="J531" s="127" t="s">
        <v>6792</v>
      </c>
      <c r="K531" s="59" t="s">
        <v>18</v>
      </c>
      <c r="L531" s="60" t="s">
        <v>18</v>
      </c>
      <c r="M531" s="63" t="s">
        <v>18</v>
      </c>
      <c r="N531" s="59" t="s">
        <v>18</v>
      </c>
      <c r="O531" s="57"/>
    </row>
    <row r="532">
      <c r="A532" s="63">
        <v>2.0</v>
      </c>
      <c r="B532" s="60" t="s">
        <v>835</v>
      </c>
      <c r="C532" s="60" t="s">
        <v>6793</v>
      </c>
      <c r="D532" s="63">
        <v>1198.0</v>
      </c>
      <c r="E532" s="63" t="s">
        <v>18</v>
      </c>
      <c r="F532" s="63" t="s">
        <v>582</v>
      </c>
      <c r="G532" s="60" t="s">
        <v>18</v>
      </c>
      <c r="H532" s="126">
        <v>43754.0</v>
      </c>
      <c r="I532" s="205">
        <v>43783.0</v>
      </c>
      <c r="J532" s="127" t="s">
        <v>6794</v>
      </c>
      <c r="K532" s="63" t="s">
        <v>18</v>
      </c>
      <c r="L532" s="60" t="s">
        <v>18</v>
      </c>
      <c r="M532" s="63" t="s">
        <v>18</v>
      </c>
      <c r="N532" s="59" t="s">
        <v>18</v>
      </c>
      <c r="O532" s="57"/>
    </row>
    <row r="533">
      <c r="A533" s="63">
        <v>2.0</v>
      </c>
      <c r="B533" s="60" t="s">
        <v>759</v>
      </c>
      <c r="C533" s="60" t="s">
        <v>6795</v>
      </c>
      <c r="D533" s="63">
        <v>1322.0</v>
      </c>
      <c r="E533" s="63" t="s">
        <v>18</v>
      </c>
      <c r="F533" s="63" t="s">
        <v>582</v>
      </c>
      <c r="G533" s="60" t="s">
        <v>18</v>
      </c>
      <c r="H533" s="126">
        <v>43781.0</v>
      </c>
      <c r="I533" s="126">
        <v>43781.0</v>
      </c>
      <c r="J533" s="127" t="s">
        <v>6796</v>
      </c>
      <c r="K533" s="63" t="s">
        <v>18</v>
      </c>
      <c r="L533" s="60" t="s">
        <v>18</v>
      </c>
      <c r="M533" s="63" t="s">
        <v>18</v>
      </c>
      <c r="N533" s="59" t="s">
        <v>18</v>
      </c>
      <c r="O533" s="57"/>
    </row>
    <row r="534">
      <c r="A534" s="63">
        <v>2.0</v>
      </c>
      <c r="B534" s="60" t="s">
        <v>4465</v>
      </c>
      <c r="C534" s="60" t="s">
        <v>116</v>
      </c>
      <c r="D534" s="63">
        <v>1276.0</v>
      </c>
      <c r="E534" s="63" t="s">
        <v>18</v>
      </c>
      <c r="F534" s="63" t="s">
        <v>582</v>
      </c>
      <c r="G534" s="60" t="s">
        <v>18</v>
      </c>
      <c r="H534" s="126">
        <v>43768.0</v>
      </c>
      <c r="I534" s="126">
        <v>43776.0</v>
      </c>
      <c r="J534" s="127" t="s">
        <v>6797</v>
      </c>
      <c r="K534" s="354" t="s">
        <v>18</v>
      </c>
      <c r="L534" s="60" t="s">
        <v>18</v>
      </c>
      <c r="M534" s="63" t="s">
        <v>18</v>
      </c>
      <c r="N534" s="66" t="s">
        <v>18</v>
      </c>
      <c r="O534" s="57"/>
    </row>
    <row r="535">
      <c r="A535" s="63">
        <v>1.0</v>
      </c>
      <c r="B535" s="60" t="s">
        <v>580</v>
      </c>
      <c r="C535" s="60" t="s">
        <v>6798</v>
      </c>
      <c r="D535" s="63">
        <v>1032.0</v>
      </c>
      <c r="E535" s="63" t="s">
        <v>18</v>
      </c>
      <c r="F535" s="63" t="s">
        <v>582</v>
      </c>
      <c r="G535" s="60" t="s">
        <v>18</v>
      </c>
      <c r="H535" s="126">
        <v>43762.0</v>
      </c>
      <c r="I535" s="205">
        <v>43763.0</v>
      </c>
      <c r="J535" s="127" t="s">
        <v>6799</v>
      </c>
      <c r="K535" s="63" t="s">
        <v>18</v>
      </c>
      <c r="L535" s="60" t="s">
        <v>18</v>
      </c>
      <c r="M535" s="63" t="s">
        <v>18</v>
      </c>
      <c r="N535" s="59" t="s">
        <v>18</v>
      </c>
      <c r="O535" s="57"/>
    </row>
    <row r="536">
      <c r="A536" s="63">
        <v>2.0</v>
      </c>
      <c r="B536" s="60" t="s">
        <v>6800</v>
      </c>
      <c r="C536" s="60" t="s">
        <v>6801</v>
      </c>
      <c r="D536" s="63">
        <v>1204.0</v>
      </c>
      <c r="E536" s="63" t="s">
        <v>18</v>
      </c>
      <c r="F536" s="63" t="s">
        <v>582</v>
      </c>
      <c r="G536" s="60" t="s">
        <v>18</v>
      </c>
      <c r="H536" s="126">
        <v>43754.0</v>
      </c>
      <c r="I536" s="205">
        <v>43756.0</v>
      </c>
      <c r="J536" s="127" t="s">
        <v>6802</v>
      </c>
      <c r="K536" s="59" t="s">
        <v>18</v>
      </c>
      <c r="L536" s="60" t="s">
        <v>18</v>
      </c>
      <c r="M536" s="66" t="s">
        <v>18</v>
      </c>
      <c r="N536" s="59" t="s">
        <v>18</v>
      </c>
      <c r="O536" s="57"/>
    </row>
    <row r="537">
      <c r="A537" s="63">
        <v>2.0</v>
      </c>
      <c r="B537" s="60" t="s">
        <v>6803</v>
      </c>
      <c r="C537" s="60" t="s">
        <v>6804</v>
      </c>
      <c r="D537" s="63">
        <v>1204.0</v>
      </c>
      <c r="E537" s="63" t="s">
        <v>18</v>
      </c>
      <c r="F537" s="63" t="s">
        <v>582</v>
      </c>
      <c r="G537" s="60" t="s">
        <v>18</v>
      </c>
      <c r="H537" s="126">
        <v>43755.0</v>
      </c>
      <c r="I537" s="126">
        <v>43756.0</v>
      </c>
      <c r="J537" s="127" t="s">
        <v>6805</v>
      </c>
      <c r="K537" s="63" t="s">
        <v>18</v>
      </c>
      <c r="L537" s="60" t="s">
        <v>18</v>
      </c>
      <c r="M537" s="63" t="s">
        <v>18</v>
      </c>
      <c r="N537" s="59" t="s">
        <v>18</v>
      </c>
      <c r="O537" s="57"/>
    </row>
    <row r="538">
      <c r="A538" s="63">
        <v>1.0</v>
      </c>
      <c r="B538" s="60" t="s">
        <v>6806</v>
      </c>
      <c r="C538" s="60" t="s">
        <v>6452</v>
      </c>
      <c r="D538" s="63">
        <v>1194.0</v>
      </c>
      <c r="E538" s="63" t="s">
        <v>18</v>
      </c>
      <c r="F538" s="63" t="s">
        <v>582</v>
      </c>
      <c r="G538" s="60" t="s">
        <v>18</v>
      </c>
      <c r="H538" s="126">
        <v>43752.0</v>
      </c>
      <c r="I538" s="126">
        <v>43755.0</v>
      </c>
      <c r="J538" s="127" t="s">
        <v>6807</v>
      </c>
      <c r="K538" s="63" t="s">
        <v>18</v>
      </c>
      <c r="L538" s="60" t="s">
        <v>18</v>
      </c>
      <c r="M538" s="63" t="s">
        <v>18</v>
      </c>
      <c r="N538" s="59" t="s">
        <v>18</v>
      </c>
      <c r="O538" s="57"/>
    </row>
    <row r="539">
      <c r="A539" s="63">
        <v>1.0</v>
      </c>
      <c r="B539" s="60" t="s">
        <v>6808</v>
      </c>
      <c r="C539" s="60" t="s">
        <v>6809</v>
      </c>
      <c r="D539" s="63">
        <v>1141.0</v>
      </c>
      <c r="E539" s="63" t="s">
        <v>18</v>
      </c>
      <c r="F539" s="63" t="s">
        <v>582</v>
      </c>
      <c r="G539" s="60" t="s">
        <v>18</v>
      </c>
      <c r="H539" s="126">
        <v>43742.0</v>
      </c>
      <c r="I539" s="126">
        <v>43742.0</v>
      </c>
      <c r="J539" s="127" t="s">
        <v>6810</v>
      </c>
      <c r="K539" s="59" t="s">
        <v>18</v>
      </c>
      <c r="L539" s="60" t="s">
        <v>18</v>
      </c>
      <c r="M539" s="63" t="s">
        <v>18</v>
      </c>
      <c r="N539" s="59" t="s">
        <v>18</v>
      </c>
      <c r="O539" s="57"/>
    </row>
    <row r="540">
      <c r="A540" s="63">
        <v>1.0</v>
      </c>
      <c r="B540" s="60" t="s">
        <v>6811</v>
      </c>
      <c r="C540" s="60" t="s">
        <v>6812</v>
      </c>
      <c r="D540" s="63">
        <v>1119.0</v>
      </c>
      <c r="E540" s="63" t="s">
        <v>18</v>
      </c>
      <c r="F540" s="63" t="s">
        <v>582</v>
      </c>
      <c r="G540" s="60" t="s">
        <v>18</v>
      </c>
      <c r="H540" s="126">
        <v>43738.0</v>
      </c>
      <c r="I540" s="126">
        <v>43739.0</v>
      </c>
      <c r="J540" s="127" t="s">
        <v>6813</v>
      </c>
      <c r="K540" s="59" t="s">
        <v>18</v>
      </c>
      <c r="L540" s="60" t="s">
        <v>18</v>
      </c>
      <c r="M540" s="63" t="s">
        <v>18</v>
      </c>
      <c r="N540" s="59" t="s">
        <v>18</v>
      </c>
      <c r="O540" s="57"/>
      <c r="P540" s="152"/>
    </row>
    <row r="541">
      <c r="A541" s="63">
        <v>1.0</v>
      </c>
      <c r="B541" s="60" t="s">
        <v>6814</v>
      </c>
      <c r="C541" s="60" t="s">
        <v>6812</v>
      </c>
      <c r="D541" s="63">
        <v>1083.0</v>
      </c>
      <c r="E541" s="63" t="s">
        <v>18</v>
      </c>
      <c r="F541" s="63" t="s">
        <v>582</v>
      </c>
      <c r="G541" s="60" t="s">
        <v>18</v>
      </c>
      <c r="H541" s="126">
        <v>43731.0</v>
      </c>
      <c r="I541" s="126">
        <v>43731.0</v>
      </c>
      <c r="J541" s="127" t="s">
        <v>6815</v>
      </c>
      <c r="K541" s="59" t="s">
        <v>18</v>
      </c>
      <c r="L541" s="60" t="s">
        <v>18</v>
      </c>
      <c r="M541" s="63" t="s">
        <v>18</v>
      </c>
      <c r="N541" s="59" t="s">
        <v>18</v>
      </c>
      <c r="O541" s="57"/>
    </row>
    <row r="542">
      <c r="A542" s="63">
        <v>2.0</v>
      </c>
      <c r="B542" s="60" t="s">
        <v>6816</v>
      </c>
      <c r="C542" s="60" t="s">
        <v>6817</v>
      </c>
      <c r="D542" s="63">
        <v>1033.0</v>
      </c>
      <c r="E542" s="63" t="s">
        <v>18</v>
      </c>
      <c r="F542" s="63" t="s">
        <v>582</v>
      </c>
      <c r="G542" s="60" t="s">
        <v>18</v>
      </c>
      <c r="H542" s="126">
        <v>43719.0</v>
      </c>
      <c r="I542" s="126">
        <v>43725.0</v>
      </c>
      <c r="J542" s="127" t="s">
        <v>6818</v>
      </c>
      <c r="K542" s="63" t="s">
        <v>18</v>
      </c>
      <c r="L542" s="60" t="s">
        <v>18</v>
      </c>
      <c r="M542" s="63" t="s">
        <v>18</v>
      </c>
      <c r="N542" s="59" t="s">
        <v>18</v>
      </c>
      <c r="O542" s="57"/>
    </row>
    <row r="543">
      <c r="A543" s="63">
        <v>1.0</v>
      </c>
      <c r="B543" s="60" t="s">
        <v>457</v>
      </c>
      <c r="C543" s="60" t="s">
        <v>2943</v>
      </c>
      <c r="D543" s="63">
        <v>1050.0</v>
      </c>
      <c r="E543" s="63" t="s">
        <v>18</v>
      </c>
      <c r="F543" s="63" t="s">
        <v>582</v>
      </c>
      <c r="G543" s="60" t="s">
        <v>2440</v>
      </c>
      <c r="H543" s="126">
        <v>43721.0</v>
      </c>
      <c r="I543" s="126">
        <v>43721.0</v>
      </c>
      <c r="J543" s="127" t="s">
        <v>6819</v>
      </c>
      <c r="K543" s="63" t="s">
        <v>18</v>
      </c>
      <c r="L543" s="60" t="s">
        <v>18</v>
      </c>
      <c r="M543" s="63" t="s">
        <v>18</v>
      </c>
      <c r="N543" s="59" t="s">
        <v>18</v>
      </c>
      <c r="O543" s="57"/>
    </row>
    <row r="544">
      <c r="A544" s="63">
        <v>1.0</v>
      </c>
      <c r="B544" s="60" t="s">
        <v>6820</v>
      </c>
      <c r="C544" s="60" t="s">
        <v>6821</v>
      </c>
      <c r="D544" s="355" t="s">
        <v>6822</v>
      </c>
      <c r="E544" s="63" t="s">
        <v>18</v>
      </c>
      <c r="F544" s="63" t="s">
        <v>582</v>
      </c>
      <c r="G544" s="60" t="s">
        <v>18</v>
      </c>
      <c r="H544" s="126">
        <v>43711.0</v>
      </c>
      <c r="I544" s="126">
        <v>43712.0</v>
      </c>
      <c r="J544" s="127" t="s">
        <v>6823</v>
      </c>
      <c r="K544" s="63" t="s">
        <v>18</v>
      </c>
      <c r="L544" s="60" t="s">
        <v>18</v>
      </c>
      <c r="M544" s="63" t="s">
        <v>18</v>
      </c>
      <c r="N544" s="59" t="s">
        <v>18</v>
      </c>
      <c r="O544" s="57"/>
      <c r="P544" s="152"/>
    </row>
    <row r="545">
      <c r="A545" s="63">
        <v>1.0</v>
      </c>
      <c r="B545" s="60" t="s">
        <v>6824</v>
      </c>
      <c r="C545" s="60" t="s">
        <v>5734</v>
      </c>
      <c r="D545" s="63">
        <v>994.0</v>
      </c>
      <c r="E545" s="63" t="s">
        <v>18</v>
      </c>
      <c r="F545" s="63" t="s">
        <v>582</v>
      </c>
      <c r="G545" s="60" t="s">
        <v>6825</v>
      </c>
      <c r="H545" s="126">
        <v>43710.0</v>
      </c>
      <c r="I545" s="126">
        <v>43712.0</v>
      </c>
      <c r="J545" s="127" t="s">
        <v>6826</v>
      </c>
      <c r="K545" s="63" t="s">
        <v>18</v>
      </c>
      <c r="L545" s="60" t="s">
        <v>18</v>
      </c>
      <c r="M545" s="61" t="s">
        <v>18</v>
      </c>
      <c r="N545" s="66" t="s">
        <v>18</v>
      </c>
      <c r="O545" s="57"/>
      <c r="P545" s="152"/>
    </row>
    <row r="546">
      <c r="A546" s="63">
        <v>2.0</v>
      </c>
      <c r="B546" s="60" t="s">
        <v>6827</v>
      </c>
      <c r="C546" s="60" t="s">
        <v>6828</v>
      </c>
      <c r="D546" s="63">
        <v>989.0</v>
      </c>
      <c r="E546" s="63" t="s">
        <v>18</v>
      </c>
      <c r="F546" s="63" t="s">
        <v>582</v>
      </c>
      <c r="G546" s="60" t="s">
        <v>18</v>
      </c>
      <c r="H546" s="64">
        <v>43706.0</v>
      </c>
      <c r="I546" s="64">
        <v>43706.0</v>
      </c>
      <c r="J546" s="121" t="s">
        <v>6829</v>
      </c>
      <c r="K546" s="59" t="s">
        <v>18</v>
      </c>
      <c r="L546" s="60" t="s">
        <v>18</v>
      </c>
      <c r="M546" s="63" t="s">
        <v>18</v>
      </c>
      <c r="N546" s="59" t="s">
        <v>18</v>
      </c>
      <c r="O546" s="57"/>
    </row>
    <row r="547">
      <c r="A547" s="63">
        <v>1.0</v>
      </c>
      <c r="B547" s="60" t="s">
        <v>457</v>
      </c>
      <c r="C547" s="60" t="s">
        <v>6830</v>
      </c>
      <c r="D547" s="63">
        <v>976.0</v>
      </c>
      <c r="E547" s="63" t="s">
        <v>18</v>
      </c>
      <c r="F547" s="63" t="s">
        <v>582</v>
      </c>
      <c r="G547" s="60" t="s">
        <v>6475</v>
      </c>
      <c r="H547" s="64">
        <v>43704.0</v>
      </c>
      <c r="I547" s="64">
        <v>43706.0</v>
      </c>
      <c r="J547" s="127" t="s">
        <v>6831</v>
      </c>
      <c r="K547" s="59" t="s">
        <v>18</v>
      </c>
      <c r="L547" s="60" t="s">
        <v>18</v>
      </c>
      <c r="M547" s="61" t="s">
        <v>18</v>
      </c>
      <c r="N547" s="66" t="s">
        <v>18</v>
      </c>
      <c r="O547" s="280"/>
    </row>
    <row r="548">
      <c r="A548" s="63">
        <v>1.0</v>
      </c>
      <c r="B548" s="60" t="s">
        <v>6832</v>
      </c>
      <c r="C548" s="60" t="s">
        <v>6833</v>
      </c>
      <c r="D548" s="63">
        <v>965.0</v>
      </c>
      <c r="E548" s="63" t="s">
        <v>18</v>
      </c>
      <c r="F548" s="63" t="s">
        <v>582</v>
      </c>
      <c r="G548" s="60" t="s">
        <v>18</v>
      </c>
      <c r="H548" s="126">
        <v>43703.0</v>
      </c>
      <c r="I548" s="126">
        <v>43706.0</v>
      </c>
      <c r="J548" s="127" t="s">
        <v>6834</v>
      </c>
      <c r="K548" s="63" t="s">
        <v>18</v>
      </c>
      <c r="L548" s="60" t="s">
        <v>18</v>
      </c>
      <c r="M548" s="61" t="s">
        <v>18</v>
      </c>
      <c r="N548" s="66" t="s">
        <v>18</v>
      </c>
      <c r="O548" s="280"/>
    </row>
    <row r="549">
      <c r="A549" s="63">
        <v>2.0</v>
      </c>
      <c r="B549" s="60" t="s">
        <v>580</v>
      </c>
      <c r="C549" s="60" t="s">
        <v>3632</v>
      </c>
      <c r="D549" s="63" t="s">
        <v>18</v>
      </c>
      <c r="E549" s="63" t="s">
        <v>18</v>
      </c>
      <c r="F549" s="63" t="s">
        <v>582</v>
      </c>
      <c r="G549" s="60" t="s">
        <v>6475</v>
      </c>
      <c r="H549" s="126">
        <v>43704.0</v>
      </c>
      <c r="I549" s="126">
        <v>43704.0</v>
      </c>
      <c r="J549" s="127" t="s">
        <v>6835</v>
      </c>
      <c r="K549" s="63" t="s">
        <v>18</v>
      </c>
      <c r="L549" s="60" t="s">
        <v>597</v>
      </c>
      <c r="M549" s="61" t="s">
        <v>598</v>
      </c>
      <c r="N549" s="66">
        <v>2058107.3</v>
      </c>
      <c r="O549" s="356" t="s">
        <v>672</v>
      </c>
    </row>
    <row r="550">
      <c r="A550" s="63">
        <v>1.0</v>
      </c>
      <c r="B550" s="60" t="s">
        <v>6836</v>
      </c>
      <c r="C550" s="60" t="s">
        <v>153</v>
      </c>
      <c r="D550" s="63">
        <v>948.0</v>
      </c>
      <c r="E550" s="63" t="s">
        <v>18</v>
      </c>
      <c r="F550" s="63" t="s">
        <v>582</v>
      </c>
      <c r="G550" s="60" t="s">
        <v>18</v>
      </c>
      <c r="H550" s="126">
        <v>43697.0</v>
      </c>
      <c r="I550" s="126">
        <v>43697.0</v>
      </c>
      <c r="J550" s="127" t="s">
        <v>6837</v>
      </c>
      <c r="K550" s="63" t="s">
        <v>18</v>
      </c>
      <c r="L550" s="60" t="s">
        <v>6838</v>
      </c>
      <c r="M550" s="61" t="s">
        <v>18</v>
      </c>
      <c r="N550" s="66" t="s">
        <v>18</v>
      </c>
      <c r="O550" s="280"/>
    </row>
    <row r="551">
      <c r="A551" s="63">
        <v>1.0</v>
      </c>
      <c r="B551" s="60" t="s">
        <v>6839</v>
      </c>
      <c r="C551" s="60" t="s">
        <v>6821</v>
      </c>
      <c r="D551" s="63">
        <v>859.0</v>
      </c>
      <c r="E551" s="63" t="s">
        <v>18</v>
      </c>
      <c r="F551" s="63" t="s">
        <v>582</v>
      </c>
      <c r="G551" s="60" t="s">
        <v>18</v>
      </c>
      <c r="H551" s="126">
        <v>43670.0</v>
      </c>
      <c r="I551" s="126">
        <v>43675.0</v>
      </c>
      <c r="J551" s="127" t="s">
        <v>6840</v>
      </c>
      <c r="K551" s="59">
        <v>1858803.0</v>
      </c>
      <c r="L551" s="60" t="s">
        <v>18</v>
      </c>
      <c r="M551" s="63" t="s">
        <v>18</v>
      </c>
      <c r="N551" s="59" t="s">
        <v>18</v>
      </c>
      <c r="O551" s="280"/>
    </row>
    <row r="552">
      <c r="A552" s="63">
        <v>1.0</v>
      </c>
      <c r="B552" s="60" t="s">
        <v>5582</v>
      </c>
      <c r="C552" s="60" t="s">
        <v>18</v>
      </c>
      <c r="D552" s="63" t="s">
        <v>18</v>
      </c>
      <c r="E552" s="63" t="s">
        <v>18</v>
      </c>
      <c r="F552" s="63" t="s">
        <v>582</v>
      </c>
      <c r="G552" s="60" t="s">
        <v>18</v>
      </c>
      <c r="H552" s="126">
        <v>43670.0</v>
      </c>
      <c r="I552" s="126">
        <v>43675.0</v>
      </c>
      <c r="J552" s="127" t="s">
        <v>6841</v>
      </c>
      <c r="K552" s="63" t="s">
        <v>18</v>
      </c>
      <c r="L552" s="60" t="s">
        <v>18</v>
      </c>
      <c r="M552" s="63" t="s">
        <v>18</v>
      </c>
      <c r="N552" s="59" t="s">
        <v>18</v>
      </c>
      <c r="O552" s="57"/>
    </row>
    <row r="553">
      <c r="A553" s="63">
        <v>1.0</v>
      </c>
      <c r="B553" s="60" t="s">
        <v>759</v>
      </c>
      <c r="C553" s="60" t="s">
        <v>6842</v>
      </c>
      <c r="D553" s="63">
        <v>674.0</v>
      </c>
      <c r="E553" s="63" t="s">
        <v>18</v>
      </c>
      <c r="F553" s="63" t="s">
        <v>582</v>
      </c>
      <c r="G553" s="60" t="s">
        <v>18</v>
      </c>
      <c r="H553" s="126">
        <v>43662.0</v>
      </c>
      <c r="I553" s="126">
        <v>43668.0</v>
      </c>
      <c r="J553" s="127" t="s">
        <v>6843</v>
      </c>
      <c r="K553" s="63" t="s">
        <v>18</v>
      </c>
      <c r="L553" s="60" t="s">
        <v>18</v>
      </c>
      <c r="M553" s="63" t="s">
        <v>18</v>
      </c>
      <c r="N553" s="59" t="s">
        <v>18</v>
      </c>
      <c r="O553" s="57"/>
      <c r="P553" s="152"/>
    </row>
    <row r="554">
      <c r="A554" s="63">
        <v>2.0</v>
      </c>
      <c r="B554" s="60" t="s">
        <v>6844</v>
      </c>
      <c r="C554" s="60" t="s">
        <v>6812</v>
      </c>
      <c r="D554" s="63">
        <v>781.0</v>
      </c>
      <c r="E554" s="63" t="s">
        <v>18</v>
      </c>
      <c r="F554" s="63" t="s">
        <v>582</v>
      </c>
      <c r="G554" s="60" t="s">
        <v>18</v>
      </c>
      <c r="H554" s="126">
        <v>43651.0</v>
      </c>
      <c r="I554" s="126">
        <v>43658.0</v>
      </c>
      <c r="J554" s="127" t="s">
        <v>6845</v>
      </c>
      <c r="K554" s="63" t="s">
        <v>18</v>
      </c>
      <c r="L554" s="60" t="s">
        <v>18</v>
      </c>
      <c r="M554" s="63" t="s">
        <v>18</v>
      </c>
      <c r="N554" s="59" t="s">
        <v>18</v>
      </c>
      <c r="O554" s="57"/>
      <c r="P554" s="152"/>
    </row>
    <row r="555">
      <c r="A555" s="63">
        <v>1.0</v>
      </c>
      <c r="B555" s="60" t="s">
        <v>6846</v>
      </c>
      <c r="C555" s="60" t="s">
        <v>6847</v>
      </c>
      <c r="D555" s="63">
        <v>717.0</v>
      </c>
      <c r="E555" s="63" t="s">
        <v>18</v>
      </c>
      <c r="F555" s="63" t="s">
        <v>582</v>
      </c>
      <c r="G555" s="60" t="s">
        <v>18</v>
      </c>
      <c r="H555" s="64">
        <v>43640.0</v>
      </c>
      <c r="I555" s="64">
        <v>43648.0</v>
      </c>
      <c r="J555" s="121" t="s">
        <v>6848</v>
      </c>
      <c r="K555" s="59" t="s">
        <v>18</v>
      </c>
      <c r="L555" s="60" t="s">
        <v>18</v>
      </c>
      <c r="M555" s="63" t="s">
        <v>18</v>
      </c>
      <c r="N555" s="59" t="s">
        <v>18</v>
      </c>
      <c r="O555" s="57"/>
    </row>
    <row r="556">
      <c r="A556" s="63">
        <v>1.0</v>
      </c>
      <c r="B556" s="60" t="s">
        <v>6849</v>
      </c>
      <c r="C556" s="60" t="s">
        <v>169</v>
      </c>
      <c r="D556" s="63">
        <v>715.0</v>
      </c>
      <c r="E556" s="63" t="s">
        <v>18</v>
      </c>
      <c r="F556" s="63" t="s">
        <v>582</v>
      </c>
      <c r="G556" s="60" t="s">
        <v>18</v>
      </c>
      <c r="H556" s="64">
        <v>43640.0</v>
      </c>
      <c r="I556" s="64">
        <v>43641.0</v>
      </c>
      <c r="J556" s="121" t="s">
        <v>6850</v>
      </c>
      <c r="K556" s="59" t="s">
        <v>18</v>
      </c>
      <c r="L556" s="60" t="s">
        <v>18</v>
      </c>
      <c r="M556" s="63" t="s">
        <v>18</v>
      </c>
      <c r="N556" s="59" t="s">
        <v>18</v>
      </c>
      <c r="O556" s="57"/>
    </row>
    <row r="557">
      <c r="A557" s="63">
        <v>1.0</v>
      </c>
      <c r="B557" s="60" t="s">
        <v>6851</v>
      </c>
      <c r="C557" s="60" t="s">
        <v>169</v>
      </c>
      <c r="D557" s="63">
        <v>713.0</v>
      </c>
      <c r="E557" s="63" t="s">
        <v>18</v>
      </c>
      <c r="F557" s="63" t="s">
        <v>582</v>
      </c>
      <c r="G557" s="60" t="s">
        <v>18</v>
      </c>
      <c r="H557" s="64">
        <v>43640.0</v>
      </c>
      <c r="I557" s="64">
        <v>43641.0</v>
      </c>
      <c r="J557" s="121" t="s">
        <v>6852</v>
      </c>
      <c r="K557" s="59" t="s">
        <v>18</v>
      </c>
      <c r="L557" s="60" t="s">
        <v>18</v>
      </c>
      <c r="M557" s="63" t="s">
        <v>18</v>
      </c>
      <c r="N557" s="59" t="s">
        <v>18</v>
      </c>
      <c r="O557" s="57"/>
    </row>
    <row r="558">
      <c r="A558" s="63">
        <v>2.0</v>
      </c>
      <c r="B558" s="60" t="s">
        <v>2910</v>
      </c>
      <c r="C558" s="60" t="s">
        <v>6853</v>
      </c>
      <c r="D558" s="63">
        <v>552.0</v>
      </c>
      <c r="E558" s="63" t="s">
        <v>18</v>
      </c>
      <c r="F558" s="63" t="s">
        <v>582</v>
      </c>
      <c r="G558" s="60" t="s">
        <v>18</v>
      </c>
      <c r="H558" s="126">
        <v>43629.0</v>
      </c>
      <c r="I558" s="126">
        <v>43630.0</v>
      </c>
      <c r="J558" s="127" t="s">
        <v>6854</v>
      </c>
      <c r="K558" s="59" t="s">
        <v>18</v>
      </c>
      <c r="L558" s="60" t="s">
        <v>18</v>
      </c>
      <c r="M558" s="63" t="s">
        <v>18</v>
      </c>
      <c r="N558" s="59" t="s">
        <v>18</v>
      </c>
      <c r="O558" s="57"/>
    </row>
    <row r="559">
      <c r="A559" s="63">
        <v>1.0</v>
      </c>
      <c r="B559" s="60" t="s">
        <v>759</v>
      </c>
      <c r="C559" s="60" t="s">
        <v>6855</v>
      </c>
      <c r="D559" s="63">
        <v>627.0</v>
      </c>
      <c r="E559" s="63" t="s">
        <v>18</v>
      </c>
      <c r="F559" s="63" t="s">
        <v>582</v>
      </c>
      <c r="G559" s="60" t="s">
        <v>18</v>
      </c>
      <c r="H559" s="126">
        <v>43616.0</v>
      </c>
      <c r="I559" s="126">
        <v>43619.0</v>
      </c>
      <c r="J559" s="127" t="s">
        <v>6856</v>
      </c>
      <c r="K559" s="59" t="s">
        <v>18</v>
      </c>
      <c r="L559" s="60" t="s">
        <v>18</v>
      </c>
      <c r="M559" s="63" t="s">
        <v>18</v>
      </c>
      <c r="N559" s="59" t="s">
        <v>18</v>
      </c>
      <c r="O559" s="57"/>
    </row>
    <row r="560">
      <c r="A560" s="63">
        <v>1.0</v>
      </c>
      <c r="B560" s="60" t="s">
        <v>6857</v>
      </c>
      <c r="C560" s="60" t="s">
        <v>6858</v>
      </c>
      <c r="D560" s="63">
        <v>604.0</v>
      </c>
      <c r="E560" s="63" t="s">
        <v>18</v>
      </c>
      <c r="F560" s="63" t="s">
        <v>582</v>
      </c>
      <c r="G560" s="60" t="s">
        <v>18</v>
      </c>
      <c r="H560" s="64">
        <v>43612.0</v>
      </c>
      <c r="I560" s="64">
        <v>43613.0</v>
      </c>
      <c r="J560" s="121" t="s">
        <v>6859</v>
      </c>
      <c r="K560" s="59" t="s">
        <v>18</v>
      </c>
      <c r="L560" s="60" t="s">
        <v>18</v>
      </c>
      <c r="M560" s="63" t="s">
        <v>18</v>
      </c>
      <c r="N560" s="59" t="s">
        <v>18</v>
      </c>
      <c r="O560" s="57"/>
    </row>
    <row r="561">
      <c r="A561" s="63">
        <v>2.0</v>
      </c>
      <c r="B561" s="60" t="s">
        <v>580</v>
      </c>
      <c r="C561" s="60" t="s">
        <v>3632</v>
      </c>
      <c r="D561" s="63">
        <v>345.0</v>
      </c>
      <c r="E561" s="63" t="s">
        <v>18</v>
      </c>
      <c r="F561" s="63" t="s">
        <v>582</v>
      </c>
      <c r="G561" s="60" t="s">
        <v>6475</v>
      </c>
      <c r="H561" s="126">
        <v>43563.0</v>
      </c>
      <c r="I561" s="126">
        <v>43578.0</v>
      </c>
      <c r="J561" s="127" t="s">
        <v>6860</v>
      </c>
      <c r="K561" s="63" t="s">
        <v>18</v>
      </c>
      <c r="L561" s="60" t="s">
        <v>597</v>
      </c>
      <c r="M561" s="61" t="s">
        <v>598</v>
      </c>
      <c r="N561" s="59" t="s">
        <v>18</v>
      </c>
      <c r="O561" s="57"/>
    </row>
    <row r="562">
      <c r="A562" s="63">
        <v>2.0</v>
      </c>
      <c r="B562" s="60" t="s">
        <v>588</v>
      </c>
      <c r="C562" s="60" t="s">
        <v>6861</v>
      </c>
      <c r="D562" s="63">
        <v>380.0</v>
      </c>
      <c r="E562" s="63" t="s">
        <v>18</v>
      </c>
      <c r="F562" s="63" t="s">
        <v>582</v>
      </c>
      <c r="G562" s="60" t="s">
        <v>3493</v>
      </c>
      <c r="H562" s="126">
        <v>43571.0</v>
      </c>
      <c r="I562" s="126">
        <v>43572.0</v>
      </c>
      <c r="J562" s="127" t="s">
        <v>6862</v>
      </c>
      <c r="K562" s="63" t="s">
        <v>18</v>
      </c>
      <c r="L562" s="60" t="s">
        <v>18</v>
      </c>
      <c r="M562" s="63" t="s">
        <v>18</v>
      </c>
      <c r="N562" s="59" t="s">
        <v>18</v>
      </c>
      <c r="O562" s="57"/>
    </row>
    <row r="563">
      <c r="A563" s="63">
        <v>1.0</v>
      </c>
      <c r="B563" s="60" t="s">
        <v>6863</v>
      </c>
      <c r="C563" s="60" t="s">
        <v>701</v>
      </c>
      <c r="D563" s="63" t="s">
        <v>18</v>
      </c>
      <c r="E563" s="63" t="s">
        <v>18</v>
      </c>
      <c r="F563" s="63" t="s">
        <v>582</v>
      </c>
      <c r="G563" s="60" t="s">
        <v>3493</v>
      </c>
      <c r="H563" s="126">
        <v>43566.0</v>
      </c>
      <c r="I563" s="126">
        <v>43566.0</v>
      </c>
      <c r="J563" s="127" t="s">
        <v>6864</v>
      </c>
      <c r="K563" s="59" t="s">
        <v>18</v>
      </c>
      <c r="L563" s="60" t="s">
        <v>18</v>
      </c>
      <c r="M563" s="78" t="s">
        <v>6865</v>
      </c>
      <c r="N563" s="66" t="s">
        <v>18</v>
      </c>
      <c r="O563" s="62"/>
    </row>
    <row r="564">
      <c r="A564" s="63">
        <v>1.0</v>
      </c>
      <c r="B564" s="60" t="s">
        <v>6866</v>
      </c>
      <c r="C564" s="60" t="s">
        <v>326</v>
      </c>
      <c r="D564" s="63">
        <v>396.0</v>
      </c>
      <c r="E564" s="63" t="s">
        <v>18</v>
      </c>
      <c r="F564" s="63" t="s">
        <v>582</v>
      </c>
      <c r="G564" s="60" t="s">
        <v>18</v>
      </c>
      <c r="H564" s="126">
        <v>43558.0</v>
      </c>
      <c r="I564" s="126">
        <v>43559.0</v>
      </c>
      <c r="J564" s="121" t="s">
        <v>6867</v>
      </c>
      <c r="K564" s="59">
        <v>9881158.0</v>
      </c>
      <c r="L564" s="60" t="s">
        <v>18</v>
      </c>
      <c r="M564" s="63" t="s">
        <v>18</v>
      </c>
      <c r="N564" s="59" t="s">
        <v>18</v>
      </c>
      <c r="O564" s="57"/>
    </row>
    <row r="565">
      <c r="A565" s="63">
        <v>1.0</v>
      </c>
      <c r="B565" s="60" t="s">
        <v>5518</v>
      </c>
      <c r="C565" s="60" t="s">
        <v>4556</v>
      </c>
      <c r="D565" s="63">
        <v>376.0</v>
      </c>
      <c r="E565" s="63" t="s">
        <v>18</v>
      </c>
      <c r="F565" s="63" t="s">
        <v>582</v>
      </c>
      <c r="G565" s="60" t="s">
        <v>18</v>
      </c>
      <c r="H565" s="126">
        <v>43551.0</v>
      </c>
      <c r="I565" s="126">
        <v>43552.0</v>
      </c>
      <c r="J565" s="127" t="s">
        <v>6868</v>
      </c>
      <c r="K565" s="60" t="s">
        <v>18</v>
      </c>
      <c r="L565" s="60" t="s">
        <v>18</v>
      </c>
      <c r="M565" s="63" t="s">
        <v>18</v>
      </c>
      <c r="N565" s="59" t="s">
        <v>18</v>
      </c>
      <c r="O565" s="57"/>
    </row>
    <row r="566">
      <c r="A566" s="63">
        <v>1.0</v>
      </c>
      <c r="B566" s="60" t="s">
        <v>2910</v>
      </c>
      <c r="C566" s="60" t="s">
        <v>6869</v>
      </c>
      <c r="D566" s="63" t="s">
        <v>18</v>
      </c>
      <c r="E566" s="63" t="s">
        <v>18</v>
      </c>
      <c r="F566" s="63" t="s">
        <v>582</v>
      </c>
      <c r="G566" s="60" t="s">
        <v>3493</v>
      </c>
      <c r="H566" s="126">
        <v>43546.0</v>
      </c>
      <c r="I566" s="126">
        <v>43546.0</v>
      </c>
      <c r="J566" s="121" t="s">
        <v>6870</v>
      </c>
      <c r="K566" s="59">
        <v>522302.0</v>
      </c>
      <c r="L566" s="60" t="s">
        <v>6871</v>
      </c>
      <c r="M566" s="61" t="s">
        <v>6872</v>
      </c>
      <c r="N566" s="66">
        <v>162191.83</v>
      </c>
      <c r="O566" s="62" t="s">
        <v>672</v>
      </c>
    </row>
    <row r="567">
      <c r="A567" s="63">
        <v>1.0</v>
      </c>
      <c r="B567" s="203" t="s">
        <v>6873</v>
      </c>
      <c r="C567" s="60" t="s">
        <v>6874</v>
      </c>
      <c r="D567" s="63">
        <v>278.0</v>
      </c>
      <c r="E567" s="63" t="s">
        <v>18</v>
      </c>
      <c r="F567" s="63" t="s">
        <v>582</v>
      </c>
      <c r="G567" s="60" t="s">
        <v>18</v>
      </c>
      <c r="H567" s="126">
        <v>43535.0</v>
      </c>
      <c r="I567" s="126">
        <v>43535.0</v>
      </c>
      <c r="J567" s="127" t="s">
        <v>6875</v>
      </c>
      <c r="K567" s="63" t="s">
        <v>18</v>
      </c>
      <c r="L567" s="60" t="s">
        <v>18</v>
      </c>
      <c r="M567" s="63" t="s">
        <v>18</v>
      </c>
      <c r="N567" s="59" t="s">
        <v>18</v>
      </c>
      <c r="O567" s="57"/>
    </row>
    <row r="568">
      <c r="A568" s="63">
        <v>1.0</v>
      </c>
      <c r="B568" s="203" t="s">
        <v>6876</v>
      </c>
      <c r="C568" s="60" t="s">
        <v>4556</v>
      </c>
      <c r="D568" s="63">
        <v>45.0</v>
      </c>
      <c r="E568" s="63" t="s">
        <v>6466</v>
      </c>
      <c r="F568" s="63" t="s">
        <v>2387</v>
      </c>
      <c r="G568" s="60" t="s">
        <v>18</v>
      </c>
      <c r="H568" s="126">
        <v>43481.0</v>
      </c>
      <c r="I568" s="126">
        <v>43481.0</v>
      </c>
      <c r="J568" s="127" t="s">
        <v>6877</v>
      </c>
      <c r="K568" s="59">
        <v>5325022.0</v>
      </c>
      <c r="L568" s="60" t="s">
        <v>18</v>
      </c>
      <c r="M568" s="63" t="s">
        <v>18</v>
      </c>
      <c r="N568" s="59" t="s">
        <v>18</v>
      </c>
      <c r="O568" s="57"/>
    </row>
    <row r="569">
      <c r="A569" s="63">
        <v>1.0</v>
      </c>
      <c r="B569" s="203" t="s">
        <v>6878</v>
      </c>
      <c r="C569" s="60" t="s">
        <v>6879</v>
      </c>
      <c r="D569" s="63">
        <v>133.0</v>
      </c>
      <c r="E569" s="63" t="s">
        <v>18</v>
      </c>
      <c r="F569" s="63" t="s">
        <v>582</v>
      </c>
      <c r="G569" s="60" t="s">
        <v>18</v>
      </c>
      <c r="H569" s="126">
        <v>43500.0</v>
      </c>
      <c r="I569" s="126">
        <v>43501.0</v>
      </c>
      <c r="J569" s="121" t="s">
        <v>6880</v>
      </c>
      <c r="K569" s="63" t="s">
        <v>18</v>
      </c>
      <c r="L569" s="60" t="s">
        <v>18</v>
      </c>
      <c r="M569" s="63" t="s">
        <v>18</v>
      </c>
      <c r="N569" s="59" t="s">
        <v>18</v>
      </c>
      <c r="O569" s="57"/>
    </row>
    <row r="570">
      <c r="A570" s="63">
        <v>2.0</v>
      </c>
      <c r="B570" s="203" t="s">
        <v>6487</v>
      </c>
      <c r="C570" s="60" t="s">
        <v>326</v>
      </c>
      <c r="D570" s="63">
        <v>34.0</v>
      </c>
      <c r="E570" s="63" t="s">
        <v>6488</v>
      </c>
      <c r="F570" s="63" t="s">
        <v>1608</v>
      </c>
      <c r="G570" s="60" t="s">
        <v>18</v>
      </c>
      <c r="H570" s="126">
        <v>43481.0</v>
      </c>
      <c r="I570" s="126">
        <v>43502.0</v>
      </c>
      <c r="J570" s="127" t="s">
        <v>6881</v>
      </c>
      <c r="K570" s="256">
        <v>7458945.0</v>
      </c>
      <c r="L570" s="60" t="s">
        <v>18</v>
      </c>
      <c r="M570" s="63" t="s">
        <v>18</v>
      </c>
      <c r="N570" s="59" t="s">
        <v>18</v>
      </c>
      <c r="O570" s="57"/>
    </row>
    <row r="571">
      <c r="A571" s="63">
        <v>2.0</v>
      </c>
      <c r="B571" s="203" t="s">
        <v>6487</v>
      </c>
      <c r="C571" s="60" t="s">
        <v>326</v>
      </c>
      <c r="D571" s="63" t="s">
        <v>18</v>
      </c>
      <c r="E571" s="63" t="s">
        <v>6488</v>
      </c>
      <c r="F571" s="63" t="s">
        <v>1608</v>
      </c>
      <c r="G571" s="60" t="s">
        <v>18</v>
      </c>
      <c r="H571" s="126">
        <v>43481.0</v>
      </c>
      <c r="I571" s="126">
        <v>43483.0</v>
      </c>
      <c r="J571" s="127" t="s">
        <v>6882</v>
      </c>
      <c r="K571" s="256">
        <v>7458945.0</v>
      </c>
      <c r="L571" s="60" t="s">
        <v>18</v>
      </c>
      <c r="M571" s="63" t="s">
        <v>18</v>
      </c>
      <c r="N571" s="59" t="s">
        <v>18</v>
      </c>
      <c r="O571" s="57"/>
    </row>
    <row r="572">
      <c r="A572" s="63">
        <v>1.0</v>
      </c>
      <c r="B572" s="203" t="s">
        <v>588</v>
      </c>
      <c r="C572" s="60" t="s">
        <v>4872</v>
      </c>
      <c r="D572" s="63" t="s">
        <v>18</v>
      </c>
      <c r="E572" s="63" t="s">
        <v>18</v>
      </c>
      <c r="F572" s="63" t="s">
        <v>582</v>
      </c>
      <c r="G572" s="60" t="s">
        <v>3493</v>
      </c>
      <c r="H572" s="126">
        <v>43829.0</v>
      </c>
      <c r="I572" s="126">
        <v>43829.0</v>
      </c>
      <c r="J572" s="121" t="s">
        <v>6883</v>
      </c>
      <c r="K572" s="59">
        <v>297381.0</v>
      </c>
      <c r="L572" s="357" t="s">
        <v>6884</v>
      </c>
      <c r="M572" s="61" t="s">
        <v>2719</v>
      </c>
      <c r="N572" s="66">
        <v>273440.91</v>
      </c>
      <c r="O572" s="62"/>
    </row>
    <row r="573">
      <c r="A573" s="63">
        <v>1.0</v>
      </c>
      <c r="B573" s="60" t="s">
        <v>588</v>
      </c>
      <c r="C573" s="60" t="s">
        <v>4872</v>
      </c>
      <c r="D573" s="63" t="s">
        <v>18</v>
      </c>
      <c r="E573" s="63" t="s">
        <v>18</v>
      </c>
      <c r="F573" s="63" t="s">
        <v>582</v>
      </c>
      <c r="G573" s="60" t="s">
        <v>3493</v>
      </c>
      <c r="H573" s="126">
        <v>43829.0</v>
      </c>
      <c r="I573" s="126">
        <v>43829.0</v>
      </c>
      <c r="J573" s="121" t="s">
        <v>6883</v>
      </c>
      <c r="K573" s="59">
        <v>297381.0</v>
      </c>
      <c r="L573" s="357" t="s">
        <v>6885</v>
      </c>
      <c r="M573" s="61" t="s">
        <v>2719</v>
      </c>
      <c r="N573" s="66">
        <v>74514.91</v>
      </c>
      <c r="O573" s="62"/>
    </row>
    <row r="574">
      <c r="A574" s="63">
        <v>1.0</v>
      </c>
      <c r="B574" s="60" t="s">
        <v>6886</v>
      </c>
      <c r="C574" s="60" t="s">
        <v>2340</v>
      </c>
      <c r="D574" s="63" t="s">
        <v>18</v>
      </c>
      <c r="E574" s="63" t="s">
        <v>6778</v>
      </c>
      <c r="F574" s="63" t="s">
        <v>1608</v>
      </c>
      <c r="G574" s="60" t="s">
        <v>18</v>
      </c>
      <c r="H574" s="126">
        <v>43481.0</v>
      </c>
      <c r="I574" s="126">
        <v>43481.0</v>
      </c>
      <c r="J574" s="127" t="s">
        <v>6887</v>
      </c>
      <c r="K574" s="59">
        <v>2155614.0</v>
      </c>
      <c r="L574" s="60" t="s">
        <v>6888</v>
      </c>
      <c r="M574" s="61" t="s">
        <v>6889</v>
      </c>
      <c r="N574" s="66">
        <v>1495000.0</v>
      </c>
      <c r="O574" s="62" t="s">
        <v>337</v>
      </c>
    </row>
    <row r="575">
      <c r="A575" s="63">
        <v>1.0</v>
      </c>
      <c r="B575" s="60" t="s">
        <v>6890</v>
      </c>
      <c r="C575" s="60" t="s">
        <v>6891</v>
      </c>
      <c r="D575" s="63">
        <v>42.0</v>
      </c>
      <c r="E575" s="63" t="s">
        <v>6892</v>
      </c>
      <c r="F575" s="63" t="s">
        <v>1608</v>
      </c>
      <c r="G575" s="60" t="s">
        <v>5736</v>
      </c>
      <c r="H575" s="126">
        <v>43481.0</v>
      </c>
      <c r="I575" s="126">
        <v>43486.0</v>
      </c>
      <c r="J575" s="127" t="s">
        <v>6893</v>
      </c>
      <c r="K575" s="59">
        <v>725836.0</v>
      </c>
      <c r="L575" s="60" t="s">
        <v>18</v>
      </c>
      <c r="M575" s="63" t="s">
        <v>18</v>
      </c>
      <c r="N575" s="66" t="s">
        <v>18</v>
      </c>
      <c r="O575" s="57"/>
    </row>
    <row r="576">
      <c r="A576" s="63">
        <v>1.0</v>
      </c>
      <c r="B576" s="203" t="s">
        <v>835</v>
      </c>
      <c r="C576" s="60" t="s">
        <v>1016</v>
      </c>
      <c r="D576" s="63">
        <v>1051.0</v>
      </c>
      <c r="E576" s="63" t="s">
        <v>18</v>
      </c>
      <c r="F576" s="63" t="s">
        <v>582</v>
      </c>
      <c r="G576" s="60" t="s">
        <v>18</v>
      </c>
      <c r="H576" s="126">
        <v>43452.0</v>
      </c>
      <c r="I576" s="126">
        <v>43488.0</v>
      </c>
      <c r="J576" s="127" t="s">
        <v>6894</v>
      </c>
      <c r="K576" s="59" t="s">
        <v>18</v>
      </c>
      <c r="L576" s="60" t="s">
        <v>18</v>
      </c>
      <c r="M576" s="61" t="s">
        <v>18</v>
      </c>
      <c r="N576" s="59" t="s">
        <v>18</v>
      </c>
      <c r="O576" s="57"/>
    </row>
    <row r="577">
      <c r="A577" s="63">
        <v>2.0</v>
      </c>
      <c r="B577" s="203" t="s">
        <v>4871</v>
      </c>
      <c r="C577" s="60" t="s">
        <v>6895</v>
      </c>
      <c r="D577" s="63" t="s">
        <v>18</v>
      </c>
      <c r="E577" s="63" t="s">
        <v>6896</v>
      </c>
      <c r="F577" s="63" t="s">
        <v>1608</v>
      </c>
      <c r="G577" s="60" t="s">
        <v>4982</v>
      </c>
      <c r="H577" s="126">
        <v>43481.0</v>
      </c>
      <c r="I577" s="126">
        <v>43481.0</v>
      </c>
      <c r="J577" s="127" t="s">
        <v>6897</v>
      </c>
      <c r="K577" s="59">
        <v>2.0127839E7</v>
      </c>
      <c r="L577" s="60" t="s">
        <v>6898</v>
      </c>
      <c r="M577" s="78" t="s">
        <v>6899</v>
      </c>
      <c r="N577" s="66" t="s">
        <v>18</v>
      </c>
      <c r="O577" s="57"/>
    </row>
    <row r="578">
      <c r="A578" s="63">
        <v>1.0</v>
      </c>
      <c r="B578" s="203" t="s">
        <v>457</v>
      </c>
      <c r="C578" s="60" t="s">
        <v>6900</v>
      </c>
      <c r="D578" s="63">
        <v>1194.0</v>
      </c>
      <c r="E578" s="63" t="s">
        <v>18</v>
      </c>
      <c r="F578" s="63" t="s">
        <v>582</v>
      </c>
      <c r="G578" s="60" t="s">
        <v>6475</v>
      </c>
      <c r="H578" s="126">
        <v>43808.0</v>
      </c>
      <c r="I578" s="126">
        <v>43823.0</v>
      </c>
      <c r="J578" s="127" t="s">
        <v>6901</v>
      </c>
      <c r="K578" s="63" t="s">
        <v>18</v>
      </c>
      <c r="L578" s="60" t="s">
        <v>18</v>
      </c>
      <c r="M578" s="63" t="s">
        <v>18</v>
      </c>
      <c r="N578" s="59" t="s">
        <v>6902</v>
      </c>
      <c r="O578" s="57"/>
    </row>
    <row r="579">
      <c r="A579" s="63">
        <v>1.0</v>
      </c>
      <c r="B579" s="203" t="s">
        <v>5992</v>
      </c>
      <c r="C579" s="60" t="s">
        <v>6903</v>
      </c>
      <c r="D579" s="63">
        <v>1493.0</v>
      </c>
      <c r="E579" s="63" t="s">
        <v>18</v>
      </c>
      <c r="F579" s="63" t="s">
        <v>582</v>
      </c>
      <c r="G579" s="60" t="s">
        <v>18</v>
      </c>
      <c r="H579" s="126">
        <v>43817.0</v>
      </c>
      <c r="I579" s="126">
        <v>43825.0</v>
      </c>
      <c r="J579" s="127" t="s">
        <v>6904</v>
      </c>
      <c r="K579" s="63" t="s">
        <v>18</v>
      </c>
      <c r="L579" s="60" t="s">
        <v>18</v>
      </c>
      <c r="M579" s="63" t="s">
        <v>18</v>
      </c>
      <c r="N579" s="59" t="s">
        <v>18</v>
      </c>
      <c r="O579" s="57"/>
    </row>
    <row r="580">
      <c r="A580" s="63">
        <v>2.0</v>
      </c>
      <c r="B580" s="60" t="s">
        <v>5525</v>
      </c>
      <c r="C580" s="60" t="s">
        <v>701</v>
      </c>
      <c r="D580" s="63">
        <v>1434.0</v>
      </c>
      <c r="E580" s="63" t="s">
        <v>18</v>
      </c>
      <c r="F580" s="63" t="s">
        <v>582</v>
      </c>
      <c r="G580" s="60" t="s">
        <v>18</v>
      </c>
      <c r="H580" s="126">
        <v>43802.0</v>
      </c>
      <c r="I580" s="126">
        <v>43812.0</v>
      </c>
      <c r="J580" s="127" t="s">
        <v>6905</v>
      </c>
      <c r="K580" s="63" t="s">
        <v>18</v>
      </c>
      <c r="L580" s="60" t="s">
        <v>18</v>
      </c>
      <c r="M580" s="63" t="s">
        <v>18</v>
      </c>
      <c r="N580" s="59" t="s">
        <v>18</v>
      </c>
      <c r="O580" s="57"/>
    </row>
    <row r="581">
      <c r="A581" s="63">
        <v>2.0</v>
      </c>
      <c r="B581" s="60" t="s">
        <v>6906</v>
      </c>
      <c r="C581" s="60" t="s">
        <v>6907</v>
      </c>
      <c r="D581" s="63">
        <v>39.0</v>
      </c>
      <c r="E581" s="63" t="s">
        <v>2892</v>
      </c>
      <c r="F581" s="63" t="s">
        <v>582</v>
      </c>
      <c r="G581" s="60" t="s">
        <v>6475</v>
      </c>
      <c r="H581" s="126">
        <v>43482.0</v>
      </c>
      <c r="I581" s="126">
        <v>43494.0</v>
      </c>
      <c r="J581" s="127" t="s">
        <v>6908</v>
      </c>
      <c r="K581" s="59">
        <v>9.3458326E7</v>
      </c>
      <c r="L581" s="60" t="s">
        <v>6909</v>
      </c>
      <c r="M581" s="61" t="s">
        <v>6910</v>
      </c>
      <c r="N581" s="59" t="s">
        <v>18</v>
      </c>
      <c r="O581" s="57"/>
    </row>
    <row r="582">
      <c r="A582" s="63">
        <v>2.0</v>
      </c>
      <c r="B582" s="60" t="s">
        <v>6911</v>
      </c>
      <c r="C582" s="60" t="s">
        <v>6912</v>
      </c>
      <c r="D582" s="63">
        <v>961.0</v>
      </c>
      <c r="E582" s="63" t="s">
        <v>6913</v>
      </c>
      <c r="F582" s="63" t="s">
        <v>582</v>
      </c>
      <c r="G582" s="60" t="s">
        <v>6475</v>
      </c>
      <c r="H582" s="126">
        <v>43482.0</v>
      </c>
      <c r="I582" s="126">
        <v>43486.0</v>
      </c>
      <c r="J582" s="127" t="s">
        <v>6914</v>
      </c>
      <c r="K582" s="59">
        <v>1.1212857E7</v>
      </c>
      <c r="L582" s="60" t="s">
        <v>6915</v>
      </c>
      <c r="M582" s="63" t="s">
        <v>18</v>
      </c>
      <c r="N582" s="59" t="s">
        <v>18</v>
      </c>
      <c r="O582" s="57"/>
    </row>
    <row r="583">
      <c r="A583" s="63">
        <v>1.0</v>
      </c>
      <c r="B583" s="60" t="s">
        <v>6916</v>
      </c>
      <c r="C583" s="60" t="s">
        <v>326</v>
      </c>
      <c r="D583" s="63" t="s">
        <v>18</v>
      </c>
      <c r="E583" s="63" t="s">
        <v>6917</v>
      </c>
      <c r="F583" s="63" t="s">
        <v>582</v>
      </c>
      <c r="G583" s="60" t="s">
        <v>2440</v>
      </c>
      <c r="H583" s="126">
        <v>43482.0</v>
      </c>
      <c r="I583" s="126">
        <v>43482.0</v>
      </c>
      <c r="J583" s="127" t="s">
        <v>6918</v>
      </c>
      <c r="K583" s="59">
        <v>1585121.7</v>
      </c>
      <c r="L583" s="60" t="s">
        <v>6919</v>
      </c>
      <c r="M583" s="61" t="s">
        <v>6920</v>
      </c>
      <c r="N583" s="66" t="s">
        <v>18</v>
      </c>
      <c r="O583" s="62"/>
    </row>
    <row r="584">
      <c r="A584" s="63">
        <v>2.0</v>
      </c>
      <c r="B584" s="60" t="s">
        <v>580</v>
      </c>
      <c r="C584" s="60" t="s">
        <v>6921</v>
      </c>
      <c r="D584" s="63" t="s">
        <v>18</v>
      </c>
      <c r="E584" s="63" t="s">
        <v>6922</v>
      </c>
      <c r="F584" s="63" t="s">
        <v>582</v>
      </c>
      <c r="G584" s="60" t="s">
        <v>5736</v>
      </c>
      <c r="H584" s="126">
        <v>43580.0</v>
      </c>
      <c r="I584" s="126">
        <v>43580.0</v>
      </c>
      <c r="J584" s="121" t="s">
        <v>6734</v>
      </c>
      <c r="K584" s="59">
        <v>3370633.0</v>
      </c>
      <c r="L584" s="60" t="s">
        <v>6923</v>
      </c>
      <c r="M584" s="61" t="s">
        <v>6924</v>
      </c>
      <c r="N584" s="66">
        <v>898893.16</v>
      </c>
      <c r="O584" s="62" t="s">
        <v>337</v>
      </c>
    </row>
    <row r="585">
      <c r="A585" s="63">
        <v>2.0</v>
      </c>
      <c r="B585" s="60" t="s">
        <v>580</v>
      </c>
      <c r="C585" s="60" t="s">
        <v>6921</v>
      </c>
      <c r="D585" s="63">
        <v>248.0</v>
      </c>
      <c r="E585" s="63" t="s">
        <v>6922</v>
      </c>
      <c r="F585" s="63" t="s">
        <v>582</v>
      </c>
      <c r="G585" s="60" t="s">
        <v>5736</v>
      </c>
      <c r="H585" s="126">
        <v>43535.0</v>
      </c>
      <c r="I585" s="126">
        <v>43545.0</v>
      </c>
      <c r="J585" s="127" t="s">
        <v>6925</v>
      </c>
      <c r="K585" s="59">
        <v>3370633.0</v>
      </c>
      <c r="L585" s="60" t="s">
        <v>6923</v>
      </c>
      <c r="M585" s="61" t="s">
        <v>6924</v>
      </c>
      <c r="N585" s="66" t="s">
        <v>18</v>
      </c>
      <c r="O585" s="57"/>
    </row>
    <row r="586">
      <c r="A586" s="63">
        <v>1.0</v>
      </c>
      <c r="B586" s="60" t="s">
        <v>2988</v>
      </c>
      <c r="C586" s="60" t="s">
        <v>6926</v>
      </c>
      <c r="D586" s="63" t="s">
        <v>18</v>
      </c>
      <c r="E586" s="63" t="s">
        <v>6927</v>
      </c>
      <c r="F586" s="63" t="s">
        <v>582</v>
      </c>
      <c r="G586" s="60" t="s">
        <v>2440</v>
      </c>
      <c r="H586" s="126">
        <v>43566.0</v>
      </c>
      <c r="I586" s="126">
        <v>43566.0</v>
      </c>
      <c r="J586" s="127" t="s">
        <v>6928</v>
      </c>
      <c r="K586" s="59">
        <v>1689250.0</v>
      </c>
      <c r="L586" s="60" t="s">
        <v>6929</v>
      </c>
      <c r="M586" s="61" t="s">
        <v>6930</v>
      </c>
      <c r="N586" s="66">
        <v>506775.0</v>
      </c>
      <c r="O586" s="62" t="s">
        <v>539</v>
      </c>
    </row>
    <row r="587">
      <c r="A587" s="63">
        <v>2.0</v>
      </c>
      <c r="B587" s="60" t="s">
        <v>6766</v>
      </c>
      <c r="C587" s="60" t="s">
        <v>6767</v>
      </c>
      <c r="D587" s="63" t="s">
        <v>18</v>
      </c>
      <c r="E587" s="63" t="s">
        <v>6768</v>
      </c>
      <c r="F587" s="63" t="s">
        <v>582</v>
      </c>
      <c r="G587" s="60" t="s">
        <v>2686</v>
      </c>
      <c r="H587" s="126">
        <v>43706.0</v>
      </c>
      <c r="I587" s="126">
        <v>43706.0</v>
      </c>
      <c r="J587" s="127" t="s">
        <v>6931</v>
      </c>
      <c r="K587" s="59">
        <v>3.7809387E7</v>
      </c>
      <c r="L587" s="60" t="s">
        <v>6770</v>
      </c>
      <c r="M587" s="78" t="s">
        <v>6771</v>
      </c>
      <c r="N587" s="66">
        <v>2460814.33</v>
      </c>
      <c r="O587" s="62" t="s">
        <v>695</v>
      </c>
    </row>
    <row r="588">
      <c r="A588" s="63">
        <v>2.0</v>
      </c>
      <c r="B588" s="60" t="s">
        <v>704</v>
      </c>
      <c r="C588" s="60" t="s">
        <v>6767</v>
      </c>
      <c r="D588" s="63">
        <v>432.0</v>
      </c>
      <c r="E588" s="63" t="s">
        <v>6768</v>
      </c>
      <c r="F588" s="63" t="s">
        <v>582</v>
      </c>
      <c r="G588" s="60" t="s">
        <v>2686</v>
      </c>
      <c r="H588" s="126">
        <v>43585.0</v>
      </c>
      <c r="I588" s="126">
        <v>43599.0</v>
      </c>
      <c r="J588" s="127" t="s">
        <v>6932</v>
      </c>
      <c r="K588" s="59">
        <v>3.8450223E7</v>
      </c>
      <c r="L588" s="60" t="s">
        <v>6933</v>
      </c>
      <c r="M588" s="61" t="s">
        <v>6771</v>
      </c>
      <c r="N588" s="59" t="s">
        <v>18</v>
      </c>
      <c r="O588" s="57"/>
    </row>
    <row r="589">
      <c r="A589" s="63">
        <v>2.0</v>
      </c>
      <c r="B589" s="60" t="s">
        <v>6766</v>
      </c>
      <c r="C589" s="60" t="s">
        <v>6767</v>
      </c>
      <c r="D589" s="63">
        <v>178.0</v>
      </c>
      <c r="E589" s="63" t="s">
        <v>6768</v>
      </c>
      <c r="F589" s="63" t="s">
        <v>582</v>
      </c>
      <c r="G589" s="60" t="s">
        <v>2686</v>
      </c>
      <c r="H589" s="126">
        <v>43507.0</v>
      </c>
      <c r="I589" s="126">
        <v>43517.0</v>
      </c>
      <c r="J589" s="127" t="s">
        <v>6934</v>
      </c>
      <c r="K589" s="59">
        <v>3.8450224E7</v>
      </c>
      <c r="L589" s="60" t="s">
        <v>6770</v>
      </c>
      <c r="M589" s="78" t="s">
        <v>6771</v>
      </c>
      <c r="N589" s="66" t="s">
        <v>18</v>
      </c>
      <c r="O589" s="57"/>
    </row>
    <row r="590">
      <c r="A590" s="63">
        <v>1.0</v>
      </c>
      <c r="B590" s="60" t="s">
        <v>123</v>
      </c>
      <c r="C590" s="60" t="s">
        <v>2140</v>
      </c>
      <c r="D590" s="63" t="s">
        <v>18</v>
      </c>
      <c r="E590" s="63" t="s">
        <v>6935</v>
      </c>
      <c r="F590" s="63" t="s">
        <v>1608</v>
      </c>
      <c r="G590" s="60" t="s">
        <v>18</v>
      </c>
      <c r="H590" s="126">
        <v>43482.0</v>
      </c>
      <c r="I590" s="126">
        <v>43486.0</v>
      </c>
      <c r="J590" s="127" t="s">
        <v>6936</v>
      </c>
      <c r="K590" s="59">
        <v>427199.0</v>
      </c>
      <c r="L590" s="60" t="s">
        <v>18</v>
      </c>
      <c r="M590" s="63" t="s">
        <v>18</v>
      </c>
      <c r="N590" s="59" t="s">
        <v>18</v>
      </c>
      <c r="O590" s="57"/>
    </row>
    <row r="591">
      <c r="A591" s="63">
        <v>1.0</v>
      </c>
      <c r="B591" s="60" t="s">
        <v>6462</v>
      </c>
      <c r="C591" s="60" t="s">
        <v>326</v>
      </c>
      <c r="D591" s="63">
        <v>47.0</v>
      </c>
      <c r="E591" s="63" t="s">
        <v>6937</v>
      </c>
      <c r="F591" s="63" t="s">
        <v>1608</v>
      </c>
      <c r="G591" s="290" t="s">
        <v>18</v>
      </c>
      <c r="H591" s="126">
        <v>43482.0</v>
      </c>
      <c r="I591" s="126">
        <v>43486.0</v>
      </c>
      <c r="J591" s="127" t="s">
        <v>6938</v>
      </c>
      <c r="K591" s="59">
        <v>5138731.0</v>
      </c>
      <c r="L591" s="60" t="s">
        <v>18</v>
      </c>
      <c r="M591" s="63" t="s">
        <v>18</v>
      </c>
      <c r="N591" s="59" t="s">
        <v>18</v>
      </c>
      <c r="O591" s="57"/>
    </row>
    <row r="592">
      <c r="A592" s="63">
        <v>1.0</v>
      </c>
      <c r="B592" s="60" t="s">
        <v>5733</v>
      </c>
      <c r="C592" s="60" t="s">
        <v>5734</v>
      </c>
      <c r="D592" s="63" t="s">
        <v>18</v>
      </c>
      <c r="E592" s="63" t="s">
        <v>5735</v>
      </c>
      <c r="F592" s="63" t="s">
        <v>2387</v>
      </c>
      <c r="G592" s="60" t="s">
        <v>18</v>
      </c>
      <c r="H592" s="126">
        <v>43483.0</v>
      </c>
      <c r="I592" s="126">
        <v>43486.0</v>
      </c>
      <c r="J592" s="127" t="s">
        <v>6939</v>
      </c>
      <c r="K592" s="59">
        <v>1800000.0</v>
      </c>
      <c r="L592" s="60" t="s">
        <v>5738</v>
      </c>
      <c r="M592" s="61" t="s">
        <v>18</v>
      </c>
      <c r="N592" s="59" t="s">
        <v>18</v>
      </c>
      <c r="O592" s="57"/>
    </row>
    <row r="593">
      <c r="A593" s="63">
        <v>2.0</v>
      </c>
      <c r="B593" s="158" t="s">
        <v>6766</v>
      </c>
      <c r="C593" s="60" t="s">
        <v>513</v>
      </c>
      <c r="D593" s="63" t="s">
        <v>18</v>
      </c>
      <c r="E593" s="63" t="s">
        <v>6940</v>
      </c>
      <c r="F593" s="63" t="s">
        <v>582</v>
      </c>
      <c r="G593" s="63" t="s">
        <v>18</v>
      </c>
      <c r="H593" s="358">
        <v>43747.0</v>
      </c>
      <c r="I593" s="358">
        <v>43747.0</v>
      </c>
      <c r="J593" s="127" t="s">
        <v>6941</v>
      </c>
      <c r="K593" s="59">
        <v>7064926.78</v>
      </c>
      <c r="L593" s="60" t="s">
        <v>6942</v>
      </c>
      <c r="M593" s="78" t="s">
        <v>6943</v>
      </c>
      <c r="N593" s="66">
        <v>706492.68</v>
      </c>
      <c r="O593" s="62" t="s">
        <v>695</v>
      </c>
    </row>
    <row r="594">
      <c r="A594" s="63">
        <v>2.0</v>
      </c>
      <c r="B594" s="158" t="s">
        <v>6766</v>
      </c>
      <c r="C594" s="60" t="s">
        <v>513</v>
      </c>
      <c r="D594" s="63" t="s">
        <v>18</v>
      </c>
      <c r="E594" s="63" t="s">
        <v>6940</v>
      </c>
      <c r="F594" s="63" t="s">
        <v>582</v>
      </c>
      <c r="G594" s="63" t="s">
        <v>18</v>
      </c>
      <c r="H594" s="358">
        <v>43747.0</v>
      </c>
      <c r="I594" s="358">
        <v>43747.0</v>
      </c>
      <c r="J594" s="127" t="s">
        <v>6941</v>
      </c>
      <c r="K594" s="59">
        <v>7064926.78</v>
      </c>
      <c r="L594" s="60" t="s">
        <v>6942</v>
      </c>
      <c r="M594" s="78" t="s">
        <v>6943</v>
      </c>
      <c r="N594" s="66">
        <v>2825970.71</v>
      </c>
      <c r="O594" s="62" t="s">
        <v>695</v>
      </c>
    </row>
    <row r="595">
      <c r="A595" s="63">
        <v>2.0</v>
      </c>
      <c r="B595" s="158" t="s">
        <v>6766</v>
      </c>
      <c r="C595" s="60" t="s">
        <v>513</v>
      </c>
      <c r="D595" s="63" t="s">
        <v>18</v>
      </c>
      <c r="E595" s="63" t="s">
        <v>6940</v>
      </c>
      <c r="F595" s="63" t="s">
        <v>582</v>
      </c>
      <c r="G595" s="63" t="s">
        <v>18</v>
      </c>
      <c r="H595" s="358">
        <v>43623.0</v>
      </c>
      <c r="I595" s="358">
        <v>43623.0</v>
      </c>
      <c r="J595" s="127" t="s">
        <v>6944</v>
      </c>
      <c r="K595" s="59">
        <v>7064926.78</v>
      </c>
      <c r="L595" s="60" t="s">
        <v>6942</v>
      </c>
      <c r="M595" s="78" t="s">
        <v>6943</v>
      </c>
      <c r="N595" s="66">
        <v>16949.16</v>
      </c>
      <c r="O595" s="62" t="s">
        <v>695</v>
      </c>
      <c r="P595" s="152"/>
    </row>
    <row r="596">
      <c r="A596" s="63">
        <v>2.0</v>
      </c>
      <c r="B596" s="158" t="s">
        <v>6766</v>
      </c>
      <c r="C596" s="60" t="s">
        <v>513</v>
      </c>
      <c r="D596" s="63" t="s">
        <v>18</v>
      </c>
      <c r="E596" s="63" t="s">
        <v>6940</v>
      </c>
      <c r="F596" s="63" t="s">
        <v>582</v>
      </c>
      <c r="G596" s="63" t="s">
        <v>18</v>
      </c>
      <c r="H596" s="358">
        <v>43623.0</v>
      </c>
      <c r="I596" s="358">
        <v>43623.0</v>
      </c>
      <c r="J596" s="127" t="s">
        <v>6944</v>
      </c>
      <c r="K596" s="59">
        <v>7064926.78</v>
      </c>
      <c r="L596" s="60" t="s">
        <v>6942</v>
      </c>
      <c r="M596" s="78" t="s">
        <v>6943</v>
      </c>
      <c r="N596" s="66">
        <v>41925.23</v>
      </c>
      <c r="O596" s="62" t="s">
        <v>695</v>
      </c>
    </row>
    <row r="597">
      <c r="A597" s="63">
        <v>2.0</v>
      </c>
      <c r="B597" s="158" t="s">
        <v>6766</v>
      </c>
      <c r="C597" s="60" t="s">
        <v>513</v>
      </c>
      <c r="D597" s="63">
        <v>227.0</v>
      </c>
      <c r="E597" s="63" t="s">
        <v>6940</v>
      </c>
      <c r="F597" s="63" t="s">
        <v>582</v>
      </c>
      <c r="G597" s="63" t="s">
        <v>2686</v>
      </c>
      <c r="H597" s="126">
        <v>43517.0</v>
      </c>
      <c r="I597" s="126">
        <v>43529.0</v>
      </c>
      <c r="J597" s="127" t="s">
        <v>6945</v>
      </c>
      <c r="K597" s="59">
        <v>7064926.78</v>
      </c>
      <c r="L597" s="60" t="s">
        <v>6942</v>
      </c>
      <c r="M597" s="78" t="s">
        <v>6943</v>
      </c>
      <c r="N597" s="66" t="s">
        <v>18</v>
      </c>
      <c r="O597" s="57"/>
    </row>
    <row r="598">
      <c r="A598" s="63">
        <v>2.0</v>
      </c>
      <c r="B598" s="60" t="s">
        <v>6946</v>
      </c>
      <c r="C598" s="60" t="s">
        <v>2084</v>
      </c>
      <c r="D598" s="63">
        <v>49.0</v>
      </c>
      <c r="E598" s="63" t="s">
        <v>6947</v>
      </c>
      <c r="F598" s="63" t="s">
        <v>582</v>
      </c>
      <c r="G598" s="60" t="s">
        <v>6948</v>
      </c>
      <c r="H598" s="126">
        <v>43483.0</v>
      </c>
      <c r="I598" s="126">
        <v>43497.0</v>
      </c>
      <c r="J598" s="127" t="s">
        <v>6949</v>
      </c>
      <c r="K598" s="59">
        <v>1.0931582E7</v>
      </c>
      <c r="L598" s="60" t="s">
        <v>18</v>
      </c>
      <c r="M598" s="63" t="s">
        <v>18</v>
      </c>
      <c r="N598" s="59" t="s">
        <v>18</v>
      </c>
      <c r="O598" s="57"/>
    </row>
    <row r="599">
      <c r="A599" s="63">
        <v>3.0</v>
      </c>
      <c r="B599" s="60" t="s">
        <v>3521</v>
      </c>
      <c r="C599" s="60" t="s">
        <v>5300</v>
      </c>
      <c r="D599" s="63">
        <v>1136.0</v>
      </c>
      <c r="E599" s="63" t="s">
        <v>5301</v>
      </c>
      <c r="F599" s="63" t="s">
        <v>1608</v>
      </c>
      <c r="G599" s="60" t="s">
        <v>5302</v>
      </c>
      <c r="H599" s="126">
        <v>43483.0</v>
      </c>
      <c r="I599" s="126">
        <v>43494.0</v>
      </c>
      <c r="J599" s="127" t="s">
        <v>6950</v>
      </c>
      <c r="K599" s="59">
        <v>1.7204283E8</v>
      </c>
      <c r="L599" s="60" t="s">
        <v>18</v>
      </c>
      <c r="M599" s="63" t="s">
        <v>18</v>
      </c>
      <c r="N599" s="66" t="s">
        <v>18</v>
      </c>
      <c r="O599" s="57"/>
    </row>
    <row r="600">
      <c r="A600" s="63">
        <v>1.0</v>
      </c>
      <c r="B600" s="158" t="s">
        <v>1435</v>
      </c>
      <c r="C600" s="60" t="s">
        <v>326</v>
      </c>
      <c r="D600" s="63" t="s">
        <v>18</v>
      </c>
      <c r="E600" s="63" t="s">
        <v>6951</v>
      </c>
      <c r="F600" s="63" t="s">
        <v>582</v>
      </c>
      <c r="G600" s="60" t="s">
        <v>18</v>
      </c>
      <c r="H600" s="126">
        <v>43627.0</v>
      </c>
      <c r="I600" s="126">
        <v>43627.0</v>
      </c>
      <c r="J600" s="127" t="s">
        <v>6952</v>
      </c>
      <c r="K600" s="59">
        <v>1979727.0</v>
      </c>
      <c r="L600" s="60" t="s">
        <v>6953</v>
      </c>
      <c r="M600" s="61" t="s">
        <v>6954</v>
      </c>
      <c r="N600" s="66">
        <v>105000.0</v>
      </c>
      <c r="O600" s="62" t="s">
        <v>539</v>
      </c>
    </row>
    <row r="601">
      <c r="A601" s="63">
        <v>1.0</v>
      </c>
      <c r="B601" s="158" t="s">
        <v>1435</v>
      </c>
      <c r="C601" s="60" t="s">
        <v>326</v>
      </c>
      <c r="D601" s="63" t="s">
        <v>18</v>
      </c>
      <c r="E601" s="63" t="s">
        <v>6951</v>
      </c>
      <c r="F601" s="63" t="s">
        <v>582</v>
      </c>
      <c r="G601" s="60" t="s">
        <v>18</v>
      </c>
      <c r="H601" s="126">
        <v>43627.0</v>
      </c>
      <c r="I601" s="126">
        <v>43627.0</v>
      </c>
      <c r="J601" s="127" t="s">
        <v>6952</v>
      </c>
      <c r="K601" s="59">
        <v>1979727.0</v>
      </c>
      <c r="L601" s="60" t="s">
        <v>6953</v>
      </c>
      <c r="M601" s="61" t="s">
        <v>6954</v>
      </c>
      <c r="N601" s="66">
        <v>884863.33</v>
      </c>
      <c r="O601" s="62" t="s">
        <v>539</v>
      </c>
    </row>
    <row r="602">
      <c r="A602" s="63">
        <v>2.0</v>
      </c>
      <c r="B602" s="60" t="s">
        <v>6955</v>
      </c>
      <c r="C602" s="60" t="s">
        <v>6956</v>
      </c>
      <c r="D602" s="63" t="s">
        <v>6957</v>
      </c>
      <c r="E602" s="63" t="s">
        <v>6958</v>
      </c>
      <c r="F602" s="63" t="s">
        <v>582</v>
      </c>
      <c r="G602" s="60" t="s">
        <v>6959</v>
      </c>
      <c r="H602" s="126">
        <v>43448.0</v>
      </c>
      <c r="I602" s="126">
        <v>43516.0</v>
      </c>
      <c r="J602" s="127" t="s">
        <v>6960</v>
      </c>
      <c r="K602" s="59">
        <v>2272497.0</v>
      </c>
      <c r="L602" s="60" t="s">
        <v>18</v>
      </c>
      <c r="M602" s="63" t="s">
        <v>18</v>
      </c>
      <c r="N602" s="59" t="s">
        <v>18</v>
      </c>
      <c r="O602" s="57"/>
    </row>
    <row r="603">
      <c r="A603" s="63">
        <v>3.0</v>
      </c>
      <c r="B603" s="60" t="s">
        <v>123</v>
      </c>
      <c r="C603" s="60" t="s">
        <v>6961</v>
      </c>
      <c r="D603" s="63">
        <v>1085.0</v>
      </c>
      <c r="E603" s="63" t="s">
        <v>6962</v>
      </c>
      <c r="F603" s="63" t="s">
        <v>1608</v>
      </c>
      <c r="G603" s="60" t="s">
        <v>6948</v>
      </c>
      <c r="H603" s="126">
        <v>43483.0</v>
      </c>
      <c r="I603" s="126">
        <v>43489.0</v>
      </c>
      <c r="J603" s="127" t="s">
        <v>6963</v>
      </c>
      <c r="K603" s="59">
        <v>2.5138914E7</v>
      </c>
      <c r="L603" s="60" t="s">
        <v>18</v>
      </c>
      <c r="M603" s="63" t="s">
        <v>18</v>
      </c>
      <c r="N603" s="59" t="s">
        <v>18</v>
      </c>
      <c r="O603" s="57"/>
    </row>
    <row r="604">
      <c r="A604" s="63">
        <v>1.0</v>
      </c>
      <c r="B604" s="60" t="s">
        <v>6964</v>
      </c>
      <c r="C604" s="60" t="s">
        <v>6965</v>
      </c>
      <c r="D604" s="63">
        <v>59.0</v>
      </c>
      <c r="E604" s="63" t="s">
        <v>18</v>
      </c>
      <c r="F604" s="63" t="s">
        <v>2387</v>
      </c>
      <c r="G604" s="60" t="s">
        <v>18</v>
      </c>
      <c r="H604" s="126">
        <v>43486.0</v>
      </c>
      <c r="I604" s="126">
        <v>43488.0</v>
      </c>
      <c r="J604" s="127" t="s">
        <v>6966</v>
      </c>
      <c r="K604" s="59" t="s">
        <v>18</v>
      </c>
      <c r="L604" s="60" t="s">
        <v>18</v>
      </c>
      <c r="M604" s="61" t="s">
        <v>18</v>
      </c>
      <c r="N604" s="59" t="s">
        <v>18</v>
      </c>
      <c r="O604" s="57"/>
    </row>
    <row r="605">
      <c r="A605" s="63">
        <v>1.0</v>
      </c>
      <c r="B605" s="60" t="s">
        <v>6533</v>
      </c>
      <c r="C605" s="60" t="s">
        <v>5750</v>
      </c>
      <c r="D605" s="63" t="s">
        <v>18</v>
      </c>
      <c r="E605" s="63" t="s">
        <v>5741</v>
      </c>
      <c r="F605" s="63" t="s">
        <v>2387</v>
      </c>
      <c r="G605" s="60" t="s">
        <v>18</v>
      </c>
      <c r="H605" s="126">
        <v>43486.0</v>
      </c>
      <c r="I605" s="126">
        <v>43490.0</v>
      </c>
      <c r="J605" s="127" t="s">
        <v>6967</v>
      </c>
      <c r="K605" s="59">
        <v>120000.0</v>
      </c>
      <c r="L605" s="60" t="s">
        <v>18</v>
      </c>
      <c r="M605" s="61" t="s">
        <v>18</v>
      </c>
      <c r="N605" s="59" t="s">
        <v>18</v>
      </c>
      <c r="O605" s="57"/>
    </row>
    <row r="606">
      <c r="A606" s="63">
        <v>2.0</v>
      </c>
      <c r="B606" s="63" t="s">
        <v>6557</v>
      </c>
      <c r="C606" s="60" t="s">
        <v>6558</v>
      </c>
      <c r="D606" s="63">
        <v>332.0</v>
      </c>
      <c r="E606" s="63" t="s">
        <v>6559</v>
      </c>
      <c r="F606" s="63" t="s">
        <v>582</v>
      </c>
      <c r="G606" s="60" t="s">
        <v>3493</v>
      </c>
      <c r="H606" s="126">
        <v>43558.0</v>
      </c>
      <c r="I606" s="126">
        <v>43563.0</v>
      </c>
      <c r="J606" s="121" t="s">
        <v>6968</v>
      </c>
      <c r="K606" s="59">
        <v>4158181.0</v>
      </c>
      <c r="L606" s="60" t="s">
        <v>6561</v>
      </c>
      <c r="M606" s="61" t="s">
        <v>6562</v>
      </c>
      <c r="N606" s="59" t="s">
        <v>18</v>
      </c>
      <c r="O606" s="57"/>
    </row>
    <row r="607">
      <c r="A607" s="63">
        <v>2.0</v>
      </c>
      <c r="B607" s="63" t="s">
        <v>6557</v>
      </c>
      <c r="C607" s="60" t="s">
        <v>6558</v>
      </c>
      <c r="D607" s="63" t="s">
        <v>18</v>
      </c>
      <c r="E607" s="63" t="s">
        <v>6559</v>
      </c>
      <c r="F607" s="63" t="s">
        <v>582</v>
      </c>
      <c r="G607" s="60" t="s">
        <v>3493</v>
      </c>
      <c r="H607" s="126">
        <v>43530.0</v>
      </c>
      <c r="I607" s="126">
        <v>43530.0</v>
      </c>
      <c r="J607" s="121" t="s">
        <v>6969</v>
      </c>
      <c r="K607" s="59">
        <v>4158181.0</v>
      </c>
      <c r="L607" s="60" t="s">
        <v>6561</v>
      </c>
      <c r="M607" s="61" t="s">
        <v>6562</v>
      </c>
      <c r="N607" s="66">
        <v>4158180.0</v>
      </c>
      <c r="O607" s="62" t="s">
        <v>672</v>
      </c>
      <c r="P607" s="152"/>
    </row>
    <row r="608">
      <c r="A608" s="63">
        <v>2.0</v>
      </c>
      <c r="B608" s="63" t="s">
        <v>6557</v>
      </c>
      <c r="C608" s="60" t="s">
        <v>6558</v>
      </c>
      <c r="D608" s="63" t="s">
        <v>18</v>
      </c>
      <c r="E608" s="63" t="s">
        <v>6559</v>
      </c>
      <c r="F608" s="63" t="s">
        <v>582</v>
      </c>
      <c r="G608" s="60" t="s">
        <v>3493</v>
      </c>
      <c r="H608" s="126">
        <v>43525.0</v>
      </c>
      <c r="I608" s="126">
        <v>43529.0</v>
      </c>
      <c r="J608" s="127" t="s">
        <v>6970</v>
      </c>
      <c r="K608" s="59">
        <v>4158181.0</v>
      </c>
      <c r="L608" s="60" t="s">
        <v>6561</v>
      </c>
      <c r="M608" s="61" t="s">
        <v>6562</v>
      </c>
      <c r="N608" s="59" t="s">
        <v>18</v>
      </c>
      <c r="O608" s="343"/>
    </row>
    <row r="609">
      <c r="A609" s="63">
        <v>2.0</v>
      </c>
      <c r="B609" s="63" t="s">
        <v>6557</v>
      </c>
      <c r="C609" s="60" t="s">
        <v>6558</v>
      </c>
      <c r="D609" s="63">
        <v>100.0</v>
      </c>
      <c r="E609" s="63" t="s">
        <v>6559</v>
      </c>
      <c r="F609" s="63" t="s">
        <v>582</v>
      </c>
      <c r="G609" s="60" t="s">
        <v>3493</v>
      </c>
      <c r="H609" s="126">
        <v>43502.0</v>
      </c>
      <c r="I609" s="126">
        <v>43507.0</v>
      </c>
      <c r="J609" s="127" t="s">
        <v>6971</v>
      </c>
      <c r="K609" s="59">
        <v>4158181.0</v>
      </c>
      <c r="L609" s="60" t="s">
        <v>6561</v>
      </c>
      <c r="M609" s="61" t="s">
        <v>6562</v>
      </c>
      <c r="N609" s="59" t="s">
        <v>18</v>
      </c>
      <c r="O609" s="57"/>
    </row>
    <row r="610">
      <c r="A610" s="63">
        <v>1.0</v>
      </c>
      <c r="B610" s="60" t="s">
        <v>6972</v>
      </c>
      <c r="C610" s="60" t="s">
        <v>326</v>
      </c>
      <c r="D610" s="63" t="s">
        <v>18</v>
      </c>
      <c r="E610" s="63" t="s">
        <v>6973</v>
      </c>
      <c r="F610" s="63" t="s">
        <v>2387</v>
      </c>
      <c r="G610" s="60" t="s">
        <v>18</v>
      </c>
      <c r="H610" s="126">
        <v>43486.0</v>
      </c>
      <c r="I610" s="126">
        <v>43487.0</v>
      </c>
      <c r="J610" s="127" t="s">
        <v>6974</v>
      </c>
      <c r="K610" s="59">
        <v>2384824.0</v>
      </c>
      <c r="L610" s="60" t="s">
        <v>18</v>
      </c>
      <c r="M610" s="61" t="s">
        <v>18</v>
      </c>
      <c r="N610" s="59" t="s">
        <v>18</v>
      </c>
      <c r="O610" s="57"/>
    </row>
    <row r="611">
      <c r="A611" s="63">
        <v>1.0</v>
      </c>
      <c r="B611" s="60" t="s">
        <v>5749</v>
      </c>
      <c r="C611" s="60" t="s">
        <v>5750</v>
      </c>
      <c r="D611" s="63" t="s">
        <v>18</v>
      </c>
      <c r="E611" s="63" t="s">
        <v>5751</v>
      </c>
      <c r="F611" s="63" t="s">
        <v>582</v>
      </c>
      <c r="G611" s="60" t="s">
        <v>18</v>
      </c>
      <c r="H611" s="126">
        <v>43535.0</v>
      </c>
      <c r="I611" s="126">
        <v>43538.0</v>
      </c>
      <c r="J611" s="127" t="s">
        <v>6975</v>
      </c>
      <c r="K611" s="59">
        <v>137580.0</v>
      </c>
      <c r="L611" s="60" t="s">
        <v>5753</v>
      </c>
      <c r="M611" s="61" t="s">
        <v>18</v>
      </c>
      <c r="N611" s="59" t="s">
        <v>18</v>
      </c>
      <c r="O611" s="57"/>
    </row>
    <row r="612">
      <c r="A612" s="63">
        <v>1.0</v>
      </c>
      <c r="B612" s="60" t="s">
        <v>1568</v>
      </c>
      <c r="C612" s="60" t="s">
        <v>116</v>
      </c>
      <c r="D612" s="63">
        <v>67.0</v>
      </c>
      <c r="E612" s="63" t="s">
        <v>5754</v>
      </c>
      <c r="F612" s="63" t="s">
        <v>582</v>
      </c>
      <c r="G612" s="60" t="s">
        <v>18</v>
      </c>
      <c r="H612" s="126">
        <v>43502.0</v>
      </c>
      <c r="I612" s="126">
        <v>43502.0</v>
      </c>
      <c r="J612" s="127" t="s">
        <v>6976</v>
      </c>
      <c r="K612" s="59">
        <v>8152174.0</v>
      </c>
      <c r="L612" s="60" t="s">
        <v>18</v>
      </c>
      <c r="M612" s="63" t="s">
        <v>18</v>
      </c>
      <c r="N612" s="59" t="s">
        <v>18</v>
      </c>
      <c r="O612" s="343"/>
    </row>
    <row r="613">
      <c r="A613" s="63">
        <v>1.0</v>
      </c>
      <c r="B613" s="60" t="s">
        <v>6977</v>
      </c>
      <c r="C613" s="60" t="s">
        <v>6978</v>
      </c>
      <c r="D613" s="63" t="s">
        <v>18</v>
      </c>
      <c r="E613" s="63" t="s">
        <v>6979</v>
      </c>
      <c r="F613" s="63" t="s">
        <v>582</v>
      </c>
      <c r="G613" s="60" t="s">
        <v>2440</v>
      </c>
      <c r="H613" s="126">
        <v>43689.0</v>
      </c>
      <c r="I613" s="126">
        <v>43689.0</v>
      </c>
      <c r="J613" s="121" t="s">
        <v>6980</v>
      </c>
      <c r="K613" s="59">
        <v>1221966.0</v>
      </c>
      <c r="L613" s="60" t="s">
        <v>6981</v>
      </c>
      <c r="M613" s="61" t="s">
        <v>6982</v>
      </c>
      <c r="N613" s="66">
        <v>207112.89</v>
      </c>
      <c r="O613" s="62" t="s">
        <v>337</v>
      </c>
    </row>
    <row r="614">
      <c r="A614" s="63">
        <v>1.0</v>
      </c>
      <c r="B614" s="60" t="s">
        <v>6977</v>
      </c>
      <c r="C614" s="60" t="s">
        <v>6978</v>
      </c>
      <c r="D614" s="63" t="s">
        <v>18</v>
      </c>
      <c r="E614" s="63" t="s">
        <v>6979</v>
      </c>
      <c r="F614" s="63" t="s">
        <v>582</v>
      </c>
      <c r="G614" s="60" t="s">
        <v>2440</v>
      </c>
      <c r="H614" s="126">
        <v>43614.0</v>
      </c>
      <c r="I614" s="126">
        <v>43614.0</v>
      </c>
      <c r="J614" s="121" t="s">
        <v>6983</v>
      </c>
      <c r="K614" s="59">
        <v>1221966.0</v>
      </c>
      <c r="L614" s="60" t="s">
        <v>6981</v>
      </c>
      <c r="M614" s="61" t="s">
        <v>6982</v>
      </c>
      <c r="N614" s="66">
        <v>631694.38</v>
      </c>
      <c r="O614" s="62" t="s">
        <v>337</v>
      </c>
    </row>
    <row r="615">
      <c r="A615" s="63">
        <v>1.0</v>
      </c>
      <c r="B615" s="60" t="s">
        <v>6984</v>
      </c>
      <c r="C615" s="60" t="s">
        <v>5457</v>
      </c>
      <c r="D615" s="63">
        <v>55.0</v>
      </c>
      <c r="E615" s="63" t="s">
        <v>18</v>
      </c>
      <c r="F615" s="63" t="s">
        <v>582</v>
      </c>
      <c r="G615" s="60" t="s">
        <v>18</v>
      </c>
      <c r="H615" s="126">
        <v>43486.0</v>
      </c>
      <c r="I615" s="126">
        <v>43487.0</v>
      </c>
      <c r="J615" s="127" t="s">
        <v>6985</v>
      </c>
      <c r="K615" s="59" t="s">
        <v>18</v>
      </c>
      <c r="L615" s="60" t="s">
        <v>18</v>
      </c>
      <c r="M615" s="63" t="s">
        <v>18</v>
      </c>
      <c r="N615" s="59" t="s">
        <v>18</v>
      </c>
      <c r="O615" s="57"/>
    </row>
    <row r="616">
      <c r="A616" s="63">
        <v>1.0</v>
      </c>
      <c r="B616" s="60" t="s">
        <v>457</v>
      </c>
      <c r="C616" s="60" t="s">
        <v>153</v>
      </c>
      <c r="D616" s="63">
        <v>1067.0</v>
      </c>
      <c r="E616" s="63" t="s">
        <v>6986</v>
      </c>
      <c r="F616" s="63" t="s">
        <v>582</v>
      </c>
      <c r="G616" s="60" t="s">
        <v>18</v>
      </c>
      <c r="H616" s="126">
        <v>43770.0</v>
      </c>
      <c r="I616" s="126">
        <v>43781.0</v>
      </c>
      <c r="J616" s="127" t="s">
        <v>6987</v>
      </c>
      <c r="K616" s="59">
        <v>1114148.86</v>
      </c>
      <c r="L616" s="60" t="s">
        <v>18</v>
      </c>
      <c r="M616" s="61" t="s">
        <v>6988</v>
      </c>
      <c r="N616" s="66" t="s">
        <v>18</v>
      </c>
      <c r="O616" s="57"/>
    </row>
    <row r="617">
      <c r="A617" s="63">
        <v>1.0</v>
      </c>
      <c r="B617" s="60" t="s">
        <v>457</v>
      </c>
      <c r="C617" s="60" t="s">
        <v>153</v>
      </c>
      <c r="D617" s="63">
        <v>1079.0</v>
      </c>
      <c r="E617" s="63" t="s">
        <v>6986</v>
      </c>
      <c r="F617" s="63" t="s">
        <v>582</v>
      </c>
      <c r="G617" s="60" t="s">
        <v>18</v>
      </c>
      <c r="H617" s="126">
        <v>43777.0</v>
      </c>
      <c r="I617" s="126">
        <v>43781.0</v>
      </c>
      <c r="J617" s="127" t="s">
        <v>6989</v>
      </c>
      <c r="K617" s="59">
        <v>1114148.86</v>
      </c>
      <c r="L617" s="60" t="s">
        <v>18</v>
      </c>
      <c r="M617" s="61" t="s">
        <v>6988</v>
      </c>
      <c r="N617" s="66" t="s">
        <v>18</v>
      </c>
      <c r="O617" s="57"/>
    </row>
    <row r="618">
      <c r="A618" s="63">
        <v>1.0</v>
      </c>
      <c r="B618" s="60" t="s">
        <v>457</v>
      </c>
      <c r="C618" s="60" t="s">
        <v>153</v>
      </c>
      <c r="D618" s="63">
        <v>1090.0</v>
      </c>
      <c r="E618" s="63" t="s">
        <v>6986</v>
      </c>
      <c r="F618" s="63" t="s">
        <v>582</v>
      </c>
      <c r="G618" s="60" t="s">
        <v>18</v>
      </c>
      <c r="H618" s="126">
        <v>43781.0</v>
      </c>
      <c r="I618" s="126">
        <v>43781.0</v>
      </c>
      <c r="J618" s="127" t="s">
        <v>6990</v>
      </c>
      <c r="K618" s="59">
        <v>1114148.86</v>
      </c>
      <c r="L618" s="60" t="s">
        <v>18</v>
      </c>
      <c r="M618" s="61" t="s">
        <v>6988</v>
      </c>
      <c r="N618" s="66" t="s">
        <v>18</v>
      </c>
      <c r="O618" s="57"/>
    </row>
    <row r="619">
      <c r="A619" s="63">
        <v>1.0</v>
      </c>
      <c r="B619" s="60" t="s">
        <v>457</v>
      </c>
      <c r="C619" s="60" t="s">
        <v>153</v>
      </c>
      <c r="D619" s="63">
        <v>993.0</v>
      </c>
      <c r="E619" s="63" t="s">
        <v>6986</v>
      </c>
      <c r="F619" s="63" t="s">
        <v>582</v>
      </c>
      <c r="G619" s="60" t="s">
        <v>18</v>
      </c>
      <c r="H619" s="126">
        <v>43749.0</v>
      </c>
      <c r="I619" s="126">
        <v>43752.0</v>
      </c>
      <c r="J619" s="127" t="s">
        <v>6991</v>
      </c>
      <c r="K619" s="59">
        <v>1114148.86</v>
      </c>
      <c r="L619" s="60" t="s">
        <v>18</v>
      </c>
      <c r="M619" s="63" t="s">
        <v>18</v>
      </c>
      <c r="N619" s="59" t="s">
        <v>18</v>
      </c>
      <c r="O619" s="57"/>
    </row>
    <row r="620">
      <c r="A620" s="63">
        <v>1.0</v>
      </c>
      <c r="B620" s="60" t="s">
        <v>457</v>
      </c>
      <c r="C620" s="60" t="s">
        <v>153</v>
      </c>
      <c r="D620" s="63">
        <v>937.0</v>
      </c>
      <c r="E620" s="63" t="s">
        <v>6986</v>
      </c>
      <c r="F620" s="63" t="s">
        <v>582</v>
      </c>
      <c r="G620" s="60" t="s">
        <v>18</v>
      </c>
      <c r="H620" s="126">
        <v>43734.0</v>
      </c>
      <c r="I620" s="126">
        <v>43742.0</v>
      </c>
      <c r="J620" s="127" t="s">
        <v>6992</v>
      </c>
      <c r="K620" s="59">
        <v>1114148.86</v>
      </c>
      <c r="L620" s="60" t="s">
        <v>18</v>
      </c>
      <c r="M620" s="63" t="s">
        <v>18</v>
      </c>
      <c r="N620" s="59" t="s">
        <v>18</v>
      </c>
      <c r="O620" s="57"/>
    </row>
    <row r="621">
      <c r="A621" s="63">
        <v>1.0</v>
      </c>
      <c r="B621" s="60" t="s">
        <v>457</v>
      </c>
      <c r="C621" s="60" t="s">
        <v>153</v>
      </c>
      <c r="D621" s="63" t="s">
        <v>18</v>
      </c>
      <c r="E621" s="63" t="s">
        <v>6986</v>
      </c>
      <c r="F621" s="63" t="s">
        <v>582</v>
      </c>
      <c r="G621" s="60" t="s">
        <v>18</v>
      </c>
      <c r="H621" s="126">
        <v>43741.0</v>
      </c>
      <c r="I621" s="126">
        <v>43741.0</v>
      </c>
      <c r="J621" s="127" t="s">
        <v>6993</v>
      </c>
      <c r="K621" s="59">
        <v>1114148.86</v>
      </c>
      <c r="L621" s="60" t="s">
        <v>18</v>
      </c>
      <c r="M621" s="61" t="s">
        <v>6988</v>
      </c>
      <c r="N621" s="66" t="s">
        <v>18</v>
      </c>
      <c r="O621" s="57"/>
    </row>
    <row r="622">
      <c r="A622" s="63">
        <v>1.0</v>
      </c>
      <c r="B622" s="60" t="s">
        <v>457</v>
      </c>
      <c r="C622" s="60" t="s">
        <v>153</v>
      </c>
      <c r="D622" s="63">
        <v>832.0</v>
      </c>
      <c r="E622" s="63" t="s">
        <v>6986</v>
      </c>
      <c r="F622" s="63" t="s">
        <v>582</v>
      </c>
      <c r="G622" s="60" t="s">
        <v>18</v>
      </c>
      <c r="H622" s="126">
        <v>43711.0</v>
      </c>
      <c r="I622" s="126">
        <v>43713.0</v>
      </c>
      <c r="J622" s="127" t="s">
        <v>6994</v>
      </c>
      <c r="K622" s="59">
        <v>1114148.86</v>
      </c>
      <c r="L622" s="60" t="s">
        <v>6995</v>
      </c>
      <c r="M622" s="61" t="s">
        <v>18</v>
      </c>
      <c r="N622" s="66" t="s">
        <v>18</v>
      </c>
      <c r="O622" s="57"/>
      <c r="P622" s="152"/>
    </row>
    <row r="623">
      <c r="A623" s="63">
        <v>2.0</v>
      </c>
      <c r="B623" s="60" t="s">
        <v>457</v>
      </c>
      <c r="C623" s="60" t="s">
        <v>153</v>
      </c>
      <c r="D623" s="63">
        <v>852.0</v>
      </c>
      <c r="E623" s="63" t="s">
        <v>6986</v>
      </c>
      <c r="F623" s="63" t="s">
        <v>582</v>
      </c>
      <c r="G623" s="60" t="s">
        <v>18</v>
      </c>
      <c r="H623" s="126">
        <v>43670.0</v>
      </c>
      <c r="I623" s="126">
        <v>43670.0</v>
      </c>
      <c r="J623" s="127" t="s">
        <v>6996</v>
      </c>
      <c r="K623" s="63" t="s">
        <v>18</v>
      </c>
      <c r="L623" s="60" t="s">
        <v>6995</v>
      </c>
      <c r="M623" s="63" t="s">
        <v>18</v>
      </c>
      <c r="N623" s="59" t="s">
        <v>18</v>
      </c>
      <c r="O623" s="57"/>
      <c r="P623" s="152"/>
    </row>
    <row r="624">
      <c r="A624" s="63">
        <v>1.0</v>
      </c>
      <c r="B624" s="60" t="s">
        <v>457</v>
      </c>
      <c r="C624" s="60" t="s">
        <v>153</v>
      </c>
      <c r="D624" s="63">
        <v>648.0</v>
      </c>
      <c r="E624" s="63" t="s">
        <v>6986</v>
      </c>
      <c r="F624" s="63" t="s">
        <v>582</v>
      </c>
      <c r="G624" s="60" t="s">
        <v>18</v>
      </c>
      <c r="H624" s="126">
        <v>43657.0</v>
      </c>
      <c r="I624" s="126">
        <v>43658.0</v>
      </c>
      <c r="J624" s="127" t="s">
        <v>6997</v>
      </c>
      <c r="K624" s="59">
        <v>1114148.86</v>
      </c>
      <c r="L624" s="60" t="s">
        <v>6995</v>
      </c>
      <c r="M624" s="63" t="s">
        <v>18</v>
      </c>
      <c r="N624" s="59" t="s">
        <v>18</v>
      </c>
      <c r="O624" s="57"/>
    </row>
    <row r="625">
      <c r="A625" s="63">
        <v>1.0</v>
      </c>
      <c r="B625" s="60" t="s">
        <v>457</v>
      </c>
      <c r="C625" s="60" t="s">
        <v>153</v>
      </c>
      <c r="D625" s="63">
        <v>716.0</v>
      </c>
      <c r="E625" s="63" t="s">
        <v>6986</v>
      </c>
      <c r="F625" s="63" t="s">
        <v>582</v>
      </c>
      <c r="G625" s="60" t="s">
        <v>18</v>
      </c>
      <c r="H625" s="64">
        <v>43640.0</v>
      </c>
      <c r="I625" s="64">
        <v>43644.0</v>
      </c>
      <c r="J625" s="121" t="s">
        <v>6998</v>
      </c>
      <c r="K625" s="59">
        <v>1114149.0</v>
      </c>
      <c r="L625" s="60" t="s">
        <v>6995</v>
      </c>
      <c r="M625" s="63" t="s">
        <v>18</v>
      </c>
      <c r="N625" s="59" t="s">
        <v>18</v>
      </c>
      <c r="O625" s="57"/>
    </row>
    <row r="626">
      <c r="A626" s="63">
        <v>1.0</v>
      </c>
      <c r="B626" s="60" t="s">
        <v>457</v>
      </c>
      <c r="C626" s="60" t="s">
        <v>153</v>
      </c>
      <c r="D626" s="63">
        <v>594.0</v>
      </c>
      <c r="E626" s="63" t="s">
        <v>6986</v>
      </c>
      <c r="F626" s="63" t="s">
        <v>582</v>
      </c>
      <c r="G626" s="60" t="s">
        <v>18</v>
      </c>
      <c r="H626" s="64">
        <v>43612.0</v>
      </c>
      <c r="I626" s="64">
        <v>43620.0</v>
      </c>
      <c r="J626" s="121" t="s">
        <v>6999</v>
      </c>
      <c r="K626" s="59">
        <v>1114149.0</v>
      </c>
      <c r="L626" s="60" t="s">
        <v>18</v>
      </c>
      <c r="M626" s="63" t="s">
        <v>18</v>
      </c>
      <c r="N626" s="59" t="s">
        <v>18</v>
      </c>
      <c r="O626" s="57"/>
    </row>
    <row r="627">
      <c r="A627" s="63">
        <v>1.0</v>
      </c>
      <c r="B627" s="60" t="s">
        <v>457</v>
      </c>
      <c r="C627" s="60" t="s">
        <v>153</v>
      </c>
      <c r="D627" s="63" t="s">
        <v>18</v>
      </c>
      <c r="E627" s="63" t="s">
        <v>6986</v>
      </c>
      <c r="F627" s="63" t="s">
        <v>582</v>
      </c>
      <c r="G627" s="60" t="s">
        <v>18</v>
      </c>
      <c r="H627" s="64">
        <v>43567.0</v>
      </c>
      <c r="I627" s="64">
        <v>43567.0</v>
      </c>
      <c r="J627" s="121" t="s">
        <v>7000</v>
      </c>
      <c r="K627" s="138">
        <v>1083603.0</v>
      </c>
      <c r="L627" s="60" t="s">
        <v>18</v>
      </c>
      <c r="M627" s="63" t="s">
        <v>18</v>
      </c>
      <c r="N627" s="59" t="s">
        <v>18</v>
      </c>
      <c r="O627" s="57"/>
    </row>
    <row r="628">
      <c r="A628" s="114">
        <v>1.0</v>
      </c>
      <c r="B628" s="60" t="s">
        <v>457</v>
      </c>
      <c r="C628" s="60" t="s">
        <v>153</v>
      </c>
      <c r="D628" s="63" t="s">
        <v>18</v>
      </c>
      <c r="E628" s="63" t="s">
        <v>6986</v>
      </c>
      <c r="F628" s="63" t="s">
        <v>582</v>
      </c>
      <c r="G628" s="60" t="s">
        <v>18</v>
      </c>
      <c r="H628" s="126">
        <v>43544.0</v>
      </c>
      <c r="I628" s="126">
        <v>43549.0</v>
      </c>
      <c r="J628" s="127" t="s">
        <v>7001</v>
      </c>
      <c r="K628" s="59">
        <v>1083603.0</v>
      </c>
      <c r="L628" s="242" t="s">
        <v>18</v>
      </c>
      <c r="M628" s="109" t="s">
        <v>18</v>
      </c>
      <c r="N628" s="118" t="s">
        <v>18</v>
      </c>
      <c r="O628" s="57"/>
    </row>
    <row r="629">
      <c r="A629" s="114">
        <v>1.0</v>
      </c>
      <c r="B629" s="60" t="s">
        <v>457</v>
      </c>
      <c r="C629" s="60" t="s">
        <v>153</v>
      </c>
      <c r="D629" s="63" t="s">
        <v>18</v>
      </c>
      <c r="E629" s="63" t="s">
        <v>6986</v>
      </c>
      <c r="F629" s="63" t="s">
        <v>582</v>
      </c>
      <c r="G629" s="60" t="s">
        <v>18</v>
      </c>
      <c r="H629" s="231">
        <v>43538.0</v>
      </c>
      <c r="I629" s="231">
        <v>43539.0</v>
      </c>
      <c r="J629" s="346" t="s">
        <v>7002</v>
      </c>
      <c r="K629" s="118">
        <v>1047133.0</v>
      </c>
      <c r="L629" s="242" t="s">
        <v>18</v>
      </c>
      <c r="M629" s="109" t="s">
        <v>18</v>
      </c>
      <c r="N629" s="118" t="s">
        <v>18</v>
      </c>
      <c r="O629" s="57"/>
    </row>
    <row r="630">
      <c r="A630" s="114">
        <v>1.0</v>
      </c>
      <c r="B630" s="60" t="s">
        <v>457</v>
      </c>
      <c r="C630" s="60" t="s">
        <v>153</v>
      </c>
      <c r="D630" s="63" t="s">
        <v>18</v>
      </c>
      <c r="E630" s="63" t="s">
        <v>6986</v>
      </c>
      <c r="F630" s="63" t="s">
        <v>582</v>
      </c>
      <c r="G630" s="60" t="s">
        <v>18</v>
      </c>
      <c r="H630" s="231">
        <v>43501.0</v>
      </c>
      <c r="I630" s="231">
        <v>43501.0</v>
      </c>
      <c r="J630" s="346" t="s">
        <v>7003</v>
      </c>
      <c r="K630" s="118">
        <v>1047133.0</v>
      </c>
      <c r="L630" s="242" t="s">
        <v>18</v>
      </c>
      <c r="M630" s="109" t="s">
        <v>18</v>
      </c>
      <c r="N630" s="118" t="s">
        <v>18</v>
      </c>
      <c r="O630" s="57"/>
    </row>
    <row r="631">
      <c r="A631" s="63">
        <v>1.0</v>
      </c>
      <c r="B631" s="60" t="s">
        <v>2244</v>
      </c>
      <c r="C631" s="60" t="s">
        <v>577</v>
      </c>
      <c r="D631" s="63" t="s">
        <v>18</v>
      </c>
      <c r="E631" s="63" t="s">
        <v>7004</v>
      </c>
      <c r="F631" s="63" t="s">
        <v>582</v>
      </c>
      <c r="G631" s="60" t="s">
        <v>18</v>
      </c>
      <c r="H631" s="126">
        <v>43486.0</v>
      </c>
      <c r="I631" s="126">
        <v>43486.0</v>
      </c>
      <c r="J631" s="127" t="s">
        <v>7005</v>
      </c>
      <c r="K631" s="59">
        <v>126000.0</v>
      </c>
      <c r="L631" s="60" t="s">
        <v>7006</v>
      </c>
      <c r="M631" s="63" t="s">
        <v>18</v>
      </c>
      <c r="N631" s="59" t="s">
        <v>18</v>
      </c>
      <c r="O631" s="57"/>
    </row>
    <row r="632">
      <c r="A632" s="63">
        <v>1.0</v>
      </c>
      <c r="B632" s="60" t="s">
        <v>2244</v>
      </c>
      <c r="C632" s="60" t="s">
        <v>577</v>
      </c>
      <c r="D632" s="63" t="s">
        <v>18</v>
      </c>
      <c r="E632" s="63" t="s">
        <v>7004</v>
      </c>
      <c r="F632" s="63" t="s">
        <v>582</v>
      </c>
      <c r="G632" s="60" t="s">
        <v>18</v>
      </c>
      <c r="H632" s="126">
        <v>43486.0</v>
      </c>
      <c r="I632" s="126">
        <v>43486.0</v>
      </c>
      <c r="J632" s="127" t="s">
        <v>7007</v>
      </c>
      <c r="K632" s="59">
        <v>126000.0</v>
      </c>
      <c r="L632" s="60" t="s">
        <v>7006</v>
      </c>
      <c r="M632" s="61" t="s">
        <v>577</v>
      </c>
      <c r="N632" s="66">
        <v>126000.0</v>
      </c>
      <c r="O632" s="62" t="s">
        <v>337</v>
      </c>
    </row>
    <row r="633">
      <c r="A633" s="63">
        <v>2.0</v>
      </c>
      <c r="B633" s="60" t="s">
        <v>7008</v>
      </c>
      <c r="C633" s="60" t="s">
        <v>7009</v>
      </c>
      <c r="D633" s="63" t="s">
        <v>18</v>
      </c>
      <c r="E633" s="63" t="s">
        <v>7010</v>
      </c>
      <c r="F633" s="63" t="s">
        <v>582</v>
      </c>
      <c r="G633" s="60" t="s">
        <v>6475</v>
      </c>
      <c r="H633" s="126">
        <v>43486.0</v>
      </c>
      <c r="I633" s="126">
        <v>43486.0</v>
      </c>
      <c r="J633" s="127" t="s">
        <v>7007</v>
      </c>
      <c r="K633" s="59">
        <v>600000.0</v>
      </c>
      <c r="L633" s="60" t="s">
        <v>7011</v>
      </c>
      <c r="M633" s="61" t="s">
        <v>7012</v>
      </c>
      <c r="N633" s="66">
        <v>19464.0</v>
      </c>
      <c r="O633" s="62" t="s">
        <v>672</v>
      </c>
    </row>
    <row r="634">
      <c r="A634" s="63">
        <v>1.0</v>
      </c>
      <c r="B634" s="60" t="s">
        <v>457</v>
      </c>
      <c r="C634" s="60" t="s">
        <v>153</v>
      </c>
      <c r="D634" s="63" t="s">
        <v>18</v>
      </c>
      <c r="E634" s="63" t="s">
        <v>6986</v>
      </c>
      <c r="F634" s="63" t="s">
        <v>582</v>
      </c>
      <c r="G634" s="60" t="s">
        <v>18</v>
      </c>
      <c r="H634" s="126">
        <v>43781.0</v>
      </c>
      <c r="I634" s="63" t="s">
        <v>18</v>
      </c>
      <c r="J634" s="127" t="s">
        <v>7013</v>
      </c>
      <c r="K634" s="59">
        <v>1114148.86</v>
      </c>
      <c r="L634" s="60" t="s">
        <v>18</v>
      </c>
      <c r="M634" s="61" t="s">
        <v>6988</v>
      </c>
      <c r="N634" s="66" t="s">
        <v>18</v>
      </c>
      <c r="O634" s="57"/>
    </row>
    <row r="635">
      <c r="A635" s="63">
        <v>1.0</v>
      </c>
      <c r="B635" s="60" t="s">
        <v>7014</v>
      </c>
      <c r="C635" s="60" t="s">
        <v>7015</v>
      </c>
      <c r="D635" s="63" t="s">
        <v>18</v>
      </c>
      <c r="E635" s="63" t="s">
        <v>7016</v>
      </c>
      <c r="F635" s="63" t="s">
        <v>582</v>
      </c>
      <c r="G635" s="60" t="s">
        <v>6475</v>
      </c>
      <c r="H635" s="126">
        <v>43486.0</v>
      </c>
      <c r="I635" s="126">
        <v>43489.0</v>
      </c>
      <c r="J635" s="127" t="s">
        <v>7017</v>
      </c>
      <c r="K635" s="59">
        <v>2938706.0</v>
      </c>
      <c r="L635" s="60" t="s">
        <v>18</v>
      </c>
      <c r="M635" s="63" t="s">
        <v>18</v>
      </c>
      <c r="N635" s="59" t="s">
        <v>18</v>
      </c>
      <c r="O635" s="57"/>
    </row>
    <row r="636">
      <c r="A636" s="63">
        <v>1.0</v>
      </c>
      <c r="B636" s="60" t="s">
        <v>580</v>
      </c>
      <c r="C636" s="60" t="s">
        <v>5734</v>
      </c>
      <c r="D636" s="63" t="s">
        <v>18</v>
      </c>
      <c r="E636" s="63" t="s">
        <v>7018</v>
      </c>
      <c r="F636" s="63" t="s">
        <v>582</v>
      </c>
      <c r="G636" s="60" t="s">
        <v>2440</v>
      </c>
      <c r="H636" s="126">
        <v>43508.0</v>
      </c>
      <c r="I636" s="126">
        <v>43508.0</v>
      </c>
      <c r="J636" s="121" t="s">
        <v>7019</v>
      </c>
      <c r="K636" s="59">
        <v>598450.0</v>
      </c>
      <c r="L636" s="60" t="s">
        <v>7020</v>
      </c>
      <c r="M636" s="61" t="s">
        <v>7021</v>
      </c>
      <c r="N636" s="66">
        <v>119690.0</v>
      </c>
      <c r="O636" s="62" t="s">
        <v>337</v>
      </c>
    </row>
    <row r="637">
      <c r="A637" s="63">
        <v>3.0</v>
      </c>
      <c r="B637" s="60" t="s">
        <v>73</v>
      </c>
      <c r="C637" s="60" t="s">
        <v>1944</v>
      </c>
      <c r="D637" s="63" t="s">
        <v>18</v>
      </c>
      <c r="E637" s="63" t="s">
        <v>1945</v>
      </c>
      <c r="F637" s="63" t="s">
        <v>1063</v>
      </c>
      <c r="G637" s="60" t="s">
        <v>5060</v>
      </c>
      <c r="H637" s="64">
        <v>43486.0</v>
      </c>
      <c r="I637" s="126">
        <v>43511.0</v>
      </c>
      <c r="J637" s="127" t="s">
        <v>7022</v>
      </c>
      <c r="K637" s="59">
        <v>9.5703237E7</v>
      </c>
      <c r="L637" s="60" t="s">
        <v>1948</v>
      </c>
      <c r="M637" s="61" t="s">
        <v>1949</v>
      </c>
      <c r="N637" s="66" t="s">
        <v>18</v>
      </c>
      <c r="O637" s="57"/>
    </row>
    <row r="638">
      <c r="A638" s="63">
        <v>2.0</v>
      </c>
      <c r="B638" s="60" t="s">
        <v>3491</v>
      </c>
      <c r="C638" s="60" t="s">
        <v>93</v>
      </c>
      <c r="D638" s="63" t="s">
        <v>18</v>
      </c>
      <c r="E638" s="63" t="s">
        <v>7023</v>
      </c>
      <c r="F638" s="63" t="s">
        <v>582</v>
      </c>
      <c r="G638" s="60" t="s">
        <v>18</v>
      </c>
      <c r="H638" s="126">
        <v>43601.0</v>
      </c>
      <c r="I638" s="126">
        <v>43601.0</v>
      </c>
      <c r="J638" s="127" t="s">
        <v>7024</v>
      </c>
      <c r="K638" s="59">
        <v>4675000.0</v>
      </c>
      <c r="L638" s="60" t="s">
        <v>7025</v>
      </c>
      <c r="M638" s="61" t="s">
        <v>7026</v>
      </c>
      <c r="N638" s="66">
        <v>1056568.5</v>
      </c>
      <c r="O638" s="62" t="s">
        <v>337</v>
      </c>
    </row>
    <row r="639">
      <c r="A639" s="63">
        <v>2.0</v>
      </c>
      <c r="B639" s="60" t="s">
        <v>7027</v>
      </c>
      <c r="C639" s="63" t="s">
        <v>93</v>
      </c>
      <c r="D639" s="63">
        <v>56.0</v>
      </c>
      <c r="E639" s="63" t="s">
        <v>18</v>
      </c>
      <c r="F639" s="63" t="s">
        <v>1608</v>
      </c>
      <c r="G639" s="60" t="s">
        <v>18</v>
      </c>
      <c r="H639" s="126">
        <v>43486.0</v>
      </c>
      <c r="I639" s="126">
        <v>43494.0</v>
      </c>
      <c r="J639" s="127" t="s">
        <v>7028</v>
      </c>
      <c r="K639" s="59" t="s">
        <v>18</v>
      </c>
      <c r="L639" s="60" t="s">
        <v>18</v>
      </c>
      <c r="M639" s="63" t="s">
        <v>18</v>
      </c>
      <c r="N639" s="66" t="s">
        <v>18</v>
      </c>
      <c r="O639" s="359"/>
    </row>
    <row r="640">
      <c r="A640" s="63">
        <v>2.0</v>
      </c>
      <c r="B640" s="60" t="s">
        <v>7029</v>
      </c>
      <c r="C640" s="60" t="s">
        <v>7030</v>
      </c>
      <c r="D640" s="63" t="s">
        <v>18</v>
      </c>
      <c r="E640" s="63" t="s">
        <v>7031</v>
      </c>
      <c r="F640" s="63" t="s">
        <v>1608</v>
      </c>
      <c r="G640" s="60" t="s">
        <v>6825</v>
      </c>
      <c r="H640" s="341">
        <v>43486.0</v>
      </c>
      <c r="I640" s="341">
        <v>43490.0</v>
      </c>
      <c r="J640" s="342" t="s">
        <v>7032</v>
      </c>
      <c r="K640" s="118">
        <v>3393935.0</v>
      </c>
      <c r="L640" s="222" t="s">
        <v>18</v>
      </c>
      <c r="M640" s="217" t="s">
        <v>18</v>
      </c>
      <c r="N640" s="221" t="s">
        <v>18</v>
      </c>
      <c r="O640" s="57"/>
    </row>
    <row r="641">
      <c r="A641" s="63">
        <v>2.0</v>
      </c>
      <c r="B641" s="60" t="s">
        <v>4871</v>
      </c>
      <c r="C641" s="60" t="s">
        <v>6895</v>
      </c>
      <c r="D641" s="63">
        <v>54.0</v>
      </c>
      <c r="E641" s="63" t="s">
        <v>6896</v>
      </c>
      <c r="F641" s="63" t="s">
        <v>1608</v>
      </c>
      <c r="G641" s="60" t="s">
        <v>4982</v>
      </c>
      <c r="H641" s="341">
        <v>43486.0</v>
      </c>
      <c r="I641" s="341">
        <v>43488.0</v>
      </c>
      <c r="J641" s="342" t="s">
        <v>7033</v>
      </c>
      <c r="K641" s="221">
        <v>2.0127839E7</v>
      </c>
      <c r="L641" s="222" t="s">
        <v>18</v>
      </c>
      <c r="M641" s="223" t="s">
        <v>18</v>
      </c>
      <c r="N641" s="360" t="s">
        <v>18</v>
      </c>
      <c r="O641" s="57"/>
    </row>
    <row r="642">
      <c r="A642" s="63">
        <v>1.0</v>
      </c>
      <c r="B642" s="222" t="s">
        <v>52</v>
      </c>
      <c r="C642" s="222" t="s">
        <v>309</v>
      </c>
      <c r="D642" s="217" t="s">
        <v>18</v>
      </c>
      <c r="E642" s="217" t="s">
        <v>18</v>
      </c>
      <c r="F642" s="217" t="s">
        <v>1527</v>
      </c>
      <c r="G642" s="222" t="s">
        <v>18</v>
      </c>
      <c r="H642" s="341">
        <v>43486.0</v>
      </c>
      <c r="I642" s="341">
        <v>43486.0</v>
      </c>
      <c r="J642" s="342" t="s">
        <v>7007</v>
      </c>
      <c r="K642" s="221">
        <v>41924.0</v>
      </c>
      <c r="L642" s="222" t="s">
        <v>7034</v>
      </c>
      <c r="M642" s="223" t="s">
        <v>18</v>
      </c>
      <c r="N642" s="360">
        <v>41924.0</v>
      </c>
      <c r="O642" s="62" t="s">
        <v>1527</v>
      </c>
    </row>
    <row r="643">
      <c r="A643" s="63">
        <v>2.0</v>
      </c>
      <c r="B643" s="60" t="s">
        <v>258</v>
      </c>
      <c r="C643" s="222" t="s">
        <v>5763</v>
      </c>
      <c r="D643" s="217" t="s">
        <v>18</v>
      </c>
      <c r="E643" s="63" t="s">
        <v>5764</v>
      </c>
      <c r="F643" s="217" t="s">
        <v>582</v>
      </c>
      <c r="G643" s="222" t="s">
        <v>2440</v>
      </c>
      <c r="H643" s="126">
        <v>43812.0</v>
      </c>
      <c r="I643" s="126">
        <v>43812.0</v>
      </c>
      <c r="J643" s="127" t="s">
        <v>7035</v>
      </c>
      <c r="K643" s="59">
        <v>2988994.0</v>
      </c>
      <c r="L643" s="60" t="s">
        <v>5766</v>
      </c>
      <c r="M643" s="61" t="s">
        <v>5767</v>
      </c>
      <c r="N643" s="66">
        <v>2092295.8</v>
      </c>
      <c r="O643" s="62" t="s">
        <v>539</v>
      </c>
    </row>
    <row r="644">
      <c r="A644" s="63">
        <v>1.0</v>
      </c>
      <c r="B644" s="60" t="s">
        <v>108</v>
      </c>
      <c r="C644" s="60" t="s">
        <v>326</v>
      </c>
      <c r="D644" s="63" t="s">
        <v>18</v>
      </c>
      <c r="E644" s="63" t="s">
        <v>5764</v>
      </c>
      <c r="F644" s="63" t="s">
        <v>582</v>
      </c>
      <c r="G644" s="60" t="s">
        <v>18</v>
      </c>
      <c r="H644" s="64">
        <v>43577.0</v>
      </c>
      <c r="I644" s="64">
        <v>43577.0</v>
      </c>
      <c r="J644" s="127" t="s">
        <v>7036</v>
      </c>
      <c r="K644" s="59">
        <v>2988994.0</v>
      </c>
      <c r="L644" s="60" t="s">
        <v>7037</v>
      </c>
      <c r="M644" s="61" t="s">
        <v>5767</v>
      </c>
      <c r="N644" s="66">
        <v>896698.2</v>
      </c>
      <c r="O644" s="62" t="s">
        <v>539</v>
      </c>
    </row>
    <row r="645">
      <c r="A645" s="63">
        <v>1.0</v>
      </c>
      <c r="B645" s="60" t="s">
        <v>108</v>
      </c>
      <c r="C645" s="222" t="s">
        <v>326</v>
      </c>
      <c r="D645" s="217">
        <v>427.0</v>
      </c>
      <c r="E645" s="217" t="s">
        <v>5764</v>
      </c>
      <c r="F645" s="217" t="s">
        <v>582</v>
      </c>
      <c r="G645" s="222" t="s">
        <v>18</v>
      </c>
      <c r="H645" s="219">
        <v>43565.0</v>
      </c>
      <c r="I645" s="341">
        <v>43570.0</v>
      </c>
      <c r="J645" s="342" t="s">
        <v>7038</v>
      </c>
      <c r="K645" s="59">
        <v>2988994.0</v>
      </c>
      <c r="L645" s="60" t="s">
        <v>7037</v>
      </c>
      <c r="M645" s="61" t="s">
        <v>5767</v>
      </c>
      <c r="N645" s="221" t="s">
        <v>18</v>
      </c>
      <c r="O645" s="57"/>
    </row>
    <row r="646">
      <c r="A646" s="63">
        <v>1.0</v>
      </c>
      <c r="B646" s="60" t="s">
        <v>108</v>
      </c>
      <c r="C646" s="60" t="s">
        <v>326</v>
      </c>
      <c r="D646" s="63" t="s">
        <v>18</v>
      </c>
      <c r="E646" s="63" t="s">
        <v>5764</v>
      </c>
      <c r="F646" s="63" t="s">
        <v>582</v>
      </c>
      <c r="G646" s="60" t="s">
        <v>18</v>
      </c>
      <c r="H646" s="64">
        <v>43528.0</v>
      </c>
      <c r="I646" s="126">
        <v>43528.0</v>
      </c>
      <c r="J646" s="127" t="s">
        <v>7039</v>
      </c>
      <c r="K646" s="59">
        <v>2988994.0</v>
      </c>
      <c r="L646" s="60" t="s">
        <v>7037</v>
      </c>
      <c r="M646" s="61" t="s">
        <v>5767</v>
      </c>
      <c r="N646" s="59" t="s">
        <v>18</v>
      </c>
      <c r="O646" s="57"/>
    </row>
    <row r="647">
      <c r="A647" s="63">
        <v>1.0</v>
      </c>
      <c r="B647" s="60" t="s">
        <v>7040</v>
      </c>
      <c r="C647" s="60" t="s">
        <v>7041</v>
      </c>
      <c r="D647" s="63">
        <v>66.0</v>
      </c>
      <c r="E647" s="63" t="s">
        <v>18</v>
      </c>
      <c r="F647" s="63" t="s">
        <v>2387</v>
      </c>
      <c r="G647" s="60" t="s">
        <v>18</v>
      </c>
      <c r="H647" s="126">
        <v>43487.0</v>
      </c>
      <c r="I647" s="126">
        <v>43488.0</v>
      </c>
      <c r="J647" s="127" t="s">
        <v>7042</v>
      </c>
      <c r="K647" s="59" t="s">
        <v>18</v>
      </c>
      <c r="L647" s="60" t="s">
        <v>18</v>
      </c>
      <c r="M647" s="61" t="s">
        <v>18</v>
      </c>
      <c r="N647" s="59" t="s">
        <v>18</v>
      </c>
      <c r="O647" s="57"/>
    </row>
    <row r="648">
      <c r="A648" s="63">
        <v>1.0</v>
      </c>
      <c r="B648" s="60" t="s">
        <v>7043</v>
      </c>
      <c r="C648" s="60" t="s">
        <v>7044</v>
      </c>
      <c r="D648" s="63" t="s">
        <v>18</v>
      </c>
      <c r="E648" s="63" t="s">
        <v>7045</v>
      </c>
      <c r="F648" s="63" t="s">
        <v>582</v>
      </c>
      <c r="G648" s="60" t="s">
        <v>6475</v>
      </c>
      <c r="H648" s="126">
        <v>43824.0</v>
      </c>
      <c r="I648" s="79">
        <v>43824.0</v>
      </c>
      <c r="J648" s="127" t="s">
        <v>6547</v>
      </c>
      <c r="K648" s="59">
        <v>2226193.2</v>
      </c>
      <c r="L648" s="60" t="s">
        <v>7046</v>
      </c>
      <c r="M648" s="61" t="s">
        <v>7047</v>
      </c>
      <c r="N648" s="66">
        <v>352941.44</v>
      </c>
      <c r="O648" s="62" t="s">
        <v>337</v>
      </c>
    </row>
    <row r="649">
      <c r="A649" s="63">
        <v>2.0</v>
      </c>
      <c r="B649" s="158" t="s">
        <v>6766</v>
      </c>
      <c r="C649" s="60" t="s">
        <v>513</v>
      </c>
      <c r="D649" s="63" t="s">
        <v>18</v>
      </c>
      <c r="E649" s="63" t="s">
        <v>7048</v>
      </c>
      <c r="F649" s="63" t="s">
        <v>582</v>
      </c>
      <c r="G649" s="60" t="s">
        <v>2686</v>
      </c>
      <c r="H649" s="126">
        <v>43747.0</v>
      </c>
      <c r="I649" s="126">
        <v>43747.0</v>
      </c>
      <c r="J649" s="121" t="s">
        <v>6941</v>
      </c>
      <c r="K649" s="59">
        <v>9262595.0</v>
      </c>
      <c r="L649" s="60" t="s">
        <v>7049</v>
      </c>
      <c r="M649" s="61" t="s">
        <v>7050</v>
      </c>
      <c r="N649" s="66">
        <v>4631297.79</v>
      </c>
      <c r="O649" s="62" t="s">
        <v>695</v>
      </c>
    </row>
    <row r="650">
      <c r="A650" s="63">
        <v>2.0</v>
      </c>
      <c r="B650" s="158" t="s">
        <v>6766</v>
      </c>
      <c r="C650" s="60" t="s">
        <v>513</v>
      </c>
      <c r="D650" s="63" t="s">
        <v>18</v>
      </c>
      <c r="E650" s="63" t="s">
        <v>7048</v>
      </c>
      <c r="F650" s="63" t="s">
        <v>582</v>
      </c>
      <c r="G650" s="60" t="s">
        <v>2686</v>
      </c>
      <c r="H650" s="126">
        <v>43663.0</v>
      </c>
      <c r="I650" s="126">
        <v>43663.0</v>
      </c>
      <c r="J650" s="121" t="s">
        <v>7051</v>
      </c>
      <c r="K650" s="59">
        <v>9262595.0</v>
      </c>
      <c r="L650" s="60" t="s">
        <v>7049</v>
      </c>
      <c r="M650" s="61" t="s">
        <v>7050</v>
      </c>
      <c r="N650" s="66">
        <v>988010.2</v>
      </c>
      <c r="O650" s="62" t="s">
        <v>695</v>
      </c>
    </row>
    <row r="651">
      <c r="A651" s="63">
        <v>2.0</v>
      </c>
      <c r="B651" s="158" t="s">
        <v>6766</v>
      </c>
      <c r="C651" s="60" t="s">
        <v>513</v>
      </c>
      <c r="D651" s="63">
        <v>191.0</v>
      </c>
      <c r="E651" s="63" t="s">
        <v>7048</v>
      </c>
      <c r="F651" s="63" t="s">
        <v>582</v>
      </c>
      <c r="G651" s="60" t="s">
        <v>2686</v>
      </c>
      <c r="H651" s="126">
        <v>43509.0</v>
      </c>
      <c r="I651" s="126">
        <v>43529.0</v>
      </c>
      <c r="J651" s="121" t="s">
        <v>7052</v>
      </c>
      <c r="K651" s="59">
        <v>9262595.0</v>
      </c>
      <c r="L651" s="60" t="s">
        <v>7049</v>
      </c>
      <c r="M651" s="61" t="s">
        <v>7050</v>
      </c>
      <c r="N651" s="66" t="s">
        <v>18</v>
      </c>
      <c r="O651" s="62"/>
    </row>
    <row r="652">
      <c r="A652" s="63">
        <v>1.0</v>
      </c>
      <c r="B652" s="60" t="s">
        <v>5744</v>
      </c>
      <c r="C652" s="60" t="s">
        <v>571</v>
      </c>
      <c r="D652" s="63" t="s">
        <v>18</v>
      </c>
      <c r="E652" s="63" t="s">
        <v>5745</v>
      </c>
      <c r="F652" s="63" t="s">
        <v>2387</v>
      </c>
      <c r="G652" s="60" t="s">
        <v>18</v>
      </c>
      <c r="H652" s="126">
        <v>43487.0</v>
      </c>
      <c r="I652" s="126">
        <v>43488.0</v>
      </c>
      <c r="J652" s="127" t="s">
        <v>7053</v>
      </c>
      <c r="K652" s="59">
        <v>2209290.0</v>
      </c>
      <c r="L652" s="60" t="s">
        <v>18</v>
      </c>
      <c r="M652" s="61" t="s">
        <v>18</v>
      </c>
      <c r="N652" s="59" t="s">
        <v>18</v>
      </c>
      <c r="O652" s="57"/>
    </row>
    <row r="653">
      <c r="A653" s="63">
        <v>1.0</v>
      </c>
      <c r="B653" s="60" t="s">
        <v>5749</v>
      </c>
      <c r="C653" s="60" t="s">
        <v>7054</v>
      </c>
      <c r="D653" s="63">
        <v>64.0</v>
      </c>
      <c r="E653" s="63" t="s">
        <v>5751</v>
      </c>
      <c r="F653" s="63" t="s">
        <v>2387</v>
      </c>
      <c r="G653" s="60" t="s">
        <v>18</v>
      </c>
      <c r="H653" s="126">
        <v>43487.0</v>
      </c>
      <c r="I653" s="126">
        <v>43487.0</v>
      </c>
      <c r="J653" s="127" t="s">
        <v>7055</v>
      </c>
      <c r="K653" s="59">
        <v>269160.0</v>
      </c>
      <c r="L653" s="60" t="s">
        <v>18</v>
      </c>
      <c r="M653" s="61" t="s">
        <v>18</v>
      </c>
      <c r="N653" s="59" t="s">
        <v>18</v>
      </c>
      <c r="O653" s="57"/>
    </row>
    <row r="654">
      <c r="A654" s="63">
        <v>1.0</v>
      </c>
      <c r="B654" s="60" t="s">
        <v>6498</v>
      </c>
      <c r="C654" s="60" t="s">
        <v>7056</v>
      </c>
      <c r="D654" s="63" t="s">
        <v>18</v>
      </c>
      <c r="E654" s="63" t="s">
        <v>7057</v>
      </c>
      <c r="F654" s="63" t="s">
        <v>582</v>
      </c>
      <c r="G654" s="60" t="s">
        <v>18</v>
      </c>
      <c r="H654" s="126">
        <v>43503.0</v>
      </c>
      <c r="I654" s="126">
        <v>43503.0</v>
      </c>
      <c r="J654" s="127" t="s">
        <v>6637</v>
      </c>
      <c r="K654" s="59">
        <v>54578.0</v>
      </c>
      <c r="L654" s="60" t="s">
        <v>7058</v>
      </c>
      <c r="M654" s="61" t="s">
        <v>7059</v>
      </c>
      <c r="N654" s="66">
        <v>54578.0</v>
      </c>
      <c r="O654" s="62" t="s">
        <v>337</v>
      </c>
    </row>
    <row r="655">
      <c r="A655" s="63">
        <v>1.0</v>
      </c>
      <c r="B655" s="60" t="s">
        <v>6583</v>
      </c>
      <c r="C655" s="60" t="s">
        <v>93</v>
      </c>
      <c r="D655" s="63" t="s">
        <v>18</v>
      </c>
      <c r="E655" s="63" t="s">
        <v>7060</v>
      </c>
      <c r="F655" s="63" t="s">
        <v>2387</v>
      </c>
      <c r="G655" s="60" t="s">
        <v>2440</v>
      </c>
      <c r="H655" s="126">
        <v>43487.0</v>
      </c>
      <c r="I655" s="126">
        <v>43487.0</v>
      </c>
      <c r="J655" s="127" t="s">
        <v>7061</v>
      </c>
      <c r="K655" s="361">
        <v>3486428.0</v>
      </c>
      <c r="L655" s="60" t="s">
        <v>7062</v>
      </c>
      <c r="M655" s="61" t="s">
        <v>7063</v>
      </c>
      <c r="N655" s="66">
        <v>200.0</v>
      </c>
      <c r="O655" s="62" t="s">
        <v>337</v>
      </c>
    </row>
    <row r="656">
      <c r="A656" s="63">
        <v>1.0</v>
      </c>
      <c r="B656" s="203" t="s">
        <v>5493</v>
      </c>
      <c r="C656" s="60" t="s">
        <v>6178</v>
      </c>
      <c r="D656" s="63" t="s">
        <v>18</v>
      </c>
      <c r="E656" s="63" t="s">
        <v>7064</v>
      </c>
      <c r="F656" s="63" t="s">
        <v>2387</v>
      </c>
      <c r="G656" s="60" t="s">
        <v>18</v>
      </c>
      <c r="H656" s="126">
        <v>43487.0</v>
      </c>
      <c r="I656" s="126">
        <v>43487.0</v>
      </c>
      <c r="J656" s="127" t="s">
        <v>7065</v>
      </c>
      <c r="K656" s="59">
        <v>90961.0</v>
      </c>
      <c r="L656" s="60" t="s">
        <v>7066</v>
      </c>
      <c r="M656" s="61" t="s">
        <v>7067</v>
      </c>
      <c r="N656" s="66">
        <v>63672.7</v>
      </c>
      <c r="O656" s="62" t="s">
        <v>337</v>
      </c>
      <c r="P656" s="152"/>
    </row>
    <row r="657">
      <c r="A657" s="63">
        <v>1.0</v>
      </c>
      <c r="B657" s="204" t="s">
        <v>6504</v>
      </c>
      <c r="C657" s="60" t="s">
        <v>4243</v>
      </c>
      <c r="D657" s="63" t="s">
        <v>18</v>
      </c>
      <c r="E657" s="60" t="s">
        <v>7068</v>
      </c>
      <c r="F657" s="63" t="s">
        <v>582</v>
      </c>
      <c r="G657" s="60" t="s">
        <v>18</v>
      </c>
      <c r="H657" s="126">
        <v>43571.0</v>
      </c>
      <c r="I657" s="126">
        <v>43571.0</v>
      </c>
      <c r="J657" s="127" t="s">
        <v>6683</v>
      </c>
      <c r="K657" s="59">
        <v>72076.0</v>
      </c>
      <c r="L657" s="60" t="s">
        <v>7069</v>
      </c>
      <c r="M657" s="61" t="s">
        <v>7070</v>
      </c>
      <c r="N657" s="66">
        <v>72076.0</v>
      </c>
      <c r="O657" s="62" t="s">
        <v>337</v>
      </c>
    </row>
    <row r="658">
      <c r="A658" s="63">
        <v>1.0</v>
      </c>
      <c r="B658" s="204" t="s">
        <v>6504</v>
      </c>
      <c r="C658" s="60" t="s">
        <v>4243</v>
      </c>
      <c r="D658" s="63" t="s">
        <v>18</v>
      </c>
      <c r="E658" s="60" t="s">
        <v>7068</v>
      </c>
      <c r="F658" s="63" t="s">
        <v>582</v>
      </c>
      <c r="G658" s="60" t="s">
        <v>18</v>
      </c>
      <c r="H658" s="64">
        <v>43567.0</v>
      </c>
      <c r="I658" s="64">
        <v>43570.0</v>
      </c>
      <c r="J658" s="127" t="s">
        <v>7071</v>
      </c>
      <c r="K658" s="59">
        <v>72076.0</v>
      </c>
      <c r="L658" s="60" t="s">
        <v>7072</v>
      </c>
      <c r="M658" s="63" t="s">
        <v>18</v>
      </c>
      <c r="N658" s="59" t="s">
        <v>18</v>
      </c>
      <c r="O658" s="57"/>
      <c r="P658" s="152"/>
    </row>
    <row r="659">
      <c r="A659" s="63">
        <v>1.0</v>
      </c>
      <c r="B659" s="204" t="s">
        <v>6504</v>
      </c>
      <c r="C659" s="60" t="s">
        <v>4243</v>
      </c>
      <c r="D659" s="63" t="s">
        <v>18</v>
      </c>
      <c r="E659" s="60" t="s">
        <v>7068</v>
      </c>
      <c r="F659" s="63" t="s">
        <v>582</v>
      </c>
      <c r="G659" s="60" t="s">
        <v>18</v>
      </c>
      <c r="H659" s="64">
        <v>43497.0</v>
      </c>
      <c r="I659" s="126">
        <v>43501.0</v>
      </c>
      <c r="J659" s="127" t="s">
        <v>7073</v>
      </c>
      <c r="K659" s="59">
        <v>72076.0</v>
      </c>
      <c r="L659" s="60" t="s">
        <v>18</v>
      </c>
      <c r="M659" s="63" t="s">
        <v>18</v>
      </c>
      <c r="N659" s="59" t="s">
        <v>18</v>
      </c>
      <c r="O659" s="57"/>
      <c r="P659" s="152"/>
    </row>
    <row r="660">
      <c r="A660" s="63">
        <v>2.0</v>
      </c>
      <c r="B660" s="203" t="s">
        <v>580</v>
      </c>
      <c r="C660" s="60" t="s">
        <v>7074</v>
      </c>
      <c r="D660" s="63">
        <v>407.0</v>
      </c>
      <c r="E660" s="63" t="s">
        <v>7075</v>
      </c>
      <c r="F660" s="63" t="s">
        <v>582</v>
      </c>
      <c r="G660" s="60" t="s">
        <v>6475</v>
      </c>
      <c r="H660" s="126">
        <v>43580.0</v>
      </c>
      <c r="I660" s="126">
        <v>43581.0</v>
      </c>
      <c r="J660" s="127" t="s">
        <v>7076</v>
      </c>
      <c r="K660" s="59">
        <v>4505730.0</v>
      </c>
      <c r="L660" s="60" t="s">
        <v>18</v>
      </c>
      <c r="M660" s="63" t="s">
        <v>18</v>
      </c>
      <c r="N660" s="59" t="s">
        <v>18</v>
      </c>
      <c r="O660" s="57"/>
      <c r="P660" s="152"/>
    </row>
    <row r="661">
      <c r="A661" s="63">
        <v>2.0</v>
      </c>
      <c r="B661" s="203" t="s">
        <v>580</v>
      </c>
      <c r="C661" s="60" t="s">
        <v>7077</v>
      </c>
      <c r="D661" s="63">
        <v>371.0</v>
      </c>
      <c r="E661" s="63" t="s">
        <v>7075</v>
      </c>
      <c r="F661" s="63" t="s">
        <v>582</v>
      </c>
      <c r="G661" s="60" t="s">
        <v>6475</v>
      </c>
      <c r="H661" s="64">
        <v>43567.0</v>
      </c>
      <c r="I661" s="126">
        <v>43572.0</v>
      </c>
      <c r="J661" s="127" t="s">
        <v>7078</v>
      </c>
      <c r="K661" s="59">
        <v>4505730.0</v>
      </c>
      <c r="L661" s="60" t="s">
        <v>18</v>
      </c>
      <c r="M661" s="63" t="s">
        <v>18</v>
      </c>
      <c r="N661" s="59" t="s">
        <v>18</v>
      </c>
      <c r="O661" s="57"/>
      <c r="P661" s="152"/>
    </row>
    <row r="662">
      <c r="A662" s="63">
        <v>2.0</v>
      </c>
      <c r="B662" s="203" t="s">
        <v>6766</v>
      </c>
      <c r="C662" s="60" t="s">
        <v>6767</v>
      </c>
      <c r="D662" s="63">
        <v>59.0</v>
      </c>
      <c r="E662" s="63" t="s">
        <v>6768</v>
      </c>
      <c r="F662" s="63" t="s">
        <v>582</v>
      </c>
      <c r="G662" s="60" t="s">
        <v>2686</v>
      </c>
      <c r="H662" s="126">
        <v>43487.0</v>
      </c>
      <c r="I662" s="126">
        <v>43495.0</v>
      </c>
      <c r="J662" s="127" t="s">
        <v>7079</v>
      </c>
      <c r="K662" s="59">
        <v>3.7809387E7</v>
      </c>
      <c r="L662" s="60" t="s">
        <v>6770</v>
      </c>
      <c r="M662" s="78" t="s">
        <v>6771</v>
      </c>
      <c r="N662" s="59" t="s">
        <v>18</v>
      </c>
      <c r="O662" s="57"/>
      <c r="P662" s="152"/>
    </row>
    <row r="663">
      <c r="A663" s="63">
        <v>2.0</v>
      </c>
      <c r="B663" s="203" t="s">
        <v>580</v>
      </c>
      <c r="C663" s="60" t="s">
        <v>7080</v>
      </c>
      <c r="D663" s="63" t="s">
        <v>18</v>
      </c>
      <c r="E663" s="63" t="s">
        <v>643</v>
      </c>
      <c r="F663" s="63" t="s">
        <v>582</v>
      </c>
      <c r="G663" s="60" t="s">
        <v>7081</v>
      </c>
      <c r="H663" s="126">
        <v>43517.0</v>
      </c>
      <c r="I663" s="126">
        <v>43517.0</v>
      </c>
      <c r="J663" s="127" t="s">
        <v>7082</v>
      </c>
      <c r="K663" s="59">
        <v>3554889.0</v>
      </c>
      <c r="L663" s="60" t="s">
        <v>646</v>
      </c>
      <c r="M663" s="61" t="s">
        <v>647</v>
      </c>
      <c r="N663" s="66">
        <v>2286584.0</v>
      </c>
      <c r="O663" s="62" t="s">
        <v>672</v>
      </c>
      <c r="P663" s="152"/>
    </row>
    <row r="664">
      <c r="A664" s="63">
        <v>2.0</v>
      </c>
      <c r="B664" s="203" t="s">
        <v>580</v>
      </c>
      <c r="C664" s="60" t="s">
        <v>7080</v>
      </c>
      <c r="D664" s="63" t="s">
        <v>18</v>
      </c>
      <c r="E664" s="63" t="s">
        <v>643</v>
      </c>
      <c r="F664" s="63" t="s">
        <v>582</v>
      </c>
      <c r="G664" s="60" t="s">
        <v>7081</v>
      </c>
      <c r="H664" s="126">
        <v>43514.0</v>
      </c>
      <c r="I664" s="126">
        <v>43514.0</v>
      </c>
      <c r="J664" s="127" t="s">
        <v>7083</v>
      </c>
      <c r="K664" s="59">
        <v>3554889.0</v>
      </c>
      <c r="L664" s="60" t="s">
        <v>646</v>
      </c>
      <c r="M664" s="61" t="s">
        <v>647</v>
      </c>
      <c r="N664" s="66">
        <v>1007493.6</v>
      </c>
      <c r="O664" s="62" t="s">
        <v>672</v>
      </c>
    </row>
    <row r="665">
      <c r="A665" s="63">
        <v>2.0</v>
      </c>
      <c r="B665" s="362" t="s">
        <v>6766</v>
      </c>
      <c r="C665" s="60" t="s">
        <v>513</v>
      </c>
      <c r="D665" s="63">
        <v>71.0</v>
      </c>
      <c r="E665" s="63" t="s">
        <v>6940</v>
      </c>
      <c r="F665" s="63" t="s">
        <v>582</v>
      </c>
      <c r="G665" s="63" t="s">
        <v>18</v>
      </c>
      <c r="H665" s="358">
        <v>43487.0</v>
      </c>
      <c r="I665" s="358">
        <v>43489.0</v>
      </c>
      <c r="J665" s="127" t="s">
        <v>7084</v>
      </c>
      <c r="K665" s="59">
        <v>7064926.78</v>
      </c>
      <c r="L665" s="60" t="s">
        <v>6942</v>
      </c>
      <c r="M665" s="60" t="s">
        <v>18</v>
      </c>
      <c r="N665" s="126" t="s">
        <v>18</v>
      </c>
      <c r="O665" s="57"/>
    </row>
    <row r="666">
      <c r="A666" s="63">
        <v>2.0</v>
      </c>
      <c r="B666" s="60" t="s">
        <v>759</v>
      </c>
      <c r="C666" s="60" t="s">
        <v>701</v>
      </c>
      <c r="D666" s="63" t="s">
        <v>18</v>
      </c>
      <c r="E666" s="63" t="s">
        <v>7085</v>
      </c>
      <c r="F666" s="63" t="s">
        <v>582</v>
      </c>
      <c r="G666" s="60" t="s">
        <v>3493</v>
      </c>
      <c r="H666" s="126">
        <v>43781.0</v>
      </c>
      <c r="I666" s="126">
        <v>43781.0</v>
      </c>
      <c r="J666" s="127" t="s">
        <v>6161</v>
      </c>
      <c r="K666" s="59">
        <v>3087667.0</v>
      </c>
      <c r="L666" s="60" t="s">
        <v>7086</v>
      </c>
      <c r="M666" s="61" t="s">
        <v>7087</v>
      </c>
      <c r="N666" s="66">
        <v>926300.1</v>
      </c>
      <c r="O666" s="62" t="s">
        <v>672</v>
      </c>
    </row>
    <row r="667">
      <c r="A667" s="63">
        <v>2.0</v>
      </c>
      <c r="B667" s="60" t="s">
        <v>759</v>
      </c>
      <c r="C667" s="60" t="s">
        <v>701</v>
      </c>
      <c r="D667" s="63" t="s">
        <v>18</v>
      </c>
      <c r="E667" s="63" t="s">
        <v>7085</v>
      </c>
      <c r="F667" s="63" t="s">
        <v>582</v>
      </c>
      <c r="G667" s="60" t="s">
        <v>3493</v>
      </c>
      <c r="H667" s="126">
        <v>43616.0</v>
      </c>
      <c r="I667" s="126">
        <v>43616.0</v>
      </c>
      <c r="J667" s="127" t="s">
        <v>7088</v>
      </c>
      <c r="K667" s="59">
        <v>3087667.0</v>
      </c>
      <c r="L667" s="60" t="s">
        <v>7086</v>
      </c>
      <c r="M667" s="61" t="s">
        <v>7087</v>
      </c>
      <c r="N667" s="66">
        <v>2161366.9</v>
      </c>
      <c r="O667" s="62" t="s">
        <v>672</v>
      </c>
    </row>
    <row r="668">
      <c r="A668" s="63">
        <v>2.0</v>
      </c>
      <c r="B668" s="60" t="s">
        <v>759</v>
      </c>
      <c r="C668" s="60" t="s">
        <v>701</v>
      </c>
      <c r="D668" s="63">
        <v>377.0</v>
      </c>
      <c r="E668" s="63" t="s">
        <v>7085</v>
      </c>
      <c r="F668" s="63" t="s">
        <v>582</v>
      </c>
      <c r="G668" s="60" t="s">
        <v>3493</v>
      </c>
      <c r="H668" s="126">
        <v>43570.0</v>
      </c>
      <c r="I668" s="126">
        <v>43581.0</v>
      </c>
      <c r="J668" s="127" t="s">
        <v>7089</v>
      </c>
      <c r="K668" s="59">
        <v>3087667.0</v>
      </c>
      <c r="L668" s="60" t="s">
        <v>7086</v>
      </c>
      <c r="M668" s="61" t="s">
        <v>7087</v>
      </c>
      <c r="N668" s="59" t="s">
        <v>18</v>
      </c>
      <c r="O668" s="62"/>
    </row>
    <row r="669">
      <c r="A669" s="63">
        <v>2.0</v>
      </c>
      <c r="B669" s="60" t="s">
        <v>759</v>
      </c>
      <c r="C669" s="60" t="s">
        <v>701</v>
      </c>
      <c r="D669" s="63">
        <v>396.0</v>
      </c>
      <c r="E669" s="63" t="s">
        <v>7085</v>
      </c>
      <c r="F669" s="63" t="s">
        <v>582</v>
      </c>
      <c r="G669" s="60" t="s">
        <v>3493</v>
      </c>
      <c r="H669" s="126">
        <v>43574.0</v>
      </c>
      <c r="I669" s="126">
        <v>43578.0</v>
      </c>
      <c r="J669" s="127" t="s">
        <v>7090</v>
      </c>
      <c r="K669" s="59">
        <v>3087667.0</v>
      </c>
      <c r="L669" s="60" t="s">
        <v>7086</v>
      </c>
      <c r="M669" s="61" t="s">
        <v>7087</v>
      </c>
      <c r="N669" s="59" t="s">
        <v>18</v>
      </c>
      <c r="O669" s="62"/>
    </row>
    <row r="670">
      <c r="A670" s="63">
        <v>2.0</v>
      </c>
      <c r="B670" s="60" t="s">
        <v>759</v>
      </c>
      <c r="C670" s="60" t="s">
        <v>701</v>
      </c>
      <c r="D670" s="63" t="s">
        <v>18</v>
      </c>
      <c r="E670" s="63" t="s">
        <v>7085</v>
      </c>
      <c r="F670" s="63" t="s">
        <v>582</v>
      </c>
      <c r="G670" s="60" t="s">
        <v>3493</v>
      </c>
      <c r="H670" s="126">
        <v>43500.0</v>
      </c>
      <c r="I670" s="126">
        <v>43501.0</v>
      </c>
      <c r="J670" s="121" t="s">
        <v>7091</v>
      </c>
      <c r="K670" s="59">
        <v>3087667.0</v>
      </c>
      <c r="L670" s="60" t="s">
        <v>7092</v>
      </c>
      <c r="M670" s="61" t="s">
        <v>7087</v>
      </c>
      <c r="N670" s="59" t="s">
        <v>18</v>
      </c>
      <c r="O670" s="62"/>
    </row>
    <row r="671">
      <c r="A671" s="63">
        <v>2.0</v>
      </c>
      <c r="B671" s="158" t="s">
        <v>6766</v>
      </c>
      <c r="C671" s="60" t="s">
        <v>513</v>
      </c>
      <c r="D671" s="63">
        <v>70.0</v>
      </c>
      <c r="E671" s="63" t="s">
        <v>7048</v>
      </c>
      <c r="F671" s="63" t="s">
        <v>582</v>
      </c>
      <c r="G671" s="63" t="s">
        <v>18</v>
      </c>
      <c r="H671" s="358">
        <v>43487.0</v>
      </c>
      <c r="I671" s="358">
        <v>43489.0</v>
      </c>
      <c r="J671" s="127" t="s">
        <v>7093</v>
      </c>
      <c r="K671" s="59">
        <v>9262595.0</v>
      </c>
      <c r="L671" s="60" t="s">
        <v>7094</v>
      </c>
      <c r="M671" s="60" t="s">
        <v>18</v>
      </c>
      <c r="N671" s="126" t="s">
        <v>18</v>
      </c>
      <c r="O671" s="57"/>
    </row>
    <row r="672" ht="22.5" customHeight="1">
      <c r="A672" s="63">
        <v>2.0</v>
      </c>
      <c r="B672" s="60" t="s">
        <v>7095</v>
      </c>
      <c r="C672" s="60" t="s">
        <v>120</v>
      </c>
      <c r="D672" s="251" t="s">
        <v>18</v>
      </c>
      <c r="E672" s="63" t="s">
        <v>7096</v>
      </c>
      <c r="F672" s="63" t="s">
        <v>582</v>
      </c>
      <c r="G672" s="60" t="s">
        <v>6471</v>
      </c>
      <c r="H672" s="351">
        <v>43803.0</v>
      </c>
      <c r="I672" s="351">
        <v>43803.0</v>
      </c>
      <c r="J672" s="363" t="s">
        <v>7097</v>
      </c>
      <c r="K672" s="123">
        <v>1278795.0</v>
      </c>
      <c r="L672" s="254" t="s">
        <v>7098</v>
      </c>
      <c r="M672" s="353" t="s">
        <v>7099</v>
      </c>
      <c r="N672" s="364">
        <v>895156.5</v>
      </c>
      <c r="O672" s="365" t="s">
        <v>337</v>
      </c>
    </row>
    <row r="673">
      <c r="A673" s="63">
        <v>2.0</v>
      </c>
      <c r="B673" s="60" t="s">
        <v>7095</v>
      </c>
      <c r="C673" s="60" t="s">
        <v>120</v>
      </c>
      <c r="D673" s="251" t="s">
        <v>18</v>
      </c>
      <c r="E673" s="63" t="s">
        <v>7096</v>
      </c>
      <c r="F673" s="63" t="s">
        <v>582</v>
      </c>
      <c r="G673" s="60" t="s">
        <v>6471</v>
      </c>
      <c r="H673" s="351">
        <v>43677.0</v>
      </c>
      <c r="I673" s="351">
        <v>43677.0</v>
      </c>
      <c r="J673" s="363" t="s">
        <v>7100</v>
      </c>
      <c r="K673" s="123">
        <v>1278795.0</v>
      </c>
      <c r="L673" s="254" t="s">
        <v>7098</v>
      </c>
      <c r="M673" s="353" t="s">
        <v>7099</v>
      </c>
      <c r="N673" s="364">
        <v>383638.5</v>
      </c>
      <c r="O673" s="365" t="s">
        <v>337</v>
      </c>
      <c r="P673" s="152"/>
    </row>
    <row r="674">
      <c r="A674" s="63">
        <v>2.0</v>
      </c>
      <c r="B674" s="60" t="s">
        <v>7095</v>
      </c>
      <c r="C674" s="60" t="s">
        <v>120</v>
      </c>
      <c r="D674" s="251" t="s">
        <v>18</v>
      </c>
      <c r="E674" s="63" t="s">
        <v>7096</v>
      </c>
      <c r="F674" s="63" t="s">
        <v>582</v>
      </c>
      <c r="G674" s="60" t="s">
        <v>6471</v>
      </c>
      <c r="H674" s="351">
        <v>43621.0</v>
      </c>
      <c r="I674" s="351">
        <v>43626.0</v>
      </c>
      <c r="J674" s="363" t="s">
        <v>7101</v>
      </c>
      <c r="K674" s="123">
        <v>1278795.0</v>
      </c>
      <c r="L674" s="254" t="s">
        <v>7098</v>
      </c>
      <c r="M674" s="353" t="s">
        <v>18</v>
      </c>
      <c r="N674" s="364" t="s">
        <v>18</v>
      </c>
      <c r="O674" s="365"/>
      <c r="P674" s="152"/>
    </row>
    <row r="675">
      <c r="A675" s="63">
        <v>2.0</v>
      </c>
      <c r="B675" s="60" t="s">
        <v>7095</v>
      </c>
      <c r="C675" s="60" t="s">
        <v>120</v>
      </c>
      <c r="D675" s="63">
        <v>552.0</v>
      </c>
      <c r="E675" s="63" t="s">
        <v>7096</v>
      </c>
      <c r="F675" s="63" t="s">
        <v>582</v>
      </c>
      <c r="G675" s="60" t="s">
        <v>6471</v>
      </c>
      <c r="H675" s="126">
        <v>43600.0</v>
      </c>
      <c r="I675" s="126">
        <v>43605.0</v>
      </c>
      <c r="J675" s="127" t="s">
        <v>7102</v>
      </c>
      <c r="K675" s="59">
        <v>1720683.0</v>
      </c>
      <c r="L675" s="60" t="s">
        <v>18</v>
      </c>
      <c r="M675" s="63" t="s">
        <v>18</v>
      </c>
      <c r="N675" s="59" t="s">
        <v>18</v>
      </c>
      <c r="O675" s="57"/>
      <c r="P675" s="152"/>
    </row>
    <row r="676">
      <c r="A676" s="63">
        <v>2.0</v>
      </c>
      <c r="B676" s="60" t="s">
        <v>7095</v>
      </c>
      <c r="C676" s="60" t="s">
        <v>120</v>
      </c>
      <c r="D676" s="63" t="s">
        <v>18</v>
      </c>
      <c r="E676" s="63" t="s">
        <v>7096</v>
      </c>
      <c r="F676" s="63" t="s">
        <v>582</v>
      </c>
      <c r="G676" s="60" t="s">
        <v>6471</v>
      </c>
      <c r="H676" s="126">
        <v>43507.0</v>
      </c>
      <c r="I676" s="126">
        <v>43510.0</v>
      </c>
      <c r="J676" s="127" t="s">
        <v>7103</v>
      </c>
      <c r="K676" s="59">
        <v>1720683.0</v>
      </c>
      <c r="L676" s="60" t="s">
        <v>18</v>
      </c>
      <c r="M676" s="63" t="s">
        <v>18</v>
      </c>
      <c r="N676" s="59" t="s">
        <v>18</v>
      </c>
      <c r="O676" s="57"/>
    </row>
    <row r="677">
      <c r="A677" s="63">
        <v>2.0</v>
      </c>
      <c r="B677" s="60" t="s">
        <v>7095</v>
      </c>
      <c r="C677" s="60" t="s">
        <v>120</v>
      </c>
      <c r="D677" s="63" t="s">
        <v>18</v>
      </c>
      <c r="E677" s="63" t="s">
        <v>7096</v>
      </c>
      <c r="F677" s="63" t="s">
        <v>582</v>
      </c>
      <c r="G677" s="60" t="s">
        <v>6471</v>
      </c>
      <c r="H677" s="126">
        <v>43502.0</v>
      </c>
      <c r="I677" s="126">
        <v>43503.0</v>
      </c>
      <c r="J677" s="121" t="s">
        <v>7104</v>
      </c>
      <c r="K677" s="59">
        <v>1889118.0</v>
      </c>
      <c r="L677" s="60" t="s">
        <v>18</v>
      </c>
      <c r="M677" s="63" t="s">
        <v>18</v>
      </c>
      <c r="N677" s="59" t="s">
        <v>18</v>
      </c>
      <c r="O677" s="57"/>
    </row>
    <row r="678">
      <c r="A678" s="251">
        <v>2.0</v>
      </c>
      <c r="B678" s="254" t="s">
        <v>7105</v>
      </c>
      <c r="C678" s="254" t="s">
        <v>7106</v>
      </c>
      <c r="D678" s="251" t="s">
        <v>18</v>
      </c>
      <c r="E678" s="251" t="s">
        <v>7107</v>
      </c>
      <c r="F678" s="251" t="s">
        <v>582</v>
      </c>
      <c r="G678" s="254" t="s">
        <v>18</v>
      </c>
      <c r="H678" s="351">
        <v>43522.0</v>
      </c>
      <c r="I678" s="351">
        <v>43522.0</v>
      </c>
      <c r="J678" s="363" t="s">
        <v>7108</v>
      </c>
      <c r="K678" s="123">
        <v>1595006.0</v>
      </c>
      <c r="L678" s="254" t="s">
        <v>7109</v>
      </c>
      <c r="M678" s="353" t="s">
        <v>7110</v>
      </c>
      <c r="N678" s="364">
        <v>478501.8</v>
      </c>
      <c r="O678" s="365" t="s">
        <v>539</v>
      </c>
    </row>
    <row r="679">
      <c r="A679" s="63">
        <v>2.0</v>
      </c>
      <c r="B679" s="60" t="s">
        <v>2736</v>
      </c>
      <c r="C679" s="60" t="s">
        <v>7111</v>
      </c>
      <c r="D679" s="63">
        <v>918.0</v>
      </c>
      <c r="E679" s="63" t="s">
        <v>7112</v>
      </c>
      <c r="F679" s="63" t="s">
        <v>582</v>
      </c>
      <c r="G679" s="60" t="s">
        <v>6475</v>
      </c>
      <c r="H679" s="126">
        <v>43686.0</v>
      </c>
      <c r="I679" s="126">
        <v>43692.0</v>
      </c>
      <c r="J679" s="127" t="s">
        <v>7113</v>
      </c>
      <c r="K679" s="59">
        <v>5070478.0</v>
      </c>
      <c r="L679" s="60" t="s">
        <v>18</v>
      </c>
      <c r="M679" s="61" t="s">
        <v>18</v>
      </c>
      <c r="N679" s="66" t="s">
        <v>18</v>
      </c>
      <c r="O679" s="57"/>
    </row>
    <row r="680">
      <c r="A680" s="63">
        <v>2.0</v>
      </c>
      <c r="B680" s="60" t="s">
        <v>2736</v>
      </c>
      <c r="C680" s="60" t="s">
        <v>7114</v>
      </c>
      <c r="D680" s="63">
        <v>143.0</v>
      </c>
      <c r="E680" s="63" t="s">
        <v>7112</v>
      </c>
      <c r="F680" s="63" t="s">
        <v>582</v>
      </c>
      <c r="G680" s="60" t="s">
        <v>6475</v>
      </c>
      <c r="H680" s="126">
        <v>43508.0</v>
      </c>
      <c r="I680" s="126">
        <v>43636.0</v>
      </c>
      <c r="J680" s="127" t="s">
        <v>7115</v>
      </c>
      <c r="K680" s="59">
        <v>9078606.0</v>
      </c>
      <c r="L680" s="60" t="s">
        <v>18</v>
      </c>
      <c r="M680" s="63" t="s">
        <v>18</v>
      </c>
      <c r="N680" s="59" t="s">
        <v>18</v>
      </c>
      <c r="O680" s="62"/>
      <c r="P680" s="152"/>
    </row>
    <row r="681">
      <c r="A681" s="63">
        <v>2.0</v>
      </c>
      <c r="B681" s="60" t="s">
        <v>2736</v>
      </c>
      <c r="C681" s="60" t="s">
        <v>7114</v>
      </c>
      <c r="D681" s="63">
        <v>167.0</v>
      </c>
      <c r="E681" s="63" t="s">
        <v>7112</v>
      </c>
      <c r="F681" s="63" t="s">
        <v>582</v>
      </c>
      <c r="G681" s="60" t="s">
        <v>6475</v>
      </c>
      <c r="H681" s="126">
        <v>43503.0</v>
      </c>
      <c r="I681" s="126">
        <v>43504.0</v>
      </c>
      <c r="J681" s="127" t="s">
        <v>7116</v>
      </c>
      <c r="K681" s="63" t="s">
        <v>18</v>
      </c>
      <c r="L681" s="60" t="s">
        <v>18</v>
      </c>
      <c r="M681" s="63" t="s">
        <v>18</v>
      </c>
      <c r="N681" s="59" t="s">
        <v>18</v>
      </c>
      <c r="O681" s="343"/>
    </row>
    <row r="682">
      <c r="A682" s="63">
        <v>2.0</v>
      </c>
      <c r="B682" s="60" t="s">
        <v>588</v>
      </c>
      <c r="C682" s="60" t="s">
        <v>7117</v>
      </c>
      <c r="D682" s="63" t="s">
        <v>18</v>
      </c>
      <c r="E682" s="63" t="s">
        <v>7118</v>
      </c>
      <c r="F682" s="63" t="s">
        <v>582</v>
      </c>
      <c r="G682" s="60" t="s">
        <v>7119</v>
      </c>
      <c r="H682" s="126">
        <v>43522.0</v>
      </c>
      <c r="I682" s="126">
        <v>43522.0</v>
      </c>
      <c r="J682" s="121" t="s">
        <v>7120</v>
      </c>
      <c r="K682" s="59">
        <v>1.3406271E7</v>
      </c>
      <c r="L682" s="60" t="s">
        <v>7121</v>
      </c>
      <c r="M682" s="61" t="s">
        <v>7122</v>
      </c>
      <c r="N682" s="66">
        <v>20430.9</v>
      </c>
      <c r="O682" s="62" t="s">
        <v>672</v>
      </c>
      <c r="P682" s="152"/>
    </row>
    <row r="683">
      <c r="A683" s="63">
        <v>2.0</v>
      </c>
      <c r="B683" s="60" t="s">
        <v>588</v>
      </c>
      <c r="C683" s="60" t="s">
        <v>7117</v>
      </c>
      <c r="D683" s="63" t="s">
        <v>18</v>
      </c>
      <c r="E683" s="63" t="s">
        <v>7118</v>
      </c>
      <c r="F683" s="63" t="s">
        <v>582</v>
      </c>
      <c r="G683" s="60" t="s">
        <v>7119</v>
      </c>
      <c r="H683" s="126">
        <v>43497.0</v>
      </c>
      <c r="I683" s="126">
        <v>43497.0</v>
      </c>
      <c r="J683" s="121" t="s">
        <v>6647</v>
      </c>
      <c r="K683" s="59">
        <v>1.3406271E7</v>
      </c>
      <c r="L683" s="60" t="s">
        <v>7121</v>
      </c>
      <c r="M683" s="61" t="s">
        <v>7122</v>
      </c>
      <c r="N683" s="66">
        <v>2041585.89</v>
      </c>
      <c r="O683" s="62" t="s">
        <v>672</v>
      </c>
    </row>
    <row r="684">
      <c r="A684" s="63">
        <v>2.0</v>
      </c>
      <c r="B684" s="60" t="s">
        <v>588</v>
      </c>
      <c r="C684" s="60" t="s">
        <v>7117</v>
      </c>
      <c r="D684" s="63" t="s">
        <v>18</v>
      </c>
      <c r="E684" s="63" t="s">
        <v>7118</v>
      </c>
      <c r="F684" s="63" t="s">
        <v>582</v>
      </c>
      <c r="G684" s="60" t="s">
        <v>7119</v>
      </c>
      <c r="H684" s="126">
        <v>43497.0</v>
      </c>
      <c r="I684" s="126">
        <v>43497.0</v>
      </c>
      <c r="J684" s="121" t="s">
        <v>6647</v>
      </c>
      <c r="K684" s="59">
        <v>1.3406271E7</v>
      </c>
      <c r="L684" s="60" t="s">
        <v>7121</v>
      </c>
      <c r="M684" s="61" t="s">
        <v>7122</v>
      </c>
      <c r="N684" s="66">
        <v>1961507.64</v>
      </c>
      <c r="O684" s="62" t="s">
        <v>672</v>
      </c>
    </row>
    <row r="685">
      <c r="A685" s="63">
        <v>1.0</v>
      </c>
      <c r="B685" s="60" t="s">
        <v>1568</v>
      </c>
      <c r="C685" s="60" t="s">
        <v>7123</v>
      </c>
      <c r="D685" s="63" t="s">
        <v>18</v>
      </c>
      <c r="E685" s="63" t="s">
        <v>7124</v>
      </c>
      <c r="F685" s="63" t="s">
        <v>582</v>
      </c>
      <c r="G685" s="60" t="s">
        <v>18</v>
      </c>
      <c r="H685" s="126">
        <v>43521.0</v>
      </c>
      <c r="I685" s="126">
        <v>43521.0</v>
      </c>
      <c r="J685" s="127" t="s">
        <v>7125</v>
      </c>
      <c r="K685" s="59">
        <v>35000.0</v>
      </c>
      <c r="L685" s="60" t="s">
        <v>7126</v>
      </c>
      <c r="M685" s="61" t="s">
        <v>18</v>
      </c>
      <c r="N685" s="66">
        <v>35000.0</v>
      </c>
      <c r="O685" s="62" t="s">
        <v>1527</v>
      </c>
    </row>
    <row r="686">
      <c r="A686" s="63">
        <v>1.0</v>
      </c>
      <c r="B686" s="60" t="s">
        <v>1568</v>
      </c>
      <c r="C686" s="60" t="s">
        <v>7123</v>
      </c>
      <c r="D686" s="63" t="s">
        <v>18</v>
      </c>
      <c r="E686" s="63" t="s">
        <v>7124</v>
      </c>
      <c r="F686" s="63" t="s">
        <v>582</v>
      </c>
      <c r="G686" s="60" t="s">
        <v>18</v>
      </c>
      <c r="H686" s="126">
        <v>43503.0</v>
      </c>
      <c r="I686" s="126">
        <v>43504.0</v>
      </c>
      <c r="J686" s="127" t="s">
        <v>7127</v>
      </c>
      <c r="K686" s="59">
        <v>35000.0</v>
      </c>
      <c r="L686" s="60" t="s">
        <v>7126</v>
      </c>
      <c r="M686" s="61" t="s">
        <v>18</v>
      </c>
      <c r="N686" s="59" t="s">
        <v>18</v>
      </c>
      <c r="O686" s="366"/>
      <c r="P686" s="306"/>
    </row>
    <row r="687">
      <c r="A687" s="63">
        <v>1.0</v>
      </c>
      <c r="B687" s="60" t="s">
        <v>7128</v>
      </c>
      <c r="C687" s="60" t="s">
        <v>4243</v>
      </c>
      <c r="D687" s="63">
        <v>145.0</v>
      </c>
      <c r="E687" s="63" t="s">
        <v>7129</v>
      </c>
      <c r="F687" s="63" t="s">
        <v>582</v>
      </c>
      <c r="G687" s="60" t="s">
        <v>18</v>
      </c>
      <c r="H687" s="126">
        <v>43502.0</v>
      </c>
      <c r="I687" s="126">
        <v>43504.0</v>
      </c>
      <c r="J687" s="127" t="s">
        <v>7130</v>
      </c>
      <c r="K687" s="59">
        <v>73576.0</v>
      </c>
      <c r="L687" s="60" t="s">
        <v>18</v>
      </c>
      <c r="M687" s="63" t="s">
        <v>18</v>
      </c>
      <c r="N687" s="59" t="s">
        <v>18</v>
      </c>
      <c r="O687" s="57"/>
    </row>
    <row r="688">
      <c r="A688" s="63">
        <v>1.0</v>
      </c>
      <c r="B688" s="60" t="s">
        <v>580</v>
      </c>
      <c r="C688" s="60" t="s">
        <v>2862</v>
      </c>
      <c r="D688" s="63">
        <v>919.0</v>
      </c>
      <c r="E688" s="63" t="s">
        <v>679</v>
      </c>
      <c r="F688" s="63" t="s">
        <v>582</v>
      </c>
      <c r="G688" s="60" t="s">
        <v>2440</v>
      </c>
      <c r="H688" s="126">
        <v>43734.0</v>
      </c>
      <c r="I688" s="126">
        <v>43749.0</v>
      </c>
      <c r="J688" s="127" t="s">
        <v>7131</v>
      </c>
      <c r="K688" s="59">
        <v>2686514.0</v>
      </c>
      <c r="L688" s="60" t="s">
        <v>682</v>
      </c>
      <c r="M688" s="61" t="s">
        <v>683</v>
      </c>
      <c r="N688" s="59" t="s">
        <v>18</v>
      </c>
      <c r="O688" s="57"/>
    </row>
    <row r="689">
      <c r="A689" s="63">
        <v>2.0</v>
      </c>
      <c r="B689" s="60" t="s">
        <v>580</v>
      </c>
      <c r="C689" s="60" t="s">
        <v>2862</v>
      </c>
      <c r="D689" s="63">
        <v>788.0</v>
      </c>
      <c r="E689" s="63" t="s">
        <v>679</v>
      </c>
      <c r="F689" s="63" t="s">
        <v>582</v>
      </c>
      <c r="G689" s="60" t="s">
        <v>2440</v>
      </c>
      <c r="H689" s="126">
        <v>43693.0</v>
      </c>
      <c r="I689" s="126">
        <v>43705.0</v>
      </c>
      <c r="J689" s="127" t="s">
        <v>7132</v>
      </c>
      <c r="K689" s="59">
        <v>2686514.0</v>
      </c>
      <c r="L689" s="60" t="s">
        <v>682</v>
      </c>
      <c r="M689" s="61" t="s">
        <v>683</v>
      </c>
      <c r="N689" s="59" t="s">
        <v>18</v>
      </c>
      <c r="O689" s="57"/>
    </row>
    <row r="690">
      <c r="A690" s="63">
        <v>1.0</v>
      </c>
      <c r="B690" s="60" t="s">
        <v>580</v>
      </c>
      <c r="C690" s="60" t="s">
        <v>7133</v>
      </c>
      <c r="D690" s="63" t="s">
        <v>18</v>
      </c>
      <c r="E690" s="63" t="s">
        <v>679</v>
      </c>
      <c r="F690" s="63" t="s">
        <v>582</v>
      </c>
      <c r="G690" s="60" t="s">
        <v>2440</v>
      </c>
      <c r="H690" s="126">
        <v>43508.0</v>
      </c>
      <c r="I690" s="126">
        <v>43508.0</v>
      </c>
      <c r="J690" s="127" t="s">
        <v>7134</v>
      </c>
      <c r="K690" s="59">
        <v>2686514.0</v>
      </c>
      <c r="L690" s="60" t="s">
        <v>682</v>
      </c>
      <c r="M690" s="61" t="s">
        <v>683</v>
      </c>
      <c r="N690" s="66">
        <v>1940796.0</v>
      </c>
      <c r="O690" s="365" t="s">
        <v>337</v>
      </c>
    </row>
    <row r="691">
      <c r="A691" s="63">
        <v>1.0</v>
      </c>
      <c r="B691" s="60" t="s">
        <v>580</v>
      </c>
      <c r="C691" s="60" t="s">
        <v>7133</v>
      </c>
      <c r="D691" s="63" t="s">
        <v>18</v>
      </c>
      <c r="E691" s="63" t="s">
        <v>679</v>
      </c>
      <c r="F691" s="63" t="s">
        <v>582</v>
      </c>
      <c r="G691" s="60" t="s">
        <v>2440</v>
      </c>
      <c r="H691" s="126">
        <v>43508.0</v>
      </c>
      <c r="I691" s="126">
        <v>43508.0</v>
      </c>
      <c r="J691" s="127" t="s">
        <v>7134</v>
      </c>
      <c r="K691" s="59">
        <v>2686514.0</v>
      </c>
      <c r="L691" s="60" t="s">
        <v>682</v>
      </c>
      <c r="M691" s="61" t="s">
        <v>683</v>
      </c>
      <c r="N691" s="66">
        <v>565150.84</v>
      </c>
      <c r="O691" s="365" t="s">
        <v>337</v>
      </c>
    </row>
    <row r="692">
      <c r="A692" s="63">
        <v>1.0</v>
      </c>
      <c r="B692" s="60" t="s">
        <v>580</v>
      </c>
      <c r="C692" s="60" t="s">
        <v>7133</v>
      </c>
      <c r="D692" s="63">
        <v>118.0</v>
      </c>
      <c r="E692" s="63" t="s">
        <v>679</v>
      </c>
      <c r="F692" s="63" t="s">
        <v>582</v>
      </c>
      <c r="G692" s="60" t="s">
        <v>2440</v>
      </c>
      <c r="H692" s="126">
        <v>43503.0</v>
      </c>
      <c r="I692" s="126">
        <v>43503.0</v>
      </c>
      <c r="J692" s="127" t="s">
        <v>7135</v>
      </c>
      <c r="K692" s="59">
        <v>2686514.0</v>
      </c>
      <c r="L692" s="60" t="s">
        <v>682</v>
      </c>
      <c r="M692" s="61" t="s">
        <v>683</v>
      </c>
      <c r="N692" s="59" t="s">
        <v>18</v>
      </c>
      <c r="O692" s="57"/>
    </row>
    <row r="693">
      <c r="A693" s="63">
        <v>1.0</v>
      </c>
      <c r="B693" s="60" t="s">
        <v>5502</v>
      </c>
      <c r="C693" s="60" t="s">
        <v>153</v>
      </c>
      <c r="D693" s="63">
        <v>143.0</v>
      </c>
      <c r="E693" s="63" t="s">
        <v>7136</v>
      </c>
      <c r="F693" s="63" t="s">
        <v>582</v>
      </c>
      <c r="G693" s="60" t="s">
        <v>18</v>
      </c>
      <c r="H693" s="126">
        <v>43502.0</v>
      </c>
      <c r="I693" s="126">
        <v>43509.0</v>
      </c>
      <c r="J693" s="127" t="s">
        <v>7137</v>
      </c>
      <c r="K693" s="59">
        <v>628015.0</v>
      </c>
      <c r="L693" s="60" t="s">
        <v>18</v>
      </c>
      <c r="M693" s="63" t="s">
        <v>18</v>
      </c>
      <c r="N693" s="59" t="s">
        <v>18</v>
      </c>
      <c r="O693" s="343"/>
    </row>
    <row r="694">
      <c r="A694" s="63">
        <v>1.0</v>
      </c>
      <c r="B694" s="60" t="s">
        <v>2393</v>
      </c>
      <c r="C694" s="60" t="s">
        <v>7138</v>
      </c>
      <c r="D694" s="63" t="s">
        <v>18</v>
      </c>
      <c r="E694" s="63" t="s">
        <v>7139</v>
      </c>
      <c r="F694" s="63" t="s">
        <v>582</v>
      </c>
      <c r="G694" s="60" t="s">
        <v>18</v>
      </c>
      <c r="H694" s="126">
        <v>43642.0</v>
      </c>
      <c r="I694" s="126">
        <v>43642.0</v>
      </c>
      <c r="J694" s="127" t="s">
        <v>6545</v>
      </c>
      <c r="K694" s="59">
        <v>95690.0</v>
      </c>
      <c r="L694" s="60" t="s">
        <v>7140</v>
      </c>
      <c r="M694" s="61" t="s">
        <v>7141</v>
      </c>
      <c r="N694" s="66">
        <v>95690.0</v>
      </c>
      <c r="O694" s="62" t="s">
        <v>672</v>
      </c>
    </row>
    <row r="695">
      <c r="A695" s="63">
        <v>1.0</v>
      </c>
      <c r="B695" s="60" t="s">
        <v>2393</v>
      </c>
      <c r="C695" s="60" t="s">
        <v>7138</v>
      </c>
      <c r="D695" s="63" t="s">
        <v>18</v>
      </c>
      <c r="E695" s="63" t="s">
        <v>7139</v>
      </c>
      <c r="F695" s="63" t="s">
        <v>582</v>
      </c>
      <c r="G695" s="60" t="s">
        <v>18</v>
      </c>
      <c r="H695" s="126">
        <v>43517.0</v>
      </c>
      <c r="I695" s="126">
        <v>43521.0</v>
      </c>
      <c r="J695" s="127" t="s">
        <v>7142</v>
      </c>
      <c r="K695" s="59">
        <v>95690.0</v>
      </c>
      <c r="L695" s="60" t="s">
        <v>7140</v>
      </c>
      <c r="M695" s="61" t="s">
        <v>7141</v>
      </c>
      <c r="N695" s="59" t="s">
        <v>18</v>
      </c>
      <c r="O695" s="57"/>
    </row>
    <row r="696">
      <c r="A696" s="63">
        <v>1.0</v>
      </c>
      <c r="B696" s="60" t="s">
        <v>2393</v>
      </c>
      <c r="C696" s="60" t="s">
        <v>7138</v>
      </c>
      <c r="D696" s="63" t="s">
        <v>18</v>
      </c>
      <c r="E696" s="63" t="s">
        <v>7139</v>
      </c>
      <c r="F696" s="63" t="s">
        <v>582</v>
      </c>
      <c r="G696" s="60" t="s">
        <v>18</v>
      </c>
      <c r="H696" s="126">
        <v>43515.0</v>
      </c>
      <c r="I696" s="126">
        <v>43516.0</v>
      </c>
      <c r="J696" s="127" t="s">
        <v>7143</v>
      </c>
      <c r="K696" s="59">
        <v>95690.0</v>
      </c>
      <c r="L696" s="60" t="s">
        <v>7144</v>
      </c>
      <c r="M696" s="63" t="s">
        <v>18</v>
      </c>
      <c r="N696" s="66" t="s">
        <v>18</v>
      </c>
      <c r="O696" s="57"/>
    </row>
    <row r="697">
      <c r="A697" s="63">
        <v>1.0</v>
      </c>
      <c r="B697" s="60" t="s">
        <v>2393</v>
      </c>
      <c r="C697" s="60" t="s">
        <v>7138</v>
      </c>
      <c r="D697" s="63">
        <v>174.0</v>
      </c>
      <c r="E697" s="63" t="s">
        <v>7139</v>
      </c>
      <c r="F697" s="63" t="s">
        <v>582</v>
      </c>
      <c r="G697" s="60" t="s">
        <v>18</v>
      </c>
      <c r="H697" s="126">
        <v>43504.0</v>
      </c>
      <c r="I697" s="126">
        <v>43504.0</v>
      </c>
      <c r="J697" s="127" t="s">
        <v>7145</v>
      </c>
      <c r="K697" s="59">
        <v>95690.0</v>
      </c>
      <c r="L697" s="60" t="s">
        <v>18</v>
      </c>
      <c r="M697" s="63" t="s">
        <v>18</v>
      </c>
      <c r="N697" s="66" t="s">
        <v>18</v>
      </c>
      <c r="O697" s="57"/>
    </row>
    <row r="698">
      <c r="A698" s="63">
        <v>2.0</v>
      </c>
      <c r="B698" s="60" t="s">
        <v>1275</v>
      </c>
      <c r="C698" s="60" t="s">
        <v>116</v>
      </c>
      <c r="D698" s="63" t="s">
        <v>18</v>
      </c>
      <c r="E698" s="63" t="s">
        <v>6605</v>
      </c>
      <c r="F698" s="63" t="s">
        <v>582</v>
      </c>
      <c r="G698" s="60" t="s">
        <v>18</v>
      </c>
      <c r="H698" s="126">
        <v>43815.0</v>
      </c>
      <c r="I698" s="126">
        <v>43815.0</v>
      </c>
      <c r="J698" s="127" t="s">
        <v>7146</v>
      </c>
      <c r="K698" s="59">
        <v>6053567.0</v>
      </c>
      <c r="L698" s="60" t="s">
        <v>7147</v>
      </c>
      <c r="M698" s="61" t="s">
        <v>7148</v>
      </c>
      <c r="N698" s="66">
        <v>1787647.5</v>
      </c>
      <c r="O698" s="367" t="s">
        <v>539</v>
      </c>
    </row>
    <row r="699">
      <c r="A699" s="63">
        <v>2.0</v>
      </c>
      <c r="B699" s="60" t="s">
        <v>1275</v>
      </c>
      <c r="C699" s="60" t="s">
        <v>116</v>
      </c>
      <c r="D699" s="63" t="s">
        <v>18</v>
      </c>
      <c r="E699" s="63" t="s">
        <v>6605</v>
      </c>
      <c r="F699" s="63" t="s">
        <v>582</v>
      </c>
      <c r="G699" s="60" t="s">
        <v>18</v>
      </c>
      <c r="H699" s="126">
        <v>43663.0</v>
      </c>
      <c r="I699" s="126">
        <v>43663.0</v>
      </c>
      <c r="J699" s="127" t="s">
        <v>7051</v>
      </c>
      <c r="K699" s="59">
        <v>6053567.0</v>
      </c>
      <c r="L699" s="60" t="s">
        <v>7147</v>
      </c>
      <c r="M699" s="61" t="s">
        <v>7148</v>
      </c>
      <c r="N699" s="66">
        <v>4171177.5</v>
      </c>
      <c r="O699" s="62" t="s">
        <v>539</v>
      </c>
    </row>
    <row r="700">
      <c r="A700" s="63">
        <v>2.0</v>
      </c>
      <c r="B700" s="60" t="s">
        <v>1275</v>
      </c>
      <c r="C700" s="60" t="s">
        <v>116</v>
      </c>
      <c r="D700" s="63" t="s">
        <v>18</v>
      </c>
      <c r="E700" s="63" t="s">
        <v>6605</v>
      </c>
      <c r="F700" s="63" t="s">
        <v>582</v>
      </c>
      <c r="G700" s="60" t="s">
        <v>18</v>
      </c>
      <c r="H700" s="126">
        <v>43599.0</v>
      </c>
      <c r="I700" s="126">
        <v>43599.0</v>
      </c>
      <c r="J700" s="127" t="s">
        <v>7149</v>
      </c>
      <c r="K700" s="59">
        <v>6053567.0</v>
      </c>
      <c r="L700" s="60" t="s">
        <v>7147</v>
      </c>
      <c r="M700" s="61" t="s">
        <v>7148</v>
      </c>
      <c r="N700" s="59" t="s">
        <v>18</v>
      </c>
      <c r="O700" s="57"/>
    </row>
    <row r="701">
      <c r="A701" s="63">
        <v>1.0</v>
      </c>
      <c r="B701" s="60" t="s">
        <v>102</v>
      </c>
      <c r="C701" s="60" t="s">
        <v>5457</v>
      </c>
      <c r="D701" s="63" t="s">
        <v>18</v>
      </c>
      <c r="E701" s="63" t="s">
        <v>6611</v>
      </c>
      <c r="F701" s="63" t="s">
        <v>582</v>
      </c>
      <c r="G701" s="60" t="s">
        <v>18</v>
      </c>
      <c r="H701" s="126">
        <v>43721.0</v>
      </c>
      <c r="I701" s="126">
        <v>43721.0</v>
      </c>
      <c r="J701" s="127" t="s">
        <v>7150</v>
      </c>
      <c r="K701" s="59">
        <v>732396.0</v>
      </c>
      <c r="L701" s="60" t="s">
        <v>7151</v>
      </c>
      <c r="M701" s="61" t="s">
        <v>7152</v>
      </c>
      <c r="N701" s="66">
        <v>732396.0</v>
      </c>
      <c r="O701" s="62" t="s">
        <v>337</v>
      </c>
    </row>
    <row r="702">
      <c r="A702" s="63">
        <v>1.0</v>
      </c>
      <c r="B702" s="222" t="s">
        <v>102</v>
      </c>
      <c r="C702" s="222" t="s">
        <v>5457</v>
      </c>
      <c r="D702" s="217" t="s">
        <v>7153</v>
      </c>
      <c r="E702" s="217" t="s">
        <v>6611</v>
      </c>
      <c r="F702" s="217" t="s">
        <v>582</v>
      </c>
      <c r="G702" s="222" t="s">
        <v>18</v>
      </c>
      <c r="H702" s="341">
        <v>43530.0</v>
      </c>
      <c r="I702" s="219">
        <v>43536.0</v>
      </c>
      <c r="J702" s="342" t="s">
        <v>7154</v>
      </c>
      <c r="K702" s="221">
        <v>732396.0</v>
      </c>
      <c r="L702" s="222" t="s">
        <v>7151</v>
      </c>
      <c r="M702" s="223" t="s">
        <v>7152</v>
      </c>
      <c r="N702" s="360" t="s">
        <v>18</v>
      </c>
      <c r="O702" s="57"/>
    </row>
    <row r="703">
      <c r="A703" s="63">
        <v>2.0</v>
      </c>
      <c r="B703" s="222" t="s">
        <v>844</v>
      </c>
      <c r="C703" s="222" t="s">
        <v>7155</v>
      </c>
      <c r="D703" s="217">
        <v>1091.0</v>
      </c>
      <c r="E703" s="217" t="s">
        <v>7156</v>
      </c>
      <c r="F703" s="217" t="s">
        <v>582</v>
      </c>
      <c r="G703" s="222" t="s">
        <v>3493</v>
      </c>
      <c r="H703" s="341">
        <v>43781.0</v>
      </c>
      <c r="I703" s="341">
        <v>43804.0</v>
      </c>
      <c r="J703" s="342" t="s">
        <v>7157</v>
      </c>
      <c r="K703" s="221">
        <v>5692609.0</v>
      </c>
      <c r="L703" s="222" t="s">
        <v>18</v>
      </c>
      <c r="M703" s="217" t="s">
        <v>18</v>
      </c>
      <c r="N703" s="221" t="s">
        <v>18</v>
      </c>
      <c r="O703" s="57"/>
    </row>
    <row r="704">
      <c r="A704" s="63">
        <v>2.0</v>
      </c>
      <c r="B704" s="60" t="s">
        <v>2910</v>
      </c>
      <c r="C704" s="60" t="s">
        <v>875</v>
      </c>
      <c r="D704" s="63" t="s">
        <v>18</v>
      </c>
      <c r="E704" s="63" t="s">
        <v>7156</v>
      </c>
      <c r="F704" s="217" t="s">
        <v>582</v>
      </c>
      <c r="G704" s="60" t="s">
        <v>6475</v>
      </c>
      <c r="H704" s="126">
        <v>43566.0</v>
      </c>
      <c r="I704" s="126">
        <v>43648.0</v>
      </c>
      <c r="J704" s="127" t="s">
        <v>7158</v>
      </c>
      <c r="K704" s="59">
        <v>5328287.0</v>
      </c>
      <c r="L704" s="60" t="s">
        <v>18</v>
      </c>
      <c r="M704" s="63" t="s">
        <v>18</v>
      </c>
      <c r="N704" s="59" t="s">
        <v>18</v>
      </c>
      <c r="O704" s="57"/>
      <c r="P704" s="152"/>
    </row>
    <row r="705">
      <c r="A705" s="63">
        <v>2.0</v>
      </c>
      <c r="B705" s="60" t="s">
        <v>2910</v>
      </c>
      <c r="C705" s="60" t="s">
        <v>875</v>
      </c>
      <c r="D705" s="63">
        <v>129.0</v>
      </c>
      <c r="E705" s="63" t="s">
        <v>7156</v>
      </c>
      <c r="F705" s="217" t="s">
        <v>582</v>
      </c>
      <c r="G705" s="60" t="s">
        <v>6475</v>
      </c>
      <c r="H705" s="126">
        <v>43504.0</v>
      </c>
      <c r="I705" s="126">
        <v>43566.0</v>
      </c>
      <c r="J705" s="127" t="s">
        <v>7159</v>
      </c>
      <c r="K705" s="59">
        <v>5328287.0</v>
      </c>
      <c r="L705" s="60" t="s">
        <v>18</v>
      </c>
      <c r="M705" s="63" t="s">
        <v>18</v>
      </c>
      <c r="N705" s="59" t="s">
        <v>18</v>
      </c>
      <c r="O705" s="57"/>
    </row>
    <row r="706">
      <c r="A706" s="63">
        <v>2.0</v>
      </c>
      <c r="B706" s="60" t="s">
        <v>2910</v>
      </c>
      <c r="C706" s="60" t="s">
        <v>7160</v>
      </c>
      <c r="D706" s="63">
        <v>128.0</v>
      </c>
      <c r="E706" s="63" t="s">
        <v>7161</v>
      </c>
      <c r="F706" s="217" t="s">
        <v>582</v>
      </c>
      <c r="G706" s="60" t="s">
        <v>3493</v>
      </c>
      <c r="H706" s="126">
        <v>43504.0</v>
      </c>
      <c r="I706" s="126">
        <v>43518.0</v>
      </c>
      <c r="J706" s="127" t="s">
        <v>7162</v>
      </c>
      <c r="K706" s="59">
        <v>4906649.0</v>
      </c>
      <c r="L706" s="60" t="s">
        <v>18</v>
      </c>
      <c r="M706" s="63" t="s">
        <v>18</v>
      </c>
      <c r="N706" s="59" t="s">
        <v>18</v>
      </c>
      <c r="O706" s="57"/>
    </row>
    <row r="707">
      <c r="A707" s="63">
        <v>2.0</v>
      </c>
      <c r="B707" s="60" t="s">
        <v>7163</v>
      </c>
      <c r="C707" s="60" t="s">
        <v>7164</v>
      </c>
      <c r="D707" s="63" t="s">
        <v>18</v>
      </c>
      <c r="E707" s="63" t="s">
        <v>7165</v>
      </c>
      <c r="F707" s="217" t="s">
        <v>582</v>
      </c>
      <c r="G707" s="60" t="s">
        <v>7166</v>
      </c>
      <c r="H707" s="126">
        <v>43615.0</v>
      </c>
      <c r="I707" s="126">
        <v>43615.0</v>
      </c>
      <c r="J707" s="121" t="s">
        <v>7167</v>
      </c>
      <c r="K707" s="59">
        <v>654000.0</v>
      </c>
      <c r="L707" s="60" t="s">
        <v>7168</v>
      </c>
      <c r="M707" s="61" t="s">
        <v>7169</v>
      </c>
      <c r="N707" s="66">
        <v>327000.0</v>
      </c>
      <c r="O707" s="62" t="s">
        <v>337</v>
      </c>
    </row>
    <row r="708">
      <c r="A708" s="63">
        <v>1.0</v>
      </c>
      <c r="B708" s="60" t="s">
        <v>1275</v>
      </c>
      <c r="C708" s="60" t="s">
        <v>326</v>
      </c>
      <c r="D708" s="63" t="s">
        <v>18</v>
      </c>
      <c r="E708" s="63" t="s">
        <v>6628</v>
      </c>
      <c r="F708" s="217" t="s">
        <v>582</v>
      </c>
      <c r="G708" s="60" t="s">
        <v>18</v>
      </c>
      <c r="H708" s="126">
        <v>43574.0</v>
      </c>
      <c r="I708" s="126">
        <v>43577.0</v>
      </c>
      <c r="J708" s="127" t="s">
        <v>7170</v>
      </c>
      <c r="K708" s="59">
        <v>2435184.0</v>
      </c>
      <c r="L708" s="60" t="s">
        <v>18</v>
      </c>
      <c r="M708" s="61" t="s">
        <v>18</v>
      </c>
      <c r="N708" s="59" t="s">
        <v>18</v>
      </c>
      <c r="O708" s="57"/>
    </row>
    <row r="709">
      <c r="A709" s="63">
        <v>2.0</v>
      </c>
      <c r="B709" s="60" t="s">
        <v>7171</v>
      </c>
      <c r="C709" s="60" t="s">
        <v>7172</v>
      </c>
      <c r="D709" s="63">
        <v>177.0</v>
      </c>
      <c r="E709" s="63" t="s">
        <v>7173</v>
      </c>
      <c r="F709" s="217" t="s">
        <v>582</v>
      </c>
      <c r="G709" s="60" t="s">
        <v>6948</v>
      </c>
      <c r="H709" s="64">
        <v>43507.0</v>
      </c>
      <c r="I709" s="64">
        <v>43510.0</v>
      </c>
      <c r="J709" s="127" t="s">
        <v>7174</v>
      </c>
      <c r="K709" s="59" t="s">
        <v>18</v>
      </c>
      <c r="L709" s="60" t="s">
        <v>18</v>
      </c>
      <c r="M709" s="61" t="s">
        <v>18</v>
      </c>
      <c r="N709" s="66" t="s">
        <v>18</v>
      </c>
      <c r="O709" s="57"/>
    </row>
    <row r="710">
      <c r="A710" s="63">
        <v>2.0</v>
      </c>
      <c r="B710" s="60" t="s">
        <v>7175</v>
      </c>
      <c r="C710" s="60" t="s">
        <v>2891</v>
      </c>
      <c r="D710" s="63" t="s">
        <v>18</v>
      </c>
      <c r="E710" s="63" t="s">
        <v>2892</v>
      </c>
      <c r="F710" s="217" t="s">
        <v>582</v>
      </c>
      <c r="G710" s="60" t="s">
        <v>6475</v>
      </c>
      <c r="H710" s="126">
        <v>43706.0</v>
      </c>
      <c r="I710" s="126">
        <v>43706.0</v>
      </c>
      <c r="J710" s="127" t="s">
        <v>6931</v>
      </c>
      <c r="K710" s="138">
        <v>9.345832635E7</v>
      </c>
      <c r="L710" s="125" t="s">
        <v>7176</v>
      </c>
      <c r="M710" s="61" t="s">
        <v>6910</v>
      </c>
      <c r="N710" s="66">
        <f>8986872+62519691.4</f>
        <v>71506563.4</v>
      </c>
      <c r="O710" s="62" t="s">
        <v>672</v>
      </c>
    </row>
    <row r="711">
      <c r="A711" s="63">
        <v>2.0</v>
      </c>
      <c r="B711" s="60" t="s">
        <v>7175</v>
      </c>
      <c r="C711" s="60" t="s">
        <v>2891</v>
      </c>
      <c r="D711" s="63">
        <v>637.0</v>
      </c>
      <c r="E711" s="63" t="s">
        <v>2892</v>
      </c>
      <c r="F711" s="217" t="s">
        <v>582</v>
      </c>
      <c r="G711" s="60" t="s">
        <v>6475</v>
      </c>
      <c r="H711" s="126">
        <v>43656.0</v>
      </c>
      <c r="I711" s="126">
        <v>43669.0</v>
      </c>
      <c r="J711" s="127" t="s">
        <v>7177</v>
      </c>
      <c r="K711" s="59">
        <v>9.345832635E7</v>
      </c>
      <c r="L711" s="125" t="s">
        <v>7176</v>
      </c>
      <c r="M711" s="61" t="s">
        <v>6910</v>
      </c>
      <c r="N711" s="59" t="s">
        <v>18</v>
      </c>
      <c r="O711" s="57"/>
    </row>
    <row r="712">
      <c r="A712" s="63">
        <v>2.0</v>
      </c>
      <c r="B712" s="60" t="s">
        <v>584</v>
      </c>
      <c r="C712" s="60" t="s">
        <v>6907</v>
      </c>
      <c r="D712" s="63">
        <v>500.0</v>
      </c>
      <c r="E712" s="63" t="s">
        <v>2892</v>
      </c>
      <c r="F712" s="217" t="s">
        <v>582</v>
      </c>
      <c r="G712" s="60" t="s">
        <v>6475</v>
      </c>
      <c r="H712" s="126">
        <v>43614.0</v>
      </c>
      <c r="I712" s="126">
        <v>43619.0</v>
      </c>
      <c r="J712" s="127" t="s">
        <v>7178</v>
      </c>
      <c r="K712" s="59">
        <v>9.345832635E7</v>
      </c>
      <c r="L712" s="125" t="s">
        <v>7176</v>
      </c>
      <c r="M712" s="61" t="s">
        <v>6910</v>
      </c>
      <c r="N712" s="63" t="s">
        <v>18</v>
      </c>
      <c r="O712" s="343"/>
    </row>
    <row r="713">
      <c r="A713" s="63">
        <v>2.0</v>
      </c>
      <c r="B713" s="60" t="s">
        <v>835</v>
      </c>
      <c r="C713" s="60" t="s">
        <v>7179</v>
      </c>
      <c r="D713" s="63">
        <v>400.0</v>
      </c>
      <c r="E713" s="63" t="s">
        <v>2892</v>
      </c>
      <c r="F713" s="217" t="s">
        <v>582</v>
      </c>
      <c r="G713" s="60" t="s">
        <v>6475</v>
      </c>
      <c r="H713" s="126">
        <v>43578.0</v>
      </c>
      <c r="I713" s="126">
        <v>43581.0</v>
      </c>
      <c r="J713" s="127" t="s">
        <v>7180</v>
      </c>
      <c r="K713" s="59">
        <v>9.3458326E7</v>
      </c>
      <c r="L713" s="60" t="s">
        <v>6909</v>
      </c>
      <c r="M713" s="61" t="s">
        <v>6910</v>
      </c>
      <c r="N713" s="59" t="s">
        <v>18</v>
      </c>
      <c r="O713" s="57"/>
      <c r="P713" s="152"/>
    </row>
    <row r="714" ht="72.75" customHeight="1">
      <c r="A714" s="63">
        <v>2.0</v>
      </c>
      <c r="B714" s="203" t="s">
        <v>6906</v>
      </c>
      <c r="C714" s="60" t="s">
        <v>6907</v>
      </c>
      <c r="D714" s="63">
        <v>347.0</v>
      </c>
      <c r="E714" s="204" t="s">
        <v>2892</v>
      </c>
      <c r="F714" s="63" t="s">
        <v>582</v>
      </c>
      <c r="G714" s="60" t="s">
        <v>6475</v>
      </c>
      <c r="H714" s="368">
        <v>43563.0</v>
      </c>
      <c r="I714" s="126">
        <v>43573.0</v>
      </c>
      <c r="J714" s="127" t="s">
        <v>7181</v>
      </c>
      <c r="K714" s="369">
        <v>9.3458326E7</v>
      </c>
      <c r="L714" s="60" t="s">
        <v>6909</v>
      </c>
      <c r="M714" s="61" t="s">
        <v>6910</v>
      </c>
      <c r="N714" s="59" t="s">
        <v>18</v>
      </c>
      <c r="O714" s="57"/>
    </row>
    <row r="715">
      <c r="A715" s="63">
        <v>2.0</v>
      </c>
      <c r="B715" s="60" t="s">
        <v>6906</v>
      </c>
      <c r="C715" s="60" t="s">
        <v>6907</v>
      </c>
      <c r="D715" s="63">
        <v>244.0</v>
      </c>
      <c r="E715" s="63" t="s">
        <v>2892</v>
      </c>
      <c r="F715" s="63" t="s">
        <v>582</v>
      </c>
      <c r="G715" s="60" t="s">
        <v>6475</v>
      </c>
      <c r="H715" s="126">
        <v>43530.0</v>
      </c>
      <c r="I715" s="126">
        <v>43530.0</v>
      </c>
      <c r="J715" s="127" t="s">
        <v>7182</v>
      </c>
      <c r="K715" s="59">
        <v>9.3458326E7</v>
      </c>
      <c r="L715" s="60" t="s">
        <v>6909</v>
      </c>
      <c r="M715" s="61" t="s">
        <v>6910</v>
      </c>
      <c r="N715" s="59" t="s">
        <v>18</v>
      </c>
      <c r="O715" s="57"/>
      <c r="P715" s="152"/>
    </row>
    <row r="716">
      <c r="A716" s="63">
        <v>2.0</v>
      </c>
      <c r="B716" s="60" t="s">
        <v>6906</v>
      </c>
      <c r="C716" s="60" t="s">
        <v>6907</v>
      </c>
      <c r="D716" s="63">
        <v>206.0</v>
      </c>
      <c r="E716" s="63" t="s">
        <v>2892</v>
      </c>
      <c r="F716" s="63" t="s">
        <v>582</v>
      </c>
      <c r="G716" s="60" t="s">
        <v>6475</v>
      </c>
      <c r="H716" s="126">
        <v>43521.0</v>
      </c>
      <c r="I716" s="126">
        <v>43525.0</v>
      </c>
      <c r="J716" s="127" t="s">
        <v>7183</v>
      </c>
      <c r="K716" s="59">
        <v>9.3458326E7</v>
      </c>
      <c r="L716" s="60" t="s">
        <v>6909</v>
      </c>
      <c r="M716" s="61" t="s">
        <v>6910</v>
      </c>
      <c r="N716" s="59" t="s">
        <v>18</v>
      </c>
      <c r="O716" s="57"/>
    </row>
    <row r="717">
      <c r="A717" s="63">
        <v>2.0</v>
      </c>
      <c r="B717" s="60" t="s">
        <v>6906</v>
      </c>
      <c r="C717" s="60" t="s">
        <v>6907</v>
      </c>
      <c r="D717" s="63">
        <v>173.0</v>
      </c>
      <c r="E717" s="63" t="s">
        <v>2892</v>
      </c>
      <c r="F717" s="63" t="s">
        <v>582</v>
      </c>
      <c r="G717" s="60" t="s">
        <v>6475</v>
      </c>
      <c r="H717" s="126">
        <v>43511.0</v>
      </c>
      <c r="I717" s="126">
        <v>43523.0</v>
      </c>
      <c r="J717" s="127" t="s">
        <v>7184</v>
      </c>
      <c r="K717" s="59">
        <v>9.3458326E7</v>
      </c>
      <c r="L717" s="60" t="s">
        <v>6909</v>
      </c>
      <c r="M717" s="61" t="s">
        <v>6910</v>
      </c>
      <c r="N717" s="59" t="s">
        <v>18</v>
      </c>
      <c r="O717" s="57"/>
    </row>
    <row r="718">
      <c r="A718" s="63">
        <v>3.0</v>
      </c>
      <c r="B718" s="60" t="s">
        <v>6576</v>
      </c>
      <c r="C718" s="60" t="s">
        <v>7185</v>
      </c>
      <c r="D718" s="63">
        <v>65.0</v>
      </c>
      <c r="E718" s="63" t="s">
        <v>7186</v>
      </c>
      <c r="F718" s="63" t="s">
        <v>1608</v>
      </c>
      <c r="G718" s="60" t="s">
        <v>5060</v>
      </c>
      <c r="H718" s="64">
        <v>43487.0</v>
      </c>
      <c r="I718" s="126">
        <v>43529.0</v>
      </c>
      <c r="J718" s="127" t="s">
        <v>7187</v>
      </c>
      <c r="K718" s="59">
        <v>3.9539768E7</v>
      </c>
      <c r="L718" s="63" t="s">
        <v>18</v>
      </c>
      <c r="M718" s="63" t="s">
        <v>18</v>
      </c>
      <c r="N718" s="63" t="s">
        <v>18</v>
      </c>
      <c r="O718" s="57"/>
    </row>
    <row r="719">
      <c r="A719" s="63">
        <v>2.0</v>
      </c>
      <c r="B719" s="60" t="s">
        <v>7188</v>
      </c>
      <c r="C719" s="60" t="s">
        <v>7189</v>
      </c>
      <c r="D719" s="63">
        <v>203.0</v>
      </c>
      <c r="E719" s="63" t="s">
        <v>7190</v>
      </c>
      <c r="F719" s="63" t="s">
        <v>582</v>
      </c>
      <c r="G719" s="60" t="s">
        <v>6948</v>
      </c>
      <c r="H719" s="64">
        <v>43511.0</v>
      </c>
      <c r="I719" s="64">
        <v>43517.0</v>
      </c>
      <c r="J719" s="127" t="s">
        <v>7191</v>
      </c>
      <c r="K719" s="59" t="s">
        <v>18</v>
      </c>
      <c r="L719" s="60" t="s">
        <v>18</v>
      </c>
      <c r="M719" s="61" t="s">
        <v>18</v>
      </c>
      <c r="N719" s="66" t="s">
        <v>18</v>
      </c>
      <c r="O719" s="57"/>
    </row>
    <row r="720">
      <c r="A720" s="63">
        <v>2.0</v>
      </c>
      <c r="B720" s="137" t="s">
        <v>588</v>
      </c>
      <c r="C720" s="60" t="s">
        <v>6772</v>
      </c>
      <c r="D720" s="63" t="s">
        <v>18</v>
      </c>
      <c r="E720" s="63" t="s">
        <v>6773</v>
      </c>
      <c r="F720" s="63" t="s">
        <v>582</v>
      </c>
      <c r="G720" s="60" t="s">
        <v>3493</v>
      </c>
      <c r="H720" s="126">
        <v>43655.0</v>
      </c>
      <c r="I720" s="126">
        <v>43655.0</v>
      </c>
      <c r="J720" s="127" t="s">
        <v>7192</v>
      </c>
      <c r="K720" s="59">
        <v>1.2647295E7</v>
      </c>
      <c r="L720" s="60" t="s">
        <v>6775</v>
      </c>
      <c r="M720" s="61" t="s">
        <v>6776</v>
      </c>
      <c r="N720" s="66">
        <v>4008549.43</v>
      </c>
      <c r="O720" s="62" t="s">
        <v>672</v>
      </c>
    </row>
    <row r="721">
      <c r="A721" s="63">
        <v>2.0</v>
      </c>
      <c r="B721" s="137" t="s">
        <v>588</v>
      </c>
      <c r="C721" s="60" t="s">
        <v>6772</v>
      </c>
      <c r="D721" s="63">
        <v>281.0</v>
      </c>
      <c r="E721" s="63" t="s">
        <v>6773</v>
      </c>
      <c r="F721" s="63" t="s">
        <v>582</v>
      </c>
      <c r="G721" s="60" t="s">
        <v>3493</v>
      </c>
      <c r="H721" s="126">
        <v>43543.0</v>
      </c>
      <c r="I721" s="126">
        <v>43549.0</v>
      </c>
      <c r="J721" s="127" t="s">
        <v>7193</v>
      </c>
      <c r="K721" s="59">
        <v>1.2647295E7</v>
      </c>
      <c r="L721" s="60" t="s">
        <v>6775</v>
      </c>
      <c r="M721" s="61" t="s">
        <v>6776</v>
      </c>
      <c r="N721" s="59" t="s">
        <v>18</v>
      </c>
      <c r="O721" s="62"/>
    </row>
    <row r="722">
      <c r="A722" s="63">
        <v>1.0</v>
      </c>
      <c r="B722" s="60" t="s">
        <v>7194</v>
      </c>
      <c r="C722" s="63" t="s">
        <v>93</v>
      </c>
      <c r="D722" s="63">
        <v>61.0</v>
      </c>
      <c r="E722" s="63" t="s">
        <v>7195</v>
      </c>
      <c r="F722" s="63" t="s">
        <v>1608</v>
      </c>
      <c r="G722" s="60" t="s">
        <v>18</v>
      </c>
      <c r="H722" s="126">
        <v>43487.0</v>
      </c>
      <c r="I722" s="126">
        <v>43494.0</v>
      </c>
      <c r="J722" s="127" t="s">
        <v>7196</v>
      </c>
      <c r="K722" s="59">
        <v>1177117.03</v>
      </c>
      <c r="L722" s="60" t="s">
        <v>18</v>
      </c>
      <c r="M722" s="63" t="s">
        <v>18</v>
      </c>
      <c r="N722" s="66" t="s">
        <v>18</v>
      </c>
      <c r="O722" s="57"/>
    </row>
    <row r="723">
      <c r="A723" s="63">
        <v>2.0</v>
      </c>
      <c r="B723" s="60" t="s">
        <v>588</v>
      </c>
      <c r="C723" s="60" t="s">
        <v>7197</v>
      </c>
      <c r="D723" s="63" t="s">
        <v>18</v>
      </c>
      <c r="E723" s="63" t="s">
        <v>7198</v>
      </c>
      <c r="F723" s="63" t="s">
        <v>582</v>
      </c>
      <c r="G723" s="60" t="s">
        <v>3493</v>
      </c>
      <c r="H723" s="126">
        <v>43539.0</v>
      </c>
      <c r="I723" s="126">
        <v>43539.0</v>
      </c>
      <c r="J723" s="121" t="s">
        <v>7199</v>
      </c>
      <c r="K723" s="59">
        <v>297653.0</v>
      </c>
      <c r="L723" s="60" t="s">
        <v>7200</v>
      </c>
      <c r="M723" s="61" t="s">
        <v>7201</v>
      </c>
      <c r="N723" s="66">
        <v>410421.0</v>
      </c>
      <c r="O723" s="62" t="s">
        <v>672</v>
      </c>
    </row>
    <row r="724">
      <c r="A724" s="63">
        <v>3.0</v>
      </c>
      <c r="B724" s="60" t="s">
        <v>580</v>
      </c>
      <c r="C724" s="60" t="s">
        <v>7202</v>
      </c>
      <c r="D724" s="63" t="s">
        <v>18</v>
      </c>
      <c r="E724" s="63" t="s">
        <v>7203</v>
      </c>
      <c r="F724" s="63" t="s">
        <v>582</v>
      </c>
      <c r="G724" s="60" t="s">
        <v>6475</v>
      </c>
      <c r="H724" s="126">
        <v>43564.0</v>
      </c>
      <c r="I724" s="64">
        <v>43578.0</v>
      </c>
      <c r="J724" s="127" t="s">
        <v>7204</v>
      </c>
      <c r="K724" s="125">
        <v>9.1845934E7</v>
      </c>
      <c r="L724" s="60" t="s">
        <v>18</v>
      </c>
      <c r="M724" s="63" t="s">
        <v>18</v>
      </c>
      <c r="N724" s="59" t="s">
        <v>18</v>
      </c>
      <c r="O724" s="57"/>
    </row>
    <row r="725">
      <c r="A725" s="63">
        <v>3.0</v>
      </c>
      <c r="B725" s="60" t="s">
        <v>580</v>
      </c>
      <c r="C725" s="60" t="s">
        <v>7202</v>
      </c>
      <c r="D725" s="63" t="s">
        <v>18</v>
      </c>
      <c r="E725" s="63" t="s">
        <v>7203</v>
      </c>
      <c r="F725" s="63" t="s">
        <v>582</v>
      </c>
      <c r="G725" s="60" t="s">
        <v>6475</v>
      </c>
      <c r="H725" s="126">
        <v>43514.0</v>
      </c>
      <c r="I725" s="126">
        <v>43545.0</v>
      </c>
      <c r="J725" s="121" t="s">
        <v>7205</v>
      </c>
      <c r="K725" s="59">
        <v>1.06511257E8</v>
      </c>
      <c r="L725" s="60" t="s">
        <v>18</v>
      </c>
      <c r="M725" s="61" t="s">
        <v>7206</v>
      </c>
      <c r="N725" s="66" t="s">
        <v>18</v>
      </c>
      <c r="O725" s="62"/>
    </row>
    <row r="726">
      <c r="A726" s="63">
        <v>1.0</v>
      </c>
      <c r="B726" s="60" t="s">
        <v>6662</v>
      </c>
      <c r="C726" s="60" t="s">
        <v>93</v>
      </c>
      <c r="D726" s="63" t="s">
        <v>18</v>
      </c>
      <c r="E726" s="63" t="s">
        <v>6663</v>
      </c>
      <c r="F726" s="63" t="s">
        <v>582</v>
      </c>
      <c r="G726" s="60" t="s">
        <v>18</v>
      </c>
      <c r="H726" s="126">
        <v>43642.0</v>
      </c>
      <c r="I726" s="126">
        <v>43735.0</v>
      </c>
      <c r="J726" s="127" t="s">
        <v>7207</v>
      </c>
      <c r="K726" s="59">
        <v>1260470.0</v>
      </c>
      <c r="L726" s="60" t="s">
        <v>7208</v>
      </c>
      <c r="M726" s="61" t="s">
        <v>7209</v>
      </c>
      <c r="N726" s="59" t="s">
        <v>18</v>
      </c>
      <c r="O726" s="57"/>
    </row>
    <row r="727">
      <c r="A727" s="63">
        <v>1.0</v>
      </c>
      <c r="B727" s="60" t="s">
        <v>6662</v>
      </c>
      <c r="C727" s="60" t="s">
        <v>93</v>
      </c>
      <c r="D727" s="63" t="s">
        <v>18</v>
      </c>
      <c r="E727" s="63" t="s">
        <v>6663</v>
      </c>
      <c r="F727" s="63" t="s">
        <v>582</v>
      </c>
      <c r="G727" s="60" t="s">
        <v>18</v>
      </c>
      <c r="H727" s="126">
        <v>43734.0</v>
      </c>
      <c r="I727" s="126">
        <v>43734.0</v>
      </c>
      <c r="J727" s="127" t="s">
        <v>7210</v>
      </c>
      <c r="K727" s="59">
        <v>1260470.0</v>
      </c>
      <c r="L727" s="60" t="s">
        <v>7208</v>
      </c>
      <c r="M727" s="61" t="s">
        <v>7209</v>
      </c>
      <c r="N727" s="66">
        <v>1260470.0</v>
      </c>
      <c r="O727" s="62" t="s">
        <v>337</v>
      </c>
    </row>
    <row r="728">
      <c r="A728" s="63">
        <v>1.0</v>
      </c>
      <c r="B728" s="60" t="s">
        <v>6662</v>
      </c>
      <c r="C728" s="60" t="s">
        <v>93</v>
      </c>
      <c r="D728" s="63" t="s">
        <v>18</v>
      </c>
      <c r="E728" s="63" t="s">
        <v>6663</v>
      </c>
      <c r="F728" s="63" t="s">
        <v>582</v>
      </c>
      <c r="G728" s="60" t="s">
        <v>18</v>
      </c>
      <c r="H728" s="126">
        <v>43539.0</v>
      </c>
      <c r="I728" s="126">
        <v>43544.0</v>
      </c>
      <c r="J728" s="127" t="s">
        <v>7211</v>
      </c>
      <c r="K728" s="59">
        <v>1260470.0</v>
      </c>
      <c r="L728" s="60" t="s">
        <v>7208</v>
      </c>
      <c r="M728" s="61" t="s">
        <v>7209</v>
      </c>
      <c r="N728" s="59" t="s">
        <v>18</v>
      </c>
      <c r="O728" s="57"/>
    </row>
    <row r="729">
      <c r="A729" s="63">
        <v>1.0</v>
      </c>
      <c r="B729" s="60" t="s">
        <v>5382</v>
      </c>
      <c r="C729" s="60" t="s">
        <v>93</v>
      </c>
      <c r="D729" s="63" t="s">
        <v>18</v>
      </c>
      <c r="E729" s="63" t="s">
        <v>6663</v>
      </c>
      <c r="F729" s="63" t="s">
        <v>582</v>
      </c>
      <c r="G729" s="60" t="s">
        <v>18</v>
      </c>
      <c r="H729" s="126">
        <v>43535.0</v>
      </c>
      <c r="I729" s="126">
        <v>43535.0</v>
      </c>
      <c r="J729" s="127" t="s">
        <v>7212</v>
      </c>
      <c r="K729" s="59">
        <v>1200360.0</v>
      </c>
      <c r="L729" s="60" t="s">
        <v>18</v>
      </c>
      <c r="M729" s="63" t="s">
        <v>18</v>
      </c>
      <c r="N729" s="59" t="s">
        <v>18</v>
      </c>
      <c r="O729" s="57"/>
    </row>
    <row r="730">
      <c r="A730" s="63">
        <v>2.0</v>
      </c>
      <c r="B730" s="60" t="s">
        <v>7213</v>
      </c>
      <c r="C730" s="60" t="s">
        <v>6479</v>
      </c>
      <c r="D730" s="63" t="s">
        <v>18</v>
      </c>
      <c r="E730" s="63" t="s">
        <v>7214</v>
      </c>
      <c r="F730" s="63" t="s">
        <v>582</v>
      </c>
      <c r="G730" s="60" t="s">
        <v>3493</v>
      </c>
      <c r="H730" s="126">
        <v>43608.0</v>
      </c>
      <c r="I730" s="126">
        <v>43608.0</v>
      </c>
      <c r="J730" s="127" t="s">
        <v>7215</v>
      </c>
      <c r="K730" s="59">
        <v>1.302814E7</v>
      </c>
      <c r="L730" s="60" t="s">
        <v>7216</v>
      </c>
      <c r="M730" s="61" t="s">
        <v>6483</v>
      </c>
      <c r="N730" s="66">
        <v>1853087.33</v>
      </c>
      <c r="O730" s="62" t="s">
        <v>672</v>
      </c>
      <c r="P730" s="152"/>
    </row>
    <row r="731">
      <c r="A731" s="63">
        <v>2.0</v>
      </c>
      <c r="B731" s="60" t="s">
        <v>7213</v>
      </c>
      <c r="C731" s="60" t="s">
        <v>6479</v>
      </c>
      <c r="D731" s="63" t="s">
        <v>18</v>
      </c>
      <c r="E731" s="63" t="s">
        <v>7214</v>
      </c>
      <c r="F731" s="63" t="s">
        <v>582</v>
      </c>
      <c r="G731" s="60" t="s">
        <v>3493</v>
      </c>
      <c r="H731" s="126">
        <v>43551.0</v>
      </c>
      <c r="I731" s="126">
        <v>43551.0</v>
      </c>
      <c r="J731" s="127" t="s">
        <v>7217</v>
      </c>
      <c r="K731" s="59">
        <v>1.302814E7</v>
      </c>
      <c r="L731" s="60" t="s">
        <v>7216</v>
      </c>
      <c r="M731" s="61" t="s">
        <v>6483</v>
      </c>
      <c r="N731" s="66">
        <v>4632718.33</v>
      </c>
      <c r="O731" s="62" t="s">
        <v>672</v>
      </c>
    </row>
    <row r="732">
      <c r="A732" s="63">
        <v>2.0</v>
      </c>
      <c r="B732" s="60" t="s">
        <v>7213</v>
      </c>
      <c r="C732" s="60" t="s">
        <v>6479</v>
      </c>
      <c r="D732" s="63" t="s">
        <v>18</v>
      </c>
      <c r="E732" s="63" t="s">
        <v>7214</v>
      </c>
      <c r="F732" s="63" t="s">
        <v>582</v>
      </c>
      <c r="G732" s="60" t="s">
        <v>3493</v>
      </c>
      <c r="H732" s="126">
        <v>43530.0</v>
      </c>
      <c r="I732" s="126">
        <v>43530.0</v>
      </c>
      <c r="J732" s="121" t="s">
        <v>6969</v>
      </c>
      <c r="K732" s="59">
        <v>1.302814E7</v>
      </c>
      <c r="L732" s="60" t="s">
        <v>7216</v>
      </c>
      <c r="M732" s="61" t="s">
        <v>7218</v>
      </c>
      <c r="N732" s="66">
        <v>2605628.05</v>
      </c>
      <c r="O732" s="62" t="s">
        <v>672</v>
      </c>
    </row>
    <row r="733">
      <c r="A733" s="63">
        <v>1.0</v>
      </c>
      <c r="B733" s="60" t="s">
        <v>7219</v>
      </c>
      <c r="C733" s="60" t="s">
        <v>309</v>
      </c>
      <c r="D733" s="63" t="s">
        <v>18</v>
      </c>
      <c r="E733" s="63" t="s">
        <v>18</v>
      </c>
      <c r="F733" s="63" t="s">
        <v>1527</v>
      </c>
      <c r="G733" s="60" t="s">
        <v>18</v>
      </c>
      <c r="H733" s="126">
        <v>43487.0</v>
      </c>
      <c r="I733" s="126">
        <v>43487.0</v>
      </c>
      <c r="J733" s="127" t="s">
        <v>7061</v>
      </c>
      <c r="K733" s="59">
        <v>23080.0</v>
      </c>
      <c r="L733" s="60" t="s">
        <v>7220</v>
      </c>
      <c r="M733" s="63" t="s">
        <v>18</v>
      </c>
      <c r="N733" s="66">
        <v>23080.0</v>
      </c>
      <c r="O733" s="62" t="s">
        <v>1527</v>
      </c>
    </row>
    <row r="734">
      <c r="A734" s="63">
        <v>2.0</v>
      </c>
      <c r="B734" s="60" t="s">
        <v>7221</v>
      </c>
      <c r="C734" s="60" t="s">
        <v>7222</v>
      </c>
      <c r="D734" s="63">
        <v>225.0</v>
      </c>
      <c r="E734" s="63" t="s">
        <v>7223</v>
      </c>
      <c r="F734" s="63" t="s">
        <v>582</v>
      </c>
      <c r="G734" s="60" t="s">
        <v>6475</v>
      </c>
      <c r="H734" s="64">
        <v>43517.0</v>
      </c>
      <c r="I734" s="64">
        <v>43566.0</v>
      </c>
      <c r="J734" s="127" t="s">
        <v>7224</v>
      </c>
      <c r="K734" s="59">
        <v>864872.0</v>
      </c>
      <c r="L734" s="60" t="s">
        <v>18</v>
      </c>
      <c r="M734" s="61" t="s">
        <v>18</v>
      </c>
      <c r="N734" s="66" t="s">
        <v>18</v>
      </c>
      <c r="O734" s="57"/>
    </row>
    <row r="735">
      <c r="A735" s="63">
        <v>1.0</v>
      </c>
      <c r="B735" s="60" t="s">
        <v>7225</v>
      </c>
      <c r="C735" s="60" t="s">
        <v>7226</v>
      </c>
      <c r="D735" s="63" t="s">
        <v>18</v>
      </c>
      <c r="E735" s="63" t="s">
        <v>7227</v>
      </c>
      <c r="F735" s="63" t="s">
        <v>582</v>
      </c>
      <c r="G735" s="60" t="s">
        <v>18</v>
      </c>
      <c r="H735" s="126">
        <v>43683.0</v>
      </c>
      <c r="I735" s="126">
        <v>43683.0</v>
      </c>
      <c r="J735" s="127" t="s">
        <v>7228</v>
      </c>
      <c r="K735" s="59">
        <v>858013.0</v>
      </c>
      <c r="L735" s="60" t="s">
        <v>7229</v>
      </c>
      <c r="M735" s="61" t="s">
        <v>7230</v>
      </c>
      <c r="N735" s="66">
        <v>257403.94</v>
      </c>
      <c r="O735" s="62" t="s">
        <v>672</v>
      </c>
    </row>
    <row r="736">
      <c r="A736" s="63">
        <v>2.0</v>
      </c>
      <c r="B736" s="60" t="s">
        <v>2910</v>
      </c>
      <c r="C736" s="60" t="s">
        <v>7231</v>
      </c>
      <c r="D736" s="63">
        <v>583.0</v>
      </c>
      <c r="E736" s="63" t="s">
        <v>7227</v>
      </c>
      <c r="F736" s="63" t="s">
        <v>582</v>
      </c>
      <c r="G736" s="60" t="s">
        <v>6475</v>
      </c>
      <c r="H736" s="64">
        <v>43644.0</v>
      </c>
      <c r="I736" s="126">
        <v>43648.0</v>
      </c>
      <c r="J736" s="127" t="s">
        <v>7232</v>
      </c>
      <c r="K736" s="59">
        <v>858013.13</v>
      </c>
      <c r="L736" s="60" t="s">
        <v>7233</v>
      </c>
      <c r="M736" s="63" t="s">
        <v>18</v>
      </c>
      <c r="N736" s="63" t="s">
        <v>18</v>
      </c>
      <c r="O736" s="57"/>
    </row>
    <row r="737">
      <c r="A737" s="63">
        <v>2.0</v>
      </c>
      <c r="B737" s="60" t="s">
        <v>7234</v>
      </c>
      <c r="C737" s="60" t="s">
        <v>7235</v>
      </c>
      <c r="D737" s="63">
        <v>200.0</v>
      </c>
      <c r="E737" s="63" t="s">
        <v>7227</v>
      </c>
      <c r="F737" s="63" t="s">
        <v>582</v>
      </c>
      <c r="G737" s="60" t="s">
        <v>6475</v>
      </c>
      <c r="H737" s="64">
        <v>43518.0</v>
      </c>
      <c r="I737" s="64">
        <v>43546.0</v>
      </c>
      <c r="J737" s="127" t="s">
        <v>7236</v>
      </c>
      <c r="K737" s="59">
        <v>1029616.0</v>
      </c>
      <c r="L737" s="60" t="s">
        <v>7237</v>
      </c>
      <c r="M737" s="61" t="s">
        <v>18</v>
      </c>
      <c r="N737" s="66" t="s">
        <v>18</v>
      </c>
      <c r="O737" s="57"/>
      <c r="P737" s="152"/>
    </row>
    <row r="738">
      <c r="A738" s="63">
        <v>2.0</v>
      </c>
      <c r="B738" s="203" t="s">
        <v>7238</v>
      </c>
      <c r="C738" s="60" t="s">
        <v>116</v>
      </c>
      <c r="D738" s="63">
        <v>234.0</v>
      </c>
      <c r="E738" s="63" t="s">
        <v>7239</v>
      </c>
      <c r="F738" s="63" t="s">
        <v>582</v>
      </c>
      <c r="G738" s="60" t="s">
        <v>18</v>
      </c>
      <c r="H738" s="64">
        <v>43518.0</v>
      </c>
      <c r="I738" s="64">
        <v>43538.0</v>
      </c>
      <c r="J738" s="127" t="s">
        <v>7240</v>
      </c>
      <c r="K738" s="63" t="s">
        <v>18</v>
      </c>
      <c r="L738" s="60" t="s">
        <v>18</v>
      </c>
      <c r="M738" s="61" t="s">
        <v>18</v>
      </c>
      <c r="N738" s="66" t="s">
        <v>18</v>
      </c>
      <c r="O738" s="57"/>
    </row>
    <row r="739">
      <c r="A739" s="63">
        <v>2.0</v>
      </c>
      <c r="B739" s="203" t="s">
        <v>6766</v>
      </c>
      <c r="C739" s="60" t="s">
        <v>7241</v>
      </c>
      <c r="D739" s="63" t="s">
        <v>18</v>
      </c>
      <c r="E739" s="63" t="s">
        <v>7242</v>
      </c>
      <c r="F739" s="63" t="s">
        <v>582</v>
      </c>
      <c r="G739" s="60" t="s">
        <v>18</v>
      </c>
      <c r="H739" s="64">
        <v>43710.0</v>
      </c>
      <c r="I739" s="64">
        <v>43710.0</v>
      </c>
      <c r="J739" s="127" t="s">
        <v>7243</v>
      </c>
      <c r="K739" s="59">
        <v>651600.0</v>
      </c>
      <c r="L739" s="60" t="s">
        <v>7244</v>
      </c>
      <c r="M739" s="61" t="s">
        <v>18</v>
      </c>
      <c r="N739" s="66">
        <v>651600.0</v>
      </c>
      <c r="O739" s="62" t="s">
        <v>695</v>
      </c>
    </row>
    <row r="740">
      <c r="A740" s="63">
        <v>2.0</v>
      </c>
      <c r="B740" s="60" t="s">
        <v>6766</v>
      </c>
      <c r="C740" s="60" t="s">
        <v>7241</v>
      </c>
      <c r="D740" s="63" t="s">
        <v>7245</v>
      </c>
      <c r="E740" s="63" t="s">
        <v>7242</v>
      </c>
      <c r="F740" s="63" t="s">
        <v>582</v>
      </c>
      <c r="G740" s="60" t="s">
        <v>18</v>
      </c>
      <c r="H740" s="64">
        <v>43521.0</v>
      </c>
      <c r="I740" s="64">
        <v>43524.0</v>
      </c>
      <c r="J740" s="127" t="s">
        <v>7246</v>
      </c>
      <c r="K740" s="138">
        <v>651600.0</v>
      </c>
      <c r="L740" s="60" t="s">
        <v>7244</v>
      </c>
      <c r="M740" s="61" t="s">
        <v>18</v>
      </c>
      <c r="N740" s="66" t="s">
        <v>18</v>
      </c>
      <c r="O740" s="57"/>
    </row>
    <row r="741">
      <c r="A741" s="63">
        <v>1.0</v>
      </c>
      <c r="B741" s="60" t="s">
        <v>7247</v>
      </c>
      <c r="C741" s="60" t="s">
        <v>6592</v>
      </c>
      <c r="D741" s="63">
        <v>272.0</v>
      </c>
      <c r="E741" s="63" t="s">
        <v>7248</v>
      </c>
      <c r="F741" s="63" t="s">
        <v>582</v>
      </c>
      <c r="G741" s="60" t="s">
        <v>18</v>
      </c>
      <c r="H741" s="126">
        <v>43530.0</v>
      </c>
      <c r="I741" s="126">
        <v>43531.0</v>
      </c>
      <c r="J741" s="127" t="s">
        <v>7249</v>
      </c>
      <c r="K741" s="59">
        <v>76108.0</v>
      </c>
      <c r="L741" s="60" t="s">
        <v>18</v>
      </c>
      <c r="M741" s="63" t="s">
        <v>18</v>
      </c>
      <c r="N741" s="59" t="s">
        <v>18</v>
      </c>
      <c r="O741" s="57"/>
    </row>
    <row r="742">
      <c r="A742" s="63">
        <v>2.0</v>
      </c>
      <c r="B742" s="60" t="s">
        <v>7250</v>
      </c>
      <c r="C742" s="60" t="s">
        <v>701</v>
      </c>
      <c r="D742" s="63" t="s">
        <v>18</v>
      </c>
      <c r="E742" s="63" t="s">
        <v>7251</v>
      </c>
      <c r="F742" s="63" t="s">
        <v>582</v>
      </c>
      <c r="G742" s="60" t="s">
        <v>3493</v>
      </c>
      <c r="H742" s="126">
        <v>43501.0</v>
      </c>
      <c r="I742" s="126">
        <v>43501.0</v>
      </c>
      <c r="J742" s="121" t="s">
        <v>7252</v>
      </c>
      <c r="K742" s="59">
        <v>7846254.0</v>
      </c>
      <c r="L742" s="60" t="s">
        <v>7253</v>
      </c>
      <c r="M742" s="61" t="s">
        <v>7254</v>
      </c>
      <c r="N742" s="66">
        <v>268628.0</v>
      </c>
      <c r="O742" s="62" t="s">
        <v>672</v>
      </c>
    </row>
    <row r="743">
      <c r="A743" s="63">
        <v>1.0</v>
      </c>
      <c r="B743" s="60" t="s">
        <v>102</v>
      </c>
      <c r="C743" s="60" t="s">
        <v>93</v>
      </c>
      <c r="D743" s="63" t="s">
        <v>18</v>
      </c>
      <c r="E743" s="63" t="s">
        <v>7255</v>
      </c>
      <c r="F743" s="63" t="s">
        <v>582</v>
      </c>
      <c r="G743" s="60" t="s">
        <v>18</v>
      </c>
      <c r="H743" s="64">
        <v>43657.0</v>
      </c>
      <c r="I743" s="64">
        <v>43657.0</v>
      </c>
      <c r="J743" s="127" t="s">
        <v>7256</v>
      </c>
      <c r="K743" s="59">
        <v>1136212.0</v>
      </c>
      <c r="L743" s="60" t="s">
        <v>7257</v>
      </c>
      <c r="M743" s="61" t="s">
        <v>7258</v>
      </c>
      <c r="N743" s="66">
        <v>404820.0</v>
      </c>
      <c r="O743" s="62" t="s">
        <v>337</v>
      </c>
    </row>
    <row r="744">
      <c r="A744" s="63">
        <v>1.0</v>
      </c>
      <c r="B744" s="60" t="s">
        <v>102</v>
      </c>
      <c r="C744" s="60" t="s">
        <v>93</v>
      </c>
      <c r="D744" s="63" t="s">
        <v>18</v>
      </c>
      <c r="E744" s="63" t="s">
        <v>7255</v>
      </c>
      <c r="F744" s="63" t="s">
        <v>582</v>
      </c>
      <c r="G744" s="60" t="s">
        <v>18</v>
      </c>
      <c r="H744" s="64">
        <v>43537.0</v>
      </c>
      <c r="I744" s="64">
        <v>43538.0</v>
      </c>
      <c r="J744" s="127" t="s">
        <v>7259</v>
      </c>
      <c r="K744" s="59">
        <v>1136212.0</v>
      </c>
      <c r="L744" s="60" t="s">
        <v>7257</v>
      </c>
      <c r="M744" s="61" t="s">
        <v>7258</v>
      </c>
      <c r="N744" s="66" t="s">
        <v>18</v>
      </c>
      <c r="O744" s="57"/>
    </row>
    <row r="745">
      <c r="A745" s="63">
        <v>1.0</v>
      </c>
      <c r="B745" s="60" t="s">
        <v>102</v>
      </c>
      <c r="C745" s="60" t="s">
        <v>93</v>
      </c>
      <c r="D745" s="63">
        <v>267.0</v>
      </c>
      <c r="E745" s="63" t="s">
        <v>7255</v>
      </c>
      <c r="F745" s="63" t="s">
        <v>582</v>
      </c>
      <c r="G745" s="60" t="s">
        <v>18</v>
      </c>
      <c r="H745" s="126">
        <v>43529.0</v>
      </c>
      <c r="I745" s="126">
        <v>43529.0</v>
      </c>
      <c r="J745" s="127" t="s">
        <v>7260</v>
      </c>
      <c r="K745" s="59">
        <f>406320-1500</f>
        <v>404820</v>
      </c>
      <c r="L745" s="60" t="s">
        <v>18</v>
      </c>
      <c r="M745" s="63" t="s">
        <v>18</v>
      </c>
      <c r="N745" s="59" t="s">
        <v>18</v>
      </c>
      <c r="O745" s="57"/>
    </row>
    <row r="746">
      <c r="A746" s="63">
        <v>1.0</v>
      </c>
      <c r="B746" s="60" t="s">
        <v>102</v>
      </c>
      <c r="C746" s="60" t="s">
        <v>93</v>
      </c>
      <c r="D746" s="63" t="s">
        <v>18</v>
      </c>
      <c r="E746" s="63" t="s">
        <v>7255</v>
      </c>
      <c r="F746" s="63" t="s">
        <v>582</v>
      </c>
      <c r="G746" s="60" t="s">
        <v>18</v>
      </c>
      <c r="H746" s="126">
        <v>43525.0</v>
      </c>
      <c r="I746" s="126">
        <v>43528.0</v>
      </c>
      <c r="J746" s="127" t="s">
        <v>7261</v>
      </c>
      <c r="K746" s="59">
        <v>419532.0</v>
      </c>
      <c r="L746" s="60" t="s">
        <v>18</v>
      </c>
      <c r="M746" s="63" t="s">
        <v>18</v>
      </c>
      <c r="N746" s="59" t="s">
        <v>18</v>
      </c>
      <c r="O746" s="57"/>
    </row>
    <row r="747">
      <c r="A747" s="63">
        <v>2.0</v>
      </c>
      <c r="B747" s="60" t="s">
        <v>588</v>
      </c>
      <c r="C747" s="60" t="s">
        <v>7262</v>
      </c>
      <c r="D747" s="63">
        <v>1005.0</v>
      </c>
      <c r="E747" s="63" t="s">
        <v>7263</v>
      </c>
      <c r="F747" s="63" t="s">
        <v>582</v>
      </c>
      <c r="G747" s="60" t="s">
        <v>3493</v>
      </c>
      <c r="H747" s="126">
        <v>43754.0</v>
      </c>
      <c r="I747" s="205">
        <v>43761.0</v>
      </c>
      <c r="J747" s="127" t="s">
        <v>7264</v>
      </c>
      <c r="K747" s="59">
        <f>74793449+1012646</f>
        <v>75806095</v>
      </c>
      <c r="L747" s="60" t="s">
        <v>18</v>
      </c>
      <c r="M747" s="66" t="s">
        <v>3124</v>
      </c>
      <c r="N747" s="59" t="s">
        <v>18</v>
      </c>
      <c r="O747" s="57"/>
    </row>
    <row r="748">
      <c r="A748" s="63">
        <v>2.0</v>
      </c>
      <c r="B748" s="60" t="s">
        <v>588</v>
      </c>
      <c r="C748" s="60" t="s">
        <v>7262</v>
      </c>
      <c r="D748" s="63">
        <v>881.0</v>
      </c>
      <c r="E748" s="63" t="s">
        <v>7263</v>
      </c>
      <c r="F748" s="63" t="s">
        <v>582</v>
      </c>
      <c r="G748" s="60" t="s">
        <v>3493</v>
      </c>
      <c r="H748" s="126">
        <v>43721.0</v>
      </c>
      <c r="I748" s="126">
        <v>43732.0</v>
      </c>
      <c r="J748" s="127" t="s">
        <v>7265</v>
      </c>
      <c r="K748" s="59">
        <v>7.4793449E7</v>
      </c>
      <c r="L748" s="60" t="s">
        <v>18</v>
      </c>
      <c r="M748" s="61" t="s">
        <v>3124</v>
      </c>
      <c r="N748" s="59" t="s">
        <v>18</v>
      </c>
      <c r="O748" s="57"/>
    </row>
    <row r="749">
      <c r="A749" s="63">
        <v>2.0</v>
      </c>
      <c r="B749" s="60" t="s">
        <v>588</v>
      </c>
      <c r="C749" s="60" t="s">
        <v>7262</v>
      </c>
      <c r="D749" s="63">
        <v>894.0</v>
      </c>
      <c r="E749" s="63" t="s">
        <v>7263</v>
      </c>
      <c r="F749" s="63" t="s">
        <v>582</v>
      </c>
      <c r="G749" s="60" t="s">
        <v>3493</v>
      </c>
      <c r="H749" s="126">
        <v>43725.0</v>
      </c>
      <c r="I749" s="126">
        <v>43731.0</v>
      </c>
      <c r="J749" s="127" t="s">
        <v>7266</v>
      </c>
      <c r="K749" s="59">
        <f>74793449+1012646</f>
        <v>75806095</v>
      </c>
      <c r="L749" s="60" t="s">
        <v>18</v>
      </c>
      <c r="M749" s="61" t="s">
        <v>3124</v>
      </c>
      <c r="N749" s="59" t="s">
        <v>18</v>
      </c>
      <c r="O749" s="57"/>
    </row>
    <row r="750">
      <c r="A750" s="63">
        <v>2.0</v>
      </c>
      <c r="B750" s="60" t="s">
        <v>588</v>
      </c>
      <c r="C750" s="60" t="s">
        <v>7262</v>
      </c>
      <c r="D750" s="63" t="s">
        <v>18</v>
      </c>
      <c r="E750" s="63" t="s">
        <v>7263</v>
      </c>
      <c r="F750" s="63" t="s">
        <v>582</v>
      </c>
      <c r="G750" s="60" t="s">
        <v>3493</v>
      </c>
      <c r="H750" s="64">
        <v>43682.0</v>
      </c>
      <c r="I750" s="64">
        <v>43718.0</v>
      </c>
      <c r="J750" s="127" t="s">
        <v>7267</v>
      </c>
      <c r="K750" s="59">
        <v>7.4793449E7</v>
      </c>
      <c r="L750" s="60" t="s">
        <v>1881</v>
      </c>
      <c r="M750" s="61" t="s">
        <v>3124</v>
      </c>
      <c r="N750" s="66" t="s">
        <v>18</v>
      </c>
      <c r="O750" s="57"/>
    </row>
    <row r="751">
      <c r="A751" s="63">
        <v>2.0</v>
      </c>
      <c r="B751" s="60" t="s">
        <v>588</v>
      </c>
      <c r="C751" s="60" t="s">
        <v>7262</v>
      </c>
      <c r="D751" s="63">
        <v>778.0</v>
      </c>
      <c r="E751" s="63" t="s">
        <v>7263</v>
      </c>
      <c r="F751" s="63" t="s">
        <v>582</v>
      </c>
      <c r="G751" s="60" t="s">
        <v>3493</v>
      </c>
      <c r="H751" s="64">
        <v>43691.0</v>
      </c>
      <c r="I751" s="64">
        <v>43718.0</v>
      </c>
      <c r="J751" s="127" t="s">
        <v>7268</v>
      </c>
      <c r="K751" s="59">
        <v>7.4793449E7</v>
      </c>
      <c r="L751" s="60" t="s">
        <v>1881</v>
      </c>
      <c r="M751" s="61" t="s">
        <v>3124</v>
      </c>
      <c r="N751" s="66" t="s">
        <v>18</v>
      </c>
      <c r="O751" s="57"/>
    </row>
    <row r="752">
      <c r="A752" s="63">
        <v>2.0</v>
      </c>
      <c r="B752" s="60" t="s">
        <v>588</v>
      </c>
      <c r="C752" s="60" t="s">
        <v>7262</v>
      </c>
      <c r="D752" s="63">
        <v>697.0</v>
      </c>
      <c r="E752" s="63" t="s">
        <v>7263</v>
      </c>
      <c r="F752" s="63" t="s">
        <v>582</v>
      </c>
      <c r="G752" s="60" t="s">
        <v>3493</v>
      </c>
      <c r="H752" s="126">
        <v>43670.0</v>
      </c>
      <c r="I752" s="126">
        <v>43682.0</v>
      </c>
      <c r="J752" s="127" t="s">
        <v>7269</v>
      </c>
      <c r="K752" s="63" t="s">
        <v>18</v>
      </c>
      <c r="L752" s="60" t="s">
        <v>18</v>
      </c>
      <c r="M752" s="63" t="s">
        <v>18</v>
      </c>
      <c r="N752" s="59" t="s">
        <v>18</v>
      </c>
      <c r="O752" s="57"/>
    </row>
    <row r="753">
      <c r="A753" s="63">
        <v>2.0</v>
      </c>
      <c r="B753" s="60" t="s">
        <v>7270</v>
      </c>
      <c r="C753" s="60" t="s">
        <v>7271</v>
      </c>
      <c r="D753" s="63" t="s">
        <v>7272</v>
      </c>
      <c r="E753" s="63" t="s">
        <v>7263</v>
      </c>
      <c r="F753" s="63" t="s">
        <v>582</v>
      </c>
      <c r="G753" s="60" t="s">
        <v>3493</v>
      </c>
      <c r="H753" s="64">
        <v>43523.0</v>
      </c>
      <c r="I753" s="64">
        <v>43552.0</v>
      </c>
      <c r="J753" s="127" t="s">
        <v>7273</v>
      </c>
      <c r="K753" s="59">
        <v>2.2862686E7</v>
      </c>
      <c r="L753" s="60" t="s">
        <v>18</v>
      </c>
      <c r="M753" s="61" t="s">
        <v>18</v>
      </c>
      <c r="N753" s="66" t="s">
        <v>18</v>
      </c>
      <c r="O753" s="57"/>
    </row>
    <row r="754">
      <c r="A754" s="63">
        <v>2.0</v>
      </c>
      <c r="B754" s="60" t="s">
        <v>588</v>
      </c>
      <c r="C754" s="60" t="s">
        <v>7274</v>
      </c>
      <c r="D754" s="63" t="s">
        <v>18</v>
      </c>
      <c r="E754" s="63" t="s">
        <v>7275</v>
      </c>
      <c r="F754" s="63" t="s">
        <v>582</v>
      </c>
      <c r="G754" s="60" t="s">
        <v>3493</v>
      </c>
      <c r="H754" s="126">
        <v>43731.0</v>
      </c>
      <c r="I754" s="126">
        <v>43738.0</v>
      </c>
      <c r="J754" s="127" t="s">
        <v>7276</v>
      </c>
      <c r="K754" s="59">
        <v>1.5664457E7</v>
      </c>
      <c r="L754" s="60" t="s">
        <v>18</v>
      </c>
      <c r="M754" s="63" t="s">
        <v>18</v>
      </c>
      <c r="N754" s="59" t="s">
        <v>18</v>
      </c>
      <c r="O754" s="57"/>
    </row>
    <row r="755">
      <c r="A755" s="63">
        <v>2.0</v>
      </c>
      <c r="B755" s="60" t="s">
        <v>588</v>
      </c>
      <c r="C755" s="60" t="s">
        <v>7274</v>
      </c>
      <c r="D755" s="63">
        <v>894.0</v>
      </c>
      <c r="E755" s="63" t="s">
        <v>7275</v>
      </c>
      <c r="F755" s="63" t="s">
        <v>582</v>
      </c>
      <c r="G755" s="60" t="s">
        <v>3493</v>
      </c>
      <c r="H755" s="126">
        <v>43725.0</v>
      </c>
      <c r="I755" s="126">
        <v>43731.0</v>
      </c>
      <c r="J755" s="127" t="s">
        <v>7277</v>
      </c>
      <c r="K755" s="59">
        <v>1.5640387E7</v>
      </c>
      <c r="L755" s="60" t="s">
        <v>18</v>
      </c>
      <c r="M755" s="63" t="s">
        <v>18</v>
      </c>
      <c r="N755" s="59" t="s">
        <v>18</v>
      </c>
      <c r="O755" s="57"/>
    </row>
    <row r="756">
      <c r="A756" s="63">
        <v>2.0</v>
      </c>
      <c r="B756" s="60" t="s">
        <v>7270</v>
      </c>
      <c r="C756" s="60" t="s">
        <v>7262</v>
      </c>
      <c r="D756" s="63" t="s">
        <v>7272</v>
      </c>
      <c r="E756" s="63" t="s">
        <v>7275</v>
      </c>
      <c r="F756" s="63" t="s">
        <v>582</v>
      </c>
      <c r="G756" s="60" t="s">
        <v>3493</v>
      </c>
      <c r="H756" s="64">
        <v>43523.0</v>
      </c>
      <c r="I756" s="64">
        <v>43552.0</v>
      </c>
      <c r="J756" s="127" t="s">
        <v>7278</v>
      </c>
      <c r="K756" s="59">
        <v>8709206.0</v>
      </c>
      <c r="L756" s="60" t="s">
        <v>18</v>
      </c>
      <c r="M756" s="61" t="s">
        <v>18</v>
      </c>
      <c r="N756" s="66" t="s">
        <v>18</v>
      </c>
      <c r="O756" s="57"/>
      <c r="P756" s="306"/>
    </row>
    <row r="757">
      <c r="A757" s="63">
        <v>2.0</v>
      </c>
      <c r="B757" s="60" t="s">
        <v>6955</v>
      </c>
      <c r="C757" s="60" t="s">
        <v>7279</v>
      </c>
      <c r="D757" s="63" t="s">
        <v>18</v>
      </c>
      <c r="E757" s="63" t="s">
        <v>7280</v>
      </c>
      <c r="F757" s="63" t="s">
        <v>582</v>
      </c>
      <c r="G757" s="60" t="s">
        <v>3493</v>
      </c>
      <c r="H757" s="126">
        <v>43528.0</v>
      </c>
      <c r="I757" s="126">
        <v>43579.0</v>
      </c>
      <c r="J757" s="127" t="s">
        <v>7281</v>
      </c>
      <c r="K757" s="59" t="s">
        <v>18</v>
      </c>
      <c r="L757" s="60" t="s">
        <v>18</v>
      </c>
      <c r="M757" s="63" t="s">
        <v>18</v>
      </c>
      <c r="N757" s="59" t="s">
        <v>18</v>
      </c>
      <c r="O757" s="57"/>
      <c r="P757" s="306"/>
    </row>
    <row r="758">
      <c r="A758" s="63">
        <v>1.0</v>
      </c>
      <c r="B758" s="60" t="s">
        <v>5429</v>
      </c>
      <c r="C758" s="60" t="s">
        <v>7282</v>
      </c>
      <c r="D758" s="63">
        <v>260.0</v>
      </c>
      <c r="E758" s="63" t="s">
        <v>7283</v>
      </c>
      <c r="F758" s="63" t="s">
        <v>582</v>
      </c>
      <c r="G758" s="60" t="s">
        <v>18</v>
      </c>
      <c r="H758" s="126">
        <v>43528.0</v>
      </c>
      <c r="I758" s="126">
        <v>43529.0</v>
      </c>
      <c r="J758" s="127" t="s">
        <v>7284</v>
      </c>
      <c r="K758" s="59">
        <v>4198419.0</v>
      </c>
      <c r="L758" s="60" t="s">
        <v>18</v>
      </c>
      <c r="M758" s="63" t="s">
        <v>18</v>
      </c>
      <c r="N758" s="59" t="s">
        <v>18</v>
      </c>
      <c r="O758" s="57"/>
      <c r="P758" s="306"/>
    </row>
    <row r="759">
      <c r="A759" s="63">
        <v>2.0</v>
      </c>
      <c r="B759" s="60" t="s">
        <v>7285</v>
      </c>
      <c r="C759" s="60" t="s">
        <v>7286</v>
      </c>
      <c r="D759" s="63" t="s">
        <v>18</v>
      </c>
      <c r="E759" s="63" t="s">
        <v>7287</v>
      </c>
      <c r="F759" s="63" t="s">
        <v>582</v>
      </c>
      <c r="G759" s="60" t="s">
        <v>7166</v>
      </c>
      <c r="H759" s="126">
        <v>43551.0</v>
      </c>
      <c r="I759" s="126">
        <v>43552.0</v>
      </c>
      <c r="J759" s="121" t="s">
        <v>7288</v>
      </c>
      <c r="K759" s="59">
        <f t="shared" ref="K759:K760" si="1">89700/2</f>
        <v>44850</v>
      </c>
      <c r="L759" s="60" t="s">
        <v>7289</v>
      </c>
      <c r="M759" s="61" t="s">
        <v>18</v>
      </c>
      <c r="N759" s="66" t="s">
        <v>18</v>
      </c>
      <c r="O759" s="57"/>
      <c r="P759" s="152"/>
    </row>
    <row r="760">
      <c r="A760" s="63">
        <v>2.0</v>
      </c>
      <c r="B760" s="60" t="s">
        <v>7285</v>
      </c>
      <c r="C760" s="60" t="s">
        <v>7286</v>
      </c>
      <c r="D760" s="63" t="s">
        <v>18</v>
      </c>
      <c r="E760" s="63" t="s">
        <v>7287</v>
      </c>
      <c r="F760" s="63" t="s">
        <v>582</v>
      </c>
      <c r="G760" s="60" t="s">
        <v>7166</v>
      </c>
      <c r="H760" s="126">
        <v>43552.0</v>
      </c>
      <c r="I760" s="126">
        <v>43552.0</v>
      </c>
      <c r="J760" s="121" t="s">
        <v>7290</v>
      </c>
      <c r="K760" s="59">
        <f t="shared" si="1"/>
        <v>44850</v>
      </c>
      <c r="L760" s="60" t="s">
        <v>7289</v>
      </c>
      <c r="M760" s="61" t="s">
        <v>18</v>
      </c>
      <c r="N760" s="66">
        <v>44850.0</v>
      </c>
      <c r="O760" s="62" t="s">
        <v>1527</v>
      </c>
      <c r="P760" s="152"/>
    </row>
    <row r="761">
      <c r="A761" s="63">
        <v>2.0</v>
      </c>
      <c r="B761" s="60" t="s">
        <v>7285</v>
      </c>
      <c r="C761" s="60" t="s">
        <v>7286</v>
      </c>
      <c r="D761" s="63" t="s">
        <v>18</v>
      </c>
      <c r="E761" s="63" t="s">
        <v>7287</v>
      </c>
      <c r="F761" s="63" t="s">
        <v>582</v>
      </c>
      <c r="G761" s="60" t="s">
        <v>7166</v>
      </c>
      <c r="H761" s="126">
        <v>43529.0</v>
      </c>
      <c r="I761" s="126">
        <v>43537.0</v>
      </c>
      <c r="J761" s="121" t="s">
        <v>7291</v>
      </c>
      <c r="K761" s="59">
        <v>89700.0</v>
      </c>
      <c r="L761" s="60" t="s">
        <v>18</v>
      </c>
      <c r="M761" s="61" t="s">
        <v>18</v>
      </c>
      <c r="N761" s="66" t="s">
        <v>18</v>
      </c>
      <c r="O761" s="62"/>
      <c r="P761" s="152"/>
    </row>
    <row r="762">
      <c r="A762" s="63">
        <v>1.0</v>
      </c>
      <c r="B762" s="60" t="s">
        <v>457</v>
      </c>
      <c r="C762" s="60" t="s">
        <v>153</v>
      </c>
      <c r="D762" s="63" t="s">
        <v>18</v>
      </c>
      <c r="E762" s="63" t="s">
        <v>5775</v>
      </c>
      <c r="F762" s="63" t="s">
        <v>582</v>
      </c>
      <c r="G762" s="60" t="s">
        <v>18</v>
      </c>
      <c r="H762" s="64">
        <v>43538.0</v>
      </c>
      <c r="I762" s="126">
        <v>43542.0</v>
      </c>
      <c r="J762" s="121" t="s">
        <v>7292</v>
      </c>
      <c r="K762" s="59">
        <v>763074.0</v>
      </c>
      <c r="L762" s="60" t="s">
        <v>18</v>
      </c>
      <c r="M762" s="63" t="s">
        <v>18</v>
      </c>
      <c r="N762" s="59" t="s">
        <v>18</v>
      </c>
      <c r="O762" s="57"/>
    </row>
    <row r="763">
      <c r="A763" s="63">
        <v>1.0</v>
      </c>
      <c r="B763" s="60" t="s">
        <v>7293</v>
      </c>
      <c r="C763" s="60" t="s">
        <v>7294</v>
      </c>
      <c r="D763" s="63" t="s">
        <v>18</v>
      </c>
      <c r="E763" s="63" t="s">
        <v>7295</v>
      </c>
      <c r="F763" s="63" t="s">
        <v>582</v>
      </c>
      <c r="G763" s="60" t="s">
        <v>18</v>
      </c>
      <c r="H763" s="126">
        <v>43535.0</v>
      </c>
      <c r="I763" s="126">
        <v>43537.0</v>
      </c>
      <c r="J763" s="127" t="s">
        <v>7296</v>
      </c>
      <c r="K763" s="59">
        <v>465200.0</v>
      </c>
      <c r="L763" s="60" t="s">
        <v>7297</v>
      </c>
      <c r="M763" s="63" t="s">
        <v>18</v>
      </c>
      <c r="N763" s="59" t="s">
        <v>18</v>
      </c>
      <c r="O763" s="57"/>
    </row>
    <row r="764">
      <c r="A764" s="63">
        <v>1.0</v>
      </c>
      <c r="B764" s="60" t="s">
        <v>5992</v>
      </c>
      <c r="C764" s="60" t="s">
        <v>7015</v>
      </c>
      <c r="D764" s="63" t="s">
        <v>18</v>
      </c>
      <c r="E764" s="63" t="s">
        <v>7298</v>
      </c>
      <c r="F764" s="63" t="s">
        <v>582</v>
      </c>
      <c r="G764" s="60" t="s">
        <v>6471</v>
      </c>
      <c r="H764" s="126">
        <v>43553.0</v>
      </c>
      <c r="I764" s="126">
        <v>43553.0</v>
      </c>
      <c r="J764" s="127" t="s">
        <v>7299</v>
      </c>
      <c r="K764" s="59">
        <f t="shared" ref="K764:K766" si="2">459984+6*2500</f>
        <v>474984</v>
      </c>
      <c r="L764" s="60" t="s">
        <v>7300</v>
      </c>
      <c r="M764" s="61" t="s">
        <v>7301</v>
      </c>
      <c r="N764" s="66">
        <v>62610.0</v>
      </c>
      <c r="O764" s="365" t="s">
        <v>337</v>
      </c>
    </row>
    <row r="765" ht="100.5" customHeight="1">
      <c r="A765" s="63">
        <v>1.0</v>
      </c>
      <c r="B765" s="60" t="s">
        <v>5992</v>
      </c>
      <c r="C765" s="60" t="s">
        <v>7015</v>
      </c>
      <c r="D765" s="63" t="s">
        <v>18</v>
      </c>
      <c r="E765" s="63" t="s">
        <v>7298</v>
      </c>
      <c r="F765" s="63" t="s">
        <v>582</v>
      </c>
      <c r="G765" s="60" t="s">
        <v>6471</v>
      </c>
      <c r="H765" s="126">
        <v>43550.0</v>
      </c>
      <c r="I765" s="126">
        <v>43550.0</v>
      </c>
      <c r="J765" s="127" t="s">
        <v>7302</v>
      </c>
      <c r="K765" s="59">
        <f t="shared" si="2"/>
        <v>474984</v>
      </c>
      <c r="L765" s="60" t="s">
        <v>7300</v>
      </c>
      <c r="M765" s="61" t="s">
        <v>7301</v>
      </c>
      <c r="N765" s="66">
        <v>92464.0</v>
      </c>
      <c r="O765" s="365" t="s">
        <v>337</v>
      </c>
    </row>
    <row r="766">
      <c r="A766" s="63">
        <v>1.0</v>
      </c>
      <c r="B766" s="60" t="s">
        <v>5992</v>
      </c>
      <c r="C766" s="60" t="s">
        <v>7015</v>
      </c>
      <c r="D766" s="63" t="s">
        <v>18</v>
      </c>
      <c r="E766" s="63" t="s">
        <v>7298</v>
      </c>
      <c r="F766" s="63" t="s">
        <v>582</v>
      </c>
      <c r="G766" s="60" t="s">
        <v>6471</v>
      </c>
      <c r="H766" s="126">
        <v>43538.0</v>
      </c>
      <c r="I766" s="126">
        <v>43538.0</v>
      </c>
      <c r="J766" s="127" t="s">
        <v>7303</v>
      </c>
      <c r="K766" s="59">
        <f t="shared" si="2"/>
        <v>474984</v>
      </c>
      <c r="L766" s="60" t="s">
        <v>7300</v>
      </c>
      <c r="M766" s="63" t="s">
        <v>18</v>
      </c>
      <c r="N766" s="59" t="s">
        <v>18</v>
      </c>
      <c r="O766" s="57"/>
    </row>
    <row r="767">
      <c r="A767" s="63">
        <v>1.0</v>
      </c>
      <c r="B767" s="60" t="s">
        <v>5992</v>
      </c>
      <c r="C767" s="60" t="s">
        <v>7015</v>
      </c>
      <c r="D767" s="63">
        <v>298.0</v>
      </c>
      <c r="E767" s="63" t="s">
        <v>7298</v>
      </c>
      <c r="F767" s="63" t="s">
        <v>582</v>
      </c>
      <c r="G767" s="60" t="s">
        <v>6471</v>
      </c>
      <c r="H767" s="126">
        <v>43535.0</v>
      </c>
      <c r="I767" s="126">
        <v>43537.0</v>
      </c>
      <c r="J767" s="127" t="s">
        <v>7304</v>
      </c>
      <c r="K767" s="59">
        <v>459984.0</v>
      </c>
      <c r="L767" s="60" t="s">
        <v>18</v>
      </c>
      <c r="M767" s="63" t="s">
        <v>18</v>
      </c>
      <c r="N767" s="59" t="s">
        <v>18</v>
      </c>
      <c r="O767" s="57"/>
    </row>
    <row r="768">
      <c r="A768" s="63">
        <v>1.0</v>
      </c>
      <c r="B768" s="60" t="s">
        <v>7305</v>
      </c>
      <c r="C768" s="60" t="s">
        <v>120</v>
      </c>
      <c r="D768" s="63" t="s">
        <v>18</v>
      </c>
      <c r="E768" s="63" t="s">
        <v>7306</v>
      </c>
      <c r="F768" s="63" t="s">
        <v>582</v>
      </c>
      <c r="G768" s="60" t="s">
        <v>18</v>
      </c>
      <c r="H768" s="126">
        <v>43536.0</v>
      </c>
      <c r="I768" s="126">
        <v>43537.0</v>
      </c>
      <c r="J768" s="127" t="s">
        <v>7307</v>
      </c>
      <c r="K768" s="59">
        <v>397937.0</v>
      </c>
      <c r="L768" s="60" t="s">
        <v>18</v>
      </c>
      <c r="M768" s="63" t="s">
        <v>18</v>
      </c>
      <c r="N768" s="59" t="s">
        <v>18</v>
      </c>
      <c r="O768" s="343"/>
    </row>
    <row r="769">
      <c r="A769" s="63">
        <v>2.0</v>
      </c>
      <c r="B769" s="60" t="s">
        <v>580</v>
      </c>
      <c r="C769" s="60" t="s">
        <v>7308</v>
      </c>
      <c r="D769" s="63" t="s">
        <v>18</v>
      </c>
      <c r="E769" s="63" t="s">
        <v>778</v>
      </c>
      <c r="F769" s="63" t="s">
        <v>582</v>
      </c>
      <c r="G769" s="60" t="s">
        <v>3493</v>
      </c>
      <c r="H769" s="126">
        <v>43514.0</v>
      </c>
      <c r="I769" s="126">
        <v>43514.0</v>
      </c>
      <c r="J769" s="121" t="s">
        <v>7083</v>
      </c>
      <c r="K769" s="59">
        <v>6051137.0</v>
      </c>
      <c r="L769" s="60" t="s">
        <v>7309</v>
      </c>
      <c r="M769" s="61" t="s">
        <v>781</v>
      </c>
      <c r="N769" s="66">
        <v>4840909.6</v>
      </c>
      <c r="O769" s="62" t="s">
        <v>672</v>
      </c>
    </row>
    <row r="770">
      <c r="A770" s="63">
        <v>2.0</v>
      </c>
      <c r="B770" s="60" t="s">
        <v>580</v>
      </c>
      <c r="C770" s="60" t="s">
        <v>7308</v>
      </c>
      <c r="D770" s="63">
        <v>98.0</v>
      </c>
      <c r="E770" s="63" t="s">
        <v>778</v>
      </c>
      <c r="F770" s="63" t="s">
        <v>582</v>
      </c>
      <c r="G770" s="60" t="s">
        <v>3493</v>
      </c>
      <c r="H770" s="126">
        <v>43500.0</v>
      </c>
      <c r="I770" s="126">
        <v>43501.0</v>
      </c>
      <c r="J770" s="121" t="s">
        <v>7310</v>
      </c>
      <c r="K770" s="59">
        <v>6051137.0</v>
      </c>
      <c r="L770" s="60" t="s">
        <v>7309</v>
      </c>
      <c r="M770" s="61" t="s">
        <v>781</v>
      </c>
      <c r="N770" s="59" t="s">
        <v>18</v>
      </c>
      <c r="O770" s="57"/>
      <c r="P770" s="152"/>
    </row>
    <row r="771">
      <c r="A771" s="63">
        <v>2.0</v>
      </c>
      <c r="B771" s="60" t="s">
        <v>580</v>
      </c>
      <c r="C771" s="60" t="s">
        <v>6259</v>
      </c>
      <c r="D771" s="63">
        <v>1252.0</v>
      </c>
      <c r="E771" s="63" t="s">
        <v>778</v>
      </c>
      <c r="F771" s="63" t="s">
        <v>582</v>
      </c>
      <c r="G771" s="60" t="s">
        <v>2440</v>
      </c>
      <c r="H771" s="126">
        <v>43822.0</v>
      </c>
      <c r="I771" s="126">
        <v>43830.0</v>
      </c>
      <c r="J771" s="127" t="s">
        <v>7311</v>
      </c>
      <c r="K771" s="59">
        <v>6051137.0</v>
      </c>
      <c r="L771" s="60" t="s">
        <v>780</v>
      </c>
      <c r="M771" s="261" t="s">
        <v>3013</v>
      </c>
      <c r="N771" s="59" t="s">
        <v>18</v>
      </c>
      <c r="O771" s="57"/>
    </row>
    <row r="772">
      <c r="A772" s="63">
        <v>2.0</v>
      </c>
      <c r="B772" s="60" t="s">
        <v>588</v>
      </c>
      <c r="C772" s="60" t="s">
        <v>7312</v>
      </c>
      <c r="D772" s="63" t="s">
        <v>18</v>
      </c>
      <c r="E772" s="63" t="s">
        <v>7313</v>
      </c>
      <c r="F772" s="63" t="s">
        <v>582</v>
      </c>
      <c r="G772" s="60" t="s">
        <v>6948</v>
      </c>
      <c r="H772" s="126">
        <v>43655.0</v>
      </c>
      <c r="I772" s="126">
        <v>43664.0</v>
      </c>
      <c r="J772" s="127" t="s">
        <v>7314</v>
      </c>
      <c r="K772" s="59">
        <v>3.07E8</v>
      </c>
      <c r="L772" s="60" t="s">
        <v>18</v>
      </c>
      <c r="M772" s="63" t="s">
        <v>18</v>
      </c>
      <c r="N772" s="59" t="s">
        <v>18</v>
      </c>
      <c r="O772" s="57"/>
    </row>
    <row r="773">
      <c r="A773" s="63">
        <v>2.0</v>
      </c>
      <c r="B773" s="60" t="s">
        <v>588</v>
      </c>
      <c r="C773" s="60" t="s">
        <v>7312</v>
      </c>
      <c r="D773" s="63">
        <v>312.0</v>
      </c>
      <c r="E773" s="63" t="s">
        <v>7313</v>
      </c>
      <c r="F773" s="63" t="s">
        <v>582</v>
      </c>
      <c r="G773" s="60" t="s">
        <v>6948</v>
      </c>
      <c r="H773" s="126">
        <v>43538.0</v>
      </c>
      <c r="I773" s="126">
        <v>43623.0</v>
      </c>
      <c r="J773" s="127" t="s">
        <v>7315</v>
      </c>
      <c r="K773" s="370" t="s">
        <v>18</v>
      </c>
      <c r="L773" s="60" t="s">
        <v>18</v>
      </c>
      <c r="M773" s="63" t="s">
        <v>18</v>
      </c>
      <c r="N773" s="59" t="s">
        <v>18</v>
      </c>
      <c r="O773" s="57"/>
    </row>
    <row r="774">
      <c r="A774" s="63">
        <v>2.0</v>
      </c>
      <c r="B774" s="60" t="s">
        <v>3491</v>
      </c>
      <c r="C774" s="60" t="s">
        <v>701</v>
      </c>
      <c r="D774" s="63" t="s">
        <v>18</v>
      </c>
      <c r="E774" s="228" t="s">
        <v>3492</v>
      </c>
      <c r="F774" s="63" t="s">
        <v>582</v>
      </c>
      <c r="G774" s="60" t="s">
        <v>3493</v>
      </c>
      <c r="H774" s="126">
        <v>43762.0</v>
      </c>
      <c r="I774" s="126">
        <v>43762.0</v>
      </c>
      <c r="J774" s="127" t="s">
        <v>5755</v>
      </c>
      <c r="K774" s="256">
        <v>3181041.0</v>
      </c>
      <c r="L774" s="60" t="s">
        <v>3495</v>
      </c>
      <c r="M774" s="61" t="s">
        <v>3496</v>
      </c>
      <c r="N774" s="66">
        <v>954312.3</v>
      </c>
      <c r="O774" s="62" t="s">
        <v>672</v>
      </c>
    </row>
    <row r="775">
      <c r="A775" s="63">
        <v>2.0</v>
      </c>
      <c r="B775" s="60" t="s">
        <v>3491</v>
      </c>
      <c r="C775" s="60" t="s">
        <v>701</v>
      </c>
      <c r="D775" s="63">
        <v>990.0</v>
      </c>
      <c r="E775" s="228" t="s">
        <v>3492</v>
      </c>
      <c r="F775" s="63" t="s">
        <v>582</v>
      </c>
      <c r="G775" s="60" t="s">
        <v>3493</v>
      </c>
      <c r="H775" s="126">
        <v>43749.0</v>
      </c>
      <c r="I775" s="126">
        <v>43756.0</v>
      </c>
      <c r="J775" s="127" t="s">
        <v>7316</v>
      </c>
      <c r="K775" s="256">
        <v>3181041.0</v>
      </c>
      <c r="L775" s="60" t="s">
        <v>3495</v>
      </c>
      <c r="M775" s="61" t="s">
        <v>3496</v>
      </c>
      <c r="N775" s="59" t="s">
        <v>18</v>
      </c>
      <c r="O775" s="57"/>
    </row>
    <row r="776">
      <c r="A776" s="63">
        <v>2.0</v>
      </c>
      <c r="B776" s="60" t="s">
        <v>3491</v>
      </c>
      <c r="C776" s="60" t="s">
        <v>701</v>
      </c>
      <c r="D776" s="63">
        <v>640.0</v>
      </c>
      <c r="E776" s="63" t="s">
        <v>3492</v>
      </c>
      <c r="F776" s="63" t="s">
        <v>582</v>
      </c>
      <c r="G776" s="60" t="s">
        <v>3493</v>
      </c>
      <c r="H776" s="126">
        <v>43656.0</v>
      </c>
      <c r="I776" s="126">
        <v>43672.0</v>
      </c>
      <c r="J776" s="127" t="s">
        <v>7317</v>
      </c>
      <c r="K776" s="59">
        <v>3181041.0</v>
      </c>
      <c r="L776" s="60" t="s">
        <v>3495</v>
      </c>
      <c r="M776" s="61" t="s">
        <v>3496</v>
      </c>
      <c r="N776" s="59" t="s">
        <v>18</v>
      </c>
      <c r="O776" s="57"/>
    </row>
    <row r="777">
      <c r="A777" s="63">
        <v>2.0</v>
      </c>
      <c r="B777" s="60" t="s">
        <v>3491</v>
      </c>
      <c r="C777" s="60" t="s">
        <v>701</v>
      </c>
      <c r="D777" s="63">
        <v>478.0</v>
      </c>
      <c r="E777" s="63" t="s">
        <v>3492</v>
      </c>
      <c r="F777" s="63" t="s">
        <v>582</v>
      </c>
      <c r="G777" s="60" t="s">
        <v>3493</v>
      </c>
      <c r="H777" s="126">
        <v>43607.0</v>
      </c>
      <c r="I777" s="126">
        <v>43629.0</v>
      </c>
      <c r="J777" s="127" t="s">
        <v>7318</v>
      </c>
      <c r="K777" s="59">
        <v>3181041.0</v>
      </c>
      <c r="L777" s="60" t="s">
        <v>3495</v>
      </c>
      <c r="M777" s="61" t="s">
        <v>3496</v>
      </c>
      <c r="N777" s="59" t="s">
        <v>18</v>
      </c>
      <c r="O777" s="57"/>
    </row>
    <row r="778">
      <c r="A778" s="63">
        <v>2.0</v>
      </c>
      <c r="B778" s="60" t="s">
        <v>3491</v>
      </c>
      <c r="C778" s="60" t="s">
        <v>7319</v>
      </c>
      <c r="D778" s="63">
        <v>376.0</v>
      </c>
      <c r="E778" s="63" t="s">
        <v>3492</v>
      </c>
      <c r="F778" s="63" t="s">
        <v>582</v>
      </c>
      <c r="G778" s="60" t="s">
        <v>18</v>
      </c>
      <c r="H778" s="126">
        <v>43570.0</v>
      </c>
      <c r="I778" s="126">
        <v>43578.0</v>
      </c>
      <c r="J778" s="127" t="s">
        <v>7320</v>
      </c>
      <c r="K778" s="59">
        <v>3181041.0</v>
      </c>
      <c r="L778" s="60" t="s">
        <v>3495</v>
      </c>
      <c r="M778" s="61" t="s">
        <v>3496</v>
      </c>
      <c r="N778" s="59" t="s">
        <v>18</v>
      </c>
      <c r="O778" s="57"/>
    </row>
    <row r="779">
      <c r="A779" s="63">
        <v>2.0</v>
      </c>
      <c r="B779" s="60" t="s">
        <v>3491</v>
      </c>
      <c r="C779" s="60" t="s">
        <v>7319</v>
      </c>
      <c r="D779" s="63" t="s">
        <v>18</v>
      </c>
      <c r="E779" s="63" t="s">
        <v>3492</v>
      </c>
      <c r="F779" s="63" t="s">
        <v>582</v>
      </c>
      <c r="G779" s="60" t="s">
        <v>18</v>
      </c>
      <c r="H779" s="126">
        <v>43539.0</v>
      </c>
      <c r="I779" s="126">
        <v>43542.0</v>
      </c>
      <c r="J779" s="127" t="s">
        <v>7321</v>
      </c>
      <c r="K779" s="59">
        <v>3181041.0</v>
      </c>
      <c r="L779" s="60" t="s">
        <v>18</v>
      </c>
      <c r="M779" s="63" t="s">
        <v>18</v>
      </c>
      <c r="N779" s="59" t="s">
        <v>18</v>
      </c>
      <c r="O779" s="57"/>
    </row>
    <row r="780" ht="26.25" customHeight="1">
      <c r="A780" s="63">
        <v>2.0</v>
      </c>
      <c r="B780" s="60" t="s">
        <v>580</v>
      </c>
      <c r="C780" s="60" t="s">
        <v>1007</v>
      </c>
      <c r="D780" s="63">
        <v>256.0</v>
      </c>
      <c r="E780" s="63" t="s">
        <v>7322</v>
      </c>
      <c r="F780" s="63" t="s">
        <v>582</v>
      </c>
      <c r="G780" s="60" t="s">
        <v>3493</v>
      </c>
      <c r="H780" s="126">
        <v>43535.0</v>
      </c>
      <c r="I780" s="126">
        <v>43546.0</v>
      </c>
      <c r="J780" s="127" t="s">
        <v>7323</v>
      </c>
      <c r="K780" s="59">
        <v>7784452.0</v>
      </c>
      <c r="L780" s="60" t="s">
        <v>18</v>
      </c>
      <c r="M780" s="63" t="s">
        <v>18</v>
      </c>
      <c r="N780" s="59" t="s">
        <v>18</v>
      </c>
      <c r="O780" s="57"/>
    </row>
    <row r="781">
      <c r="A781" s="63">
        <v>2.0</v>
      </c>
      <c r="B781" s="60" t="s">
        <v>7324</v>
      </c>
      <c r="C781" s="60" t="s">
        <v>7325</v>
      </c>
      <c r="D781" s="63">
        <v>501.0</v>
      </c>
      <c r="E781" s="63" t="s">
        <v>7326</v>
      </c>
      <c r="F781" s="63" t="s">
        <v>582</v>
      </c>
      <c r="G781" s="60" t="s">
        <v>7327</v>
      </c>
      <c r="H781" s="126">
        <v>43581.0</v>
      </c>
      <c r="I781" s="126">
        <v>43609.0</v>
      </c>
      <c r="J781" s="127" t="s">
        <v>7328</v>
      </c>
      <c r="K781" s="59">
        <v>7823811.0</v>
      </c>
      <c r="L781" s="60" t="s">
        <v>18</v>
      </c>
      <c r="M781" s="63" t="s">
        <v>18</v>
      </c>
      <c r="N781" s="59" t="s">
        <v>18</v>
      </c>
      <c r="O781" s="57"/>
    </row>
    <row r="782">
      <c r="A782" s="63">
        <v>2.0</v>
      </c>
      <c r="B782" s="60" t="s">
        <v>7324</v>
      </c>
      <c r="C782" s="60" t="s">
        <v>7325</v>
      </c>
      <c r="D782" s="63">
        <v>325.0</v>
      </c>
      <c r="E782" s="63" t="s">
        <v>7326</v>
      </c>
      <c r="F782" s="63" t="s">
        <v>582</v>
      </c>
      <c r="G782" s="60" t="s">
        <v>7327</v>
      </c>
      <c r="H782" s="126">
        <v>43539.0</v>
      </c>
      <c r="I782" s="126">
        <v>43544.0</v>
      </c>
      <c r="J782" s="127" t="s">
        <v>7329</v>
      </c>
      <c r="K782" s="63" t="s">
        <v>18</v>
      </c>
      <c r="L782" s="60" t="s">
        <v>18</v>
      </c>
      <c r="M782" s="63" t="s">
        <v>18</v>
      </c>
      <c r="N782" s="59" t="s">
        <v>18</v>
      </c>
      <c r="O782" s="62"/>
      <c r="P782" s="152"/>
    </row>
    <row r="783">
      <c r="A783" s="63">
        <v>3.0</v>
      </c>
      <c r="B783" s="60" t="s">
        <v>580</v>
      </c>
      <c r="C783" s="60" t="s">
        <v>7330</v>
      </c>
      <c r="D783" s="63" t="s">
        <v>18</v>
      </c>
      <c r="E783" s="63" t="s">
        <v>7331</v>
      </c>
      <c r="F783" s="63" t="s">
        <v>582</v>
      </c>
      <c r="G783" s="60" t="s">
        <v>6475</v>
      </c>
      <c r="H783" s="126">
        <v>43564.0</v>
      </c>
      <c r="I783" s="64">
        <v>43578.0</v>
      </c>
      <c r="J783" s="127" t="s">
        <v>7332</v>
      </c>
      <c r="K783" s="125">
        <v>7.0381403E7</v>
      </c>
      <c r="L783" s="60" t="s">
        <v>18</v>
      </c>
      <c r="M783" s="63" t="s">
        <v>18</v>
      </c>
      <c r="N783" s="59" t="s">
        <v>18</v>
      </c>
      <c r="O783" s="57"/>
      <c r="P783" s="152"/>
    </row>
    <row r="784">
      <c r="A784" s="63">
        <v>3.0</v>
      </c>
      <c r="B784" s="60" t="s">
        <v>580</v>
      </c>
      <c r="C784" s="60" t="s">
        <v>7330</v>
      </c>
      <c r="D784" s="63">
        <v>285.0</v>
      </c>
      <c r="E784" s="63" t="s">
        <v>7331</v>
      </c>
      <c r="F784" s="63" t="s">
        <v>582</v>
      </c>
      <c r="G784" s="60" t="s">
        <v>6475</v>
      </c>
      <c r="H784" s="126">
        <v>43543.0</v>
      </c>
      <c r="I784" s="126">
        <v>43564.0</v>
      </c>
      <c r="J784" s="127" t="s">
        <v>7333</v>
      </c>
      <c r="K784" s="63" t="s">
        <v>18</v>
      </c>
      <c r="L784" s="60" t="s">
        <v>18</v>
      </c>
      <c r="M784" s="63" t="s">
        <v>18</v>
      </c>
      <c r="N784" s="59" t="s">
        <v>18</v>
      </c>
      <c r="O784" s="57"/>
    </row>
    <row r="785">
      <c r="A785" s="63">
        <v>2.0</v>
      </c>
      <c r="B785" s="63" t="s">
        <v>7175</v>
      </c>
      <c r="C785" s="60" t="s">
        <v>7334</v>
      </c>
      <c r="D785" s="63">
        <v>357.0</v>
      </c>
      <c r="E785" s="63" t="s">
        <v>7335</v>
      </c>
      <c r="F785" s="63" t="s">
        <v>582</v>
      </c>
      <c r="G785" s="60" t="s">
        <v>6475</v>
      </c>
      <c r="H785" s="64">
        <v>43565.0</v>
      </c>
      <c r="I785" s="64">
        <v>43567.0</v>
      </c>
      <c r="J785" s="127" t="s">
        <v>7336</v>
      </c>
      <c r="K785" s="60" t="s">
        <v>18</v>
      </c>
      <c r="L785" s="60" t="s">
        <v>18</v>
      </c>
      <c r="M785" s="63" t="s">
        <v>18</v>
      </c>
      <c r="N785" s="59" t="s">
        <v>18</v>
      </c>
      <c r="O785" s="57"/>
    </row>
    <row r="786">
      <c r="A786" s="63">
        <v>2.0</v>
      </c>
      <c r="B786" s="63" t="s">
        <v>7175</v>
      </c>
      <c r="C786" s="60" t="s">
        <v>7334</v>
      </c>
      <c r="D786" s="63" t="s">
        <v>7337</v>
      </c>
      <c r="E786" s="63" t="s">
        <v>7335</v>
      </c>
      <c r="F786" s="63" t="s">
        <v>582</v>
      </c>
      <c r="G786" s="60" t="s">
        <v>6475</v>
      </c>
      <c r="H786" s="64">
        <v>43544.0</v>
      </c>
      <c r="I786" s="64">
        <v>43551.0</v>
      </c>
      <c r="J786" s="127" t="s">
        <v>7338</v>
      </c>
      <c r="K786" s="60" t="s">
        <v>18</v>
      </c>
      <c r="L786" s="60" t="s">
        <v>18</v>
      </c>
      <c r="M786" s="63" t="s">
        <v>18</v>
      </c>
      <c r="N786" s="59" t="s">
        <v>18</v>
      </c>
      <c r="O786" s="57"/>
    </row>
    <row r="787">
      <c r="A787" s="63">
        <v>2.0</v>
      </c>
      <c r="B787" s="60" t="s">
        <v>7339</v>
      </c>
      <c r="C787" s="60" t="s">
        <v>7340</v>
      </c>
      <c r="D787" s="63">
        <v>286.0</v>
      </c>
      <c r="E787" s="63" t="s">
        <v>7341</v>
      </c>
      <c r="F787" s="63" t="s">
        <v>582</v>
      </c>
      <c r="G787" s="60" t="s">
        <v>6475</v>
      </c>
      <c r="H787" s="126">
        <v>43535.0</v>
      </c>
      <c r="I787" s="126">
        <v>43551.0</v>
      </c>
      <c r="J787" s="127" t="s">
        <v>7342</v>
      </c>
      <c r="K787" s="59">
        <v>6753348.0</v>
      </c>
      <c r="L787" s="60" t="s">
        <v>18</v>
      </c>
      <c r="M787" s="63" t="s">
        <v>18</v>
      </c>
      <c r="N787" s="59" t="s">
        <v>18</v>
      </c>
      <c r="O787" s="57"/>
    </row>
    <row r="788">
      <c r="A788" s="114">
        <v>1.0</v>
      </c>
      <c r="B788" s="60" t="s">
        <v>457</v>
      </c>
      <c r="C788" s="60" t="s">
        <v>2340</v>
      </c>
      <c r="D788" s="63" t="s">
        <v>18</v>
      </c>
      <c r="E788" s="63" t="s">
        <v>7343</v>
      </c>
      <c r="F788" s="63" t="s">
        <v>582</v>
      </c>
      <c r="G788" s="60" t="s">
        <v>18</v>
      </c>
      <c r="H788" s="126">
        <v>43761.0</v>
      </c>
      <c r="I788" s="126">
        <v>43761.0</v>
      </c>
      <c r="J788" s="127" t="s">
        <v>7344</v>
      </c>
      <c r="K788" s="59">
        <v>1495303.0</v>
      </c>
      <c r="L788" s="242" t="s">
        <v>7345</v>
      </c>
      <c r="M788" s="109" t="s">
        <v>7346</v>
      </c>
      <c r="N788" s="236">
        <v>491207.1</v>
      </c>
      <c r="O788" s="62" t="s">
        <v>337</v>
      </c>
    </row>
    <row r="789">
      <c r="A789" s="114">
        <v>1.0</v>
      </c>
      <c r="B789" s="60" t="s">
        <v>457</v>
      </c>
      <c r="C789" s="60" t="s">
        <v>2340</v>
      </c>
      <c r="D789" s="63" t="s">
        <v>18</v>
      </c>
      <c r="E789" s="63" t="s">
        <v>7343</v>
      </c>
      <c r="F789" s="63" t="s">
        <v>582</v>
      </c>
      <c r="G789" s="60" t="s">
        <v>18</v>
      </c>
      <c r="H789" s="126">
        <v>43544.0</v>
      </c>
      <c r="I789" s="126">
        <v>43549.0</v>
      </c>
      <c r="J789" s="127" t="s">
        <v>7347</v>
      </c>
      <c r="K789" s="59">
        <v>1495303.0</v>
      </c>
      <c r="L789" s="242" t="s">
        <v>7345</v>
      </c>
      <c r="M789" s="109" t="s">
        <v>7346</v>
      </c>
      <c r="N789" s="118" t="s">
        <v>18</v>
      </c>
      <c r="O789" s="57"/>
    </row>
    <row r="790">
      <c r="A790" s="63">
        <v>2.0</v>
      </c>
      <c r="B790" s="60" t="s">
        <v>1272</v>
      </c>
      <c r="C790" s="60" t="s">
        <v>120</v>
      </c>
      <c r="D790" s="63">
        <v>810.0</v>
      </c>
      <c r="E790" s="63" t="s">
        <v>7348</v>
      </c>
      <c r="F790" s="63" t="s">
        <v>582</v>
      </c>
      <c r="G790" s="60" t="s">
        <v>18</v>
      </c>
      <c r="H790" s="64">
        <v>43658.0</v>
      </c>
      <c r="I790" s="64">
        <v>43689.0</v>
      </c>
      <c r="J790" s="121" t="s">
        <v>7349</v>
      </c>
      <c r="K790" s="59">
        <v>3859300.0</v>
      </c>
      <c r="L790" s="60" t="s">
        <v>18</v>
      </c>
      <c r="M790" s="63" t="s">
        <v>18</v>
      </c>
      <c r="N790" s="59" t="s">
        <v>18</v>
      </c>
      <c r="O790" s="57"/>
    </row>
    <row r="791">
      <c r="A791" s="63">
        <v>1.0</v>
      </c>
      <c r="B791" s="60" t="s">
        <v>1272</v>
      </c>
      <c r="C791" s="60" t="s">
        <v>93</v>
      </c>
      <c r="D791" s="63">
        <v>380.0</v>
      </c>
      <c r="E791" s="63" t="s">
        <v>7348</v>
      </c>
      <c r="F791" s="63" t="s">
        <v>582</v>
      </c>
      <c r="G791" s="60" t="s">
        <v>18</v>
      </c>
      <c r="H791" s="126">
        <v>43551.0</v>
      </c>
      <c r="I791" s="126">
        <v>43556.0</v>
      </c>
      <c r="J791" s="127" t="s">
        <v>7350</v>
      </c>
      <c r="K791" s="59">
        <v>3279269.0</v>
      </c>
      <c r="L791" s="60" t="s">
        <v>18</v>
      </c>
      <c r="M791" s="63" t="s">
        <v>18</v>
      </c>
      <c r="N791" s="59" t="s">
        <v>18</v>
      </c>
      <c r="O791" s="57"/>
    </row>
    <row r="792">
      <c r="A792" s="63">
        <v>2.0</v>
      </c>
      <c r="B792" s="60" t="s">
        <v>704</v>
      </c>
      <c r="C792" s="60" t="s">
        <v>7351</v>
      </c>
      <c r="D792" s="63">
        <v>541.0</v>
      </c>
      <c r="E792" s="63" t="s">
        <v>7352</v>
      </c>
      <c r="F792" s="63" t="s">
        <v>582</v>
      </c>
      <c r="G792" s="60" t="s">
        <v>18</v>
      </c>
      <c r="H792" s="126">
        <v>43627.0</v>
      </c>
      <c r="I792" s="126">
        <v>43630.0</v>
      </c>
      <c r="J792" s="127" t="s">
        <v>7353</v>
      </c>
      <c r="K792" s="59">
        <v>2520000.0</v>
      </c>
      <c r="L792" s="60" t="s">
        <v>18</v>
      </c>
      <c r="M792" s="63" t="s">
        <v>18</v>
      </c>
      <c r="N792" s="59" t="s">
        <v>18</v>
      </c>
      <c r="O792" s="57"/>
    </row>
    <row r="793">
      <c r="A793" s="63">
        <v>2.0</v>
      </c>
      <c r="B793" s="60" t="s">
        <v>704</v>
      </c>
      <c r="C793" s="60" t="s">
        <v>7354</v>
      </c>
      <c r="D793" s="63" t="s">
        <v>18</v>
      </c>
      <c r="E793" s="63" t="s">
        <v>7352</v>
      </c>
      <c r="F793" s="63" t="s">
        <v>582</v>
      </c>
      <c r="G793" s="60" t="s">
        <v>7327</v>
      </c>
      <c r="H793" s="126">
        <v>43552.0</v>
      </c>
      <c r="I793" s="126">
        <v>43552.0</v>
      </c>
      <c r="J793" s="127" t="s">
        <v>7355</v>
      </c>
      <c r="K793" s="59">
        <v>2520000.0</v>
      </c>
      <c r="L793" s="60" t="s">
        <v>18</v>
      </c>
      <c r="M793" s="63" t="s">
        <v>18</v>
      </c>
      <c r="N793" s="59" t="s">
        <v>18</v>
      </c>
      <c r="O793" s="57"/>
    </row>
    <row r="794">
      <c r="A794" s="63">
        <v>2.0</v>
      </c>
      <c r="B794" s="60" t="s">
        <v>2812</v>
      </c>
      <c r="C794" s="60" t="s">
        <v>7356</v>
      </c>
      <c r="D794" s="63">
        <v>497.0</v>
      </c>
      <c r="E794" s="63" t="s">
        <v>7357</v>
      </c>
      <c r="F794" s="63" t="s">
        <v>582</v>
      </c>
      <c r="G794" s="60" t="s">
        <v>6475</v>
      </c>
      <c r="H794" s="126">
        <v>43614.0</v>
      </c>
      <c r="I794" s="126">
        <v>43626.0</v>
      </c>
      <c r="J794" s="127" t="s">
        <v>7358</v>
      </c>
      <c r="K794" s="59">
        <v>4999261.0</v>
      </c>
      <c r="L794" s="60" t="s">
        <v>18</v>
      </c>
      <c r="M794" s="63" t="s">
        <v>18</v>
      </c>
      <c r="N794" s="59" t="s">
        <v>18</v>
      </c>
      <c r="O794" s="57"/>
    </row>
    <row r="795">
      <c r="A795" s="63">
        <v>2.0</v>
      </c>
      <c r="B795" s="60" t="s">
        <v>2812</v>
      </c>
      <c r="C795" s="60" t="s">
        <v>7359</v>
      </c>
      <c r="D795" s="63">
        <v>421.0</v>
      </c>
      <c r="E795" s="63" t="s">
        <v>7357</v>
      </c>
      <c r="F795" s="63" t="s">
        <v>582</v>
      </c>
      <c r="G795" s="60" t="s">
        <v>6475</v>
      </c>
      <c r="H795" s="126">
        <v>43584.0</v>
      </c>
      <c r="I795" s="126">
        <v>43609.0</v>
      </c>
      <c r="J795" s="127" t="s">
        <v>7360</v>
      </c>
      <c r="K795" s="59">
        <v>4832406.0</v>
      </c>
      <c r="L795" s="60" t="s">
        <v>18</v>
      </c>
      <c r="M795" s="63" t="s">
        <v>18</v>
      </c>
      <c r="N795" s="59" t="s">
        <v>18</v>
      </c>
      <c r="O795" s="57"/>
    </row>
    <row r="796">
      <c r="A796" s="63">
        <v>1.0</v>
      </c>
      <c r="B796" s="60" t="s">
        <v>7014</v>
      </c>
      <c r="C796" s="60" t="s">
        <v>7361</v>
      </c>
      <c r="D796" s="63" t="s">
        <v>18</v>
      </c>
      <c r="E796" s="63" t="s">
        <v>7357</v>
      </c>
      <c r="F796" s="63" t="s">
        <v>582</v>
      </c>
      <c r="G796" s="60" t="s">
        <v>6475</v>
      </c>
      <c r="H796" s="126">
        <v>43574.0</v>
      </c>
      <c r="I796" s="126">
        <v>43580.0</v>
      </c>
      <c r="J796" s="121" t="s">
        <v>7362</v>
      </c>
      <c r="K796" s="138">
        <v>4210359.0</v>
      </c>
      <c r="L796" s="60" t="s">
        <v>18</v>
      </c>
      <c r="M796" s="63" t="s">
        <v>18</v>
      </c>
      <c r="N796" s="59" t="s">
        <v>18</v>
      </c>
      <c r="O796" s="57"/>
    </row>
    <row r="797">
      <c r="A797" s="63">
        <v>1.0</v>
      </c>
      <c r="B797" s="60" t="s">
        <v>7014</v>
      </c>
      <c r="C797" s="60" t="s">
        <v>7361</v>
      </c>
      <c r="D797" s="63" t="s">
        <v>18</v>
      </c>
      <c r="E797" s="63" t="s">
        <v>7357</v>
      </c>
      <c r="F797" s="63" t="s">
        <v>582</v>
      </c>
      <c r="G797" s="60" t="s">
        <v>6475</v>
      </c>
      <c r="H797" s="126">
        <v>43553.0</v>
      </c>
      <c r="I797" s="126">
        <v>43570.0</v>
      </c>
      <c r="J797" s="127" t="s">
        <v>7363</v>
      </c>
      <c r="K797" s="59">
        <v>5944802.0</v>
      </c>
      <c r="L797" s="60" t="s">
        <v>18</v>
      </c>
      <c r="M797" s="63" t="s">
        <v>18</v>
      </c>
      <c r="N797" s="59" t="s">
        <v>18</v>
      </c>
      <c r="O797" s="57"/>
      <c r="P797" s="152"/>
    </row>
    <row r="798">
      <c r="A798" s="63">
        <v>2.0</v>
      </c>
      <c r="B798" s="60" t="s">
        <v>7364</v>
      </c>
      <c r="C798" s="60" t="s">
        <v>7365</v>
      </c>
      <c r="D798" s="63" t="s">
        <v>18</v>
      </c>
      <c r="E798" s="63" t="s">
        <v>7366</v>
      </c>
      <c r="F798" s="63" t="s">
        <v>582</v>
      </c>
      <c r="G798" s="60" t="s">
        <v>6475</v>
      </c>
      <c r="H798" s="126">
        <v>43605.0</v>
      </c>
      <c r="I798" s="126">
        <v>43620.0</v>
      </c>
      <c r="J798" s="121" t="s">
        <v>7367</v>
      </c>
      <c r="K798" s="59">
        <v>7.953E7</v>
      </c>
      <c r="L798" s="60" t="s">
        <v>18</v>
      </c>
      <c r="M798" s="63" t="s">
        <v>18</v>
      </c>
      <c r="N798" s="59" t="s">
        <v>18</v>
      </c>
      <c r="O798" s="57"/>
    </row>
    <row r="799">
      <c r="A799" s="63">
        <v>2.0</v>
      </c>
      <c r="B799" s="60" t="s">
        <v>7364</v>
      </c>
      <c r="C799" s="60" t="s">
        <v>7365</v>
      </c>
      <c r="D799" s="63">
        <v>323.0</v>
      </c>
      <c r="E799" s="63" t="s">
        <v>7366</v>
      </c>
      <c r="F799" s="63" t="s">
        <v>582</v>
      </c>
      <c r="G799" s="60" t="s">
        <v>6475</v>
      </c>
      <c r="H799" s="126">
        <v>43556.0</v>
      </c>
      <c r="I799" s="126">
        <v>43574.0</v>
      </c>
      <c r="J799" s="121" t="s">
        <v>7368</v>
      </c>
      <c r="K799" s="59">
        <v>7.9053E7</v>
      </c>
      <c r="L799" s="60" t="s">
        <v>18</v>
      </c>
      <c r="M799" s="63" t="s">
        <v>18</v>
      </c>
      <c r="N799" s="59" t="s">
        <v>18</v>
      </c>
      <c r="O799" s="57"/>
      <c r="P799" s="152"/>
    </row>
    <row r="800">
      <c r="A800" s="63">
        <v>2.0</v>
      </c>
      <c r="B800" s="60" t="s">
        <v>3030</v>
      </c>
      <c r="C800" s="60" t="s">
        <v>7369</v>
      </c>
      <c r="D800" s="63" t="s">
        <v>7370</v>
      </c>
      <c r="E800" s="63" t="s">
        <v>7371</v>
      </c>
      <c r="F800" s="63" t="s">
        <v>582</v>
      </c>
      <c r="G800" s="60" t="s">
        <v>3493</v>
      </c>
      <c r="H800" s="126">
        <v>43606.0</v>
      </c>
      <c r="I800" s="126">
        <v>43619.0</v>
      </c>
      <c r="J800" s="127" t="s">
        <v>7372</v>
      </c>
      <c r="K800" s="63" t="s">
        <v>18</v>
      </c>
      <c r="L800" s="60" t="s">
        <v>18</v>
      </c>
      <c r="M800" s="61" t="s">
        <v>18</v>
      </c>
      <c r="N800" s="66" t="s">
        <v>18</v>
      </c>
      <c r="O800" s="57"/>
    </row>
    <row r="801">
      <c r="A801" s="63">
        <v>1.0</v>
      </c>
      <c r="B801" s="60" t="s">
        <v>2910</v>
      </c>
      <c r="C801" s="60" t="s">
        <v>7231</v>
      </c>
      <c r="D801" s="63">
        <v>301.0</v>
      </c>
      <c r="E801" s="63" t="s">
        <v>7371</v>
      </c>
      <c r="F801" s="63" t="s">
        <v>582</v>
      </c>
      <c r="G801" s="60" t="s">
        <v>3493</v>
      </c>
      <c r="H801" s="126">
        <v>43553.0</v>
      </c>
      <c r="I801" s="126">
        <v>43579.0</v>
      </c>
      <c r="J801" s="121" t="s">
        <v>7373</v>
      </c>
      <c r="K801" s="59">
        <v>5492667.0</v>
      </c>
      <c r="L801" s="60" t="s">
        <v>18</v>
      </c>
      <c r="M801" s="63" t="s">
        <v>18</v>
      </c>
      <c r="N801" s="59" t="s">
        <v>18</v>
      </c>
      <c r="O801" s="57"/>
    </row>
    <row r="802">
      <c r="A802" s="63">
        <v>2.0</v>
      </c>
      <c r="B802" s="60" t="s">
        <v>7374</v>
      </c>
      <c r="C802" s="60" t="s">
        <v>7375</v>
      </c>
      <c r="D802" s="63" t="s">
        <v>18</v>
      </c>
      <c r="E802" s="63" t="s">
        <v>7376</v>
      </c>
      <c r="F802" s="63" t="s">
        <v>582</v>
      </c>
      <c r="G802" s="60" t="s">
        <v>5736</v>
      </c>
      <c r="H802" s="126">
        <v>43623.0</v>
      </c>
      <c r="I802" s="126">
        <v>43626.0</v>
      </c>
      <c r="J802" s="127" t="s">
        <v>7377</v>
      </c>
      <c r="K802" s="59">
        <v>4453661.0</v>
      </c>
      <c r="L802" s="63" t="s">
        <v>18</v>
      </c>
      <c r="M802" s="63" t="s">
        <v>18</v>
      </c>
      <c r="N802" s="63" t="s">
        <v>18</v>
      </c>
      <c r="O802" s="57"/>
    </row>
    <row r="803">
      <c r="A803" s="63">
        <v>2.0</v>
      </c>
      <c r="B803" s="60" t="s">
        <v>7374</v>
      </c>
      <c r="C803" s="60" t="s">
        <v>7375</v>
      </c>
      <c r="D803" s="63" t="s">
        <v>18</v>
      </c>
      <c r="E803" s="63" t="s">
        <v>7376</v>
      </c>
      <c r="F803" s="63" t="s">
        <v>582</v>
      </c>
      <c r="G803" s="60" t="s">
        <v>5736</v>
      </c>
      <c r="H803" s="126">
        <v>43621.0</v>
      </c>
      <c r="I803" s="126">
        <v>43622.0</v>
      </c>
      <c r="J803" s="127" t="s">
        <v>7378</v>
      </c>
      <c r="K803" s="59">
        <v>7756432.0</v>
      </c>
      <c r="L803" s="60" t="s">
        <v>18</v>
      </c>
      <c r="M803" s="63" t="s">
        <v>18</v>
      </c>
      <c r="N803" s="59" t="s">
        <v>18</v>
      </c>
      <c r="O803" s="57"/>
    </row>
    <row r="804">
      <c r="A804" s="63">
        <v>2.0</v>
      </c>
      <c r="B804" s="60" t="s">
        <v>7374</v>
      </c>
      <c r="C804" s="60" t="s">
        <v>7375</v>
      </c>
      <c r="D804" s="63" t="s">
        <v>18</v>
      </c>
      <c r="E804" s="63" t="s">
        <v>7376</v>
      </c>
      <c r="F804" s="63" t="s">
        <v>582</v>
      </c>
      <c r="G804" s="60" t="s">
        <v>5736</v>
      </c>
      <c r="H804" s="126">
        <v>43585.0</v>
      </c>
      <c r="I804" s="126">
        <v>43591.0</v>
      </c>
      <c r="J804" s="127" t="s">
        <v>7379</v>
      </c>
      <c r="K804" s="59">
        <v>7895853.0</v>
      </c>
      <c r="L804" s="60" t="s">
        <v>18</v>
      </c>
      <c r="M804" s="63" t="s">
        <v>18</v>
      </c>
      <c r="N804" s="59" t="s">
        <v>18</v>
      </c>
      <c r="O804" s="57"/>
    </row>
    <row r="805">
      <c r="A805" s="63">
        <v>2.0</v>
      </c>
      <c r="B805" s="60" t="s">
        <v>7374</v>
      </c>
      <c r="C805" s="60" t="s">
        <v>7380</v>
      </c>
      <c r="D805" s="63">
        <v>403.0</v>
      </c>
      <c r="E805" s="63" t="s">
        <v>7376</v>
      </c>
      <c r="F805" s="63" t="s">
        <v>582</v>
      </c>
      <c r="G805" s="60" t="s">
        <v>5736</v>
      </c>
      <c r="H805" s="126">
        <v>43558.0</v>
      </c>
      <c r="I805" s="126">
        <v>43573.0</v>
      </c>
      <c r="J805" s="121" t="s">
        <v>7381</v>
      </c>
      <c r="K805" s="59">
        <v>2.9164415E7</v>
      </c>
      <c r="L805" s="60" t="s">
        <v>18</v>
      </c>
      <c r="M805" s="63" t="s">
        <v>18</v>
      </c>
      <c r="N805" s="59" t="s">
        <v>18</v>
      </c>
      <c r="O805" s="57"/>
    </row>
    <row r="806">
      <c r="A806" s="63">
        <v>1.0</v>
      </c>
      <c r="B806" s="60" t="s">
        <v>7382</v>
      </c>
      <c r="C806" s="60" t="s">
        <v>7383</v>
      </c>
      <c r="D806" s="63" t="s">
        <v>18</v>
      </c>
      <c r="E806" s="63" t="s">
        <v>7384</v>
      </c>
      <c r="F806" s="63" t="s">
        <v>582</v>
      </c>
      <c r="G806" s="60" t="s">
        <v>18</v>
      </c>
      <c r="H806" s="126">
        <v>43767.0</v>
      </c>
      <c r="I806" s="126">
        <v>43767.0</v>
      </c>
      <c r="J806" s="127" t="s">
        <v>7385</v>
      </c>
      <c r="K806" s="59">
        <v>210915.0</v>
      </c>
      <c r="L806" s="60" t="s">
        <v>7386</v>
      </c>
      <c r="M806" s="61" t="s">
        <v>7230</v>
      </c>
      <c r="N806" s="66">
        <v>147640.5</v>
      </c>
      <c r="O806" s="62" t="s">
        <v>337</v>
      </c>
    </row>
    <row r="807">
      <c r="A807" s="63">
        <v>1.0</v>
      </c>
      <c r="B807" s="60" t="s">
        <v>7382</v>
      </c>
      <c r="C807" s="60" t="s">
        <v>7383</v>
      </c>
      <c r="D807" s="63">
        <v>977.0</v>
      </c>
      <c r="E807" s="63" t="s">
        <v>7384</v>
      </c>
      <c r="F807" s="63" t="s">
        <v>582</v>
      </c>
      <c r="G807" s="60" t="s">
        <v>18</v>
      </c>
      <c r="H807" s="126">
        <v>43747.0</v>
      </c>
      <c r="I807" s="126">
        <v>43747.0</v>
      </c>
      <c r="J807" s="127" t="s">
        <v>7387</v>
      </c>
      <c r="K807" s="59">
        <v>210915.0</v>
      </c>
      <c r="L807" s="60" t="s">
        <v>7386</v>
      </c>
      <c r="M807" s="61" t="s">
        <v>7230</v>
      </c>
      <c r="N807" s="59" t="s">
        <v>18</v>
      </c>
      <c r="O807" s="57"/>
    </row>
    <row r="808">
      <c r="A808" s="63">
        <v>1.0</v>
      </c>
      <c r="B808" s="60" t="s">
        <v>7382</v>
      </c>
      <c r="C808" s="60" t="s">
        <v>7383</v>
      </c>
      <c r="D808" s="63" t="s">
        <v>18</v>
      </c>
      <c r="E808" s="63" t="s">
        <v>7384</v>
      </c>
      <c r="F808" s="63" t="s">
        <v>582</v>
      </c>
      <c r="G808" s="60" t="s">
        <v>18</v>
      </c>
      <c r="H808" s="126">
        <v>43732.0</v>
      </c>
      <c r="I808" s="126">
        <v>43732.0</v>
      </c>
      <c r="J808" s="127" t="s">
        <v>7388</v>
      </c>
      <c r="K808" s="59">
        <v>210915.0</v>
      </c>
      <c r="L808" s="60" t="s">
        <v>7386</v>
      </c>
      <c r="M808" s="61" t="s">
        <v>7230</v>
      </c>
      <c r="N808" s="66">
        <v>63274.5</v>
      </c>
      <c r="O808" s="62" t="s">
        <v>337</v>
      </c>
    </row>
    <row r="809">
      <c r="A809" s="63">
        <v>1.0</v>
      </c>
      <c r="B809" s="60" t="s">
        <v>7382</v>
      </c>
      <c r="C809" s="60" t="s">
        <v>7383</v>
      </c>
      <c r="D809" s="63">
        <v>900.0</v>
      </c>
      <c r="E809" s="63" t="s">
        <v>7384</v>
      </c>
      <c r="F809" s="63" t="s">
        <v>582</v>
      </c>
      <c r="G809" s="60" t="s">
        <v>18</v>
      </c>
      <c r="H809" s="126">
        <v>43726.0</v>
      </c>
      <c r="I809" s="126">
        <v>43728.0</v>
      </c>
      <c r="J809" s="127" t="s">
        <v>7389</v>
      </c>
      <c r="K809" s="59">
        <v>210915.0</v>
      </c>
      <c r="L809" s="60" t="s">
        <v>7386</v>
      </c>
      <c r="M809" s="63" t="s">
        <v>18</v>
      </c>
      <c r="N809" s="59" t="s">
        <v>18</v>
      </c>
      <c r="O809" s="57"/>
    </row>
    <row r="810">
      <c r="A810" s="63">
        <v>1.0</v>
      </c>
      <c r="B810" s="60" t="s">
        <v>588</v>
      </c>
      <c r="C810" s="60" t="s">
        <v>7390</v>
      </c>
      <c r="D810" s="63" t="s">
        <v>18</v>
      </c>
      <c r="E810" s="63" t="s">
        <v>7384</v>
      </c>
      <c r="F810" s="63" t="s">
        <v>582</v>
      </c>
      <c r="G810" s="60" t="s">
        <v>18</v>
      </c>
      <c r="H810" s="126">
        <v>43644.0</v>
      </c>
      <c r="I810" s="126">
        <v>43648.0</v>
      </c>
      <c r="J810" s="121" t="s">
        <v>7391</v>
      </c>
      <c r="K810" s="59">
        <v>210295.0</v>
      </c>
      <c r="L810" s="60" t="s">
        <v>7392</v>
      </c>
      <c r="M810" s="63" t="s">
        <v>18</v>
      </c>
      <c r="N810" s="63" t="s">
        <v>18</v>
      </c>
      <c r="O810" s="62"/>
      <c r="P810" s="152"/>
    </row>
    <row r="811">
      <c r="A811" s="63">
        <v>1.0</v>
      </c>
      <c r="B811" s="203" t="s">
        <v>588</v>
      </c>
      <c r="C811" s="60" t="s">
        <v>7390</v>
      </c>
      <c r="D811" s="63" t="s">
        <v>18</v>
      </c>
      <c r="E811" s="63" t="s">
        <v>7384</v>
      </c>
      <c r="F811" s="63" t="s">
        <v>582</v>
      </c>
      <c r="G811" s="60" t="s">
        <v>18</v>
      </c>
      <c r="H811" s="126">
        <v>43564.0</v>
      </c>
      <c r="I811" s="126">
        <v>43566.0</v>
      </c>
      <c r="J811" s="127" t="s">
        <v>7393</v>
      </c>
      <c r="K811" s="59">
        <v>210295.0</v>
      </c>
      <c r="L811" s="60" t="s">
        <v>7394</v>
      </c>
      <c r="M811" s="63" t="s">
        <v>18</v>
      </c>
      <c r="N811" s="59" t="s">
        <v>18</v>
      </c>
      <c r="O811" s="57"/>
    </row>
    <row r="812">
      <c r="A812" s="63">
        <v>1.0</v>
      </c>
      <c r="B812" s="203" t="s">
        <v>7395</v>
      </c>
      <c r="C812" s="60" t="s">
        <v>7396</v>
      </c>
      <c r="D812" s="63">
        <v>77.0</v>
      </c>
      <c r="E812" s="63" t="s">
        <v>18</v>
      </c>
      <c r="F812" s="63" t="s">
        <v>2387</v>
      </c>
      <c r="G812" s="60" t="s">
        <v>18</v>
      </c>
      <c r="H812" s="126">
        <v>43488.0</v>
      </c>
      <c r="I812" s="126">
        <v>43489.0</v>
      </c>
      <c r="J812" s="127" t="s">
        <v>7397</v>
      </c>
      <c r="K812" s="59" t="s">
        <v>18</v>
      </c>
      <c r="L812" s="60" t="s">
        <v>18</v>
      </c>
      <c r="M812" s="61" t="s">
        <v>18</v>
      </c>
      <c r="N812" s="59" t="s">
        <v>18</v>
      </c>
      <c r="O812" s="57"/>
    </row>
    <row r="813">
      <c r="A813" s="63">
        <v>1.0</v>
      </c>
      <c r="B813" s="60" t="s">
        <v>7398</v>
      </c>
      <c r="C813" s="60" t="s">
        <v>3296</v>
      </c>
      <c r="D813" s="63">
        <v>649.0</v>
      </c>
      <c r="E813" s="63" t="s">
        <v>7399</v>
      </c>
      <c r="F813" s="63" t="s">
        <v>582</v>
      </c>
      <c r="G813" s="60" t="s">
        <v>18</v>
      </c>
      <c r="H813" s="126">
        <v>43657.0</v>
      </c>
      <c r="I813" s="126">
        <v>43683.0</v>
      </c>
      <c r="J813" s="127" t="s">
        <v>7400</v>
      </c>
      <c r="K813" s="59">
        <v>960000.0</v>
      </c>
      <c r="L813" s="60" t="s">
        <v>7401</v>
      </c>
      <c r="M813" s="63" t="s">
        <v>18</v>
      </c>
      <c r="N813" s="59" t="s">
        <v>18</v>
      </c>
      <c r="O813" s="57"/>
    </row>
    <row r="814">
      <c r="A814" s="63">
        <v>1.0</v>
      </c>
      <c r="B814" s="60" t="s">
        <v>6766</v>
      </c>
      <c r="C814" s="60" t="s">
        <v>7402</v>
      </c>
      <c r="D814" s="63" t="s">
        <v>18</v>
      </c>
      <c r="E814" s="63" t="s">
        <v>7399</v>
      </c>
      <c r="F814" s="63" t="s">
        <v>582</v>
      </c>
      <c r="G814" s="60" t="s">
        <v>18</v>
      </c>
      <c r="H814" s="64">
        <v>43566.0</v>
      </c>
      <c r="I814" s="126">
        <v>43567.0</v>
      </c>
      <c r="J814" s="127" t="s">
        <v>7403</v>
      </c>
      <c r="K814" s="59">
        <v>960000.0</v>
      </c>
      <c r="L814" s="60" t="s">
        <v>18</v>
      </c>
      <c r="M814" s="63" t="s">
        <v>18</v>
      </c>
      <c r="N814" s="59" t="s">
        <v>18</v>
      </c>
      <c r="O814" s="57"/>
    </row>
    <row r="815">
      <c r="A815" s="63">
        <v>1.0</v>
      </c>
      <c r="B815" s="60" t="s">
        <v>7404</v>
      </c>
      <c r="C815" s="60" t="s">
        <v>7405</v>
      </c>
      <c r="D815" s="63" t="s">
        <v>18</v>
      </c>
      <c r="E815" s="63" t="s">
        <v>7406</v>
      </c>
      <c r="F815" s="63" t="s">
        <v>582</v>
      </c>
      <c r="G815" s="60" t="s">
        <v>18</v>
      </c>
      <c r="H815" s="126">
        <v>43566.0</v>
      </c>
      <c r="I815" s="126">
        <v>43567.0</v>
      </c>
      <c r="J815" s="127" t="s">
        <v>7407</v>
      </c>
      <c r="K815" s="59">
        <v>67273.0</v>
      </c>
      <c r="L815" s="60" t="s">
        <v>18</v>
      </c>
      <c r="M815" s="63" t="s">
        <v>18</v>
      </c>
      <c r="N815" s="59" t="s">
        <v>18</v>
      </c>
      <c r="O815" s="57"/>
    </row>
    <row r="816">
      <c r="A816" s="63">
        <v>2.0</v>
      </c>
      <c r="B816" s="60" t="s">
        <v>200</v>
      </c>
      <c r="C816" s="60" t="s">
        <v>7408</v>
      </c>
      <c r="D816" s="63">
        <v>1114.0</v>
      </c>
      <c r="E816" s="63" t="s">
        <v>7409</v>
      </c>
      <c r="F816" s="63" t="s">
        <v>582</v>
      </c>
      <c r="G816" s="60" t="s">
        <v>6475</v>
      </c>
      <c r="H816" s="126">
        <v>43738.0</v>
      </c>
      <c r="I816" s="126">
        <v>43753.0</v>
      </c>
      <c r="J816" s="127" t="s">
        <v>7410</v>
      </c>
      <c r="K816" s="63" t="s">
        <v>18</v>
      </c>
      <c r="L816" s="60" t="s">
        <v>18</v>
      </c>
      <c r="M816" s="63" t="s">
        <v>18</v>
      </c>
      <c r="N816" s="59" t="s">
        <v>18</v>
      </c>
      <c r="O816" s="62"/>
    </row>
    <row r="817">
      <c r="A817" s="63">
        <v>2.0</v>
      </c>
      <c r="B817" s="60" t="s">
        <v>200</v>
      </c>
      <c r="C817" s="60" t="s">
        <v>7408</v>
      </c>
      <c r="D817" s="63" t="s">
        <v>18</v>
      </c>
      <c r="E817" s="63" t="s">
        <v>7409</v>
      </c>
      <c r="F817" s="63" t="s">
        <v>582</v>
      </c>
      <c r="G817" s="60" t="s">
        <v>6475</v>
      </c>
      <c r="H817" s="126">
        <v>43592.0</v>
      </c>
      <c r="I817" s="126">
        <v>43637.0</v>
      </c>
      <c r="J817" s="127" t="s">
        <v>7411</v>
      </c>
      <c r="K817" s="59">
        <v>900000.0</v>
      </c>
      <c r="L817" s="60" t="s">
        <v>18</v>
      </c>
      <c r="M817" s="63" t="s">
        <v>18</v>
      </c>
      <c r="N817" s="59" t="s">
        <v>18</v>
      </c>
      <c r="O817" s="62"/>
    </row>
    <row r="818">
      <c r="A818" s="63">
        <v>2.0</v>
      </c>
      <c r="B818" s="60" t="s">
        <v>200</v>
      </c>
      <c r="C818" s="60" t="s">
        <v>7408</v>
      </c>
      <c r="D818" s="63" t="s">
        <v>18</v>
      </c>
      <c r="E818" s="63" t="s">
        <v>7409</v>
      </c>
      <c r="F818" s="63" t="s">
        <v>582</v>
      </c>
      <c r="G818" s="60" t="s">
        <v>6475</v>
      </c>
      <c r="H818" s="126">
        <v>43574.0</v>
      </c>
      <c r="I818" s="126">
        <v>43592.0</v>
      </c>
      <c r="J818" s="127" t="s">
        <v>7412</v>
      </c>
      <c r="K818" s="63" t="s">
        <v>18</v>
      </c>
      <c r="L818" s="60" t="s">
        <v>18</v>
      </c>
      <c r="M818" s="63" t="s">
        <v>18</v>
      </c>
      <c r="N818" s="59" t="s">
        <v>18</v>
      </c>
      <c r="O818" s="62"/>
    </row>
    <row r="819">
      <c r="A819" s="63">
        <v>2.0</v>
      </c>
      <c r="B819" s="60" t="s">
        <v>200</v>
      </c>
      <c r="C819" s="60" t="s">
        <v>7408</v>
      </c>
      <c r="D819" s="63">
        <v>433.0</v>
      </c>
      <c r="E819" s="63" t="s">
        <v>7409</v>
      </c>
      <c r="F819" s="63" t="s">
        <v>582</v>
      </c>
      <c r="G819" s="60" t="s">
        <v>6475</v>
      </c>
      <c r="H819" s="126">
        <v>43566.0</v>
      </c>
      <c r="I819" s="126">
        <v>43574.0</v>
      </c>
      <c r="J819" s="127" t="s">
        <v>7413</v>
      </c>
      <c r="K819" s="63" t="s">
        <v>18</v>
      </c>
      <c r="L819" s="60" t="s">
        <v>18</v>
      </c>
      <c r="M819" s="63" t="s">
        <v>18</v>
      </c>
      <c r="N819" s="59" t="s">
        <v>18</v>
      </c>
      <c r="O819" s="57"/>
    </row>
    <row r="820">
      <c r="A820" s="63">
        <v>2.0</v>
      </c>
      <c r="B820" s="60" t="s">
        <v>7414</v>
      </c>
      <c r="C820" s="60" t="s">
        <v>5734</v>
      </c>
      <c r="D820" s="63" t="s">
        <v>18</v>
      </c>
      <c r="E820" s="63" t="s">
        <v>7415</v>
      </c>
      <c r="F820" s="63" t="s">
        <v>582</v>
      </c>
      <c r="G820" s="60" t="s">
        <v>6475</v>
      </c>
      <c r="H820" s="126">
        <v>43501.0</v>
      </c>
      <c r="I820" s="126">
        <v>43501.0</v>
      </c>
      <c r="J820" s="121" t="s">
        <v>7252</v>
      </c>
      <c r="K820" s="59">
        <v>526156.0</v>
      </c>
      <c r="L820" s="60" t="s">
        <v>7416</v>
      </c>
      <c r="M820" s="61" t="s">
        <v>7417</v>
      </c>
      <c r="N820" s="66">
        <v>155749.07</v>
      </c>
      <c r="O820" s="62" t="s">
        <v>672</v>
      </c>
    </row>
    <row r="821">
      <c r="A821" s="63">
        <v>1.0</v>
      </c>
      <c r="B821" s="60" t="s">
        <v>6766</v>
      </c>
      <c r="C821" s="60" t="s">
        <v>7418</v>
      </c>
      <c r="D821" s="63" t="s">
        <v>18</v>
      </c>
      <c r="E821" s="63" t="s">
        <v>7419</v>
      </c>
      <c r="F821" s="63" t="s">
        <v>582</v>
      </c>
      <c r="G821" s="60" t="s">
        <v>18</v>
      </c>
      <c r="H821" s="126">
        <v>43818.0</v>
      </c>
      <c r="I821" s="126">
        <v>43818.0</v>
      </c>
      <c r="J821" s="127" t="s">
        <v>6329</v>
      </c>
      <c r="K821" s="59">
        <v>240000.0</v>
      </c>
      <c r="L821" s="60" t="s">
        <v>7420</v>
      </c>
      <c r="M821" s="61" t="s">
        <v>7421</v>
      </c>
      <c r="N821" s="66">
        <v>240000.0</v>
      </c>
      <c r="O821" s="62" t="s">
        <v>337</v>
      </c>
    </row>
    <row r="822">
      <c r="A822" s="63">
        <v>1.0</v>
      </c>
      <c r="B822" s="60" t="s">
        <v>6766</v>
      </c>
      <c r="C822" s="60" t="s">
        <v>7418</v>
      </c>
      <c r="D822" s="63">
        <v>607.0</v>
      </c>
      <c r="E822" s="63" t="s">
        <v>7419</v>
      </c>
      <c r="F822" s="63" t="s">
        <v>582</v>
      </c>
      <c r="G822" s="60" t="s">
        <v>18</v>
      </c>
      <c r="H822" s="126">
        <v>43648.0</v>
      </c>
      <c r="I822" s="126">
        <v>43649.0</v>
      </c>
      <c r="J822" s="127" t="s">
        <v>7422</v>
      </c>
      <c r="K822" s="59">
        <v>240000.0</v>
      </c>
      <c r="L822" s="60" t="s">
        <v>7420</v>
      </c>
      <c r="M822" s="61" t="s">
        <v>7421</v>
      </c>
      <c r="N822" s="66" t="s">
        <v>18</v>
      </c>
      <c r="O822" s="57"/>
    </row>
    <row r="823">
      <c r="A823" s="63">
        <v>1.0</v>
      </c>
      <c r="B823" s="60" t="s">
        <v>6766</v>
      </c>
      <c r="C823" s="60" t="s">
        <v>7418</v>
      </c>
      <c r="D823" s="63" t="s">
        <v>18</v>
      </c>
      <c r="E823" s="63" t="s">
        <v>7419</v>
      </c>
      <c r="F823" s="63" t="s">
        <v>582</v>
      </c>
      <c r="G823" s="60" t="s">
        <v>18</v>
      </c>
      <c r="H823" s="126">
        <v>43607.0</v>
      </c>
      <c r="I823" s="126">
        <v>43608.0</v>
      </c>
      <c r="J823" s="127" t="s">
        <v>7423</v>
      </c>
      <c r="K823" s="59">
        <v>240000.0</v>
      </c>
      <c r="L823" s="60" t="s">
        <v>18</v>
      </c>
      <c r="M823" s="63" t="s">
        <v>18</v>
      </c>
      <c r="N823" s="59" t="s">
        <v>18</v>
      </c>
      <c r="O823" s="57"/>
    </row>
    <row r="824">
      <c r="A824" s="63">
        <v>1.0</v>
      </c>
      <c r="B824" s="60" t="s">
        <v>6766</v>
      </c>
      <c r="C824" s="60" t="s">
        <v>7418</v>
      </c>
      <c r="D824" s="63" t="s">
        <v>18</v>
      </c>
      <c r="E824" s="63" t="s">
        <v>7419</v>
      </c>
      <c r="F824" s="63" t="s">
        <v>582</v>
      </c>
      <c r="G824" s="60" t="s">
        <v>18</v>
      </c>
      <c r="H824" s="126">
        <v>43571.0</v>
      </c>
      <c r="I824" s="126">
        <v>43572.0</v>
      </c>
      <c r="J824" s="127" t="s">
        <v>7424</v>
      </c>
      <c r="K824" s="59">
        <v>240000.0</v>
      </c>
      <c r="L824" s="60" t="s">
        <v>18</v>
      </c>
      <c r="M824" s="63" t="s">
        <v>18</v>
      </c>
      <c r="N824" s="59" t="s">
        <v>18</v>
      </c>
      <c r="O824" s="57"/>
    </row>
    <row r="825">
      <c r="A825" s="63">
        <v>1.0</v>
      </c>
      <c r="B825" s="60" t="s">
        <v>52</v>
      </c>
      <c r="C825" s="60" t="s">
        <v>7425</v>
      </c>
      <c r="D825" s="63">
        <v>1134.0</v>
      </c>
      <c r="E825" s="63" t="s">
        <v>7426</v>
      </c>
      <c r="F825" s="63" t="s">
        <v>582</v>
      </c>
      <c r="G825" s="60" t="s">
        <v>7327</v>
      </c>
      <c r="H825" s="126">
        <v>43791.0</v>
      </c>
      <c r="I825" s="126">
        <v>43803.0</v>
      </c>
      <c r="J825" s="127" t="s">
        <v>7427</v>
      </c>
      <c r="K825" s="59">
        <v>6.725E7</v>
      </c>
      <c r="L825" s="60" t="s">
        <v>18</v>
      </c>
      <c r="M825" s="63" t="s">
        <v>18</v>
      </c>
      <c r="N825" s="59" t="s">
        <v>18</v>
      </c>
      <c r="O825" s="57"/>
    </row>
    <row r="826">
      <c r="A826" s="63">
        <v>2.0</v>
      </c>
      <c r="B826" s="60" t="s">
        <v>52</v>
      </c>
      <c r="C826" s="60" t="s">
        <v>7428</v>
      </c>
      <c r="D826" s="63" t="s">
        <v>18</v>
      </c>
      <c r="E826" s="63" t="s">
        <v>7426</v>
      </c>
      <c r="F826" s="63" t="s">
        <v>582</v>
      </c>
      <c r="G826" s="60" t="s">
        <v>7327</v>
      </c>
      <c r="H826" s="126">
        <v>43580.0</v>
      </c>
      <c r="I826" s="126">
        <v>43650.0</v>
      </c>
      <c r="J826" s="127" t="s">
        <v>7429</v>
      </c>
      <c r="K826" s="59">
        <v>7.5700238E7</v>
      </c>
      <c r="L826" s="60" t="s">
        <v>18</v>
      </c>
      <c r="M826" s="63" t="s">
        <v>18</v>
      </c>
      <c r="N826" s="59" t="s">
        <v>18</v>
      </c>
      <c r="O826" s="57"/>
    </row>
    <row r="827">
      <c r="A827" s="63">
        <v>2.0</v>
      </c>
      <c r="B827" s="60" t="s">
        <v>52</v>
      </c>
      <c r="C827" s="60" t="s">
        <v>7428</v>
      </c>
      <c r="D827" s="63">
        <v>480.0</v>
      </c>
      <c r="E827" s="63" t="s">
        <v>7426</v>
      </c>
      <c r="F827" s="63" t="s">
        <v>582</v>
      </c>
      <c r="G827" s="60" t="s">
        <v>7327</v>
      </c>
      <c r="H827" s="126">
        <v>43578.0</v>
      </c>
      <c r="I827" s="126">
        <v>43580.0</v>
      </c>
      <c r="J827" s="127" t="s">
        <v>7430</v>
      </c>
      <c r="K827" s="63" t="s">
        <v>18</v>
      </c>
      <c r="L827" s="60" t="s">
        <v>18</v>
      </c>
      <c r="M827" s="63" t="s">
        <v>18</v>
      </c>
      <c r="N827" s="59" t="s">
        <v>18</v>
      </c>
      <c r="O827" s="57"/>
    </row>
    <row r="828">
      <c r="A828" s="63">
        <v>2.0</v>
      </c>
      <c r="B828" s="60" t="s">
        <v>7431</v>
      </c>
      <c r="C828" s="60" t="s">
        <v>7432</v>
      </c>
      <c r="D828" s="63">
        <v>1239.0</v>
      </c>
      <c r="E828" s="63" t="s">
        <v>7426</v>
      </c>
      <c r="F828" s="63" t="s">
        <v>582</v>
      </c>
      <c r="G828" s="60" t="s">
        <v>7327</v>
      </c>
      <c r="H828" s="126">
        <v>43817.0</v>
      </c>
      <c r="I828" s="126">
        <v>43830.0</v>
      </c>
      <c r="J828" s="127" t="s">
        <v>7433</v>
      </c>
      <c r="K828" s="63" t="s">
        <v>18</v>
      </c>
      <c r="L828" s="60" t="s">
        <v>18</v>
      </c>
      <c r="M828" s="63" t="s">
        <v>18</v>
      </c>
      <c r="N828" s="59" t="s">
        <v>18</v>
      </c>
      <c r="O828" s="57"/>
    </row>
    <row r="829">
      <c r="A829" s="63">
        <v>1.0</v>
      </c>
      <c r="B829" s="60" t="s">
        <v>7434</v>
      </c>
      <c r="C829" s="60" t="s">
        <v>7435</v>
      </c>
      <c r="D829" s="63">
        <v>445.0</v>
      </c>
      <c r="E829" s="63" t="s">
        <v>7436</v>
      </c>
      <c r="F829" s="63" t="s">
        <v>582</v>
      </c>
      <c r="G829" s="60" t="s">
        <v>18</v>
      </c>
      <c r="H829" s="126">
        <v>43571.0</v>
      </c>
      <c r="I829" s="126">
        <v>43573.0</v>
      </c>
      <c r="J829" s="127" t="s">
        <v>7437</v>
      </c>
      <c r="K829" s="63" t="s">
        <v>18</v>
      </c>
      <c r="L829" s="60" t="s">
        <v>18</v>
      </c>
      <c r="M829" s="63" t="s">
        <v>18</v>
      </c>
      <c r="N829" s="59" t="s">
        <v>18</v>
      </c>
      <c r="O829" s="57"/>
    </row>
    <row r="830">
      <c r="A830" s="63">
        <v>2.0</v>
      </c>
      <c r="B830" s="60" t="s">
        <v>580</v>
      </c>
      <c r="C830" s="60" t="s">
        <v>7438</v>
      </c>
      <c r="D830" s="63">
        <v>386.0</v>
      </c>
      <c r="E830" s="63" t="s">
        <v>7439</v>
      </c>
      <c r="F830" s="63" t="s">
        <v>582</v>
      </c>
      <c r="G830" s="60" t="s">
        <v>6475</v>
      </c>
      <c r="H830" s="126">
        <v>43572.0</v>
      </c>
      <c r="I830" s="126">
        <v>43614.0</v>
      </c>
      <c r="J830" s="127" t="s">
        <v>7440</v>
      </c>
      <c r="K830" s="59">
        <v>3473695.0</v>
      </c>
      <c r="L830" s="60" t="s">
        <v>7441</v>
      </c>
      <c r="M830" s="61" t="s">
        <v>3075</v>
      </c>
      <c r="N830" s="59" t="s">
        <v>18</v>
      </c>
      <c r="O830" s="57"/>
    </row>
    <row r="831">
      <c r="A831" s="63">
        <v>1.0</v>
      </c>
      <c r="B831" s="60" t="s">
        <v>5749</v>
      </c>
      <c r="C831" s="60" t="s">
        <v>5750</v>
      </c>
      <c r="D831" s="63">
        <v>84.0</v>
      </c>
      <c r="E831" s="63" t="s">
        <v>5751</v>
      </c>
      <c r="F831" s="63" t="s">
        <v>2387</v>
      </c>
      <c r="G831" s="60" t="s">
        <v>18</v>
      </c>
      <c r="H831" s="126">
        <v>43488.0</v>
      </c>
      <c r="I831" s="126">
        <v>43488.0</v>
      </c>
      <c r="J831" s="127" t="s">
        <v>7442</v>
      </c>
      <c r="K831" s="59">
        <v>137580.0</v>
      </c>
      <c r="L831" s="60" t="s">
        <v>18</v>
      </c>
      <c r="M831" s="61" t="s">
        <v>18</v>
      </c>
      <c r="N831" s="59" t="s">
        <v>18</v>
      </c>
      <c r="O831" s="57"/>
    </row>
    <row r="832">
      <c r="A832" s="63">
        <v>3.0</v>
      </c>
      <c r="B832" s="60" t="s">
        <v>580</v>
      </c>
      <c r="C832" s="60" t="s">
        <v>7202</v>
      </c>
      <c r="D832" s="63" t="s">
        <v>7443</v>
      </c>
      <c r="E832" s="63" t="s">
        <v>7444</v>
      </c>
      <c r="F832" s="63" t="s">
        <v>582</v>
      </c>
      <c r="G832" s="60" t="s">
        <v>6475</v>
      </c>
      <c r="H832" s="126">
        <v>43438.0</v>
      </c>
      <c r="I832" s="126">
        <v>43522.0</v>
      </c>
      <c r="J832" s="371" t="s">
        <v>7445</v>
      </c>
      <c r="K832" s="59">
        <v>2075000.0</v>
      </c>
      <c r="L832" s="60" t="s">
        <v>7446</v>
      </c>
      <c r="M832" s="61" t="s">
        <v>7206</v>
      </c>
      <c r="N832" s="59" t="s">
        <v>18</v>
      </c>
      <c r="O832" s="57"/>
    </row>
    <row r="833">
      <c r="A833" s="63">
        <v>2.0</v>
      </c>
      <c r="B833" s="158" t="s">
        <v>2988</v>
      </c>
      <c r="C833" s="60" t="s">
        <v>326</v>
      </c>
      <c r="D833" s="63" t="s">
        <v>18</v>
      </c>
      <c r="E833" s="63" t="s">
        <v>7447</v>
      </c>
      <c r="F833" s="63" t="s">
        <v>582</v>
      </c>
      <c r="G833" s="63" t="s">
        <v>18</v>
      </c>
      <c r="H833" s="126">
        <v>43580.0</v>
      </c>
      <c r="I833" s="126">
        <v>43580.0</v>
      </c>
      <c r="J833" s="127" t="s">
        <v>7448</v>
      </c>
      <c r="K833" s="59">
        <v>4950000.0</v>
      </c>
      <c r="L833" s="60" t="s">
        <v>18</v>
      </c>
      <c r="M833" s="78" t="s">
        <v>18</v>
      </c>
      <c r="N833" s="66" t="s">
        <v>18</v>
      </c>
      <c r="O833" s="57"/>
    </row>
    <row r="834">
      <c r="A834" s="63">
        <v>2.0</v>
      </c>
      <c r="B834" s="60" t="s">
        <v>7449</v>
      </c>
      <c r="C834" s="60" t="s">
        <v>7450</v>
      </c>
      <c r="D834" s="63">
        <v>1172.0</v>
      </c>
      <c r="E834" s="63" t="s">
        <v>7451</v>
      </c>
      <c r="F834" s="63" t="s">
        <v>582</v>
      </c>
      <c r="G834" s="60" t="s">
        <v>6475</v>
      </c>
      <c r="H834" s="126">
        <v>43802.0</v>
      </c>
      <c r="I834" s="126">
        <v>43803.0</v>
      </c>
      <c r="J834" s="127" t="s">
        <v>7452</v>
      </c>
      <c r="K834" s="59">
        <v>1122839.0</v>
      </c>
      <c r="L834" s="60" t="s">
        <v>7453</v>
      </c>
      <c r="M834" s="63" t="s">
        <v>18</v>
      </c>
      <c r="N834" s="138" t="s">
        <v>18</v>
      </c>
      <c r="O834" s="57"/>
    </row>
    <row r="835">
      <c r="A835" s="63">
        <v>2.0</v>
      </c>
      <c r="B835" s="60" t="s">
        <v>6177</v>
      </c>
      <c r="C835" s="60" t="s">
        <v>7454</v>
      </c>
      <c r="D835" s="63" t="s">
        <v>18</v>
      </c>
      <c r="E835" s="63" t="s">
        <v>7451</v>
      </c>
      <c r="F835" s="63" t="s">
        <v>582</v>
      </c>
      <c r="G835" s="60" t="s">
        <v>6475</v>
      </c>
      <c r="H835" s="126">
        <v>43648.0</v>
      </c>
      <c r="I835" s="126">
        <v>43672.0</v>
      </c>
      <c r="J835" s="121" t="s">
        <v>7455</v>
      </c>
      <c r="K835" s="59">
        <v>136025.0</v>
      </c>
      <c r="L835" s="60" t="s">
        <v>7456</v>
      </c>
      <c r="M835" s="61" t="s">
        <v>18</v>
      </c>
      <c r="N835" s="66" t="s">
        <v>18</v>
      </c>
      <c r="O835" s="62"/>
    </row>
    <row r="836" ht="27.0" customHeight="1">
      <c r="A836" s="63">
        <v>2.0</v>
      </c>
      <c r="B836" s="60" t="s">
        <v>6177</v>
      </c>
      <c r="C836" s="60" t="s">
        <v>7450</v>
      </c>
      <c r="D836" s="63">
        <v>492.0</v>
      </c>
      <c r="E836" s="63" t="s">
        <v>7451</v>
      </c>
      <c r="F836" s="63" t="s">
        <v>582</v>
      </c>
      <c r="G836" s="60" t="s">
        <v>6475</v>
      </c>
      <c r="H836" s="64">
        <v>43612.0</v>
      </c>
      <c r="I836" s="64">
        <v>43648.0</v>
      </c>
      <c r="J836" s="121" t="s">
        <v>7457</v>
      </c>
      <c r="K836" s="59">
        <v>136025.0</v>
      </c>
      <c r="L836" s="60" t="s">
        <v>7456</v>
      </c>
      <c r="M836" s="63" t="s">
        <v>18</v>
      </c>
      <c r="N836" s="59" t="s">
        <v>18</v>
      </c>
      <c r="O836" s="57"/>
    </row>
    <row r="837">
      <c r="A837" s="63">
        <v>1.0</v>
      </c>
      <c r="B837" s="60" t="s">
        <v>7171</v>
      </c>
      <c r="C837" s="60" t="s">
        <v>7450</v>
      </c>
      <c r="D837" s="63" t="s">
        <v>18</v>
      </c>
      <c r="E837" s="63" t="s">
        <v>7451</v>
      </c>
      <c r="F837" s="63" t="s">
        <v>582</v>
      </c>
      <c r="G837" s="60" t="s">
        <v>6475</v>
      </c>
      <c r="H837" s="126">
        <v>43580.0</v>
      </c>
      <c r="I837" s="64">
        <v>43581.0</v>
      </c>
      <c r="J837" s="121" t="s">
        <v>7458</v>
      </c>
      <c r="K837" s="59" t="s">
        <v>18</v>
      </c>
      <c r="L837" s="60" t="s">
        <v>18</v>
      </c>
      <c r="M837" s="63" t="s">
        <v>18</v>
      </c>
      <c r="N837" s="59" t="s">
        <v>18</v>
      </c>
      <c r="O837" s="57"/>
    </row>
    <row r="838">
      <c r="A838" s="63">
        <v>2.0</v>
      </c>
      <c r="B838" s="60" t="s">
        <v>2252</v>
      </c>
      <c r="C838" s="60" t="s">
        <v>7319</v>
      </c>
      <c r="D838" s="63" t="s">
        <v>18</v>
      </c>
      <c r="E838" s="63" t="s">
        <v>7459</v>
      </c>
      <c r="F838" s="63" t="s">
        <v>582</v>
      </c>
      <c r="G838" s="60" t="s">
        <v>3493</v>
      </c>
      <c r="H838" s="126">
        <v>43507.0</v>
      </c>
      <c r="I838" s="126">
        <v>43507.0</v>
      </c>
      <c r="J838" s="121" t="s">
        <v>7460</v>
      </c>
      <c r="K838" s="59">
        <v>2495799.0</v>
      </c>
      <c r="L838" s="60" t="s">
        <v>7461</v>
      </c>
      <c r="M838" s="61" t="s">
        <v>7462</v>
      </c>
      <c r="N838" s="66">
        <v>2495799.0</v>
      </c>
      <c r="O838" s="62" t="s">
        <v>672</v>
      </c>
    </row>
    <row r="839">
      <c r="A839" s="63">
        <v>1.0</v>
      </c>
      <c r="B839" s="60" t="s">
        <v>342</v>
      </c>
      <c r="C839" s="60" t="s">
        <v>7463</v>
      </c>
      <c r="D839" s="63" t="s">
        <v>18</v>
      </c>
      <c r="E839" s="60" t="s">
        <v>7464</v>
      </c>
      <c r="F839" s="60" t="s">
        <v>582</v>
      </c>
      <c r="G839" s="63" t="s">
        <v>7327</v>
      </c>
      <c r="H839" s="358">
        <v>43599.0</v>
      </c>
      <c r="I839" s="358">
        <v>43644.0</v>
      </c>
      <c r="J839" s="121" t="s">
        <v>7465</v>
      </c>
      <c r="K839" s="125">
        <v>9.7069056E7</v>
      </c>
      <c r="L839" s="60" t="s">
        <v>18</v>
      </c>
      <c r="M839" s="63" t="s">
        <v>18</v>
      </c>
      <c r="N839" s="59" t="s">
        <v>18</v>
      </c>
      <c r="O839" s="57"/>
    </row>
    <row r="840">
      <c r="A840" s="63">
        <v>2.0</v>
      </c>
      <c r="B840" s="60" t="s">
        <v>7466</v>
      </c>
      <c r="C840" s="63" t="s">
        <v>7467</v>
      </c>
      <c r="D840" s="63">
        <v>809.0</v>
      </c>
      <c r="E840" s="63" t="s">
        <v>7468</v>
      </c>
      <c r="F840" s="63" t="s">
        <v>582</v>
      </c>
      <c r="G840" s="60" t="s">
        <v>3493</v>
      </c>
      <c r="H840" s="126">
        <v>43700.0</v>
      </c>
      <c r="I840" s="126">
        <v>43704.0</v>
      </c>
      <c r="J840" s="127" t="s">
        <v>7469</v>
      </c>
      <c r="K840" s="59">
        <v>383194.0</v>
      </c>
      <c r="L840" s="60" t="s">
        <v>18</v>
      </c>
      <c r="M840" s="63" t="s">
        <v>18</v>
      </c>
      <c r="N840" s="59" t="s">
        <v>18</v>
      </c>
      <c r="O840" s="57"/>
    </row>
    <row r="841">
      <c r="A841" s="63">
        <v>2.0</v>
      </c>
      <c r="B841" s="60" t="s">
        <v>7466</v>
      </c>
      <c r="C841" s="63" t="s">
        <v>7467</v>
      </c>
      <c r="D841" s="63">
        <v>439.0</v>
      </c>
      <c r="E841" s="63" t="s">
        <v>7468</v>
      </c>
      <c r="F841" s="63" t="s">
        <v>582</v>
      </c>
      <c r="G841" s="60" t="s">
        <v>3493</v>
      </c>
      <c r="H841" s="126">
        <v>43593.0</v>
      </c>
      <c r="I841" s="126">
        <v>43600.0</v>
      </c>
      <c r="J841" s="127" t="s">
        <v>7470</v>
      </c>
      <c r="K841" s="59">
        <v>383194.0</v>
      </c>
      <c r="L841" s="60" t="s">
        <v>18</v>
      </c>
      <c r="M841" s="63" t="s">
        <v>18</v>
      </c>
      <c r="N841" s="59" t="s">
        <v>18</v>
      </c>
      <c r="O841" s="57"/>
    </row>
    <row r="842">
      <c r="A842" s="63">
        <v>2.0</v>
      </c>
      <c r="B842" s="60" t="s">
        <v>7466</v>
      </c>
      <c r="C842" s="63" t="s">
        <v>7471</v>
      </c>
      <c r="D842" s="63">
        <v>809.0</v>
      </c>
      <c r="E842" s="63" t="s">
        <v>7472</v>
      </c>
      <c r="F842" s="63" t="s">
        <v>582</v>
      </c>
      <c r="G842" s="60" t="s">
        <v>3493</v>
      </c>
      <c r="H842" s="126">
        <v>43700.0</v>
      </c>
      <c r="I842" s="126">
        <v>43704.0</v>
      </c>
      <c r="J842" s="127" t="s">
        <v>7473</v>
      </c>
      <c r="K842" s="59">
        <v>396270.0</v>
      </c>
      <c r="L842" s="60" t="s">
        <v>18</v>
      </c>
      <c r="M842" s="63" t="s">
        <v>18</v>
      </c>
      <c r="N842" s="59" t="s">
        <v>18</v>
      </c>
      <c r="O842" s="57"/>
    </row>
    <row r="843">
      <c r="A843" s="63">
        <v>2.0</v>
      </c>
      <c r="B843" s="60" t="s">
        <v>7466</v>
      </c>
      <c r="C843" s="63" t="s">
        <v>7471</v>
      </c>
      <c r="D843" s="63">
        <v>439.0</v>
      </c>
      <c r="E843" s="63" t="s">
        <v>7472</v>
      </c>
      <c r="F843" s="63" t="s">
        <v>582</v>
      </c>
      <c r="G843" s="60" t="s">
        <v>3493</v>
      </c>
      <c r="H843" s="126">
        <v>43593.0</v>
      </c>
      <c r="I843" s="126">
        <v>43600.0</v>
      </c>
      <c r="J843" s="127" t="s">
        <v>7474</v>
      </c>
      <c r="K843" s="59">
        <v>396270.0</v>
      </c>
      <c r="L843" s="60" t="s">
        <v>18</v>
      </c>
      <c r="M843" s="63" t="s">
        <v>18</v>
      </c>
      <c r="N843" s="59" t="s">
        <v>18</v>
      </c>
      <c r="O843" s="57"/>
    </row>
    <row r="844">
      <c r="A844" s="63">
        <v>1.0</v>
      </c>
      <c r="B844" s="60" t="s">
        <v>580</v>
      </c>
      <c r="C844" s="60" t="s">
        <v>7475</v>
      </c>
      <c r="D844" s="63">
        <v>467.0</v>
      </c>
      <c r="E844" s="63" t="s">
        <v>7476</v>
      </c>
      <c r="F844" s="63" t="s">
        <v>582</v>
      </c>
      <c r="G844" s="60" t="s">
        <v>6475</v>
      </c>
      <c r="H844" s="126">
        <v>43605.0</v>
      </c>
      <c r="I844" s="126">
        <v>43614.0</v>
      </c>
      <c r="J844" s="121" t="s">
        <v>7477</v>
      </c>
      <c r="K844" s="59">
        <v>1.2438896E7</v>
      </c>
      <c r="L844" s="60" t="s">
        <v>18</v>
      </c>
      <c r="M844" s="61" t="s">
        <v>18</v>
      </c>
      <c r="N844" s="66" t="s">
        <v>18</v>
      </c>
      <c r="O844" s="57"/>
    </row>
    <row r="845">
      <c r="A845" s="63">
        <v>3.0</v>
      </c>
      <c r="B845" s="60" t="s">
        <v>7478</v>
      </c>
      <c r="C845" s="60" t="s">
        <v>7479</v>
      </c>
      <c r="D845" s="63">
        <v>441.0</v>
      </c>
      <c r="E845" s="63" t="s">
        <v>7476</v>
      </c>
      <c r="F845" s="63" t="s">
        <v>582</v>
      </c>
      <c r="G845" s="60" t="s">
        <v>6475</v>
      </c>
      <c r="H845" s="126">
        <v>43592.0</v>
      </c>
      <c r="I845" s="126">
        <v>43613.0</v>
      </c>
      <c r="J845" s="127" t="s">
        <v>7480</v>
      </c>
      <c r="K845" s="59">
        <v>1.554862E7</v>
      </c>
      <c r="L845" s="60" t="s">
        <v>18</v>
      </c>
      <c r="M845" s="63" t="s">
        <v>18</v>
      </c>
      <c r="N845" s="59" t="s">
        <v>18</v>
      </c>
      <c r="O845" s="57"/>
      <c r="P845" s="152"/>
    </row>
    <row r="846">
      <c r="A846" s="63">
        <v>3.0</v>
      </c>
      <c r="B846" s="60" t="s">
        <v>7481</v>
      </c>
      <c r="C846" s="60" t="s">
        <v>690</v>
      </c>
      <c r="D846" s="63" t="s">
        <v>18</v>
      </c>
      <c r="E846" s="63" t="s">
        <v>7482</v>
      </c>
      <c r="F846" s="63" t="s">
        <v>582</v>
      </c>
      <c r="G846" s="60" t="s">
        <v>7327</v>
      </c>
      <c r="H846" s="64">
        <v>43598.0</v>
      </c>
      <c r="I846" s="64">
        <v>43650.0</v>
      </c>
      <c r="J846" s="127" t="s">
        <v>7483</v>
      </c>
      <c r="K846" s="59">
        <v>1.41163611E8</v>
      </c>
      <c r="L846" s="60" t="s">
        <v>18</v>
      </c>
      <c r="M846" s="63" t="s">
        <v>18</v>
      </c>
      <c r="N846" s="59" t="s">
        <v>18</v>
      </c>
      <c r="O846" s="57"/>
    </row>
    <row r="847">
      <c r="A847" s="63">
        <v>3.0</v>
      </c>
      <c r="B847" s="60" t="s">
        <v>7481</v>
      </c>
      <c r="C847" s="60" t="s">
        <v>690</v>
      </c>
      <c r="D847" s="63">
        <v>527.0</v>
      </c>
      <c r="E847" s="63" t="s">
        <v>7482</v>
      </c>
      <c r="F847" s="63" t="s">
        <v>582</v>
      </c>
      <c r="G847" s="60" t="s">
        <v>7327</v>
      </c>
      <c r="H847" s="126">
        <v>43591.0</v>
      </c>
      <c r="I847" s="126">
        <v>43598.0</v>
      </c>
      <c r="J847" s="127" t="s">
        <v>7484</v>
      </c>
      <c r="K847" s="63" t="s">
        <v>18</v>
      </c>
      <c r="L847" s="60" t="s">
        <v>18</v>
      </c>
      <c r="M847" s="63" t="s">
        <v>18</v>
      </c>
      <c r="N847" s="59" t="s">
        <v>18</v>
      </c>
      <c r="O847" s="57"/>
    </row>
    <row r="848">
      <c r="A848" s="63">
        <v>3.0</v>
      </c>
      <c r="B848" s="60" t="s">
        <v>52</v>
      </c>
      <c r="C848" s="60" t="s">
        <v>690</v>
      </c>
      <c r="D848" s="63">
        <v>1267.0</v>
      </c>
      <c r="E848" s="63" t="s">
        <v>7482</v>
      </c>
      <c r="F848" s="63" t="s">
        <v>582</v>
      </c>
      <c r="G848" s="60" t="s">
        <v>7327</v>
      </c>
      <c r="H848" s="126">
        <v>43824.0</v>
      </c>
      <c r="I848" s="126">
        <v>43830.0</v>
      </c>
      <c r="J848" s="127" t="s">
        <v>7485</v>
      </c>
      <c r="K848" s="59">
        <v>1.41163611E8</v>
      </c>
      <c r="L848" s="60" t="s">
        <v>18</v>
      </c>
      <c r="M848" s="63" t="s">
        <v>18</v>
      </c>
      <c r="N848" s="59" t="s">
        <v>18</v>
      </c>
      <c r="O848" s="57"/>
    </row>
    <row r="849">
      <c r="A849" s="63">
        <v>1.0</v>
      </c>
      <c r="B849" s="60" t="s">
        <v>2988</v>
      </c>
      <c r="C849" s="60" t="s">
        <v>326</v>
      </c>
      <c r="D849" s="63" t="s">
        <v>18</v>
      </c>
      <c r="E849" s="63" t="s">
        <v>7486</v>
      </c>
      <c r="F849" s="63" t="s">
        <v>582</v>
      </c>
      <c r="G849" s="60" t="s">
        <v>18</v>
      </c>
      <c r="H849" s="126">
        <v>43599.0</v>
      </c>
      <c r="I849" s="126">
        <v>43599.0</v>
      </c>
      <c r="J849" s="127" t="s">
        <v>6720</v>
      </c>
      <c r="K849" s="59">
        <v>2974259.0</v>
      </c>
      <c r="L849" s="60" t="s">
        <v>7487</v>
      </c>
      <c r="M849" s="61" t="s">
        <v>7488</v>
      </c>
      <c r="N849" s="66">
        <v>892277.7</v>
      </c>
      <c r="O849" s="62" t="s">
        <v>539</v>
      </c>
    </row>
    <row r="850">
      <c r="A850" s="63">
        <v>1.0</v>
      </c>
      <c r="B850" s="60" t="s">
        <v>7489</v>
      </c>
      <c r="C850" s="60" t="s">
        <v>7490</v>
      </c>
      <c r="D850" s="63">
        <v>539.0</v>
      </c>
      <c r="E850" s="63" t="s">
        <v>7491</v>
      </c>
      <c r="F850" s="63" t="s">
        <v>582</v>
      </c>
      <c r="G850" s="60" t="s">
        <v>18</v>
      </c>
      <c r="H850" s="64">
        <v>43598.0</v>
      </c>
      <c r="I850" s="64">
        <v>43605.0</v>
      </c>
      <c r="J850" s="127" t="s">
        <v>7492</v>
      </c>
      <c r="K850" s="59">
        <v>7340083.0</v>
      </c>
      <c r="L850" s="60" t="s">
        <v>18</v>
      </c>
      <c r="M850" s="63" t="s">
        <v>18</v>
      </c>
      <c r="N850" s="59" t="s">
        <v>18</v>
      </c>
      <c r="O850" s="57"/>
    </row>
    <row r="851">
      <c r="A851" s="63">
        <v>2.0</v>
      </c>
      <c r="B851" s="60" t="s">
        <v>588</v>
      </c>
      <c r="C851" s="60" t="s">
        <v>7493</v>
      </c>
      <c r="D851" s="63">
        <v>550.0</v>
      </c>
      <c r="E851" s="63" t="s">
        <v>7494</v>
      </c>
      <c r="F851" s="63" t="s">
        <v>582</v>
      </c>
      <c r="G851" s="60" t="s">
        <v>18</v>
      </c>
      <c r="H851" s="126">
        <v>43601.0</v>
      </c>
      <c r="I851" s="126">
        <v>43613.0</v>
      </c>
      <c r="J851" s="121" t="s">
        <v>7495</v>
      </c>
      <c r="K851" s="63" t="s">
        <v>18</v>
      </c>
      <c r="L851" s="60" t="s">
        <v>18</v>
      </c>
      <c r="M851" s="61" t="s">
        <v>18</v>
      </c>
      <c r="N851" s="66" t="s">
        <v>18</v>
      </c>
      <c r="O851" s="57"/>
    </row>
    <row r="852">
      <c r="A852" s="63">
        <v>1.0</v>
      </c>
      <c r="B852" s="60" t="s">
        <v>6916</v>
      </c>
      <c r="C852" s="60" t="s">
        <v>326</v>
      </c>
      <c r="D852" s="63" t="s">
        <v>18</v>
      </c>
      <c r="E852" s="63" t="s">
        <v>6917</v>
      </c>
      <c r="F852" s="63" t="s">
        <v>582</v>
      </c>
      <c r="G852" s="60" t="s">
        <v>2440</v>
      </c>
      <c r="H852" s="126">
        <v>43515.0</v>
      </c>
      <c r="I852" s="126">
        <v>43515.0</v>
      </c>
      <c r="J852" s="127" t="s">
        <v>18</v>
      </c>
      <c r="K852" s="59">
        <v>1585121.7</v>
      </c>
      <c r="L852" s="60" t="s">
        <v>6919</v>
      </c>
      <c r="M852" s="61" t="s">
        <v>6920</v>
      </c>
      <c r="N852" s="66">
        <v>475536.52</v>
      </c>
      <c r="O852" s="62" t="s">
        <v>539</v>
      </c>
    </row>
    <row r="853">
      <c r="A853" s="63">
        <v>1.0</v>
      </c>
      <c r="B853" s="60" t="s">
        <v>6916</v>
      </c>
      <c r="C853" s="60" t="s">
        <v>326</v>
      </c>
      <c r="D853" s="63" t="s">
        <v>18</v>
      </c>
      <c r="E853" s="63" t="s">
        <v>6917</v>
      </c>
      <c r="F853" s="63" t="s">
        <v>582</v>
      </c>
      <c r="G853" s="60" t="s">
        <v>2440</v>
      </c>
      <c r="H853" s="126">
        <v>43515.0</v>
      </c>
      <c r="I853" s="126">
        <v>43515.0</v>
      </c>
      <c r="J853" s="127" t="s">
        <v>7496</v>
      </c>
      <c r="K853" s="59">
        <v>1585121.7</v>
      </c>
      <c r="L853" s="60" t="s">
        <v>6919</v>
      </c>
      <c r="M853" s="61" t="s">
        <v>6920</v>
      </c>
      <c r="N853" s="66">
        <v>18493.08</v>
      </c>
      <c r="O853" s="62" t="s">
        <v>539</v>
      </c>
    </row>
    <row r="854">
      <c r="A854" s="63">
        <v>1.0</v>
      </c>
      <c r="B854" s="60" t="s">
        <v>1568</v>
      </c>
      <c r="C854" s="60" t="s">
        <v>116</v>
      </c>
      <c r="D854" s="63">
        <v>67.0</v>
      </c>
      <c r="E854" s="63" t="s">
        <v>5754</v>
      </c>
      <c r="F854" s="63" t="s">
        <v>2387</v>
      </c>
      <c r="G854" s="60" t="s">
        <v>18</v>
      </c>
      <c r="H854" s="126">
        <v>43488.0</v>
      </c>
      <c r="I854" s="126">
        <v>43489.0</v>
      </c>
      <c r="J854" s="127" t="s">
        <v>7497</v>
      </c>
      <c r="K854" s="59">
        <v>8090039.0</v>
      </c>
      <c r="L854" s="60" t="s">
        <v>18</v>
      </c>
      <c r="M854" s="63" t="s">
        <v>18</v>
      </c>
      <c r="N854" s="59" t="s">
        <v>18</v>
      </c>
      <c r="O854" s="57"/>
    </row>
    <row r="855">
      <c r="A855" s="63">
        <v>2.0</v>
      </c>
      <c r="B855" s="60" t="s">
        <v>580</v>
      </c>
      <c r="C855" s="60" t="s">
        <v>7498</v>
      </c>
      <c r="D855" s="63" t="s">
        <v>18</v>
      </c>
      <c r="E855" s="63" t="s">
        <v>7499</v>
      </c>
      <c r="F855" s="63" t="s">
        <v>582</v>
      </c>
      <c r="G855" s="60" t="s">
        <v>18</v>
      </c>
      <c r="H855" s="126">
        <v>43508.0</v>
      </c>
      <c r="I855" s="126">
        <v>43508.0</v>
      </c>
      <c r="J855" s="121" t="s">
        <v>7134</v>
      </c>
      <c r="K855" s="59">
        <v>1748930.0</v>
      </c>
      <c r="L855" s="60" t="s">
        <v>7500</v>
      </c>
      <c r="M855" s="61" t="s">
        <v>7501</v>
      </c>
      <c r="N855" s="66">
        <v>296112.89</v>
      </c>
      <c r="O855" s="62" t="s">
        <v>672</v>
      </c>
    </row>
    <row r="856">
      <c r="A856" s="63">
        <v>1.0</v>
      </c>
      <c r="B856" s="60" t="s">
        <v>127</v>
      </c>
      <c r="C856" s="60" t="s">
        <v>7502</v>
      </c>
      <c r="D856" s="63">
        <v>824.0</v>
      </c>
      <c r="E856" s="63" t="s">
        <v>7503</v>
      </c>
      <c r="F856" s="63" t="s">
        <v>582</v>
      </c>
      <c r="G856" s="60" t="s">
        <v>18</v>
      </c>
      <c r="H856" s="126">
        <v>43710.0</v>
      </c>
      <c r="I856" s="126">
        <v>43711.0</v>
      </c>
      <c r="J856" s="127" t="s">
        <v>7504</v>
      </c>
      <c r="K856" s="59">
        <v>630000.0</v>
      </c>
      <c r="L856" s="60" t="s">
        <v>7505</v>
      </c>
      <c r="M856" s="372" t="s">
        <v>7506</v>
      </c>
      <c r="N856" s="66" t="s">
        <v>18</v>
      </c>
      <c r="O856" s="57"/>
    </row>
    <row r="857">
      <c r="A857" s="63">
        <v>1.0</v>
      </c>
      <c r="B857" s="60" t="s">
        <v>127</v>
      </c>
      <c r="C857" s="60" t="s">
        <v>7502</v>
      </c>
      <c r="D857" s="63">
        <v>543.0</v>
      </c>
      <c r="E857" s="63" t="s">
        <v>7503</v>
      </c>
      <c r="F857" s="63" t="s">
        <v>582</v>
      </c>
      <c r="G857" s="60" t="s">
        <v>18</v>
      </c>
      <c r="H857" s="126">
        <v>43627.0</v>
      </c>
      <c r="I857" s="126">
        <v>43630.0</v>
      </c>
      <c r="J857" s="127" t="s">
        <v>7507</v>
      </c>
      <c r="K857" s="59">
        <v>630000.0</v>
      </c>
      <c r="L857" s="60" t="s">
        <v>7505</v>
      </c>
      <c r="M857" s="61" t="s">
        <v>7506</v>
      </c>
      <c r="N857" s="63" t="s">
        <v>18</v>
      </c>
      <c r="O857" s="57"/>
    </row>
    <row r="858">
      <c r="A858" s="63">
        <v>1.0</v>
      </c>
      <c r="B858" s="60" t="s">
        <v>127</v>
      </c>
      <c r="C858" s="60" t="s">
        <v>7502</v>
      </c>
      <c r="D858" s="63" t="s">
        <v>18</v>
      </c>
      <c r="E858" s="63" t="s">
        <v>7503</v>
      </c>
      <c r="F858" s="63" t="s">
        <v>582</v>
      </c>
      <c r="G858" s="60" t="s">
        <v>18</v>
      </c>
      <c r="H858" s="126">
        <v>43614.0</v>
      </c>
      <c r="I858" s="126">
        <v>43614.0</v>
      </c>
      <c r="J858" s="127" t="s">
        <v>7508</v>
      </c>
      <c r="K858" s="59">
        <v>630000.0</v>
      </c>
      <c r="L858" s="60" t="s">
        <v>7505</v>
      </c>
      <c r="M858" s="61" t="s">
        <v>7506</v>
      </c>
      <c r="N858" s="59" t="s">
        <v>18</v>
      </c>
      <c r="O858" s="57"/>
    </row>
    <row r="859">
      <c r="A859" s="63">
        <v>1.0</v>
      </c>
      <c r="B859" s="60" t="s">
        <v>127</v>
      </c>
      <c r="C859" s="60" t="s">
        <v>7502</v>
      </c>
      <c r="D859" s="63" t="s">
        <v>18</v>
      </c>
      <c r="E859" s="63" t="s">
        <v>7503</v>
      </c>
      <c r="F859" s="63" t="s">
        <v>582</v>
      </c>
      <c r="G859" s="60" t="s">
        <v>18</v>
      </c>
      <c r="H859" s="126">
        <v>43612.0</v>
      </c>
      <c r="I859" s="126">
        <v>43612.0</v>
      </c>
      <c r="J859" s="121" t="s">
        <v>6746</v>
      </c>
      <c r="K859" s="59">
        <v>630000.0</v>
      </c>
      <c r="L859" s="60" t="s">
        <v>7509</v>
      </c>
      <c r="M859" s="61" t="s">
        <v>7506</v>
      </c>
      <c r="N859" s="66">
        <v>630000.0</v>
      </c>
      <c r="O859" s="62" t="s">
        <v>1527</v>
      </c>
    </row>
    <row r="860">
      <c r="A860" s="63">
        <v>2.0</v>
      </c>
      <c r="B860" s="60" t="s">
        <v>2252</v>
      </c>
      <c r="C860" s="60" t="s">
        <v>701</v>
      </c>
      <c r="D860" s="63">
        <v>514.0</v>
      </c>
      <c r="E860" s="63" t="s">
        <v>7510</v>
      </c>
      <c r="F860" s="63" t="s">
        <v>582</v>
      </c>
      <c r="G860" s="60" t="s">
        <v>3493</v>
      </c>
      <c r="H860" s="126">
        <v>43620.0</v>
      </c>
      <c r="I860" s="126">
        <v>43634.0</v>
      </c>
      <c r="J860" s="127" t="s">
        <v>7511</v>
      </c>
      <c r="K860" s="59">
        <v>2566939.0</v>
      </c>
      <c r="L860" s="60" t="s">
        <v>18</v>
      </c>
      <c r="M860" s="63" t="s">
        <v>18</v>
      </c>
      <c r="N860" s="59" t="s">
        <v>18</v>
      </c>
      <c r="O860" s="57"/>
    </row>
    <row r="861">
      <c r="A861" s="63">
        <v>3.0</v>
      </c>
      <c r="B861" s="60" t="s">
        <v>580</v>
      </c>
      <c r="C861" s="60" t="s">
        <v>1013</v>
      </c>
      <c r="D861" s="63" t="s">
        <v>18</v>
      </c>
      <c r="E861" s="63" t="s">
        <v>7512</v>
      </c>
      <c r="F861" s="63" t="s">
        <v>582</v>
      </c>
      <c r="G861" s="60" t="s">
        <v>6475</v>
      </c>
      <c r="H861" s="126">
        <v>43651.0</v>
      </c>
      <c r="I861" s="126">
        <v>43685.0</v>
      </c>
      <c r="J861" s="121" t="s">
        <v>7513</v>
      </c>
      <c r="K861" s="59">
        <v>5.6489573E7</v>
      </c>
      <c r="L861" s="60" t="s">
        <v>18</v>
      </c>
      <c r="M861" s="61" t="s">
        <v>18</v>
      </c>
      <c r="N861" s="66" t="s">
        <v>18</v>
      </c>
      <c r="O861" s="62"/>
    </row>
    <row r="862">
      <c r="A862" s="63">
        <v>1.0</v>
      </c>
      <c r="B862" s="60" t="s">
        <v>69</v>
      </c>
      <c r="C862" s="60" t="s">
        <v>2265</v>
      </c>
      <c r="D862" s="63">
        <v>783.0</v>
      </c>
      <c r="E862" s="63" t="s">
        <v>7514</v>
      </c>
      <c r="F862" s="63" t="s">
        <v>582</v>
      </c>
      <c r="G862" s="60" t="s">
        <v>18</v>
      </c>
      <c r="H862" s="126">
        <v>43651.0</v>
      </c>
      <c r="I862" s="126">
        <v>43655.0</v>
      </c>
      <c r="J862" s="127" t="s">
        <v>7515</v>
      </c>
      <c r="K862" s="59">
        <v>57759.0</v>
      </c>
      <c r="L862" s="60" t="s">
        <v>7516</v>
      </c>
      <c r="M862" s="63" t="s">
        <v>18</v>
      </c>
      <c r="N862" s="59" t="s">
        <v>18</v>
      </c>
      <c r="O862" s="57"/>
    </row>
    <row r="863">
      <c r="A863" s="63">
        <v>1.0</v>
      </c>
      <c r="B863" s="60" t="s">
        <v>69</v>
      </c>
      <c r="C863" s="60" t="s">
        <v>2265</v>
      </c>
      <c r="D863" s="63">
        <v>783.0</v>
      </c>
      <c r="E863" s="63" t="s">
        <v>7514</v>
      </c>
      <c r="F863" s="63" t="s">
        <v>582</v>
      </c>
      <c r="G863" s="60" t="s">
        <v>18</v>
      </c>
      <c r="H863" s="126">
        <v>43651.0</v>
      </c>
      <c r="I863" s="126">
        <v>43655.0</v>
      </c>
      <c r="J863" s="127" t="s">
        <v>7517</v>
      </c>
      <c r="K863" s="59">
        <v>57759.0</v>
      </c>
      <c r="L863" s="60" t="s">
        <v>7516</v>
      </c>
      <c r="M863" s="61" t="s">
        <v>7518</v>
      </c>
      <c r="N863" s="66">
        <v>57759.0</v>
      </c>
      <c r="O863" s="62" t="s">
        <v>337</v>
      </c>
    </row>
    <row r="864">
      <c r="A864" s="63">
        <v>3.0</v>
      </c>
      <c r="B864" s="60" t="s">
        <v>7519</v>
      </c>
      <c r="C864" s="60" t="s">
        <v>7520</v>
      </c>
      <c r="D864" s="63" t="s">
        <v>18</v>
      </c>
      <c r="E864" s="63" t="s">
        <v>7521</v>
      </c>
      <c r="F864" s="63" t="s">
        <v>582</v>
      </c>
      <c r="G864" s="60" t="s">
        <v>6948</v>
      </c>
      <c r="H864" s="126">
        <v>43710.0</v>
      </c>
      <c r="I864" s="126">
        <v>43735.0</v>
      </c>
      <c r="J864" s="127" t="s">
        <v>7522</v>
      </c>
      <c r="K864" s="59">
        <v>4.68927506E8</v>
      </c>
      <c r="L864" s="60" t="s">
        <v>18</v>
      </c>
      <c r="M864" s="61" t="s">
        <v>18</v>
      </c>
      <c r="N864" s="59" t="s">
        <v>18</v>
      </c>
      <c r="O864" s="57"/>
    </row>
    <row r="865" ht="24.0" customHeight="1">
      <c r="A865" s="63">
        <v>3.0</v>
      </c>
      <c r="B865" s="60" t="s">
        <v>7519</v>
      </c>
      <c r="C865" s="60" t="s">
        <v>7520</v>
      </c>
      <c r="D865" s="63" t="s">
        <v>18</v>
      </c>
      <c r="E865" s="63" t="s">
        <v>7521</v>
      </c>
      <c r="F865" s="63" t="s">
        <v>582</v>
      </c>
      <c r="G865" s="60" t="s">
        <v>6948</v>
      </c>
      <c r="H865" s="126">
        <v>43651.0</v>
      </c>
      <c r="I865" s="126">
        <v>43675.0</v>
      </c>
      <c r="J865" s="127" t="s">
        <v>7523</v>
      </c>
      <c r="K865" s="59">
        <v>3.73011069E8</v>
      </c>
      <c r="L865" s="60" t="s">
        <v>18</v>
      </c>
      <c r="M865" s="61" t="s">
        <v>18</v>
      </c>
      <c r="N865" s="59" t="s">
        <v>18</v>
      </c>
      <c r="O865" s="57"/>
    </row>
    <row r="866" ht="22.5" customHeight="1">
      <c r="A866" s="63">
        <v>3.0</v>
      </c>
      <c r="B866" s="60" t="s">
        <v>7519</v>
      </c>
      <c r="C866" s="60" t="s">
        <v>7520</v>
      </c>
      <c r="D866" s="63">
        <v>685.0</v>
      </c>
      <c r="E866" s="63" t="s">
        <v>7521</v>
      </c>
      <c r="F866" s="63" t="s">
        <v>582</v>
      </c>
      <c r="G866" s="60" t="s">
        <v>6948</v>
      </c>
      <c r="H866" s="126">
        <v>43633.0</v>
      </c>
      <c r="I866" s="126">
        <v>43651.0</v>
      </c>
      <c r="J866" s="127" t="s">
        <v>7524</v>
      </c>
      <c r="K866" s="59" t="s">
        <v>18</v>
      </c>
      <c r="L866" s="60" t="s">
        <v>18</v>
      </c>
      <c r="M866" s="63" t="s">
        <v>18</v>
      </c>
      <c r="N866" s="59" t="s">
        <v>18</v>
      </c>
      <c r="O866" s="57"/>
    </row>
    <row r="867">
      <c r="A867" s="63">
        <v>2.0</v>
      </c>
      <c r="B867" s="60" t="s">
        <v>2812</v>
      </c>
      <c r="C867" s="60" t="s">
        <v>2697</v>
      </c>
      <c r="D867" s="63" t="s">
        <v>18</v>
      </c>
      <c r="E867" s="63" t="s">
        <v>7016</v>
      </c>
      <c r="F867" s="63" t="s">
        <v>582</v>
      </c>
      <c r="G867" s="60" t="s">
        <v>6475</v>
      </c>
      <c r="H867" s="126">
        <v>43742.0</v>
      </c>
      <c r="I867" s="126">
        <v>43742.0</v>
      </c>
      <c r="J867" s="127" t="s">
        <v>7525</v>
      </c>
      <c r="K867" s="59">
        <v>2924012.47</v>
      </c>
      <c r="L867" s="60" t="s">
        <v>7526</v>
      </c>
      <c r="M867" s="61" t="s">
        <v>7527</v>
      </c>
      <c r="N867" s="66">
        <v>2924012.47</v>
      </c>
      <c r="O867" s="62" t="s">
        <v>337</v>
      </c>
    </row>
    <row r="868">
      <c r="A868" s="63">
        <v>1.0</v>
      </c>
      <c r="B868" s="60" t="s">
        <v>7014</v>
      </c>
      <c r="C868" s="60" t="s">
        <v>7015</v>
      </c>
      <c r="D868" s="63" t="s">
        <v>18</v>
      </c>
      <c r="E868" s="63" t="s">
        <v>7016</v>
      </c>
      <c r="F868" s="63" t="s">
        <v>582</v>
      </c>
      <c r="G868" s="60" t="s">
        <v>6475</v>
      </c>
      <c r="H868" s="126">
        <v>43538.0</v>
      </c>
      <c r="I868" s="126">
        <v>43538.0</v>
      </c>
      <c r="J868" s="127" t="s">
        <v>7528</v>
      </c>
      <c r="K868" s="59">
        <v>2924012.0</v>
      </c>
      <c r="L868" s="60" t="s">
        <v>18</v>
      </c>
      <c r="M868" s="63" t="s">
        <v>18</v>
      </c>
      <c r="N868" s="59" t="s">
        <v>18</v>
      </c>
      <c r="O868" s="57"/>
    </row>
    <row r="869">
      <c r="A869" s="63">
        <v>1.0</v>
      </c>
      <c r="B869" s="60" t="s">
        <v>7529</v>
      </c>
      <c r="C869" s="60" t="s">
        <v>93</v>
      </c>
      <c r="D869" s="63" t="s">
        <v>18</v>
      </c>
      <c r="E869" s="63" t="s">
        <v>7530</v>
      </c>
      <c r="F869" s="63" t="s">
        <v>2387</v>
      </c>
      <c r="G869" s="60" t="s">
        <v>18</v>
      </c>
      <c r="H869" s="126">
        <v>43488.0</v>
      </c>
      <c r="I869" s="126">
        <v>43489.0</v>
      </c>
      <c r="J869" s="127" t="s">
        <v>7531</v>
      </c>
      <c r="K869" s="59">
        <v>4848181.0</v>
      </c>
      <c r="L869" s="60" t="s">
        <v>18</v>
      </c>
      <c r="M869" s="63" t="s">
        <v>18</v>
      </c>
      <c r="N869" s="59" t="s">
        <v>18</v>
      </c>
      <c r="O869" s="57"/>
    </row>
    <row r="870">
      <c r="A870" s="63">
        <v>1.0</v>
      </c>
      <c r="B870" s="60" t="s">
        <v>1396</v>
      </c>
      <c r="C870" s="60" t="s">
        <v>6566</v>
      </c>
      <c r="D870" s="63" t="s">
        <v>18</v>
      </c>
      <c r="E870" s="63" t="s">
        <v>6567</v>
      </c>
      <c r="F870" s="63" t="s">
        <v>2387</v>
      </c>
      <c r="G870" s="60" t="s">
        <v>18</v>
      </c>
      <c r="H870" s="126">
        <v>43488.0</v>
      </c>
      <c r="I870" s="126">
        <v>43489.0</v>
      </c>
      <c r="J870" s="127" t="s">
        <v>7532</v>
      </c>
      <c r="K870" s="59">
        <v>117325.0</v>
      </c>
      <c r="L870" s="60" t="s">
        <v>18</v>
      </c>
      <c r="M870" s="63" t="s">
        <v>18</v>
      </c>
      <c r="N870" s="59" t="s">
        <v>18</v>
      </c>
      <c r="O870" s="57"/>
    </row>
    <row r="871">
      <c r="A871" s="63">
        <v>2.0</v>
      </c>
      <c r="B871" s="60" t="s">
        <v>2812</v>
      </c>
      <c r="C871" s="60" t="s">
        <v>7533</v>
      </c>
      <c r="D871" s="63">
        <v>562.0</v>
      </c>
      <c r="E871" s="63" t="s">
        <v>7534</v>
      </c>
      <c r="F871" s="63" t="s">
        <v>582</v>
      </c>
      <c r="G871" s="60" t="s">
        <v>7535</v>
      </c>
      <c r="H871" s="126">
        <v>43635.0</v>
      </c>
      <c r="I871" s="126">
        <v>43642.0</v>
      </c>
      <c r="J871" s="121" t="s">
        <v>7536</v>
      </c>
      <c r="K871" s="59">
        <v>8.171691E7</v>
      </c>
      <c r="L871" s="60" t="s">
        <v>18</v>
      </c>
      <c r="M871" s="63" t="s">
        <v>18</v>
      </c>
      <c r="N871" s="59" t="s">
        <v>18</v>
      </c>
      <c r="O871" s="57"/>
    </row>
    <row r="872">
      <c r="A872" s="63">
        <v>2.0</v>
      </c>
      <c r="B872" s="60" t="s">
        <v>580</v>
      </c>
      <c r="C872" s="60" t="s">
        <v>7537</v>
      </c>
      <c r="D872" s="63" t="s">
        <v>18</v>
      </c>
      <c r="E872" s="63" t="s">
        <v>7538</v>
      </c>
      <c r="F872" s="63" t="s">
        <v>582</v>
      </c>
      <c r="G872" s="60" t="s">
        <v>2440</v>
      </c>
      <c r="H872" s="126">
        <v>43658.0</v>
      </c>
      <c r="I872" s="126">
        <v>43658.0</v>
      </c>
      <c r="J872" s="121" t="s">
        <v>7539</v>
      </c>
      <c r="K872" s="59">
        <v>4025257.86</v>
      </c>
      <c r="L872" s="60" t="s">
        <v>7540</v>
      </c>
      <c r="M872" s="61" t="s">
        <v>7541</v>
      </c>
      <c r="N872" s="66">
        <f>54579.76+812427.95</f>
        <v>867007.71</v>
      </c>
      <c r="O872" s="62" t="s">
        <v>672</v>
      </c>
    </row>
    <row r="873">
      <c r="A873" s="63">
        <v>1.0</v>
      </c>
      <c r="B873" s="60" t="s">
        <v>7542</v>
      </c>
      <c r="C873" s="60" t="s">
        <v>7543</v>
      </c>
      <c r="D873" s="63">
        <v>700.0</v>
      </c>
      <c r="E873" s="63" t="s">
        <v>7544</v>
      </c>
      <c r="F873" s="63" t="s">
        <v>582</v>
      </c>
      <c r="G873" s="60" t="s">
        <v>3493</v>
      </c>
      <c r="H873" s="126">
        <v>43635.0</v>
      </c>
      <c r="I873" s="126">
        <v>43641.0</v>
      </c>
      <c r="J873" s="127" t="s">
        <v>7545</v>
      </c>
      <c r="K873" s="59">
        <v>295672.0</v>
      </c>
      <c r="L873" s="60" t="s">
        <v>18</v>
      </c>
      <c r="M873" s="63" t="s">
        <v>18</v>
      </c>
      <c r="N873" s="59" t="s">
        <v>18</v>
      </c>
      <c r="O873" s="57"/>
    </row>
    <row r="874">
      <c r="A874" s="63">
        <v>2.0</v>
      </c>
      <c r="B874" s="60" t="s">
        <v>580</v>
      </c>
      <c r="C874" s="60" t="s">
        <v>3103</v>
      </c>
      <c r="D874" s="63">
        <v>362.0</v>
      </c>
      <c r="E874" s="63" t="s">
        <v>7546</v>
      </c>
      <c r="F874" s="63" t="s">
        <v>582</v>
      </c>
      <c r="G874" s="60" t="s">
        <v>6475</v>
      </c>
      <c r="H874" s="64">
        <v>43565.0</v>
      </c>
      <c r="I874" s="126">
        <v>43577.0</v>
      </c>
      <c r="J874" s="127" t="s">
        <v>7547</v>
      </c>
      <c r="K874" s="63" t="s">
        <v>18</v>
      </c>
      <c r="L874" s="60" t="s">
        <v>7548</v>
      </c>
      <c r="M874" s="61" t="s">
        <v>7549</v>
      </c>
      <c r="N874" s="59" t="s">
        <v>18</v>
      </c>
      <c r="O874" s="57"/>
    </row>
    <row r="875">
      <c r="A875" s="63">
        <v>3.0</v>
      </c>
      <c r="B875" s="60" t="s">
        <v>580</v>
      </c>
      <c r="C875" s="60" t="s">
        <v>3103</v>
      </c>
      <c r="D875" s="63" t="s">
        <v>7550</v>
      </c>
      <c r="E875" s="63" t="s">
        <v>7546</v>
      </c>
      <c r="F875" s="63" t="s">
        <v>582</v>
      </c>
      <c r="G875" s="60" t="s">
        <v>6475</v>
      </c>
      <c r="H875" s="126">
        <v>43460.0</v>
      </c>
      <c r="I875" s="126">
        <v>43500.0</v>
      </c>
      <c r="J875" s="127" t="s">
        <v>7551</v>
      </c>
      <c r="K875" s="59">
        <v>5.5104317E7</v>
      </c>
      <c r="L875" s="60" t="s">
        <v>7552</v>
      </c>
      <c r="M875" s="61" t="s">
        <v>7549</v>
      </c>
      <c r="N875" s="59" t="s">
        <v>18</v>
      </c>
      <c r="O875" s="57"/>
    </row>
    <row r="876">
      <c r="A876" s="63">
        <v>2.0</v>
      </c>
      <c r="B876" s="60" t="s">
        <v>7553</v>
      </c>
      <c r="C876" s="60" t="s">
        <v>6821</v>
      </c>
      <c r="D876" s="63">
        <v>840.0</v>
      </c>
      <c r="E876" s="63" t="s">
        <v>7554</v>
      </c>
      <c r="F876" s="63" t="s">
        <v>582</v>
      </c>
      <c r="G876" s="60" t="s">
        <v>18</v>
      </c>
      <c r="H876" s="126">
        <v>43667.0</v>
      </c>
      <c r="I876" s="126">
        <v>43671.0</v>
      </c>
      <c r="J876" s="127" t="s">
        <v>7555</v>
      </c>
      <c r="K876" s="59">
        <v>1858803.0</v>
      </c>
      <c r="L876" s="60" t="s">
        <v>18</v>
      </c>
      <c r="M876" s="63" t="s">
        <v>18</v>
      </c>
      <c r="N876" s="59" t="s">
        <v>18</v>
      </c>
      <c r="O876" s="57"/>
    </row>
    <row r="877">
      <c r="A877" s="63">
        <v>2.0</v>
      </c>
      <c r="B877" s="60" t="s">
        <v>7553</v>
      </c>
      <c r="C877" s="60" t="s">
        <v>5647</v>
      </c>
      <c r="D877" s="63">
        <v>751.0</v>
      </c>
      <c r="E877" s="63" t="s">
        <v>7554</v>
      </c>
      <c r="F877" s="63" t="s">
        <v>582</v>
      </c>
      <c r="G877" s="60" t="s">
        <v>18</v>
      </c>
      <c r="H877" s="126">
        <v>43647.0</v>
      </c>
      <c r="I877" s="126">
        <v>43650.0</v>
      </c>
      <c r="J877" s="127" t="s">
        <v>7556</v>
      </c>
      <c r="K877" s="59">
        <v>1858803.0</v>
      </c>
      <c r="L877" s="60" t="s">
        <v>18</v>
      </c>
      <c r="M877" s="63" t="s">
        <v>18</v>
      </c>
      <c r="N877" s="59" t="s">
        <v>18</v>
      </c>
      <c r="O877" s="57"/>
    </row>
    <row r="878">
      <c r="A878" s="63">
        <v>2.0</v>
      </c>
      <c r="B878" s="60" t="s">
        <v>6315</v>
      </c>
      <c r="C878" s="60" t="s">
        <v>326</v>
      </c>
      <c r="D878" s="63">
        <v>990.0</v>
      </c>
      <c r="E878" s="63" t="s">
        <v>6038</v>
      </c>
      <c r="F878" s="63" t="s">
        <v>582</v>
      </c>
      <c r="G878" s="60" t="s">
        <v>18</v>
      </c>
      <c r="H878" s="64">
        <v>43705.0</v>
      </c>
      <c r="I878" s="64">
        <v>43707.0</v>
      </c>
      <c r="J878" s="121" t="s">
        <v>7557</v>
      </c>
      <c r="K878" s="59">
        <v>4083510.0</v>
      </c>
      <c r="L878" s="60" t="s">
        <v>7558</v>
      </c>
      <c r="M878" s="63" t="s">
        <v>18</v>
      </c>
      <c r="N878" s="59" t="s">
        <v>18</v>
      </c>
      <c r="O878" s="57"/>
    </row>
    <row r="879">
      <c r="A879" s="63">
        <v>1.0</v>
      </c>
      <c r="B879" s="60" t="s">
        <v>7171</v>
      </c>
      <c r="C879" s="60" t="s">
        <v>7559</v>
      </c>
      <c r="D879" s="63" t="s">
        <v>18</v>
      </c>
      <c r="E879" s="63" t="s">
        <v>7560</v>
      </c>
      <c r="F879" s="63" t="s">
        <v>582</v>
      </c>
      <c r="G879" s="60" t="s">
        <v>6475</v>
      </c>
      <c r="H879" s="126">
        <v>43645.0</v>
      </c>
      <c r="I879" s="126">
        <v>43664.0</v>
      </c>
      <c r="J879" s="121" t="s">
        <v>7561</v>
      </c>
      <c r="K879" s="59">
        <v>1.003014839E7</v>
      </c>
      <c r="L879" s="60" t="s">
        <v>18</v>
      </c>
      <c r="M879" s="61" t="s">
        <v>18</v>
      </c>
      <c r="N879" s="66" t="s">
        <v>18</v>
      </c>
      <c r="O879" s="62"/>
    </row>
    <row r="880">
      <c r="A880" s="63">
        <v>2.0</v>
      </c>
      <c r="B880" s="60" t="s">
        <v>258</v>
      </c>
      <c r="C880" s="60" t="s">
        <v>7562</v>
      </c>
      <c r="D880" s="63">
        <v>1279.0</v>
      </c>
      <c r="E880" s="63" t="s">
        <v>7563</v>
      </c>
      <c r="F880" s="63" t="s">
        <v>582</v>
      </c>
      <c r="G880" s="60" t="s">
        <v>18</v>
      </c>
      <c r="H880" s="126">
        <v>43454.0</v>
      </c>
      <c r="I880" s="126">
        <v>43486.0</v>
      </c>
      <c r="J880" s="127" t="s">
        <v>7564</v>
      </c>
      <c r="K880" s="59">
        <v>6317190.0</v>
      </c>
      <c r="L880" s="60" t="s">
        <v>18</v>
      </c>
      <c r="M880" s="63" t="s">
        <v>18</v>
      </c>
      <c r="N880" s="59" t="s">
        <v>18</v>
      </c>
      <c r="O880" s="57"/>
    </row>
    <row r="881">
      <c r="A881" s="63">
        <v>2.0</v>
      </c>
      <c r="B881" s="60" t="s">
        <v>580</v>
      </c>
      <c r="C881" s="60" t="s">
        <v>7565</v>
      </c>
      <c r="D881" s="63">
        <v>742.0</v>
      </c>
      <c r="E881" s="63" t="s">
        <v>7566</v>
      </c>
      <c r="F881" s="63" t="s">
        <v>582</v>
      </c>
      <c r="G881" s="60" t="s">
        <v>6475</v>
      </c>
      <c r="H881" s="126">
        <v>43682.0</v>
      </c>
      <c r="I881" s="126">
        <v>43725.0</v>
      </c>
      <c r="J881" s="127" t="s">
        <v>7567</v>
      </c>
      <c r="K881" s="59">
        <v>4.05878915E8</v>
      </c>
      <c r="L881" s="60" t="s">
        <v>18</v>
      </c>
      <c r="M881" s="63" t="s">
        <v>18</v>
      </c>
      <c r="N881" s="59" t="s">
        <v>18</v>
      </c>
      <c r="O881" s="57"/>
    </row>
    <row r="882">
      <c r="A882" s="63">
        <v>2.0</v>
      </c>
      <c r="B882" s="60" t="s">
        <v>580</v>
      </c>
      <c r="C882" s="60" t="s">
        <v>7565</v>
      </c>
      <c r="D882" s="63" t="s">
        <v>18</v>
      </c>
      <c r="E882" s="63" t="s">
        <v>7566</v>
      </c>
      <c r="F882" s="63" t="s">
        <v>582</v>
      </c>
      <c r="G882" s="60" t="s">
        <v>6475</v>
      </c>
      <c r="H882" s="126">
        <v>43655.0</v>
      </c>
      <c r="I882" s="126">
        <v>43677.0</v>
      </c>
      <c r="J882" s="127" t="s">
        <v>7568</v>
      </c>
      <c r="K882" s="59">
        <v>5.001379E8</v>
      </c>
      <c r="L882" s="60" t="s">
        <v>18</v>
      </c>
      <c r="M882" s="63" t="s">
        <v>18</v>
      </c>
      <c r="N882" s="59" t="s">
        <v>18</v>
      </c>
      <c r="O882" s="57"/>
    </row>
    <row r="883">
      <c r="A883" s="63">
        <v>2.0</v>
      </c>
      <c r="B883" s="60" t="s">
        <v>7569</v>
      </c>
      <c r="C883" s="60" t="s">
        <v>7570</v>
      </c>
      <c r="D883" s="63">
        <v>780.0</v>
      </c>
      <c r="E883" s="63" t="s">
        <v>7566</v>
      </c>
      <c r="F883" s="63" t="s">
        <v>582</v>
      </c>
      <c r="G883" s="60" t="s">
        <v>6475</v>
      </c>
      <c r="H883" s="126">
        <v>43651.0</v>
      </c>
      <c r="I883" s="126">
        <v>43658.0</v>
      </c>
      <c r="J883" s="127" t="s">
        <v>7571</v>
      </c>
      <c r="K883" s="59">
        <v>1.7861048E7</v>
      </c>
      <c r="L883" s="60" t="s">
        <v>18</v>
      </c>
      <c r="M883" s="63" t="s">
        <v>18</v>
      </c>
      <c r="N883" s="59" t="s">
        <v>18</v>
      </c>
      <c r="O883" s="57"/>
    </row>
    <row r="884">
      <c r="A884" s="63">
        <v>2.0</v>
      </c>
      <c r="B884" s="60" t="s">
        <v>580</v>
      </c>
      <c r="C884" s="60" t="s">
        <v>7565</v>
      </c>
      <c r="D884" s="63">
        <v>594.0</v>
      </c>
      <c r="E884" s="63" t="s">
        <v>7566</v>
      </c>
      <c r="F884" s="63" t="s">
        <v>582</v>
      </c>
      <c r="G884" s="60" t="s">
        <v>6475</v>
      </c>
      <c r="H884" s="126">
        <v>43644.0</v>
      </c>
      <c r="I884" s="126">
        <v>43655.0</v>
      </c>
      <c r="J884" s="127" t="s">
        <v>7572</v>
      </c>
      <c r="K884" s="59" t="s">
        <v>18</v>
      </c>
      <c r="L884" s="60" t="s">
        <v>18</v>
      </c>
      <c r="M884" s="61" t="s">
        <v>18</v>
      </c>
      <c r="N884" s="63" t="s">
        <v>18</v>
      </c>
      <c r="O884" s="57"/>
    </row>
    <row r="885">
      <c r="A885" s="63">
        <v>2.0</v>
      </c>
      <c r="B885" s="60" t="s">
        <v>588</v>
      </c>
      <c r="C885" s="60" t="s">
        <v>93</v>
      </c>
      <c r="D885" s="63" t="s">
        <v>18</v>
      </c>
      <c r="E885" s="63" t="s">
        <v>7573</v>
      </c>
      <c r="F885" s="63" t="s">
        <v>582</v>
      </c>
      <c r="G885" s="60" t="s">
        <v>18</v>
      </c>
      <c r="H885" s="126">
        <v>43796.0</v>
      </c>
      <c r="I885" s="126">
        <v>43796.0</v>
      </c>
      <c r="J885" s="127" t="s">
        <v>6125</v>
      </c>
      <c r="K885" s="59">
        <v>1359939.0</v>
      </c>
      <c r="L885" s="60" t="s">
        <v>7574</v>
      </c>
      <c r="M885" s="78" t="s">
        <v>7575</v>
      </c>
      <c r="N885" s="66">
        <v>424781.88</v>
      </c>
      <c r="O885" s="62" t="s">
        <v>337</v>
      </c>
    </row>
    <row r="886">
      <c r="A886" s="63">
        <v>2.0</v>
      </c>
      <c r="B886" s="60" t="s">
        <v>588</v>
      </c>
      <c r="C886" s="60" t="s">
        <v>93</v>
      </c>
      <c r="D886" s="63" t="s">
        <v>18</v>
      </c>
      <c r="E886" s="63" t="s">
        <v>7573</v>
      </c>
      <c r="F886" s="63" t="s">
        <v>582</v>
      </c>
      <c r="G886" s="60" t="s">
        <v>18</v>
      </c>
      <c r="H886" s="126">
        <v>43612.0</v>
      </c>
      <c r="I886" s="126">
        <v>43612.0</v>
      </c>
      <c r="J886" s="127" t="s">
        <v>6746</v>
      </c>
      <c r="K886" s="59">
        <v>1359939.0</v>
      </c>
      <c r="L886" s="60" t="s">
        <v>7574</v>
      </c>
      <c r="M886" s="78" t="s">
        <v>7575</v>
      </c>
      <c r="N886" s="66">
        <v>935157.72</v>
      </c>
      <c r="O886" s="62" t="s">
        <v>337</v>
      </c>
    </row>
    <row r="887">
      <c r="A887" s="63">
        <v>2.0</v>
      </c>
      <c r="B887" s="60" t="s">
        <v>588</v>
      </c>
      <c r="C887" s="60" t="s">
        <v>93</v>
      </c>
      <c r="D887" s="63">
        <v>421.0</v>
      </c>
      <c r="E887" s="63" t="s">
        <v>7573</v>
      </c>
      <c r="F887" s="63" t="s">
        <v>582</v>
      </c>
      <c r="G887" s="60" t="s">
        <v>18</v>
      </c>
      <c r="H887" s="126">
        <v>43564.0</v>
      </c>
      <c r="I887" s="126">
        <v>43565.0</v>
      </c>
      <c r="J887" s="127" t="s">
        <v>7576</v>
      </c>
      <c r="K887" s="59">
        <v>1359939.0</v>
      </c>
      <c r="L887" s="60" t="s">
        <v>7574</v>
      </c>
      <c r="M887" s="60" t="s">
        <v>18</v>
      </c>
      <c r="N887" s="59" t="s">
        <v>18</v>
      </c>
      <c r="O887" s="57"/>
    </row>
    <row r="888">
      <c r="A888" s="63">
        <v>2.0</v>
      </c>
      <c r="B888" s="60" t="s">
        <v>580</v>
      </c>
      <c r="C888" s="60" t="s">
        <v>7577</v>
      </c>
      <c r="D888" s="63" t="s">
        <v>18</v>
      </c>
      <c r="E888" s="63" t="s">
        <v>3238</v>
      </c>
      <c r="F888" s="63" t="s">
        <v>582</v>
      </c>
      <c r="G888" s="60" t="s">
        <v>3493</v>
      </c>
      <c r="H888" s="126">
        <v>43734.0</v>
      </c>
      <c r="I888" s="126">
        <v>43760.0</v>
      </c>
      <c r="J888" s="127" t="s">
        <v>7578</v>
      </c>
      <c r="K888" s="59">
        <v>1.1546961E7</v>
      </c>
      <c r="L888" s="60" t="s">
        <v>18</v>
      </c>
      <c r="M888" s="63" t="s">
        <v>7579</v>
      </c>
      <c r="N888" s="59" t="s">
        <v>18</v>
      </c>
      <c r="O888" s="57"/>
      <c r="P888" s="152"/>
    </row>
    <row r="889">
      <c r="A889" s="63">
        <v>2.0</v>
      </c>
      <c r="B889" s="60" t="s">
        <v>580</v>
      </c>
      <c r="C889" s="60" t="s">
        <v>7577</v>
      </c>
      <c r="D889" s="63">
        <v>734.0</v>
      </c>
      <c r="E889" s="63" t="s">
        <v>3238</v>
      </c>
      <c r="F889" s="63" t="s">
        <v>582</v>
      </c>
      <c r="G889" s="60" t="s">
        <v>3493</v>
      </c>
      <c r="H889" s="126">
        <v>43678.0</v>
      </c>
      <c r="I889" s="126">
        <v>43717.0</v>
      </c>
      <c r="J889" s="127" t="s">
        <v>7580</v>
      </c>
      <c r="K889" s="59">
        <v>1.1442865E7</v>
      </c>
      <c r="L889" s="60" t="s">
        <v>18</v>
      </c>
      <c r="M889" s="61" t="s">
        <v>7579</v>
      </c>
      <c r="N889" s="66" t="s">
        <v>18</v>
      </c>
      <c r="O889" s="57"/>
    </row>
    <row r="890" ht="105.75" customHeight="1">
      <c r="A890" s="63">
        <v>2.0</v>
      </c>
      <c r="B890" s="60" t="s">
        <v>580</v>
      </c>
      <c r="C890" s="60" t="s">
        <v>7577</v>
      </c>
      <c r="D890" s="63">
        <v>854.0</v>
      </c>
      <c r="E890" s="63" t="s">
        <v>3238</v>
      </c>
      <c r="F890" s="63" t="s">
        <v>582</v>
      </c>
      <c r="G890" s="60" t="s">
        <v>3493</v>
      </c>
      <c r="H890" s="126">
        <v>43717.0</v>
      </c>
      <c r="I890" s="126">
        <v>43717.0</v>
      </c>
      <c r="J890" s="127" t="s">
        <v>7581</v>
      </c>
      <c r="K890" s="59">
        <v>1.1442865E7</v>
      </c>
      <c r="L890" s="60" t="s">
        <v>18</v>
      </c>
      <c r="M890" s="63" t="s">
        <v>7579</v>
      </c>
      <c r="N890" s="59" t="s">
        <v>18</v>
      </c>
      <c r="O890" s="57"/>
    </row>
    <row r="891" ht="57.0" customHeight="1">
      <c r="A891" s="63">
        <v>3.0</v>
      </c>
      <c r="B891" s="60" t="s">
        <v>7478</v>
      </c>
      <c r="C891" s="60" t="s">
        <v>7582</v>
      </c>
      <c r="D891" s="63">
        <v>606.0</v>
      </c>
      <c r="E891" s="63" t="s">
        <v>3238</v>
      </c>
      <c r="F891" s="63" t="s">
        <v>582</v>
      </c>
      <c r="G891" s="60" t="s">
        <v>6475</v>
      </c>
      <c r="H891" s="126">
        <v>43648.0</v>
      </c>
      <c r="I891" s="126">
        <v>43677.0</v>
      </c>
      <c r="J891" s="121" t="s">
        <v>7583</v>
      </c>
      <c r="K891" s="59" t="s">
        <v>18</v>
      </c>
      <c r="L891" s="60" t="s">
        <v>18</v>
      </c>
      <c r="M891" s="61" t="s">
        <v>7579</v>
      </c>
      <c r="N891" s="66" t="s">
        <v>18</v>
      </c>
      <c r="O891" s="57"/>
    </row>
    <row r="892">
      <c r="A892" s="63">
        <v>2.0</v>
      </c>
      <c r="B892" s="60" t="s">
        <v>580</v>
      </c>
      <c r="C892" s="60" t="s">
        <v>7584</v>
      </c>
      <c r="D892" s="63">
        <v>984.0</v>
      </c>
      <c r="E892" s="60" t="s">
        <v>7585</v>
      </c>
      <c r="F892" s="63" t="s">
        <v>582</v>
      </c>
      <c r="G892" s="60" t="s">
        <v>3493</v>
      </c>
      <c r="H892" s="126">
        <v>43748.0</v>
      </c>
      <c r="I892" s="126">
        <v>43760.0</v>
      </c>
      <c r="J892" s="127" t="s">
        <v>7586</v>
      </c>
      <c r="K892" s="125">
        <v>8593717.0</v>
      </c>
      <c r="L892" s="60" t="s">
        <v>18</v>
      </c>
      <c r="M892" s="63" t="s">
        <v>7579</v>
      </c>
      <c r="N892" s="59" t="s">
        <v>18</v>
      </c>
      <c r="O892" s="57"/>
    </row>
    <row r="893">
      <c r="A893" s="63">
        <v>3.0</v>
      </c>
      <c r="B893" s="60" t="s">
        <v>7478</v>
      </c>
      <c r="C893" s="60" t="s">
        <v>7587</v>
      </c>
      <c r="D893" s="63" t="s">
        <v>18</v>
      </c>
      <c r="E893" s="63" t="s">
        <v>7588</v>
      </c>
      <c r="F893" s="63" t="s">
        <v>582</v>
      </c>
      <c r="G893" s="60" t="s">
        <v>2440</v>
      </c>
      <c r="H893" s="126">
        <v>43650.0</v>
      </c>
      <c r="I893" s="126">
        <v>43661.0</v>
      </c>
      <c r="J893" s="121" t="s">
        <v>7589</v>
      </c>
      <c r="K893" s="59">
        <v>2806304.0</v>
      </c>
      <c r="L893" s="60" t="s">
        <v>18</v>
      </c>
      <c r="M893" s="61" t="s">
        <v>18</v>
      </c>
      <c r="N893" s="66" t="s">
        <v>18</v>
      </c>
      <c r="O893" s="62"/>
    </row>
    <row r="894">
      <c r="A894" s="63">
        <v>1.0</v>
      </c>
      <c r="B894" s="60" t="s">
        <v>1332</v>
      </c>
      <c r="C894" s="60" t="s">
        <v>326</v>
      </c>
      <c r="D894" s="63">
        <v>773.0</v>
      </c>
      <c r="E894" s="63" t="s">
        <v>7590</v>
      </c>
      <c r="F894" s="63" t="s">
        <v>582</v>
      </c>
      <c r="G894" s="60" t="s">
        <v>18</v>
      </c>
      <c r="H894" s="64">
        <v>43650.0</v>
      </c>
      <c r="I894" s="64">
        <v>43654.0</v>
      </c>
      <c r="J894" s="121" t="s">
        <v>7591</v>
      </c>
      <c r="K894" s="59">
        <v>1353562.0</v>
      </c>
      <c r="L894" s="60" t="s">
        <v>18</v>
      </c>
      <c r="M894" s="63" t="s">
        <v>18</v>
      </c>
      <c r="N894" s="59" t="s">
        <v>18</v>
      </c>
      <c r="O894" s="57"/>
    </row>
    <row r="895" ht="26.25" customHeight="1">
      <c r="A895" s="63">
        <v>1.0</v>
      </c>
      <c r="B895" s="60" t="s">
        <v>1193</v>
      </c>
      <c r="C895" s="60" t="s">
        <v>120</v>
      </c>
      <c r="D895" s="63" t="s">
        <v>18</v>
      </c>
      <c r="E895" s="63" t="s">
        <v>7592</v>
      </c>
      <c r="F895" s="63" t="s">
        <v>582</v>
      </c>
      <c r="G895" s="60" t="s">
        <v>18</v>
      </c>
      <c r="H895" s="64">
        <v>43651.0</v>
      </c>
      <c r="I895" s="64">
        <v>43658.0</v>
      </c>
      <c r="J895" s="121" t="s">
        <v>7593</v>
      </c>
      <c r="K895" s="59">
        <v>1742757.0</v>
      </c>
      <c r="L895" s="60" t="s">
        <v>18</v>
      </c>
      <c r="M895" s="61" t="s">
        <v>18</v>
      </c>
      <c r="N895" s="59" t="s">
        <v>18</v>
      </c>
      <c r="O895" s="57"/>
    </row>
    <row r="896" ht="138.0" customHeight="1">
      <c r="A896" s="63">
        <v>2.0</v>
      </c>
      <c r="B896" s="60" t="s">
        <v>7594</v>
      </c>
      <c r="C896" s="60" t="s">
        <v>7595</v>
      </c>
      <c r="D896" s="63" t="s">
        <v>18</v>
      </c>
      <c r="E896" s="63" t="s">
        <v>7596</v>
      </c>
      <c r="F896" s="63" t="s">
        <v>582</v>
      </c>
      <c r="G896" s="60" t="s">
        <v>18</v>
      </c>
      <c r="H896" s="126">
        <v>43658.0</v>
      </c>
      <c r="I896" s="126">
        <v>43669.0</v>
      </c>
      <c r="J896" s="121" t="s">
        <v>7597</v>
      </c>
      <c r="K896" s="59" t="s">
        <v>18</v>
      </c>
      <c r="L896" s="60" t="s">
        <v>18</v>
      </c>
      <c r="M896" s="61" t="s">
        <v>18</v>
      </c>
      <c r="N896" s="66" t="s">
        <v>18</v>
      </c>
      <c r="O896" s="62"/>
    </row>
    <row r="897" ht="72.0" customHeight="1">
      <c r="A897" s="63">
        <v>2.0</v>
      </c>
      <c r="B897" s="60" t="s">
        <v>7594</v>
      </c>
      <c r="C897" s="60" t="s">
        <v>7595</v>
      </c>
      <c r="D897" s="63">
        <v>776.0</v>
      </c>
      <c r="E897" s="63" t="s">
        <v>7596</v>
      </c>
      <c r="F897" s="63" t="s">
        <v>582</v>
      </c>
      <c r="G897" s="60" t="s">
        <v>18</v>
      </c>
      <c r="H897" s="64">
        <v>43650.0</v>
      </c>
      <c r="I897" s="64">
        <v>43658.0</v>
      </c>
      <c r="J897" s="121" t="s">
        <v>7598</v>
      </c>
      <c r="K897" s="59" t="s">
        <v>18</v>
      </c>
      <c r="L897" s="60" t="s">
        <v>18</v>
      </c>
      <c r="M897" s="63" t="s">
        <v>18</v>
      </c>
      <c r="N897" s="59" t="s">
        <v>18</v>
      </c>
      <c r="O897" s="57"/>
    </row>
    <row r="898" ht="26.25" customHeight="1">
      <c r="A898" s="63">
        <v>2.0</v>
      </c>
      <c r="B898" s="60" t="s">
        <v>580</v>
      </c>
      <c r="C898" s="60" t="s">
        <v>2862</v>
      </c>
      <c r="D898" s="63">
        <v>789.0</v>
      </c>
      <c r="E898" s="63" t="s">
        <v>7599</v>
      </c>
      <c r="F898" s="63" t="s">
        <v>582</v>
      </c>
      <c r="G898" s="60" t="s">
        <v>2440</v>
      </c>
      <c r="H898" s="126">
        <v>43693.0</v>
      </c>
      <c r="I898" s="126">
        <v>43705.0</v>
      </c>
      <c r="J898" s="127" t="s">
        <v>7600</v>
      </c>
      <c r="K898" s="59">
        <v>5216898.0</v>
      </c>
      <c r="L898" s="60" t="s">
        <v>7601</v>
      </c>
      <c r="M898" s="61" t="s">
        <v>7602</v>
      </c>
      <c r="N898" s="59" t="s">
        <v>18</v>
      </c>
      <c r="O898" s="57"/>
    </row>
    <row r="899" ht="78.0" customHeight="1">
      <c r="A899" s="63">
        <v>2.0</v>
      </c>
      <c r="B899" s="60" t="s">
        <v>580</v>
      </c>
      <c r="C899" s="60" t="s">
        <v>7133</v>
      </c>
      <c r="D899" s="63" t="s">
        <v>18</v>
      </c>
      <c r="E899" s="63" t="s">
        <v>7599</v>
      </c>
      <c r="F899" s="63" t="s">
        <v>582</v>
      </c>
      <c r="G899" s="60" t="s">
        <v>2440</v>
      </c>
      <c r="H899" s="126">
        <v>43501.0</v>
      </c>
      <c r="I899" s="126">
        <v>43501.0</v>
      </c>
      <c r="J899" s="121" t="s">
        <v>7252</v>
      </c>
      <c r="K899" s="59">
        <v>5216898.0</v>
      </c>
      <c r="L899" s="60" t="s">
        <v>7601</v>
      </c>
      <c r="M899" s="61" t="s">
        <v>7602</v>
      </c>
      <c r="N899" s="66">
        <v>297907.0</v>
      </c>
      <c r="O899" s="62" t="s">
        <v>337</v>
      </c>
    </row>
    <row r="900">
      <c r="A900" s="63">
        <v>2.0</v>
      </c>
      <c r="B900" s="60" t="s">
        <v>580</v>
      </c>
      <c r="C900" s="60" t="s">
        <v>7133</v>
      </c>
      <c r="D900" s="63" t="s">
        <v>18</v>
      </c>
      <c r="E900" s="63" t="s">
        <v>7599</v>
      </c>
      <c r="F900" s="63" t="s">
        <v>582</v>
      </c>
      <c r="G900" s="60" t="s">
        <v>2440</v>
      </c>
      <c r="H900" s="126">
        <v>43497.0</v>
      </c>
      <c r="I900" s="126">
        <v>43497.0</v>
      </c>
      <c r="J900" s="121" t="s">
        <v>6647</v>
      </c>
      <c r="K900" s="59">
        <v>5216898.0</v>
      </c>
      <c r="L900" s="60" t="s">
        <v>7601</v>
      </c>
      <c r="M900" s="61" t="s">
        <v>7602</v>
      </c>
      <c r="N900" s="66">
        <v>3935108.0</v>
      </c>
      <c r="O900" s="62" t="s">
        <v>337</v>
      </c>
    </row>
    <row r="901">
      <c r="A901" s="63">
        <v>2.0</v>
      </c>
      <c r="B901" s="60" t="s">
        <v>580</v>
      </c>
      <c r="C901" s="60" t="s">
        <v>7603</v>
      </c>
      <c r="D901" s="63">
        <v>1059.0</v>
      </c>
      <c r="E901" s="63" t="s">
        <v>3248</v>
      </c>
      <c r="F901" s="63" t="s">
        <v>582</v>
      </c>
      <c r="G901" s="60" t="s">
        <v>2440</v>
      </c>
      <c r="H901" s="126">
        <v>43768.0</v>
      </c>
      <c r="I901" s="126">
        <v>43783.0</v>
      </c>
      <c r="J901" s="127" t="s">
        <v>7604</v>
      </c>
      <c r="K901" s="59">
        <v>390176.39</v>
      </c>
      <c r="L901" s="60" t="s">
        <v>7605</v>
      </c>
      <c r="M901" s="63" t="s">
        <v>18</v>
      </c>
      <c r="N901" s="66" t="s">
        <v>18</v>
      </c>
      <c r="O901" s="57"/>
    </row>
    <row r="902">
      <c r="A902" s="63">
        <v>2.0</v>
      </c>
      <c r="B902" s="60" t="s">
        <v>580</v>
      </c>
      <c r="C902" s="60" t="s">
        <v>7603</v>
      </c>
      <c r="D902" s="63" t="s">
        <v>18</v>
      </c>
      <c r="E902" s="63" t="s">
        <v>3248</v>
      </c>
      <c r="F902" s="63" t="s">
        <v>582</v>
      </c>
      <c r="G902" s="60" t="s">
        <v>2440</v>
      </c>
      <c r="H902" s="126">
        <v>43724.0</v>
      </c>
      <c r="I902" s="126">
        <v>43728.0</v>
      </c>
      <c r="J902" s="127" t="s">
        <v>7606</v>
      </c>
      <c r="K902" s="59">
        <v>390176.39</v>
      </c>
      <c r="L902" s="60" t="s">
        <v>7605</v>
      </c>
      <c r="M902" s="61" t="s">
        <v>18</v>
      </c>
      <c r="N902" s="59" t="s">
        <v>18</v>
      </c>
      <c r="O902" s="62"/>
    </row>
    <row r="903">
      <c r="A903" s="63">
        <v>2.0</v>
      </c>
      <c r="B903" s="60" t="s">
        <v>580</v>
      </c>
      <c r="C903" s="60" t="s">
        <v>7603</v>
      </c>
      <c r="D903" s="63">
        <v>813.0</v>
      </c>
      <c r="E903" s="63" t="s">
        <v>3248</v>
      </c>
      <c r="F903" s="63" t="s">
        <v>582</v>
      </c>
      <c r="G903" s="60" t="s">
        <v>2440</v>
      </c>
      <c r="H903" s="126">
        <v>43705.0</v>
      </c>
      <c r="I903" s="126">
        <v>43724.0</v>
      </c>
      <c r="J903" s="127" t="s">
        <v>7607</v>
      </c>
      <c r="K903" s="59">
        <v>390176.39</v>
      </c>
      <c r="L903" s="60" t="s">
        <v>7605</v>
      </c>
      <c r="M903" s="61" t="s">
        <v>18</v>
      </c>
      <c r="N903" s="59" t="s">
        <v>18</v>
      </c>
      <c r="O903" s="57"/>
    </row>
    <row r="904">
      <c r="A904" s="63">
        <v>1.0</v>
      </c>
      <c r="B904" s="60" t="s">
        <v>5651</v>
      </c>
      <c r="C904" s="60" t="s">
        <v>93</v>
      </c>
      <c r="D904" s="63">
        <v>785.0</v>
      </c>
      <c r="E904" s="63" t="s">
        <v>7608</v>
      </c>
      <c r="F904" s="63" t="s">
        <v>582</v>
      </c>
      <c r="G904" s="60" t="s">
        <v>18</v>
      </c>
      <c r="H904" s="126">
        <v>43654.0</v>
      </c>
      <c r="I904" s="126">
        <v>43654.0</v>
      </c>
      <c r="J904" s="121" t="s">
        <v>7609</v>
      </c>
      <c r="K904" s="59">
        <v>1431140.0</v>
      </c>
      <c r="L904" s="60" t="s">
        <v>18</v>
      </c>
      <c r="M904" s="61" t="s">
        <v>18</v>
      </c>
      <c r="N904" s="66" t="s">
        <v>18</v>
      </c>
      <c r="O904" s="62"/>
    </row>
    <row r="905">
      <c r="A905" s="63">
        <v>1.0</v>
      </c>
      <c r="B905" s="60" t="s">
        <v>2988</v>
      </c>
      <c r="C905" s="60" t="s">
        <v>217</v>
      </c>
      <c r="D905" s="63" t="s">
        <v>18</v>
      </c>
      <c r="E905" s="63" t="s">
        <v>7610</v>
      </c>
      <c r="F905" s="63" t="s">
        <v>582</v>
      </c>
      <c r="G905" s="60" t="s">
        <v>18</v>
      </c>
      <c r="H905" s="126">
        <v>43654.0</v>
      </c>
      <c r="I905" s="126">
        <v>43655.0</v>
      </c>
      <c r="J905" s="127" t="s">
        <v>7611</v>
      </c>
      <c r="K905" s="63" t="s">
        <v>18</v>
      </c>
      <c r="L905" s="60" t="s">
        <v>18</v>
      </c>
      <c r="M905" s="63" t="s">
        <v>18</v>
      </c>
      <c r="N905" s="59" t="s">
        <v>18</v>
      </c>
      <c r="O905" s="57"/>
    </row>
    <row r="906">
      <c r="A906" s="63">
        <v>2.0</v>
      </c>
      <c r="B906" s="60" t="s">
        <v>580</v>
      </c>
      <c r="C906" s="60" t="s">
        <v>7612</v>
      </c>
      <c r="D906" s="63">
        <v>620.0</v>
      </c>
      <c r="E906" s="63" t="s">
        <v>7613</v>
      </c>
      <c r="F906" s="63" t="s">
        <v>582</v>
      </c>
      <c r="G906" s="60" t="s">
        <v>6475</v>
      </c>
      <c r="H906" s="126">
        <v>43649.0</v>
      </c>
      <c r="I906" s="126">
        <v>43662.0</v>
      </c>
      <c r="J906" s="127" t="s">
        <v>7614</v>
      </c>
      <c r="K906" s="59">
        <v>4711691.1</v>
      </c>
      <c r="L906" s="60" t="s">
        <v>18</v>
      </c>
      <c r="M906" s="63" t="s">
        <v>18</v>
      </c>
      <c r="N906" s="59" t="s">
        <v>18</v>
      </c>
      <c r="O906" s="57"/>
    </row>
    <row r="907">
      <c r="A907" s="63">
        <v>1.0</v>
      </c>
      <c r="B907" s="203" t="s">
        <v>7615</v>
      </c>
      <c r="C907" s="60" t="s">
        <v>7570</v>
      </c>
      <c r="D907" s="63" t="s">
        <v>18</v>
      </c>
      <c r="E907" s="63" t="s">
        <v>7616</v>
      </c>
      <c r="F907" s="63" t="s">
        <v>582</v>
      </c>
      <c r="G907" s="60" t="s">
        <v>2440</v>
      </c>
      <c r="H907" s="126">
        <v>43566.0</v>
      </c>
      <c r="I907" s="126">
        <v>43566.0</v>
      </c>
      <c r="J907" s="127" t="s">
        <v>6928</v>
      </c>
      <c r="K907" s="59">
        <v>992035.0</v>
      </c>
      <c r="L907" s="60" t="s">
        <v>7617</v>
      </c>
      <c r="M907" s="61" t="s">
        <v>7618</v>
      </c>
      <c r="N907" s="66">
        <v>87000.0</v>
      </c>
      <c r="O907" s="62" t="s">
        <v>337</v>
      </c>
    </row>
    <row r="908">
      <c r="A908" s="63">
        <v>2.0</v>
      </c>
      <c r="B908" s="203" t="s">
        <v>7615</v>
      </c>
      <c r="C908" s="60" t="s">
        <v>7570</v>
      </c>
      <c r="D908" s="63" t="s">
        <v>18</v>
      </c>
      <c r="E908" s="63" t="s">
        <v>7616</v>
      </c>
      <c r="F908" s="63" t="s">
        <v>582</v>
      </c>
      <c r="G908" s="60" t="s">
        <v>2440</v>
      </c>
      <c r="H908" s="126">
        <v>43530.0</v>
      </c>
      <c r="I908" s="126">
        <v>43530.0</v>
      </c>
      <c r="J908" s="121" t="s">
        <v>6969</v>
      </c>
      <c r="K908" s="59">
        <v>992035.0</v>
      </c>
      <c r="L908" s="60" t="s">
        <v>7617</v>
      </c>
      <c r="M908" s="61" t="s">
        <v>7618</v>
      </c>
      <c r="N908" s="66">
        <v>111407.0</v>
      </c>
      <c r="O908" s="62" t="s">
        <v>337</v>
      </c>
    </row>
    <row r="909">
      <c r="A909" s="63">
        <v>1.0</v>
      </c>
      <c r="B909" s="60" t="s">
        <v>1600</v>
      </c>
      <c r="C909" s="60" t="s">
        <v>7619</v>
      </c>
      <c r="D909" s="63" t="s">
        <v>18</v>
      </c>
      <c r="E909" s="63" t="s">
        <v>7620</v>
      </c>
      <c r="F909" s="63" t="s">
        <v>582</v>
      </c>
      <c r="G909" s="60" t="s">
        <v>18</v>
      </c>
      <c r="H909" s="64">
        <v>43817.0</v>
      </c>
      <c r="I909" s="64">
        <v>43817.0</v>
      </c>
      <c r="J909" s="121" t="s">
        <v>6016</v>
      </c>
      <c r="K909" s="59">
        <v>390174.0</v>
      </c>
      <c r="L909" s="60" t="s">
        <v>7621</v>
      </c>
      <c r="M909" s="61" t="s">
        <v>7622</v>
      </c>
      <c r="N909" s="66">
        <v>116753.0</v>
      </c>
      <c r="O909" s="62" t="s">
        <v>539</v>
      </c>
      <c r="P909" s="152"/>
    </row>
    <row r="910">
      <c r="A910" s="63">
        <v>1.0</v>
      </c>
      <c r="B910" s="60" t="s">
        <v>1600</v>
      </c>
      <c r="C910" s="60" t="s">
        <v>7619</v>
      </c>
      <c r="D910" s="63" t="s">
        <v>18</v>
      </c>
      <c r="E910" s="63" t="s">
        <v>7620</v>
      </c>
      <c r="F910" s="63" t="s">
        <v>582</v>
      </c>
      <c r="G910" s="60" t="s">
        <v>18</v>
      </c>
      <c r="H910" s="64">
        <v>43665.0</v>
      </c>
      <c r="I910" s="64">
        <v>43665.0</v>
      </c>
      <c r="J910" s="121" t="s">
        <v>6081</v>
      </c>
      <c r="K910" s="59">
        <v>390174.0</v>
      </c>
      <c r="L910" s="60" t="s">
        <v>7623</v>
      </c>
      <c r="M910" s="61" t="s">
        <v>7622</v>
      </c>
      <c r="N910" s="66">
        <v>272421.0</v>
      </c>
      <c r="O910" s="62" t="s">
        <v>539</v>
      </c>
      <c r="P910" s="152"/>
    </row>
    <row r="911">
      <c r="A911" s="63">
        <v>1.0</v>
      </c>
      <c r="B911" s="60" t="s">
        <v>1600</v>
      </c>
      <c r="C911" s="60" t="s">
        <v>7619</v>
      </c>
      <c r="D911" s="63" t="s">
        <v>18</v>
      </c>
      <c r="E911" s="63" t="s">
        <v>7620</v>
      </c>
      <c r="F911" s="63" t="s">
        <v>582</v>
      </c>
      <c r="G911" s="60" t="s">
        <v>18</v>
      </c>
      <c r="H911" s="64">
        <v>43657.0</v>
      </c>
      <c r="I911" s="64">
        <v>43657.0</v>
      </c>
      <c r="J911" s="121" t="s">
        <v>7624</v>
      </c>
      <c r="K911" s="59">
        <v>390174.0</v>
      </c>
      <c r="L911" s="60" t="s">
        <v>18</v>
      </c>
      <c r="M911" s="63" t="s">
        <v>18</v>
      </c>
      <c r="N911" s="59" t="s">
        <v>18</v>
      </c>
      <c r="O911" s="57"/>
    </row>
    <row r="912">
      <c r="A912" s="63">
        <v>1.0</v>
      </c>
      <c r="B912" s="60" t="s">
        <v>5448</v>
      </c>
      <c r="C912" s="60" t="s">
        <v>7625</v>
      </c>
      <c r="D912" s="63">
        <v>1158.0</v>
      </c>
      <c r="E912" s="63" t="s">
        <v>5458</v>
      </c>
      <c r="F912" s="63" t="s">
        <v>582</v>
      </c>
      <c r="G912" s="60" t="s">
        <v>18</v>
      </c>
      <c r="H912" s="126">
        <v>43746.0</v>
      </c>
      <c r="I912" s="126">
        <v>43746.0</v>
      </c>
      <c r="J912" s="127" t="s">
        <v>7626</v>
      </c>
      <c r="K912" s="59">
        <v>87858.0</v>
      </c>
      <c r="L912" s="60" t="s">
        <v>18</v>
      </c>
      <c r="M912" s="63" t="s">
        <v>18</v>
      </c>
      <c r="N912" s="59" t="s">
        <v>18</v>
      </c>
      <c r="O912" s="57"/>
    </row>
    <row r="913">
      <c r="A913" s="63">
        <v>2.0</v>
      </c>
      <c r="B913" s="60" t="s">
        <v>6090</v>
      </c>
      <c r="C913" s="60" t="s">
        <v>2489</v>
      </c>
      <c r="D913" s="63">
        <v>1161.0</v>
      </c>
      <c r="E913" s="63" t="s">
        <v>6091</v>
      </c>
      <c r="F913" s="63" t="s">
        <v>582</v>
      </c>
      <c r="G913" s="60" t="s">
        <v>18</v>
      </c>
      <c r="H913" s="126">
        <v>43746.0</v>
      </c>
      <c r="I913" s="126">
        <v>43748.0</v>
      </c>
      <c r="J913" s="127" t="s">
        <v>7627</v>
      </c>
      <c r="K913" s="59">
        <v>442406.0</v>
      </c>
      <c r="L913" s="60" t="s">
        <v>7628</v>
      </c>
      <c r="M913" s="61" t="s">
        <v>6093</v>
      </c>
      <c r="N913" s="59" t="s">
        <v>18</v>
      </c>
      <c r="O913" s="57"/>
    </row>
    <row r="914">
      <c r="A914" s="63">
        <v>3.0</v>
      </c>
      <c r="B914" s="60" t="s">
        <v>7542</v>
      </c>
      <c r="C914" s="63" t="s">
        <v>7629</v>
      </c>
      <c r="D914" s="63">
        <v>710.0</v>
      </c>
      <c r="E914" s="63" t="s">
        <v>7630</v>
      </c>
      <c r="F914" s="63" t="s">
        <v>582</v>
      </c>
      <c r="G914" s="60" t="s">
        <v>6948</v>
      </c>
      <c r="H914" s="126">
        <v>43669.0</v>
      </c>
      <c r="I914" s="126">
        <v>43697.0</v>
      </c>
      <c r="J914" s="127" t="s">
        <v>7631</v>
      </c>
      <c r="K914" s="59">
        <v>3.3055E8</v>
      </c>
      <c r="L914" s="60" t="s">
        <v>18</v>
      </c>
      <c r="M914" s="60" t="s">
        <v>18</v>
      </c>
      <c r="N914" s="60" t="s">
        <v>18</v>
      </c>
      <c r="O914" s="57"/>
    </row>
    <row r="915">
      <c r="A915" s="63">
        <v>1.0</v>
      </c>
      <c r="B915" s="60" t="s">
        <v>7632</v>
      </c>
      <c r="C915" s="63" t="s">
        <v>7633</v>
      </c>
      <c r="D915" s="63" t="s">
        <v>18</v>
      </c>
      <c r="E915" s="63" t="s">
        <v>7634</v>
      </c>
      <c r="F915" s="63" t="s">
        <v>582</v>
      </c>
      <c r="G915" s="60" t="s">
        <v>18</v>
      </c>
      <c r="H915" s="126">
        <v>43668.0</v>
      </c>
      <c r="I915" s="126">
        <v>43669.0</v>
      </c>
      <c r="J915" s="127" t="s">
        <v>7635</v>
      </c>
      <c r="K915" s="59">
        <v>4.53886763E8</v>
      </c>
      <c r="L915" s="60" t="s">
        <v>18</v>
      </c>
      <c r="M915" s="63" t="s">
        <v>18</v>
      </c>
      <c r="N915" s="59" t="s">
        <v>18</v>
      </c>
      <c r="O915" s="57"/>
    </row>
    <row r="916">
      <c r="A916" s="63">
        <v>2.0</v>
      </c>
      <c r="B916" s="60" t="s">
        <v>115</v>
      </c>
      <c r="C916" s="60" t="s">
        <v>2084</v>
      </c>
      <c r="D916" s="63">
        <v>863.0</v>
      </c>
      <c r="E916" s="63" t="s">
        <v>7636</v>
      </c>
      <c r="F916" s="63" t="s">
        <v>582</v>
      </c>
      <c r="G916" s="60" t="s">
        <v>5736</v>
      </c>
      <c r="H916" s="126">
        <v>43670.0</v>
      </c>
      <c r="I916" s="126">
        <v>43689.0</v>
      </c>
      <c r="J916" s="127" t="s">
        <v>7637</v>
      </c>
      <c r="K916" s="59">
        <v>3720007.0</v>
      </c>
      <c r="L916" s="373" t="s">
        <v>18</v>
      </c>
      <c r="M916" s="63" t="s">
        <v>18</v>
      </c>
      <c r="N916" s="59" t="s">
        <v>18</v>
      </c>
      <c r="O916" s="57"/>
    </row>
    <row r="917">
      <c r="A917" s="63">
        <v>1.0</v>
      </c>
      <c r="B917" s="60" t="s">
        <v>7638</v>
      </c>
      <c r="C917" s="60" t="s">
        <v>326</v>
      </c>
      <c r="D917" s="63">
        <v>861.0</v>
      </c>
      <c r="E917" s="63" t="s">
        <v>7639</v>
      </c>
      <c r="F917" s="63" t="s">
        <v>582</v>
      </c>
      <c r="G917" s="60" t="s">
        <v>18</v>
      </c>
      <c r="H917" s="126">
        <v>43670.0</v>
      </c>
      <c r="I917" s="126">
        <v>43677.0</v>
      </c>
      <c r="J917" s="127" t="s">
        <v>7640</v>
      </c>
      <c r="K917" s="59">
        <v>8533680.0</v>
      </c>
      <c r="L917" s="60" t="s">
        <v>18</v>
      </c>
      <c r="M917" s="63" t="s">
        <v>18</v>
      </c>
      <c r="N917" s="59" t="s">
        <v>18</v>
      </c>
      <c r="O917" s="57"/>
    </row>
    <row r="918">
      <c r="A918" s="63">
        <v>1.0</v>
      </c>
      <c r="B918" s="60" t="s">
        <v>7641</v>
      </c>
      <c r="C918" s="60" t="s">
        <v>7642</v>
      </c>
      <c r="D918" s="63">
        <v>869.0</v>
      </c>
      <c r="E918" s="63" t="s">
        <v>7643</v>
      </c>
      <c r="F918" s="63" t="s">
        <v>582</v>
      </c>
      <c r="G918" s="60" t="s">
        <v>18</v>
      </c>
      <c r="H918" s="126">
        <v>43671.0</v>
      </c>
      <c r="I918" s="126">
        <v>43672.0</v>
      </c>
      <c r="J918" s="127" t="s">
        <v>7644</v>
      </c>
      <c r="K918" s="59">
        <v>566544.0</v>
      </c>
      <c r="L918" s="357" t="s">
        <v>7645</v>
      </c>
      <c r="M918" s="61" t="s">
        <v>7646</v>
      </c>
      <c r="N918" s="59" t="s">
        <v>18</v>
      </c>
      <c r="O918" s="57"/>
    </row>
    <row r="919">
      <c r="A919" s="63">
        <v>1.0</v>
      </c>
      <c r="B919" s="63" t="s">
        <v>342</v>
      </c>
      <c r="C919" s="60" t="s">
        <v>7647</v>
      </c>
      <c r="D919" s="63">
        <v>860.0</v>
      </c>
      <c r="E919" s="63" t="s">
        <v>7648</v>
      </c>
      <c r="F919" s="63" t="s">
        <v>582</v>
      </c>
      <c r="G919" s="60" t="s">
        <v>18</v>
      </c>
      <c r="H919" s="126">
        <v>43670.0</v>
      </c>
      <c r="I919" s="126">
        <v>43675.0</v>
      </c>
      <c r="J919" s="127" t="s">
        <v>7649</v>
      </c>
      <c r="K919" s="59">
        <v>62163.0</v>
      </c>
      <c r="L919" s="60" t="s">
        <v>7650</v>
      </c>
      <c r="M919" s="61" t="s">
        <v>7651</v>
      </c>
      <c r="N919" s="66">
        <v>62163.0</v>
      </c>
      <c r="O919" s="62" t="s">
        <v>337</v>
      </c>
    </row>
    <row r="920">
      <c r="A920" s="63">
        <v>1.0</v>
      </c>
      <c r="B920" s="60" t="s">
        <v>5335</v>
      </c>
      <c r="C920" s="60" t="s">
        <v>7652</v>
      </c>
      <c r="D920" s="63">
        <v>872.0</v>
      </c>
      <c r="E920" s="63" t="s">
        <v>7653</v>
      </c>
      <c r="F920" s="63" t="s">
        <v>582</v>
      </c>
      <c r="G920" s="60" t="s">
        <v>18</v>
      </c>
      <c r="H920" s="126">
        <v>43675.0</v>
      </c>
      <c r="I920" s="126">
        <v>43675.0</v>
      </c>
      <c r="J920" s="127" t="s">
        <v>7654</v>
      </c>
      <c r="K920" s="59">
        <v>3677497.0</v>
      </c>
      <c r="L920" s="60" t="s">
        <v>18</v>
      </c>
      <c r="M920" s="61" t="s">
        <v>18</v>
      </c>
      <c r="N920" s="66" t="s">
        <v>18</v>
      </c>
      <c r="O920" s="57"/>
    </row>
    <row r="921">
      <c r="A921" s="63">
        <v>1.0</v>
      </c>
      <c r="B921" s="60" t="s">
        <v>2244</v>
      </c>
      <c r="C921" s="60" t="s">
        <v>326</v>
      </c>
      <c r="D921" s="63" t="s">
        <v>18</v>
      </c>
      <c r="E921" s="63" t="s">
        <v>7655</v>
      </c>
      <c r="F921" s="63" t="s">
        <v>582</v>
      </c>
      <c r="G921" s="60" t="s">
        <v>18</v>
      </c>
      <c r="H921" s="126">
        <v>43682.0</v>
      </c>
      <c r="I921" s="126">
        <v>43682.0</v>
      </c>
      <c r="J921" s="121" t="s">
        <v>6019</v>
      </c>
      <c r="K921" s="59">
        <v>1534767.0</v>
      </c>
      <c r="L921" s="60" t="s">
        <v>7656</v>
      </c>
      <c r="M921" s="61" t="s">
        <v>7657</v>
      </c>
      <c r="N921" s="66">
        <v>1074334.1</v>
      </c>
      <c r="O921" s="62" t="s">
        <v>539</v>
      </c>
    </row>
    <row r="922">
      <c r="A922" s="63">
        <v>1.0</v>
      </c>
      <c r="B922" s="60" t="s">
        <v>2244</v>
      </c>
      <c r="C922" s="60" t="s">
        <v>326</v>
      </c>
      <c r="D922" s="63" t="s">
        <v>18</v>
      </c>
      <c r="E922" s="63" t="s">
        <v>7655</v>
      </c>
      <c r="F922" s="63" t="s">
        <v>582</v>
      </c>
      <c r="G922" s="60" t="s">
        <v>18</v>
      </c>
      <c r="H922" s="126">
        <v>43676.0</v>
      </c>
      <c r="I922" s="126">
        <v>43676.0</v>
      </c>
      <c r="J922" s="121" t="s">
        <v>7658</v>
      </c>
      <c r="K922" s="59">
        <v>1534767.0</v>
      </c>
      <c r="L922" s="60" t="s">
        <v>7656</v>
      </c>
      <c r="M922" s="61" t="s">
        <v>7657</v>
      </c>
      <c r="N922" s="59" t="s">
        <v>18</v>
      </c>
      <c r="O922" s="343"/>
    </row>
    <row r="923">
      <c r="A923" s="63">
        <v>1.0</v>
      </c>
      <c r="B923" s="60" t="s">
        <v>2438</v>
      </c>
      <c r="C923" s="60" t="s">
        <v>7659</v>
      </c>
      <c r="D923" s="63">
        <v>1143.0</v>
      </c>
      <c r="E923" s="63" t="s">
        <v>6105</v>
      </c>
      <c r="F923" s="63" t="s">
        <v>582</v>
      </c>
      <c r="G923" s="60" t="s">
        <v>18</v>
      </c>
      <c r="H923" s="126">
        <v>43742.0</v>
      </c>
      <c r="I923" s="126">
        <v>43742.0</v>
      </c>
      <c r="J923" s="127" t="s">
        <v>7660</v>
      </c>
      <c r="K923" s="59">
        <v>199467.0</v>
      </c>
      <c r="L923" s="60" t="s">
        <v>6111</v>
      </c>
      <c r="M923" s="61" t="s">
        <v>6108</v>
      </c>
      <c r="N923" s="59" t="s">
        <v>18</v>
      </c>
      <c r="O923" s="57"/>
    </row>
    <row r="924">
      <c r="A924" s="63">
        <v>1.0</v>
      </c>
      <c r="B924" s="60" t="s">
        <v>2438</v>
      </c>
      <c r="C924" s="60" t="s">
        <v>7661</v>
      </c>
      <c r="D924" s="63" t="s">
        <v>18</v>
      </c>
      <c r="E924" s="63" t="s">
        <v>6105</v>
      </c>
      <c r="F924" s="63" t="s">
        <v>582</v>
      </c>
      <c r="G924" s="60" t="s">
        <v>18</v>
      </c>
      <c r="H924" s="126">
        <v>43738.0</v>
      </c>
      <c r="I924" s="126">
        <v>43738.0</v>
      </c>
      <c r="J924" s="127" t="s">
        <v>7662</v>
      </c>
      <c r="K924" s="59">
        <v>199467.0</v>
      </c>
      <c r="L924" s="60" t="s">
        <v>7663</v>
      </c>
      <c r="M924" s="61" t="s">
        <v>6108</v>
      </c>
      <c r="N924" s="59" t="s">
        <v>18</v>
      </c>
      <c r="O924" s="57"/>
    </row>
    <row r="925">
      <c r="A925" s="63">
        <v>1.0</v>
      </c>
      <c r="B925" s="60" t="s">
        <v>2438</v>
      </c>
      <c r="C925" s="60" t="s">
        <v>7661</v>
      </c>
      <c r="D925" s="63">
        <v>973.0</v>
      </c>
      <c r="E925" s="63" t="s">
        <v>6105</v>
      </c>
      <c r="F925" s="63" t="s">
        <v>582</v>
      </c>
      <c r="G925" s="60" t="s">
        <v>18</v>
      </c>
      <c r="H925" s="126">
        <v>43703.0</v>
      </c>
      <c r="I925" s="64">
        <v>43706.0</v>
      </c>
      <c r="J925" s="127" t="s">
        <v>7664</v>
      </c>
      <c r="K925" s="59">
        <v>199467.0</v>
      </c>
      <c r="L925" s="60" t="s">
        <v>18</v>
      </c>
      <c r="M925" s="63" t="s">
        <v>18</v>
      </c>
      <c r="N925" s="59" t="s">
        <v>18</v>
      </c>
      <c r="O925" s="57"/>
    </row>
    <row r="926">
      <c r="A926" s="63">
        <v>1.0</v>
      </c>
      <c r="B926" s="203" t="s">
        <v>2438</v>
      </c>
      <c r="C926" s="60" t="s">
        <v>7659</v>
      </c>
      <c r="D926" s="63" t="s">
        <v>18</v>
      </c>
      <c r="E926" s="63" t="s">
        <v>7665</v>
      </c>
      <c r="F926" s="63" t="s">
        <v>582</v>
      </c>
      <c r="G926" s="60" t="s">
        <v>18</v>
      </c>
      <c r="H926" s="126">
        <v>43748.0</v>
      </c>
      <c r="I926" s="126">
        <v>43748.0</v>
      </c>
      <c r="J926" s="127" t="s">
        <v>7666</v>
      </c>
      <c r="K926" s="59">
        <v>7194.0</v>
      </c>
      <c r="L926" s="60" t="s">
        <v>18</v>
      </c>
      <c r="M926" s="61" t="s">
        <v>18</v>
      </c>
      <c r="N926" s="59" t="s">
        <v>18</v>
      </c>
      <c r="O926" s="57"/>
    </row>
    <row r="927">
      <c r="A927" s="63">
        <v>1.0</v>
      </c>
      <c r="B927" s="60" t="s">
        <v>6846</v>
      </c>
      <c r="C927" s="60" t="s">
        <v>7667</v>
      </c>
      <c r="D927" s="63">
        <v>896.0</v>
      </c>
      <c r="E927" s="63" t="s">
        <v>7668</v>
      </c>
      <c r="F927" s="208" t="s">
        <v>582</v>
      </c>
      <c r="G927" s="60" t="s">
        <v>3493</v>
      </c>
      <c r="H927" s="126">
        <v>43679.0</v>
      </c>
      <c r="I927" s="126">
        <v>43682.0</v>
      </c>
      <c r="J927" s="127" t="s">
        <v>7669</v>
      </c>
      <c r="K927" s="221">
        <v>295672.0</v>
      </c>
      <c r="L927" s="60" t="s">
        <v>18</v>
      </c>
      <c r="M927" s="61" t="s">
        <v>18</v>
      </c>
      <c r="N927" s="66" t="s">
        <v>18</v>
      </c>
      <c r="O927" s="57"/>
    </row>
    <row r="928">
      <c r="A928" s="63">
        <v>1.0</v>
      </c>
      <c r="B928" s="60" t="s">
        <v>1275</v>
      </c>
      <c r="C928" s="60" t="s">
        <v>217</v>
      </c>
      <c r="D928" s="63">
        <v>912.0</v>
      </c>
      <c r="E928" s="63" t="s">
        <v>7670</v>
      </c>
      <c r="F928" s="63" t="s">
        <v>582</v>
      </c>
      <c r="G928" s="60" t="s">
        <v>18</v>
      </c>
      <c r="H928" s="126">
        <v>43685.0</v>
      </c>
      <c r="I928" s="64">
        <v>43689.0</v>
      </c>
      <c r="J928" s="127" t="s">
        <v>7671</v>
      </c>
      <c r="K928" s="63" t="s">
        <v>18</v>
      </c>
      <c r="L928" s="60" t="s">
        <v>18</v>
      </c>
      <c r="M928" s="61" t="s">
        <v>18</v>
      </c>
      <c r="N928" s="66" t="s">
        <v>18</v>
      </c>
      <c r="O928" s="57"/>
    </row>
    <row r="929">
      <c r="A929" s="63">
        <v>2.0</v>
      </c>
      <c r="B929" s="60" t="s">
        <v>6177</v>
      </c>
      <c r="C929" s="60" t="s">
        <v>7672</v>
      </c>
      <c r="D929" s="63">
        <v>757.0</v>
      </c>
      <c r="E929" s="63" t="s">
        <v>7673</v>
      </c>
      <c r="F929" s="63" t="s">
        <v>582</v>
      </c>
      <c r="G929" s="60" t="s">
        <v>6475</v>
      </c>
      <c r="H929" s="126">
        <v>43684.0</v>
      </c>
      <c r="I929" s="126">
        <v>43697.0</v>
      </c>
      <c r="J929" s="127" t="s">
        <v>7674</v>
      </c>
      <c r="K929" s="59">
        <v>1122839.0</v>
      </c>
      <c r="L929" s="60" t="s">
        <v>7675</v>
      </c>
      <c r="M929" s="61" t="s">
        <v>18</v>
      </c>
      <c r="N929" s="66" t="s">
        <v>18</v>
      </c>
      <c r="O929" s="57"/>
    </row>
    <row r="930">
      <c r="A930" s="251">
        <v>2.0</v>
      </c>
      <c r="B930" s="254" t="s">
        <v>580</v>
      </c>
      <c r="C930" s="254" t="s">
        <v>7676</v>
      </c>
      <c r="D930" s="251" t="s">
        <v>18</v>
      </c>
      <c r="E930" s="251" t="s">
        <v>7677</v>
      </c>
      <c r="F930" s="63" t="s">
        <v>582</v>
      </c>
      <c r="G930" s="60" t="s">
        <v>3493</v>
      </c>
      <c r="H930" s="351">
        <v>43696.0</v>
      </c>
      <c r="I930" s="351">
        <v>43717.0</v>
      </c>
      <c r="J930" s="352" t="s">
        <v>7678</v>
      </c>
      <c r="K930" s="251" t="s">
        <v>18</v>
      </c>
      <c r="L930" s="254" t="s">
        <v>18</v>
      </c>
      <c r="M930" s="251" t="s">
        <v>18</v>
      </c>
      <c r="N930" s="123" t="s">
        <v>18</v>
      </c>
      <c r="O930" s="57"/>
    </row>
    <row r="931">
      <c r="A931" s="63">
        <v>1.0</v>
      </c>
      <c r="B931" s="60" t="s">
        <v>7679</v>
      </c>
      <c r="C931" s="60" t="s">
        <v>7680</v>
      </c>
      <c r="D931" s="63" t="s">
        <v>18</v>
      </c>
      <c r="E931" s="63" t="s">
        <v>7681</v>
      </c>
      <c r="F931" s="63" t="s">
        <v>582</v>
      </c>
      <c r="G931" s="60" t="s">
        <v>18</v>
      </c>
      <c r="H931" s="126">
        <v>43686.0</v>
      </c>
      <c r="I931" s="126">
        <v>43686.0</v>
      </c>
      <c r="J931" s="127" t="s">
        <v>7682</v>
      </c>
      <c r="K931" s="59">
        <v>74624.0</v>
      </c>
      <c r="L931" s="60" t="s">
        <v>18</v>
      </c>
      <c r="M931" s="61" t="s">
        <v>18</v>
      </c>
      <c r="N931" s="66" t="s">
        <v>18</v>
      </c>
      <c r="O931" s="57"/>
    </row>
    <row r="932">
      <c r="A932" s="63">
        <v>1.0</v>
      </c>
      <c r="B932" s="60" t="s">
        <v>5992</v>
      </c>
      <c r="C932" s="60" t="s">
        <v>116</v>
      </c>
      <c r="D932" s="63" t="s">
        <v>18</v>
      </c>
      <c r="E932" s="63" t="s">
        <v>7683</v>
      </c>
      <c r="F932" s="63" t="s">
        <v>582</v>
      </c>
      <c r="G932" s="60" t="s">
        <v>2440</v>
      </c>
      <c r="H932" s="64">
        <v>43698.0</v>
      </c>
      <c r="I932" s="64">
        <v>43705.0</v>
      </c>
      <c r="J932" s="121" t="s">
        <v>7684</v>
      </c>
      <c r="K932" s="59">
        <v>1782873.0</v>
      </c>
      <c r="L932" s="60" t="s">
        <v>18</v>
      </c>
      <c r="M932" s="63" t="s">
        <v>18</v>
      </c>
      <c r="N932" s="59" t="s">
        <v>18</v>
      </c>
      <c r="O932" s="57"/>
    </row>
    <row r="933">
      <c r="A933" s="63">
        <v>1.0</v>
      </c>
      <c r="B933" s="60" t="s">
        <v>759</v>
      </c>
      <c r="C933" s="60" t="s">
        <v>7685</v>
      </c>
      <c r="D933" s="63" t="s">
        <v>18</v>
      </c>
      <c r="E933" s="63" t="s">
        <v>7686</v>
      </c>
      <c r="F933" s="63" t="s">
        <v>582</v>
      </c>
      <c r="G933" s="60" t="s">
        <v>3493</v>
      </c>
      <c r="H933" s="126">
        <v>43558.0</v>
      </c>
      <c r="I933" s="126">
        <v>43558.0</v>
      </c>
      <c r="J933" s="121" t="s">
        <v>7687</v>
      </c>
      <c r="K933" s="59">
        <v>32650.0</v>
      </c>
      <c r="L933" s="60" t="s">
        <v>7688</v>
      </c>
      <c r="M933" s="61" t="s">
        <v>7689</v>
      </c>
      <c r="N933" s="66">
        <v>32650.0</v>
      </c>
      <c r="O933" s="62" t="s">
        <v>337</v>
      </c>
    </row>
    <row r="934">
      <c r="A934" s="63">
        <v>1.0</v>
      </c>
      <c r="B934" s="60" t="s">
        <v>5992</v>
      </c>
      <c r="C934" s="60" t="s">
        <v>7690</v>
      </c>
      <c r="D934" s="63" t="s">
        <v>18</v>
      </c>
      <c r="E934" s="63" t="s">
        <v>7691</v>
      </c>
      <c r="F934" s="63" t="s">
        <v>582</v>
      </c>
      <c r="G934" s="60" t="s">
        <v>2440</v>
      </c>
      <c r="H934" s="64">
        <v>43698.0</v>
      </c>
      <c r="I934" s="64">
        <v>43705.0</v>
      </c>
      <c r="J934" s="121" t="s">
        <v>7692</v>
      </c>
      <c r="K934" s="59">
        <v>1648377.0</v>
      </c>
      <c r="L934" s="60" t="s">
        <v>18</v>
      </c>
      <c r="M934" s="63" t="s">
        <v>18</v>
      </c>
      <c r="N934" s="59" t="s">
        <v>18</v>
      </c>
      <c r="O934" s="57"/>
    </row>
    <row r="935">
      <c r="A935" s="63">
        <v>1.0</v>
      </c>
      <c r="B935" s="60" t="s">
        <v>7693</v>
      </c>
      <c r="C935" s="60" t="s">
        <v>18</v>
      </c>
      <c r="D935" s="63">
        <v>65.0</v>
      </c>
      <c r="E935" s="63" t="s">
        <v>18</v>
      </c>
      <c r="F935" s="63" t="s">
        <v>582</v>
      </c>
      <c r="G935" s="60" t="s">
        <v>18</v>
      </c>
      <c r="H935" s="126">
        <v>43488.0</v>
      </c>
      <c r="I935" s="126">
        <v>43489.0</v>
      </c>
      <c r="J935" s="127" t="s">
        <v>7694</v>
      </c>
      <c r="K935" s="59" t="s">
        <v>18</v>
      </c>
      <c r="L935" s="60" t="s">
        <v>18</v>
      </c>
      <c r="M935" s="63" t="s">
        <v>18</v>
      </c>
      <c r="N935" s="59" t="s">
        <v>18</v>
      </c>
      <c r="O935" s="57"/>
    </row>
    <row r="936">
      <c r="A936" s="63">
        <v>1.0</v>
      </c>
      <c r="B936" s="60" t="s">
        <v>102</v>
      </c>
      <c r="C936" s="60" t="s">
        <v>326</v>
      </c>
      <c r="D936" s="63">
        <v>983.0</v>
      </c>
      <c r="E936" s="63" t="s">
        <v>7695</v>
      </c>
      <c r="F936" s="63" t="s">
        <v>582</v>
      </c>
      <c r="G936" s="60" t="s">
        <v>18</v>
      </c>
      <c r="H936" s="126">
        <v>43704.0</v>
      </c>
      <c r="I936" s="126">
        <v>43704.0</v>
      </c>
      <c r="J936" s="127" t="s">
        <v>7696</v>
      </c>
      <c r="K936" s="59">
        <v>1161766.0</v>
      </c>
      <c r="L936" s="60" t="s">
        <v>18</v>
      </c>
      <c r="M936" s="63" t="s">
        <v>18</v>
      </c>
      <c r="N936" s="59" t="s">
        <v>18</v>
      </c>
      <c r="O936" s="57"/>
    </row>
    <row r="937">
      <c r="A937" s="63">
        <v>1.0</v>
      </c>
      <c r="B937" s="60" t="s">
        <v>6766</v>
      </c>
      <c r="C937" s="60" t="s">
        <v>7418</v>
      </c>
      <c r="D937" s="63" t="s">
        <v>18</v>
      </c>
      <c r="E937" s="63" t="s">
        <v>7697</v>
      </c>
      <c r="F937" s="63" t="s">
        <v>582</v>
      </c>
      <c r="G937" s="60" t="s">
        <v>18</v>
      </c>
      <c r="H937" s="126">
        <v>43704.0</v>
      </c>
      <c r="I937" s="126">
        <v>43704.0</v>
      </c>
      <c r="J937" s="127" t="s">
        <v>7698</v>
      </c>
      <c r="K937" s="59">
        <v>480000.0</v>
      </c>
      <c r="L937" s="60" t="s">
        <v>18</v>
      </c>
      <c r="M937" s="63" t="s">
        <v>18</v>
      </c>
      <c r="N937" s="59" t="s">
        <v>18</v>
      </c>
      <c r="O937" s="57"/>
    </row>
    <row r="938">
      <c r="A938" s="63">
        <v>1.0</v>
      </c>
      <c r="B938" s="60" t="s">
        <v>2736</v>
      </c>
      <c r="C938" s="60" t="s">
        <v>7699</v>
      </c>
      <c r="D938" s="63" t="s">
        <v>18</v>
      </c>
      <c r="E938" s="63" t="s">
        <v>7700</v>
      </c>
      <c r="F938" s="63" t="s">
        <v>582</v>
      </c>
      <c r="G938" s="60" t="s">
        <v>18</v>
      </c>
      <c r="H938" s="126">
        <v>43790.0</v>
      </c>
      <c r="I938" s="126">
        <v>43790.0</v>
      </c>
      <c r="J938" s="127" t="s">
        <v>7701</v>
      </c>
      <c r="K938" s="59">
        <f t="shared" ref="K938:K940" si="3">56708+5500*1.25</f>
        <v>63583</v>
      </c>
      <c r="L938" s="60" t="s">
        <v>7702</v>
      </c>
      <c r="M938" s="61" t="s">
        <v>1881</v>
      </c>
      <c r="N938" s="66">
        <f>56708+5500*1.25</f>
        <v>63583</v>
      </c>
      <c r="O938" s="62" t="s">
        <v>337</v>
      </c>
    </row>
    <row r="939">
      <c r="A939" s="63">
        <v>1.0</v>
      </c>
      <c r="B939" s="60" t="s">
        <v>2736</v>
      </c>
      <c r="C939" s="60" t="s">
        <v>7699</v>
      </c>
      <c r="D939" s="63">
        <v>1185.0</v>
      </c>
      <c r="E939" s="63" t="s">
        <v>7700</v>
      </c>
      <c r="F939" s="63" t="s">
        <v>582</v>
      </c>
      <c r="G939" s="60" t="s">
        <v>18</v>
      </c>
      <c r="H939" s="126">
        <v>43749.0</v>
      </c>
      <c r="I939" s="126">
        <v>43759.0</v>
      </c>
      <c r="J939" s="127" t="s">
        <v>7703</v>
      </c>
      <c r="K939" s="59">
        <f t="shared" si="3"/>
        <v>63583</v>
      </c>
      <c r="L939" s="60" t="s">
        <v>7702</v>
      </c>
      <c r="M939" s="63" t="s">
        <v>18</v>
      </c>
      <c r="N939" s="59" t="s">
        <v>18</v>
      </c>
      <c r="O939" s="57"/>
    </row>
    <row r="940">
      <c r="A940" s="63">
        <v>1.0</v>
      </c>
      <c r="B940" s="60" t="s">
        <v>2736</v>
      </c>
      <c r="C940" s="60" t="s">
        <v>7699</v>
      </c>
      <c r="D940" s="63">
        <v>811.0</v>
      </c>
      <c r="E940" s="63" t="s">
        <v>7700</v>
      </c>
      <c r="F940" s="63" t="s">
        <v>582</v>
      </c>
      <c r="G940" s="60" t="s">
        <v>18</v>
      </c>
      <c r="H940" s="64">
        <v>43704.0</v>
      </c>
      <c r="I940" s="64">
        <v>43711.0</v>
      </c>
      <c r="J940" s="127" t="s">
        <v>7704</v>
      </c>
      <c r="K940" s="59">
        <f t="shared" si="3"/>
        <v>63583</v>
      </c>
      <c r="L940" s="60" t="s">
        <v>7705</v>
      </c>
      <c r="M940" s="61" t="s">
        <v>18</v>
      </c>
      <c r="N940" s="66" t="s">
        <v>18</v>
      </c>
      <c r="O940" s="57"/>
    </row>
    <row r="941">
      <c r="A941" s="63">
        <v>1.0</v>
      </c>
      <c r="B941" s="60" t="s">
        <v>6832</v>
      </c>
      <c r="C941" s="60" t="s">
        <v>6592</v>
      </c>
      <c r="D941" s="63">
        <v>1012.0</v>
      </c>
      <c r="E941" s="63" t="s">
        <v>7706</v>
      </c>
      <c r="F941" s="63" t="s">
        <v>582</v>
      </c>
      <c r="G941" s="60" t="s">
        <v>18</v>
      </c>
      <c r="H941" s="126">
        <v>43712.0</v>
      </c>
      <c r="I941" s="126">
        <v>43713.0</v>
      </c>
      <c r="J941" s="127" t="s">
        <v>7707</v>
      </c>
      <c r="K941" s="138">
        <v>175001.0</v>
      </c>
      <c r="L941" s="60" t="s">
        <v>18</v>
      </c>
      <c r="M941" s="63" t="s">
        <v>18</v>
      </c>
      <c r="N941" s="59" t="s">
        <v>18</v>
      </c>
      <c r="O941" s="57"/>
    </row>
    <row r="942">
      <c r="A942" s="63">
        <v>2.0</v>
      </c>
      <c r="B942" s="60" t="s">
        <v>5952</v>
      </c>
      <c r="C942" s="60" t="s">
        <v>7708</v>
      </c>
      <c r="D942" s="63">
        <v>1060.0</v>
      </c>
      <c r="E942" s="63" t="s">
        <v>881</v>
      </c>
      <c r="F942" s="63" t="s">
        <v>582</v>
      </c>
      <c r="G942" s="60" t="s">
        <v>3493</v>
      </c>
      <c r="H942" s="126">
        <v>43768.0</v>
      </c>
      <c r="I942" s="126">
        <v>43769.0</v>
      </c>
      <c r="J942" s="127" t="s">
        <v>7709</v>
      </c>
      <c r="K942" s="59">
        <v>7500000.0</v>
      </c>
      <c r="L942" s="60" t="s">
        <v>883</v>
      </c>
      <c r="M942" s="61" t="s">
        <v>884</v>
      </c>
      <c r="N942" s="59" t="s">
        <v>18</v>
      </c>
      <c r="O942" s="57"/>
    </row>
    <row r="943">
      <c r="A943" s="63">
        <v>2.0</v>
      </c>
      <c r="B943" s="60" t="s">
        <v>5952</v>
      </c>
      <c r="C943" s="60" t="s">
        <v>7708</v>
      </c>
      <c r="D943" s="63">
        <v>884.0</v>
      </c>
      <c r="E943" s="63" t="s">
        <v>881</v>
      </c>
      <c r="F943" s="63" t="s">
        <v>582</v>
      </c>
      <c r="G943" s="60" t="s">
        <v>3493</v>
      </c>
      <c r="H943" s="126">
        <v>43721.0</v>
      </c>
      <c r="I943" s="126">
        <v>43738.0</v>
      </c>
      <c r="J943" s="127" t="s">
        <v>7710</v>
      </c>
      <c r="K943" s="59">
        <v>7500000.0</v>
      </c>
      <c r="L943" s="60" t="s">
        <v>883</v>
      </c>
      <c r="M943" s="61" t="s">
        <v>884</v>
      </c>
      <c r="N943" s="59" t="s">
        <v>18</v>
      </c>
      <c r="O943" s="57"/>
    </row>
    <row r="944">
      <c r="A944" s="63">
        <v>1.0</v>
      </c>
      <c r="B944" s="60" t="s">
        <v>7171</v>
      </c>
      <c r="C944" s="60" t="s">
        <v>7559</v>
      </c>
      <c r="D944" s="63">
        <v>1084.0</v>
      </c>
      <c r="E944" s="63" t="s">
        <v>7711</v>
      </c>
      <c r="F944" s="63" t="s">
        <v>582</v>
      </c>
      <c r="G944" s="60" t="s">
        <v>6475</v>
      </c>
      <c r="H944" s="126">
        <v>43459.0</v>
      </c>
      <c r="I944" s="126">
        <v>43536.0</v>
      </c>
      <c r="J944" s="127" t="s">
        <v>7712</v>
      </c>
      <c r="K944" s="59" t="s">
        <v>18</v>
      </c>
      <c r="L944" s="60" t="s">
        <v>18</v>
      </c>
      <c r="M944" s="63" t="s">
        <v>18</v>
      </c>
      <c r="N944" s="59" t="s">
        <v>18</v>
      </c>
      <c r="O944" s="57"/>
    </row>
    <row r="945">
      <c r="A945" s="63">
        <v>2.0</v>
      </c>
      <c r="B945" s="60" t="s">
        <v>7175</v>
      </c>
      <c r="C945" s="60" t="s">
        <v>7713</v>
      </c>
      <c r="D945" s="63" t="s">
        <v>18</v>
      </c>
      <c r="E945" s="63" t="s">
        <v>7714</v>
      </c>
      <c r="F945" s="63" t="s">
        <v>582</v>
      </c>
      <c r="G945" s="60" t="s">
        <v>6475</v>
      </c>
      <c r="H945" s="126">
        <v>43643.0</v>
      </c>
      <c r="I945" s="126">
        <v>43643.0</v>
      </c>
      <c r="J945" s="121" t="s">
        <v>7715</v>
      </c>
      <c r="K945" s="59">
        <v>274501.0</v>
      </c>
      <c r="L945" s="60" t="s">
        <v>7716</v>
      </c>
      <c r="M945" s="61" t="s">
        <v>7717</v>
      </c>
      <c r="N945" s="66">
        <v>39864.24</v>
      </c>
      <c r="O945" s="62" t="s">
        <v>672</v>
      </c>
    </row>
    <row r="946">
      <c r="A946" s="63">
        <v>2.0</v>
      </c>
      <c r="B946" s="60" t="s">
        <v>7175</v>
      </c>
      <c r="C946" s="60" t="s">
        <v>7713</v>
      </c>
      <c r="D946" s="63">
        <v>358.0</v>
      </c>
      <c r="E946" s="63" t="s">
        <v>7714</v>
      </c>
      <c r="F946" s="63" t="s">
        <v>582</v>
      </c>
      <c r="G946" s="60" t="s">
        <v>6475</v>
      </c>
      <c r="H946" s="64">
        <v>43565.0</v>
      </c>
      <c r="I946" s="126">
        <v>43574.0</v>
      </c>
      <c r="J946" s="127" t="s">
        <v>7718</v>
      </c>
      <c r="K946" s="59">
        <v>259464.78</v>
      </c>
      <c r="L946" s="60" t="s">
        <v>7719</v>
      </c>
      <c r="M946" s="78" t="s">
        <v>7717</v>
      </c>
      <c r="N946" s="59" t="s">
        <v>18</v>
      </c>
      <c r="O946" s="57"/>
    </row>
    <row r="947">
      <c r="A947" s="63">
        <v>2.0</v>
      </c>
      <c r="B947" s="60" t="s">
        <v>7175</v>
      </c>
      <c r="C947" s="60" t="s">
        <v>7713</v>
      </c>
      <c r="D947" s="63" t="s">
        <v>7720</v>
      </c>
      <c r="E947" s="63" t="s">
        <v>7714</v>
      </c>
      <c r="F947" s="63" t="s">
        <v>582</v>
      </c>
      <c r="G947" s="60" t="s">
        <v>6475</v>
      </c>
      <c r="H947" s="126">
        <v>43502.0</v>
      </c>
      <c r="I947" s="126">
        <v>43522.0</v>
      </c>
      <c r="J947" s="127" t="s">
        <v>7721</v>
      </c>
      <c r="K947" s="59">
        <v>274501.0</v>
      </c>
      <c r="L947" s="60" t="s">
        <v>7716</v>
      </c>
      <c r="M947" s="61" t="s">
        <v>7717</v>
      </c>
      <c r="N947" s="66" t="s">
        <v>18</v>
      </c>
      <c r="O947" s="62"/>
    </row>
    <row r="948">
      <c r="A948" s="63">
        <v>1.0</v>
      </c>
      <c r="B948" s="60" t="s">
        <v>7722</v>
      </c>
      <c r="C948" s="60" t="s">
        <v>5457</v>
      </c>
      <c r="D948" s="63">
        <v>81.0</v>
      </c>
      <c r="E948" s="63" t="s">
        <v>18</v>
      </c>
      <c r="F948" s="63" t="s">
        <v>582</v>
      </c>
      <c r="G948" s="60" t="s">
        <v>18</v>
      </c>
      <c r="H948" s="126">
        <v>43488.0</v>
      </c>
      <c r="I948" s="126">
        <v>43489.0</v>
      </c>
      <c r="J948" s="127" t="s">
        <v>7723</v>
      </c>
      <c r="K948" s="59" t="s">
        <v>18</v>
      </c>
      <c r="L948" s="60" t="s">
        <v>18</v>
      </c>
      <c r="M948" s="63" t="s">
        <v>18</v>
      </c>
      <c r="N948" s="59" t="s">
        <v>18</v>
      </c>
      <c r="O948" s="57"/>
    </row>
    <row r="949">
      <c r="A949" s="63">
        <v>1.0</v>
      </c>
      <c r="B949" s="60" t="s">
        <v>7724</v>
      </c>
      <c r="C949" s="60" t="s">
        <v>7725</v>
      </c>
      <c r="D949" s="63">
        <v>1038.0</v>
      </c>
      <c r="E949" s="63" t="s">
        <v>7726</v>
      </c>
      <c r="F949" s="63" t="s">
        <v>582</v>
      </c>
      <c r="G949" s="60" t="s">
        <v>18</v>
      </c>
      <c r="H949" s="126">
        <v>43719.0</v>
      </c>
      <c r="I949" s="126">
        <v>43724.0</v>
      </c>
      <c r="J949" s="127" t="s">
        <v>7727</v>
      </c>
      <c r="K949" s="59">
        <v>70790.0</v>
      </c>
      <c r="L949" s="60" t="s">
        <v>18</v>
      </c>
      <c r="M949" s="63" t="s">
        <v>18</v>
      </c>
      <c r="N949" s="59" t="s">
        <v>18</v>
      </c>
      <c r="O949" s="57"/>
    </row>
    <row r="950">
      <c r="A950" s="63">
        <v>2.0</v>
      </c>
      <c r="B950" s="60" t="s">
        <v>457</v>
      </c>
      <c r="C950" s="60" t="s">
        <v>7728</v>
      </c>
      <c r="D950" s="63" t="s">
        <v>18</v>
      </c>
      <c r="E950" s="63" t="s">
        <v>7729</v>
      </c>
      <c r="F950" s="63" t="s">
        <v>582</v>
      </c>
      <c r="G950" s="60" t="s">
        <v>6948</v>
      </c>
      <c r="H950" s="126">
        <v>43720.0</v>
      </c>
      <c r="I950" s="126">
        <v>43721.0</v>
      </c>
      <c r="J950" s="127" t="s">
        <v>7730</v>
      </c>
      <c r="K950" s="59">
        <v>1397749.0</v>
      </c>
      <c r="L950" s="60" t="s">
        <v>18</v>
      </c>
      <c r="M950" s="63" t="s">
        <v>18</v>
      </c>
      <c r="N950" s="59" t="s">
        <v>18</v>
      </c>
      <c r="O950" s="57"/>
    </row>
    <row r="951">
      <c r="A951" s="63">
        <v>2.0</v>
      </c>
      <c r="B951" s="60" t="s">
        <v>7731</v>
      </c>
      <c r="C951" s="60" t="s">
        <v>735</v>
      </c>
      <c r="D951" s="63">
        <v>1044.0</v>
      </c>
      <c r="E951" s="63" t="s">
        <v>7732</v>
      </c>
      <c r="F951" s="63" t="s">
        <v>582</v>
      </c>
      <c r="G951" s="63" t="s">
        <v>6475</v>
      </c>
      <c r="H951" s="126">
        <v>43766.0</v>
      </c>
      <c r="I951" s="126">
        <v>43766.0</v>
      </c>
      <c r="J951" s="127" t="s">
        <v>7733</v>
      </c>
      <c r="K951" s="59">
        <v>1.0747962E7</v>
      </c>
      <c r="L951" s="60" t="s">
        <v>7734</v>
      </c>
      <c r="M951" s="66" t="s">
        <v>7735</v>
      </c>
      <c r="N951" s="59" t="s">
        <v>18</v>
      </c>
      <c r="O951" s="57"/>
    </row>
    <row r="952">
      <c r="A952" s="63">
        <v>2.0</v>
      </c>
      <c r="B952" s="60" t="s">
        <v>835</v>
      </c>
      <c r="C952" s="60" t="s">
        <v>701</v>
      </c>
      <c r="D952" s="63" t="s">
        <v>18</v>
      </c>
      <c r="E952" s="63" t="s">
        <v>7732</v>
      </c>
      <c r="F952" s="63" t="s">
        <v>582</v>
      </c>
      <c r="G952" s="60" t="s">
        <v>7119</v>
      </c>
      <c r="H952" s="126">
        <v>43684.0</v>
      </c>
      <c r="I952" s="126">
        <v>43684.0</v>
      </c>
      <c r="J952" s="127" t="s">
        <v>7736</v>
      </c>
      <c r="K952" s="59">
        <v>1.0747962E7</v>
      </c>
      <c r="L952" s="60" t="s">
        <v>7737</v>
      </c>
      <c r="M952" s="61" t="s">
        <v>7735</v>
      </c>
      <c r="N952" s="66">
        <v>3224388.7</v>
      </c>
      <c r="O952" s="62" t="s">
        <v>672</v>
      </c>
    </row>
    <row r="953">
      <c r="A953" s="63">
        <v>2.0</v>
      </c>
      <c r="B953" s="60" t="s">
        <v>835</v>
      </c>
      <c r="C953" s="60" t="s">
        <v>701</v>
      </c>
      <c r="D953" s="63">
        <v>549.0</v>
      </c>
      <c r="E953" s="63" t="s">
        <v>7732</v>
      </c>
      <c r="F953" s="63" t="s">
        <v>582</v>
      </c>
      <c r="G953" s="60" t="s">
        <v>7119</v>
      </c>
      <c r="H953" s="126">
        <v>43629.0</v>
      </c>
      <c r="I953" s="126">
        <v>43658.0</v>
      </c>
      <c r="J953" s="127" t="s">
        <v>7738</v>
      </c>
      <c r="K953" s="59">
        <v>1.0747962E7</v>
      </c>
      <c r="L953" s="60" t="s">
        <v>7737</v>
      </c>
      <c r="M953" s="61" t="s">
        <v>7735</v>
      </c>
      <c r="N953" s="59" t="s">
        <v>18</v>
      </c>
      <c r="O953" s="57"/>
    </row>
    <row r="954">
      <c r="A954" s="63">
        <v>2.0</v>
      </c>
      <c r="B954" s="60" t="s">
        <v>835</v>
      </c>
      <c r="C954" s="60" t="s">
        <v>7739</v>
      </c>
      <c r="D954" s="63">
        <v>406.0</v>
      </c>
      <c r="E954" s="63" t="s">
        <v>7732</v>
      </c>
      <c r="F954" s="63" t="s">
        <v>582</v>
      </c>
      <c r="G954" s="60" t="s">
        <v>3493</v>
      </c>
      <c r="H954" s="126">
        <v>43579.0</v>
      </c>
      <c r="I954" s="126">
        <v>43581.0</v>
      </c>
      <c r="J954" s="127" t="s">
        <v>7740</v>
      </c>
      <c r="K954" s="59">
        <v>1.0747962E7</v>
      </c>
      <c r="L954" s="60" t="s">
        <v>7737</v>
      </c>
      <c r="M954" s="61" t="s">
        <v>7735</v>
      </c>
      <c r="N954" s="59" t="s">
        <v>18</v>
      </c>
      <c r="O954" s="57"/>
    </row>
    <row r="955">
      <c r="A955" s="63">
        <v>2.0</v>
      </c>
      <c r="B955" s="60" t="s">
        <v>7731</v>
      </c>
      <c r="C955" s="60" t="s">
        <v>7741</v>
      </c>
      <c r="D955" s="63">
        <v>395.0</v>
      </c>
      <c r="E955" s="63" t="s">
        <v>7732</v>
      </c>
      <c r="F955" s="63" t="s">
        <v>582</v>
      </c>
      <c r="G955" s="60" t="s">
        <v>6475</v>
      </c>
      <c r="H955" s="126">
        <v>43574.0</v>
      </c>
      <c r="I955" s="126">
        <v>43579.0</v>
      </c>
      <c r="J955" s="127" t="s">
        <v>7742</v>
      </c>
      <c r="K955" s="59">
        <v>1.0747962E7</v>
      </c>
      <c r="L955" s="60" t="s">
        <v>7737</v>
      </c>
      <c r="M955" s="61" t="s">
        <v>7735</v>
      </c>
      <c r="N955" s="59" t="s">
        <v>18</v>
      </c>
      <c r="O955" s="57"/>
    </row>
    <row r="956">
      <c r="A956" s="63">
        <v>2.0</v>
      </c>
      <c r="B956" s="60" t="s">
        <v>7731</v>
      </c>
      <c r="C956" s="60" t="s">
        <v>7741</v>
      </c>
      <c r="D956" s="63" t="s">
        <v>18</v>
      </c>
      <c r="E956" s="63" t="s">
        <v>7732</v>
      </c>
      <c r="F956" s="63" t="s">
        <v>582</v>
      </c>
      <c r="G956" s="60" t="s">
        <v>6475</v>
      </c>
      <c r="H956" s="126">
        <v>43528.0</v>
      </c>
      <c r="I956" s="126">
        <v>43567.0</v>
      </c>
      <c r="J956" s="127" t="s">
        <v>7743</v>
      </c>
      <c r="K956" s="59">
        <v>1.0747962E7</v>
      </c>
      <c r="L956" s="60" t="s">
        <v>7737</v>
      </c>
      <c r="M956" s="61" t="s">
        <v>7735</v>
      </c>
      <c r="N956" s="59" t="s">
        <v>18</v>
      </c>
      <c r="O956" s="57"/>
    </row>
    <row r="957">
      <c r="A957" s="63">
        <v>2.0</v>
      </c>
      <c r="B957" s="60" t="s">
        <v>7731</v>
      </c>
      <c r="C957" s="60" t="s">
        <v>7741</v>
      </c>
      <c r="D957" s="63">
        <v>336.0</v>
      </c>
      <c r="E957" s="63" t="s">
        <v>7732</v>
      </c>
      <c r="F957" s="63" t="s">
        <v>582</v>
      </c>
      <c r="G957" s="60" t="s">
        <v>6475</v>
      </c>
      <c r="H957" s="126">
        <v>43558.0</v>
      </c>
      <c r="I957" s="126">
        <v>43563.0</v>
      </c>
      <c r="J957" s="121" t="s">
        <v>7744</v>
      </c>
      <c r="K957" s="60" t="s">
        <v>18</v>
      </c>
      <c r="L957" s="60" t="s">
        <v>18</v>
      </c>
      <c r="M957" s="63" t="s">
        <v>18</v>
      </c>
      <c r="N957" s="59" t="s">
        <v>18</v>
      </c>
      <c r="O957" s="57"/>
    </row>
    <row r="958">
      <c r="A958" s="63">
        <v>2.0</v>
      </c>
      <c r="B958" s="60" t="s">
        <v>7731</v>
      </c>
      <c r="C958" s="60" t="s">
        <v>7741</v>
      </c>
      <c r="D958" s="63">
        <v>336.0</v>
      </c>
      <c r="E958" s="63" t="s">
        <v>7732</v>
      </c>
      <c r="F958" s="63" t="s">
        <v>582</v>
      </c>
      <c r="G958" s="60" t="s">
        <v>6475</v>
      </c>
      <c r="H958" s="126">
        <v>43822.0</v>
      </c>
      <c r="I958" s="126">
        <v>43822.0</v>
      </c>
      <c r="J958" s="121" t="s">
        <v>7745</v>
      </c>
      <c r="K958" s="59">
        <v>1.0747962E7</v>
      </c>
      <c r="L958" s="60" t="s">
        <v>7737</v>
      </c>
      <c r="M958" s="61" t="s">
        <v>7735</v>
      </c>
      <c r="N958" s="66">
        <v>2000000.0</v>
      </c>
      <c r="O958" s="62" t="s">
        <v>672</v>
      </c>
    </row>
    <row r="959">
      <c r="A959" s="63">
        <v>2.0</v>
      </c>
      <c r="B959" s="60" t="s">
        <v>7731</v>
      </c>
      <c r="C959" s="60" t="s">
        <v>7741</v>
      </c>
      <c r="D959" s="63">
        <v>1075.0</v>
      </c>
      <c r="E959" s="63" t="s">
        <v>7732</v>
      </c>
      <c r="F959" s="63" t="s">
        <v>582</v>
      </c>
      <c r="G959" s="60" t="s">
        <v>6475</v>
      </c>
      <c r="H959" s="126">
        <v>43458.0</v>
      </c>
      <c r="I959" s="126">
        <v>43524.0</v>
      </c>
      <c r="J959" s="127" t="s">
        <v>7746</v>
      </c>
      <c r="K959" s="59">
        <v>1.0935E7</v>
      </c>
      <c r="L959" s="60" t="s">
        <v>18</v>
      </c>
      <c r="M959" s="63" t="s">
        <v>18</v>
      </c>
      <c r="N959" s="59" t="s">
        <v>18</v>
      </c>
      <c r="O959" s="57"/>
    </row>
    <row r="960">
      <c r="A960" s="63">
        <v>1.0</v>
      </c>
      <c r="B960" s="60" t="s">
        <v>7747</v>
      </c>
      <c r="C960" s="60" t="s">
        <v>7748</v>
      </c>
      <c r="D960" s="63">
        <v>1051.0</v>
      </c>
      <c r="E960" s="63" t="s">
        <v>7749</v>
      </c>
      <c r="F960" s="63" t="s">
        <v>582</v>
      </c>
      <c r="G960" s="60" t="s">
        <v>18</v>
      </c>
      <c r="H960" s="126">
        <v>43721.0</v>
      </c>
      <c r="I960" s="126">
        <v>43724.0</v>
      </c>
      <c r="J960" s="127" t="s">
        <v>7750</v>
      </c>
      <c r="K960" s="59">
        <v>101190.0</v>
      </c>
      <c r="L960" s="60" t="s">
        <v>18</v>
      </c>
      <c r="M960" s="63" t="s">
        <v>18</v>
      </c>
      <c r="N960" s="59" t="s">
        <v>18</v>
      </c>
      <c r="O960" s="57"/>
    </row>
    <row r="961">
      <c r="A961" s="63">
        <v>2.0</v>
      </c>
      <c r="B961" s="60" t="s">
        <v>835</v>
      </c>
      <c r="C961" s="60" t="s">
        <v>7751</v>
      </c>
      <c r="D961" s="63" t="s">
        <v>18</v>
      </c>
      <c r="E961" s="63" t="s">
        <v>7752</v>
      </c>
      <c r="F961" s="63" t="s">
        <v>582</v>
      </c>
      <c r="G961" s="60" t="s">
        <v>7753</v>
      </c>
      <c r="H961" s="126">
        <v>43774.0</v>
      </c>
      <c r="I961" s="126">
        <v>43774.0</v>
      </c>
      <c r="J961" s="127" t="s">
        <v>6356</v>
      </c>
      <c r="K961" s="59">
        <v>1.1815086E7</v>
      </c>
      <c r="L961" s="60" t="s">
        <v>7754</v>
      </c>
      <c r="M961" s="61" t="s">
        <v>7755</v>
      </c>
      <c r="N961" s="66">
        <v>5000000.0</v>
      </c>
      <c r="O961" s="62" t="s">
        <v>5232</v>
      </c>
    </row>
    <row r="962">
      <c r="A962" s="63">
        <v>2.0</v>
      </c>
      <c r="B962" s="60" t="s">
        <v>835</v>
      </c>
      <c r="C962" s="60" t="s">
        <v>7751</v>
      </c>
      <c r="D962" s="63">
        <v>678.0</v>
      </c>
      <c r="E962" s="63" t="s">
        <v>7752</v>
      </c>
      <c r="F962" s="63" t="s">
        <v>582</v>
      </c>
      <c r="G962" s="60" t="s">
        <v>7753</v>
      </c>
      <c r="H962" s="126">
        <v>43733.0</v>
      </c>
      <c r="I962" s="126">
        <v>43761.0</v>
      </c>
      <c r="J962" s="127" t="s">
        <v>7756</v>
      </c>
      <c r="K962" s="59">
        <v>1.1815086E7</v>
      </c>
      <c r="L962" s="60" t="s">
        <v>7754</v>
      </c>
      <c r="M962" s="61" t="s">
        <v>7755</v>
      </c>
      <c r="N962" s="59" t="s">
        <v>18</v>
      </c>
      <c r="O962" s="57"/>
    </row>
    <row r="963">
      <c r="A963" s="63">
        <v>2.0</v>
      </c>
      <c r="B963" s="60" t="s">
        <v>457</v>
      </c>
      <c r="C963" s="60" t="s">
        <v>7757</v>
      </c>
      <c r="D963" s="63">
        <v>1057.0</v>
      </c>
      <c r="E963" s="63" t="s">
        <v>7758</v>
      </c>
      <c r="F963" s="63" t="s">
        <v>582</v>
      </c>
      <c r="G963" s="60" t="s">
        <v>6475</v>
      </c>
      <c r="H963" s="126">
        <v>43724.0</v>
      </c>
      <c r="I963" s="126">
        <v>43733.0</v>
      </c>
      <c r="J963" s="127" t="s">
        <v>7759</v>
      </c>
      <c r="K963" s="63" t="s">
        <v>18</v>
      </c>
      <c r="L963" s="60" t="s">
        <v>18</v>
      </c>
      <c r="M963" s="63" t="s">
        <v>18</v>
      </c>
      <c r="N963" s="59" t="s">
        <v>18</v>
      </c>
      <c r="O963" s="57"/>
    </row>
    <row r="964">
      <c r="A964" s="63">
        <v>2.0</v>
      </c>
      <c r="B964" s="60" t="s">
        <v>457</v>
      </c>
      <c r="C964" s="60" t="s">
        <v>7760</v>
      </c>
      <c r="D964" s="63">
        <v>1069.0</v>
      </c>
      <c r="E964" s="63" t="s">
        <v>7761</v>
      </c>
      <c r="F964" s="63" t="s">
        <v>582</v>
      </c>
      <c r="G964" s="60" t="s">
        <v>5302</v>
      </c>
      <c r="H964" s="126">
        <v>43725.0</v>
      </c>
      <c r="I964" s="126">
        <v>43731.0</v>
      </c>
      <c r="J964" s="127" t="s">
        <v>7762</v>
      </c>
      <c r="K964" s="59">
        <v>1262242.0</v>
      </c>
      <c r="L964" s="60" t="s">
        <v>18</v>
      </c>
      <c r="M964" s="63" t="s">
        <v>18</v>
      </c>
      <c r="N964" s="59" t="s">
        <v>18</v>
      </c>
      <c r="O964" s="57"/>
    </row>
    <row r="965">
      <c r="A965" s="63">
        <v>2.0</v>
      </c>
      <c r="B965" s="60" t="s">
        <v>7763</v>
      </c>
      <c r="C965" s="60" t="s">
        <v>7764</v>
      </c>
      <c r="D965" s="63">
        <v>1076.0</v>
      </c>
      <c r="E965" s="63" t="s">
        <v>7765</v>
      </c>
      <c r="F965" s="63" t="s">
        <v>582</v>
      </c>
      <c r="G965" s="60" t="s">
        <v>3493</v>
      </c>
      <c r="H965" s="126">
        <v>43726.0</v>
      </c>
      <c r="I965" s="126">
        <v>43732.0</v>
      </c>
      <c r="J965" s="127" t="s">
        <v>7766</v>
      </c>
      <c r="K965" s="59">
        <v>6968799.0</v>
      </c>
      <c r="L965" s="60" t="s">
        <v>18</v>
      </c>
      <c r="M965" s="63" t="s">
        <v>18</v>
      </c>
      <c r="N965" s="59" t="s">
        <v>18</v>
      </c>
      <c r="O965" s="57"/>
    </row>
    <row r="966">
      <c r="A966" s="63">
        <v>2.0</v>
      </c>
      <c r="B966" s="60" t="s">
        <v>7767</v>
      </c>
      <c r="C966" s="60" t="s">
        <v>93</v>
      </c>
      <c r="D966" s="63" t="s">
        <v>18</v>
      </c>
      <c r="E966" s="63" t="s">
        <v>7768</v>
      </c>
      <c r="F966" s="63" t="s">
        <v>582</v>
      </c>
      <c r="G966" s="60" t="s">
        <v>18</v>
      </c>
      <c r="H966" s="126">
        <v>43727.0</v>
      </c>
      <c r="I966" s="126">
        <v>43746.0</v>
      </c>
      <c r="J966" s="127" t="s">
        <v>7769</v>
      </c>
      <c r="K966" s="59" t="s">
        <v>18</v>
      </c>
      <c r="L966" s="60" t="s">
        <v>18</v>
      </c>
      <c r="M966" s="63" t="s">
        <v>18</v>
      </c>
      <c r="N966" s="59" t="s">
        <v>18</v>
      </c>
      <c r="O966" s="57"/>
    </row>
    <row r="967">
      <c r="A967" s="63">
        <v>2.0</v>
      </c>
      <c r="B967" s="60" t="s">
        <v>580</v>
      </c>
      <c r="C967" s="60" t="s">
        <v>7770</v>
      </c>
      <c r="D967" s="63" t="s">
        <v>18</v>
      </c>
      <c r="E967" s="63" t="s">
        <v>7771</v>
      </c>
      <c r="F967" s="63" t="s">
        <v>582</v>
      </c>
      <c r="G967" s="60" t="s">
        <v>3493</v>
      </c>
      <c r="H967" s="126">
        <v>43734.0</v>
      </c>
      <c r="I967" s="126">
        <v>43760.0</v>
      </c>
      <c r="J967" s="127" t="s">
        <v>7772</v>
      </c>
      <c r="K967" s="59">
        <v>8593717.0</v>
      </c>
      <c r="L967" s="60" t="s">
        <v>18</v>
      </c>
      <c r="M967" s="61" t="s">
        <v>18</v>
      </c>
      <c r="N967" s="59" t="s">
        <v>18</v>
      </c>
      <c r="O967" s="57"/>
    </row>
    <row r="968">
      <c r="A968" s="63">
        <v>2.0</v>
      </c>
      <c r="B968" s="60" t="s">
        <v>6766</v>
      </c>
      <c r="C968" s="60" t="s">
        <v>7241</v>
      </c>
      <c r="D968" s="63" t="s">
        <v>18</v>
      </c>
      <c r="E968" s="63" t="s">
        <v>7773</v>
      </c>
      <c r="F968" s="63" t="s">
        <v>582</v>
      </c>
      <c r="G968" s="60" t="s">
        <v>18</v>
      </c>
      <c r="H968" s="126">
        <v>43738.0</v>
      </c>
      <c r="I968" s="126">
        <v>43742.0</v>
      </c>
      <c r="J968" s="127" t="s">
        <v>7774</v>
      </c>
      <c r="K968" s="59">
        <v>204000.0</v>
      </c>
      <c r="L968" s="60" t="s">
        <v>18</v>
      </c>
      <c r="M968" s="63" t="s">
        <v>18</v>
      </c>
      <c r="N968" s="59" t="s">
        <v>18</v>
      </c>
      <c r="O968" s="57"/>
    </row>
    <row r="969">
      <c r="A969" s="63">
        <v>2.0</v>
      </c>
      <c r="B969" s="60" t="s">
        <v>6766</v>
      </c>
      <c r="C969" s="60" t="s">
        <v>7241</v>
      </c>
      <c r="D969" s="63" t="s">
        <v>18</v>
      </c>
      <c r="E969" s="63" t="s">
        <v>7775</v>
      </c>
      <c r="F969" s="63" t="s">
        <v>582</v>
      </c>
      <c r="G969" s="60" t="s">
        <v>18</v>
      </c>
      <c r="H969" s="126">
        <v>43738.0</v>
      </c>
      <c r="I969" s="126">
        <v>43742.0</v>
      </c>
      <c r="J969" s="127" t="s">
        <v>7776</v>
      </c>
      <c r="K969" s="59">
        <v>180000.0</v>
      </c>
      <c r="L969" s="60" t="s">
        <v>18</v>
      </c>
      <c r="M969" s="63" t="s">
        <v>18</v>
      </c>
      <c r="N969" s="59" t="s">
        <v>18</v>
      </c>
      <c r="O969" s="57"/>
    </row>
    <row r="970">
      <c r="A970" s="63">
        <v>2.0</v>
      </c>
      <c r="B970" s="60" t="s">
        <v>5952</v>
      </c>
      <c r="C970" s="60" t="s">
        <v>701</v>
      </c>
      <c r="D970" s="63">
        <v>964.0</v>
      </c>
      <c r="E970" s="63" t="s">
        <v>7777</v>
      </c>
      <c r="F970" s="63" t="s">
        <v>582</v>
      </c>
      <c r="G970" s="60" t="s">
        <v>3493</v>
      </c>
      <c r="H970" s="126">
        <v>43745.0</v>
      </c>
      <c r="I970" s="126">
        <v>43746.0</v>
      </c>
      <c r="J970" s="127" t="s">
        <v>7778</v>
      </c>
      <c r="K970" s="59">
        <f>6868062+4500</f>
        <v>6872562</v>
      </c>
      <c r="L970" s="60" t="s">
        <v>18</v>
      </c>
      <c r="M970" s="60" t="s">
        <v>18</v>
      </c>
      <c r="N970" s="60" t="s">
        <v>18</v>
      </c>
      <c r="O970" s="57"/>
    </row>
    <row r="971">
      <c r="A971" s="63">
        <v>1.0</v>
      </c>
      <c r="B971" s="60" t="s">
        <v>588</v>
      </c>
      <c r="C971" s="60" t="s">
        <v>7390</v>
      </c>
      <c r="D971" s="63">
        <v>987.0</v>
      </c>
      <c r="E971" s="63" t="s">
        <v>7779</v>
      </c>
      <c r="F971" s="63" t="s">
        <v>582</v>
      </c>
      <c r="G971" s="60" t="s">
        <v>18</v>
      </c>
      <c r="H971" s="126">
        <v>43427.0</v>
      </c>
      <c r="I971" s="374">
        <v>43487.0</v>
      </c>
      <c r="J971" s="127" t="s">
        <v>7780</v>
      </c>
      <c r="K971" s="59">
        <v>210295.0</v>
      </c>
      <c r="L971" s="60" t="s">
        <v>7781</v>
      </c>
      <c r="M971" s="63" t="s">
        <v>18</v>
      </c>
      <c r="N971" s="59" t="s">
        <v>18</v>
      </c>
      <c r="O971" s="57"/>
    </row>
    <row r="972">
      <c r="A972" s="63">
        <v>1.0</v>
      </c>
      <c r="B972" s="158" t="s">
        <v>52</v>
      </c>
      <c r="C972" s="60" t="s">
        <v>701</v>
      </c>
      <c r="D972" s="63" t="s">
        <v>18</v>
      </c>
      <c r="E972" s="63" t="s">
        <v>7782</v>
      </c>
      <c r="F972" s="63" t="s">
        <v>582</v>
      </c>
      <c r="G972" s="63" t="s">
        <v>3493</v>
      </c>
      <c r="H972" s="358">
        <v>43741.0</v>
      </c>
      <c r="I972" s="358">
        <v>43741.0</v>
      </c>
      <c r="J972" s="127" t="s">
        <v>7783</v>
      </c>
      <c r="K972" s="59" t="s">
        <v>18</v>
      </c>
      <c r="L972" s="60" t="s">
        <v>18</v>
      </c>
      <c r="M972" s="60" t="s">
        <v>18</v>
      </c>
      <c r="N972" s="63" t="s">
        <v>18</v>
      </c>
      <c r="O972" s="57"/>
    </row>
    <row r="973">
      <c r="A973" s="63">
        <v>1.0</v>
      </c>
      <c r="B973" s="60" t="s">
        <v>1279</v>
      </c>
      <c r="C973" s="60" t="s">
        <v>326</v>
      </c>
      <c r="D973" s="63">
        <v>1136.0</v>
      </c>
      <c r="E973" s="63" t="s">
        <v>7784</v>
      </c>
      <c r="F973" s="63" t="s">
        <v>582</v>
      </c>
      <c r="G973" s="60" t="s">
        <v>18</v>
      </c>
      <c r="H973" s="126">
        <v>43741.0</v>
      </c>
      <c r="I973" s="126">
        <v>43769.0</v>
      </c>
      <c r="J973" s="127" t="s">
        <v>7785</v>
      </c>
      <c r="K973" s="59">
        <v>2345016.0</v>
      </c>
      <c r="L973" s="60" t="s">
        <v>18</v>
      </c>
      <c r="M973" s="63" t="s">
        <v>18</v>
      </c>
      <c r="N973" s="59" t="s">
        <v>18</v>
      </c>
      <c r="O973" s="57"/>
    </row>
    <row r="974">
      <c r="A974" s="63">
        <v>1.0</v>
      </c>
      <c r="B974" s="60" t="s">
        <v>6177</v>
      </c>
      <c r="C974" s="60" t="s">
        <v>7786</v>
      </c>
      <c r="D974" s="63">
        <v>948.0</v>
      </c>
      <c r="E974" s="63" t="s">
        <v>7787</v>
      </c>
      <c r="F974" s="63" t="s">
        <v>582</v>
      </c>
      <c r="G974" s="60" t="s">
        <v>6475</v>
      </c>
      <c r="H974" s="126">
        <v>43740.0</v>
      </c>
      <c r="I974" s="126">
        <v>43747.0</v>
      </c>
      <c r="J974" s="127" t="s">
        <v>7788</v>
      </c>
      <c r="K974" s="59" t="s">
        <v>18</v>
      </c>
      <c r="L974" s="60" t="s">
        <v>18</v>
      </c>
      <c r="M974" s="63" t="s">
        <v>18</v>
      </c>
      <c r="N974" s="59" t="s">
        <v>6902</v>
      </c>
      <c r="O974" s="57"/>
    </row>
    <row r="975">
      <c r="A975" s="63">
        <v>1.0</v>
      </c>
      <c r="B975" s="60" t="s">
        <v>7171</v>
      </c>
      <c r="C975" s="60" t="s">
        <v>7450</v>
      </c>
      <c r="D975" s="63">
        <v>683.0</v>
      </c>
      <c r="E975" s="63" t="s">
        <v>7789</v>
      </c>
      <c r="F975" s="63" t="s">
        <v>582</v>
      </c>
      <c r="G975" s="60" t="s">
        <v>6475</v>
      </c>
      <c r="H975" s="126">
        <v>43438.0</v>
      </c>
      <c r="I975" s="64">
        <v>43483.0</v>
      </c>
      <c r="J975" s="127" t="s">
        <v>7790</v>
      </c>
      <c r="K975" s="59">
        <v>874834.0</v>
      </c>
      <c r="L975" s="60" t="s">
        <v>7791</v>
      </c>
      <c r="M975" s="63" t="s">
        <v>18</v>
      </c>
      <c r="N975" s="59" t="s">
        <v>18</v>
      </c>
      <c r="O975" s="57"/>
    </row>
    <row r="976">
      <c r="A976" s="63">
        <v>2.0</v>
      </c>
      <c r="B976" s="60" t="s">
        <v>6123</v>
      </c>
      <c r="C976" s="60" t="s">
        <v>93</v>
      </c>
      <c r="D976" s="63">
        <v>1155.0</v>
      </c>
      <c r="E976" s="63" t="s">
        <v>7792</v>
      </c>
      <c r="F976" s="63" t="s">
        <v>582</v>
      </c>
      <c r="G976" s="60" t="s">
        <v>18</v>
      </c>
      <c r="H976" s="126">
        <v>43746.0</v>
      </c>
      <c r="I976" s="126">
        <v>43747.0</v>
      </c>
      <c r="J976" s="127" t="s">
        <v>7793</v>
      </c>
      <c r="K976" s="59">
        <v>1051797.0</v>
      </c>
      <c r="L976" s="60" t="s">
        <v>18</v>
      </c>
      <c r="M976" s="63" t="s">
        <v>18</v>
      </c>
      <c r="N976" s="59" t="s">
        <v>18</v>
      </c>
      <c r="O976" s="57"/>
    </row>
    <row r="977">
      <c r="A977" s="63">
        <v>2.0</v>
      </c>
      <c r="B977" s="60" t="s">
        <v>7794</v>
      </c>
      <c r="C977" s="60" t="s">
        <v>7795</v>
      </c>
      <c r="D977" s="63" t="s">
        <v>18</v>
      </c>
      <c r="E977" s="60" t="s">
        <v>7796</v>
      </c>
      <c r="F977" s="63" t="s">
        <v>582</v>
      </c>
      <c r="G977" s="60" t="s">
        <v>7797</v>
      </c>
      <c r="H977" s="126">
        <v>43748.0</v>
      </c>
      <c r="I977" s="126">
        <v>43776.0</v>
      </c>
      <c r="J977" s="127" t="s">
        <v>7798</v>
      </c>
      <c r="K977" s="125">
        <v>6554930.0</v>
      </c>
      <c r="L977" s="60" t="s">
        <v>18</v>
      </c>
      <c r="M977" s="63" t="s">
        <v>18</v>
      </c>
      <c r="N977" s="59" t="s">
        <v>18</v>
      </c>
      <c r="O977" s="57"/>
    </row>
    <row r="978">
      <c r="A978" s="63">
        <v>2.0</v>
      </c>
      <c r="B978" s="60" t="s">
        <v>6816</v>
      </c>
      <c r="C978" s="60" t="s">
        <v>6817</v>
      </c>
      <c r="D978" s="63" t="s">
        <v>18</v>
      </c>
      <c r="E978" s="63" t="s">
        <v>7799</v>
      </c>
      <c r="F978" s="63" t="s">
        <v>582</v>
      </c>
      <c r="G978" s="60" t="s">
        <v>5736</v>
      </c>
      <c r="H978" s="126">
        <v>43748.0</v>
      </c>
      <c r="I978" s="126">
        <v>43754.0</v>
      </c>
      <c r="J978" s="127" t="s">
        <v>7800</v>
      </c>
      <c r="K978" s="59">
        <v>1159293.0</v>
      </c>
      <c r="L978" s="60" t="s">
        <v>18</v>
      </c>
      <c r="M978" s="63" t="s">
        <v>18</v>
      </c>
      <c r="N978" s="59" t="s">
        <v>18</v>
      </c>
      <c r="O978" s="57"/>
    </row>
    <row r="979">
      <c r="A979" s="63">
        <v>1.0</v>
      </c>
      <c r="B979" s="60" t="s">
        <v>588</v>
      </c>
      <c r="C979" s="60" t="s">
        <v>7801</v>
      </c>
      <c r="D979" s="63" t="s">
        <v>18</v>
      </c>
      <c r="E979" s="63" t="s">
        <v>7802</v>
      </c>
      <c r="F979" s="63" t="s">
        <v>582</v>
      </c>
      <c r="G979" s="60" t="s">
        <v>3493</v>
      </c>
      <c r="H979" s="126">
        <v>43748.0</v>
      </c>
      <c r="I979" s="126">
        <v>43748.0</v>
      </c>
      <c r="J979" s="127" t="s">
        <v>7803</v>
      </c>
      <c r="K979" s="59">
        <v>331824.3</v>
      </c>
      <c r="L979" s="60" t="s">
        <v>7804</v>
      </c>
      <c r="M979" s="61" t="s">
        <v>1881</v>
      </c>
      <c r="N979" s="66">
        <f>20174+249157.48</f>
        <v>269331.48</v>
      </c>
      <c r="O979" s="62" t="s">
        <v>672</v>
      </c>
    </row>
    <row r="980">
      <c r="A980" s="63">
        <v>1.0</v>
      </c>
      <c r="B980" s="60" t="s">
        <v>457</v>
      </c>
      <c r="C980" s="60" t="s">
        <v>153</v>
      </c>
      <c r="D980" s="63" t="s">
        <v>18</v>
      </c>
      <c r="E980" s="63" t="s">
        <v>6986</v>
      </c>
      <c r="F980" s="63" t="s">
        <v>582</v>
      </c>
      <c r="G980" s="60" t="s">
        <v>18</v>
      </c>
      <c r="H980" s="126">
        <v>43488.0</v>
      </c>
      <c r="I980" s="126">
        <v>43488.0</v>
      </c>
      <c r="J980" s="127" t="s">
        <v>7805</v>
      </c>
      <c r="K980" s="59">
        <v>854875.0</v>
      </c>
      <c r="L980" s="60" t="s">
        <v>18</v>
      </c>
      <c r="M980" s="63" t="s">
        <v>18</v>
      </c>
      <c r="N980" s="59" t="s">
        <v>18</v>
      </c>
      <c r="O980" s="343"/>
    </row>
    <row r="981">
      <c r="A981" s="63">
        <v>4.0</v>
      </c>
      <c r="B981" s="60" t="s">
        <v>108</v>
      </c>
      <c r="C981" s="60" t="s">
        <v>7806</v>
      </c>
      <c r="D981" s="63">
        <v>1189.0</v>
      </c>
      <c r="E981" s="63" t="s">
        <v>7807</v>
      </c>
      <c r="F981" s="63" t="s">
        <v>582</v>
      </c>
      <c r="G981" s="60" t="s">
        <v>6948</v>
      </c>
      <c r="H981" s="126">
        <v>43752.0</v>
      </c>
      <c r="I981" s="126">
        <v>43761.0</v>
      </c>
      <c r="J981" s="127" t="s">
        <v>7808</v>
      </c>
      <c r="K981" s="59">
        <v>1.7343166E8</v>
      </c>
      <c r="L981" s="60" t="s">
        <v>18</v>
      </c>
      <c r="M981" s="63" t="s">
        <v>18</v>
      </c>
      <c r="N981" s="59" t="s">
        <v>18</v>
      </c>
      <c r="O981" s="57"/>
    </row>
    <row r="982">
      <c r="A982" s="63">
        <v>2.0</v>
      </c>
      <c r="B982" s="60" t="s">
        <v>7794</v>
      </c>
      <c r="C982" s="60" t="s">
        <v>875</v>
      </c>
      <c r="D982" s="63">
        <v>382.0</v>
      </c>
      <c r="E982" s="63" t="s">
        <v>6480</v>
      </c>
      <c r="F982" s="63" t="s">
        <v>582</v>
      </c>
      <c r="G982" s="60" t="s">
        <v>6475</v>
      </c>
      <c r="H982" s="126">
        <v>43571.0</v>
      </c>
      <c r="I982" s="126">
        <v>43574.0</v>
      </c>
      <c r="J982" s="127" t="s">
        <v>7809</v>
      </c>
      <c r="K982" s="59">
        <v>9265436.66</v>
      </c>
      <c r="L982" s="60" t="s">
        <v>6482</v>
      </c>
      <c r="M982" s="61" t="s">
        <v>6483</v>
      </c>
      <c r="N982" s="59" t="s">
        <v>18</v>
      </c>
      <c r="O982" s="57"/>
    </row>
    <row r="983">
      <c r="A983" s="63">
        <v>1.0</v>
      </c>
      <c r="B983" s="60" t="s">
        <v>457</v>
      </c>
      <c r="C983" s="60" t="s">
        <v>120</v>
      </c>
      <c r="D983" s="63" t="s">
        <v>18</v>
      </c>
      <c r="E983" s="63" t="s">
        <v>7810</v>
      </c>
      <c r="F983" s="63" t="s">
        <v>582</v>
      </c>
      <c r="G983" s="60" t="s">
        <v>18</v>
      </c>
      <c r="H983" s="126">
        <v>43488.0</v>
      </c>
      <c r="I983" s="126">
        <v>43488.0</v>
      </c>
      <c r="J983" s="127" t="s">
        <v>7811</v>
      </c>
      <c r="K983" s="59">
        <v>850118.0</v>
      </c>
      <c r="L983" s="60" t="s">
        <v>18</v>
      </c>
      <c r="M983" s="63" t="s">
        <v>18</v>
      </c>
      <c r="N983" s="59" t="s">
        <v>18</v>
      </c>
      <c r="O983" s="57"/>
    </row>
    <row r="984">
      <c r="A984" s="63">
        <v>1.0</v>
      </c>
      <c r="B984" s="60" t="s">
        <v>200</v>
      </c>
      <c r="C984" s="60" t="s">
        <v>7812</v>
      </c>
      <c r="D984" s="63">
        <v>1003.0</v>
      </c>
      <c r="E984" s="63" t="s">
        <v>7813</v>
      </c>
      <c r="F984" s="63" t="s">
        <v>582</v>
      </c>
      <c r="G984" s="60" t="s">
        <v>2440</v>
      </c>
      <c r="H984" s="126">
        <v>43754.0</v>
      </c>
      <c r="I984" s="205">
        <v>43755.0</v>
      </c>
      <c r="J984" s="127" t="s">
        <v>7814</v>
      </c>
      <c r="K984" s="59">
        <v>115757.0</v>
      </c>
      <c r="L984" s="60" t="s">
        <v>7815</v>
      </c>
      <c r="M984" s="61" t="s">
        <v>7816</v>
      </c>
      <c r="N984" s="59" t="s">
        <v>18</v>
      </c>
      <c r="O984" s="57"/>
    </row>
    <row r="985">
      <c r="A985" s="63">
        <v>2.0</v>
      </c>
      <c r="B985" s="60" t="s">
        <v>5463</v>
      </c>
      <c r="C985" s="60" t="s">
        <v>7817</v>
      </c>
      <c r="D985" s="63">
        <v>1201.0</v>
      </c>
      <c r="E985" s="63" t="s">
        <v>7818</v>
      </c>
      <c r="F985" s="63" t="s">
        <v>582</v>
      </c>
      <c r="G985" s="60" t="s">
        <v>18</v>
      </c>
      <c r="H985" s="126">
        <v>43754.0</v>
      </c>
      <c r="I985" s="205">
        <v>43769.0</v>
      </c>
      <c r="J985" s="127" t="s">
        <v>7819</v>
      </c>
      <c r="K985" s="59">
        <v>933950.0</v>
      </c>
      <c r="L985" s="60" t="s">
        <v>18</v>
      </c>
      <c r="M985" s="63" t="s">
        <v>18</v>
      </c>
      <c r="N985" s="59" t="s">
        <v>18</v>
      </c>
      <c r="O985" s="57"/>
    </row>
    <row r="986">
      <c r="A986" s="63">
        <v>2.0</v>
      </c>
      <c r="B986" s="60" t="s">
        <v>5992</v>
      </c>
      <c r="C986" s="60" t="s">
        <v>7820</v>
      </c>
      <c r="D986" s="63">
        <v>1200.0</v>
      </c>
      <c r="E986" s="63" t="s">
        <v>7821</v>
      </c>
      <c r="F986" s="63" t="s">
        <v>582</v>
      </c>
      <c r="G986" s="375" t="s">
        <v>7327</v>
      </c>
      <c r="H986" s="126">
        <v>43754.0</v>
      </c>
      <c r="I986" s="205">
        <v>43790.0</v>
      </c>
      <c r="J986" s="127" t="s">
        <v>7822</v>
      </c>
      <c r="K986" s="59">
        <v>2.1079289E7</v>
      </c>
      <c r="L986" s="60" t="s">
        <v>18</v>
      </c>
      <c r="M986" s="63" t="s">
        <v>18</v>
      </c>
      <c r="N986" s="59" t="s">
        <v>18</v>
      </c>
      <c r="O986" s="57"/>
    </row>
    <row r="987">
      <c r="A987" s="63">
        <v>1.0</v>
      </c>
      <c r="B987" s="60" t="s">
        <v>7823</v>
      </c>
      <c r="C987" s="60" t="s">
        <v>7824</v>
      </c>
      <c r="D987" s="63">
        <v>1219.0</v>
      </c>
      <c r="E987" s="63" t="s">
        <v>7825</v>
      </c>
      <c r="F987" s="63" t="s">
        <v>582</v>
      </c>
      <c r="G987" s="60" t="s">
        <v>18</v>
      </c>
      <c r="H987" s="126">
        <v>43759.0</v>
      </c>
      <c r="I987" s="126">
        <v>43766.0</v>
      </c>
      <c r="J987" s="127" t="s">
        <v>7826</v>
      </c>
      <c r="K987" s="59">
        <v>2849170.0</v>
      </c>
      <c r="L987" s="60" t="s">
        <v>18</v>
      </c>
      <c r="M987" s="63" t="s">
        <v>18</v>
      </c>
      <c r="N987" s="59" t="s">
        <v>18</v>
      </c>
      <c r="O987" s="57"/>
    </row>
    <row r="988">
      <c r="A988" s="63">
        <v>2.0</v>
      </c>
      <c r="B988" s="60" t="s">
        <v>584</v>
      </c>
      <c r="C988" s="60" t="s">
        <v>7827</v>
      </c>
      <c r="D988" s="63" t="s">
        <v>18</v>
      </c>
      <c r="E988" s="63" t="s">
        <v>7828</v>
      </c>
      <c r="F988" s="63" t="s">
        <v>582</v>
      </c>
      <c r="G988" s="60" t="s">
        <v>6475</v>
      </c>
      <c r="H988" s="126">
        <v>43760.0</v>
      </c>
      <c r="I988" s="126">
        <v>43766.0</v>
      </c>
      <c r="J988" s="127" t="s">
        <v>7829</v>
      </c>
      <c r="K988" s="59">
        <v>1915467.0</v>
      </c>
      <c r="L988" s="60" t="s">
        <v>18</v>
      </c>
      <c r="M988" s="61" t="s">
        <v>18</v>
      </c>
      <c r="N988" s="66" t="s">
        <v>18</v>
      </c>
      <c r="O988" s="62"/>
    </row>
    <row r="989">
      <c r="A989" s="63">
        <v>2.0</v>
      </c>
      <c r="B989" s="60" t="s">
        <v>759</v>
      </c>
      <c r="C989" s="60" t="s">
        <v>701</v>
      </c>
      <c r="D989" s="63">
        <v>1161.0</v>
      </c>
      <c r="E989" s="63" t="s">
        <v>7830</v>
      </c>
      <c r="F989" s="63" t="s">
        <v>582</v>
      </c>
      <c r="G989" s="60" t="s">
        <v>3493</v>
      </c>
      <c r="H989" s="126">
        <v>43798.0</v>
      </c>
      <c r="I989" s="126">
        <v>43802.0</v>
      </c>
      <c r="J989" s="127" t="s">
        <v>7831</v>
      </c>
      <c r="K989" s="59">
        <v>2858661.0</v>
      </c>
      <c r="L989" s="60" t="s">
        <v>18</v>
      </c>
      <c r="M989" s="63" t="s">
        <v>18</v>
      </c>
      <c r="N989" s="59" t="s">
        <v>18</v>
      </c>
      <c r="O989" s="57"/>
    </row>
    <row r="990" ht="61.5" customHeight="1">
      <c r="A990" s="63">
        <v>1.0</v>
      </c>
      <c r="B990" s="60" t="s">
        <v>759</v>
      </c>
      <c r="C990" s="60" t="s">
        <v>701</v>
      </c>
      <c r="D990" s="63">
        <v>1231.0</v>
      </c>
      <c r="E990" s="63" t="s">
        <v>7830</v>
      </c>
      <c r="F990" s="63" t="s">
        <v>582</v>
      </c>
      <c r="G990" s="60" t="s">
        <v>3493</v>
      </c>
      <c r="H990" s="126">
        <v>43762.0</v>
      </c>
      <c r="I990" s="205">
        <v>43784.0</v>
      </c>
      <c r="J990" s="127" t="s">
        <v>7832</v>
      </c>
      <c r="K990" s="59">
        <v>2894082.0</v>
      </c>
      <c r="L990" s="60" t="s">
        <v>18</v>
      </c>
      <c r="M990" s="61" t="s">
        <v>18</v>
      </c>
      <c r="N990" s="66" t="s">
        <v>18</v>
      </c>
      <c r="O990" s="57"/>
    </row>
    <row r="991">
      <c r="A991" s="63">
        <v>1.0</v>
      </c>
      <c r="B991" s="60" t="s">
        <v>2142</v>
      </c>
      <c r="C991" s="60" t="s">
        <v>93</v>
      </c>
      <c r="D991" s="63" t="s">
        <v>18</v>
      </c>
      <c r="E991" s="63" t="s">
        <v>7833</v>
      </c>
      <c r="F991" s="63" t="s">
        <v>582</v>
      </c>
      <c r="G991" s="60" t="s">
        <v>18</v>
      </c>
      <c r="H991" s="126">
        <v>43775.0</v>
      </c>
      <c r="I991" s="126">
        <v>43780.0</v>
      </c>
      <c r="J991" s="127" t="s">
        <v>7834</v>
      </c>
      <c r="K991" s="59">
        <v>3673008.0</v>
      </c>
      <c r="L991" s="60" t="s">
        <v>18</v>
      </c>
      <c r="M991" s="63" t="s">
        <v>18</v>
      </c>
      <c r="N991" s="59" t="s">
        <v>18</v>
      </c>
      <c r="O991" s="57"/>
    </row>
    <row r="992">
      <c r="A992" s="63">
        <v>1.0</v>
      </c>
      <c r="B992" s="60" t="s">
        <v>2142</v>
      </c>
      <c r="C992" s="60" t="s">
        <v>93</v>
      </c>
      <c r="D992" s="63">
        <v>1245.0</v>
      </c>
      <c r="E992" s="63" t="s">
        <v>7833</v>
      </c>
      <c r="F992" s="63" t="s">
        <v>582</v>
      </c>
      <c r="G992" s="60" t="s">
        <v>18</v>
      </c>
      <c r="H992" s="126">
        <v>43762.0</v>
      </c>
      <c r="I992" s="64">
        <v>43770.0</v>
      </c>
      <c r="J992" s="127" t="s">
        <v>7835</v>
      </c>
      <c r="K992" s="59">
        <v>2843808.0</v>
      </c>
      <c r="L992" s="60" t="s">
        <v>18</v>
      </c>
      <c r="M992" s="63" t="s">
        <v>18</v>
      </c>
      <c r="N992" s="59" t="s">
        <v>18</v>
      </c>
      <c r="O992" s="57"/>
    </row>
    <row r="993">
      <c r="A993" s="63">
        <v>2.0</v>
      </c>
      <c r="B993" s="137" t="s">
        <v>7836</v>
      </c>
      <c r="C993" s="60" t="s">
        <v>735</v>
      </c>
      <c r="D993" s="63" t="s">
        <v>18</v>
      </c>
      <c r="E993" s="63" t="s">
        <v>3372</v>
      </c>
      <c r="F993" s="63" t="s">
        <v>582</v>
      </c>
      <c r="G993" s="60" t="s">
        <v>3493</v>
      </c>
      <c r="H993" s="126">
        <v>43776.0</v>
      </c>
      <c r="I993" s="205">
        <v>43819.0</v>
      </c>
      <c r="J993" s="127" t="s">
        <v>7837</v>
      </c>
      <c r="K993" s="59">
        <v>2.2906717E7</v>
      </c>
      <c r="L993" s="60" t="s">
        <v>18</v>
      </c>
      <c r="M993" s="61" t="s">
        <v>3375</v>
      </c>
      <c r="N993" s="59" t="s">
        <v>18</v>
      </c>
      <c r="O993" s="57"/>
    </row>
    <row r="994">
      <c r="A994" s="63">
        <v>2.0</v>
      </c>
      <c r="B994" s="60" t="s">
        <v>7836</v>
      </c>
      <c r="C994" s="60" t="s">
        <v>735</v>
      </c>
      <c r="D994" s="63">
        <v>1040.0</v>
      </c>
      <c r="E994" s="63" t="s">
        <v>3372</v>
      </c>
      <c r="F994" s="63" t="s">
        <v>582</v>
      </c>
      <c r="G994" s="60" t="s">
        <v>3493</v>
      </c>
      <c r="H994" s="126">
        <v>43763.0</v>
      </c>
      <c r="I994" s="126">
        <v>43776.0</v>
      </c>
      <c r="J994" s="127" t="s">
        <v>7838</v>
      </c>
      <c r="K994" s="59">
        <v>2.2906717E7</v>
      </c>
      <c r="L994" s="60" t="s">
        <v>18</v>
      </c>
      <c r="M994" s="63" t="s">
        <v>18</v>
      </c>
      <c r="N994" s="59" t="s">
        <v>18</v>
      </c>
      <c r="O994" s="57"/>
    </row>
    <row r="995">
      <c r="A995" s="63">
        <v>1.0</v>
      </c>
      <c r="B995" s="60" t="s">
        <v>4594</v>
      </c>
      <c r="C995" s="60" t="s">
        <v>7839</v>
      </c>
      <c r="D995" s="63">
        <v>1233.0</v>
      </c>
      <c r="E995" s="63" t="s">
        <v>7840</v>
      </c>
      <c r="F995" s="63" t="s">
        <v>582</v>
      </c>
      <c r="G995" s="60" t="s">
        <v>6948</v>
      </c>
      <c r="H995" s="126">
        <v>43762.0</v>
      </c>
      <c r="I995" s="205">
        <v>43790.0</v>
      </c>
      <c r="J995" s="127" t="s">
        <v>7841</v>
      </c>
      <c r="K995" s="59">
        <v>4.2494735E7</v>
      </c>
      <c r="L995" s="60" t="s">
        <v>18</v>
      </c>
      <c r="M995" s="63" t="s">
        <v>18</v>
      </c>
      <c r="N995" s="59" t="s">
        <v>18</v>
      </c>
      <c r="O995" s="57"/>
    </row>
    <row r="996">
      <c r="A996" s="63">
        <v>1.0</v>
      </c>
      <c r="B996" s="60" t="s">
        <v>7382</v>
      </c>
      <c r="C996" s="60" t="s">
        <v>7842</v>
      </c>
      <c r="D996" s="251">
        <v>1198.0</v>
      </c>
      <c r="E996" s="63" t="s">
        <v>7843</v>
      </c>
      <c r="F996" s="63" t="s">
        <v>582</v>
      </c>
      <c r="G996" s="60" t="s">
        <v>18</v>
      </c>
      <c r="H996" s="64">
        <v>43805.0</v>
      </c>
      <c r="I996" s="126">
        <v>43805.0</v>
      </c>
      <c r="J996" s="127" t="s">
        <v>7844</v>
      </c>
      <c r="K996" s="59">
        <v>210915.0</v>
      </c>
      <c r="L996" s="60" t="s">
        <v>7845</v>
      </c>
      <c r="M996" s="63" t="s">
        <v>18</v>
      </c>
      <c r="N996" s="66" t="s">
        <v>18</v>
      </c>
      <c r="O996" s="57"/>
    </row>
    <row r="997">
      <c r="A997" s="63">
        <v>1.0</v>
      </c>
      <c r="B997" s="60" t="s">
        <v>7382</v>
      </c>
      <c r="C997" s="60" t="s">
        <v>7842</v>
      </c>
      <c r="D997" s="63">
        <v>1065.0</v>
      </c>
      <c r="E997" s="63" t="s">
        <v>7843</v>
      </c>
      <c r="F997" s="63" t="s">
        <v>582</v>
      </c>
      <c r="G997" s="60" t="s">
        <v>18</v>
      </c>
      <c r="H997" s="126">
        <v>43770.0</v>
      </c>
      <c r="I997" s="126">
        <v>43776.0</v>
      </c>
      <c r="J997" s="127" t="s">
        <v>7846</v>
      </c>
      <c r="K997" s="59">
        <v>210915.0</v>
      </c>
      <c r="L997" s="60" t="s">
        <v>7845</v>
      </c>
      <c r="M997" s="63" t="s">
        <v>18</v>
      </c>
      <c r="N997" s="66" t="s">
        <v>18</v>
      </c>
      <c r="O997" s="57"/>
    </row>
    <row r="998">
      <c r="A998" s="63">
        <v>2.0</v>
      </c>
      <c r="B998" s="60" t="s">
        <v>636</v>
      </c>
      <c r="C998" s="60" t="s">
        <v>637</v>
      </c>
      <c r="D998" s="63" t="s">
        <v>18</v>
      </c>
      <c r="E998" s="63" t="s">
        <v>7847</v>
      </c>
      <c r="F998" s="63" t="s">
        <v>582</v>
      </c>
      <c r="G998" s="60" t="s">
        <v>7166</v>
      </c>
      <c r="H998" s="126">
        <v>43808.0</v>
      </c>
      <c r="I998" s="126">
        <v>43808.0</v>
      </c>
      <c r="J998" s="127" t="s">
        <v>7848</v>
      </c>
      <c r="K998" s="59">
        <v>1231938.0</v>
      </c>
      <c r="L998" s="60" t="s">
        <v>18</v>
      </c>
      <c r="M998" s="63" t="s">
        <v>18</v>
      </c>
      <c r="N998" s="66" t="s">
        <v>18</v>
      </c>
      <c r="O998" s="57"/>
    </row>
    <row r="999">
      <c r="A999" s="63">
        <v>2.0</v>
      </c>
      <c r="B999" s="60" t="s">
        <v>636</v>
      </c>
      <c r="C999" s="60" t="s">
        <v>637</v>
      </c>
      <c r="D999" s="63">
        <v>1292.0</v>
      </c>
      <c r="E999" s="63" t="s">
        <v>7847</v>
      </c>
      <c r="F999" s="63" t="s">
        <v>582</v>
      </c>
      <c r="G999" s="60" t="s">
        <v>7166</v>
      </c>
      <c r="H999" s="126">
        <v>43774.0</v>
      </c>
      <c r="I999" s="126">
        <v>43780.0</v>
      </c>
      <c r="J999" s="127" t="s">
        <v>7849</v>
      </c>
      <c r="K999" s="59">
        <v>1509694.0</v>
      </c>
      <c r="L999" s="60" t="s">
        <v>18</v>
      </c>
      <c r="M999" s="63" t="s">
        <v>18</v>
      </c>
      <c r="N999" s="66" t="s">
        <v>18</v>
      </c>
      <c r="O999" s="57"/>
    </row>
    <row r="1000">
      <c r="A1000" s="63">
        <v>1.0</v>
      </c>
      <c r="B1000" s="60" t="s">
        <v>457</v>
      </c>
      <c r="C1000" s="60" t="s">
        <v>7850</v>
      </c>
      <c r="D1000" s="63" t="s">
        <v>18</v>
      </c>
      <c r="E1000" s="63" t="s">
        <v>7851</v>
      </c>
      <c r="F1000" s="63" t="s">
        <v>582</v>
      </c>
      <c r="G1000" s="60" t="s">
        <v>18</v>
      </c>
      <c r="H1000" s="126">
        <v>43810.0</v>
      </c>
      <c r="I1000" s="126">
        <v>43810.0</v>
      </c>
      <c r="J1000" s="127" t="s">
        <v>7852</v>
      </c>
      <c r="K1000" s="138">
        <v>98691.0</v>
      </c>
      <c r="L1000" s="60" t="s">
        <v>7853</v>
      </c>
      <c r="M1000" s="61" t="s">
        <v>7854</v>
      </c>
      <c r="N1000" s="66">
        <v>98691.0</v>
      </c>
      <c r="O1000" s="62" t="s">
        <v>337</v>
      </c>
    </row>
    <row r="1001">
      <c r="A1001" s="63">
        <v>1.0</v>
      </c>
      <c r="B1001" s="60" t="s">
        <v>457</v>
      </c>
      <c r="C1001" s="60" t="s">
        <v>7850</v>
      </c>
      <c r="D1001" s="63" t="s">
        <v>18</v>
      </c>
      <c r="E1001" s="63" t="s">
        <v>7851</v>
      </c>
      <c r="F1001" s="63" t="s">
        <v>582</v>
      </c>
      <c r="G1001" s="60" t="s">
        <v>18</v>
      </c>
      <c r="H1001" s="126">
        <v>43780.0</v>
      </c>
      <c r="I1001" s="126">
        <v>43781.0</v>
      </c>
      <c r="J1001" s="127" t="s">
        <v>7855</v>
      </c>
      <c r="K1001" s="59">
        <v>98691.0</v>
      </c>
      <c r="L1001" s="60" t="s">
        <v>7853</v>
      </c>
      <c r="M1001" s="61" t="s">
        <v>7854</v>
      </c>
      <c r="N1001" s="59" t="s">
        <v>18</v>
      </c>
      <c r="O1001" s="57"/>
    </row>
    <row r="1002">
      <c r="A1002" s="63">
        <v>1.0</v>
      </c>
      <c r="B1002" s="60" t="s">
        <v>457</v>
      </c>
      <c r="C1002" s="60" t="s">
        <v>7850</v>
      </c>
      <c r="D1002" s="63" t="s">
        <v>18</v>
      </c>
      <c r="E1002" s="63" t="s">
        <v>7856</v>
      </c>
      <c r="F1002" s="63" t="s">
        <v>582</v>
      </c>
      <c r="G1002" s="60" t="s">
        <v>18</v>
      </c>
      <c r="H1002" s="126">
        <v>43810.0</v>
      </c>
      <c r="I1002" s="126">
        <v>43810.0</v>
      </c>
      <c r="J1002" s="127" t="s">
        <v>7852</v>
      </c>
      <c r="K1002" s="59">
        <v>98691.0</v>
      </c>
      <c r="L1002" s="60" t="s">
        <v>7853</v>
      </c>
      <c r="M1002" s="61" t="s">
        <v>7854</v>
      </c>
      <c r="N1002" s="66">
        <v>98691.0</v>
      </c>
      <c r="O1002" s="62" t="s">
        <v>337</v>
      </c>
    </row>
    <row r="1003">
      <c r="A1003" s="63">
        <v>1.0</v>
      </c>
      <c r="B1003" s="60" t="s">
        <v>457</v>
      </c>
      <c r="C1003" s="60" t="s">
        <v>7850</v>
      </c>
      <c r="D1003" s="63" t="s">
        <v>18</v>
      </c>
      <c r="E1003" s="63" t="s">
        <v>7856</v>
      </c>
      <c r="F1003" s="63" t="s">
        <v>582</v>
      </c>
      <c r="G1003" s="60" t="s">
        <v>18</v>
      </c>
      <c r="H1003" s="126">
        <v>43780.0</v>
      </c>
      <c r="I1003" s="126">
        <v>43781.0</v>
      </c>
      <c r="J1003" s="127" t="s">
        <v>7857</v>
      </c>
      <c r="K1003" s="59">
        <v>98691.0</v>
      </c>
      <c r="L1003" s="60" t="s">
        <v>7858</v>
      </c>
      <c r="M1003" s="61" t="s">
        <v>7854</v>
      </c>
      <c r="N1003" s="59" t="s">
        <v>18</v>
      </c>
      <c r="O1003" s="57"/>
    </row>
    <row r="1004">
      <c r="A1004" s="63">
        <v>1.0</v>
      </c>
      <c r="B1004" s="60" t="s">
        <v>457</v>
      </c>
      <c r="C1004" s="60" t="s">
        <v>6373</v>
      </c>
      <c r="D1004" s="63">
        <v>1394.0</v>
      </c>
      <c r="E1004" s="63" t="s">
        <v>7859</v>
      </c>
      <c r="F1004" s="63" t="s">
        <v>582</v>
      </c>
      <c r="G1004" s="60" t="s">
        <v>18</v>
      </c>
      <c r="H1004" s="126">
        <v>43791.0</v>
      </c>
      <c r="I1004" s="126">
        <v>43801.0</v>
      </c>
      <c r="J1004" s="127" t="s">
        <v>7860</v>
      </c>
      <c r="K1004" s="59">
        <v>211432.0</v>
      </c>
      <c r="L1004" s="60" t="s">
        <v>7861</v>
      </c>
      <c r="M1004" s="61" t="s">
        <v>7862</v>
      </c>
      <c r="N1004" s="59" t="s">
        <v>18</v>
      </c>
      <c r="O1004" s="57"/>
    </row>
    <row r="1005">
      <c r="A1005" s="63">
        <v>1.0</v>
      </c>
      <c r="B1005" s="60" t="s">
        <v>457</v>
      </c>
      <c r="C1005" s="60" t="s">
        <v>6373</v>
      </c>
      <c r="D1005" s="63" t="s">
        <v>18</v>
      </c>
      <c r="E1005" s="63" t="s">
        <v>7859</v>
      </c>
      <c r="F1005" s="63" t="s">
        <v>582</v>
      </c>
      <c r="G1005" s="60" t="s">
        <v>18</v>
      </c>
      <c r="H1005" s="126">
        <v>43791.0</v>
      </c>
      <c r="I1005" s="126">
        <v>43791.0</v>
      </c>
      <c r="J1005" s="127" t="s">
        <v>7863</v>
      </c>
      <c r="K1005" s="59">
        <v>211432.0</v>
      </c>
      <c r="L1005" s="60" t="s">
        <v>7864</v>
      </c>
      <c r="M1005" s="61" t="s">
        <v>7862</v>
      </c>
      <c r="N1005" s="66" t="s">
        <v>18</v>
      </c>
      <c r="O1005" s="57"/>
    </row>
    <row r="1006">
      <c r="A1006" s="63">
        <v>1.0</v>
      </c>
      <c r="B1006" s="60" t="s">
        <v>457</v>
      </c>
      <c r="C1006" s="60" t="s">
        <v>6373</v>
      </c>
      <c r="D1006" s="63">
        <v>1332.0</v>
      </c>
      <c r="E1006" s="63" t="s">
        <v>7859</v>
      </c>
      <c r="F1006" s="63" t="s">
        <v>582</v>
      </c>
      <c r="G1006" s="60" t="s">
        <v>18</v>
      </c>
      <c r="H1006" s="126">
        <v>43781.0</v>
      </c>
      <c r="I1006" s="126">
        <v>43782.0</v>
      </c>
      <c r="J1006" s="127" t="s">
        <v>7865</v>
      </c>
      <c r="K1006" s="59">
        <v>211432.0</v>
      </c>
      <c r="L1006" s="60" t="s">
        <v>7864</v>
      </c>
      <c r="M1006" s="63" t="s">
        <v>18</v>
      </c>
      <c r="N1006" s="59" t="s">
        <v>18</v>
      </c>
      <c r="O1006" s="57"/>
    </row>
    <row r="1007">
      <c r="A1007" s="63">
        <v>2.0</v>
      </c>
      <c r="B1007" s="60" t="s">
        <v>165</v>
      </c>
      <c r="C1007" s="60" t="s">
        <v>2781</v>
      </c>
      <c r="D1007" s="63">
        <v>1325.0</v>
      </c>
      <c r="E1007" s="63" t="s">
        <v>7866</v>
      </c>
      <c r="F1007" s="63" t="s">
        <v>582</v>
      </c>
      <c r="G1007" s="60" t="s">
        <v>7327</v>
      </c>
      <c r="H1007" s="126">
        <v>43781.0</v>
      </c>
      <c r="I1007" s="126">
        <v>43784.0</v>
      </c>
      <c r="J1007" s="127" t="s">
        <v>7867</v>
      </c>
      <c r="K1007" s="59">
        <v>4852448.0</v>
      </c>
      <c r="L1007" s="60" t="s">
        <v>18</v>
      </c>
      <c r="M1007" s="63" t="s">
        <v>18</v>
      </c>
      <c r="N1007" s="59" t="s">
        <v>18</v>
      </c>
      <c r="O1007" s="57"/>
    </row>
    <row r="1008">
      <c r="A1008" s="63">
        <v>2.0</v>
      </c>
      <c r="B1008" s="60" t="s">
        <v>7868</v>
      </c>
      <c r="C1008" s="60" t="s">
        <v>3349</v>
      </c>
      <c r="D1008" s="63">
        <v>1220.0</v>
      </c>
      <c r="E1008" s="63" t="s">
        <v>7866</v>
      </c>
      <c r="F1008" s="63" t="s">
        <v>582</v>
      </c>
      <c r="G1008" s="60" t="s">
        <v>7869</v>
      </c>
      <c r="H1008" s="126">
        <v>43812.0</v>
      </c>
      <c r="I1008" s="126">
        <v>43830.0</v>
      </c>
      <c r="J1008" s="127" t="s">
        <v>7870</v>
      </c>
      <c r="K1008" s="59">
        <v>4915016.0</v>
      </c>
      <c r="L1008" s="60" t="s">
        <v>18</v>
      </c>
      <c r="M1008" s="63" t="s">
        <v>18</v>
      </c>
      <c r="N1008" s="59" t="s">
        <v>18</v>
      </c>
      <c r="O1008" s="57"/>
    </row>
    <row r="1009">
      <c r="A1009" s="63">
        <v>2.0</v>
      </c>
      <c r="B1009" s="60" t="s">
        <v>5582</v>
      </c>
      <c r="C1009" s="60" t="s">
        <v>7871</v>
      </c>
      <c r="D1009" s="63" t="s">
        <v>18</v>
      </c>
      <c r="E1009" s="63" t="s">
        <v>7872</v>
      </c>
      <c r="F1009" s="63" t="s">
        <v>582</v>
      </c>
      <c r="G1009" s="60" t="s">
        <v>18</v>
      </c>
      <c r="H1009" s="126">
        <v>43784.0</v>
      </c>
      <c r="I1009" s="126">
        <v>43784.0</v>
      </c>
      <c r="J1009" s="127" t="s">
        <v>7873</v>
      </c>
      <c r="K1009" s="59">
        <v>3434553.0</v>
      </c>
      <c r="L1009" s="60" t="s">
        <v>18</v>
      </c>
      <c r="M1009" s="61" t="s">
        <v>18</v>
      </c>
      <c r="N1009" s="59" t="s">
        <v>18</v>
      </c>
      <c r="O1009" s="57"/>
    </row>
    <row r="1010">
      <c r="A1010" s="63">
        <v>2.0</v>
      </c>
      <c r="B1010" s="60" t="s">
        <v>5582</v>
      </c>
      <c r="C1010" s="60" t="s">
        <v>7871</v>
      </c>
      <c r="D1010" s="63">
        <v>1352.0</v>
      </c>
      <c r="E1010" s="63" t="s">
        <v>7872</v>
      </c>
      <c r="F1010" s="63" t="s">
        <v>582</v>
      </c>
      <c r="G1010" s="60" t="s">
        <v>18</v>
      </c>
      <c r="H1010" s="126">
        <v>43783.0</v>
      </c>
      <c r="I1010" s="126">
        <v>43783.0</v>
      </c>
      <c r="J1010" s="127" t="s">
        <v>7874</v>
      </c>
      <c r="K1010" s="59">
        <v>5647950.0</v>
      </c>
      <c r="L1010" s="60" t="s">
        <v>18</v>
      </c>
      <c r="M1010" s="61" t="s">
        <v>18</v>
      </c>
      <c r="N1010" s="59" t="s">
        <v>18</v>
      </c>
      <c r="O1010" s="57"/>
    </row>
    <row r="1011">
      <c r="A1011" s="63">
        <v>2.0</v>
      </c>
      <c r="B1011" s="60" t="s">
        <v>1332</v>
      </c>
      <c r="C1011" s="60" t="s">
        <v>3378</v>
      </c>
      <c r="D1011" s="63">
        <v>1156.0</v>
      </c>
      <c r="E1011" s="63" t="s">
        <v>3559</v>
      </c>
      <c r="F1011" s="63" t="s">
        <v>582</v>
      </c>
      <c r="G1011" s="60" t="s">
        <v>3493</v>
      </c>
      <c r="H1011" s="126">
        <v>43790.0</v>
      </c>
      <c r="I1011" s="126">
        <v>43804.0</v>
      </c>
      <c r="J1011" s="127" t="s">
        <v>7875</v>
      </c>
      <c r="K1011" s="59">
        <v>2390189.0</v>
      </c>
      <c r="L1011" s="60" t="s">
        <v>7876</v>
      </c>
      <c r="M1011" s="376" t="s">
        <v>7877</v>
      </c>
      <c r="N1011" s="59" t="s">
        <v>18</v>
      </c>
      <c r="O1011" s="57"/>
    </row>
    <row r="1012">
      <c r="A1012" s="63">
        <v>2.0</v>
      </c>
      <c r="B1012" s="60" t="s">
        <v>1332</v>
      </c>
      <c r="C1012" s="60" t="s">
        <v>3378</v>
      </c>
      <c r="D1012" s="63">
        <v>1117.0</v>
      </c>
      <c r="E1012" s="63" t="s">
        <v>3559</v>
      </c>
      <c r="F1012" s="63" t="s">
        <v>582</v>
      </c>
      <c r="G1012" s="60" t="s">
        <v>3493</v>
      </c>
      <c r="H1012" s="126">
        <v>43784.0</v>
      </c>
      <c r="I1012" s="126">
        <v>43790.0</v>
      </c>
      <c r="J1012" s="127" t="s">
        <v>7878</v>
      </c>
      <c r="K1012" s="59">
        <v>2390187.0</v>
      </c>
      <c r="L1012" s="60" t="s">
        <v>7876</v>
      </c>
      <c r="M1012" s="63" t="s">
        <v>18</v>
      </c>
      <c r="N1012" s="59" t="s">
        <v>18</v>
      </c>
      <c r="O1012" s="57"/>
    </row>
    <row r="1013">
      <c r="A1013" s="63">
        <v>1.0</v>
      </c>
      <c r="B1013" s="60" t="s">
        <v>7879</v>
      </c>
      <c r="C1013" s="60" t="s">
        <v>513</v>
      </c>
      <c r="D1013" s="63">
        <v>1336.0</v>
      </c>
      <c r="E1013" s="63" t="s">
        <v>7880</v>
      </c>
      <c r="F1013" s="63" t="s">
        <v>582</v>
      </c>
      <c r="G1013" s="60" t="s">
        <v>7327</v>
      </c>
      <c r="H1013" s="126">
        <v>43783.0</v>
      </c>
      <c r="I1013" s="205">
        <v>43798.0</v>
      </c>
      <c r="J1013" s="127" t="s">
        <v>7881</v>
      </c>
      <c r="K1013" s="59">
        <v>1031914.0</v>
      </c>
      <c r="L1013" s="60" t="s">
        <v>18</v>
      </c>
      <c r="M1013" s="63" t="s">
        <v>18</v>
      </c>
      <c r="N1013" s="59" t="s">
        <v>18</v>
      </c>
      <c r="O1013" s="57"/>
    </row>
    <row r="1014">
      <c r="A1014" s="63">
        <v>1.0</v>
      </c>
      <c r="B1014" s="60" t="s">
        <v>197</v>
      </c>
      <c r="C1014" s="60" t="s">
        <v>2375</v>
      </c>
      <c r="D1014" s="63">
        <v>1125.0</v>
      </c>
      <c r="E1014" s="63" t="s">
        <v>7882</v>
      </c>
      <c r="F1014" s="63" t="s">
        <v>582</v>
      </c>
      <c r="G1014" s="60" t="s">
        <v>7327</v>
      </c>
      <c r="H1014" s="126">
        <v>43788.0</v>
      </c>
      <c r="I1014" s="205">
        <v>43790.0</v>
      </c>
      <c r="J1014" s="127" t="s">
        <v>7883</v>
      </c>
      <c r="K1014" s="59">
        <v>570000.0</v>
      </c>
      <c r="L1014" s="60" t="s">
        <v>18</v>
      </c>
      <c r="M1014" s="63" t="s">
        <v>18</v>
      </c>
      <c r="N1014" s="59" t="s">
        <v>18</v>
      </c>
      <c r="O1014" s="57"/>
    </row>
    <row r="1015">
      <c r="A1015" s="63">
        <v>2.0</v>
      </c>
      <c r="B1015" s="60" t="s">
        <v>580</v>
      </c>
      <c r="C1015" s="60" t="s">
        <v>914</v>
      </c>
      <c r="D1015" s="63" t="s">
        <v>18</v>
      </c>
      <c r="E1015" s="63" t="s">
        <v>915</v>
      </c>
      <c r="F1015" s="63" t="s">
        <v>582</v>
      </c>
      <c r="G1015" s="60" t="s">
        <v>6475</v>
      </c>
      <c r="H1015" s="126">
        <v>43787.0</v>
      </c>
      <c r="I1015" s="63" t="s">
        <v>18</v>
      </c>
      <c r="J1015" s="127" t="s">
        <v>7884</v>
      </c>
      <c r="K1015" s="59">
        <v>3663146.0</v>
      </c>
      <c r="L1015" s="60" t="s">
        <v>7885</v>
      </c>
      <c r="M1015" s="61" t="s">
        <v>1881</v>
      </c>
      <c r="N1015" s="59" t="s">
        <v>18</v>
      </c>
      <c r="O1015" s="57"/>
    </row>
    <row r="1016">
      <c r="A1016" s="63">
        <v>1.0</v>
      </c>
      <c r="B1016" s="60" t="s">
        <v>1307</v>
      </c>
      <c r="C1016" s="60" t="s">
        <v>7886</v>
      </c>
      <c r="D1016" s="63">
        <v>1383.0</v>
      </c>
      <c r="E1016" s="63" t="s">
        <v>7887</v>
      </c>
      <c r="F1016" s="63" t="s">
        <v>582</v>
      </c>
      <c r="G1016" s="60" t="s">
        <v>18</v>
      </c>
      <c r="H1016" s="126">
        <v>43790.0</v>
      </c>
      <c r="I1016" s="126">
        <v>43790.0</v>
      </c>
      <c r="J1016" s="127" t="s">
        <v>7888</v>
      </c>
      <c r="K1016" s="59">
        <v>1290788.0</v>
      </c>
      <c r="L1016" s="60" t="s">
        <v>18</v>
      </c>
      <c r="M1016" s="63" t="s">
        <v>18</v>
      </c>
      <c r="N1016" s="59" t="s">
        <v>18</v>
      </c>
      <c r="O1016" s="57"/>
    </row>
    <row r="1017">
      <c r="A1017" s="63">
        <v>1.0</v>
      </c>
      <c r="B1017" s="60" t="s">
        <v>7889</v>
      </c>
      <c r="C1017" s="60" t="s">
        <v>7890</v>
      </c>
      <c r="D1017" s="63">
        <v>1410.0</v>
      </c>
      <c r="E1017" s="63" t="s">
        <v>7891</v>
      </c>
      <c r="F1017" s="63" t="s">
        <v>582</v>
      </c>
      <c r="G1017" s="60" t="s">
        <v>18</v>
      </c>
      <c r="H1017" s="64">
        <v>43795.0</v>
      </c>
      <c r="I1017" s="64">
        <v>43798.0</v>
      </c>
      <c r="J1017" s="121" t="s">
        <v>7892</v>
      </c>
      <c r="K1017" s="59">
        <v>247628.0</v>
      </c>
      <c r="L1017" s="60" t="s">
        <v>18</v>
      </c>
      <c r="M1017" s="63" t="s">
        <v>18</v>
      </c>
      <c r="N1017" s="59" t="s">
        <v>18</v>
      </c>
      <c r="O1017" s="57"/>
    </row>
    <row r="1018">
      <c r="A1018" s="63">
        <v>1.0</v>
      </c>
      <c r="B1018" s="60" t="s">
        <v>7893</v>
      </c>
      <c r="C1018" s="60" t="s">
        <v>701</v>
      </c>
      <c r="D1018" s="63" t="s">
        <v>18</v>
      </c>
      <c r="E1018" s="63" t="s">
        <v>7894</v>
      </c>
      <c r="F1018" s="63" t="s">
        <v>582</v>
      </c>
      <c r="G1018" s="60" t="s">
        <v>3493</v>
      </c>
      <c r="H1018" s="126">
        <v>43797.0</v>
      </c>
      <c r="I1018" s="63" t="s">
        <v>18</v>
      </c>
      <c r="J1018" s="127" t="s">
        <v>7895</v>
      </c>
      <c r="K1018" s="59">
        <v>5126211.0</v>
      </c>
      <c r="L1018" s="60" t="s">
        <v>18</v>
      </c>
      <c r="M1018" s="60" t="s">
        <v>18</v>
      </c>
      <c r="N1018" s="60" t="s">
        <v>18</v>
      </c>
      <c r="O1018" s="62"/>
    </row>
    <row r="1019">
      <c r="A1019" s="63">
        <v>1.0</v>
      </c>
      <c r="B1019" s="60" t="s">
        <v>7896</v>
      </c>
      <c r="C1019" s="60" t="s">
        <v>577</v>
      </c>
      <c r="D1019" s="63" t="s">
        <v>18</v>
      </c>
      <c r="E1019" s="63" t="s">
        <v>7897</v>
      </c>
      <c r="F1019" s="63" t="s">
        <v>582</v>
      </c>
      <c r="G1019" s="60" t="s">
        <v>18</v>
      </c>
      <c r="H1019" s="126">
        <v>43797.0</v>
      </c>
      <c r="I1019" s="126">
        <v>43798.0</v>
      </c>
      <c r="J1019" s="127" t="s">
        <v>7898</v>
      </c>
      <c r="K1019" s="59">
        <v>675765.0</v>
      </c>
      <c r="L1019" s="60" t="s">
        <v>7899</v>
      </c>
      <c r="M1019" s="63" t="s">
        <v>18</v>
      </c>
      <c r="N1019" s="59" t="s">
        <v>18</v>
      </c>
      <c r="O1019" s="57"/>
    </row>
    <row r="1020">
      <c r="A1020" s="63">
        <v>1.0</v>
      </c>
      <c r="B1020" s="60" t="s">
        <v>7896</v>
      </c>
      <c r="C1020" s="60" t="s">
        <v>577</v>
      </c>
      <c r="D1020" s="63" t="s">
        <v>18</v>
      </c>
      <c r="E1020" s="63" t="s">
        <v>7897</v>
      </c>
      <c r="F1020" s="63" t="s">
        <v>582</v>
      </c>
      <c r="G1020" s="60" t="s">
        <v>18</v>
      </c>
      <c r="H1020" s="126">
        <v>43798.0</v>
      </c>
      <c r="I1020" s="126">
        <v>43798.0</v>
      </c>
      <c r="J1020" s="127" t="s">
        <v>7900</v>
      </c>
      <c r="K1020" s="59">
        <v>675765.0</v>
      </c>
      <c r="L1020" s="60" t="s">
        <v>7899</v>
      </c>
      <c r="M1020" s="61" t="s">
        <v>577</v>
      </c>
      <c r="N1020" s="66">
        <v>675765.0</v>
      </c>
      <c r="O1020" s="62" t="s">
        <v>337</v>
      </c>
    </row>
    <row r="1021" ht="117.75" customHeight="1">
      <c r="A1021" s="63">
        <v>1.0</v>
      </c>
      <c r="B1021" s="60" t="s">
        <v>7901</v>
      </c>
      <c r="C1021" s="60" t="s">
        <v>7902</v>
      </c>
      <c r="D1021" s="63">
        <v>1413.0</v>
      </c>
      <c r="E1021" s="63" t="s">
        <v>7903</v>
      </c>
      <c r="F1021" s="63" t="s">
        <v>582</v>
      </c>
      <c r="G1021" s="60" t="s">
        <v>6475</v>
      </c>
      <c r="H1021" s="126">
        <v>43797.0</v>
      </c>
      <c r="I1021" s="126">
        <v>43808.0</v>
      </c>
      <c r="J1021" s="127" t="s">
        <v>7904</v>
      </c>
      <c r="K1021" s="59" t="s">
        <v>18</v>
      </c>
      <c r="L1021" s="60" t="s">
        <v>18</v>
      </c>
      <c r="M1021" s="63" t="s">
        <v>18</v>
      </c>
      <c r="N1021" s="59" t="s">
        <v>18</v>
      </c>
      <c r="O1021" s="57"/>
    </row>
    <row r="1022">
      <c r="A1022" s="63">
        <v>2.0</v>
      </c>
      <c r="B1022" s="60" t="s">
        <v>636</v>
      </c>
      <c r="C1022" s="60" t="s">
        <v>857</v>
      </c>
      <c r="D1022" s="63">
        <v>1426.0</v>
      </c>
      <c r="E1022" s="63" t="s">
        <v>7905</v>
      </c>
      <c r="F1022" s="63" t="s">
        <v>582</v>
      </c>
      <c r="G1022" s="60" t="s">
        <v>7327</v>
      </c>
      <c r="H1022" s="126">
        <v>43798.0</v>
      </c>
      <c r="I1022" s="126">
        <v>43809.0</v>
      </c>
      <c r="J1022" s="127" t="s">
        <v>7906</v>
      </c>
      <c r="K1022" s="59">
        <v>6699798.0</v>
      </c>
      <c r="L1022" s="60" t="s">
        <v>18</v>
      </c>
      <c r="M1022" s="63" t="s">
        <v>18</v>
      </c>
      <c r="N1022" s="59" t="s">
        <v>18</v>
      </c>
      <c r="O1022" s="57"/>
    </row>
    <row r="1023">
      <c r="A1023" s="63">
        <v>2.0</v>
      </c>
      <c r="B1023" s="60" t="s">
        <v>588</v>
      </c>
      <c r="C1023" s="60" t="s">
        <v>7907</v>
      </c>
      <c r="D1023" s="63">
        <v>1427.0</v>
      </c>
      <c r="E1023" s="63" t="s">
        <v>7908</v>
      </c>
      <c r="F1023" s="63" t="s">
        <v>582</v>
      </c>
      <c r="G1023" s="60" t="s">
        <v>6948</v>
      </c>
      <c r="H1023" s="126">
        <v>43798.0</v>
      </c>
      <c r="I1023" s="126">
        <v>43812.0</v>
      </c>
      <c r="J1023" s="127" t="s">
        <v>7909</v>
      </c>
      <c r="K1023" s="59">
        <v>4.25204E7</v>
      </c>
      <c r="L1023" s="60" t="s">
        <v>18</v>
      </c>
      <c r="M1023" s="63" t="s">
        <v>18</v>
      </c>
      <c r="N1023" s="59" t="s">
        <v>18</v>
      </c>
      <c r="O1023" s="57"/>
    </row>
    <row r="1024" ht="121.5" customHeight="1">
      <c r="A1024" s="63">
        <v>2.0</v>
      </c>
      <c r="B1024" s="203" t="s">
        <v>4465</v>
      </c>
      <c r="C1024" s="60" t="s">
        <v>116</v>
      </c>
      <c r="D1024" s="63">
        <v>1451.0</v>
      </c>
      <c r="E1024" s="63" t="s">
        <v>7910</v>
      </c>
      <c r="F1024" s="63" t="s">
        <v>582</v>
      </c>
      <c r="G1024" s="60" t="s">
        <v>7911</v>
      </c>
      <c r="H1024" s="126">
        <v>43803.0</v>
      </c>
      <c r="I1024" s="126">
        <v>43825.0</v>
      </c>
      <c r="J1024" s="127" t="s">
        <v>7912</v>
      </c>
      <c r="K1024" s="59">
        <v>1.0871072E7</v>
      </c>
      <c r="L1024" s="60" t="s">
        <v>18</v>
      </c>
      <c r="M1024" s="63" t="s">
        <v>18</v>
      </c>
      <c r="N1024" s="59" t="s">
        <v>6902</v>
      </c>
      <c r="O1024" s="57"/>
    </row>
    <row r="1025">
      <c r="A1025" s="63">
        <v>2.0</v>
      </c>
      <c r="B1025" s="203" t="s">
        <v>7913</v>
      </c>
      <c r="C1025" s="60" t="s">
        <v>7914</v>
      </c>
      <c r="D1025" s="63">
        <v>1454.0</v>
      </c>
      <c r="E1025" s="63" t="s">
        <v>7915</v>
      </c>
      <c r="F1025" s="63" t="s">
        <v>582</v>
      </c>
      <c r="G1025" s="60" t="s">
        <v>6948</v>
      </c>
      <c r="H1025" s="126">
        <v>43804.0</v>
      </c>
      <c r="I1025" s="126">
        <v>43830.0</v>
      </c>
      <c r="J1025" s="127" t="s">
        <v>7916</v>
      </c>
      <c r="K1025" s="63" t="s">
        <v>18</v>
      </c>
      <c r="L1025" s="60" t="s">
        <v>18</v>
      </c>
      <c r="M1025" s="63" t="s">
        <v>18</v>
      </c>
      <c r="N1025" s="59" t="s">
        <v>18</v>
      </c>
      <c r="O1025" s="57"/>
    </row>
    <row r="1026">
      <c r="A1026" s="63">
        <v>2.0</v>
      </c>
      <c r="B1026" s="203" t="s">
        <v>7913</v>
      </c>
      <c r="C1026" s="60" t="s">
        <v>7917</v>
      </c>
      <c r="D1026" s="63">
        <v>1453.0</v>
      </c>
      <c r="E1026" s="63" t="s">
        <v>7918</v>
      </c>
      <c r="F1026" s="63" t="s">
        <v>582</v>
      </c>
      <c r="G1026" s="60" t="s">
        <v>6948</v>
      </c>
      <c r="H1026" s="350">
        <v>43804.0</v>
      </c>
      <c r="I1026" s="126">
        <v>43819.0</v>
      </c>
      <c r="J1026" s="127" t="s">
        <v>7919</v>
      </c>
      <c r="K1026" s="59">
        <v>4955750.0</v>
      </c>
      <c r="L1026" s="60" t="s">
        <v>18</v>
      </c>
      <c r="M1026" s="63" t="s">
        <v>18</v>
      </c>
      <c r="N1026" s="59" t="s">
        <v>18</v>
      </c>
      <c r="O1026" s="57"/>
    </row>
    <row r="1027">
      <c r="A1027" s="63">
        <v>2.0</v>
      </c>
      <c r="B1027" s="60" t="s">
        <v>580</v>
      </c>
      <c r="C1027" s="60" t="s">
        <v>710</v>
      </c>
      <c r="D1027" s="63">
        <v>1183.0</v>
      </c>
      <c r="E1027" s="63" t="s">
        <v>7920</v>
      </c>
      <c r="F1027" s="63" t="s">
        <v>582</v>
      </c>
      <c r="G1027" s="60" t="s">
        <v>3493</v>
      </c>
      <c r="H1027" s="350">
        <v>43804.0</v>
      </c>
      <c r="I1027" s="126">
        <v>43825.0</v>
      </c>
      <c r="J1027" s="127" t="s">
        <v>7921</v>
      </c>
      <c r="K1027" s="59">
        <v>9442201.0</v>
      </c>
      <c r="L1027" s="60" t="s">
        <v>18</v>
      </c>
      <c r="M1027" s="63" t="s">
        <v>18</v>
      </c>
      <c r="N1027" s="59" t="s">
        <v>18</v>
      </c>
      <c r="O1027" s="57"/>
    </row>
    <row r="1028">
      <c r="A1028" s="63">
        <v>2.0</v>
      </c>
      <c r="B1028" s="60" t="s">
        <v>7922</v>
      </c>
      <c r="C1028" s="60" t="s">
        <v>2904</v>
      </c>
      <c r="D1028" s="63">
        <v>1204.0</v>
      </c>
      <c r="E1028" s="63" t="s">
        <v>7923</v>
      </c>
      <c r="F1028" s="63" t="s">
        <v>582</v>
      </c>
      <c r="G1028" s="60" t="s">
        <v>3493</v>
      </c>
      <c r="H1028" s="126">
        <v>43808.0</v>
      </c>
      <c r="I1028" s="126">
        <v>43810.0</v>
      </c>
      <c r="J1028" s="127" t="s">
        <v>7924</v>
      </c>
      <c r="K1028" s="59">
        <v>5508173.0</v>
      </c>
      <c r="L1028" s="60" t="s">
        <v>18</v>
      </c>
      <c r="M1028" s="63" t="s">
        <v>18</v>
      </c>
      <c r="N1028" s="59" t="s">
        <v>18</v>
      </c>
      <c r="O1028" s="57"/>
    </row>
    <row r="1029">
      <c r="A1029" s="63">
        <v>1.0</v>
      </c>
      <c r="B1029" s="60" t="s">
        <v>7925</v>
      </c>
      <c r="C1029" s="60" t="s">
        <v>7926</v>
      </c>
      <c r="D1029" s="63">
        <v>1476.0</v>
      </c>
      <c r="E1029" s="63" t="s">
        <v>7927</v>
      </c>
      <c r="F1029" s="63" t="s">
        <v>582</v>
      </c>
      <c r="G1029" s="60" t="s">
        <v>18</v>
      </c>
      <c r="H1029" s="126">
        <v>43810.0</v>
      </c>
      <c r="I1029" s="126">
        <v>43812.0</v>
      </c>
      <c r="J1029" s="127" t="s">
        <v>7928</v>
      </c>
      <c r="K1029" s="59">
        <v>721585.0</v>
      </c>
      <c r="L1029" s="60" t="s">
        <v>18</v>
      </c>
      <c r="M1029" s="63" t="s">
        <v>18</v>
      </c>
      <c r="N1029" s="59" t="s">
        <v>18</v>
      </c>
      <c r="O1029" s="57"/>
    </row>
    <row r="1030" ht="27.75" customHeight="1">
      <c r="A1030" s="63">
        <v>2.0</v>
      </c>
      <c r="B1030" s="60" t="s">
        <v>7542</v>
      </c>
      <c r="C1030" s="60" t="s">
        <v>120</v>
      </c>
      <c r="D1030" s="63">
        <v>1520.0</v>
      </c>
      <c r="E1030" s="63" t="s">
        <v>7929</v>
      </c>
      <c r="F1030" s="63" t="s">
        <v>582</v>
      </c>
      <c r="G1030" s="60" t="s">
        <v>18</v>
      </c>
      <c r="H1030" s="64">
        <v>43818.0</v>
      </c>
      <c r="I1030" s="126">
        <v>43830.0</v>
      </c>
      <c r="J1030" s="121" t="s">
        <v>7930</v>
      </c>
      <c r="K1030" s="59">
        <v>936105.0</v>
      </c>
      <c r="L1030" s="60" t="s">
        <v>18</v>
      </c>
      <c r="M1030" s="60" t="s">
        <v>18</v>
      </c>
      <c r="N1030" s="60" t="s">
        <v>18</v>
      </c>
      <c r="O1030" s="57"/>
    </row>
    <row r="1031">
      <c r="A1031" s="63">
        <v>2.0</v>
      </c>
      <c r="B1031" s="60" t="s">
        <v>7836</v>
      </c>
      <c r="C1031" s="60" t="s">
        <v>7931</v>
      </c>
      <c r="D1031" s="63" t="s">
        <v>18</v>
      </c>
      <c r="E1031" s="63" t="s">
        <v>7932</v>
      </c>
      <c r="F1031" s="63" t="s">
        <v>582</v>
      </c>
      <c r="G1031" s="60" t="s">
        <v>7933</v>
      </c>
      <c r="H1031" s="126">
        <v>43822.0</v>
      </c>
      <c r="I1031" s="126">
        <v>43822.0</v>
      </c>
      <c r="J1031" s="127" t="s">
        <v>7934</v>
      </c>
      <c r="K1031" s="59">
        <v>0.0</v>
      </c>
      <c r="L1031" s="60" t="s">
        <v>18</v>
      </c>
      <c r="M1031" s="61" t="s">
        <v>7935</v>
      </c>
      <c r="N1031" s="59" t="s">
        <v>18</v>
      </c>
      <c r="O1031" s="57"/>
    </row>
    <row r="1032">
      <c r="A1032" s="63">
        <v>4.0</v>
      </c>
      <c r="B1032" s="60" t="s">
        <v>7936</v>
      </c>
      <c r="C1032" s="60" t="s">
        <v>7937</v>
      </c>
      <c r="D1032" s="63">
        <v>1533.0</v>
      </c>
      <c r="E1032" s="63" t="s">
        <v>7932</v>
      </c>
      <c r="F1032" s="63" t="s">
        <v>582</v>
      </c>
      <c r="G1032" s="60" t="s">
        <v>7938</v>
      </c>
      <c r="H1032" s="126">
        <v>43823.0</v>
      </c>
      <c r="I1032" s="126">
        <v>43830.0</v>
      </c>
      <c r="J1032" s="127" t="s">
        <v>7939</v>
      </c>
      <c r="K1032" s="60" t="s">
        <v>18</v>
      </c>
      <c r="L1032" s="60" t="s">
        <v>18</v>
      </c>
      <c r="M1032" s="60" t="s">
        <v>18</v>
      </c>
      <c r="N1032" s="60" t="s">
        <v>18</v>
      </c>
      <c r="O1032" s="57"/>
    </row>
    <row r="1033">
      <c r="A1033" s="63">
        <v>1.0</v>
      </c>
      <c r="B1033" s="60" t="s">
        <v>7940</v>
      </c>
      <c r="C1033" s="60" t="s">
        <v>7941</v>
      </c>
      <c r="D1033" s="63">
        <v>1493.0</v>
      </c>
      <c r="E1033" s="63" t="s">
        <v>7942</v>
      </c>
      <c r="F1033" s="63" t="s">
        <v>582</v>
      </c>
      <c r="G1033" s="60" t="s">
        <v>18</v>
      </c>
      <c r="H1033" s="126">
        <v>43823.0</v>
      </c>
      <c r="I1033" s="126">
        <v>43825.0</v>
      </c>
      <c r="J1033" s="127" t="s">
        <v>7943</v>
      </c>
      <c r="K1033" s="59">
        <v>762286.0</v>
      </c>
      <c r="L1033" s="60" t="s">
        <v>18</v>
      </c>
      <c r="M1033" s="63" t="s">
        <v>18</v>
      </c>
      <c r="N1033" s="59" t="s">
        <v>18</v>
      </c>
      <c r="O1033" s="57"/>
    </row>
    <row r="1034">
      <c r="A1034" s="63">
        <v>2.0</v>
      </c>
      <c r="B1034" s="60" t="s">
        <v>200</v>
      </c>
      <c r="C1034" s="60" t="s">
        <v>7944</v>
      </c>
      <c r="D1034" s="63">
        <v>1265.0</v>
      </c>
      <c r="E1034" s="63" t="s">
        <v>7945</v>
      </c>
      <c r="F1034" s="377" t="s">
        <v>7946</v>
      </c>
      <c r="G1034" s="60" t="s">
        <v>6475</v>
      </c>
      <c r="H1034" s="126">
        <v>43823.0</v>
      </c>
      <c r="I1034" s="126">
        <v>43823.0</v>
      </c>
      <c r="J1034" s="127" t="s">
        <v>7947</v>
      </c>
      <c r="K1034" s="59">
        <v>4533605.0</v>
      </c>
      <c r="L1034" s="60" t="s">
        <v>18</v>
      </c>
      <c r="M1034" s="63" t="s">
        <v>18</v>
      </c>
      <c r="N1034" s="59" t="s">
        <v>18</v>
      </c>
      <c r="O1034" s="57"/>
    </row>
    <row r="1035">
      <c r="A1035" s="63">
        <v>2.0</v>
      </c>
      <c r="B1035" s="60" t="s">
        <v>197</v>
      </c>
      <c r="C1035" s="60" t="s">
        <v>7948</v>
      </c>
      <c r="D1035" s="63" t="s">
        <v>18</v>
      </c>
      <c r="E1035" s="63" t="s">
        <v>7782</v>
      </c>
      <c r="F1035" s="63" t="s">
        <v>1027</v>
      </c>
      <c r="G1035" s="60" t="s">
        <v>7949</v>
      </c>
      <c r="H1035" s="126">
        <v>43741.0</v>
      </c>
      <c r="I1035" s="126">
        <v>43748.0</v>
      </c>
      <c r="J1035" s="127" t="s">
        <v>7950</v>
      </c>
      <c r="K1035" s="59">
        <v>3.45013949E8</v>
      </c>
      <c r="L1035" s="60" t="s">
        <v>18</v>
      </c>
      <c r="M1035" s="63" t="s">
        <v>18</v>
      </c>
      <c r="N1035" s="59" t="s">
        <v>18</v>
      </c>
      <c r="O1035" s="57"/>
    </row>
    <row r="1036">
      <c r="A1036" s="63">
        <v>2.0</v>
      </c>
      <c r="B1036" s="60" t="s">
        <v>197</v>
      </c>
      <c r="C1036" s="60" t="s">
        <v>7951</v>
      </c>
      <c r="D1036" s="63" t="s">
        <v>18</v>
      </c>
      <c r="E1036" s="63" t="s">
        <v>7952</v>
      </c>
      <c r="F1036" s="63" t="s">
        <v>1027</v>
      </c>
      <c r="G1036" s="60" t="s">
        <v>7949</v>
      </c>
      <c r="H1036" s="126">
        <v>43741.0</v>
      </c>
      <c r="I1036" s="126">
        <v>43748.0</v>
      </c>
      <c r="J1036" s="127" t="s">
        <v>7953</v>
      </c>
      <c r="K1036" s="59">
        <v>2.44524439E8</v>
      </c>
      <c r="L1036" s="60" t="s">
        <v>18</v>
      </c>
      <c r="M1036" s="63" t="s">
        <v>18</v>
      </c>
      <c r="N1036" s="59" t="s">
        <v>18</v>
      </c>
      <c r="O1036" s="57"/>
    </row>
    <row r="1037">
      <c r="A1037" s="63">
        <v>2.0</v>
      </c>
      <c r="B1037" s="60" t="s">
        <v>197</v>
      </c>
      <c r="C1037" s="60" t="s">
        <v>7954</v>
      </c>
      <c r="D1037" s="63" t="s">
        <v>18</v>
      </c>
      <c r="E1037" s="63" t="s">
        <v>7955</v>
      </c>
      <c r="F1037" s="63" t="s">
        <v>1027</v>
      </c>
      <c r="G1037" s="60" t="s">
        <v>7949</v>
      </c>
      <c r="H1037" s="126">
        <v>43741.0</v>
      </c>
      <c r="I1037" s="126">
        <v>43748.0</v>
      </c>
      <c r="J1037" s="127" t="s">
        <v>7956</v>
      </c>
      <c r="K1037" s="59">
        <v>1.92278886E8</v>
      </c>
      <c r="L1037" s="60" t="s">
        <v>18</v>
      </c>
      <c r="M1037" s="63" t="s">
        <v>18</v>
      </c>
      <c r="N1037" s="59" t="s">
        <v>18</v>
      </c>
      <c r="O1037" s="57"/>
    </row>
    <row r="1038">
      <c r="A1038" s="63">
        <v>2.0</v>
      </c>
      <c r="B1038" s="60" t="s">
        <v>197</v>
      </c>
      <c r="C1038" s="60" t="s">
        <v>7957</v>
      </c>
      <c r="D1038" s="63" t="s">
        <v>18</v>
      </c>
      <c r="E1038" s="63" t="s">
        <v>7958</v>
      </c>
      <c r="F1038" s="63" t="s">
        <v>1027</v>
      </c>
      <c r="G1038" s="60" t="s">
        <v>7949</v>
      </c>
      <c r="H1038" s="64">
        <v>43775.0</v>
      </c>
      <c r="I1038" s="64">
        <v>43776.0</v>
      </c>
      <c r="J1038" s="127" t="s">
        <v>7959</v>
      </c>
      <c r="K1038" s="59">
        <v>3.6133382E7</v>
      </c>
      <c r="L1038" s="60" t="s">
        <v>18</v>
      </c>
      <c r="M1038" s="60" t="s">
        <v>18</v>
      </c>
      <c r="N1038" s="60" t="s">
        <v>18</v>
      </c>
      <c r="O1038" s="57"/>
    </row>
    <row r="1039">
      <c r="A1039" s="63">
        <v>2.0</v>
      </c>
      <c r="B1039" s="60" t="s">
        <v>197</v>
      </c>
      <c r="C1039" s="60" t="s">
        <v>7957</v>
      </c>
      <c r="D1039" s="63" t="s">
        <v>18</v>
      </c>
      <c r="E1039" s="63" t="s">
        <v>7958</v>
      </c>
      <c r="F1039" s="63" t="s">
        <v>1027</v>
      </c>
      <c r="G1039" s="60" t="s">
        <v>7949</v>
      </c>
      <c r="H1039" s="126">
        <v>43741.0</v>
      </c>
      <c r="I1039" s="126">
        <v>43748.0</v>
      </c>
      <c r="J1039" s="127" t="s">
        <v>7960</v>
      </c>
      <c r="K1039" s="59">
        <v>9.2299983E7</v>
      </c>
      <c r="L1039" s="60" t="s">
        <v>18</v>
      </c>
      <c r="M1039" s="63" t="s">
        <v>18</v>
      </c>
      <c r="N1039" s="59" t="s">
        <v>18</v>
      </c>
      <c r="O1039" s="57"/>
    </row>
    <row r="1040">
      <c r="A1040" s="63">
        <v>2.0</v>
      </c>
      <c r="B1040" s="60" t="s">
        <v>197</v>
      </c>
      <c r="C1040" s="60" t="s">
        <v>7961</v>
      </c>
      <c r="D1040" s="63" t="s">
        <v>18</v>
      </c>
      <c r="E1040" s="63" t="s">
        <v>7962</v>
      </c>
      <c r="F1040" s="63" t="s">
        <v>1027</v>
      </c>
      <c r="G1040" s="60" t="s">
        <v>7949</v>
      </c>
      <c r="H1040" s="64">
        <v>43775.0</v>
      </c>
      <c r="I1040" s="64">
        <v>43776.0</v>
      </c>
      <c r="J1040" s="127" t="s">
        <v>7963</v>
      </c>
      <c r="K1040" s="59">
        <v>2.27604952E8</v>
      </c>
      <c r="L1040" s="60" t="s">
        <v>18</v>
      </c>
      <c r="M1040" s="60" t="s">
        <v>18</v>
      </c>
      <c r="N1040" s="60" t="s">
        <v>18</v>
      </c>
      <c r="O1040" s="57"/>
    </row>
    <row r="1041">
      <c r="A1041" s="63">
        <v>2.0</v>
      </c>
      <c r="B1041" s="60" t="s">
        <v>197</v>
      </c>
      <c r="C1041" s="60" t="s">
        <v>7961</v>
      </c>
      <c r="D1041" s="63" t="s">
        <v>18</v>
      </c>
      <c r="E1041" s="63" t="s">
        <v>7962</v>
      </c>
      <c r="F1041" s="63" t="s">
        <v>1027</v>
      </c>
      <c r="G1041" s="60" t="s">
        <v>7949</v>
      </c>
      <c r="H1041" s="126">
        <v>43741.0</v>
      </c>
      <c r="I1041" s="126">
        <v>43748.0</v>
      </c>
      <c r="J1041" s="127" t="s">
        <v>7964</v>
      </c>
      <c r="K1041" s="59">
        <v>1.90961232E8</v>
      </c>
      <c r="L1041" s="60" t="s">
        <v>18</v>
      </c>
      <c r="M1041" s="63" t="s">
        <v>18</v>
      </c>
      <c r="N1041" s="59" t="s">
        <v>18</v>
      </c>
      <c r="O1041" s="57"/>
    </row>
    <row r="1042">
      <c r="A1042" s="63">
        <v>2.0</v>
      </c>
      <c r="B1042" s="60" t="s">
        <v>197</v>
      </c>
      <c r="C1042" s="60" t="s">
        <v>7965</v>
      </c>
      <c r="D1042" s="63" t="s">
        <v>18</v>
      </c>
      <c r="E1042" s="63" t="s">
        <v>7966</v>
      </c>
      <c r="F1042" s="63" t="s">
        <v>1027</v>
      </c>
      <c r="G1042" s="60" t="s">
        <v>7949</v>
      </c>
      <c r="H1042" s="64">
        <v>43775.0</v>
      </c>
      <c r="I1042" s="64">
        <v>43776.0</v>
      </c>
      <c r="J1042" s="127" t="s">
        <v>7967</v>
      </c>
      <c r="K1042" s="59">
        <v>1.50043E7</v>
      </c>
      <c r="L1042" s="60" t="s">
        <v>18</v>
      </c>
      <c r="M1042" s="60" t="s">
        <v>18</v>
      </c>
      <c r="N1042" s="60" t="s">
        <v>18</v>
      </c>
      <c r="O1042" s="57"/>
    </row>
    <row r="1043">
      <c r="A1043" s="63">
        <v>2.0</v>
      </c>
      <c r="B1043" s="60" t="s">
        <v>197</v>
      </c>
      <c r="C1043" s="60" t="s">
        <v>7965</v>
      </c>
      <c r="D1043" s="63" t="s">
        <v>18</v>
      </c>
      <c r="E1043" s="63" t="s">
        <v>7966</v>
      </c>
      <c r="F1043" s="63" t="s">
        <v>1027</v>
      </c>
      <c r="G1043" s="60" t="s">
        <v>7949</v>
      </c>
      <c r="H1043" s="126">
        <v>43741.0</v>
      </c>
      <c r="I1043" s="126">
        <v>43748.0</v>
      </c>
      <c r="J1043" s="127" t="s">
        <v>7968</v>
      </c>
      <c r="K1043" s="59">
        <v>7.6014692E7</v>
      </c>
      <c r="L1043" s="60" t="s">
        <v>18</v>
      </c>
      <c r="M1043" s="63" t="s">
        <v>18</v>
      </c>
      <c r="N1043" s="59" t="s">
        <v>18</v>
      </c>
      <c r="O1043" s="57"/>
    </row>
    <row r="1044">
      <c r="A1044" s="63">
        <v>2.0</v>
      </c>
      <c r="B1044" s="60" t="s">
        <v>197</v>
      </c>
      <c r="C1044" s="60" t="s">
        <v>7969</v>
      </c>
      <c r="D1044" s="63" t="s">
        <v>18</v>
      </c>
      <c r="E1044" s="63" t="s">
        <v>7970</v>
      </c>
      <c r="F1044" s="63" t="s">
        <v>1027</v>
      </c>
      <c r="G1044" s="60" t="s">
        <v>7949</v>
      </c>
      <c r="H1044" s="126">
        <v>43776.0</v>
      </c>
      <c r="I1044" s="126">
        <v>43776.0</v>
      </c>
      <c r="J1044" s="127" t="s">
        <v>7971</v>
      </c>
      <c r="K1044" s="59">
        <v>2.4980532E7</v>
      </c>
      <c r="L1044" s="60" t="s">
        <v>18</v>
      </c>
      <c r="M1044" s="63" t="s">
        <v>18</v>
      </c>
      <c r="N1044" s="59" t="s">
        <v>18</v>
      </c>
      <c r="O1044" s="57"/>
    </row>
    <row r="1045">
      <c r="A1045" s="63">
        <v>2.0</v>
      </c>
      <c r="B1045" s="60" t="s">
        <v>197</v>
      </c>
      <c r="C1045" s="60" t="s">
        <v>7972</v>
      </c>
      <c r="D1045" s="63" t="s">
        <v>18</v>
      </c>
      <c r="E1045" s="63" t="s">
        <v>7973</v>
      </c>
      <c r="F1045" s="63" t="s">
        <v>1027</v>
      </c>
      <c r="G1045" s="60" t="s">
        <v>7949</v>
      </c>
      <c r="H1045" s="126">
        <v>43776.0</v>
      </c>
      <c r="I1045" s="126">
        <v>43776.0</v>
      </c>
      <c r="J1045" s="127" t="s">
        <v>7974</v>
      </c>
      <c r="K1045" s="59">
        <v>2.4842712E7</v>
      </c>
      <c r="L1045" s="60" t="s">
        <v>18</v>
      </c>
      <c r="M1045" s="63" t="s">
        <v>18</v>
      </c>
      <c r="N1045" s="59" t="s">
        <v>18</v>
      </c>
      <c r="O1045" s="57"/>
    </row>
    <row r="1046">
      <c r="A1046" s="63">
        <v>2.0</v>
      </c>
      <c r="B1046" s="60" t="s">
        <v>197</v>
      </c>
      <c r="C1046" s="60" t="s">
        <v>3406</v>
      </c>
      <c r="D1046" s="63" t="s">
        <v>18</v>
      </c>
      <c r="E1046" s="63" t="s">
        <v>3407</v>
      </c>
      <c r="F1046" s="63" t="s">
        <v>1027</v>
      </c>
      <c r="G1046" s="60" t="s">
        <v>7949</v>
      </c>
      <c r="H1046" s="126">
        <v>43776.0</v>
      </c>
      <c r="I1046" s="126">
        <v>43776.0</v>
      </c>
      <c r="J1046" s="127" t="s">
        <v>7975</v>
      </c>
      <c r="K1046" s="59">
        <v>2.3565082E7</v>
      </c>
      <c r="L1046" s="60" t="s">
        <v>18</v>
      </c>
      <c r="M1046" s="63" t="s">
        <v>18</v>
      </c>
      <c r="N1046" s="59" t="s">
        <v>18</v>
      </c>
      <c r="O1046" s="57"/>
    </row>
    <row r="1047">
      <c r="A1047" s="63">
        <v>1.0</v>
      </c>
      <c r="B1047" s="60" t="s">
        <v>7976</v>
      </c>
      <c r="C1047" s="60" t="s">
        <v>7977</v>
      </c>
      <c r="D1047" s="63">
        <v>758.0</v>
      </c>
      <c r="E1047" s="63" t="s">
        <v>18</v>
      </c>
      <c r="F1047" s="63" t="s">
        <v>1063</v>
      </c>
      <c r="G1047" s="60" t="s">
        <v>18</v>
      </c>
      <c r="H1047" s="126">
        <v>43649.0</v>
      </c>
      <c r="I1047" s="126">
        <v>43651.0</v>
      </c>
      <c r="J1047" s="127" t="s">
        <v>7978</v>
      </c>
      <c r="K1047" s="63" t="s">
        <v>18</v>
      </c>
      <c r="L1047" s="60" t="s">
        <v>18</v>
      </c>
      <c r="M1047" s="63" t="s">
        <v>18</v>
      </c>
      <c r="N1047" s="59" t="s">
        <v>18</v>
      </c>
      <c r="O1047" s="57"/>
    </row>
    <row r="1048">
      <c r="A1048" s="63">
        <v>1.0</v>
      </c>
      <c r="B1048" s="60" t="s">
        <v>7979</v>
      </c>
      <c r="C1048" s="60" t="s">
        <v>7980</v>
      </c>
      <c r="D1048" s="63">
        <v>769.0</v>
      </c>
      <c r="E1048" s="63" t="s">
        <v>18</v>
      </c>
      <c r="F1048" s="63" t="s">
        <v>1063</v>
      </c>
      <c r="G1048" s="60" t="s">
        <v>18</v>
      </c>
      <c r="H1048" s="126">
        <v>43649.0</v>
      </c>
      <c r="I1048" s="126">
        <v>43651.0</v>
      </c>
      <c r="J1048" s="127" t="s">
        <v>7981</v>
      </c>
      <c r="K1048" s="63" t="s">
        <v>18</v>
      </c>
      <c r="L1048" s="60" t="s">
        <v>18</v>
      </c>
      <c r="M1048" s="63" t="s">
        <v>18</v>
      </c>
      <c r="N1048" s="59" t="s">
        <v>18</v>
      </c>
      <c r="O1048" s="57"/>
    </row>
    <row r="1049">
      <c r="A1049" s="63">
        <v>1.0</v>
      </c>
      <c r="B1049" s="60" t="s">
        <v>7982</v>
      </c>
      <c r="C1049" s="60" t="s">
        <v>7983</v>
      </c>
      <c r="D1049" s="63">
        <v>532.0</v>
      </c>
      <c r="E1049" s="63" t="s">
        <v>18</v>
      </c>
      <c r="F1049" s="63" t="s">
        <v>1063</v>
      </c>
      <c r="G1049" s="60" t="s">
        <v>18</v>
      </c>
      <c r="H1049" s="126">
        <v>43598.0</v>
      </c>
      <c r="I1049" s="126">
        <v>43647.0</v>
      </c>
      <c r="J1049" s="127" t="s">
        <v>7984</v>
      </c>
      <c r="K1049" s="59" t="s">
        <v>18</v>
      </c>
      <c r="L1049" s="59" t="s">
        <v>18</v>
      </c>
      <c r="M1049" s="59" t="s">
        <v>18</v>
      </c>
      <c r="N1049" s="59" t="s">
        <v>18</v>
      </c>
      <c r="O1049" s="57"/>
    </row>
    <row r="1050">
      <c r="A1050" s="63">
        <v>1.0</v>
      </c>
      <c r="B1050" s="60" t="s">
        <v>1227</v>
      </c>
      <c r="C1050" s="60" t="s">
        <v>577</v>
      </c>
      <c r="D1050" s="63">
        <v>546.0</v>
      </c>
      <c r="E1050" s="63" t="s">
        <v>18</v>
      </c>
      <c r="F1050" s="63" t="s">
        <v>1063</v>
      </c>
      <c r="G1050" s="60" t="s">
        <v>18</v>
      </c>
      <c r="H1050" s="126">
        <v>43600.0</v>
      </c>
      <c r="I1050" s="126">
        <v>43600.0</v>
      </c>
      <c r="J1050" s="127" t="s">
        <v>7985</v>
      </c>
      <c r="K1050" s="59" t="s">
        <v>18</v>
      </c>
      <c r="L1050" s="60" t="s">
        <v>18</v>
      </c>
      <c r="M1050" s="63" t="s">
        <v>18</v>
      </c>
      <c r="N1050" s="59" t="s">
        <v>18</v>
      </c>
      <c r="O1050" s="57"/>
    </row>
    <row r="1051" ht="27.75" customHeight="1">
      <c r="A1051" s="63">
        <v>2.0</v>
      </c>
      <c r="B1051" s="60" t="s">
        <v>580</v>
      </c>
      <c r="C1051" s="60" t="s">
        <v>7080</v>
      </c>
      <c r="D1051" s="63" t="s">
        <v>18</v>
      </c>
      <c r="E1051" s="63" t="s">
        <v>643</v>
      </c>
      <c r="F1051" s="63" t="s">
        <v>582</v>
      </c>
      <c r="G1051" s="60" t="s">
        <v>7081</v>
      </c>
      <c r="H1051" s="126">
        <v>43488.0</v>
      </c>
      <c r="I1051" s="126">
        <v>43489.0</v>
      </c>
      <c r="J1051" s="127" t="s">
        <v>7986</v>
      </c>
      <c r="K1051" s="59">
        <v>3554889.0</v>
      </c>
      <c r="L1051" s="60" t="s">
        <v>646</v>
      </c>
      <c r="M1051" s="61" t="s">
        <v>647</v>
      </c>
      <c r="N1051" s="59" t="s">
        <v>18</v>
      </c>
      <c r="O1051" s="57"/>
    </row>
    <row r="1052">
      <c r="A1052" s="63">
        <v>4.0</v>
      </c>
      <c r="B1052" s="60" t="s">
        <v>7987</v>
      </c>
      <c r="C1052" s="60" t="s">
        <v>7988</v>
      </c>
      <c r="D1052" s="63" t="s">
        <v>18</v>
      </c>
      <c r="E1052" s="63" t="s">
        <v>1939</v>
      </c>
      <c r="F1052" s="63" t="s">
        <v>1063</v>
      </c>
      <c r="G1052" s="60" t="s">
        <v>18</v>
      </c>
      <c r="H1052" s="205">
        <v>43580.0</v>
      </c>
      <c r="I1052" s="205">
        <v>43580.0</v>
      </c>
      <c r="J1052" s="121" t="s">
        <v>7989</v>
      </c>
      <c r="K1052" s="59">
        <f t="shared" ref="K1052:K1054" si="4">7349030*75</f>
        <v>551177250</v>
      </c>
      <c r="L1052" s="60" t="s">
        <v>1941</v>
      </c>
      <c r="M1052" s="61" t="s">
        <v>1942</v>
      </c>
      <c r="N1052" s="66">
        <f>66000*72</f>
        <v>4752000</v>
      </c>
      <c r="O1052" s="62" t="s">
        <v>79</v>
      </c>
    </row>
    <row r="1053">
      <c r="A1053" s="63">
        <v>4.0</v>
      </c>
      <c r="B1053" s="60" t="s">
        <v>7987</v>
      </c>
      <c r="C1053" s="60" t="s">
        <v>7988</v>
      </c>
      <c r="D1053" s="63" t="s">
        <v>18</v>
      </c>
      <c r="E1053" s="63" t="s">
        <v>1939</v>
      </c>
      <c r="F1053" s="63" t="s">
        <v>1063</v>
      </c>
      <c r="G1053" s="60" t="s">
        <v>18</v>
      </c>
      <c r="H1053" s="205">
        <v>43567.0</v>
      </c>
      <c r="I1053" s="205">
        <v>43567.0</v>
      </c>
      <c r="J1053" s="121" t="s">
        <v>7990</v>
      </c>
      <c r="K1053" s="59">
        <f t="shared" si="4"/>
        <v>551177250</v>
      </c>
      <c r="L1053" s="60" t="s">
        <v>1941</v>
      </c>
      <c r="M1053" s="61" t="s">
        <v>1942</v>
      </c>
      <c r="N1053" s="66">
        <f>100000*72.65</f>
        <v>7265000</v>
      </c>
      <c r="O1053" s="62" t="s">
        <v>79</v>
      </c>
    </row>
    <row r="1054">
      <c r="A1054" s="63">
        <v>4.0</v>
      </c>
      <c r="B1054" s="60" t="s">
        <v>7987</v>
      </c>
      <c r="C1054" s="60" t="s">
        <v>7988</v>
      </c>
      <c r="D1054" s="63" t="s">
        <v>18</v>
      </c>
      <c r="E1054" s="63" t="s">
        <v>1939</v>
      </c>
      <c r="F1054" s="63" t="s">
        <v>1063</v>
      </c>
      <c r="G1054" s="60" t="s">
        <v>18</v>
      </c>
      <c r="H1054" s="205">
        <v>43522.0</v>
      </c>
      <c r="I1054" s="205">
        <v>43522.0</v>
      </c>
      <c r="J1054" s="121" t="s">
        <v>7991</v>
      </c>
      <c r="K1054" s="59">
        <f t="shared" si="4"/>
        <v>551177250</v>
      </c>
      <c r="L1054" s="60" t="s">
        <v>1941</v>
      </c>
      <c r="M1054" s="61" t="s">
        <v>1942</v>
      </c>
      <c r="N1054" s="66">
        <f>170000*75</f>
        <v>12750000</v>
      </c>
      <c r="O1054" s="62" t="s">
        <v>79</v>
      </c>
    </row>
    <row r="1055">
      <c r="A1055" s="63">
        <v>2.0</v>
      </c>
      <c r="B1055" s="60" t="s">
        <v>5033</v>
      </c>
      <c r="C1055" s="60" t="s">
        <v>7992</v>
      </c>
      <c r="D1055" s="63" t="s">
        <v>18</v>
      </c>
      <c r="E1055" s="63" t="s">
        <v>7993</v>
      </c>
      <c r="F1055" s="63" t="s">
        <v>1608</v>
      </c>
      <c r="G1055" s="60" t="s">
        <v>5049</v>
      </c>
      <c r="H1055" s="126">
        <v>43488.0</v>
      </c>
      <c r="I1055" s="126">
        <v>43495.0</v>
      </c>
      <c r="J1055" s="127" t="s">
        <v>7994</v>
      </c>
      <c r="K1055" s="118">
        <v>2.4136058E7</v>
      </c>
      <c r="L1055" s="60" t="s">
        <v>18</v>
      </c>
      <c r="M1055" s="63" t="s">
        <v>18</v>
      </c>
      <c r="N1055" s="59" t="s">
        <v>18</v>
      </c>
      <c r="O1055" s="57"/>
    </row>
    <row r="1056" ht="26.25" customHeight="1">
      <c r="A1056" s="63">
        <v>3.0</v>
      </c>
      <c r="B1056" s="60" t="s">
        <v>7995</v>
      </c>
      <c r="C1056" s="60" t="s">
        <v>7996</v>
      </c>
      <c r="D1056" s="63">
        <v>78.0</v>
      </c>
      <c r="E1056" s="63" t="s">
        <v>7997</v>
      </c>
      <c r="F1056" s="63" t="s">
        <v>1608</v>
      </c>
      <c r="G1056" s="60" t="s">
        <v>18</v>
      </c>
      <c r="H1056" s="126">
        <v>43488.0</v>
      </c>
      <c r="I1056" s="126">
        <v>43500.0</v>
      </c>
      <c r="J1056" s="378" t="s">
        <v>7998</v>
      </c>
      <c r="K1056" s="59">
        <v>3.7077E7</v>
      </c>
      <c r="L1056" s="60" t="s">
        <v>18</v>
      </c>
      <c r="M1056" s="61" t="s">
        <v>18</v>
      </c>
      <c r="N1056" s="59" t="s">
        <v>18</v>
      </c>
      <c r="O1056" s="57"/>
    </row>
    <row r="1057">
      <c r="A1057" s="63">
        <v>3.0</v>
      </c>
      <c r="B1057" s="60" t="s">
        <v>73</v>
      </c>
      <c r="C1057" s="60" t="s">
        <v>1944</v>
      </c>
      <c r="D1057" s="208" t="s">
        <v>18</v>
      </c>
      <c r="E1057" s="63" t="s">
        <v>1945</v>
      </c>
      <c r="F1057" s="63" t="s">
        <v>1063</v>
      </c>
      <c r="G1057" s="60" t="s">
        <v>5060</v>
      </c>
      <c r="H1057" s="64">
        <v>43747.0</v>
      </c>
      <c r="I1057" s="64">
        <v>43747.0</v>
      </c>
      <c r="J1057" s="127" t="s">
        <v>7999</v>
      </c>
      <c r="K1057" s="59">
        <v>9.5703237E7</v>
      </c>
      <c r="L1057" s="60" t="s">
        <v>1948</v>
      </c>
      <c r="M1057" s="61" t="s">
        <v>1949</v>
      </c>
      <c r="N1057" s="66">
        <v>7013109.6</v>
      </c>
      <c r="O1057" s="62" t="s">
        <v>695</v>
      </c>
    </row>
    <row r="1058">
      <c r="A1058" s="63">
        <v>3.0</v>
      </c>
      <c r="B1058" s="60" t="s">
        <v>73</v>
      </c>
      <c r="C1058" s="60" t="s">
        <v>1944</v>
      </c>
      <c r="D1058" s="63" t="s">
        <v>18</v>
      </c>
      <c r="E1058" s="63" t="s">
        <v>1945</v>
      </c>
      <c r="F1058" s="63" t="s">
        <v>1063</v>
      </c>
      <c r="G1058" s="60" t="s">
        <v>5060</v>
      </c>
      <c r="H1058" s="64">
        <v>43747.0</v>
      </c>
      <c r="I1058" s="64">
        <v>43747.0</v>
      </c>
      <c r="J1058" s="127" t="s">
        <v>7999</v>
      </c>
      <c r="K1058" s="59">
        <v>9.5703237E7</v>
      </c>
      <c r="L1058" s="60" t="s">
        <v>1948</v>
      </c>
      <c r="M1058" s="61" t="s">
        <v>1949</v>
      </c>
      <c r="N1058" s="66">
        <f>400000*71.23</f>
        <v>28492000</v>
      </c>
      <c r="O1058" s="62" t="s">
        <v>695</v>
      </c>
    </row>
    <row r="1059">
      <c r="A1059" s="63">
        <v>3.0</v>
      </c>
      <c r="B1059" s="60" t="s">
        <v>73</v>
      </c>
      <c r="C1059" s="60" t="s">
        <v>1944</v>
      </c>
      <c r="D1059" s="63" t="s">
        <v>18</v>
      </c>
      <c r="E1059" s="63" t="s">
        <v>1945</v>
      </c>
      <c r="F1059" s="63" t="s">
        <v>1063</v>
      </c>
      <c r="G1059" s="60" t="s">
        <v>5060</v>
      </c>
      <c r="H1059" s="64">
        <v>43644.0</v>
      </c>
      <c r="I1059" s="64">
        <v>43644.0</v>
      </c>
      <c r="J1059" s="127" t="s">
        <v>8000</v>
      </c>
      <c r="K1059" s="59">
        <v>9.5703237E7</v>
      </c>
      <c r="L1059" s="60" t="s">
        <v>1948</v>
      </c>
      <c r="M1059" s="61" t="s">
        <v>1949</v>
      </c>
      <c r="N1059" s="66">
        <f>50000*71.66</f>
        <v>3583000</v>
      </c>
      <c r="O1059" s="62" t="s">
        <v>695</v>
      </c>
    </row>
    <row r="1060">
      <c r="A1060" s="63">
        <v>2.0</v>
      </c>
      <c r="B1060" s="60" t="s">
        <v>6498</v>
      </c>
      <c r="C1060" s="60" t="s">
        <v>571</v>
      </c>
      <c r="D1060" s="63" t="s">
        <v>18</v>
      </c>
      <c r="E1060" s="63" t="s">
        <v>6499</v>
      </c>
      <c r="F1060" s="63" t="s">
        <v>2387</v>
      </c>
      <c r="G1060" s="60" t="s">
        <v>18</v>
      </c>
      <c r="H1060" s="126">
        <v>43489.0</v>
      </c>
      <c r="I1060" s="126">
        <v>43490.0</v>
      </c>
      <c r="J1060" s="127" t="s">
        <v>8001</v>
      </c>
      <c r="K1060" s="59">
        <v>8100000.0</v>
      </c>
      <c r="L1060" s="60" t="s">
        <v>18</v>
      </c>
      <c r="M1060" s="61" t="s">
        <v>18</v>
      </c>
      <c r="N1060" s="59" t="s">
        <v>18</v>
      </c>
      <c r="O1060" s="57"/>
    </row>
    <row r="1061">
      <c r="A1061" s="63">
        <v>3.0</v>
      </c>
      <c r="B1061" s="60" t="s">
        <v>8002</v>
      </c>
      <c r="C1061" s="60" t="s">
        <v>8003</v>
      </c>
      <c r="D1061" s="63" t="s">
        <v>18</v>
      </c>
      <c r="E1061" s="63" t="s">
        <v>8004</v>
      </c>
      <c r="F1061" s="63" t="s">
        <v>1063</v>
      </c>
      <c r="G1061" s="60" t="s">
        <v>5228</v>
      </c>
      <c r="H1061" s="126">
        <v>43636.0</v>
      </c>
      <c r="I1061" s="126">
        <v>43636.0</v>
      </c>
      <c r="J1061" s="121" t="s">
        <v>5994</v>
      </c>
      <c r="K1061" s="59">
        <v>2.198208E7</v>
      </c>
      <c r="L1061" s="60" t="s">
        <v>8005</v>
      </c>
      <c r="M1061" s="61" t="s">
        <v>8006</v>
      </c>
      <c r="N1061" s="66">
        <v>1753078.2</v>
      </c>
      <c r="O1061" s="62" t="s">
        <v>5232</v>
      </c>
    </row>
    <row r="1062">
      <c r="A1062" s="63">
        <v>3.0</v>
      </c>
      <c r="B1062" s="60" t="s">
        <v>8002</v>
      </c>
      <c r="C1062" s="60" t="s">
        <v>8007</v>
      </c>
      <c r="D1062" s="63" t="s">
        <v>18</v>
      </c>
      <c r="E1062" s="63" t="s">
        <v>8004</v>
      </c>
      <c r="F1062" s="63" t="s">
        <v>1063</v>
      </c>
      <c r="G1062" s="60" t="s">
        <v>5228</v>
      </c>
      <c r="H1062" s="126">
        <v>43636.0</v>
      </c>
      <c r="I1062" s="126">
        <v>43636.0</v>
      </c>
      <c r="J1062" s="121" t="s">
        <v>5994</v>
      </c>
      <c r="K1062" s="59">
        <v>5.1571872E7</v>
      </c>
      <c r="L1062" s="60" t="s">
        <v>8008</v>
      </c>
      <c r="M1062" s="61" t="s">
        <v>8009</v>
      </c>
      <c r="N1062" s="66">
        <v>1.433309216E7</v>
      </c>
      <c r="O1062" s="62" t="s">
        <v>5232</v>
      </c>
    </row>
    <row r="1063">
      <c r="A1063" s="63">
        <v>3.0</v>
      </c>
      <c r="B1063" s="60" t="s">
        <v>8002</v>
      </c>
      <c r="C1063" s="60" t="s">
        <v>8003</v>
      </c>
      <c r="D1063" s="63" t="s">
        <v>18</v>
      </c>
      <c r="E1063" s="63" t="s">
        <v>8004</v>
      </c>
      <c r="F1063" s="63" t="s">
        <v>1063</v>
      </c>
      <c r="G1063" s="60" t="s">
        <v>5228</v>
      </c>
      <c r="H1063" s="126">
        <v>43636.0</v>
      </c>
      <c r="I1063" s="126">
        <v>43636.0</v>
      </c>
      <c r="J1063" s="121" t="s">
        <v>5994</v>
      </c>
      <c r="K1063" s="59">
        <v>4.5011403E7</v>
      </c>
      <c r="L1063" s="60" t="s">
        <v>8010</v>
      </c>
      <c r="M1063" s="61" t="s">
        <v>8006</v>
      </c>
      <c r="N1063" s="66">
        <v>6925169.87</v>
      </c>
      <c r="O1063" s="62" t="s">
        <v>5232</v>
      </c>
    </row>
    <row r="1064">
      <c r="A1064" s="63">
        <v>2.0</v>
      </c>
      <c r="B1064" s="60" t="s">
        <v>8011</v>
      </c>
      <c r="C1064" s="60" t="s">
        <v>116</v>
      </c>
      <c r="D1064" s="63" t="s">
        <v>18</v>
      </c>
      <c r="E1064" s="63" t="s">
        <v>8012</v>
      </c>
      <c r="F1064" s="63" t="s">
        <v>1063</v>
      </c>
      <c r="G1064" s="60" t="s">
        <v>7166</v>
      </c>
      <c r="H1064" s="231">
        <v>43523.0</v>
      </c>
      <c r="I1064" s="231">
        <v>43523.0</v>
      </c>
      <c r="J1064" s="346" t="s">
        <v>8013</v>
      </c>
      <c r="K1064" s="59">
        <v>9990000.0</v>
      </c>
      <c r="L1064" s="60" t="s">
        <v>8014</v>
      </c>
      <c r="M1064" s="61" t="s">
        <v>8015</v>
      </c>
      <c r="N1064" s="66">
        <v>999000.0</v>
      </c>
      <c r="O1064" s="62" t="s">
        <v>695</v>
      </c>
    </row>
    <row r="1065">
      <c r="A1065" s="63">
        <v>2.0</v>
      </c>
      <c r="B1065" s="60" t="s">
        <v>8016</v>
      </c>
      <c r="C1065" s="60" t="s">
        <v>5734</v>
      </c>
      <c r="D1065" s="63" t="s">
        <v>18</v>
      </c>
      <c r="E1065" s="63" t="s">
        <v>8017</v>
      </c>
      <c r="F1065" s="63" t="s">
        <v>1063</v>
      </c>
      <c r="G1065" s="60" t="s">
        <v>18</v>
      </c>
      <c r="H1065" s="126">
        <v>43500.0</v>
      </c>
      <c r="I1065" s="126">
        <v>43500.0</v>
      </c>
      <c r="J1065" s="127" t="s">
        <v>8018</v>
      </c>
      <c r="K1065" s="244">
        <f>8750000+11300000</f>
        <v>20050000</v>
      </c>
      <c r="L1065" s="60" t="s">
        <v>18</v>
      </c>
      <c r="M1065" s="63" t="s">
        <v>18</v>
      </c>
      <c r="N1065" s="59" t="s">
        <v>18</v>
      </c>
      <c r="O1065" s="57"/>
    </row>
    <row r="1066">
      <c r="A1066" s="63">
        <v>2.0</v>
      </c>
      <c r="B1066" s="60" t="s">
        <v>636</v>
      </c>
      <c r="C1066" s="60" t="s">
        <v>8019</v>
      </c>
      <c r="D1066" s="63" t="s">
        <v>18</v>
      </c>
      <c r="E1066" s="63" t="s">
        <v>8020</v>
      </c>
      <c r="F1066" s="63" t="s">
        <v>1063</v>
      </c>
      <c r="G1066" s="60" t="s">
        <v>7166</v>
      </c>
      <c r="H1066" s="126">
        <v>43599.0</v>
      </c>
      <c r="I1066" s="126">
        <v>43599.0</v>
      </c>
      <c r="J1066" s="127" t="s">
        <v>6720</v>
      </c>
      <c r="K1066" s="59">
        <v>7274022.0</v>
      </c>
      <c r="L1066" s="60" t="s">
        <v>8021</v>
      </c>
      <c r="M1066" s="61" t="s">
        <v>8022</v>
      </c>
      <c r="N1066" s="66">
        <v>3637011.0</v>
      </c>
      <c r="O1066" s="62" t="s">
        <v>695</v>
      </c>
    </row>
    <row r="1067">
      <c r="A1067" s="63">
        <v>3.0</v>
      </c>
      <c r="B1067" s="60" t="s">
        <v>8016</v>
      </c>
      <c r="C1067" s="60" t="s">
        <v>8023</v>
      </c>
      <c r="D1067" s="63" t="s">
        <v>18</v>
      </c>
      <c r="E1067" s="63" t="s">
        <v>8024</v>
      </c>
      <c r="F1067" s="63" t="s">
        <v>1063</v>
      </c>
      <c r="G1067" s="60" t="s">
        <v>18</v>
      </c>
      <c r="H1067" s="126">
        <v>43511.0</v>
      </c>
      <c r="I1067" s="126">
        <v>43511.0</v>
      </c>
      <c r="J1067" s="127" t="s">
        <v>8025</v>
      </c>
      <c r="K1067" s="59" t="s">
        <v>18</v>
      </c>
      <c r="L1067" s="60" t="s">
        <v>18</v>
      </c>
      <c r="M1067" s="63" t="s">
        <v>18</v>
      </c>
      <c r="N1067" s="59" t="s">
        <v>18</v>
      </c>
      <c r="O1067" s="57"/>
    </row>
    <row r="1068">
      <c r="A1068" s="63">
        <v>1.0</v>
      </c>
      <c r="B1068" s="60" t="s">
        <v>6498</v>
      </c>
      <c r="C1068" s="60" t="s">
        <v>153</v>
      </c>
      <c r="D1068" s="63" t="s">
        <v>18</v>
      </c>
      <c r="E1068" s="63" t="s">
        <v>6512</v>
      </c>
      <c r="F1068" s="63" t="s">
        <v>2387</v>
      </c>
      <c r="G1068" s="60" t="s">
        <v>18</v>
      </c>
      <c r="H1068" s="126">
        <v>43489.0</v>
      </c>
      <c r="I1068" s="126">
        <v>43490.0</v>
      </c>
      <c r="J1068" s="127" t="s">
        <v>8026</v>
      </c>
      <c r="K1068" s="59">
        <v>1500000.0</v>
      </c>
      <c r="L1068" s="60" t="s">
        <v>18</v>
      </c>
      <c r="M1068" s="61" t="s">
        <v>18</v>
      </c>
      <c r="N1068" s="59" t="s">
        <v>18</v>
      </c>
      <c r="O1068" s="57"/>
    </row>
    <row r="1069">
      <c r="A1069" s="63">
        <v>3.0</v>
      </c>
      <c r="B1069" s="60" t="s">
        <v>4869</v>
      </c>
      <c r="C1069" s="60" t="s">
        <v>8027</v>
      </c>
      <c r="D1069" s="63">
        <v>1314.0</v>
      </c>
      <c r="E1069" s="63" t="s">
        <v>8028</v>
      </c>
      <c r="F1069" s="63" t="s">
        <v>1063</v>
      </c>
      <c r="G1069" s="60" t="s">
        <v>4982</v>
      </c>
      <c r="H1069" s="64">
        <v>43462.0</v>
      </c>
      <c r="I1069" s="126">
        <v>43475.0</v>
      </c>
      <c r="J1069" s="127" t="s">
        <v>8029</v>
      </c>
      <c r="K1069" s="59">
        <v>4.9505738E7</v>
      </c>
      <c r="L1069" s="60" t="s">
        <v>8030</v>
      </c>
      <c r="M1069" s="61" t="s">
        <v>8031</v>
      </c>
      <c r="N1069" s="66" t="s">
        <v>18</v>
      </c>
      <c r="O1069" s="57"/>
    </row>
    <row r="1070">
      <c r="A1070" s="63">
        <v>1.0</v>
      </c>
      <c r="B1070" s="60" t="s">
        <v>4378</v>
      </c>
      <c r="C1070" s="60" t="s">
        <v>577</v>
      </c>
      <c r="D1070" s="63" t="s">
        <v>18</v>
      </c>
      <c r="E1070" s="63" t="s">
        <v>5786</v>
      </c>
      <c r="F1070" s="63" t="s">
        <v>1063</v>
      </c>
      <c r="G1070" s="60" t="s">
        <v>18</v>
      </c>
      <c r="H1070" s="126">
        <v>43538.0</v>
      </c>
      <c r="I1070" s="126">
        <v>43538.0</v>
      </c>
      <c r="J1070" s="127" t="s">
        <v>8032</v>
      </c>
      <c r="K1070" s="59">
        <v>273160.0</v>
      </c>
      <c r="L1070" s="60" t="s">
        <v>18</v>
      </c>
      <c r="M1070" s="63" t="s">
        <v>18</v>
      </c>
      <c r="N1070" s="59" t="s">
        <v>18</v>
      </c>
      <c r="O1070" s="57"/>
    </row>
    <row r="1071">
      <c r="A1071" s="63">
        <v>3.0</v>
      </c>
      <c r="B1071" s="60" t="s">
        <v>108</v>
      </c>
      <c r="C1071" s="60" t="s">
        <v>8033</v>
      </c>
      <c r="D1071" s="63" t="s">
        <v>18</v>
      </c>
      <c r="E1071" s="63" t="s">
        <v>8034</v>
      </c>
      <c r="F1071" s="63" t="s">
        <v>1063</v>
      </c>
      <c r="G1071" s="60" t="s">
        <v>5736</v>
      </c>
      <c r="H1071" s="205">
        <v>43654.0</v>
      </c>
      <c r="I1071" s="205">
        <v>43654.0</v>
      </c>
      <c r="J1071" s="121" t="s">
        <v>8035</v>
      </c>
      <c r="K1071" s="59">
        <v>7.6557758E7</v>
      </c>
      <c r="L1071" s="60" t="s">
        <v>8036</v>
      </c>
      <c r="M1071" s="61" t="s">
        <v>8037</v>
      </c>
      <c r="N1071" s="66">
        <v>3.282494946E7</v>
      </c>
      <c r="O1071" s="62" t="s">
        <v>5740</v>
      </c>
    </row>
    <row r="1072">
      <c r="A1072" s="63">
        <v>3.0</v>
      </c>
      <c r="B1072" s="60" t="s">
        <v>108</v>
      </c>
      <c r="C1072" s="60" t="s">
        <v>8033</v>
      </c>
      <c r="D1072" s="63">
        <v>219.0</v>
      </c>
      <c r="E1072" s="63" t="s">
        <v>8034</v>
      </c>
      <c r="F1072" s="63" t="s">
        <v>1063</v>
      </c>
      <c r="G1072" s="60" t="s">
        <v>5736</v>
      </c>
      <c r="H1072" s="205">
        <v>43516.0</v>
      </c>
      <c r="I1072" s="126">
        <v>43529.0</v>
      </c>
      <c r="J1072" s="121" t="s">
        <v>8038</v>
      </c>
      <c r="K1072" s="59">
        <v>7.6557758E7</v>
      </c>
      <c r="L1072" s="60" t="s">
        <v>18</v>
      </c>
      <c r="M1072" s="61" t="s">
        <v>8037</v>
      </c>
      <c r="N1072" s="59" t="s">
        <v>18</v>
      </c>
      <c r="O1072" s="57"/>
    </row>
    <row r="1073">
      <c r="A1073" s="114">
        <v>3.0</v>
      </c>
      <c r="B1073" s="242" t="s">
        <v>73</v>
      </c>
      <c r="C1073" s="242" t="s">
        <v>8039</v>
      </c>
      <c r="D1073" s="114" t="s">
        <v>18</v>
      </c>
      <c r="E1073" s="114" t="s">
        <v>8040</v>
      </c>
      <c r="F1073" s="114" t="s">
        <v>1063</v>
      </c>
      <c r="G1073" s="242" t="s">
        <v>18</v>
      </c>
      <c r="H1073" s="231">
        <v>43579.0</v>
      </c>
      <c r="I1073" s="231">
        <v>43579.0</v>
      </c>
      <c r="J1073" s="346" t="s">
        <v>8041</v>
      </c>
      <c r="K1073" s="118" t="s">
        <v>18</v>
      </c>
      <c r="L1073" s="242" t="s">
        <v>18</v>
      </c>
      <c r="M1073" s="109" t="s">
        <v>18</v>
      </c>
      <c r="N1073" s="236" t="s">
        <v>18</v>
      </c>
      <c r="O1073" s="62"/>
    </row>
    <row r="1074">
      <c r="A1074" s="63">
        <v>1.0</v>
      </c>
      <c r="B1074" s="60" t="s">
        <v>8042</v>
      </c>
      <c r="C1074" s="60" t="s">
        <v>8043</v>
      </c>
      <c r="D1074" s="63">
        <v>699.0</v>
      </c>
      <c r="E1074" s="63" t="s">
        <v>8044</v>
      </c>
      <c r="F1074" s="63" t="s">
        <v>1063</v>
      </c>
      <c r="G1074" s="60" t="s">
        <v>18</v>
      </c>
      <c r="H1074" s="64">
        <v>43636.0</v>
      </c>
      <c r="I1074" s="126">
        <v>43648.0</v>
      </c>
      <c r="J1074" s="127" t="s">
        <v>8045</v>
      </c>
      <c r="K1074" s="59">
        <v>5406000.0</v>
      </c>
      <c r="L1074" s="59" t="s">
        <v>18</v>
      </c>
      <c r="M1074" s="59" t="s">
        <v>18</v>
      </c>
      <c r="N1074" s="59" t="s">
        <v>18</v>
      </c>
      <c r="O1074" s="57"/>
    </row>
    <row r="1075">
      <c r="A1075" s="63">
        <v>4.0</v>
      </c>
      <c r="B1075" s="203" t="s">
        <v>1021</v>
      </c>
      <c r="C1075" s="60" t="s">
        <v>8046</v>
      </c>
      <c r="D1075" s="63" t="s">
        <v>18</v>
      </c>
      <c r="E1075" s="63" t="s">
        <v>8047</v>
      </c>
      <c r="F1075" s="63" t="s">
        <v>1063</v>
      </c>
      <c r="G1075" s="60" t="s">
        <v>4982</v>
      </c>
      <c r="H1075" s="126">
        <v>43609.0</v>
      </c>
      <c r="I1075" s="126">
        <v>43609.0</v>
      </c>
      <c r="J1075" s="65" t="s">
        <v>8048</v>
      </c>
      <c r="K1075" s="59">
        <v>1.63090149E8</v>
      </c>
      <c r="L1075" s="60" t="s">
        <v>8049</v>
      </c>
      <c r="M1075" s="61" t="s">
        <v>8050</v>
      </c>
      <c r="N1075" s="66">
        <v>3588563.12</v>
      </c>
      <c r="O1075" s="62" t="s">
        <v>79</v>
      </c>
    </row>
    <row r="1076">
      <c r="A1076" s="63">
        <v>4.0</v>
      </c>
      <c r="B1076" s="203" t="s">
        <v>1021</v>
      </c>
      <c r="C1076" s="60" t="s">
        <v>8046</v>
      </c>
      <c r="D1076" s="63" t="s">
        <v>18</v>
      </c>
      <c r="E1076" s="63" t="s">
        <v>8047</v>
      </c>
      <c r="F1076" s="63" t="s">
        <v>1063</v>
      </c>
      <c r="G1076" s="60" t="s">
        <v>4982</v>
      </c>
      <c r="H1076" s="126">
        <v>43607.0</v>
      </c>
      <c r="I1076" s="126">
        <v>43607.0</v>
      </c>
      <c r="J1076" s="65" t="s">
        <v>8051</v>
      </c>
      <c r="K1076" s="59">
        <v>1.63090149E8</v>
      </c>
      <c r="L1076" s="60" t="s">
        <v>8049</v>
      </c>
      <c r="M1076" s="61" t="s">
        <v>8050</v>
      </c>
      <c r="N1076" s="66">
        <v>5000000.0</v>
      </c>
      <c r="O1076" s="62" t="s">
        <v>79</v>
      </c>
    </row>
    <row r="1077">
      <c r="A1077" s="63">
        <v>4.0</v>
      </c>
      <c r="B1077" s="203" t="s">
        <v>1021</v>
      </c>
      <c r="C1077" s="60" t="s">
        <v>8046</v>
      </c>
      <c r="D1077" s="63" t="s">
        <v>18</v>
      </c>
      <c r="E1077" s="63" t="s">
        <v>8047</v>
      </c>
      <c r="F1077" s="63" t="s">
        <v>1063</v>
      </c>
      <c r="G1077" s="60" t="s">
        <v>4982</v>
      </c>
      <c r="H1077" s="126">
        <v>43607.0</v>
      </c>
      <c r="I1077" s="126">
        <v>43607.0</v>
      </c>
      <c r="J1077" s="65" t="s">
        <v>8051</v>
      </c>
      <c r="K1077" s="59">
        <v>1.63090149E8</v>
      </c>
      <c r="L1077" s="60" t="s">
        <v>8049</v>
      </c>
      <c r="M1077" s="61" t="s">
        <v>8050</v>
      </c>
      <c r="N1077" s="66">
        <v>5000000.0</v>
      </c>
      <c r="O1077" s="62" t="s">
        <v>79</v>
      </c>
    </row>
    <row r="1078">
      <c r="A1078" s="114">
        <v>2.0</v>
      </c>
      <c r="B1078" s="242" t="s">
        <v>7868</v>
      </c>
      <c r="C1078" s="113" t="s">
        <v>8052</v>
      </c>
      <c r="D1078" s="114" t="s">
        <v>18</v>
      </c>
      <c r="E1078" s="112" t="s">
        <v>8053</v>
      </c>
      <c r="F1078" s="114" t="s">
        <v>1063</v>
      </c>
      <c r="G1078" s="242" t="s">
        <v>7166</v>
      </c>
      <c r="H1078" s="231">
        <v>43523.0</v>
      </c>
      <c r="I1078" s="231">
        <v>43523.0</v>
      </c>
      <c r="J1078" s="346" t="s">
        <v>8013</v>
      </c>
      <c r="K1078" s="256">
        <v>1.59246E7</v>
      </c>
      <c r="L1078" s="113" t="s">
        <v>8054</v>
      </c>
      <c r="M1078" s="120" t="s">
        <v>8055</v>
      </c>
      <c r="N1078" s="236">
        <v>7962300.0</v>
      </c>
      <c r="O1078" s="62" t="s">
        <v>695</v>
      </c>
    </row>
    <row r="1079">
      <c r="A1079" s="63">
        <v>2.0</v>
      </c>
      <c r="B1079" s="60" t="s">
        <v>8056</v>
      </c>
      <c r="C1079" s="60" t="s">
        <v>8057</v>
      </c>
      <c r="D1079" s="63" t="s">
        <v>18</v>
      </c>
      <c r="E1079" s="63" t="s">
        <v>8058</v>
      </c>
      <c r="F1079" s="63" t="s">
        <v>1063</v>
      </c>
      <c r="G1079" s="60" t="s">
        <v>5736</v>
      </c>
      <c r="H1079" s="126">
        <v>43787.0</v>
      </c>
      <c r="I1079" s="126">
        <v>43787.0</v>
      </c>
      <c r="J1079" s="127" t="s">
        <v>5825</v>
      </c>
      <c r="K1079" s="59">
        <v>1.0361815E7</v>
      </c>
      <c r="L1079" s="60" t="s">
        <v>8059</v>
      </c>
      <c r="M1079" s="61" t="s">
        <v>8060</v>
      </c>
      <c r="N1079" s="66">
        <v>200000.0</v>
      </c>
      <c r="O1079" s="62" t="s">
        <v>695</v>
      </c>
    </row>
    <row r="1080">
      <c r="A1080" s="63">
        <v>2.0</v>
      </c>
      <c r="B1080" s="60" t="s">
        <v>8056</v>
      </c>
      <c r="C1080" s="60" t="s">
        <v>8057</v>
      </c>
      <c r="D1080" s="63" t="s">
        <v>18</v>
      </c>
      <c r="E1080" s="63" t="s">
        <v>8058</v>
      </c>
      <c r="F1080" s="63" t="s">
        <v>1063</v>
      </c>
      <c r="G1080" s="60" t="s">
        <v>5736</v>
      </c>
      <c r="H1080" s="126">
        <v>43742.0</v>
      </c>
      <c r="I1080" s="126">
        <v>43742.0</v>
      </c>
      <c r="J1080" s="127" t="s">
        <v>7525</v>
      </c>
      <c r="K1080" s="59">
        <v>1.0361815E7</v>
      </c>
      <c r="L1080" s="60" t="s">
        <v>8059</v>
      </c>
      <c r="M1080" s="61" t="s">
        <v>8060</v>
      </c>
      <c r="N1080" s="66">
        <v>350000.0</v>
      </c>
      <c r="O1080" s="62" t="s">
        <v>695</v>
      </c>
    </row>
    <row r="1081">
      <c r="A1081" s="63">
        <v>2.0</v>
      </c>
      <c r="B1081" s="60" t="s">
        <v>8056</v>
      </c>
      <c r="C1081" s="60" t="s">
        <v>8057</v>
      </c>
      <c r="D1081" s="63" t="s">
        <v>18</v>
      </c>
      <c r="E1081" s="63" t="s">
        <v>8058</v>
      </c>
      <c r="F1081" s="63" t="s">
        <v>1063</v>
      </c>
      <c r="G1081" s="60" t="s">
        <v>5736</v>
      </c>
      <c r="H1081" s="126">
        <v>43706.0</v>
      </c>
      <c r="I1081" s="126">
        <v>43706.0</v>
      </c>
      <c r="J1081" s="127" t="s">
        <v>6931</v>
      </c>
      <c r="K1081" s="59">
        <v>1.0361815E7</v>
      </c>
      <c r="L1081" s="60" t="s">
        <v>8059</v>
      </c>
      <c r="M1081" s="61" t="s">
        <v>8060</v>
      </c>
      <c r="N1081" s="66">
        <v>500000.0</v>
      </c>
      <c r="O1081" s="62" t="s">
        <v>695</v>
      </c>
    </row>
    <row r="1082">
      <c r="A1082" s="63">
        <v>1.0</v>
      </c>
      <c r="B1082" s="60" t="s">
        <v>8061</v>
      </c>
      <c r="C1082" s="60" t="s">
        <v>8062</v>
      </c>
      <c r="D1082" s="63">
        <v>1460.0</v>
      </c>
      <c r="E1082" s="63" t="s">
        <v>18</v>
      </c>
      <c r="F1082" s="63" t="s">
        <v>1071</v>
      </c>
      <c r="G1082" s="60" t="s">
        <v>18</v>
      </c>
      <c r="H1082" s="350">
        <v>43804.0</v>
      </c>
      <c r="I1082" s="126">
        <v>43805.0</v>
      </c>
      <c r="J1082" s="127" t="s">
        <v>8063</v>
      </c>
      <c r="K1082" s="63" t="s">
        <v>18</v>
      </c>
      <c r="L1082" s="60" t="s">
        <v>18</v>
      </c>
      <c r="M1082" s="63" t="s">
        <v>18</v>
      </c>
      <c r="N1082" s="59" t="s">
        <v>18</v>
      </c>
      <c r="O1082" s="57"/>
    </row>
    <row r="1083">
      <c r="A1083" s="63">
        <v>1.0</v>
      </c>
      <c r="B1083" s="60" t="s">
        <v>8064</v>
      </c>
      <c r="C1083" s="60" t="s">
        <v>5715</v>
      </c>
      <c r="D1083" s="63">
        <v>1513.0</v>
      </c>
      <c r="E1083" s="63" t="s">
        <v>18</v>
      </c>
      <c r="F1083" s="63" t="s">
        <v>1071</v>
      </c>
      <c r="G1083" s="60" t="s">
        <v>18</v>
      </c>
      <c r="H1083" s="126">
        <v>43818.0</v>
      </c>
      <c r="I1083" s="126">
        <v>43823.0</v>
      </c>
      <c r="J1083" s="127" t="s">
        <v>8065</v>
      </c>
      <c r="K1083" s="63" t="s">
        <v>18</v>
      </c>
      <c r="L1083" s="63" t="s">
        <v>18</v>
      </c>
      <c r="M1083" s="63" t="s">
        <v>18</v>
      </c>
      <c r="N1083" s="63" t="s">
        <v>18</v>
      </c>
      <c r="O1083" s="57"/>
    </row>
    <row r="1084">
      <c r="A1084" s="63">
        <v>1.0</v>
      </c>
      <c r="B1084" s="60" t="s">
        <v>8066</v>
      </c>
      <c r="C1084" s="60" t="s">
        <v>326</v>
      </c>
      <c r="D1084" s="63">
        <v>1538.0</v>
      </c>
      <c r="E1084" s="63" t="s">
        <v>18</v>
      </c>
      <c r="F1084" s="63" t="s">
        <v>1071</v>
      </c>
      <c r="G1084" s="60" t="s">
        <v>18</v>
      </c>
      <c r="H1084" s="126">
        <v>43824.0</v>
      </c>
      <c r="I1084" s="126">
        <v>43824.0</v>
      </c>
      <c r="J1084" s="127" t="s">
        <v>8067</v>
      </c>
      <c r="K1084" s="63" t="s">
        <v>18</v>
      </c>
      <c r="L1084" s="60" t="s">
        <v>18</v>
      </c>
      <c r="M1084" s="63" t="s">
        <v>18</v>
      </c>
      <c r="N1084" s="59" t="s">
        <v>18</v>
      </c>
      <c r="O1084" s="57"/>
    </row>
    <row r="1085">
      <c r="A1085" s="63">
        <v>1.0</v>
      </c>
      <c r="B1085" s="60" t="s">
        <v>8068</v>
      </c>
      <c r="C1085" s="60" t="s">
        <v>571</v>
      </c>
      <c r="D1085" s="63">
        <v>1481.0</v>
      </c>
      <c r="E1085" s="63" t="s">
        <v>8069</v>
      </c>
      <c r="F1085" s="63" t="s">
        <v>1071</v>
      </c>
      <c r="G1085" s="60" t="s">
        <v>18</v>
      </c>
      <c r="H1085" s="126">
        <v>43810.0</v>
      </c>
      <c r="I1085" s="126">
        <v>43827.0</v>
      </c>
      <c r="J1085" s="127" t="s">
        <v>8070</v>
      </c>
      <c r="K1085" s="59">
        <v>1.6318475E7</v>
      </c>
      <c r="L1085" s="60" t="s">
        <v>8071</v>
      </c>
      <c r="M1085" s="61" t="s">
        <v>4725</v>
      </c>
      <c r="N1085" s="59" t="s">
        <v>18</v>
      </c>
      <c r="O1085" s="57"/>
    </row>
    <row r="1086">
      <c r="A1086" s="63">
        <v>1.0</v>
      </c>
      <c r="B1086" s="60" t="s">
        <v>8072</v>
      </c>
      <c r="C1086" s="60" t="s">
        <v>134</v>
      </c>
      <c r="D1086" s="63">
        <v>1452.0</v>
      </c>
      <c r="E1086" s="63" t="s">
        <v>8073</v>
      </c>
      <c r="F1086" s="63" t="s">
        <v>1071</v>
      </c>
      <c r="G1086" s="60" t="s">
        <v>18</v>
      </c>
      <c r="H1086" s="126">
        <v>43803.0</v>
      </c>
      <c r="I1086" s="126">
        <v>43808.0</v>
      </c>
      <c r="J1086" s="127" t="s">
        <v>8074</v>
      </c>
      <c r="K1086" s="59">
        <v>203651.0</v>
      </c>
      <c r="L1086" s="60" t="s">
        <v>8075</v>
      </c>
      <c r="M1086" s="63" t="s">
        <v>18</v>
      </c>
      <c r="N1086" s="59" t="s">
        <v>18</v>
      </c>
      <c r="O1086" s="57"/>
    </row>
    <row r="1087">
      <c r="A1087" s="63">
        <v>1.0</v>
      </c>
      <c r="B1087" s="60" t="s">
        <v>8076</v>
      </c>
      <c r="C1087" s="60" t="s">
        <v>6188</v>
      </c>
      <c r="D1087" s="63">
        <v>1458.0</v>
      </c>
      <c r="E1087" s="63" t="s">
        <v>8077</v>
      </c>
      <c r="F1087" s="63" t="s">
        <v>1071</v>
      </c>
      <c r="G1087" s="60" t="s">
        <v>18</v>
      </c>
      <c r="H1087" s="350">
        <v>43804.0</v>
      </c>
      <c r="I1087" s="126">
        <v>43805.0</v>
      </c>
      <c r="J1087" s="127" t="s">
        <v>8078</v>
      </c>
      <c r="K1087" s="59">
        <v>67290.0</v>
      </c>
      <c r="L1087" s="60" t="s">
        <v>18</v>
      </c>
      <c r="M1087" s="60" t="s">
        <v>18</v>
      </c>
      <c r="N1087" s="60" t="s">
        <v>18</v>
      </c>
      <c r="O1087" s="57"/>
    </row>
    <row r="1088">
      <c r="A1088" s="63">
        <v>1.0</v>
      </c>
      <c r="B1088" s="60" t="s">
        <v>8079</v>
      </c>
      <c r="C1088" s="60" t="s">
        <v>6188</v>
      </c>
      <c r="D1088" s="63">
        <v>1463.0</v>
      </c>
      <c r="E1088" s="63" t="s">
        <v>8080</v>
      </c>
      <c r="F1088" s="63" t="s">
        <v>1071</v>
      </c>
      <c r="G1088" s="60" t="s">
        <v>18</v>
      </c>
      <c r="H1088" s="126">
        <v>43805.0</v>
      </c>
      <c r="I1088" s="126">
        <v>43808.0</v>
      </c>
      <c r="J1088" s="127" t="s">
        <v>8081</v>
      </c>
      <c r="K1088" s="59">
        <v>70290.0</v>
      </c>
      <c r="L1088" s="60" t="s">
        <v>18</v>
      </c>
      <c r="M1088" s="60" t="s">
        <v>18</v>
      </c>
      <c r="N1088" s="60" t="s">
        <v>18</v>
      </c>
      <c r="O1088" s="57"/>
    </row>
    <row r="1089">
      <c r="A1089" s="63">
        <v>1.0</v>
      </c>
      <c r="B1089" s="60" t="s">
        <v>8082</v>
      </c>
      <c r="C1089" s="60" t="s">
        <v>8083</v>
      </c>
      <c r="D1089" s="63">
        <v>1461.0</v>
      </c>
      <c r="E1089" s="63" t="s">
        <v>8084</v>
      </c>
      <c r="F1089" s="63" t="s">
        <v>1071</v>
      </c>
      <c r="G1089" s="60" t="s">
        <v>18</v>
      </c>
      <c r="H1089" s="126">
        <v>43805.0</v>
      </c>
      <c r="I1089" s="126">
        <v>43809.0</v>
      </c>
      <c r="J1089" s="127" t="s">
        <v>8085</v>
      </c>
      <c r="K1089" s="59">
        <v>15707.0</v>
      </c>
      <c r="L1089" s="60" t="s">
        <v>18</v>
      </c>
      <c r="M1089" s="60" t="s">
        <v>18</v>
      </c>
      <c r="N1089" s="60" t="s">
        <v>18</v>
      </c>
      <c r="O1089" s="57"/>
    </row>
    <row r="1090">
      <c r="A1090" s="63">
        <v>1.0</v>
      </c>
      <c r="B1090" s="60" t="s">
        <v>8086</v>
      </c>
      <c r="C1090" s="60" t="s">
        <v>426</v>
      </c>
      <c r="D1090" s="63">
        <v>1462.0</v>
      </c>
      <c r="E1090" s="63" t="s">
        <v>8087</v>
      </c>
      <c r="F1090" s="63" t="s">
        <v>1071</v>
      </c>
      <c r="G1090" s="60" t="s">
        <v>18</v>
      </c>
      <c r="H1090" s="126">
        <v>43805.0</v>
      </c>
      <c r="I1090" s="126">
        <v>43809.0</v>
      </c>
      <c r="J1090" s="127" t="s">
        <v>8085</v>
      </c>
      <c r="K1090" s="59">
        <v>19519.0</v>
      </c>
      <c r="L1090" s="60" t="s">
        <v>18</v>
      </c>
      <c r="M1090" s="60" t="s">
        <v>18</v>
      </c>
      <c r="N1090" s="60" t="s">
        <v>18</v>
      </c>
      <c r="O1090" s="57"/>
    </row>
    <row r="1091">
      <c r="A1091" s="63">
        <v>1.0</v>
      </c>
      <c r="B1091" s="60" t="s">
        <v>8088</v>
      </c>
      <c r="C1091" s="60" t="s">
        <v>8089</v>
      </c>
      <c r="D1091" s="63">
        <v>1473.0</v>
      </c>
      <c r="E1091" s="63" t="s">
        <v>8090</v>
      </c>
      <c r="F1091" s="63" t="s">
        <v>1071</v>
      </c>
      <c r="G1091" s="60" t="s">
        <v>18</v>
      </c>
      <c r="H1091" s="126">
        <v>43808.0</v>
      </c>
      <c r="I1091" s="126">
        <v>43809.0</v>
      </c>
      <c r="J1091" s="127" t="s">
        <v>8091</v>
      </c>
      <c r="K1091" s="59">
        <v>468615.0</v>
      </c>
      <c r="L1091" s="60" t="s">
        <v>18</v>
      </c>
      <c r="M1091" s="63" t="s">
        <v>18</v>
      </c>
      <c r="N1091" s="59" t="s">
        <v>18</v>
      </c>
      <c r="O1091" s="57"/>
    </row>
    <row r="1092">
      <c r="A1092" s="63">
        <v>1.0</v>
      </c>
      <c r="B1092" s="60" t="s">
        <v>4131</v>
      </c>
      <c r="C1092" s="60" t="s">
        <v>8092</v>
      </c>
      <c r="D1092" s="63">
        <v>1474.0</v>
      </c>
      <c r="E1092" s="63" t="s">
        <v>8093</v>
      </c>
      <c r="F1092" s="63" t="s">
        <v>1071</v>
      </c>
      <c r="G1092" s="60" t="s">
        <v>18</v>
      </c>
      <c r="H1092" s="126">
        <v>43808.0</v>
      </c>
      <c r="I1092" s="126">
        <v>43809.0</v>
      </c>
      <c r="J1092" s="127" t="s">
        <v>8094</v>
      </c>
      <c r="K1092" s="59">
        <v>462475.0</v>
      </c>
      <c r="L1092" s="60" t="s">
        <v>18</v>
      </c>
      <c r="M1092" s="63" t="s">
        <v>18</v>
      </c>
      <c r="N1092" s="59" t="s">
        <v>18</v>
      </c>
      <c r="O1092" s="57"/>
    </row>
    <row r="1093">
      <c r="A1093" s="63">
        <v>1.0</v>
      </c>
      <c r="B1093" s="60" t="s">
        <v>1227</v>
      </c>
      <c r="C1093" s="60" t="s">
        <v>534</v>
      </c>
      <c r="D1093" s="63">
        <v>1478.0</v>
      </c>
      <c r="E1093" s="63" t="s">
        <v>8095</v>
      </c>
      <c r="F1093" s="63" t="s">
        <v>1071</v>
      </c>
      <c r="G1093" s="60" t="s">
        <v>18</v>
      </c>
      <c r="H1093" s="126">
        <v>43810.0</v>
      </c>
      <c r="I1093" s="126">
        <v>43824.0</v>
      </c>
      <c r="J1093" s="127" t="s">
        <v>8096</v>
      </c>
      <c r="K1093" s="59">
        <v>5230000.0</v>
      </c>
      <c r="L1093" s="60" t="s">
        <v>18</v>
      </c>
      <c r="M1093" s="60" t="s">
        <v>18</v>
      </c>
      <c r="N1093" s="60" t="s">
        <v>18</v>
      </c>
      <c r="O1093" s="57"/>
    </row>
    <row r="1094">
      <c r="A1094" s="63">
        <v>1.0</v>
      </c>
      <c r="B1094" s="60" t="s">
        <v>8097</v>
      </c>
      <c r="C1094" s="60" t="s">
        <v>8098</v>
      </c>
      <c r="D1094" s="63">
        <v>1485.0</v>
      </c>
      <c r="E1094" s="63" t="s">
        <v>8099</v>
      </c>
      <c r="F1094" s="63" t="s">
        <v>1071</v>
      </c>
      <c r="G1094" s="60" t="s">
        <v>18</v>
      </c>
      <c r="H1094" s="126">
        <v>43812.0</v>
      </c>
      <c r="I1094" s="126">
        <v>43817.0</v>
      </c>
      <c r="J1094" s="127" t="s">
        <v>8100</v>
      </c>
      <c r="K1094" s="59">
        <v>296907.0</v>
      </c>
      <c r="L1094" s="60" t="s">
        <v>18</v>
      </c>
      <c r="M1094" s="60" t="s">
        <v>18</v>
      </c>
      <c r="N1094" s="60" t="s">
        <v>18</v>
      </c>
      <c r="O1094" s="57"/>
    </row>
    <row r="1095">
      <c r="A1095" s="63">
        <v>1.0</v>
      </c>
      <c r="B1095" s="60" t="s">
        <v>2988</v>
      </c>
      <c r="C1095" s="60" t="s">
        <v>8101</v>
      </c>
      <c r="D1095" s="63" t="s">
        <v>18</v>
      </c>
      <c r="E1095" s="63" t="s">
        <v>8102</v>
      </c>
      <c r="F1095" s="63" t="s">
        <v>1071</v>
      </c>
      <c r="G1095" s="60" t="s">
        <v>18</v>
      </c>
      <c r="H1095" s="126">
        <v>43817.0</v>
      </c>
      <c r="I1095" s="126">
        <v>43817.0</v>
      </c>
      <c r="J1095" s="127" t="s">
        <v>8103</v>
      </c>
      <c r="K1095" s="59">
        <v>306207.0</v>
      </c>
      <c r="L1095" s="60" t="s">
        <v>18</v>
      </c>
      <c r="M1095" s="63" t="s">
        <v>18</v>
      </c>
      <c r="N1095" s="59" t="s">
        <v>18</v>
      </c>
      <c r="O1095" s="57"/>
    </row>
    <row r="1096">
      <c r="A1096" s="63">
        <v>1.0</v>
      </c>
      <c r="B1096" s="60" t="s">
        <v>8104</v>
      </c>
      <c r="C1096" s="60" t="s">
        <v>8101</v>
      </c>
      <c r="D1096" s="63">
        <v>1494.0</v>
      </c>
      <c r="E1096" s="63" t="s">
        <v>8105</v>
      </c>
      <c r="F1096" s="63" t="s">
        <v>1071</v>
      </c>
      <c r="G1096" s="60" t="s">
        <v>18</v>
      </c>
      <c r="H1096" s="126">
        <v>43817.0</v>
      </c>
      <c r="I1096" s="126">
        <v>43817.0</v>
      </c>
      <c r="J1096" s="127" t="s">
        <v>8106</v>
      </c>
      <c r="K1096" s="59">
        <v>305207.0</v>
      </c>
      <c r="L1096" s="60" t="s">
        <v>18</v>
      </c>
      <c r="M1096" s="63" t="s">
        <v>18</v>
      </c>
      <c r="N1096" s="59" t="s">
        <v>18</v>
      </c>
      <c r="O1096" s="57"/>
    </row>
    <row r="1097">
      <c r="A1097" s="63">
        <v>1.0</v>
      </c>
      <c r="B1097" s="60" t="s">
        <v>5456</v>
      </c>
      <c r="C1097" s="60" t="s">
        <v>8107</v>
      </c>
      <c r="D1097" s="63">
        <v>1492.0</v>
      </c>
      <c r="E1097" s="63" t="s">
        <v>8108</v>
      </c>
      <c r="F1097" s="63" t="s">
        <v>1071</v>
      </c>
      <c r="G1097" s="60" t="s">
        <v>6902</v>
      </c>
      <c r="H1097" s="126">
        <v>43817.0</v>
      </c>
      <c r="I1097" s="126">
        <v>43818.0</v>
      </c>
      <c r="J1097" s="127" t="s">
        <v>8109</v>
      </c>
      <c r="K1097" s="59">
        <v>301507.0</v>
      </c>
      <c r="L1097" s="60" t="s">
        <v>18</v>
      </c>
      <c r="M1097" s="60" t="s">
        <v>18</v>
      </c>
      <c r="N1097" s="60" t="s">
        <v>18</v>
      </c>
      <c r="O1097" s="57"/>
    </row>
    <row r="1098">
      <c r="A1098" s="63">
        <v>1.0</v>
      </c>
      <c r="B1098" s="60" t="s">
        <v>8110</v>
      </c>
      <c r="C1098" s="60" t="s">
        <v>8111</v>
      </c>
      <c r="D1098" s="63">
        <v>1504.0</v>
      </c>
      <c r="E1098" s="63" t="s">
        <v>8112</v>
      </c>
      <c r="F1098" s="63" t="s">
        <v>1071</v>
      </c>
      <c r="G1098" s="60" t="s">
        <v>18</v>
      </c>
      <c r="H1098" s="126">
        <v>43817.0</v>
      </c>
      <c r="I1098" s="79">
        <v>43818.0</v>
      </c>
      <c r="J1098" s="127" t="s">
        <v>8113</v>
      </c>
      <c r="K1098" s="59">
        <v>72696.0</v>
      </c>
      <c r="L1098" s="60" t="s">
        <v>18</v>
      </c>
      <c r="M1098" s="60" t="s">
        <v>18</v>
      </c>
      <c r="N1098" s="60" t="s">
        <v>18</v>
      </c>
      <c r="O1098" s="57"/>
    </row>
    <row r="1099">
      <c r="A1099" s="63">
        <v>1.0</v>
      </c>
      <c r="B1099" s="60" t="s">
        <v>8114</v>
      </c>
      <c r="C1099" s="60" t="s">
        <v>153</v>
      </c>
      <c r="D1099" s="63">
        <v>1497.0</v>
      </c>
      <c r="E1099" s="63" t="s">
        <v>8115</v>
      </c>
      <c r="F1099" s="63" t="s">
        <v>1071</v>
      </c>
      <c r="G1099" s="60" t="s">
        <v>18</v>
      </c>
      <c r="H1099" s="126">
        <v>43817.0</v>
      </c>
      <c r="I1099" s="126">
        <v>43823.0</v>
      </c>
      <c r="J1099" s="127" t="s">
        <v>8116</v>
      </c>
      <c r="K1099" s="59">
        <v>762686.0</v>
      </c>
      <c r="L1099" s="60" t="s">
        <v>18</v>
      </c>
      <c r="M1099" s="60" t="s">
        <v>18</v>
      </c>
      <c r="N1099" s="60" t="s">
        <v>18</v>
      </c>
      <c r="O1099" s="57"/>
    </row>
    <row r="1100">
      <c r="A1100" s="63">
        <v>1.0</v>
      </c>
      <c r="B1100" s="60" t="s">
        <v>8117</v>
      </c>
      <c r="C1100" s="60" t="s">
        <v>530</v>
      </c>
      <c r="D1100" s="63">
        <v>1498.0</v>
      </c>
      <c r="E1100" s="63" t="s">
        <v>8118</v>
      </c>
      <c r="F1100" s="63" t="s">
        <v>1071</v>
      </c>
      <c r="G1100" s="60" t="s">
        <v>18</v>
      </c>
      <c r="H1100" s="126">
        <v>43817.0</v>
      </c>
      <c r="I1100" s="126">
        <v>43818.0</v>
      </c>
      <c r="J1100" s="127" t="s">
        <v>8119</v>
      </c>
      <c r="K1100" s="59">
        <v>306207.0</v>
      </c>
      <c r="L1100" s="60" t="s">
        <v>18</v>
      </c>
      <c r="M1100" s="63" t="s">
        <v>18</v>
      </c>
      <c r="N1100" s="59" t="s">
        <v>18</v>
      </c>
      <c r="O1100" s="57"/>
    </row>
    <row r="1101">
      <c r="A1101" s="63">
        <v>1.0</v>
      </c>
      <c r="B1101" s="60" t="s">
        <v>8120</v>
      </c>
      <c r="C1101" s="60" t="s">
        <v>530</v>
      </c>
      <c r="D1101" s="63">
        <v>1514.0</v>
      </c>
      <c r="E1101" s="63" t="s">
        <v>8121</v>
      </c>
      <c r="F1101" s="63" t="s">
        <v>1071</v>
      </c>
      <c r="G1101" s="60" t="s">
        <v>18</v>
      </c>
      <c r="H1101" s="126">
        <v>43818.0</v>
      </c>
      <c r="I1101" s="126">
        <v>43823.0</v>
      </c>
      <c r="J1101" s="127" t="s">
        <v>8122</v>
      </c>
      <c r="K1101" s="59">
        <v>306207.0</v>
      </c>
      <c r="L1101" s="60" t="s">
        <v>18</v>
      </c>
      <c r="M1101" s="60" t="s">
        <v>18</v>
      </c>
      <c r="N1101" s="60" t="s">
        <v>18</v>
      </c>
      <c r="O1101" s="57"/>
    </row>
    <row r="1102">
      <c r="A1102" s="63">
        <v>1.0</v>
      </c>
      <c r="B1102" s="60" t="s">
        <v>8123</v>
      </c>
      <c r="C1102" s="60" t="s">
        <v>291</v>
      </c>
      <c r="D1102" s="63">
        <v>1515.0</v>
      </c>
      <c r="E1102" s="63" t="s">
        <v>8124</v>
      </c>
      <c r="F1102" s="63" t="s">
        <v>1071</v>
      </c>
      <c r="G1102" s="60" t="s">
        <v>18</v>
      </c>
      <c r="H1102" s="126">
        <v>43818.0</v>
      </c>
      <c r="I1102" s="126">
        <v>43823.0</v>
      </c>
      <c r="J1102" s="127" t="s">
        <v>8122</v>
      </c>
      <c r="K1102" s="59">
        <v>424744.0</v>
      </c>
      <c r="L1102" s="60" t="s">
        <v>18</v>
      </c>
      <c r="M1102" s="60" t="s">
        <v>18</v>
      </c>
      <c r="N1102" s="60" t="s">
        <v>18</v>
      </c>
      <c r="O1102" s="57"/>
    </row>
    <row r="1103">
      <c r="A1103" s="63">
        <v>1.0</v>
      </c>
      <c r="B1103" s="60" t="s">
        <v>4378</v>
      </c>
      <c r="C1103" s="60" t="s">
        <v>8125</v>
      </c>
      <c r="D1103" s="63">
        <v>1525.0</v>
      </c>
      <c r="E1103" s="63" t="s">
        <v>8126</v>
      </c>
      <c r="F1103" s="63" t="s">
        <v>1071</v>
      </c>
      <c r="G1103" s="60" t="s">
        <v>18</v>
      </c>
      <c r="H1103" s="126">
        <v>43822.0</v>
      </c>
      <c r="I1103" s="126">
        <v>43830.0</v>
      </c>
      <c r="J1103" s="127" t="s">
        <v>8127</v>
      </c>
      <c r="K1103" s="59">
        <v>2208297.0</v>
      </c>
      <c r="L1103" s="60" t="s">
        <v>18</v>
      </c>
      <c r="M1103" s="60" t="s">
        <v>18</v>
      </c>
      <c r="N1103" s="60" t="s">
        <v>18</v>
      </c>
      <c r="O1103" s="57"/>
    </row>
    <row r="1104">
      <c r="A1104" s="63">
        <v>1.0</v>
      </c>
      <c r="B1104" s="60" t="s">
        <v>1275</v>
      </c>
      <c r="C1104" s="60" t="s">
        <v>8128</v>
      </c>
      <c r="D1104" s="63">
        <v>1535.0</v>
      </c>
      <c r="E1104" s="63" t="s">
        <v>8129</v>
      </c>
      <c r="F1104" s="63" t="s">
        <v>1071</v>
      </c>
      <c r="G1104" s="60" t="s">
        <v>18</v>
      </c>
      <c r="H1104" s="126">
        <v>43823.0</v>
      </c>
      <c r="I1104" s="126">
        <v>43824.0</v>
      </c>
      <c r="J1104" s="127" t="s">
        <v>8130</v>
      </c>
      <c r="K1104" s="59">
        <v>3577017.0</v>
      </c>
      <c r="L1104" s="60" t="s">
        <v>18</v>
      </c>
      <c r="M1104" s="60" t="s">
        <v>18</v>
      </c>
      <c r="N1104" s="60" t="s">
        <v>18</v>
      </c>
      <c r="O1104" s="57"/>
    </row>
    <row r="1105">
      <c r="A1105" s="63">
        <v>1.0</v>
      </c>
      <c r="B1105" s="60" t="s">
        <v>8131</v>
      </c>
      <c r="C1105" s="60" t="s">
        <v>6297</v>
      </c>
      <c r="D1105" s="63">
        <v>1546.0</v>
      </c>
      <c r="E1105" s="63" t="s">
        <v>8132</v>
      </c>
      <c r="F1105" s="63" t="s">
        <v>1071</v>
      </c>
      <c r="G1105" s="60" t="s">
        <v>18</v>
      </c>
      <c r="H1105" s="126">
        <v>43827.0</v>
      </c>
      <c r="I1105" s="126">
        <v>43830.0</v>
      </c>
      <c r="J1105" s="127" t="s">
        <v>8133</v>
      </c>
      <c r="K1105" s="59">
        <v>342975.0</v>
      </c>
      <c r="L1105" s="60" t="s">
        <v>18</v>
      </c>
      <c r="M1105" s="60" t="s">
        <v>18</v>
      </c>
      <c r="N1105" s="60" t="s">
        <v>18</v>
      </c>
      <c r="O1105" s="57"/>
    </row>
    <row r="1106">
      <c r="A1106" s="63">
        <v>1.0</v>
      </c>
      <c r="B1106" s="60" t="s">
        <v>4396</v>
      </c>
      <c r="C1106" s="60" t="s">
        <v>571</v>
      </c>
      <c r="D1106" s="63">
        <v>1534.0</v>
      </c>
      <c r="E1106" s="156"/>
      <c r="F1106" s="63" t="s">
        <v>1071</v>
      </c>
      <c r="G1106" s="60" t="s">
        <v>18</v>
      </c>
      <c r="H1106" s="126">
        <v>43823.0</v>
      </c>
      <c r="I1106" s="126">
        <v>43830.0</v>
      </c>
      <c r="J1106" s="127" t="s">
        <v>8134</v>
      </c>
      <c r="K1106" s="60" t="s">
        <v>18</v>
      </c>
      <c r="L1106" s="60" t="s">
        <v>18</v>
      </c>
      <c r="M1106" s="60" t="s">
        <v>18</v>
      </c>
      <c r="N1106" s="60" t="s">
        <v>18</v>
      </c>
      <c r="O1106" s="57"/>
    </row>
    <row r="1107">
      <c r="A1107" s="63">
        <v>2.0</v>
      </c>
      <c r="B1107" s="60" t="s">
        <v>8135</v>
      </c>
      <c r="C1107" s="60" t="s">
        <v>8136</v>
      </c>
      <c r="D1107" s="63">
        <v>1214.0</v>
      </c>
      <c r="E1107" s="63" t="s">
        <v>18</v>
      </c>
      <c r="F1107" s="63" t="s">
        <v>1608</v>
      </c>
      <c r="G1107" s="60" t="s">
        <v>18</v>
      </c>
      <c r="H1107" s="126">
        <v>43810.0</v>
      </c>
      <c r="I1107" s="126">
        <v>43830.0</v>
      </c>
      <c r="J1107" s="127" t="s">
        <v>8137</v>
      </c>
      <c r="K1107" s="60" t="s">
        <v>18</v>
      </c>
      <c r="L1107" s="60" t="s">
        <v>18</v>
      </c>
      <c r="M1107" s="60" t="s">
        <v>18</v>
      </c>
      <c r="N1107" s="60" t="s">
        <v>18</v>
      </c>
      <c r="O1107" s="57"/>
    </row>
    <row r="1108">
      <c r="A1108" s="63">
        <v>2.0</v>
      </c>
      <c r="B1108" s="60" t="s">
        <v>5655</v>
      </c>
      <c r="C1108" s="60" t="s">
        <v>8138</v>
      </c>
      <c r="D1108" s="63">
        <v>1444.0</v>
      </c>
      <c r="E1108" s="63" t="s">
        <v>18</v>
      </c>
      <c r="F1108" s="63" t="s">
        <v>1608</v>
      </c>
      <c r="G1108" s="60" t="s">
        <v>18</v>
      </c>
      <c r="H1108" s="126">
        <v>43803.0</v>
      </c>
      <c r="I1108" s="126">
        <v>43805.0</v>
      </c>
      <c r="J1108" s="127" t="s">
        <v>8139</v>
      </c>
      <c r="K1108" s="63" t="s">
        <v>18</v>
      </c>
      <c r="L1108" s="60" t="s">
        <v>18</v>
      </c>
      <c r="M1108" s="63" t="s">
        <v>18</v>
      </c>
      <c r="N1108" s="59" t="s">
        <v>18</v>
      </c>
      <c r="O1108" s="57"/>
    </row>
    <row r="1109">
      <c r="A1109" s="63">
        <v>1.0</v>
      </c>
      <c r="B1109" s="60" t="s">
        <v>5655</v>
      </c>
      <c r="C1109" s="60" t="s">
        <v>8140</v>
      </c>
      <c r="D1109" s="63">
        <v>1417.0</v>
      </c>
      <c r="E1109" s="63" t="s">
        <v>18</v>
      </c>
      <c r="F1109" s="63" t="s">
        <v>1608</v>
      </c>
      <c r="G1109" s="60" t="s">
        <v>18</v>
      </c>
      <c r="H1109" s="126">
        <v>43797.0</v>
      </c>
      <c r="I1109" s="126">
        <v>43801.0</v>
      </c>
      <c r="J1109" s="127" t="s">
        <v>8141</v>
      </c>
      <c r="K1109" s="63" t="s">
        <v>18</v>
      </c>
      <c r="L1109" s="60" t="s">
        <v>18</v>
      </c>
      <c r="M1109" s="63" t="s">
        <v>18</v>
      </c>
      <c r="N1109" s="59" t="s">
        <v>18</v>
      </c>
      <c r="O1109" s="57"/>
    </row>
    <row r="1110">
      <c r="A1110" s="63">
        <v>2.0</v>
      </c>
      <c r="B1110" s="60" t="s">
        <v>5655</v>
      </c>
      <c r="C1110" s="60" t="s">
        <v>8142</v>
      </c>
      <c r="D1110" s="63">
        <v>1348.0</v>
      </c>
      <c r="E1110" s="63" t="s">
        <v>18</v>
      </c>
      <c r="F1110" s="63" t="s">
        <v>1608</v>
      </c>
      <c r="G1110" s="60" t="s">
        <v>18</v>
      </c>
      <c r="H1110" s="126">
        <v>43784.0</v>
      </c>
      <c r="I1110" s="126">
        <v>43788.0</v>
      </c>
      <c r="J1110" s="127" t="s">
        <v>8143</v>
      </c>
      <c r="K1110" s="63" t="s">
        <v>18</v>
      </c>
      <c r="L1110" s="60" t="s">
        <v>18</v>
      </c>
      <c r="M1110" s="63" t="s">
        <v>18</v>
      </c>
      <c r="N1110" s="59" t="s">
        <v>18</v>
      </c>
      <c r="O1110" s="57"/>
    </row>
    <row r="1111">
      <c r="A1111" s="63">
        <v>2.0</v>
      </c>
      <c r="B1111" s="60" t="s">
        <v>558</v>
      </c>
      <c r="C1111" s="60" t="s">
        <v>8144</v>
      </c>
      <c r="D1111" s="63">
        <v>1354.0</v>
      </c>
      <c r="E1111" s="63" t="s">
        <v>18</v>
      </c>
      <c r="F1111" s="63" t="s">
        <v>1608</v>
      </c>
      <c r="G1111" s="60" t="s">
        <v>18</v>
      </c>
      <c r="H1111" s="126">
        <v>43787.0</v>
      </c>
      <c r="I1111" s="126">
        <v>43787.0</v>
      </c>
      <c r="J1111" s="127" t="s">
        <v>8145</v>
      </c>
      <c r="K1111" s="63" t="s">
        <v>18</v>
      </c>
      <c r="L1111" s="60" t="s">
        <v>18</v>
      </c>
      <c r="M1111" s="63" t="s">
        <v>18</v>
      </c>
      <c r="N1111" s="59" t="s">
        <v>18</v>
      </c>
      <c r="O1111" s="57"/>
    </row>
    <row r="1112">
      <c r="A1112" s="63">
        <v>2.0</v>
      </c>
      <c r="B1112" s="60" t="s">
        <v>5655</v>
      </c>
      <c r="C1112" s="60" t="s">
        <v>8146</v>
      </c>
      <c r="D1112" s="63">
        <v>1062.0</v>
      </c>
      <c r="E1112" s="63" t="s">
        <v>18</v>
      </c>
      <c r="F1112" s="63" t="s">
        <v>1608</v>
      </c>
      <c r="G1112" s="60" t="s">
        <v>18</v>
      </c>
      <c r="H1112" s="126">
        <v>43724.0</v>
      </c>
      <c r="I1112" s="126">
        <v>43738.0</v>
      </c>
      <c r="J1112" s="127" t="s">
        <v>8147</v>
      </c>
      <c r="K1112" s="63" t="s">
        <v>18</v>
      </c>
      <c r="L1112" s="60" t="s">
        <v>18</v>
      </c>
      <c r="M1112" s="63" t="s">
        <v>18</v>
      </c>
      <c r="N1112" s="59" t="s">
        <v>18</v>
      </c>
      <c r="O1112" s="57"/>
    </row>
    <row r="1113">
      <c r="A1113" s="63">
        <v>2.0</v>
      </c>
      <c r="B1113" s="60" t="s">
        <v>1787</v>
      </c>
      <c r="C1113" s="60" t="s">
        <v>8148</v>
      </c>
      <c r="D1113" s="63">
        <v>921.0</v>
      </c>
      <c r="E1113" s="63" t="s">
        <v>18</v>
      </c>
      <c r="F1113" s="63" t="s">
        <v>1608</v>
      </c>
      <c r="G1113" s="60" t="s">
        <v>8149</v>
      </c>
      <c r="H1113" s="126">
        <v>43689.0</v>
      </c>
      <c r="I1113" s="126">
        <v>43738.0</v>
      </c>
      <c r="J1113" s="127" t="s">
        <v>8150</v>
      </c>
      <c r="K1113" s="59" t="s">
        <v>18</v>
      </c>
      <c r="L1113" s="60" t="s">
        <v>18</v>
      </c>
      <c r="M1113" s="61" t="s">
        <v>18</v>
      </c>
      <c r="N1113" s="66" t="s">
        <v>18</v>
      </c>
      <c r="O1113" s="57"/>
    </row>
    <row r="1114">
      <c r="A1114" s="63">
        <v>2.0</v>
      </c>
      <c r="B1114" s="60" t="s">
        <v>835</v>
      </c>
      <c r="C1114" s="60" t="s">
        <v>8151</v>
      </c>
      <c r="D1114" s="63">
        <v>841.0</v>
      </c>
      <c r="E1114" s="63" t="s">
        <v>18</v>
      </c>
      <c r="F1114" s="63" t="s">
        <v>1608</v>
      </c>
      <c r="G1114" s="60" t="s">
        <v>6719</v>
      </c>
      <c r="H1114" s="126">
        <v>43713.0</v>
      </c>
      <c r="I1114" s="126">
        <v>43735.0</v>
      </c>
      <c r="J1114" s="127" t="s">
        <v>8152</v>
      </c>
      <c r="K1114" s="63" t="s">
        <v>18</v>
      </c>
      <c r="L1114" s="60" t="s">
        <v>18</v>
      </c>
      <c r="M1114" s="63" t="s">
        <v>18</v>
      </c>
      <c r="N1114" s="59" t="s">
        <v>18</v>
      </c>
      <c r="O1114" s="57"/>
    </row>
    <row r="1115">
      <c r="A1115" s="63">
        <v>1.0</v>
      </c>
      <c r="B1115" s="60" t="s">
        <v>8153</v>
      </c>
      <c r="C1115" s="60" t="s">
        <v>8154</v>
      </c>
      <c r="D1115" s="63">
        <v>866.0</v>
      </c>
      <c r="E1115" s="63" t="s">
        <v>18</v>
      </c>
      <c r="F1115" s="63" t="s">
        <v>1608</v>
      </c>
      <c r="G1115" s="60" t="s">
        <v>18</v>
      </c>
      <c r="H1115" s="126">
        <v>43720.0</v>
      </c>
      <c r="I1115" s="126">
        <v>43725.0</v>
      </c>
      <c r="J1115" s="127" t="s">
        <v>8155</v>
      </c>
      <c r="K1115" s="63" t="s">
        <v>18</v>
      </c>
      <c r="L1115" s="60" t="s">
        <v>18</v>
      </c>
      <c r="M1115" s="63" t="s">
        <v>18</v>
      </c>
      <c r="N1115" s="59" t="s">
        <v>18</v>
      </c>
      <c r="O1115" s="57"/>
    </row>
    <row r="1116">
      <c r="A1116" s="63">
        <v>1.0</v>
      </c>
      <c r="B1116" s="60" t="s">
        <v>197</v>
      </c>
      <c r="C1116" s="60" t="s">
        <v>8156</v>
      </c>
      <c r="D1116" s="63">
        <v>1025.0</v>
      </c>
      <c r="E1116" s="63" t="s">
        <v>18</v>
      </c>
      <c r="F1116" s="63" t="s">
        <v>1608</v>
      </c>
      <c r="G1116" s="60" t="s">
        <v>18</v>
      </c>
      <c r="H1116" s="126">
        <v>43717.0</v>
      </c>
      <c r="I1116" s="126">
        <v>43720.0</v>
      </c>
      <c r="J1116" s="127" t="s">
        <v>8157</v>
      </c>
      <c r="K1116" s="63" t="s">
        <v>18</v>
      </c>
      <c r="L1116" s="60" t="s">
        <v>18</v>
      </c>
      <c r="M1116" s="61" t="s">
        <v>18</v>
      </c>
      <c r="N1116" s="66" t="s">
        <v>18</v>
      </c>
      <c r="O1116" s="57"/>
    </row>
    <row r="1117">
      <c r="A1117" s="63">
        <v>2.0</v>
      </c>
      <c r="B1117" s="60" t="s">
        <v>197</v>
      </c>
      <c r="C1117" s="60" t="s">
        <v>8158</v>
      </c>
      <c r="D1117" s="63">
        <v>1002.0</v>
      </c>
      <c r="E1117" s="63" t="s">
        <v>18</v>
      </c>
      <c r="F1117" s="63" t="s">
        <v>1608</v>
      </c>
      <c r="G1117" s="60" t="s">
        <v>5228</v>
      </c>
      <c r="H1117" s="126">
        <v>43710.0</v>
      </c>
      <c r="I1117" s="126">
        <v>43717.0</v>
      </c>
      <c r="J1117" s="127" t="s">
        <v>8159</v>
      </c>
      <c r="K1117" s="63" t="s">
        <v>18</v>
      </c>
      <c r="L1117" s="60" t="s">
        <v>18</v>
      </c>
      <c r="M1117" s="61" t="s">
        <v>18</v>
      </c>
      <c r="N1117" s="66" t="s">
        <v>18</v>
      </c>
      <c r="O1117" s="57"/>
    </row>
    <row r="1118">
      <c r="A1118" s="63">
        <v>1.0</v>
      </c>
      <c r="B1118" s="60" t="s">
        <v>5582</v>
      </c>
      <c r="C1118" s="60" t="s">
        <v>8160</v>
      </c>
      <c r="D1118" s="63">
        <v>919.0</v>
      </c>
      <c r="E1118" s="63" t="s">
        <v>18</v>
      </c>
      <c r="F1118" s="63" t="s">
        <v>1608</v>
      </c>
      <c r="G1118" s="60" t="s">
        <v>18</v>
      </c>
      <c r="H1118" s="126">
        <v>43686.0</v>
      </c>
      <c r="I1118" s="126">
        <v>43714.0</v>
      </c>
      <c r="J1118" s="127" t="s">
        <v>8161</v>
      </c>
      <c r="K1118" s="63" t="s">
        <v>18</v>
      </c>
      <c r="L1118" s="60" t="s">
        <v>18</v>
      </c>
      <c r="M1118" s="61" t="s">
        <v>18</v>
      </c>
      <c r="N1118" s="66" t="s">
        <v>18</v>
      </c>
      <c r="O1118" s="57"/>
    </row>
    <row r="1119">
      <c r="A1119" s="63">
        <v>2.0</v>
      </c>
      <c r="B1119" s="60" t="s">
        <v>5582</v>
      </c>
      <c r="C1119" s="60" t="s">
        <v>8162</v>
      </c>
      <c r="D1119" s="63" t="s">
        <v>8163</v>
      </c>
      <c r="E1119" s="63" t="s">
        <v>18</v>
      </c>
      <c r="F1119" s="63" t="s">
        <v>1608</v>
      </c>
      <c r="G1119" s="60" t="s">
        <v>18</v>
      </c>
      <c r="H1119" s="126">
        <v>43670.0</v>
      </c>
      <c r="I1119" s="126">
        <v>43677.0</v>
      </c>
      <c r="J1119" s="127" t="s">
        <v>8164</v>
      </c>
      <c r="K1119" s="63" t="s">
        <v>18</v>
      </c>
      <c r="L1119" s="60" t="s">
        <v>18</v>
      </c>
      <c r="M1119" s="63" t="s">
        <v>18</v>
      </c>
      <c r="N1119" s="59" t="s">
        <v>18</v>
      </c>
      <c r="O1119" s="57"/>
    </row>
    <row r="1120" ht="24.75" customHeight="1">
      <c r="A1120" s="63">
        <v>2.0</v>
      </c>
      <c r="B1120" s="60" t="s">
        <v>8165</v>
      </c>
      <c r="C1120" s="60" t="s">
        <v>8166</v>
      </c>
      <c r="D1120" s="63">
        <v>850.0</v>
      </c>
      <c r="E1120" s="63" t="s">
        <v>18</v>
      </c>
      <c r="F1120" s="63" t="s">
        <v>1608</v>
      </c>
      <c r="G1120" s="60" t="s">
        <v>4982</v>
      </c>
      <c r="H1120" s="126">
        <v>43670.0</v>
      </c>
      <c r="I1120" s="126">
        <v>43676.0</v>
      </c>
      <c r="J1120" s="127" t="s">
        <v>8167</v>
      </c>
      <c r="K1120" s="63" t="s">
        <v>18</v>
      </c>
      <c r="L1120" s="60" t="s">
        <v>18</v>
      </c>
      <c r="M1120" s="63" t="s">
        <v>18</v>
      </c>
      <c r="N1120" s="59" t="s">
        <v>18</v>
      </c>
      <c r="O1120" s="57"/>
    </row>
    <row r="1121" ht="24.75" customHeight="1">
      <c r="A1121" s="63">
        <v>3.0</v>
      </c>
      <c r="B1121" s="60" t="s">
        <v>8168</v>
      </c>
      <c r="C1121" s="60" t="s">
        <v>8169</v>
      </c>
      <c r="D1121" s="63">
        <v>855.0</v>
      </c>
      <c r="E1121" s="63" t="s">
        <v>18</v>
      </c>
      <c r="F1121" s="63" t="s">
        <v>1608</v>
      </c>
      <c r="G1121" s="60" t="s">
        <v>5060</v>
      </c>
      <c r="H1121" s="126">
        <v>43667.0</v>
      </c>
      <c r="I1121" s="126">
        <v>43675.0</v>
      </c>
      <c r="J1121" s="127" t="s">
        <v>8170</v>
      </c>
      <c r="K1121" s="63" t="s">
        <v>18</v>
      </c>
      <c r="L1121" s="60" t="s">
        <v>18</v>
      </c>
      <c r="M1121" s="63" t="s">
        <v>18</v>
      </c>
      <c r="N1121" s="59" t="s">
        <v>18</v>
      </c>
      <c r="O1121" s="57"/>
    </row>
    <row r="1122">
      <c r="A1122" s="63">
        <v>2.0</v>
      </c>
      <c r="B1122" s="60" t="s">
        <v>5655</v>
      </c>
      <c r="C1122" s="60" t="s">
        <v>8171</v>
      </c>
      <c r="D1122" s="63">
        <v>835.0</v>
      </c>
      <c r="E1122" s="63" t="s">
        <v>18</v>
      </c>
      <c r="F1122" s="63" t="s">
        <v>1608</v>
      </c>
      <c r="G1122" s="60" t="s">
        <v>18</v>
      </c>
      <c r="H1122" s="126">
        <v>43664.0</v>
      </c>
      <c r="I1122" s="126">
        <v>43672.0</v>
      </c>
      <c r="J1122" s="127" t="s">
        <v>8172</v>
      </c>
      <c r="K1122" s="63" t="s">
        <v>18</v>
      </c>
      <c r="L1122" s="60" t="s">
        <v>18</v>
      </c>
      <c r="M1122" s="63" t="s">
        <v>18</v>
      </c>
      <c r="N1122" s="59" t="s">
        <v>18</v>
      </c>
      <c r="O1122" s="57"/>
    </row>
    <row r="1123">
      <c r="A1123" s="63">
        <v>1.0</v>
      </c>
      <c r="B1123" s="60" t="s">
        <v>1814</v>
      </c>
      <c r="C1123" s="60" t="s">
        <v>8173</v>
      </c>
      <c r="D1123" s="63">
        <v>809.0</v>
      </c>
      <c r="E1123" s="63" t="s">
        <v>18</v>
      </c>
      <c r="F1123" s="63" t="s">
        <v>1608</v>
      </c>
      <c r="G1123" s="60" t="s">
        <v>18</v>
      </c>
      <c r="H1123" s="126">
        <v>43662.0</v>
      </c>
      <c r="I1123" s="126">
        <v>43669.0</v>
      </c>
      <c r="J1123" s="127" t="s">
        <v>8174</v>
      </c>
      <c r="K1123" s="63" t="s">
        <v>18</v>
      </c>
      <c r="L1123" s="60" t="s">
        <v>18</v>
      </c>
      <c r="M1123" s="63" t="s">
        <v>18</v>
      </c>
      <c r="N1123" s="59" t="s">
        <v>18</v>
      </c>
      <c r="O1123" s="57"/>
    </row>
    <row r="1124">
      <c r="A1124" s="63">
        <v>2.0</v>
      </c>
      <c r="B1124" s="60" t="s">
        <v>3521</v>
      </c>
      <c r="C1124" s="60" t="s">
        <v>8175</v>
      </c>
      <c r="D1124" s="63">
        <v>660.0</v>
      </c>
      <c r="E1124" s="60" t="s">
        <v>18</v>
      </c>
      <c r="F1124" s="63" t="s">
        <v>1608</v>
      </c>
      <c r="G1124" s="60" t="s">
        <v>18</v>
      </c>
      <c r="H1124" s="64">
        <v>43658.0</v>
      </c>
      <c r="I1124" s="64">
        <v>43663.0</v>
      </c>
      <c r="J1124" s="121" t="s">
        <v>8176</v>
      </c>
      <c r="K1124" s="59">
        <v>2026016.0</v>
      </c>
      <c r="L1124" s="60" t="s">
        <v>18</v>
      </c>
      <c r="M1124" s="63" t="s">
        <v>18</v>
      </c>
      <c r="N1124" s="59" t="s">
        <v>18</v>
      </c>
      <c r="O1124" s="57"/>
    </row>
    <row r="1125">
      <c r="A1125" s="63">
        <v>2.0</v>
      </c>
      <c r="B1125" s="60" t="s">
        <v>1377</v>
      </c>
      <c r="C1125" s="60" t="s">
        <v>8177</v>
      </c>
      <c r="D1125" s="63">
        <v>638.0</v>
      </c>
      <c r="E1125" s="60" t="s">
        <v>18</v>
      </c>
      <c r="F1125" s="63" t="s">
        <v>1608</v>
      </c>
      <c r="G1125" s="60" t="s">
        <v>18</v>
      </c>
      <c r="H1125" s="126">
        <v>43620.0</v>
      </c>
      <c r="I1125" s="126">
        <v>43656.0</v>
      </c>
      <c r="J1125" s="127" t="s">
        <v>8178</v>
      </c>
      <c r="K1125" s="63" t="s">
        <v>18</v>
      </c>
      <c r="L1125" s="63" t="s">
        <v>18</v>
      </c>
      <c r="M1125" s="63" t="s">
        <v>18</v>
      </c>
      <c r="N1125" s="63" t="s">
        <v>18</v>
      </c>
      <c r="O1125" s="57"/>
    </row>
    <row r="1126">
      <c r="A1126" s="63">
        <v>2.0</v>
      </c>
      <c r="B1126" s="60" t="s">
        <v>5719</v>
      </c>
      <c r="C1126" s="60" t="s">
        <v>8179</v>
      </c>
      <c r="D1126" s="63">
        <v>650.0</v>
      </c>
      <c r="E1126" s="63" t="s">
        <v>18</v>
      </c>
      <c r="F1126" s="63" t="s">
        <v>1608</v>
      </c>
      <c r="G1126" s="60" t="s">
        <v>6948</v>
      </c>
      <c r="H1126" s="126">
        <v>43621.0</v>
      </c>
      <c r="I1126" s="126">
        <v>43644.0</v>
      </c>
      <c r="J1126" s="127" t="s">
        <v>8180</v>
      </c>
      <c r="K1126" s="63" t="s">
        <v>18</v>
      </c>
      <c r="L1126" s="60" t="s">
        <v>18</v>
      </c>
      <c r="M1126" s="63" t="s">
        <v>18</v>
      </c>
      <c r="N1126" s="59" t="s">
        <v>18</v>
      </c>
      <c r="O1126" s="57"/>
    </row>
    <row r="1127">
      <c r="A1127" s="63">
        <v>1.0</v>
      </c>
      <c r="B1127" s="60" t="s">
        <v>8181</v>
      </c>
      <c r="C1127" s="60" t="s">
        <v>153</v>
      </c>
      <c r="D1127" s="63">
        <v>709.0</v>
      </c>
      <c r="E1127" s="63" t="s">
        <v>18</v>
      </c>
      <c r="F1127" s="63" t="s">
        <v>1608</v>
      </c>
      <c r="G1127" s="60" t="s">
        <v>18</v>
      </c>
      <c r="H1127" s="64">
        <v>43637.0</v>
      </c>
      <c r="I1127" s="126">
        <v>43642.0</v>
      </c>
      <c r="J1127" s="127" t="s">
        <v>8182</v>
      </c>
      <c r="K1127" s="59">
        <v>2784118.0</v>
      </c>
      <c r="L1127" s="60" t="s">
        <v>18</v>
      </c>
      <c r="M1127" s="61" t="s">
        <v>18</v>
      </c>
      <c r="N1127" s="66" t="s">
        <v>18</v>
      </c>
      <c r="O1127" s="57"/>
    </row>
    <row r="1128">
      <c r="A1128" s="63">
        <v>2.0</v>
      </c>
      <c r="B1128" s="60" t="s">
        <v>8183</v>
      </c>
      <c r="C1128" s="60" t="s">
        <v>8184</v>
      </c>
      <c r="D1128" s="63">
        <v>672.0</v>
      </c>
      <c r="E1128" s="63" t="s">
        <v>18</v>
      </c>
      <c r="F1128" s="63" t="s">
        <v>1608</v>
      </c>
      <c r="G1128" s="60" t="s">
        <v>6948</v>
      </c>
      <c r="H1128" s="126">
        <v>43629.0</v>
      </c>
      <c r="I1128" s="126">
        <v>43642.0</v>
      </c>
      <c r="J1128" s="127" t="s">
        <v>8185</v>
      </c>
      <c r="K1128" s="59" t="s">
        <v>18</v>
      </c>
      <c r="L1128" s="60" t="s">
        <v>18</v>
      </c>
      <c r="M1128" s="63" t="s">
        <v>18</v>
      </c>
      <c r="N1128" s="59" t="s">
        <v>18</v>
      </c>
      <c r="O1128" s="57"/>
    </row>
    <row r="1129">
      <c r="A1129" s="63">
        <v>1.0</v>
      </c>
      <c r="B1129" s="60" t="s">
        <v>8186</v>
      </c>
      <c r="C1129" s="60" t="s">
        <v>892</v>
      </c>
      <c r="D1129" s="63">
        <v>703.0</v>
      </c>
      <c r="E1129" s="63" t="s">
        <v>18</v>
      </c>
      <c r="F1129" s="63" t="s">
        <v>1608</v>
      </c>
      <c r="G1129" s="60" t="s">
        <v>18</v>
      </c>
      <c r="H1129" s="64">
        <v>43636.0</v>
      </c>
      <c r="I1129" s="126">
        <v>43640.0</v>
      </c>
      <c r="J1129" s="127" t="s">
        <v>8187</v>
      </c>
      <c r="K1129" s="59" t="s">
        <v>18</v>
      </c>
      <c r="L1129" s="60" t="s">
        <v>18</v>
      </c>
      <c r="M1129" s="61" t="s">
        <v>18</v>
      </c>
      <c r="N1129" s="66" t="s">
        <v>18</v>
      </c>
      <c r="O1129" s="57"/>
    </row>
    <row r="1130">
      <c r="A1130" s="63">
        <v>1.0</v>
      </c>
      <c r="B1130" s="203" t="s">
        <v>5256</v>
      </c>
      <c r="C1130" s="60" t="s">
        <v>8188</v>
      </c>
      <c r="D1130" s="63">
        <v>540.0</v>
      </c>
      <c r="E1130" s="63" t="s">
        <v>18</v>
      </c>
      <c r="F1130" s="63" t="s">
        <v>1608</v>
      </c>
      <c r="G1130" s="60" t="s">
        <v>18</v>
      </c>
      <c r="H1130" s="126">
        <v>43627.0</v>
      </c>
      <c r="I1130" s="126">
        <v>43630.0</v>
      </c>
      <c r="J1130" s="127" t="s">
        <v>8189</v>
      </c>
      <c r="K1130" s="63" t="s">
        <v>18</v>
      </c>
      <c r="L1130" s="60" t="s">
        <v>8190</v>
      </c>
      <c r="M1130" s="63" t="s">
        <v>18</v>
      </c>
      <c r="N1130" s="59" t="s">
        <v>18</v>
      </c>
      <c r="O1130" s="57"/>
    </row>
    <row r="1131">
      <c r="A1131" s="63">
        <v>1.0</v>
      </c>
      <c r="B1131" s="60" t="s">
        <v>558</v>
      </c>
      <c r="C1131" s="60" t="s">
        <v>8191</v>
      </c>
      <c r="D1131" s="63">
        <v>525.0</v>
      </c>
      <c r="E1131" s="63" t="s">
        <v>18</v>
      </c>
      <c r="F1131" s="63" t="s">
        <v>1608</v>
      </c>
      <c r="G1131" s="60" t="s">
        <v>18</v>
      </c>
      <c r="H1131" s="126">
        <v>43621.0</v>
      </c>
      <c r="I1131" s="126">
        <v>43622.0</v>
      </c>
      <c r="J1131" s="127" t="s">
        <v>8192</v>
      </c>
      <c r="K1131" s="63" t="s">
        <v>18</v>
      </c>
      <c r="L1131" s="60" t="s">
        <v>18</v>
      </c>
      <c r="M1131" s="63" t="s">
        <v>18</v>
      </c>
      <c r="N1131" s="59" t="s">
        <v>18</v>
      </c>
      <c r="O1131" s="57"/>
    </row>
    <row r="1132">
      <c r="A1132" s="63">
        <v>2.0</v>
      </c>
      <c r="B1132" s="60" t="s">
        <v>127</v>
      </c>
      <c r="C1132" s="60" t="s">
        <v>8193</v>
      </c>
      <c r="D1132" s="63">
        <v>613.0</v>
      </c>
      <c r="E1132" s="63" t="s">
        <v>18</v>
      </c>
      <c r="F1132" s="63" t="s">
        <v>1608</v>
      </c>
      <c r="G1132" s="60" t="s">
        <v>18</v>
      </c>
      <c r="H1132" s="126">
        <v>43614.0</v>
      </c>
      <c r="I1132" s="126">
        <v>43622.0</v>
      </c>
      <c r="J1132" s="127" t="s">
        <v>8194</v>
      </c>
      <c r="K1132" s="63" t="s">
        <v>18</v>
      </c>
      <c r="L1132" s="60" t="s">
        <v>18</v>
      </c>
      <c r="M1132" s="63" t="s">
        <v>18</v>
      </c>
      <c r="N1132" s="59" t="s">
        <v>18</v>
      </c>
      <c r="O1132" s="57"/>
    </row>
    <row r="1133">
      <c r="A1133" s="63">
        <v>2.0</v>
      </c>
      <c r="B1133" s="60" t="s">
        <v>8195</v>
      </c>
      <c r="C1133" s="60" t="s">
        <v>166</v>
      </c>
      <c r="D1133" s="63">
        <v>568.0</v>
      </c>
      <c r="E1133" s="63" t="s">
        <v>18</v>
      </c>
      <c r="F1133" s="63" t="s">
        <v>1608</v>
      </c>
      <c r="G1133" s="60" t="s">
        <v>6948</v>
      </c>
      <c r="H1133" s="126">
        <v>43607.0</v>
      </c>
      <c r="I1133" s="126">
        <v>43614.0</v>
      </c>
      <c r="J1133" s="127" t="s">
        <v>8196</v>
      </c>
      <c r="K1133" s="63" t="s">
        <v>18</v>
      </c>
      <c r="L1133" s="60" t="s">
        <v>18</v>
      </c>
      <c r="M1133" s="63" t="s">
        <v>18</v>
      </c>
      <c r="N1133" s="59" t="s">
        <v>18</v>
      </c>
      <c r="O1133" s="57"/>
    </row>
    <row r="1134">
      <c r="A1134" s="63">
        <v>1.0</v>
      </c>
      <c r="B1134" s="60" t="s">
        <v>8197</v>
      </c>
      <c r="C1134" s="60" t="s">
        <v>8198</v>
      </c>
      <c r="D1134" s="63">
        <v>542.0</v>
      </c>
      <c r="E1134" s="63" t="s">
        <v>18</v>
      </c>
      <c r="F1134" s="63" t="s">
        <v>1608</v>
      </c>
      <c r="G1134" s="60" t="s">
        <v>18</v>
      </c>
      <c r="H1134" s="126">
        <v>43598.0</v>
      </c>
      <c r="I1134" s="126">
        <v>43612.0</v>
      </c>
      <c r="J1134" s="127" t="s">
        <v>8199</v>
      </c>
      <c r="K1134" s="63" t="s">
        <v>18</v>
      </c>
      <c r="L1134" s="60" t="s">
        <v>18</v>
      </c>
      <c r="M1134" s="63" t="s">
        <v>18</v>
      </c>
      <c r="N1134" s="59" t="s">
        <v>18</v>
      </c>
      <c r="O1134" s="57"/>
    </row>
    <row r="1135">
      <c r="A1135" s="63">
        <v>2.0</v>
      </c>
      <c r="B1135" s="60" t="s">
        <v>102</v>
      </c>
      <c r="C1135" s="60" t="s">
        <v>8200</v>
      </c>
      <c r="D1135" s="63">
        <v>517.0</v>
      </c>
      <c r="E1135" s="63" t="s">
        <v>18</v>
      </c>
      <c r="F1135" s="63" t="s">
        <v>1608</v>
      </c>
      <c r="G1135" s="60" t="s">
        <v>5060</v>
      </c>
      <c r="H1135" s="126">
        <v>43585.0</v>
      </c>
      <c r="I1135" s="126">
        <v>43606.0</v>
      </c>
      <c r="J1135" s="127" t="s">
        <v>8201</v>
      </c>
      <c r="K1135" s="63" t="s">
        <v>18</v>
      </c>
      <c r="L1135" s="60" t="s">
        <v>18</v>
      </c>
      <c r="M1135" s="63" t="s">
        <v>18</v>
      </c>
      <c r="N1135" s="59" t="s">
        <v>18</v>
      </c>
      <c r="O1135" s="57"/>
    </row>
    <row r="1136">
      <c r="A1136" s="63">
        <v>1.0</v>
      </c>
      <c r="B1136" s="60" t="s">
        <v>8202</v>
      </c>
      <c r="C1136" s="60" t="s">
        <v>2084</v>
      </c>
      <c r="D1136" s="63">
        <v>509.0</v>
      </c>
      <c r="E1136" s="63" t="s">
        <v>18</v>
      </c>
      <c r="F1136" s="63" t="s">
        <v>1608</v>
      </c>
      <c r="G1136" s="60" t="s">
        <v>18</v>
      </c>
      <c r="H1136" s="126">
        <v>43584.0</v>
      </c>
      <c r="I1136" s="126">
        <v>43593.0</v>
      </c>
      <c r="J1136" s="127" t="s">
        <v>8203</v>
      </c>
      <c r="K1136" s="63" t="s">
        <v>18</v>
      </c>
      <c r="L1136" s="60" t="s">
        <v>18</v>
      </c>
      <c r="M1136" s="63" t="s">
        <v>18</v>
      </c>
      <c r="N1136" s="59" t="s">
        <v>18</v>
      </c>
      <c r="O1136" s="57"/>
    </row>
    <row r="1137">
      <c r="A1137" s="63">
        <v>2.0</v>
      </c>
      <c r="B1137" s="60" t="s">
        <v>61</v>
      </c>
      <c r="C1137" s="60" t="s">
        <v>8204</v>
      </c>
      <c r="D1137" s="63">
        <v>458.0</v>
      </c>
      <c r="E1137" s="63" t="s">
        <v>18</v>
      </c>
      <c r="F1137" s="63" t="s">
        <v>1608</v>
      </c>
      <c r="G1137" s="60" t="s">
        <v>5060</v>
      </c>
      <c r="H1137" s="126">
        <v>43573.0</v>
      </c>
      <c r="I1137" s="126">
        <v>43593.0</v>
      </c>
      <c r="J1137" s="127" t="s">
        <v>8205</v>
      </c>
      <c r="K1137" s="63" t="s">
        <v>18</v>
      </c>
      <c r="L1137" s="60" t="s">
        <v>18</v>
      </c>
      <c r="M1137" s="63" t="s">
        <v>18</v>
      </c>
      <c r="N1137" s="59" t="s">
        <v>18</v>
      </c>
      <c r="O1137" s="57"/>
    </row>
    <row r="1138">
      <c r="A1138" s="63">
        <v>3.0</v>
      </c>
      <c r="B1138" s="60" t="s">
        <v>5256</v>
      </c>
      <c r="C1138" s="60" t="s">
        <v>8206</v>
      </c>
      <c r="D1138" s="63">
        <v>457.0</v>
      </c>
      <c r="E1138" s="63" t="s">
        <v>18</v>
      </c>
      <c r="F1138" s="63" t="s">
        <v>1608</v>
      </c>
      <c r="G1138" s="60" t="s">
        <v>18</v>
      </c>
      <c r="H1138" s="126">
        <v>43572.0</v>
      </c>
      <c r="I1138" s="126">
        <v>43581.0</v>
      </c>
      <c r="J1138" s="127" t="s">
        <v>8207</v>
      </c>
      <c r="K1138" s="63" t="s">
        <v>18</v>
      </c>
      <c r="L1138" s="60" t="s">
        <v>18</v>
      </c>
      <c r="M1138" s="63" t="s">
        <v>18</v>
      </c>
      <c r="N1138" s="59" t="s">
        <v>18</v>
      </c>
      <c r="O1138" s="57"/>
    </row>
    <row r="1139">
      <c r="A1139" s="63">
        <v>2.0</v>
      </c>
      <c r="B1139" s="60" t="s">
        <v>8208</v>
      </c>
      <c r="C1139" s="60" t="s">
        <v>8209</v>
      </c>
      <c r="D1139" s="63">
        <v>454.0</v>
      </c>
      <c r="E1139" s="63" t="s">
        <v>18</v>
      </c>
      <c r="F1139" s="63" t="s">
        <v>1608</v>
      </c>
      <c r="G1139" s="60" t="s">
        <v>8210</v>
      </c>
      <c r="H1139" s="126">
        <v>43572.0</v>
      </c>
      <c r="I1139" s="126">
        <v>43577.0</v>
      </c>
      <c r="J1139" s="127" t="s">
        <v>8211</v>
      </c>
      <c r="K1139" s="63" t="s">
        <v>18</v>
      </c>
      <c r="L1139" s="60" t="s">
        <v>18</v>
      </c>
      <c r="M1139" s="63" t="s">
        <v>18</v>
      </c>
      <c r="N1139" s="59" t="s">
        <v>18</v>
      </c>
      <c r="O1139" s="57"/>
    </row>
    <row r="1140">
      <c r="A1140" s="63">
        <v>2.0</v>
      </c>
      <c r="B1140" s="60" t="s">
        <v>8212</v>
      </c>
      <c r="C1140" s="60" t="s">
        <v>8213</v>
      </c>
      <c r="D1140" s="63" t="s">
        <v>8214</v>
      </c>
      <c r="E1140" s="63" t="s">
        <v>18</v>
      </c>
      <c r="F1140" s="63" t="s">
        <v>1608</v>
      </c>
      <c r="G1140" s="60" t="s">
        <v>18</v>
      </c>
      <c r="H1140" s="126">
        <v>43558.0</v>
      </c>
      <c r="I1140" s="126">
        <v>43572.0</v>
      </c>
      <c r="J1140" s="127" t="s">
        <v>8215</v>
      </c>
      <c r="K1140" s="59">
        <v>4550264.0</v>
      </c>
      <c r="L1140" s="60" t="s">
        <v>18</v>
      </c>
      <c r="M1140" s="63" t="s">
        <v>18</v>
      </c>
      <c r="N1140" s="59" t="s">
        <v>18</v>
      </c>
      <c r="O1140" s="57"/>
    </row>
    <row r="1141">
      <c r="A1141" s="63">
        <v>2.0</v>
      </c>
      <c r="B1141" s="60" t="s">
        <v>5969</v>
      </c>
      <c r="C1141" s="60" t="s">
        <v>8216</v>
      </c>
      <c r="D1141" s="63">
        <v>395.0</v>
      </c>
      <c r="E1141" s="63" t="s">
        <v>18</v>
      </c>
      <c r="F1141" s="63" t="s">
        <v>1608</v>
      </c>
      <c r="G1141" s="60" t="s">
        <v>6948</v>
      </c>
      <c r="H1141" s="126">
        <v>43557.0</v>
      </c>
      <c r="I1141" s="126">
        <v>43567.0</v>
      </c>
      <c r="J1141" s="121" t="s">
        <v>8217</v>
      </c>
      <c r="K1141" s="63" t="s">
        <v>18</v>
      </c>
      <c r="L1141" s="60" t="s">
        <v>18</v>
      </c>
      <c r="M1141" s="63" t="s">
        <v>18</v>
      </c>
      <c r="N1141" s="59" t="s">
        <v>18</v>
      </c>
      <c r="O1141" s="57"/>
    </row>
    <row r="1142">
      <c r="A1142" s="63">
        <v>2.0</v>
      </c>
      <c r="B1142" s="60" t="s">
        <v>102</v>
      </c>
      <c r="C1142" s="60" t="s">
        <v>8218</v>
      </c>
      <c r="D1142" s="63">
        <v>405.0</v>
      </c>
      <c r="E1142" s="63" t="s">
        <v>18</v>
      </c>
      <c r="F1142" s="63" t="s">
        <v>1608</v>
      </c>
      <c r="G1142" s="60" t="s">
        <v>18</v>
      </c>
      <c r="H1142" s="126">
        <v>43558.0</v>
      </c>
      <c r="I1142" s="126">
        <v>43563.0</v>
      </c>
      <c r="J1142" s="127" t="s">
        <v>8219</v>
      </c>
      <c r="K1142" s="63" t="s">
        <v>18</v>
      </c>
      <c r="L1142" s="60" t="s">
        <v>18</v>
      </c>
      <c r="M1142" s="63" t="s">
        <v>18</v>
      </c>
      <c r="N1142" s="59" t="s">
        <v>18</v>
      </c>
      <c r="O1142" s="57"/>
    </row>
    <row r="1143">
      <c r="A1143" s="63">
        <v>2.0</v>
      </c>
      <c r="B1143" s="60" t="s">
        <v>8220</v>
      </c>
      <c r="C1143" s="60" t="s">
        <v>8221</v>
      </c>
      <c r="D1143" s="63">
        <v>393.0</v>
      </c>
      <c r="E1143" s="63" t="s">
        <v>18</v>
      </c>
      <c r="F1143" s="63" t="s">
        <v>1608</v>
      </c>
      <c r="G1143" s="60" t="s">
        <v>18</v>
      </c>
      <c r="H1143" s="126">
        <v>43557.0</v>
      </c>
      <c r="I1143" s="126">
        <v>43559.0</v>
      </c>
      <c r="J1143" s="121" t="s">
        <v>8222</v>
      </c>
      <c r="K1143" s="63" t="s">
        <v>18</v>
      </c>
      <c r="L1143" s="60" t="s">
        <v>18</v>
      </c>
      <c r="M1143" s="63" t="s">
        <v>18</v>
      </c>
      <c r="N1143" s="59" t="s">
        <v>18</v>
      </c>
      <c r="O1143" s="57"/>
    </row>
    <row r="1144">
      <c r="A1144" s="63">
        <v>1.0</v>
      </c>
      <c r="B1144" s="60" t="s">
        <v>6387</v>
      </c>
      <c r="C1144" s="60" t="s">
        <v>153</v>
      </c>
      <c r="D1144" s="63">
        <v>292.0</v>
      </c>
      <c r="E1144" s="63" t="s">
        <v>18</v>
      </c>
      <c r="F1144" s="63" t="s">
        <v>1608</v>
      </c>
      <c r="G1144" s="60" t="s">
        <v>18</v>
      </c>
      <c r="H1144" s="126">
        <v>43535.0</v>
      </c>
      <c r="I1144" s="126">
        <v>43549.0</v>
      </c>
      <c r="J1144" s="127" t="s">
        <v>8223</v>
      </c>
      <c r="K1144" s="63" t="s">
        <v>18</v>
      </c>
      <c r="L1144" s="60" t="s">
        <v>18</v>
      </c>
      <c r="M1144" s="63" t="s">
        <v>18</v>
      </c>
      <c r="N1144" s="59" t="s">
        <v>18</v>
      </c>
      <c r="O1144" s="57"/>
    </row>
    <row r="1145">
      <c r="A1145" s="63">
        <v>1.0</v>
      </c>
      <c r="B1145" s="60" t="s">
        <v>102</v>
      </c>
      <c r="C1145" s="60" t="s">
        <v>8224</v>
      </c>
      <c r="D1145" s="63">
        <v>222.0</v>
      </c>
      <c r="E1145" s="63" t="s">
        <v>18</v>
      </c>
      <c r="F1145" s="63" t="s">
        <v>1608</v>
      </c>
      <c r="G1145" s="60" t="s">
        <v>18</v>
      </c>
      <c r="H1145" s="126">
        <v>43516.0</v>
      </c>
      <c r="I1145" s="126">
        <v>43549.0</v>
      </c>
      <c r="J1145" s="127" t="s">
        <v>8225</v>
      </c>
      <c r="K1145" s="59">
        <v>485300.0</v>
      </c>
      <c r="L1145" s="60" t="s">
        <v>18</v>
      </c>
      <c r="M1145" s="61" t="s">
        <v>18</v>
      </c>
      <c r="N1145" s="66" t="s">
        <v>18</v>
      </c>
      <c r="O1145" s="62"/>
    </row>
    <row r="1146">
      <c r="A1146" s="63">
        <v>3.0</v>
      </c>
      <c r="B1146" s="203" t="s">
        <v>1568</v>
      </c>
      <c r="C1146" s="60" t="s">
        <v>8226</v>
      </c>
      <c r="D1146" s="63">
        <v>183.0</v>
      </c>
      <c r="E1146" s="63" t="s">
        <v>18</v>
      </c>
      <c r="F1146" s="63" t="s">
        <v>1608</v>
      </c>
      <c r="G1146" s="60" t="s">
        <v>5060</v>
      </c>
      <c r="H1146" s="126">
        <v>43508.0</v>
      </c>
      <c r="I1146" s="126">
        <v>43530.0</v>
      </c>
      <c r="J1146" s="127" t="s">
        <v>8227</v>
      </c>
      <c r="K1146" s="59" t="s">
        <v>18</v>
      </c>
      <c r="L1146" s="60" t="s">
        <v>18</v>
      </c>
      <c r="M1146" s="61" t="s">
        <v>18</v>
      </c>
      <c r="N1146" s="66" t="s">
        <v>18</v>
      </c>
      <c r="O1146" s="62"/>
    </row>
    <row r="1147">
      <c r="A1147" s="63">
        <v>2.0</v>
      </c>
      <c r="B1147" s="203" t="s">
        <v>8228</v>
      </c>
      <c r="C1147" s="60" t="s">
        <v>8229</v>
      </c>
      <c r="D1147" s="63">
        <v>160.0</v>
      </c>
      <c r="E1147" s="63" t="s">
        <v>18</v>
      </c>
      <c r="F1147" s="63" t="s">
        <v>1608</v>
      </c>
      <c r="G1147" s="60" t="s">
        <v>8210</v>
      </c>
      <c r="H1147" s="126">
        <v>43503.0</v>
      </c>
      <c r="I1147" s="126">
        <v>43528.0</v>
      </c>
      <c r="J1147" s="127" t="s">
        <v>8230</v>
      </c>
      <c r="K1147" s="59" t="s">
        <v>18</v>
      </c>
      <c r="L1147" s="60" t="s">
        <v>18</v>
      </c>
      <c r="M1147" s="61" t="s">
        <v>18</v>
      </c>
      <c r="N1147" s="59" t="s">
        <v>18</v>
      </c>
      <c r="O1147" s="57"/>
    </row>
    <row r="1148">
      <c r="A1148" s="63">
        <v>2.0</v>
      </c>
      <c r="B1148" s="60" t="s">
        <v>8231</v>
      </c>
      <c r="C1148" s="60" t="s">
        <v>8232</v>
      </c>
      <c r="D1148" s="63">
        <v>192.0</v>
      </c>
      <c r="E1148" s="63" t="s">
        <v>18</v>
      </c>
      <c r="F1148" s="63" t="s">
        <v>1608</v>
      </c>
      <c r="G1148" s="60" t="s">
        <v>18</v>
      </c>
      <c r="H1148" s="126">
        <v>43509.0</v>
      </c>
      <c r="I1148" s="76">
        <v>43528.0</v>
      </c>
      <c r="J1148" s="127" t="s">
        <v>8233</v>
      </c>
      <c r="K1148" s="59" t="s">
        <v>18</v>
      </c>
      <c r="L1148" s="60" t="s">
        <v>18</v>
      </c>
      <c r="M1148" s="61" t="s">
        <v>18</v>
      </c>
      <c r="N1148" s="66" t="s">
        <v>18</v>
      </c>
      <c r="O1148" s="62"/>
    </row>
    <row r="1149">
      <c r="A1149" s="63">
        <v>2.0</v>
      </c>
      <c r="B1149" s="60" t="s">
        <v>8234</v>
      </c>
      <c r="C1149" s="60" t="s">
        <v>8235</v>
      </c>
      <c r="D1149" s="63">
        <v>189.0</v>
      </c>
      <c r="E1149" s="63" t="s">
        <v>18</v>
      </c>
      <c r="F1149" s="63" t="s">
        <v>1608</v>
      </c>
      <c r="G1149" s="60" t="s">
        <v>6948</v>
      </c>
      <c r="H1149" s="126">
        <v>43509.0</v>
      </c>
      <c r="I1149" s="126">
        <v>43516.0</v>
      </c>
      <c r="J1149" s="127" t="s">
        <v>8236</v>
      </c>
      <c r="K1149" s="59" t="s">
        <v>18</v>
      </c>
      <c r="L1149" s="60" t="s">
        <v>18</v>
      </c>
      <c r="M1149" s="61" t="s">
        <v>18</v>
      </c>
      <c r="N1149" s="66" t="s">
        <v>18</v>
      </c>
      <c r="O1149" s="62"/>
    </row>
    <row r="1150">
      <c r="A1150" s="63">
        <v>1.0</v>
      </c>
      <c r="B1150" s="60" t="s">
        <v>6462</v>
      </c>
      <c r="C1150" s="60" t="s">
        <v>326</v>
      </c>
      <c r="D1150" s="63" t="s">
        <v>18</v>
      </c>
      <c r="E1150" s="63" t="s">
        <v>8237</v>
      </c>
      <c r="F1150" s="63" t="s">
        <v>2387</v>
      </c>
      <c r="G1150" s="60" t="s">
        <v>18</v>
      </c>
      <c r="H1150" s="126">
        <v>43489.0</v>
      </c>
      <c r="I1150" s="126">
        <v>43490.0</v>
      </c>
      <c r="J1150" s="127" t="s">
        <v>8238</v>
      </c>
      <c r="K1150" s="59">
        <v>7555409.0</v>
      </c>
      <c r="L1150" s="60" t="s">
        <v>18</v>
      </c>
      <c r="M1150" s="61" t="s">
        <v>18</v>
      </c>
      <c r="N1150" s="59" t="s">
        <v>18</v>
      </c>
      <c r="O1150" s="57"/>
    </row>
    <row r="1151">
      <c r="A1151" s="63">
        <v>2.0</v>
      </c>
      <c r="B1151" s="60" t="s">
        <v>2910</v>
      </c>
      <c r="C1151" s="60" t="s">
        <v>6479</v>
      </c>
      <c r="D1151" s="63">
        <v>68.0</v>
      </c>
      <c r="E1151" s="63" t="s">
        <v>7214</v>
      </c>
      <c r="F1151" s="63" t="s">
        <v>582</v>
      </c>
      <c r="G1151" s="60" t="s">
        <v>3493</v>
      </c>
      <c r="H1151" s="126">
        <v>43489.0</v>
      </c>
      <c r="I1151" s="64">
        <v>43500.0</v>
      </c>
      <c r="J1151" s="127" t="s">
        <v>8239</v>
      </c>
      <c r="K1151" s="59">
        <v>1.302814022E7</v>
      </c>
      <c r="L1151" s="60" t="s">
        <v>8240</v>
      </c>
      <c r="M1151" s="61" t="s">
        <v>7218</v>
      </c>
      <c r="N1151" s="66" t="s">
        <v>18</v>
      </c>
      <c r="O1151" s="57"/>
    </row>
    <row r="1152">
      <c r="A1152" s="63">
        <v>2.0</v>
      </c>
      <c r="B1152" s="60" t="s">
        <v>1967</v>
      </c>
      <c r="C1152" s="60" t="s">
        <v>8241</v>
      </c>
      <c r="D1152" s="63">
        <v>1295.0</v>
      </c>
      <c r="E1152" s="63" t="s">
        <v>18</v>
      </c>
      <c r="F1152" s="63" t="s">
        <v>1608</v>
      </c>
      <c r="G1152" s="60" t="s">
        <v>5060</v>
      </c>
      <c r="H1152" s="126">
        <v>43459.0</v>
      </c>
      <c r="I1152" s="126">
        <v>43490.0</v>
      </c>
      <c r="J1152" s="127" t="s">
        <v>8242</v>
      </c>
      <c r="K1152" s="59" t="s">
        <v>18</v>
      </c>
      <c r="L1152" s="60" t="s">
        <v>18</v>
      </c>
      <c r="M1152" s="63" t="s">
        <v>18</v>
      </c>
      <c r="N1152" s="66" t="s">
        <v>18</v>
      </c>
      <c r="O1152" s="57"/>
    </row>
    <row r="1153">
      <c r="A1153" s="63">
        <v>2.0</v>
      </c>
      <c r="B1153" s="60" t="s">
        <v>5655</v>
      </c>
      <c r="C1153" s="60" t="s">
        <v>8243</v>
      </c>
      <c r="D1153" s="63">
        <v>1296.0</v>
      </c>
      <c r="E1153" s="63" t="s">
        <v>18</v>
      </c>
      <c r="F1153" s="63" t="s">
        <v>1608</v>
      </c>
      <c r="G1153" s="60" t="s">
        <v>18</v>
      </c>
      <c r="H1153" s="126">
        <v>43459.0</v>
      </c>
      <c r="I1153" s="126">
        <v>43488.0</v>
      </c>
      <c r="J1153" s="127" t="s">
        <v>8244</v>
      </c>
      <c r="K1153" s="59" t="s">
        <v>18</v>
      </c>
      <c r="L1153" s="60" t="s">
        <v>18</v>
      </c>
      <c r="M1153" s="63" t="s">
        <v>18</v>
      </c>
      <c r="N1153" s="66" t="s">
        <v>18</v>
      </c>
      <c r="O1153" s="57"/>
    </row>
    <row r="1154">
      <c r="A1154" s="63">
        <v>2.0</v>
      </c>
      <c r="B1154" s="60" t="s">
        <v>5256</v>
      </c>
      <c r="C1154" s="60" t="s">
        <v>8245</v>
      </c>
      <c r="D1154" s="63">
        <v>1164.0</v>
      </c>
      <c r="E1154" s="63" t="s">
        <v>18</v>
      </c>
      <c r="F1154" s="63" t="s">
        <v>1608</v>
      </c>
      <c r="G1154" s="60" t="s">
        <v>5302</v>
      </c>
      <c r="H1154" s="126">
        <v>43802.0</v>
      </c>
      <c r="I1154" s="126">
        <v>43811.0</v>
      </c>
      <c r="J1154" s="127" t="s">
        <v>8246</v>
      </c>
      <c r="K1154" s="63" t="s">
        <v>18</v>
      </c>
      <c r="L1154" s="60" t="s">
        <v>18</v>
      </c>
      <c r="M1154" s="63" t="s">
        <v>18</v>
      </c>
      <c r="N1154" s="59" t="s">
        <v>18</v>
      </c>
      <c r="O1154" s="57"/>
    </row>
    <row r="1155">
      <c r="A1155" s="63">
        <v>1.0</v>
      </c>
      <c r="B1155" s="60" t="s">
        <v>8247</v>
      </c>
      <c r="C1155" s="60" t="s">
        <v>8248</v>
      </c>
      <c r="D1155" s="63">
        <v>1135.0</v>
      </c>
      <c r="E1155" s="63" t="s">
        <v>18</v>
      </c>
      <c r="F1155" s="63" t="s">
        <v>1608</v>
      </c>
      <c r="G1155" s="60" t="s">
        <v>8210</v>
      </c>
      <c r="H1155" s="126">
        <v>43791.0</v>
      </c>
      <c r="I1155" s="126">
        <v>43794.0</v>
      </c>
      <c r="J1155" s="127" t="s">
        <v>8249</v>
      </c>
      <c r="K1155" s="59">
        <v>3.5374392E7</v>
      </c>
      <c r="L1155" s="60" t="s">
        <v>18</v>
      </c>
      <c r="M1155" s="63" t="s">
        <v>18</v>
      </c>
      <c r="N1155" s="59" t="s">
        <v>18</v>
      </c>
      <c r="O1155" s="57"/>
    </row>
    <row r="1156">
      <c r="A1156" s="63">
        <v>3.0</v>
      </c>
      <c r="B1156" s="60" t="s">
        <v>5582</v>
      </c>
      <c r="C1156" s="60" t="s">
        <v>8162</v>
      </c>
      <c r="D1156" s="63">
        <v>853.0</v>
      </c>
      <c r="E1156" s="63" t="s">
        <v>18</v>
      </c>
      <c r="F1156" s="63" t="s">
        <v>1608</v>
      </c>
      <c r="G1156" s="60" t="s">
        <v>8210</v>
      </c>
      <c r="H1156" s="126">
        <v>43668.0</v>
      </c>
      <c r="I1156" s="126">
        <v>43787.0</v>
      </c>
      <c r="J1156" s="127" t="s">
        <v>8250</v>
      </c>
      <c r="K1156" s="63" t="s">
        <v>18</v>
      </c>
      <c r="L1156" s="60" t="s">
        <v>18</v>
      </c>
      <c r="M1156" s="61" t="s">
        <v>18</v>
      </c>
      <c r="N1156" s="66" t="s">
        <v>18</v>
      </c>
      <c r="O1156" s="57"/>
    </row>
    <row r="1157">
      <c r="A1157" s="63">
        <v>3.0</v>
      </c>
      <c r="B1157" s="60" t="s">
        <v>5582</v>
      </c>
      <c r="C1157" s="60" t="s">
        <v>8162</v>
      </c>
      <c r="D1157" s="63">
        <v>1013.0</v>
      </c>
      <c r="E1157" s="63" t="s">
        <v>18</v>
      </c>
      <c r="F1157" s="63" t="s">
        <v>1608</v>
      </c>
      <c r="G1157" s="60" t="s">
        <v>18</v>
      </c>
      <c r="H1157" s="126">
        <v>43713.0</v>
      </c>
      <c r="I1157" s="126">
        <v>43787.0</v>
      </c>
      <c r="J1157" s="127" t="s">
        <v>8251</v>
      </c>
      <c r="K1157" s="63" t="s">
        <v>18</v>
      </c>
      <c r="L1157" s="60" t="s">
        <v>18</v>
      </c>
      <c r="M1157" s="63" t="s">
        <v>18</v>
      </c>
      <c r="N1157" s="59" t="s">
        <v>18</v>
      </c>
      <c r="O1157" s="57"/>
    </row>
    <row r="1158">
      <c r="A1158" s="63">
        <v>4.0</v>
      </c>
      <c r="B1158" s="60" t="s">
        <v>1524</v>
      </c>
      <c r="C1158" s="60" t="s">
        <v>8252</v>
      </c>
      <c r="D1158" s="63">
        <v>1250.0</v>
      </c>
      <c r="E1158" s="63" t="s">
        <v>18</v>
      </c>
      <c r="F1158" s="63" t="s">
        <v>1608</v>
      </c>
      <c r="G1158" s="60" t="s">
        <v>18</v>
      </c>
      <c r="H1158" s="126">
        <v>43818.0</v>
      </c>
      <c r="I1158" s="126">
        <v>43823.0</v>
      </c>
      <c r="J1158" s="127" t="s">
        <v>8253</v>
      </c>
      <c r="K1158" s="59">
        <v>472018.4</v>
      </c>
      <c r="L1158" s="59" t="s">
        <v>18</v>
      </c>
      <c r="M1158" s="63" t="s">
        <v>18</v>
      </c>
      <c r="N1158" s="59" t="s">
        <v>18</v>
      </c>
      <c r="O1158" s="57"/>
    </row>
    <row r="1159">
      <c r="A1159" s="63">
        <v>2.0</v>
      </c>
      <c r="B1159" s="60" t="s">
        <v>2812</v>
      </c>
      <c r="C1159" s="60" t="s">
        <v>2697</v>
      </c>
      <c r="D1159" s="63" t="s">
        <v>18</v>
      </c>
      <c r="E1159" s="63" t="s">
        <v>7016</v>
      </c>
      <c r="F1159" s="63" t="s">
        <v>582</v>
      </c>
      <c r="G1159" s="60" t="s">
        <v>6475</v>
      </c>
      <c r="H1159" s="126">
        <v>43489.0</v>
      </c>
      <c r="I1159" s="126">
        <v>43489.0</v>
      </c>
      <c r="J1159" s="127" t="s">
        <v>8254</v>
      </c>
      <c r="K1159" s="59">
        <v>2507411.0</v>
      </c>
      <c r="L1159" s="60" t="s">
        <v>18</v>
      </c>
      <c r="M1159" s="61" t="s">
        <v>7527</v>
      </c>
      <c r="N1159" s="59" t="s">
        <v>18</v>
      </c>
      <c r="O1159" s="57"/>
    </row>
    <row r="1160">
      <c r="A1160" s="63">
        <v>1.0</v>
      </c>
      <c r="B1160" s="60" t="s">
        <v>588</v>
      </c>
      <c r="C1160" s="60" t="s">
        <v>7801</v>
      </c>
      <c r="D1160" s="63">
        <v>69.0</v>
      </c>
      <c r="E1160" s="63" t="s">
        <v>7802</v>
      </c>
      <c r="F1160" s="63" t="s">
        <v>582</v>
      </c>
      <c r="G1160" s="60" t="s">
        <v>3493</v>
      </c>
      <c r="H1160" s="126">
        <v>43489.0</v>
      </c>
      <c r="I1160" s="126">
        <v>43493.0</v>
      </c>
      <c r="J1160" s="127" t="s">
        <v>8255</v>
      </c>
      <c r="K1160" s="59">
        <v>331824.3</v>
      </c>
      <c r="L1160" s="60" t="s">
        <v>7804</v>
      </c>
      <c r="M1160" s="63" t="s">
        <v>18</v>
      </c>
      <c r="N1160" s="59" t="s">
        <v>18</v>
      </c>
      <c r="O1160" s="57"/>
    </row>
    <row r="1161">
      <c r="A1161" s="63">
        <v>2.0</v>
      </c>
      <c r="B1161" s="60" t="s">
        <v>8256</v>
      </c>
      <c r="C1161" s="60" t="s">
        <v>8257</v>
      </c>
      <c r="D1161" s="63">
        <v>1310.0</v>
      </c>
      <c r="E1161" s="63" t="s">
        <v>8258</v>
      </c>
      <c r="F1161" s="63" t="s">
        <v>1608</v>
      </c>
      <c r="G1161" s="60" t="s">
        <v>18</v>
      </c>
      <c r="H1161" s="126">
        <v>43461.0</v>
      </c>
      <c r="I1161" s="126">
        <v>43536.0</v>
      </c>
      <c r="J1161" s="127" t="s">
        <v>8259</v>
      </c>
      <c r="K1161" s="59" t="s">
        <v>18</v>
      </c>
      <c r="L1161" s="60" t="s">
        <v>18</v>
      </c>
      <c r="M1161" s="63" t="s">
        <v>18</v>
      </c>
      <c r="N1161" s="66" t="s">
        <v>18</v>
      </c>
      <c r="O1161" s="57"/>
    </row>
    <row r="1162">
      <c r="A1162" s="63">
        <v>2.0</v>
      </c>
      <c r="B1162" s="60" t="s">
        <v>457</v>
      </c>
      <c r="C1162" s="60" t="s">
        <v>8260</v>
      </c>
      <c r="D1162" s="63">
        <v>1320.0</v>
      </c>
      <c r="E1162" s="63" t="s">
        <v>8261</v>
      </c>
      <c r="F1162" s="63" t="s">
        <v>1608</v>
      </c>
      <c r="G1162" s="60" t="s">
        <v>18</v>
      </c>
      <c r="H1162" s="126">
        <v>43463.0</v>
      </c>
      <c r="I1162" s="126">
        <v>43493.0</v>
      </c>
      <c r="J1162" s="127" t="s">
        <v>8262</v>
      </c>
      <c r="K1162" s="59" t="s">
        <v>18</v>
      </c>
      <c r="L1162" s="60" t="s">
        <v>18</v>
      </c>
      <c r="M1162" s="63" t="s">
        <v>18</v>
      </c>
      <c r="N1162" s="66" t="s">
        <v>18</v>
      </c>
      <c r="O1162" s="57"/>
    </row>
    <row r="1163">
      <c r="A1163" s="63">
        <v>2.0</v>
      </c>
      <c r="B1163" s="60" t="s">
        <v>8263</v>
      </c>
      <c r="C1163" s="60" t="s">
        <v>318</v>
      </c>
      <c r="D1163" s="63">
        <v>1023.0</v>
      </c>
      <c r="E1163" s="63" t="s">
        <v>6531</v>
      </c>
      <c r="F1163" s="63" t="s">
        <v>1608</v>
      </c>
      <c r="G1163" s="60" t="s">
        <v>18</v>
      </c>
      <c r="H1163" s="126">
        <v>43712.0</v>
      </c>
      <c r="I1163" s="126">
        <v>43717.0</v>
      </c>
      <c r="J1163" s="127" t="s">
        <v>8264</v>
      </c>
      <c r="K1163" s="59">
        <v>2302580.0</v>
      </c>
      <c r="L1163" s="60" t="s">
        <v>18</v>
      </c>
      <c r="M1163" s="61" t="s">
        <v>18</v>
      </c>
      <c r="N1163" s="66" t="s">
        <v>18</v>
      </c>
      <c r="O1163" s="57"/>
    </row>
    <row r="1164">
      <c r="A1164" s="63">
        <v>2.0</v>
      </c>
      <c r="B1164" s="60" t="s">
        <v>8263</v>
      </c>
      <c r="C1164" s="60" t="s">
        <v>318</v>
      </c>
      <c r="D1164" s="63">
        <v>950.0</v>
      </c>
      <c r="E1164" s="63" t="s">
        <v>6531</v>
      </c>
      <c r="F1164" s="63" t="s">
        <v>1608</v>
      </c>
      <c r="G1164" s="60" t="s">
        <v>18</v>
      </c>
      <c r="H1164" s="126">
        <v>43697.0</v>
      </c>
      <c r="I1164" s="126">
        <v>43683.0</v>
      </c>
      <c r="J1164" s="127" t="s">
        <v>8265</v>
      </c>
      <c r="K1164" s="59">
        <v>2302580.0</v>
      </c>
      <c r="L1164" s="60" t="s">
        <v>18</v>
      </c>
      <c r="M1164" s="61" t="s">
        <v>18</v>
      </c>
      <c r="N1164" s="66" t="s">
        <v>18</v>
      </c>
      <c r="O1164" s="57"/>
    </row>
    <row r="1165">
      <c r="A1165" s="63">
        <v>1.0</v>
      </c>
      <c r="B1165" s="60" t="s">
        <v>5655</v>
      </c>
      <c r="C1165" s="60" t="s">
        <v>116</v>
      </c>
      <c r="D1165" s="63">
        <v>87.0</v>
      </c>
      <c r="E1165" s="63" t="s">
        <v>6762</v>
      </c>
      <c r="F1165" s="63" t="s">
        <v>1063</v>
      </c>
      <c r="G1165" s="60" t="s">
        <v>18</v>
      </c>
      <c r="H1165" s="126">
        <v>43489.0</v>
      </c>
      <c r="I1165" s="126">
        <v>43493.0</v>
      </c>
      <c r="J1165" s="127" t="s">
        <v>8266</v>
      </c>
      <c r="K1165" s="59">
        <v>7013434.0</v>
      </c>
      <c r="L1165" s="60" t="s">
        <v>18</v>
      </c>
      <c r="M1165" s="61" t="s">
        <v>18</v>
      </c>
      <c r="N1165" s="59" t="s">
        <v>18</v>
      </c>
      <c r="O1165" s="57"/>
    </row>
    <row r="1166">
      <c r="A1166" s="63">
        <v>1.0</v>
      </c>
      <c r="B1166" s="60" t="s">
        <v>8267</v>
      </c>
      <c r="C1166" s="60" t="s">
        <v>503</v>
      </c>
      <c r="D1166" s="63" t="s">
        <v>18</v>
      </c>
      <c r="E1166" s="63" t="s">
        <v>8268</v>
      </c>
      <c r="F1166" s="63" t="s">
        <v>2387</v>
      </c>
      <c r="G1166" s="60" t="s">
        <v>18</v>
      </c>
      <c r="H1166" s="126">
        <v>43490.0</v>
      </c>
      <c r="I1166" s="126">
        <v>43493.0</v>
      </c>
      <c r="J1166" s="127" t="s">
        <v>8269</v>
      </c>
      <c r="K1166" s="59">
        <v>512405.0</v>
      </c>
      <c r="L1166" s="60" t="s">
        <v>18</v>
      </c>
      <c r="M1166" s="61" t="s">
        <v>18</v>
      </c>
      <c r="N1166" s="59" t="s">
        <v>18</v>
      </c>
      <c r="O1166" s="57"/>
    </row>
    <row r="1167">
      <c r="A1167" s="63">
        <v>3.0</v>
      </c>
      <c r="B1167" s="60" t="s">
        <v>8270</v>
      </c>
      <c r="C1167" s="60" t="s">
        <v>5300</v>
      </c>
      <c r="D1167" s="63">
        <v>768.0</v>
      </c>
      <c r="E1167" s="63" t="s">
        <v>8271</v>
      </c>
      <c r="F1167" s="63" t="s">
        <v>1608</v>
      </c>
      <c r="G1167" s="60" t="s">
        <v>5302</v>
      </c>
      <c r="H1167" s="126">
        <v>43689.0</v>
      </c>
      <c r="I1167" s="126">
        <v>43710.0</v>
      </c>
      <c r="J1167" s="127" t="s">
        <v>8272</v>
      </c>
      <c r="K1167" s="59">
        <v>6.1452279E7</v>
      </c>
      <c r="L1167" s="60" t="s">
        <v>5303</v>
      </c>
      <c r="M1167" s="61" t="s">
        <v>5304</v>
      </c>
      <c r="N1167" s="66" t="s">
        <v>18</v>
      </c>
      <c r="O1167" s="57"/>
    </row>
    <row r="1168">
      <c r="A1168" s="63">
        <v>3.0</v>
      </c>
      <c r="B1168" s="60" t="s">
        <v>8270</v>
      </c>
      <c r="C1168" s="60" t="s">
        <v>5300</v>
      </c>
      <c r="D1168" s="63">
        <v>732.0</v>
      </c>
      <c r="E1168" s="63" t="s">
        <v>8271</v>
      </c>
      <c r="F1168" s="63" t="s">
        <v>1608</v>
      </c>
      <c r="G1168" s="60" t="s">
        <v>5302</v>
      </c>
      <c r="H1168" s="126">
        <v>43678.0</v>
      </c>
      <c r="I1168" s="126">
        <v>43682.0</v>
      </c>
      <c r="J1168" s="127" t="s">
        <v>8273</v>
      </c>
      <c r="K1168" s="59">
        <v>6.1452279E7</v>
      </c>
      <c r="L1168" s="60" t="s">
        <v>5303</v>
      </c>
      <c r="M1168" s="61" t="s">
        <v>5304</v>
      </c>
      <c r="N1168" s="66" t="s">
        <v>18</v>
      </c>
      <c r="O1168" s="57"/>
    </row>
    <row r="1169">
      <c r="A1169" s="63">
        <v>2.0</v>
      </c>
      <c r="B1169" s="60" t="s">
        <v>8274</v>
      </c>
      <c r="C1169" s="60" t="s">
        <v>8275</v>
      </c>
      <c r="D1169" s="63">
        <v>691.0</v>
      </c>
      <c r="E1169" s="63" t="s">
        <v>5301</v>
      </c>
      <c r="F1169" s="63" t="s">
        <v>1608</v>
      </c>
      <c r="G1169" s="60" t="s">
        <v>5302</v>
      </c>
      <c r="H1169" s="126">
        <v>43670.0</v>
      </c>
      <c r="I1169" s="126">
        <v>43703.0</v>
      </c>
      <c r="J1169" s="127" t="s">
        <v>8276</v>
      </c>
      <c r="K1169" s="59">
        <v>5.9952281E7</v>
      </c>
      <c r="L1169" s="60" t="s">
        <v>8277</v>
      </c>
      <c r="M1169" s="61" t="s">
        <v>5304</v>
      </c>
      <c r="N1169" s="59" t="s">
        <v>18</v>
      </c>
      <c r="O1169" s="57"/>
    </row>
    <row r="1170">
      <c r="A1170" s="63">
        <v>3.0</v>
      </c>
      <c r="B1170" s="60" t="s">
        <v>3521</v>
      </c>
      <c r="C1170" s="60" t="s">
        <v>5300</v>
      </c>
      <c r="D1170" s="63" t="s">
        <v>18</v>
      </c>
      <c r="E1170" s="63" t="s">
        <v>5301</v>
      </c>
      <c r="F1170" s="63" t="s">
        <v>1608</v>
      </c>
      <c r="G1170" s="60" t="s">
        <v>5302</v>
      </c>
      <c r="H1170" s="126">
        <v>43699.0</v>
      </c>
      <c r="I1170" s="126">
        <v>43699.0</v>
      </c>
      <c r="J1170" s="127" t="s">
        <v>8278</v>
      </c>
      <c r="K1170" s="59">
        <v>6.1452279E7</v>
      </c>
      <c r="L1170" s="60" t="s">
        <v>5303</v>
      </c>
      <c r="M1170" s="61" t="s">
        <v>5304</v>
      </c>
      <c r="N1170" s="66">
        <v>1827000.0</v>
      </c>
      <c r="O1170" s="62" t="s">
        <v>79</v>
      </c>
    </row>
    <row r="1171">
      <c r="A1171" s="63">
        <v>3.0</v>
      </c>
      <c r="B1171" s="60" t="s">
        <v>3521</v>
      </c>
      <c r="C1171" s="60" t="s">
        <v>5300</v>
      </c>
      <c r="D1171" s="63" t="s">
        <v>18</v>
      </c>
      <c r="E1171" s="63" t="s">
        <v>5301</v>
      </c>
      <c r="F1171" s="63" t="s">
        <v>1608</v>
      </c>
      <c r="G1171" s="60" t="s">
        <v>5302</v>
      </c>
      <c r="H1171" s="126">
        <v>43641.0</v>
      </c>
      <c r="I1171" s="126">
        <v>43641.0</v>
      </c>
      <c r="J1171" s="127" t="s">
        <v>8279</v>
      </c>
      <c r="K1171" s="59">
        <v>6.1452279E7</v>
      </c>
      <c r="L1171" s="60" t="s">
        <v>5303</v>
      </c>
      <c r="M1171" s="61" t="s">
        <v>5304</v>
      </c>
      <c r="N1171" s="66">
        <v>3.68713686E7</v>
      </c>
      <c r="O1171" s="62" t="s">
        <v>79</v>
      </c>
    </row>
    <row r="1172">
      <c r="A1172" s="63">
        <v>3.0</v>
      </c>
      <c r="B1172" s="60" t="s">
        <v>3521</v>
      </c>
      <c r="C1172" s="60" t="s">
        <v>5300</v>
      </c>
      <c r="D1172" s="63" t="s">
        <v>18</v>
      </c>
      <c r="E1172" s="63" t="s">
        <v>5301</v>
      </c>
      <c r="F1172" s="63" t="s">
        <v>1608</v>
      </c>
      <c r="G1172" s="60" t="s">
        <v>5302</v>
      </c>
      <c r="H1172" s="126">
        <v>43826.0</v>
      </c>
      <c r="I1172" s="126">
        <v>43826.0</v>
      </c>
      <c r="J1172" s="127" t="s">
        <v>8280</v>
      </c>
      <c r="K1172" s="59">
        <v>6.1452279E7</v>
      </c>
      <c r="L1172" s="60" t="s">
        <v>5303</v>
      </c>
      <c r="M1172" s="61" t="s">
        <v>5304</v>
      </c>
      <c r="N1172" s="66">
        <v>1.921378819E7</v>
      </c>
      <c r="O1172" s="62" t="s">
        <v>79</v>
      </c>
    </row>
    <row r="1173">
      <c r="A1173" s="63">
        <v>3.0</v>
      </c>
      <c r="B1173" s="60" t="s">
        <v>3521</v>
      </c>
      <c r="C1173" s="60" t="s">
        <v>5300</v>
      </c>
      <c r="D1173" s="63">
        <v>506.0</v>
      </c>
      <c r="E1173" s="63" t="s">
        <v>5301</v>
      </c>
      <c r="F1173" s="63" t="s">
        <v>1608</v>
      </c>
      <c r="G1173" s="60" t="s">
        <v>18</v>
      </c>
      <c r="H1173" s="64">
        <v>43615.0</v>
      </c>
      <c r="I1173" s="64">
        <v>43620.0</v>
      </c>
      <c r="J1173" s="121" t="s">
        <v>8281</v>
      </c>
      <c r="K1173" s="59">
        <v>6.1452279E7</v>
      </c>
      <c r="L1173" s="60" t="s">
        <v>5303</v>
      </c>
      <c r="M1173" s="61" t="s">
        <v>5304</v>
      </c>
      <c r="N1173" s="59" t="s">
        <v>18</v>
      </c>
      <c r="O1173" s="57"/>
    </row>
    <row r="1174" ht="42.0" customHeight="1">
      <c r="A1174" s="63">
        <v>3.0</v>
      </c>
      <c r="B1174" s="60" t="s">
        <v>3521</v>
      </c>
      <c r="C1174" s="60" t="s">
        <v>5300</v>
      </c>
      <c r="D1174" s="63" t="s">
        <v>8282</v>
      </c>
      <c r="E1174" s="63" t="s">
        <v>5301</v>
      </c>
      <c r="F1174" s="63" t="s">
        <v>1608</v>
      </c>
      <c r="G1174" s="60" t="s">
        <v>5302</v>
      </c>
      <c r="H1174" s="126">
        <v>43578.0</v>
      </c>
      <c r="I1174" s="126">
        <v>43620.0</v>
      </c>
      <c r="J1174" s="127" t="s">
        <v>8283</v>
      </c>
      <c r="K1174" s="59">
        <v>6.1452279E7</v>
      </c>
      <c r="L1174" s="60" t="s">
        <v>5303</v>
      </c>
      <c r="M1174" s="61" t="s">
        <v>5304</v>
      </c>
      <c r="N1174" s="66" t="s">
        <v>18</v>
      </c>
      <c r="O1174" s="57"/>
    </row>
    <row r="1175">
      <c r="A1175" s="63">
        <v>3.0</v>
      </c>
      <c r="B1175" s="60" t="s">
        <v>3521</v>
      </c>
      <c r="C1175" s="60" t="s">
        <v>5300</v>
      </c>
      <c r="D1175" s="63">
        <v>299.0</v>
      </c>
      <c r="E1175" s="63" t="s">
        <v>5301</v>
      </c>
      <c r="F1175" s="63" t="s">
        <v>1608</v>
      </c>
      <c r="G1175" s="60" t="s">
        <v>5302</v>
      </c>
      <c r="H1175" s="126">
        <v>43549.0</v>
      </c>
      <c r="I1175" s="126">
        <v>43558.0</v>
      </c>
      <c r="J1175" s="127" t="s">
        <v>8284</v>
      </c>
      <c r="K1175" s="59">
        <v>2.86805537E8</v>
      </c>
      <c r="L1175" s="60" t="s">
        <v>18</v>
      </c>
      <c r="M1175" s="63" t="s">
        <v>18</v>
      </c>
      <c r="N1175" s="66" t="s">
        <v>18</v>
      </c>
      <c r="O1175" s="57"/>
    </row>
    <row r="1176">
      <c r="A1176" s="63">
        <v>3.0</v>
      </c>
      <c r="B1176" s="60" t="s">
        <v>3521</v>
      </c>
      <c r="C1176" s="60" t="s">
        <v>5300</v>
      </c>
      <c r="D1176" s="63">
        <v>153.0</v>
      </c>
      <c r="E1176" s="63" t="s">
        <v>5301</v>
      </c>
      <c r="F1176" s="63" t="s">
        <v>1608</v>
      </c>
      <c r="G1176" s="60" t="s">
        <v>5302</v>
      </c>
      <c r="H1176" s="126">
        <v>43504.0</v>
      </c>
      <c r="I1176" s="126">
        <v>43511.0</v>
      </c>
      <c r="J1176" s="127" t="s">
        <v>8285</v>
      </c>
      <c r="K1176" s="59">
        <v>1.7204283E8</v>
      </c>
      <c r="L1176" s="60" t="s">
        <v>18</v>
      </c>
      <c r="M1176" s="63" t="s">
        <v>18</v>
      </c>
      <c r="N1176" s="66" t="s">
        <v>18</v>
      </c>
      <c r="O1176" s="57"/>
    </row>
    <row r="1177">
      <c r="A1177" s="63">
        <v>2.0</v>
      </c>
      <c r="B1177" s="158" t="s">
        <v>6766</v>
      </c>
      <c r="C1177" s="60" t="s">
        <v>513</v>
      </c>
      <c r="D1177" s="63" t="s">
        <v>18</v>
      </c>
      <c r="E1177" s="63" t="s">
        <v>6940</v>
      </c>
      <c r="F1177" s="63" t="s">
        <v>582</v>
      </c>
      <c r="G1177" s="63" t="s">
        <v>18</v>
      </c>
      <c r="H1177" s="358">
        <v>43490.0</v>
      </c>
      <c r="I1177" s="358">
        <v>43490.0</v>
      </c>
      <c r="J1177" s="127" t="s">
        <v>8286</v>
      </c>
      <c r="K1177" s="59">
        <v>7064926.78</v>
      </c>
      <c r="L1177" s="60" t="s">
        <v>6942</v>
      </c>
      <c r="M1177" s="78" t="s">
        <v>6943</v>
      </c>
      <c r="N1177" s="66">
        <v>2473589.0</v>
      </c>
      <c r="O1177" s="62" t="s">
        <v>695</v>
      </c>
    </row>
    <row r="1178">
      <c r="A1178" s="63">
        <v>2.0</v>
      </c>
      <c r="B1178" s="60" t="s">
        <v>102</v>
      </c>
      <c r="C1178" s="60" t="s">
        <v>8287</v>
      </c>
      <c r="D1178" s="63">
        <v>1268.0</v>
      </c>
      <c r="E1178" s="63" t="s">
        <v>8288</v>
      </c>
      <c r="F1178" s="63" t="s">
        <v>1608</v>
      </c>
      <c r="G1178" s="60" t="s">
        <v>6825</v>
      </c>
      <c r="H1178" s="126">
        <v>43452.0</v>
      </c>
      <c r="I1178" s="126">
        <v>43486.0</v>
      </c>
      <c r="J1178" s="127" t="s">
        <v>8289</v>
      </c>
      <c r="K1178" s="59">
        <v>5.7467074E7</v>
      </c>
      <c r="L1178" s="60" t="s">
        <v>18</v>
      </c>
      <c r="M1178" s="63" t="s">
        <v>18</v>
      </c>
      <c r="N1178" s="66" t="s">
        <v>18</v>
      </c>
      <c r="O1178" s="57"/>
    </row>
    <row r="1179">
      <c r="A1179" s="63">
        <v>1.0</v>
      </c>
      <c r="B1179" s="60" t="s">
        <v>8290</v>
      </c>
      <c r="C1179" s="60" t="s">
        <v>8291</v>
      </c>
      <c r="D1179" s="63" t="s">
        <v>18</v>
      </c>
      <c r="E1179" s="63" t="s">
        <v>8292</v>
      </c>
      <c r="F1179" s="63" t="s">
        <v>1608</v>
      </c>
      <c r="G1179" s="60" t="s">
        <v>18</v>
      </c>
      <c r="H1179" s="126">
        <v>43490.0</v>
      </c>
      <c r="I1179" s="126">
        <v>43495.0</v>
      </c>
      <c r="J1179" s="127" t="s">
        <v>8293</v>
      </c>
      <c r="K1179" s="59">
        <v>9920982.0</v>
      </c>
      <c r="L1179" s="60" t="s">
        <v>8294</v>
      </c>
      <c r="M1179" s="61" t="s">
        <v>8295</v>
      </c>
      <c r="N1179" s="59" t="s">
        <v>18</v>
      </c>
      <c r="O1179" s="57"/>
    </row>
    <row r="1180" ht="27.75" customHeight="1">
      <c r="A1180" s="63">
        <v>1.0</v>
      </c>
      <c r="B1180" s="60" t="s">
        <v>229</v>
      </c>
      <c r="C1180" s="60" t="s">
        <v>99</v>
      </c>
      <c r="D1180" s="63">
        <v>1107.0</v>
      </c>
      <c r="E1180" s="63" t="s">
        <v>6488</v>
      </c>
      <c r="F1180" s="63" t="s">
        <v>1608</v>
      </c>
      <c r="G1180" s="60" t="s">
        <v>18</v>
      </c>
      <c r="H1180" s="126">
        <v>43734.0</v>
      </c>
      <c r="I1180" s="126">
        <v>43738.0</v>
      </c>
      <c r="J1180" s="127" t="s">
        <v>8296</v>
      </c>
      <c r="K1180" s="59">
        <v>7596438.0</v>
      </c>
      <c r="L1180" s="60" t="s">
        <v>18</v>
      </c>
      <c r="M1180" s="63" t="s">
        <v>18</v>
      </c>
      <c r="N1180" s="59" t="s">
        <v>18</v>
      </c>
      <c r="O1180" s="57"/>
    </row>
    <row r="1181">
      <c r="A1181" s="63">
        <v>1.0</v>
      </c>
      <c r="B1181" s="60" t="s">
        <v>8297</v>
      </c>
      <c r="C1181" s="60" t="s">
        <v>534</v>
      </c>
      <c r="D1181" s="63">
        <v>1004.0</v>
      </c>
      <c r="E1181" s="63" t="s">
        <v>6488</v>
      </c>
      <c r="F1181" s="63" t="s">
        <v>1608</v>
      </c>
      <c r="G1181" s="60" t="s">
        <v>8210</v>
      </c>
      <c r="H1181" s="126">
        <v>43717.0</v>
      </c>
      <c r="I1181" s="126">
        <v>43717.0</v>
      </c>
      <c r="J1181" s="127" t="s">
        <v>8298</v>
      </c>
      <c r="K1181" s="59">
        <v>7596438.0</v>
      </c>
      <c r="L1181" s="60" t="s">
        <v>18</v>
      </c>
      <c r="M1181" s="63" t="s">
        <v>18</v>
      </c>
      <c r="N1181" s="59" t="s">
        <v>18</v>
      </c>
      <c r="O1181" s="57"/>
    </row>
    <row r="1182">
      <c r="A1182" s="63">
        <v>1.0</v>
      </c>
      <c r="B1182" s="60" t="s">
        <v>457</v>
      </c>
      <c r="C1182" s="60" t="s">
        <v>309</v>
      </c>
      <c r="D1182" s="63" t="s">
        <v>18</v>
      </c>
      <c r="E1182" s="63" t="s">
        <v>18</v>
      </c>
      <c r="F1182" s="63" t="s">
        <v>1527</v>
      </c>
      <c r="G1182" s="60" t="s">
        <v>18</v>
      </c>
      <c r="H1182" s="126">
        <v>43490.0</v>
      </c>
      <c r="I1182" s="126">
        <v>43490.0</v>
      </c>
      <c r="J1182" s="127" t="s">
        <v>8286</v>
      </c>
      <c r="K1182" s="59">
        <v>568940.0</v>
      </c>
      <c r="L1182" s="60" t="s">
        <v>8299</v>
      </c>
      <c r="M1182" s="63" t="s">
        <v>18</v>
      </c>
      <c r="N1182" s="66">
        <v>568940.0</v>
      </c>
      <c r="O1182" s="62" t="s">
        <v>1527</v>
      </c>
    </row>
    <row r="1183">
      <c r="A1183" s="63">
        <v>3.0</v>
      </c>
      <c r="B1183" s="60" t="s">
        <v>2812</v>
      </c>
      <c r="C1183" s="60" t="s">
        <v>8300</v>
      </c>
      <c r="D1183" s="63" t="s">
        <v>18</v>
      </c>
      <c r="E1183" s="63" t="s">
        <v>8301</v>
      </c>
      <c r="F1183" s="63" t="s">
        <v>582</v>
      </c>
      <c r="G1183" s="60" t="s">
        <v>8302</v>
      </c>
      <c r="H1183" s="126">
        <v>43493.0</v>
      </c>
      <c r="I1183" s="126">
        <v>43523.0</v>
      </c>
      <c r="J1183" s="127" t="s">
        <v>8303</v>
      </c>
      <c r="K1183" s="59">
        <v>7.9959002E7</v>
      </c>
      <c r="L1183" s="60" t="s">
        <v>18</v>
      </c>
      <c r="M1183" s="63" t="s">
        <v>18</v>
      </c>
      <c r="N1183" s="59" t="s">
        <v>18</v>
      </c>
      <c r="O1183" s="57"/>
    </row>
    <row r="1184">
      <c r="A1184" s="63">
        <v>2.0</v>
      </c>
      <c r="B1184" s="60" t="s">
        <v>3491</v>
      </c>
      <c r="C1184" s="60" t="s">
        <v>93</v>
      </c>
      <c r="D1184" s="63" t="s">
        <v>18</v>
      </c>
      <c r="E1184" s="63" t="s">
        <v>7023</v>
      </c>
      <c r="F1184" s="63" t="s">
        <v>582</v>
      </c>
      <c r="G1184" s="60" t="s">
        <v>18</v>
      </c>
      <c r="H1184" s="126">
        <v>43493.0</v>
      </c>
      <c r="I1184" s="126">
        <v>43495.0</v>
      </c>
      <c r="J1184" s="127" t="s">
        <v>8304</v>
      </c>
      <c r="K1184" s="59" t="s">
        <v>18</v>
      </c>
      <c r="L1184" s="60" t="s">
        <v>18</v>
      </c>
      <c r="M1184" s="63" t="s">
        <v>18</v>
      </c>
      <c r="N1184" s="59" t="s">
        <v>18</v>
      </c>
      <c r="O1184" s="57"/>
    </row>
    <row r="1185">
      <c r="A1185" s="63">
        <v>2.0</v>
      </c>
      <c r="B1185" s="60" t="s">
        <v>6462</v>
      </c>
      <c r="C1185" s="60" t="s">
        <v>266</v>
      </c>
      <c r="D1185" s="63">
        <v>652.0</v>
      </c>
      <c r="E1185" s="63" t="s">
        <v>6463</v>
      </c>
      <c r="F1185" s="63" t="s">
        <v>1608</v>
      </c>
      <c r="G1185" s="60" t="s">
        <v>5049</v>
      </c>
      <c r="H1185" s="126">
        <v>43657.0</v>
      </c>
      <c r="I1185" s="126">
        <v>43670.0</v>
      </c>
      <c r="J1185" s="379" t="s">
        <v>8305</v>
      </c>
      <c r="K1185" s="59">
        <v>2.7127484E7</v>
      </c>
      <c r="L1185" s="60" t="s">
        <v>18</v>
      </c>
      <c r="M1185" s="63" t="s">
        <v>18</v>
      </c>
      <c r="N1185" s="59" t="s">
        <v>18</v>
      </c>
      <c r="O1185" s="62"/>
    </row>
    <row r="1186">
      <c r="A1186" s="63">
        <v>2.0</v>
      </c>
      <c r="B1186" s="60" t="s">
        <v>6462</v>
      </c>
      <c r="C1186" s="60" t="s">
        <v>266</v>
      </c>
      <c r="D1186" s="63">
        <v>464.0</v>
      </c>
      <c r="E1186" s="63" t="s">
        <v>6463</v>
      </c>
      <c r="F1186" s="63" t="s">
        <v>1608</v>
      </c>
      <c r="G1186" s="60" t="s">
        <v>5049</v>
      </c>
      <c r="H1186" s="126">
        <v>43602.0</v>
      </c>
      <c r="I1186" s="126">
        <v>43608.0</v>
      </c>
      <c r="J1186" s="379" t="s">
        <v>8306</v>
      </c>
      <c r="K1186" s="59">
        <v>2.7127484E7</v>
      </c>
      <c r="L1186" s="60" t="s">
        <v>18</v>
      </c>
      <c r="M1186" s="63" t="s">
        <v>18</v>
      </c>
      <c r="N1186" s="59" t="s">
        <v>18</v>
      </c>
      <c r="O1186" s="57"/>
    </row>
    <row r="1187">
      <c r="A1187" s="63">
        <v>1.0</v>
      </c>
      <c r="B1187" s="60" t="s">
        <v>5382</v>
      </c>
      <c r="C1187" s="60" t="s">
        <v>93</v>
      </c>
      <c r="D1187" s="63">
        <v>103.0</v>
      </c>
      <c r="E1187" s="63" t="s">
        <v>8307</v>
      </c>
      <c r="F1187" s="63" t="s">
        <v>582</v>
      </c>
      <c r="G1187" s="60" t="s">
        <v>18</v>
      </c>
      <c r="H1187" s="126">
        <v>43493.0</v>
      </c>
      <c r="I1187" s="126">
        <v>43497.0</v>
      </c>
      <c r="J1187" s="127" t="s">
        <v>8308</v>
      </c>
      <c r="K1187" s="59">
        <v>1274640.0</v>
      </c>
      <c r="L1187" s="60" t="s">
        <v>18</v>
      </c>
      <c r="M1187" s="63" t="s">
        <v>18</v>
      </c>
      <c r="N1187" s="59" t="s">
        <v>18</v>
      </c>
      <c r="O1187" s="57"/>
    </row>
    <row r="1188" ht="26.25" customHeight="1">
      <c r="A1188" s="63">
        <v>1.0</v>
      </c>
      <c r="B1188" s="60" t="s">
        <v>6886</v>
      </c>
      <c r="C1188" s="60" t="s">
        <v>2340</v>
      </c>
      <c r="D1188" s="63" t="s">
        <v>18</v>
      </c>
      <c r="E1188" s="63" t="s">
        <v>6778</v>
      </c>
      <c r="F1188" s="63" t="s">
        <v>1608</v>
      </c>
      <c r="G1188" s="60" t="s">
        <v>18</v>
      </c>
      <c r="H1188" s="126">
        <v>43619.0</v>
      </c>
      <c r="I1188" s="126">
        <v>43619.0</v>
      </c>
      <c r="J1188" s="127" t="s">
        <v>5911</v>
      </c>
      <c r="K1188" s="59">
        <v>2155614.0</v>
      </c>
      <c r="L1188" s="60" t="s">
        <v>6888</v>
      </c>
      <c r="M1188" s="61" t="s">
        <v>6889</v>
      </c>
      <c r="N1188" s="66">
        <v>542149.84</v>
      </c>
      <c r="O1188" s="62" t="s">
        <v>337</v>
      </c>
    </row>
    <row r="1189">
      <c r="A1189" s="63">
        <v>1.0</v>
      </c>
      <c r="B1189" s="60" t="s">
        <v>8309</v>
      </c>
      <c r="C1189" s="60" t="s">
        <v>2340</v>
      </c>
      <c r="D1189" s="63" t="s">
        <v>18</v>
      </c>
      <c r="E1189" s="63" t="s">
        <v>6778</v>
      </c>
      <c r="F1189" s="63" t="s">
        <v>1608</v>
      </c>
      <c r="G1189" s="60" t="s">
        <v>18</v>
      </c>
      <c r="H1189" s="126">
        <v>43497.0</v>
      </c>
      <c r="I1189" s="126">
        <v>43497.0</v>
      </c>
      <c r="J1189" s="127" t="s">
        <v>6647</v>
      </c>
      <c r="K1189" s="59">
        <v>2155614.0</v>
      </c>
      <c r="L1189" s="60" t="s">
        <v>6888</v>
      </c>
      <c r="M1189" s="61" t="s">
        <v>6889</v>
      </c>
      <c r="N1189" s="66">
        <v>155000.0</v>
      </c>
      <c r="O1189" s="62" t="s">
        <v>337</v>
      </c>
    </row>
    <row r="1190">
      <c r="A1190" s="63">
        <v>1.0</v>
      </c>
      <c r="B1190" s="60" t="s">
        <v>108</v>
      </c>
      <c r="C1190" s="60" t="s">
        <v>8310</v>
      </c>
      <c r="D1190" s="63">
        <v>123.0</v>
      </c>
      <c r="E1190" s="63" t="s">
        <v>8311</v>
      </c>
      <c r="F1190" s="63" t="s">
        <v>582</v>
      </c>
      <c r="G1190" s="60" t="s">
        <v>18</v>
      </c>
      <c r="H1190" s="126">
        <v>43493.0</v>
      </c>
      <c r="I1190" s="126">
        <v>43502.0</v>
      </c>
      <c r="J1190" s="127" t="s">
        <v>8312</v>
      </c>
      <c r="K1190" s="59">
        <v>188720.34</v>
      </c>
      <c r="L1190" s="60" t="s">
        <v>8313</v>
      </c>
      <c r="M1190" s="61" t="s">
        <v>18</v>
      </c>
      <c r="N1190" s="59" t="s">
        <v>18</v>
      </c>
      <c r="O1190" s="57"/>
    </row>
    <row r="1191">
      <c r="A1191" s="63">
        <v>2.0</v>
      </c>
      <c r="B1191" s="60" t="s">
        <v>61</v>
      </c>
      <c r="C1191" s="60" t="s">
        <v>8314</v>
      </c>
      <c r="D1191" s="63">
        <v>85.0</v>
      </c>
      <c r="E1191" s="63" t="s">
        <v>18</v>
      </c>
      <c r="F1191" s="63" t="s">
        <v>1063</v>
      </c>
      <c r="G1191" s="60" t="s">
        <v>18</v>
      </c>
      <c r="H1191" s="64">
        <v>43493.0</v>
      </c>
      <c r="I1191" s="64">
        <v>43493.0</v>
      </c>
      <c r="J1191" s="127" t="s">
        <v>8315</v>
      </c>
      <c r="K1191" s="59" t="s">
        <v>18</v>
      </c>
      <c r="L1191" s="60" t="s">
        <v>18</v>
      </c>
      <c r="M1191" s="61" t="s">
        <v>18</v>
      </c>
      <c r="N1191" s="66" t="s">
        <v>18</v>
      </c>
      <c r="O1191" s="57"/>
    </row>
    <row r="1192">
      <c r="A1192" s="63">
        <v>3.0</v>
      </c>
      <c r="B1192" s="60" t="s">
        <v>4869</v>
      </c>
      <c r="C1192" s="60" t="s">
        <v>8027</v>
      </c>
      <c r="D1192" s="63" t="s">
        <v>18</v>
      </c>
      <c r="E1192" s="63" t="s">
        <v>8028</v>
      </c>
      <c r="F1192" s="63" t="s">
        <v>1063</v>
      </c>
      <c r="G1192" s="60" t="s">
        <v>4982</v>
      </c>
      <c r="H1192" s="64">
        <v>43493.0</v>
      </c>
      <c r="I1192" s="64">
        <v>43493.0</v>
      </c>
      <c r="J1192" s="127" t="s">
        <v>8316</v>
      </c>
      <c r="K1192" s="59">
        <v>4.9505738E7</v>
      </c>
      <c r="L1192" s="60" t="s">
        <v>8030</v>
      </c>
      <c r="M1192" s="61" t="s">
        <v>8031</v>
      </c>
      <c r="N1192" s="66">
        <v>3267894.0</v>
      </c>
      <c r="O1192" s="62" t="s">
        <v>79</v>
      </c>
    </row>
    <row r="1193">
      <c r="A1193" s="63">
        <v>1.0</v>
      </c>
      <c r="B1193" s="60" t="s">
        <v>5655</v>
      </c>
      <c r="C1193" s="60" t="s">
        <v>7619</v>
      </c>
      <c r="D1193" s="63">
        <v>140.0</v>
      </c>
      <c r="E1193" s="63" t="s">
        <v>6762</v>
      </c>
      <c r="F1193" s="63" t="s">
        <v>1608</v>
      </c>
      <c r="G1193" s="60" t="s">
        <v>18</v>
      </c>
      <c r="H1193" s="126">
        <v>43501.0</v>
      </c>
      <c r="I1193" s="126">
        <v>43504.0</v>
      </c>
      <c r="J1193" s="127" t="s">
        <v>8317</v>
      </c>
      <c r="K1193" s="59">
        <v>1.4741036E7</v>
      </c>
      <c r="L1193" s="60" t="s">
        <v>18</v>
      </c>
      <c r="M1193" s="63" t="s">
        <v>18</v>
      </c>
      <c r="N1193" s="59" t="s">
        <v>18</v>
      </c>
      <c r="O1193" s="57"/>
    </row>
    <row r="1194">
      <c r="A1194" s="63">
        <v>1.0</v>
      </c>
      <c r="B1194" s="60" t="s">
        <v>6519</v>
      </c>
      <c r="C1194" s="60" t="s">
        <v>291</v>
      </c>
      <c r="D1194" s="63">
        <v>105.0</v>
      </c>
      <c r="E1194" s="63" t="s">
        <v>5727</v>
      </c>
      <c r="F1194" s="63" t="s">
        <v>1608</v>
      </c>
      <c r="G1194" s="60" t="s">
        <v>18</v>
      </c>
      <c r="H1194" s="126">
        <v>43493.0</v>
      </c>
      <c r="I1194" s="126">
        <v>43496.0</v>
      </c>
      <c r="J1194" s="127" t="s">
        <v>8318</v>
      </c>
      <c r="K1194" s="59">
        <v>505844.0</v>
      </c>
      <c r="L1194" s="60" t="s">
        <v>18</v>
      </c>
      <c r="M1194" s="61" t="s">
        <v>18</v>
      </c>
      <c r="N1194" s="59" t="s">
        <v>18</v>
      </c>
      <c r="O1194" s="57"/>
    </row>
    <row r="1195">
      <c r="A1195" s="63">
        <v>1.0</v>
      </c>
      <c r="B1195" s="60" t="s">
        <v>123</v>
      </c>
      <c r="C1195" s="60" t="s">
        <v>2140</v>
      </c>
      <c r="D1195" s="63" t="s">
        <v>18</v>
      </c>
      <c r="E1195" s="63" t="s">
        <v>6935</v>
      </c>
      <c r="F1195" s="63" t="s">
        <v>1608</v>
      </c>
      <c r="G1195" s="60" t="s">
        <v>18</v>
      </c>
      <c r="H1195" s="126">
        <v>43809.0</v>
      </c>
      <c r="I1195" s="126">
        <v>43809.0</v>
      </c>
      <c r="J1195" s="127" t="s">
        <v>8319</v>
      </c>
      <c r="K1195" s="59">
        <v>427199.0</v>
      </c>
      <c r="L1195" s="60" t="s">
        <v>8320</v>
      </c>
      <c r="M1195" s="61" t="s">
        <v>8321</v>
      </c>
      <c r="N1195" s="66">
        <v>427199.0</v>
      </c>
      <c r="O1195" s="62" t="s">
        <v>337</v>
      </c>
    </row>
    <row r="1196">
      <c r="A1196" s="63">
        <v>1.0</v>
      </c>
      <c r="B1196" s="60" t="s">
        <v>123</v>
      </c>
      <c r="C1196" s="60" t="s">
        <v>2140</v>
      </c>
      <c r="D1196" s="63" t="s">
        <v>18</v>
      </c>
      <c r="E1196" s="63" t="s">
        <v>6935</v>
      </c>
      <c r="F1196" s="63" t="s">
        <v>1608</v>
      </c>
      <c r="G1196" s="60" t="s">
        <v>18</v>
      </c>
      <c r="H1196" s="126">
        <v>43614.0</v>
      </c>
      <c r="I1196" s="126">
        <v>43614.0</v>
      </c>
      <c r="J1196" s="127" t="s">
        <v>8322</v>
      </c>
      <c r="K1196" s="59">
        <v>427199.0</v>
      </c>
      <c r="L1196" s="60" t="s">
        <v>8320</v>
      </c>
      <c r="M1196" s="61" t="s">
        <v>8321</v>
      </c>
      <c r="N1196" s="59" t="s">
        <v>18</v>
      </c>
      <c r="O1196" s="57"/>
    </row>
    <row r="1197">
      <c r="A1197" s="63">
        <v>1.0</v>
      </c>
      <c r="B1197" s="60" t="s">
        <v>123</v>
      </c>
      <c r="C1197" s="60" t="s">
        <v>2140</v>
      </c>
      <c r="D1197" s="63" t="s">
        <v>18</v>
      </c>
      <c r="E1197" s="63" t="s">
        <v>6935</v>
      </c>
      <c r="F1197" s="63" t="s">
        <v>1608</v>
      </c>
      <c r="G1197" s="60" t="s">
        <v>18</v>
      </c>
      <c r="H1197" s="126">
        <v>43560.0</v>
      </c>
      <c r="I1197" s="126">
        <v>43563.0</v>
      </c>
      <c r="J1197" s="127" t="s">
        <v>8323</v>
      </c>
      <c r="K1197" s="59">
        <v>427199.0</v>
      </c>
      <c r="L1197" s="60" t="s">
        <v>8320</v>
      </c>
      <c r="M1197" s="63" t="s">
        <v>18</v>
      </c>
      <c r="N1197" s="59" t="s">
        <v>18</v>
      </c>
      <c r="O1197" s="57"/>
    </row>
    <row r="1198">
      <c r="A1198" s="63">
        <v>1.0</v>
      </c>
      <c r="B1198" s="60" t="s">
        <v>123</v>
      </c>
      <c r="C1198" s="60" t="s">
        <v>2140</v>
      </c>
      <c r="D1198" s="63" t="s">
        <v>18</v>
      </c>
      <c r="E1198" s="63" t="s">
        <v>6935</v>
      </c>
      <c r="F1198" s="63" t="s">
        <v>1608</v>
      </c>
      <c r="G1198" s="60" t="s">
        <v>18</v>
      </c>
      <c r="H1198" s="126">
        <v>43549.0</v>
      </c>
      <c r="I1198" s="126">
        <v>43557.0</v>
      </c>
      <c r="J1198" s="127" t="s">
        <v>8324</v>
      </c>
      <c r="K1198" s="59">
        <v>427199.0</v>
      </c>
      <c r="L1198" s="60" t="s">
        <v>8320</v>
      </c>
      <c r="M1198" s="63" t="s">
        <v>18</v>
      </c>
      <c r="N1198" s="59" t="s">
        <v>18</v>
      </c>
      <c r="O1198" s="57"/>
    </row>
    <row r="1199">
      <c r="A1199" s="63">
        <v>1.0</v>
      </c>
      <c r="B1199" s="60" t="s">
        <v>8325</v>
      </c>
      <c r="C1199" s="60" t="s">
        <v>275</v>
      </c>
      <c r="D1199" s="63">
        <v>91.0</v>
      </c>
      <c r="E1199" s="63" t="s">
        <v>8326</v>
      </c>
      <c r="F1199" s="63" t="s">
        <v>1608</v>
      </c>
      <c r="G1199" s="60" t="s">
        <v>18</v>
      </c>
      <c r="H1199" s="126">
        <v>43493.0</v>
      </c>
      <c r="I1199" s="126">
        <v>43536.0</v>
      </c>
      <c r="J1199" s="127" t="s">
        <v>8327</v>
      </c>
      <c r="K1199" s="59">
        <v>3500000.0</v>
      </c>
      <c r="L1199" s="60" t="s">
        <v>18</v>
      </c>
      <c r="M1199" s="63" t="s">
        <v>18</v>
      </c>
      <c r="N1199" s="59" t="s">
        <v>18</v>
      </c>
      <c r="O1199" s="57"/>
    </row>
    <row r="1200">
      <c r="A1200" s="63">
        <v>1.0</v>
      </c>
      <c r="B1200" s="60" t="s">
        <v>123</v>
      </c>
      <c r="C1200" s="60" t="s">
        <v>1425</v>
      </c>
      <c r="D1200" s="63" t="s">
        <v>18</v>
      </c>
      <c r="E1200" s="63" t="s">
        <v>8328</v>
      </c>
      <c r="F1200" s="63" t="s">
        <v>1608</v>
      </c>
      <c r="G1200" s="60" t="s">
        <v>18</v>
      </c>
      <c r="H1200" s="126">
        <v>43271.0</v>
      </c>
      <c r="I1200" s="126">
        <v>43486.0</v>
      </c>
      <c r="J1200" s="127" t="s">
        <v>6936</v>
      </c>
      <c r="K1200" s="59">
        <v>637702.0</v>
      </c>
      <c r="L1200" s="60"/>
      <c r="M1200" s="61" t="s">
        <v>8329</v>
      </c>
      <c r="N1200" s="59" t="s">
        <v>18</v>
      </c>
      <c r="O1200" s="57"/>
    </row>
    <row r="1201">
      <c r="A1201" s="63">
        <v>1.0</v>
      </c>
      <c r="B1201" s="60" t="s">
        <v>6542</v>
      </c>
      <c r="C1201" s="60" t="s">
        <v>8330</v>
      </c>
      <c r="D1201" s="63">
        <v>88.0</v>
      </c>
      <c r="E1201" s="63" t="s">
        <v>8331</v>
      </c>
      <c r="F1201" s="63" t="s">
        <v>1608</v>
      </c>
      <c r="G1201" s="60" t="s">
        <v>18</v>
      </c>
      <c r="H1201" s="126">
        <v>43493.0</v>
      </c>
      <c r="I1201" s="126">
        <v>43495.0</v>
      </c>
      <c r="J1201" s="127" t="s">
        <v>8332</v>
      </c>
      <c r="K1201" s="63" t="s">
        <v>18</v>
      </c>
      <c r="L1201" s="60" t="s">
        <v>18</v>
      </c>
      <c r="M1201" s="63" t="s">
        <v>18</v>
      </c>
      <c r="N1201" s="59" t="s">
        <v>18</v>
      </c>
      <c r="O1201" s="57"/>
    </row>
    <row r="1202">
      <c r="A1202" s="63">
        <v>1.0</v>
      </c>
      <c r="B1202" s="60" t="s">
        <v>6282</v>
      </c>
      <c r="C1202" s="60" t="s">
        <v>153</v>
      </c>
      <c r="D1202" s="63">
        <v>89.0</v>
      </c>
      <c r="E1202" s="63" t="s">
        <v>8333</v>
      </c>
      <c r="F1202" s="63" t="s">
        <v>1608</v>
      </c>
      <c r="G1202" s="60" t="s">
        <v>18</v>
      </c>
      <c r="H1202" s="126">
        <v>43493.0</v>
      </c>
      <c r="I1202" s="126">
        <v>43497.0</v>
      </c>
      <c r="J1202" s="127" t="s">
        <v>8334</v>
      </c>
      <c r="K1202" s="59">
        <v>778052.0</v>
      </c>
      <c r="L1202" s="60" t="s">
        <v>18</v>
      </c>
      <c r="M1202" s="63" t="s">
        <v>18</v>
      </c>
      <c r="N1202" s="59" t="s">
        <v>18</v>
      </c>
      <c r="O1202" s="57"/>
    </row>
    <row r="1203">
      <c r="A1203" s="63">
        <v>1.0</v>
      </c>
      <c r="B1203" s="112" t="s">
        <v>22</v>
      </c>
      <c r="C1203" s="113" t="s">
        <v>8335</v>
      </c>
      <c r="D1203" s="113">
        <v>95.0</v>
      </c>
      <c r="E1203" s="112" t="s">
        <v>8336</v>
      </c>
      <c r="F1203" s="112" t="s">
        <v>1608</v>
      </c>
      <c r="G1203" s="112" t="s">
        <v>5736</v>
      </c>
      <c r="H1203" s="380">
        <v>43493.0</v>
      </c>
      <c r="I1203" s="381">
        <v>43510.0</v>
      </c>
      <c r="J1203" s="382" t="s">
        <v>8337</v>
      </c>
      <c r="K1203" s="383">
        <v>4128636.0</v>
      </c>
      <c r="L1203" s="256" t="s">
        <v>18</v>
      </c>
      <c r="M1203" s="113" t="s">
        <v>18</v>
      </c>
      <c r="N1203" s="256" t="s">
        <v>18</v>
      </c>
      <c r="O1203" s="57"/>
    </row>
    <row r="1204">
      <c r="A1204" s="63">
        <v>1.0</v>
      </c>
      <c r="B1204" s="60" t="s">
        <v>69</v>
      </c>
      <c r="C1204" s="60" t="s">
        <v>309</v>
      </c>
      <c r="D1204" s="63" t="s">
        <v>18</v>
      </c>
      <c r="E1204" s="63" t="s">
        <v>18</v>
      </c>
      <c r="F1204" s="63" t="s">
        <v>1527</v>
      </c>
      <c r="G1204" s="60" t="s">
        <v>18</v>
      </c>
      <c r="H1204" s="126">
        <v>43493.0</v>
      </c>
      <c r="I1204" s="126">
        <v>43493.0</v>
      </c>
      <c r="J1204" s="127" t="s">
        <v>8338</v>
      </c>
      <c r="K1204" s="59">
        <v>17870.0</v>
      </c>
      <c r="L1204" s="60" t="s">
        <v>8339</v>
      </c>
      <c r="M1204" s="63" t="s">
        <v>18</v>
      </c>
      <c r="N1204" s="66">
        <v>17870.0</v>
      </c>
      <c r="O1204" s="62" t="s">
        <v>1527</v>
      </c>
    </row>
    <row r="1205">
      <c r="A1205" s="228">
        <v>1.0</v>
      </c>
      <c r="B1205" s="229" t="s">
        <v>7529</v>
      </c>
      <c r="C1205" s="229" t="s">
        <v>93</v>
      </c>
      <c r="D1205" s="228" t="s">
        <v>18</v>
      </c>
      <c r="E1205" s="228" t="s">
        <v>7530</v>
      </c>
      <c r="F1205" s="114" t="s">
        <v>1608</v>
      </c>
      <c r="G1205" s="242" t="s">
        <v>8210</v>
      </c>
      <c r="H1205" s="231">
        <v>43516.0</v>
      </c>
      <c r="I1205" s="231">
        <v>43538.0</v>
      </c>
      <c r="J1205" s="348" t="s">
        <v>8340</v>
      </c>
      <c r="K1205" s="256">
        <v>4848181.0</v>
      </c>
      <c r="L1205" s="229" t="s">
        <v>18</v>
      </c>
      <c r="M1205" s="228" t="s">
        <v>18</v>
      </c>
      <c r="N1205" s="228" t="s">
        <v>18</v>
      </c>
      <c r="O1205" s="57"/>
    </row>
    <row r="1206">
      <c r="A1206" s="228">
        <v>1.0</v>
      </c>
      <c r="B1206" s="229" t="s">
        <v>6462</v>
      </c>
      <c r="C1206" s="229" t="s">
        <v>326</v>
      </c>
      <c r="D1206" s="114" t="s">
        <v>18</v>
      </c>
      <c r="E1206" s="228" t="s">
        <v>8237</v>
      </c>
      <c r="F1206" s="114" t="s">
        <v>1608</v>
      </c>
      <c r="G1206" s="229" t="s">
        <v>18</v>
      </c>
      <c r="H1206" s="231">
        <v>43752.0</v>
      </c>
      <c r="I1206" s="231">
        <v>43752.0</v>
      </c>
      <c r="J1206" s="346" t="s">
        <v>8341</v>
      </c>
      <c r="K1206" s="118">
        <v>7555407.0</v>
      </c>
      <c r="L1206" s="242" t="s">
        <v>8342</v>
      </c>
      <c r="M1206" s="109" t="s">
        <v>8343</v>
      </c>
      <c r="N1206" s="236">
        <v>5288786.32</v>
      </c>
      <c r="O1206" s="62" t="s">
        <v>539</v>
      </c>
    </row>
    <row r="1207">
      <c r="A1207" s="228">
        <v>1.0</v>
      </c>
      <c r="B1207" s="229" t="s">
        <v>6462</v>
      </c>
      <c r="C1207" s="229" t="s">
        <v>326</v>
      </c>
      <c r="D1207" s="114" t="s">
        <v>18</v>
      </c>
      <c r="E1207" s="228" t="s">
        <v>8237</v>
      </c>
      <c r="F1207" s="114" t="s">
        <v>1608</v>
      </c>
      <c r="G1207" s="229" t="s">
        <v>18</v>
      </c>
      <c r="H1207" s="231">
        <v>43630.0</v>
      </c>
      <c r="I1207" s="231">
        <v>43630.0</v>
      </c>
      <c r="J1207" s="346" t="s">
        <v>8344</v>
      </c>
      <c r="K1207" s="118">
        <v>7555407.0</v>
      </c>
      <c r="L1207" s="242" t="s">
        <v>8342</v>
      </c>
      <c r="M1207" s="109" t="s">
        <v>8343</v>
      </c>
      <c r="N1207" s="236">
        <v>2266622.71</v>
      </c>
      <c r="O1207" s="62" t="s">
        <v>539</v>
      </c>
    </row>
    <row r="1208">
      <c r="A1208" s="228">
        <v>1.0</v>
      </c>
      <c r="B1208" s="229" t="s">
        <v>6462</v>
      </c>
      <c r="C1208" s="229" t="s">
        <v>326</v>
      </c>
      <c r="D1208" s="114">
        <v>473.0</v>
      </c>
      <c r="E1208" s="228" t="s">
        <v>8237</v>
      </c>
      <c r="F1208" s="114" t="s">
        <v>1608</v>
      </c>
      <c r="G1208" s="229" t="s">
        <v>18</v>
      </c>
      <c r="H1208" s="231">
        <v>43577.0</v>
      </c>
      <c r="I1208" s="231">
        <v>43577.0</v>
      </c>
      <c r="J1208" s="346" t="s">
        <v>8345</v>
      </c>
      <c r="K1208" s="118">
        <v>7555407.0</v>
      </c>
      <c r="L1208" s="242" t="s">
        <v>8346</v>
      </c>
      <c r="M1208" s="109" t="s">
        <v>8343</v>
      </c>
      <c r="N1208" s="256" t="s">
        <v>18</v>
      </c>
      <c r="O1208" s="57"/>
    </row>
    <row r="1209">
      <c r="A1209" s="228">
        <v>1.0</v>
      </c>
      <c r="B1209" s="229" t="s">
        <v>6462</v>
      </c>
      <c r="C1209" s="229" t="s">
        <v>326</v>
      </c>
      <c r="D1209" s="228" t="s">
        <v>18</v>
      </c>
      <c r="E1209" s="228" t="s">
        <v>8237</v>
      </c>
      <c r="F1209" s="114" t="s">
        <v>1608</v>
      </c>
      <c r="G1209" s="229" t="s">
        <v>18</v>
      </c>
      <c r="H1209" s="231">
        <v>43500.0</v>
      </c>
      <c r="I1209" s="231">
        <v>43501.0</v>
      </c>
      <c r="J1209" s="346" t="s">
        <v>8347</v>
      </c>
      <c r="K1209" s="118">
        <v>7555407.0</v>
      </c>
      <c r="L1209" s="242" t="s">
        <v>18</v>
      </c>
      <c r="M1209" s="109" t="s">
        <v>8343</v>
      </c>
      <c r="N1209" s="256" t="s">
        <v>18</v>
      </c>
      <c r="O1209" s="57"/>
    </row>
    <row r="1210">
      <c r="A1210" s="63">
        <v>2.0</v>
      </c>
      <c r="B1210" s="60" t="s">
        <v>5033</v>
      </c>
      <c r="C1210" s="60" t="s">
        <v>7992</v>
      </c>
      <c r="D1210" s="63" t="s">
        <v>18</v>
      </c>
      <c r="E1210" s="63" t="s">
        <v>7993</v>
      </c>
      <c r="F1210" s="63" t="s">
        <v>1608</v>
      </c>
      <c r="G1210" s="60" t="s">
        <v>5049</v>
      </c>
      <c r="H1210" s="126">
        <v>43818.0</v>
      </c>
      <c r="I1210" s="126">
        <v>43818.0</v>
      </c>
      <c r="J1210" s="127" t="s">
        <v>6329</v>
      </c>
      <c r="K1210" s="118">
        <v>2.4136058E7</v>
      </c>
      <c r="L1210" s="60" t="s">
        <v>8348</v>
      </c>
      <c r="M1210" s="61" t="s">
        <v>8349</v>
      </c>
      <c r="N1210" s="66">
        <v>1.68952406E7</v>
      </c>
      <c r="O1210" s="62" t="s">
        <v>246</v>
      </c>
    </row>
    <row r="1211">
      <c r="A1211" s="63">
        <v>2.0</v>
      </c>
      <c r="B1211" s="60" t="s">
        <v>108</v>
      </c>
      <c r="C1211" s="60" t="s">
        <v>266</v>
      </c>
      <c r="D1211" s="63">
        <v>714.0</v>
      </c>
      <c r="E1211" s="63" t="s">
        <v>7993</v>
      </c>
      <c r="F1211" s="63" t="s">
        <v>1608</v>
      </c>
      <c r="G1211" s="60" t="s">
        <v>5049</v>
      </c>
      <c r="H1211" s="64">
        <v>43640.0</v>
      </c>
      <c r="I1211" s="64">
        <v>43654.0</v>
      </c>
      <c r="J1211" s="121" t="s">
        <v>8350</v>
      </c>
      <c r="K1211" s="59" t="s">
        <v>18</v>
      </c>
      <c r="L1211" s="60" t="s">
        <v>8351</v>
      </c>
      <c r="M1211" s="61" t="s">
        <v>8349</v>
      </c>
      <c r="N1211" s="59" t="s">
        <v>18</v>
      </c>
      <c r="O1211" s="57"/>
    </row>
    <row r="1212">
      <c r="A1212" s="63">
        <v>2.0</v>
      </c>
      <c r="B1212" s="60" t="s">
        <v>5033</v>
      </c>
      <c r="C1212" s="60" t="s">
        <v>7992</v>
      </c>
      <c r="D1212" s="63" t="s">
        <v>18</v>
      </c>
      <c r="E1212" s="63" t="s">
        <v>7993</v>
      </c>
      <c r="F1212" s="63" t="s">
        <v>1608</v>
      </c>
      <c r="G1212" s="60" t="s">
        <v>5049</v>
      </c>
      <c r="H1212" s="126">
        <v>43602.0</v>
      </c>
      <c r="I1212" s="126">
        <v>43602.0</v>
      </c>
      <c r="J1212" s="127" t="s">
        <v>8352</v>
      </c>
      <c r="K1212" s="118">
        <v>2.4136058E7</v>
      </c>
      <c r="L1212" s="60" t="s">
        <v>8348</v>
      </c>
      <c r="M1212" s="61" t="s">
        <v>8349</v>
      </c>
      <c r="N1212" s="66">
        <v>7240817.4</v>
      </c>
      <c r="O1212" s="62" t="s">
        <v>246</v>
      </c>
    </row>
    <row r="1213">
      <c r="A1213" s="63">
        <v>2.0</v>
      </c>
      <c r="B1213" s="60" t="s">
        <v>5033</v>
      </c>
      <c r="C1213" s="60" t="s">
        <v>7992</v>
      </c>
      <c r="D1213" s="63" t="s">
        <v>18</v>
      </c>
      <c r="E1213" s="63" t="s">
        <v>7993</v>
      </c>
      <c r="F1213" s="63" t="s">
        <v>1608</v>
      </c>
      <c r="G1213" s="60" t="s">
        <v>5049</v>
      </c>
      <c r="H1213" s="126">
        <v>43528.0</v>
      </c>
      <c r="I1213" s="126">
        <v>43528.0</v>
      </c>
      <c r="J1213" s="127" t="s">
        <v>7039</v>
      </c>
      <c r="K1213" s="118">
        <v>2.4136058E7</v>
      </c>
      <c r="L1213" s="60" t="s">
        <v>8348</v>
      </c>
      <c r="M1213" s="61" t="s">
        <v>8349</v>
      </c>
      <c r="N1213" s="59" t="s">
        <v>18</v>
      </c>
      <c r="O1213" s="62"/>
    </row>
    <row r="1214">
      <c r="A1214" s="63">
        <v>1.0</v>
      </c>
      <c r="B1214" s="60" t="s">
        <v>61</v>
      </c>
      <c r="C1214" s="60" t="s">
        <v>309</v>
      </c>
      <c r="D1214" s="63" t="s">
        <v>18</v>
      </c>
      <c r="E1214" s="63" t="s">
        <v>8353</v>
      </c>
      <c r="F1214" s="63" t="s">
        <v>1527</v>
      </c>
      <c r="G1214" s="60" t="s">
        <v>18</v>
      </c>
      <c r="H1214" s="64">
        <v>43493.0</v>
      </c>
      <c r="I1214" s="64">
        <v>43493.0</v>
      </c>
      <c r="J1214" s="127" t="s">
        <v>8354</v>
      </c>
      <c r="K1214" s="59" t="s">
        <v>18</v>
      </c>
      <c r="L1214" s="60" t="s">
        <v>18</v>
      </c>
      <c r="M1214" s="61" t="s">
        <v>18</v>
      </c>
      <c r="N1214" s="66" t="s">
        <v>18</v>
      </c>
      <c r="O1214" s="62"/>
    </row>
    <row r="1215">
      <c r="A1215" s="63">
        <v>2.0</v>
      </c>
      <c r="B1215" s="60" t="s">
        <v>8355</v>
      </c>
      <c r="C1215" s="60" t="s">
        <v>8356</v>
      </c>
      <c r="D1215" s="63" t="s">
        <v>18</v>
      </c>
      <c r="E1215" s="63" t="s">
        <v>8357</v>
      </c>
      <c r="F1215" s="63" t="s">
        <v>1608</v>
      </c>
      <c r="G1215" s="60" t="s">
        <v>6510</v>
      </c>
      <c r="H1215" s="126">
        <v>43591.0</v>
      </c>
      <c r="I1215" s="126">
        <v>43591.0</v>
      </c>
      <c r="J1215" s="121" t="s">
        <v>8358</v>
      </c>
      <c r="K1215" s="59">
        <v>6888010.0</v>
      </c>
      <c r="L1215" s="60" t="s">
        <v>8359</v>
      </c>
      <c r="M1215" s="61" t="s">
        <v>8360</v>
      </c>
      <c r="N1215" s="66">
        <v>600000.0</v>
      </c>
      <c r="O1215" s="62" t="s">
        <v>5215</v>
      </c>
    </row>
    <row r="1216">
      <c r="A1216" s="63">
        <v>2.0</v>
      </c>
      <c r="B1216" s="60" t="s">
        <v>8355</v>
      </c>
      <c r="C1216" s="60" t="s">
        <v>8356</v>
      </c>
      <c r="D1216" s="63" t="s">
        <v>18</v>
      </c>
      <c r="E1216" s="63" t="s">
        <v>8357</v>
      </c>
      <c r="F1216" s="63" t="s">
        <v>1608</v>
      </c>
      <c r="G1216" s="60" t="s">
        <v>6510</v>
      </c>
      <c r="H1216" s="126">
        <v>43503.0</v>
      </c>
      <c r="I1216" s="126">
        <v>43503.0</v>
      </c>
      <c r="J1216" s="121" t="s">
        <v>6637</v>
      </c>
      <c r="K1216" s="59">
        <v>6888010.0</v>
      </c>
      <c r="L1216" s="60" t="s">
        <v>8359</v>
      </c>
      <c r="M1216" s="61" t="s">
        <v>8360</v>
      </c>
      <c r="N1216" s="66">
        <v>3715606.3</v>
      </c>
      <c r="O1216" s="62" t="s">
        <v>5215</v>
      </c>
    </row>
    <row r="1217">
      <c r="A1217" s="63">
        <v>1.0</v>
      </c>
      <c r="B1217" s="60" t="s">
        <v>6977</v>
      </c>
      <c r="C1217" s="60" t="s">
        <v>6978</v>
      </c>
      <c r="D1217" s="63" t="s">
        <v>18</v>
      </c>
      <c r="E1217" s="63" t="s">
        <v>6979</v>
      </c>
      <c r="F1217" s="63" t="s">
        <v>582</v>
      </c>
      <c r="G1217" s="60" t="s">
        <v>2440</v>
      </c>
      <c r="H1217" s="126">
        <v>43494.0</v>
      </c>
      <c r="I1217" s="126">
        <v>43502.0</v>
      </c>
      <c r="J1217" s="121" t="s">
        <v>8361</v>
      </c>
      <c r="K1217" s="59">
        <v>1449798.0</v>
      </c>
      <c r="L1217" s="60" t="s">
        <v>6981</v>
      </c>
      <c r="M1217" s="61" t="s">
        <v>6982</v>
      </c>
      <c r="N1217" s="59" t="s">
        <v>18</v>
      </c>
      <c r="O1217" s="343"/>
    </row>
    <row r="1218">
      <c r="A1218" s="63">
        <v>1.0</v>
      </c>
      <c r="B1218" s="60" t="s">
        <v>7414</v>
      </c>
      <c r="C1218" s="60" t="s">
        <v>8362</v>
      </c>
      <c r="D1218" s="63">
        <v>75.0</v>
      </c>
      <c r="E1218" s="63" t="s">
        <v>8363</v>
      </c>
      <c r="F1218" s="63" t="s">
        <v>582</v>
      </c>
      <c r="G1218" s="60" t="s">
        <v>6475</v>
      </c>
      <c r="H1218" s="64">
        <v>43494.0</v>
      </c>
      <c r="I1218" s="126">
        <v>43502.0</v>
      </c>
      <c r="J1218" s="127" t="s">
        <v>8364</v>
      </c>
      <c r="K1218" s="59">
        <v>217165.0</v>
      </c>
      <c r="L1218" s="60" t="s">
        <v>18</v>
      </c>
      <c r="M1218" s="63" t="s">
        <v>18</v>
      </c>
      <c r="N1218" s="59" t="s">
        <v>18</v>
      </c>
      <c r="O1218" s="57"/>
    </row>
    <row r="1219">
      <c r="A1219" s="63">
        <v>1.0</v>
      </c>
      <c r="B1219" s="60" t="s">
        <v>8290</v>
      </c>
      <c r="C1219" s="60" t="s">
        <v>8291</v>
      </c>
      <c r="D1219" s="63" t="s">
        <v>18</v>
      </c>
      <c r="E1219" s="63" t="s">
        <v>8292</v>
      </c>
      <c r="F1219" s="63" t="s">
        <v>1608</v>
      </c>
      <c r="G1219" s="60" t="s">
        <v>18</v>
      </c>
      <c r="H1219" s="126">
        <v>43760.0</v>
      </c>
      <c r="I1219" s="126">
        <v>43760.0</v>
      </c>
      <c r="J1219" s="127" t="s">
        <v>6656</v>
      </c>
      <c r="K1219" s="59">
        <v>9920982.0</v>
      </c>
      <c r="L1219" s="60" t="s">
        <v>8294</v>
      </c>
      <c r="M1219" s="61" t="s">
        <v>8295</v>
      </c>
      <c r="N1219" s="66">
        <v>1992638.0</v>
      </c>
      <c r="O1219" s="62" t="s">
        <v>337</v>
      </c>
    </row>
    <row r="1220">
      <c r="A1220" s="63">
        <v>1.0</v>
      </c>
      <c r="B1220" s="60" t="s">
        <v>8290</v>
      </c>
      <c r="C1220" s="60" t="s">
        <v>8291</v>
      </c>
      <c r="D1220" s="63" t="s">
        <v>18</v>
      </c>
      <c r="E1220" s="63" t="s">
        <v>8292</v>
      </c>
      <c r="F1220" s="63" t="s">
        <v>1608</v>
      </c>
      <c r="G1220" s="60" t="s">
        <v>18</v>
      </c>
      <c r="H1220" s="126">
        <v>43610.0</v>
      </c>
      <c r="I1220" s="126">
        <v>43610.0</v>
      </c>
      <c r="J1220" s="127" t="s">
        <v>8365</v>
      </c>
      <c r="K1220" s="59">
        <v>9920982.0</v>
      </c>
      <c r="L1220" s="60" t="s">
        <v>8294</v>
      </c>
      <c r="M1220" s="61" t="s">
        <v>8295</v>
      </c>
      <c r="N1220" s="66">
        <v>7970551.99</v>
      </c>
      <c r="O1220" s="62" t="s">
        <v>337</v>
      </c>
    </row>
    <row r="1221">
      <c r="A1221" s="63">
        <v>1.0</v>
      </c>
      <c r="B1221" s="60" t="s">
        <v>108</v>
      </c>
      <c r="C1221" s="60" t="s">
        <v>326</v>
      </c>
      <c r="D1221" s="63" t="s">
        <v>18</v>
      </c>
      <c r="E1221" s="63" t="s">
        <v>5764</v>
      </c>
      <c r="F1221" s="63" t="s">
        <v>582</v>
      </c>
      <c r="G1221" s="60" t="s">
        <v>18</v>
      </c>
      <c r="H1221" s="64">
        <v>43494.0</v>
      </c>
      <c r="I1221" s="126">
        <v>43494.0</v>
      </c>
      <c r="J1221" s="127" t="s">
        <v>8366</v>
      </c>
      <c r="K1221" s="59">
        <v>2988994.0</v>
      </c>
      <c r="L1221" s="60" t="s">
        <v>18</v>
      </c>
      <c r="M1221" s="63" t="s">
        <v>18</v>
      </c>
      <c r="N1221" s="59" t="s">
        <v>18</v>
      </c>
      <c r="O1221" s="57"/>
    </row>
    <row r="1222">
      <c r="A1222" s="63">
        <v>1.0</v>
      </c>
      <c r="B1222" s="60" t="s">
        <v>229</v>
      </c>
      <c r="C1222" s="60" t="s">
        <v>8367</v>
      </c>
      <c r="D1222" s="63" t="s">
        <v>18</v>
      </c>
      <c r="E1222" s="63" t="s">
        <v>8368</v>
      </c>
      <c r="F1222" s="63" t="s">
        <v>1608</v>
      </c>
      <c r="G1222" s="60" t="s">
        <v>18</v>
      </c>
      <c r="H1222" s="126">
        <v>43566.0</v>
      </c>
      <c r="I1222" s="126">
        <v>43566.0</v>
      </c>
      <c r="J1222" s="127" t="s">
        <v>6928</v>
      </c>
      <c r="K1222" s="59">
        <v>490000.0</v>
      </c>
      <c r="L1222" s="60" t="s">
        <v>8369</v>
      </c>
      <c r="M1222" s="61" t="s">
        <v>8370</v>
      </c>
      <c r="N1222" s="66">
        <v>490000.0</v>
      </c>
      <c r="O1222" s="62" t="s">
        <v>539</v>
      </c>
    </row>
    <row r="1223">
      <c r="A1223" s="63">
        <v>1.0</v>
      </c>
      <c r="B1223" s="60" t="s">
        <v>229</v>
      </c>
      <c r="C1223" s="60" t="s">
        <v>8367</v>
      </c>
      <c r="D1223" s="63">
        <v>342.0</v>
      </c>
      <c r="E1223" s="63" t="s">
        <v>8368</v>
      </c>
      <c r="F1223" s="63" t="s">
        <v>1608</v>
      </c>
      <c r="G1223" s="60" t="s">
        <v>18</v>
      </c>
      <c r="H1223" s="126">
        <v>43543.0</v>
      </c>
      <c r="I1223" s="126">
        <v>43546.0</v>
      </c>
      <c r="J1223" s="127" t="s">
        <v>8371</v>
      </c>
      <c r="K1223" s="59">
        <v>490000.0</v>
      </c>
      <c r="L1223" s="60" t="s">
        <v>8369</v>
      </c>
      <c r="M1223" s="63" t="s">
        <v>18</v>
      </c>
      <c r="N1223" s="59" t="s">
        <v>18</v>
      </c>
      <c r="O1223" s="57"/>
    </row>
    <row r="1224">
      <c r="A1224" s="63">
        <v>2.0</v>
      </c>
      <c r="B1224" s="158" t="s">
        <v>6766</v>
      </c>
      <c r="C1224" s="60" t="s">
        <v>513</v>
      </c>
      <c r="D1224" s="63" t="s">
        <v>18</v>
      </c>
      <c r="E1224" s="63" t="s">
        <v>7048</v>
      </c>
      <c r="F1224" s="63" t="s">
        <v>582</v>
      </c>
      <c r="G1224" s="60" t="s">
        <v>18</v>
      </c>
      <c r="H1224" s="126">
        <v>43494.0</v>
      </c>
      <c r="I1224" s="126">
        <v>43494.0</v>
      </c>
      <c r="J1224" s="121" t="s">
        <v>8372</v>
      </c>
      <c r="K1224" s="59">
        <v>9262595.0</v>
      </c>
      <c r="L1224" s="60" t="s">
        <v>7049</v>
      </c>
      <c r="M1224" s="61" t="s">
        <v>7050</v>
      </c>
      <c r="N1224" s="66">
        <v>3643287.6</v>
      </c>
      <c r="O1224" s="62" t="s">
        <v>695</v>
      </c>
    </row>
    <row r="1225">
      <c r="A1225" s="63">
        <v>1.0</v>
      </c>
      <c r="B1225" s="60" t="s">
        <v>102</v>
      </c>
      <c r="C1225" s="60" t="s">
        <v>503</v>
      </c>
      <c r="D1225" s="63" t="s">
        <v>18</v>
      </c>
      <c r="E1225" s="63" t="s">
        <v>8373</v>
      </c>
      <c r="F1225" s="63" t="s">
        <v>1608</v>
      </c>
      <c r="G1225" s="60" t="s">
        <v>18</v>
      </c>
      <c r="H1225" s="126">
        <v>43725.0</v>
      </c>
      <c r="I1225" s="126">
        <v>43725.0</v>
      </c>
      <c r="J1225" s="127" t="s">
        <v>8374</v>
      </c>
      <c r="K1225" s="118">
        <v>448115.0</v>
      </c>
      <c r="L1225" s="60" t="s">
        <v>8375</v>
      </c>
      <c r="M1225" s="61" t="s">
        <v>8376</v>
      </c>
      <c r="N1225" s="66">
        <v>448115.0</v>
      </c>
      <c r="O1225" s="62" t="s">
        <v>337</v>
      </c>
    </row>
    <row r="1226">
      <c r="A1226" s="63">
        <v>1.0</v>
      </c>
      <c r="B1226" s="60" t="s">
        <v>102</v>
      </c>
      <c r="C1226" s="60" t="s">
        <v>503</v>
      </c>
      <c r="D1226" s="63" t="s">
        <v>18</v>
      </c>
      <c r="E1226" s="63" t="s">
        <v>8373</v>
      </c>
      <c r="F1226" s="63" t="s">
        <v>1608</v>
      </c>
      <c r="G1226" s="60" t="s">
        <v>18</v>
      </c>
      <c r="H1226" s="126">
        <v>43572.0</v>
      </c>
      <c r="I1226" s="126">
        <v>43577.0</v>
      </c>
      <c r="J1226" s="127" t="s">
        <v>8377</v>
      </c>
      <c r="K1226" s="118">
        <v>448115.0</v>
      </c>
      <c r="L1226" s="60" t="s">
        <v>8375</v>
      </c>
      <c r="M1226" s="61" t="s">
        <v>8376</v>
      </c>
      <c r="N1226" s="66" t="s">
        <v>18</v>
      </c>
      <c r="O1226" s="57"/>
    </row>
    <row r="1227">
      <c r="A1227" s="63">
        <v>1.0</v>
      </c>
      <c r="B1227" s="60" t="s">
        <v>102</v>
      </c>
      <c r="C1227" s="60" t="s">
        <v>503</v>
      </c>
      <c r="D1227" s="63">
        <v>256.0</v>
      </c>
      <c r="E1227" s="63" t="s">
        <v>8373</v>
      </c>
      <c r="F1227" s="63" t="s">
        <v>1608</v>
      </c>
      <c r="G1227" s="60" t="s">
        <v>18</v>
      </c>
      <c r="H1227" s="126">
        <v>43523.0</v>
      </c>
      <c r="I1227" s="126">
        <v>43530.0</v>
      </c>
      <c r="J1227" s="127" t="s">
        <v>8378</v>
      </c>
      <c r="K1227" s="118">
        <v>581115.0</v>
      </c>
      <c r="L1227" s="60" t="s">
        <v>18</v>
      </c>
      <c r="M1227" s="63" t="s">
        <v>18</v>
      </c>
      <c r="N1227" s="59" t="s">
        <v>18</v>
      </c>
      <c r="O1227" s="57"/>
    </row>
    <row r="1228">
      <c r="A1228" s="63">
        <v>2.0</v>
      </c>
      <c r="B1228" s="60" t="s">
        <v>580</v>
      </c>
      <c r="C1228" s="60" t="s">
        <v>7077</v>
      </c>
      <c r="D1228" s="63" t="s">
        <v>8379</v>
      </c>
      <c r="E1228" s="63" t="s">
        <v>7075</v>
      </c>
      <c r="F1228" s="63" t="s">
        <v>582</v>
      </c>
      <c r="G1228" s="60" t="s">
        <v>6475</v>
      </c>
      <c r="H1228" s="64">
        <v>43494.0</v>
      </c>
      <c r="I1228" s="126">
        <v>43535.0</v>
      </c>
      <c r="J1228" s="127" t="s">
        <v>8380</v>
      </c>
      <c r="K1228" s="59">
        <v>4505730.0</v>
      </c>
      <c r="L1228" s="60" t="s">
        <v>18</v>
      </c>
      <c r="M1228" s="63" t="s">
        <v>18</v>
      </c>
      <c r="N1228" s="59" t="s">
        <v>18</v>
      </c>
      <c r="O1228" s="57"/>
    </row>
    <row r="1229">
      <c r="A1229" s="63">
        <v>1.0</v>
      </c>
      <c r="B1229" s="60" t="s">
        <v>1275</v>
      </c>
      <c r="C1229" s="60" t="s">
        <v>326</v>
      </c>
      <c r="D1229" s="63" t="s">
        <v>18</v>
      </c>
      <c r="E1229" s="63" t="s">
        <v>8381</v>
      </c>
      <c r="F1229" s="63" t="s">
        <v>582</v>
      </c>
      <c r="G1229" s="60" t="s">
        <v>2440</v>
      </c>
      <c r="H1229" s="126">
        <v>43494.0</v>
      </c>
      <c r="I1229" s="126">
        <v>43494.0</v>
      </c>
      <c r="J1229" s="121" t="s">
        <v>8372</v>
      </c>
      <c r="K1229" s="59">
        <v>1830909.0</v>
      </c>
      <c r="L1229" s="60" t="s">
        <v>8382</v>
      </c>
      <c r="M1229" s="61" t="s">
        <v>8383</v>
      </c>
      <c r="N1229" s="66">
        <v>1830909.0</v>
      </c>
      <c r="O1229" s="62" t="s">
        <v>539</v>
      </c>
    </row>
    <row r="1230">
      <c r="A1230" s="63">
        <v>2.0</v>
      </c>
      <c r="B1230" s="60" t="s">
        <v>7029</v>
      </c>
      <c r="C1230" s="60" t="s">
        <v>8367</v>
      </c>
      <c r="D1230" s="63" t="s">
        <v>18</v>
      </c>
      <c r="E1230" s="63" t="s">
        <v>8368</v>
      </c>
      <c r="F1230" s="63" t="s">
        <v>1608</v>
      </c>
      <c r="G1230" s="60" t="s">
        <v>18</v>
      </c>
      <c r="H1230" s="126">
        <v>43494.0</v>
      </c>
      <c r="I1230" s="126">
        <v>43496.0</v>
      </c>
      <c r="J1230" s="127" t="s">
        <v>8384</v>
      </c>
      <c r="K1230" s="118">
        <v>680000.0</v>
      </c>
      <c r="L1230" s="60" t="s">
        <v>18</v>
      </c>
      <c r="M1230" s="63" t="s">
        <v>18</v>
      </c>
      <c r="N1230" s="59" t="s">
        <v>18</v>
      </c>
      <c r="O1230" s="57"/>
    </row>
    <row r="1231">
      <c r="A1231" s="63">
        <v>1.0</v>
      </c>
      <c r="B1231" s="60" t="s">
        <v>102</v>
      </c>
      <c r="C1231" s="60" t="s">
        <v>503</v>
      </c>
      <c r="D1231" s="63">
        <v>107.0</v>
      </c>
      <c r="E1231" s="63" t="s">
        <v>8373</v>
      </c>
      <c r="F1231" s="63" t="s">
        <v>1608</v>
      </c>
      <c r="G1231" s="60" t="s">
        <v>18</v>
      </c>
      <c r="H1231" s="126">
        <v>43494.0</v>
      </c>
      <c r="I1231" s="126">
        <v>43495.0</v>
      </c>
      <c r="J1231" s="127" t="s">
        <v>8385</v>
      </c>
      <c r="K1231" s="118">
        <v>581115.0</v>
      </c>
      <c r="L1231" s="60" t="s">
        <v>18</v>
      </c>
      <c r="M1231" s="63" t="s">
        <v>18</v>
      </c>
      <c r="N1231" s="59" t="s">
        <v>18</v>
      </c>
      <c r="O1231" s="57"/>
    </row>
    <row r="1232">
      <c r="A1232" s="63">
        <v>2.0</v>
      </c>
      <c r="B1232" s="60" t="s">
        <v>8386</v>
      </c>
      <c r="C1232" s="60" t="s">
        <v>8387</v>
      </c>
      <c r="D1232" s="63">
        <v>435.0</v>
      </c>
      <c r="E1232" s="63" t="s">
        <v>8388</v>
      </c>
      <c r="F1232" s="63" t="s">
        <v>1608</v>
      </c>
      <c r="G1232" s="60" t="s">
        <v>8389</v>
      </c>
      <c r="H1232" s="126">
        <v>43566.0</v>
      </c>
      <c r="I1232" s="126">
        <v>43578.0</v>
      </c>
      <c r="J1232" s="127" t="s">
        <v>8390</v>
      </c>
      <c r="K1232" s="59">
        <v>2.7020941E7</v>
      </c>
      <c r="L1232" s="60" t="s">
        <v>8391</v>
      </c>
      <c r="M1232" s="61" t="s">
        <v>8392</v>
      </c>
      <c r="N1232" s="59" t="s">
        <v>18</v>
      </c>
      <c r="O1232" s="57"/>
    </row>
    <row r="1233">
      <c r="A1233" s="63">
        <v>2.0</v>
      </c>
      <c r="B1233" s="60" t="s">
        <v>8386</v>
      </c>
      <c r="C1233" s="60" t="s">
        <v>8387</v>
      </c>
      <c r="D1233" s="63" t="s">
        <v>18</v>
      </c>
      <c r="E1233" s="63" t="s">
        <v>8388</v>
      </c>
      <c r="F1233" s="63" t="s">
        <v>1608</v>
      </c>
      <c r="G1233" s="60" t="s">
        <v>8389</v>
      </c>
      <c r="H1233" s="64">
        <v>43550.0</v>
      </c>
      <c r="I1233" s="126">
        <v>43550.0</v>
      </c>
      <c r="J1233" s="121" t="s">
        <v>8393</v>
      </c>
      <c r="K1233" s="59">
        <v>2.7020941E7</v>
      </c>
      <c r="L1233" s="60" t="s">
        <v>8391</v>
      </c>
      <c r="M1233" s="61" t="s">
        <v>8392</v>
      </c>
      <c r="N1233" s="59" t="s">
        <v>18</v>
      </c>
      <c r="O1233" s="57"/>
    </row>
    <row r="1234">
      <c r="A1234" s="63">
        <v>2.0</v>
      </c>
      <c r="B1234" s="60" t="s">
        <v>1193</v>
      </c>
      <c r="C1234" s="60" t="s">
        <v>8394</v>
      </c>
      <c r="D1234" s="63">
        <v>1049.0</v>
      </c>
      <c r="E1234" s="63" t="s">
        <v>8395</v>
      </c>
      <c r="F1234" s="63" t="s">
        <v>1608</v>
      </c>
      <c r="G1234" s="60" t="s">
        <v>8396</v>
      </c>
      <c r="H1234" s="126">
        <v>43721.0</v>
      </c>
      <c r="I1234" s="126">
        <v>43741.0</v>
      </c>
      <c r="J1234" s="127" t="s">
        <v>8397</v>
      </c>
      <c r="K1234" s="384">
        <v>1.1793095E7</v>
      </c>
      <c r="L1234" s="60" t="s">
        <v>18</v>
      </c>
      <c r="M1234" s="63" t="s">
        <v>18</v>
      </c>
      <c r="N1234" s="59" t="s">
        <v>18</v>
      </c>
      <c r="O1234" s="57"/>
    </row>
    <row r="1235">
      <c r="A1235" s="63">
        <v>2.0</v>
      </c>
      <c r="B1235" s="226" t="s">
        <v>8398</v>
      </c>
      <c r="C1235" s="60" t="s">
        <v>8394</v>
      </c>
      <c r="D1235" s="63">
        <v>609.0</v>
      </c>
      <c r="E1235" s="63" t="s">
        <v>8395</v>
      </c>
      <c r="F1235" s="63" t="s">
        <v>1608</v>
      </c>
      <c r="G1235" s="60" t="s">
        <v>8396</v>
      </c>
      <c r="H1235" s="126">
        <v>43614.0</v>
      </c>
      <c r="I1235" s="126">
        <v>43626.0</v>
      </c>
      <c r="J1235" s="127" t="s">
        <v>8399</v>
      </c>
      <c r="K1235" s="63" t="s">
        <v>18</v>
      </c>
      <c r="L1235" s="60" t="s">
        <v>18</v>
      </c>
      <c r="M1235" s="63" t="s">
        <v>18</v>
      </c>
      <c r="N1235" s="59" t="s">
        <v>18</v>
      </c>
      <c r="O1235" s="57"/>
    </row>
    <row r="1236">
      <c r="A1236" s="63">
        <v>1.0</v>
      </c>
      <c r="B1236" s="60" t="s">
        <v>8400</v>
      </c>
      <c r="C1236" s="60" t="s">
        <v>8401</v>
      </c>
      <c r="D1236" s="63" t="s">
        <v>8402</v>
      </c>
      <c r="E1236" s="63" t="s">
        <v>8395</v>
      </c>
      <c r="F1236" s="63" t="s">
        <v>1608</v>
      </c>
      <c r="G1236" s="60" t="s">
        <v>18</v>
      </c>
      <c r="H1236" s="126">
        <v>43502.0</v>
      </c>
      <c r="I1236" s="126">
        <v>43504.0</v>
      </c>
      <c r="J1236" s="127" t="s">
        <v>8403</v>
      </c>
      <c r="K1236" s="59">
        <v>76675.0</v>
      </c>
      <c r="L1236" s="60" t="s">
        <v>18</v>
      </c>
      <c r="M1236" s="63" t="s">
        <v>18</v>
      </c>
      <c r="N1236" s="59" t="s">
        <v>18</v>
      </c>
      <c r="O1236" s="57"/>
    </row>
    <row r="1237">
      <c r="A1237" s="63">
        <v>2.0</v>
      </c>
      <c r="B1237" s="60" t="s">
        <v>8404</v>
      </c>
      <c r="C1237" s="60" t="s">
        <v>8405</v>
      </c>
      <c r="D1237" s="63">
        <v>111.0</v>
      </c>
      <c r="E1237" s="63" t="s">
        <v>8406</v>
      </c>
      <c r="F1237" s="63" t="s">
        <v>1608</v>
      </c>
      <c r="G1237" s="60" t="s">
        <v>18</v>
      </c>
      <c r="H1237" s="126">
        <v>43494.0</v>
      </c>
      <c r="I1237" s="126">
        <v>43510.0</v>
      </c>
      <c r="J1237" s="127" t="s">
        <v>8407</v>
      </c>
      <c r="K1237" s="59">
        <v>2119601.0</v>
      </c>
      <c r="L1237" s="60" t="s">
        <v>18</v>
      </c>
      <c r="M1237" s="61" t="s">
        <v>18</v>
      </c>
      <c r="N1237" s="59" t="s">
        <v>18</v>
      </c>
      <c r="O1237" s="57"/>
    </row>
    <row r="1238">
      <c r="A1238" s="63">
        <v>2.0</v>
      </c>
      <c r="B1238" s="60" t="s">
        <v>4871</v>
      </c>
      <c r="C1238" s="60" t="s">
        <v>6895</v>
      </c>
      <c r="D1238" s="63" t="s">
        <v>18</v>
      </c>
      <c r="E1238" s="63" t="s">
        <v>8408</v>
      </c>
      <c r="F1238" s="63" t="s">
        <v>1608</v>
      </c>
      <c r="G1238" s="60" t="s">
        <v>5302</v>
      </c>
      <c r="H1238" s="126">
        <v>43650.0</v>
      </c>
      <c r="I1238" s="126">
        <v>43650.0</v>
      </c>
      <c r="J1238" s="127" t="s">
        <v>8409</v>
      </c>
      <c r="K1238" s="59">
        <v>2.9379293E7</v>
      </c>
      <c r="L1238" s="60" t="s">
        <v>8410</v>
      </c>
      <c r="M1238" s="61" t="s">
        <v>6899</v>
      </c>
      <c r="N1238" s="66">
        <v>2106115.2</v>
      </c>
      <c r="O1238" s="62" t="s">
        <v>79</v>
      </c>
    </row>
    <row r="1239">
      <c r="A1239" s="63">
        <v>2.0</v>
      </c>
      <c r="B1239" s="60" t="s">
        <v>4871</v>
      </c>
      <c r="C1239" s="60" t="s">
        <v>6895</v>
      </c>
      <c r="D1239" s="63" t="s">
        <v>18</v>
      </c>
      <c r="E1239" s="63" t="s">
        <v>8408</v>
      </c>
      <c r="F1239" s="63" t="s">
        <v>1608</v>
      </c>
      <c r="G1239" s="60" t="s">
        <v>5302</v>
      </c>
      <c r="H1239" s="126">
        <v>43606.0</v>
      </c>
      <c r="I1239" s="126">
        <v>43606.0</v>
      </c>
      <c r="J1239" s="127" t="s">
        <v>8411</v>
      </c>
      <c r="K1239" s="59">
        <v>2.9379293E7</v>
      </c>
      <c r="L1239" s="60" t="s">
        <v>8410</v>
      </c>
      <c r="M1239" s="61" t="s">
        <v>6899</v>
      </c>
      <c r="N1239" s="66">
        <v>3402923.2</v>
      </c>
      <c r="O1239" s="62" t="s">
        <v>79</v>
      </c>
    </row>
    <row r="1240">
      <c r="A1240" s="63">
        <v>2.0</v>
      </c>
      <c r="B1240" s="60" t="s">
        <v>4871</v>
      </c>
      <c r="C1240" s="60" t="s">
        <v>6895</v>
      </c>
      <c r="D1240" s="63">
        <v>440.0</v>
      </c>
      <c r="E1240" s="63" t="s">
        <v>8408</v>
      </c>
      <c r="F1240" s="63" t="s">
        <v>1608</v>
      </c>
      <c r="G1240" s="60" t="s">
        <v>4982</v>
      </c>
      <c r="H1240" s="126">
        <v>43591.0</v>
      </c>
      <c r="I1240" s="76">
        <v>43605.0</v>
      </c>
      <c r="J1240" s="127" t="s">
        <v>8412</v>
      </c>
      <c r="K1240" s="59">
        <v>2.4281304E7</v>
      </c>
      <c r="L1240" s="60" t="s">
        <v>8413</v>
      </c>
      <c r="M1240" s="61" t="s">
        <v>6899</v>
      </c>
      <c r="N1240" s="66" t="s">
        <v>18</v>
      </c>
      <c r="O1240" s="57"/>
    </row>
    <row r="1241">
      <c r="A1241" s="63">
        <v>2.0</v>
      </c>
      <c r="B1241" s="60" t="s">
        <v>4871</v>
      </c>
      <c r="C1241" s="60" t="s">
        <v>6895</v>
      </c>
      <c r="D1241" s="63" t="s">
        <v>8414</v>
      </c>
      <c r="E1241" s="63" t="s">
        <v>8408</v>
      </c>
      <c r="F1241" s="63" t="s">
        <v>1608</v>
      </c>
      <c r="G1241" s="60" t="s">
        <v>5302</v>
      </c>
      <c r="H1241" s="126">
        <v>43566.0</v>
      </c>
      <c r="I1241" s="126">
        <v>43599.0</v>
      </c>
      <c r="J1241" s="127" t="s">
        <v>8415</v>
      </c>
      <c r="K1241" s="59">
        <v>2.9379293E7</v>
      </c>
      <c r="L1241" s="60" t="s">
        <v>8410</v>
      </c>
      <c r="M1241" s="61" t="s">
        <v>6899</v>
      </c>
      <c r="N1241" s="59" t="s">
        <v>18</v>
      </c>
      <c r="O1241" s="57"/>
    </row>
    <row r="1242">
      <c r="A1242" s="63">
        <v>2.0</v>
      </c>
      <c r="B1242" s="60" t="s">
        <v>4871</v>
      </c>
      <c r="C1242" s="60" t="s">
        <v>6895</v>
      </c>
      <c r="D1242" s="63" t="s">
        <v>8416</v>
      </c>
      <c r="E1242" s="63" t="s">
        <v>8408</v>
      </c>
      <c r="F1242" s="63" t="s">
        <v>1608</v>
      </c>
      <c r="G1242" s="60" t="s">
        <v>4982</v>
      </c>
      <c r="H1242" s="126">
        <v>43571.0</v>
      </c>
      <c r="I1242" s="76">
        <v>43580.0</v>
      </c>
      <c r="J1242" s="127" t="s">
        <v>8417</v>
      </c>
      <c r="K1242" s="59">
        <v>2.4281304E7</v>
      </c>
      <c r="L1242" s="60" t="s">
        <v>8413</v>
      </c>
      <c r="M1242" s="61" t="s">
        <v>6899</v>
      </c>
      <c r="N1242" s="66" t="s">
        <v>18</v>
      </c>
      <c r="O1242" s="57"/>
    </row>
    <row r="1243">
      <c r="A1243" s="63">
        <v>2.0</v>
      </c>
      <c r="B1243" s="60" t="s">
        <v>4871</v>
      </c>
      <c r="C1243" s="60" t="s">
        <v>6895</v>
      </c>
      <c r="D1243" s="63">
        <v>290.0</v>
      </c>
      <c r="E1243" s="63" t="s">
        <v>8408</v>
      </c>
      <c r="F1243" s="63" t="s">
        <v>1608</v>
      </c>
      <c r="G1243" s="60" t="s">
        <v>4982</v>
      </c>
      <c r="H1243" s="126">
        <v>43560.0</v>
      </c>
      <c r="I1243" s="76">
        <v>43563.0</v>
      </c>
      <c r="J1243" s="127" t="s">
        <v>8418</v>
      </c>
      <c r="K1243" s="59">
        <v>2.4281304E7</v>
      </c>
      <c r="L1243" s="60" t="s">
        <v>8410</v>
      </c>
      <c r="M1243" s="61" t="s">
        <v>6899</v>
      </c>
      <c r="N1243" s="66" t="s">
        <v>18</v>
      </c>
      <c r="O1243" s="57"/>
    </row>
    <row r="1244">
      <c r="A1244" s="63">
        <v>2.0</v>
      </c>
      <c r="B1244" s="60" t="s">
        <v>4871</v>
      </c>
      <c r="C1244" s="60" t="s">
        <v>6895</v>
      </c>
      <c r="D1244" s="63">
        <v>290.0</v>
      </c>
      <c r="E1244" s="63" t="s">
        <v>8408</v>
      </c>
      <c r="F1244" s="63" t="s">
        <v>1608</v>
      </c>
      <c r="G1244" s="60" t="s">
        <v>4982</v>
      </c>
      <c r="H1244" s="126">
        <v>43543.0</v>
      </c>
      <c r="I1244" s="76">
        <v>43544.0</v>
      </c>
      <c r="J1244" s="127" t="s">
        <v>8419</v>
      </c>
      <c r="K1244" s="59">
        <v>2.1265776E7</v>
      </c>
      <c r="L1244" s="60" t="s">
        <v>8410</v>
      </c>
      <c r="M1244" s="61" t="s">
        <v>6899</v>
      </c>
      <c r="N1244" s="66" t="s">
        <v>18</v>
      </c>
      <c r="O1244" s="57"/>
    </row>
    <row r="1245">
      <c r="A1245" s="63">
        <v>2.0</v>
      </c>
      <c r="B1245" s="60" t="s">
        <v>4871</v>
      </c>
      <c r="C1245" s="60" t="s">
        <v>6895</v>
      </c>
      <c r="D1245" s="63">
        <v>106.0</v>
      </c>
      <c r="E1245" s="63" t="s">
        <v>8408</v>
      </c>
      <c r="F1245" s="63" t="s">
        <v>1608</v>
      </c>
      <c r="G1245" s="60" t="s">
        <v>4982</v>
      </c>
      <c r="H1245" s="126">
        <v>43500.0</v>
      </c>
      <c r="I1245" s="126">
        <v>43502.0</v>
      </c>
      <c r="J1245" s="379" t="s">
        <v>8420</v>
      </c>
      <c r="K1245" s="59">
        <v>2.1265776E7</v>
      </c>
      <c r="L1245" s="60" t="s">
        <v>8410</v>
      </c>
      <c r="M1245" s="61" t="s">
        <v>6899</v>
      </c>
      <c r="N1245" s="66" t="s">
        <v>18</v>
      </c>
      <c r="O1245" s="57"/>
    </row>
    <row r="1246">
      <c r="A1246" s="63">
        <v>1.0</v>
      </c>
      <c r="B1246" s="60" t="s">
        <v>6583</v>
      </c>
      <c r="C1246" s="60" t="s">
        <v>93</v>
      </c>
      <c r="D1246" s="63" t="s">
        <v>18</v>
      </c>
      <c r="E1246" s="63" t="s">
        <v>8421</v>
      </c>
      <c r="F1246" s="63" t="s">
        <v>1608</v>
      </c>
      <c r="G1246" s="60" t="s">
        <v>18</v>
      </c>
      <c r="H1246" s="126">
        <v>43605.0</v>
      </c>
      <c r="I1246" s="126">
        <v>43605.0</v>
      </c>
      <c r="J1246" s="127" t="s">
        <v>8422</v>
      </c>
      <c r="K1246" s="59">
        <v>1986878.0</v>
      </c>
      <c r="L1246" s="59" t="s">
        <v>8423</v>
      </c>
      <c r="M1246" s="61" t="s">
        <v>8424</v>
      </c>
      <c r="N1246" s="66">
        <v>831439.0</v>
      </c>
      <c r="O1246" s="62" t="s">
        <v>337</v>
      </c>
    </row>
    <row r="1247">
      <c r="A1247" s="63">
        <v>1.0</v>
      </c>
      <c r="B1247" s="60" t="s">
        <v>6583</v>
      </c>
      <c r="C1247" s="60" t="s">
        <v>93</v>
      </c>
      <c r="D1247" s="63" t="s">
        <v>18</v>
      </c>
      <c r="E1247" s="63" t="s">
        <v>8421</v>
      </c>
      <c r="F1247" s="63" t="s">
        <v>1608</v>
      </c>
      <c r="G1247" s="60" t="s">
        <v>18</v>
      </c>
      <c r="H1247" s="126">
        <v>43605.0</v>
      </c>
      <c r="I1247" s="126">
        <v>43605.0</v>
      </c>
      <c r="J1247" s="127" t="s">
        <v>8422</v>
      </c>
      <c r="K1247" s="59">
        <v>1986878.0</v>
      </c>
      <c r="L1247" s="59" t="s">
        <v>8423</v>
      </c>
      <c r="M1247" s="61" t="s">
        <v>8424</v>
      </c>
      <c r="N1247" s="66">
        <v>162000.0</v>
      </c>
      <c r="O1247" s="62" t="s">
        <v>337</v>
      </c>
    </row>
    <row r="1248">
      <c r="A1248" s="63">
        <v>1.0</v>
      </c>
      <c r="B1248" s="60" t="s">
        <v>6583</v>
      </c>
      <c r="C1248" s="60" t="s">
        <v>93</v>
      </c>
      <c r="D1248" s="63">
        <v>158.0</v>
      </c>
      <c r="E1248" s="63" t="s">
        <v>8421</v>
      </c>
      <c r="F1248" s="63" t="s">
        <v>1608</v>
      </c>
      <c r="G1248" s="60" t="s">
        <v>18</v>
      </c>
      <c r="H1248" s="126">
        <v>43503.0</v>
      </c>
      <c r="I1248" s="126">
        <v>43503.0</v>
      </c>
      <c r="J1248" s="127" t="s">
        <v>8425</v>
      </c>
      <c r="K1248" s="59">
        <v>1986878.0</v>
      </c>
      <c r="L1248" s="59" t="s">
        <v>8423</v>
      </c>
      <c r="M1248" s="61" t="s">
        <v>8424</v>
      </c>
      <c r="N1248" s="59" t="s">
        <v>18</v>
      </c>
      <c r="O1248" s="57"/>
    </row>
    <row r="1249">
      <c r="A1249" s="63">
        <v>1.0</v>
      </c>
      <c r="B1249" s="60" t="s">
        <v>6583</v>
      </c>
      <c r="C1249" s="60" t="s">
        <v>93</v>
      </c>
      <c r="D1249" s="63" t="s">
        <v>18</v>
      </c>
      <c r="E1249" s="63" t="s">
        <v>8421</v>
      </c>
      <c r="F1249" s="63" t="s">
        <v>1608</v>
      </c>
      <c r="G1249" s="60" t="s">
        <v>18</v>
      </c>
      <c r="H1249" s="126">
        <v>43500.0</v>
      </c>
      <c r="I1249" s="126">
        <v>43502.0</v>
      </c>
      <c r="J1249" s="127" t="s">
        <v>8426</v>
      </c>
      <c r="K1249" s="59">
        <v>1986878.0</v>
      </c>
      <c r="L1249" s="59" t="s">
        <v>18</v>
      </c>
      <c r="M1249" s="63" t="s">
        <v>18</v>
      </c>
      <c r="N1249" s="59" t="s">
        <v>18</v>
      </c>
      <c r="O1249" s="57"/>
    </row>
    <row r="1250">
      <c r="A1250" s="63">
        <v>2.0</v>
      </c>
      <c r="B1250" s="60" t="s">
        <v>1614</v>
      </c>
      <c r="C1250" s="60" t="s">
        <v>8427</v>
      </c>
      <c r="D1250" s="63" t="s">
        <v>18</v>
      </c>
      <c r="E1250" s="63" t="s">
        <v>8428</v>
      </c>
      <c r="F1250" s="63" t="s">
        <v>1608</v>
      </c>
      <c r="G1250" s="60" t="s">
        <v>8429</v>
      </c>
      <c r="H1250" s="126">
        <v>43614.0</v>
      </c>
      <c r="I1250" s="126">
        <v>43614.0</v>
      </c>
      <c r="J1250" s="121" t="s">
        <v>6983</v>
      </c>
      <c r="K1250" s="59">
        <v>1.5793816E7</v>
      </c>
      <c r="L1250" s="60" t="s">
        <v>8430</v>
      </c>
      <c r="M1250" s="61" t="s">
        <v>8431</v>
      </c>
      <c r="N1250" s="66">
        <v>3158766.0</v>
      </c>
      <c r="O1250" s="62" t="s">
        <v>695</v>
      </c>
    </row>
    <row r="1251">
      <c r="A1251" s="63">
        <v>1.0</v>
      </c>
      <c r="B1251" s="60" t="s">
        <v>6542</v>
      </c>
      <c r="C1251" s="60" t="s">
        <v>326</v>
      </c>
      <c r="D1251" s="63">
        <v>337.0</v>
      </c>
      <c r="E1251" s="63" t="s">
        <v>8432</v>
      </c>
      <c r="F1251" s="63" t="s">
        <v>1608</v>
      </c>
      <c r="G1251" s="60" t="s">
        <v>18</v>
      </c>
      <c r="H1251" s="126">
        <v>43542.0</v>
      </c>
      <c r="I1251" s="76">
        <v>43544.0</v>
      </c>
      <c r="J1251" s="127" t="s">
        <v>8433</v>
      </c>
      <c r="K1251" s="59">
        <v>2548924.0</v>
      </c>
      <c r="L1251" s="60" t="s">
        <v>18</v>
      </c>
      <c r="M1251" s="63" t="s">
        <v>18</v>
      </c>
      <c r="N1251" s="59" t="s">
        <v>18</v>
      </c>
      <c r="O1251" s="57"/>
    </row>
    <row r="1252">
      <c r="A1252" s="63">
        <v>1.0</v>
      </c>
      <c r="B1252" s="60" t="s">
        <v>6542</v>
      </c>
      <c r="C1252" s="60" t="s">
        <v>326</v>
      </c>
      <c r="D1252" s="63">
        <v>151.0</v>
      </c>
      <c r="E1252" s="63" t="s">
        <v>8432</v>
      </c>
      <c r="F1252" s="63" t="s">
        <v>1608</v>
      </c>
      <c r="G1252" s="60" t="s">
        <v>18</v>
      </c>
      <c r="H1252" s="126">
        <v>43502.0</v>
      </c>
      <c r="I1252" s="126">
        <v>43504.0</v>
      </c>
      <c r="J1252" s="127" t="s">
        <v>8434</v>
      </c>
      <c r="K1252" s="59">
        <v>2548924.0</v>
      </c>
      <c r="L1252" s="60" t="s">
        <v>18</v>
      </c>
      <c r="M1252" s="63" t="s">
        <v>18</v>
      </c>
      <c r="N1252" s="59" t="s">
        <v>18</v>
      </c>
      <c r="O1252" s="57"/>
    </row>
    <row r="1253">
      <c r="A1253" s="63">
        <v>1.0</v>
      </c>
      <c r="B1253" s="60" t="s">
        <v>6498</v>
      </c>
      <c r="C1253" s="60" t="s">
        <v>7056</v>
      </c>
      <c r="D1253" s="63">
        <v>127.0</v>
      </c>
      <c r="E1253" s="63" t="s">
        <v>7057</v>
      </c>
      <c r="F1253" s="63" t="s">
        <v>582</v>
      </c>
      <c r="G1253" s="60" t="s">
        <v>18</v>
      </c>
      <c r="H1253" s="126">
        <v>43495.0</v>
      </c>
      <c r="I1253" s="126">
        <v>43497.0</v>
      </c>
      <c r="J1253" s="127" t="s">
        <v>8435</v>
      </c>
      <c r="K1253" s="59">
        <v>54578.0</v>
      </c>
      <c r="L1253" s="60" t="s">
        <v>7058</v>
      </c>
      <c r="M1253" s="63" t="s">
        <v>18</v>
      </c>
      <c r="N1253" s="59" t="s">
        <v>18</v>
      </c>
      <c r="O1253" s="57"/>
    </row>
    <row r="1254">
      <c r="A1254" s="63">
        <v>1.0</v>
      </c>
      <c r="B1254" s="60" t="s">
        <v>5256</v>
      </c>
      <c r="C1254" s="60" t="s">
        <v>6592</v>
      </c>
      <c r="D1254" s="63" t="s">
        <v>18</v>
      </c>
      <c r="E1254" s="63" t="s">
        <v>6593</v>
      </c>
      <c r="F1254" s="63" t="s">
        <v>1608</v>
      </c>
      <c r="G1254" s="60" t="s">
        <v>18</v>
      </c>
      <c r="H1254" s="126">
        <v>43707.0</v>
      </c>
      <c r="I1254" s="126">
        <v>43707.0</v>
      </c>
      <c r="J1254" s="127" t="s">
        <v>8436</v>
      </c>
      <c r="K1254" s="59">
        <v>2105132.0</v>
      </c>
      <c r="L1254" s="60" t="s">
        <v>8437</v>
      </c>
      <c r="M1254" s="61" t="s">
        <v>8438</v>
      </c>
      <c r="N1254" s="66">
        <v>1684105.6</v>
      </c>
      <c r="O1254" s="62" t="s">
        <v>337</v>
      </c>
    </row>
    <row r="1255">
      <c r="A1255" s="63">
        <v>2.0</v>
      </c>
      <c r="B1255" s="60" t="s">
        <v>1614</v>
      </c>
      <c r="C1255" s="60" t="s">
        <v>8439</v>
      </c>
      <c r="D1255" s="63">
        <v>173.0</v>
      </c>
      <c r="E1255" s="63" t="s">
        <v>8440</v>
      </c>
      <c r="F1255" s="63" t="s">
        <v>1608</v>
      </c>
      <c r="G1255" s="60" t="s">
        <v>5228</v>
      </c>
      <c r="H1255" s="126">
        <v>43504.0</v>
      </c>
      <c r="I1255" s="126">
        <v>43518.0</v>
      </c>
      <c r="J1255" s="127" t="s">
        <v>8441</v>
      </c>
      <c r="K1255" s="59">
        <v>1.4945788E7</v>
      </c>
      <c r="L1255" s="60" t="s">
        <v>18</v>
      </c>
      <c r="M1255" s="61" t="s">
        <v>18</v>
      </c>
      <c r="N1255" s="59" t="s">
        <v>18</v>
      </c>
      <c r="O1255" s="57"/>
    </row>
    <row r="1256">
      <c r="A1256" s="63">
        <v>1.0</v>
      </c>
      <c r="B1256" s="112" t="s">
        <v>22</v>
      </c>
      <c r="C1256" s="113" t="s">
        <v>8335</v>
      </c>
      <c r="D1256" s="242">
        <v>372.0</v>
      </c>
      <c r="E1256" s="112" t="s">
        <v>8336</v>
      </c>
      <c r="F1256" s="112" t="s">
        <v>1608</v>
      </c>
      <c r="G1256" s="112" t="s">
        <v>5736</v>
      </c>
      <c r="H1256" s="385">
        <v>43549.0</v>
      </c>
      <c r="I1256" s="231">
        <v>43565.0</v>
      </c>
      <c r="J1256" s="127" t="s">
        <v>8442</v>
      </c>
      <c r="K1256" s="59">
        <v>1.8674327E7</v>
      </c>
      <c r="L1256" s="256" t="s">
        <v>18</v>
      </c>
      <c r="M1256" s="113" t="s">
        <v>18</v>
      </c>
      <c r="N1256" s="256" t="s">
        <v>18</v>
      </c>
      <c r="O1256" s="57"/>
    </row>
    <row r="1257">
      <c r="A1257" s="63">
        <v>1.0</v>
      </c>
      <c r="B1257" s="60" t="s">
        <v>5256</v>
      </c>
      <c r="C1257" s="60" t="s">
        <v>8443</v>
      </c>
      <c r="D1257" s="63" t="s">
        <v>18</v>
      </c>
      <c r="E1257" s="63" t="s">
        <v>8444</v>
      </c>
      <c r="F1257" s="63" t="s">
        <v>1608</v>
      </c>
      <c r="G1257" s="60" t="s">
        <v>18</v>
      </c>
      <c r="H1257" s="126">
        <v>43495.0</v>
      </c>
      <c r="I1257" s="126">
        <v>43496.0</v>
      </c>
      <c r="J1257" s="127" t="s">
        <v>8445</v>
      </c>
      <c r="K1257" s="59">
        <v>705956.0</v>
      </c>
      <c r="L1257" s="60" t="s">
        <v>18</v>
      </c>
      <c r="M1257" s="63" t="s">
        <v>18</v>
      </c>
      <c r="N1257" s="59" t="s">
        <v>18</v>
      </c>
      <c r="O1257" s="57"/>
    </row>
    <row r="1258">
      <c r="A1258" s="63">
        <v>1.0</v>
      </c>
      <c r="B1258" s="60" t="s">
        <v>8446</v>
      </c>
      <c r="C1258" s="60" t="s">
        <v>571</v>
      </c>
      <c r="D1258" s="63">
        <v>142.0</v>
      </c>
      <c r="E1258" s="63" t="s">
        <v>8447</v>
      </c>
      <c r="F1258" s="63" t="s">
        <v>1608</v>
      </c>
      <c r="G1258" s="60" t="s">
        <v>18</v>
      </c>
      <c r="H1258" s="126">
        <v>43500.0</v>
      </c>
      <c r="I1258" s="126">
        <v>43511.0</v>
      </c>
      <c r="J1258" s="127" t="s">
        <v>8448</v>
      </c>
      <c r="K1258" s="383">
        <v>1434587.0</v>
      </c>
      <c r="L1258" s="60" t="s">
        <v>18</v>
      </c>
      <c r="M1258" s="63" t="s">
        <v>18</v>
      </c>
      <c r="N1258" s="59" t="s">
        <v>18</v>
      </c>
      <c r="O1258" s="57"/>
    </row>
    <row r="1259">
      <c r="A1259" s="63">
        <v>2.0</v>
      </c>
      <c r="B1259" s="60" t="s">
        <v>791</v>
      </c>
      <c r="C1259" s="60" t="s">
        <v>8449</v>
      </c>
      <c r="D1259" s="63" t="s">
        <v>18</v>
      </c>
      <c r="E1259" s="63" t="s">
        <v>8450</v>
      </c>
      <c r="F1259" s="63" t="s">
        <v>1608</v>
      </c>
      <c r="G1259" s="60" t="s">
        <v>5736</v>
      </c>
      <c r="H1259" s="126">
        <v>43459.0</v>
      </c>
      <c r="I1259" s="126">
        <v>43483.0</v>
      </c>
      <c r="J1259" s="127" t="s">
        <v>8451</v>
      </c>
      <c r="K1259" s="118">
        <v>6.4479576E7</v>
      </c>
      <c r="L1259" s="60" t="s">
        <v>18</v>
      </c>
      <c r="M1259" s="63" t="s">
        <v>18</v>
      </c>
      <c r="N1259" s="59" t="s">
        <v>18</v>
      </c>
      <c r="O1259" s="57"/>
    </row>
    <row r="1260">
      <c r="A1260" s="63">
        <v>1.0</v>
      </c>
      <c r="B1260" s="60" t="s">
        <v>5837</v>
      </c>
      <c r="C1260" s="60" t="s">
        <v>8452</v>
      </c>
      <c r="D1260" s="63" t="s">
        <v>18</v>
      </c>
      <c r="E1260" s="63" t="s">
        <v>8453</v>
      </c>
      <c r="F1260" s="63" t="s">
        <v>1608</v>
      </c>
      <c r="G1260" s="60" t="s">
        <v>18</v>
      </c>
      <c r="H1260" s="126">
        <v>43503.0</v>
      </c>
      <c r="I1260" s="126">
        <v>43510.0</v>
      </c>
      <c r="J1260" s="127" t="s">
        <v>8454</v>
      </c>
      <c r="K1260" s="118">
        <v>7029225.0</v>
      </c>
      <c r="L1260" s="60" t="s">
        <v>18</v>
      </c>
      <c r="M1260" s="63" t="s">
        <v>18</v>
      </c>
      <c r="N1260" s="59" t="s">
        <v>18</v>
      </c>
      <c r="O1260" s="57"/>
    </row>
    <row r="1261">
      <c r="A1261" s="63">
        <v>1.0</v>
      </c>
      <c r="B1261" s="60" t="s">
        <v>5149</v>
      </c>
      <c r="C1261" s="60" t="s">
        <v>4556</v>
      </c>
      <c r="D1261" s="63" t="s">
        <v>18</v>
      </c>
      <c r="E1261" s="63" t="s">
        <v>5150</v>
      </c>
      <c r="F1261" s="63" t="s">
        <v>1608</v>
      </c>
      <c r="G1261" s="60" t="s">
        <v>18</v>
      </c>
      <c r="H1261" s="126">
        <v>43739.0</v>
      </c>
      <c r="I1261" s="126">
        <v>43739.0</v>
      </c>
      <c r="J1261" s="127" t="s">
        <v>8455</v>
      </c>
      <c r="K1261" s="59">
        <v>2524550.0</v>
      </c>
      <c r="L1261" s="60" t="s">
        <v>1881</v>
      </c>
      <c r="M1261" s="61" t="s">
        <v>5153</v>
      </c>
      <c r="N1261" s="59" t="s">
        <v>18</v>
      </c>
      <c r="O1261" s="57"/>
    </row>
    <row r="1262">
      <c r="A1262" s="63">
        <v>1.0</v>
      </c>
      <c r="B1262" s="60" t="s">
        <v>5149</v>
      </c>
      <c r="C1262" s="60" t="s">
        <v>4556</v>
      </c>
      <c r="D1262" s="63" t="s">
        <v>18</v>
      </c>
      <c r="E1262" s="63" t="s">
        <v>5150</v>
      </c>
      <c r="F1262" s="63" t="s">
        <v>1608</v>
      </c>
      <c r="G1262" s="60" t="s">
        <v>18</v>
      </c>
      <c r="H1262" s="126">
        <v>43679.0</v>
      </c>
      <c r="I1262" s="126">
        <v>43683.0</v>
      </c>
      <c r="J1262" s="127" t="s">
        <v>8456</v>
      </c>
      <c r="K1262" s="59">
        <v>2524550.0</v>
      </c>
      <c r="L1262" s="60" t="s">
        <v>18</v>
      </c>
      <c r="M1262" s="61" t="s">
        <v>18</v>
      </c>
      <c r="N1262" s="59" t="s">
        <v>18</v>
      </c>
      <c r="O1262" s="57"/>
    </row>
    <row r="1263">
      <c r="A1263" s="63">
        <v>1.0</v>
      </c>
      <c r="B1263" s="60" t="s">
        <v>5149</v>
      </c>
      <c r="C1263" s="60" t="s">
        <v>4556</v>
      </c>
      <c r="D1263" s="63">
        <v>417.0</v>
      </c>
      <c r="E1263" s="63" t="s">
        <v>5150</v>
      </c>
      <c r="F1263" s="63" t="s">
        <v>1608</v>
      </c>
      <c r="G1263" s="60" t="s">
        <v>18</v>
      </c>
      <c r="H1263" s="126">
        <v>43563.0</v>
      </c>
      <c r="I1263" s="126">
        <v>43566.0</v>
      </c>
      <c r="J1263" s="127" t="s">
        <v>8457</v>
      </c>
      <c r="K1263" s="63" t="s">
        <v>18</v>
      </c>
      <c r="L1263" s="60" t="s">
        <v>18</v>
      </c>
      <c r="M1263" s="63" t="s">
        <v>18</v>
      </c>
      <c r="N1263" s="59" t="s">
        <v>18</v>
      </c>
      <c r="O1263" s="57"/>
    </row>
    <row r="1264">
      <c r="A1264" s="63">
        <v>1.0</v>
      </c>
      <c r="B1264" s="60" t="s">
        <v>1568</v>
      </c>
      <c r="C1264" s="60" t="s">
        <v>4556</v>
      </c>
      <c r="D1264" s="63" t="s">
        <v>18</v>
      </c>
      <c r="E1264" s="63" t="s">
        <v>6640</v>
      </c>
      <c r="F1264" s="63" t="s">
        <v>1608</v>
      </c>
      <c r="G1264" s="60" t="s">
        <v>18</v>
      </c>
      <c r="H1264" s="126">
        <v>43717.0</v>
      </c>
      <c r="I1264" s="126">
        <v>43718.0</v>
      </c>
      <c r="J1264" s="127" t="s">
        <v>8458</v>
      </c>
      <c r="K1264" s="59">
        <v>1651997.0</v>
      </c>
      <c r="L1264" s="60" t="s">
        <v>18</v>
      </c>
      <c r="M1264" s="61" t="s">
        <v>18</v>
      </c>
      <c r="N1264" s="59" t="s">
        <v>18</v>
      </c>
      <c r="O1264" s="57"/>
    </row>
    <row r="1265">
      <c r="A1265" s="63">
        <v>1.0</v>
      </c>
      <c r="B1265" s="60" t="s">
        <v>7519</v>
      </c>
      <c r="C1265" s="60" t="s">
        <v>8459</v>
      </c>
      <c r="D1265" s="63" t="s">
        <v>8460</v>
      </c>
      <c r="E1265" s="63" t="s">
        <v>8461</v>
      </c>
      <c r="F1265" s="63" t="s">
        <v>1608</v>
      </c>
      <c r="G1265" s="60" t="s">
        <v>5228</v>
      </c>
      <c r="H1265" s="126">
        <v>43504.0</v>
      </c>
      <c r="I1265" s="126">
        <v>43514.0</v>
      </c>
      <c r="J1265" s="127" t="s">
        <v>8462</v>
      </c>
      <c r="K1265" s="118">
        <v>145169.0</v>
      </c>
      <c r="L1265" s="60" t="s">
        <v>18</v>
      </c>
      <c r="M1265" s="63" t="s">
        <v>18</v>
      </c>
      <c r="N1265" s="59" t="s">
        <v>18</v>
      </c>
      <c r="O1265" s="57"/>
    </row>
    <row r="1266">
      <c r="A1266" s="63">
        <v>2.0</v>
      </c>
      <c r="B1266" s="60" t="s">
        <v>6462</v>
      </c>
      <c r="C1266" s="60" t="s">
        <v>266</v>
      </c>
      <c r="D1266" s="63">
        <v>387.0</v>
      </c>
      <c r="E1266" s="63" t="s">
        <v>8463</v>
      </c>
      <c r="F1266" s="63" t="s">
        <v>1608</v>
      </c>
      <c r="G1266" s="60" t="s">
        <v>5049</v>
      </c>
      <c r="H1266" s="126">
        <v>43572.0</v>
      </c>
      <c r="I1266" s="126">
        <v>43581.0</v>
      </c>
      <c r="J1266" s="127" t="s">
        <v>8464</v>
      </c>
      <c r="K1266" s="63" t="s">
        <v>18</v>
      </c>
      <c r="L1266" s="60" t="s">
        <v>18</v>
      </c>
      <c r="M1266" s="63" t="s">
        <v>18</v>
      </c>
      <c r="N1266" s="59" t="s">
        <v>18</v>
      </c>
      <c r="O1266" s="57"/>
    </row>
    <row r="1267">
      <c r="A1267" s="63">
        <v>2.0</v>
      </c>
      <c r="B1267" s="60" t="s">
        <v>6462</v>
      </c>
      <c r="C1267" s="60" t="s">
        <v>266</v>
      </c>
      <c r="D1267" s="63" t="s">
        <v>8465</v>
      </c>
      <c r="E1267" s="63" t="s">
        <v>8463</v>
      </c>
      <c r="F1267" s="63" t="s">
        <v>1608</v>
      </c>
      <c r="G1267" s="60" t="s">
        <v>5049</v>
      </c>
      <c r="H1267" s="126">
        <v>43515.0</v>
      </c>
      <c r="I1267" s="126">
        <v>43543.0</v>
      </c>
      <c r="J1267" s="127" t="s">
        <v>8466</v>
      </c>
      <c r="K1267" s="63" t="s">
        <v>18</v>
      </c>
      <c r="L1267" s="60" t="s">
        <v>18</v>
      </c>
      <c r="M1267" s="63" t="s">
        <v>18</v>
      </c>
      <c r="N1267" s="59" t="s">
        <v>18</v>
      </c>
      <c r="O1267" s="57"/>
    </row>
    <row r="1268">
      <c r="A1268" s="63">
        <v>1.0</v>
      </c>
      <c r="B1268" s="60" t="s">
        <v>8467</v>
      </c>
      <c r="C1268" s="60" t="s">
        <v>116</v>
      </c>
      <c r="D1268" s="63" t="s">
        <v>18</v>
      </c>
      <c r="E1268" s="63" t="s">
        <v>8468</v>
      </c>
      <c r="F1268" s="63" t="s">
        <v>1608</v>
      </c>
      <c r="G1268" s="60" t="s">
        <v>18</v>
      </c>
      <c r="H1268" s="126">
        <v>43805.0</v>
      </c>
      <c r="I1268" s="126">
        <v>43805.0</v>
      </c>
      <c r="J1268" s="127" t="s">
        <v>8469</v>
      </c>
      <c r="K1268" s="59">
        <v>7773973.0</v>
      </c>
      <c r="L1268" s="60" t="s">
        <v>8470</v>
      </c>
      <c r="M1268" s="61" t="s">
        <v>8471</v>
      </c>
      <c r="N1268" s="66">
        <v>6613023.04</v>
      </c>
      <c r="O1268" s="62" t="s">
        <v>539</v>
      </c>
    </row>
    <row r="1269">
      <c r="A1269" s="63">
        <v>1.0</v>
      </c>
      <c r="B1269" s="60" t="s">
        <v>8467</v>
      </c>
      <c r="C1269" s="60" t="s">
        <v>116</v>
      </c>
      <c r="D1269" s="63" t="s">
        <v>18</v>
      </c>
      <c r="E1269" s="63" t="s">
        <v>8468</v>
      </c>
      <c r="F1269" s="63" t="s">
        <v>1608</v>
      </c>
      <c r="G1269" s="60" t="s">
        <v>18</v>
      </c>
      <c r="H1269" s="126">
        <v>43733.0</v>
      </c>
      <c r="I1269" s="126">
        <v>43733.0</v>
      </c>
      <c r="J1269" s="127" t="s">
        <v>8472</v>
      </c>
      <c r="K1269" s="59">
        <v>7773973.0</v>
      </c>
      <c r="L1269" s="60" t="s">
        <v>8470</v>
      </c>
      <c r="M1269" s="61" t="s">
        <v>8471</v>
      </c>
      <c r="N1269" s="66" t="s">
        <v>18</v>
      </c>
      <c r="O1269" s="57"/>
    </row>
    <row r="1270">
      <c r="A1270" s="63">
        <v>1.0</v>
      </c>
      <c r="B1270" s="60" t="s">
        <v>8467</v>
      </c>
      <c r="C1270" s="60" t="s">
        <v>116</v>
      </c>
      <c r="D1270" s="63" t="s">
        <v>18</v>
      </c>
      <c r="E1270" s="63" t="s">
        <v>8468</v>
      </c>
      <c r="F1270" s="63" t="s">
        <v>1608</v>
      </c>
      <c r="G1270" s="60" t="s">
        <v>18</v>
      </c>
      <c r="H1270" s="126">
        <v>43612.0</v>
      </c>
      <c r="I1270" s="126">
        <v>43613.0</v>
      </c>
      <c r="J1270" s="127" t="s">
        <v>8473</v>
      </c>
      <c r="K1270" s="59">
        <v>7773973.0</v>
      </c>
      <c r="L1270" s="60" t="s">
        <v>18</v>
      </c>
      <c r="M1270" s="61" t="s">
        <v>18</v>
      </c>
      <c r="N1270" s="66" t="s">
        <v>18</v>
      </c>
      <c r="O1270" s="57"/>
    </row>
    <row r="1271">
      <c r="A1271" s="63">
        <v>1.0</v>
      </c>
      <c r="B1271" s="60" t="s">
        <v>8467</v>
      </c>
      <c r="C1271" s="60" t="s">
        <v>116</v>
      </c>
      <c r="D1271" s="63" t="s">
        <v>18</v>
      </c>
      <c r="E1271" s="63" t="s">
        <v>8468</v>
      </c>
      <c r="F1271" s="63" t="s">
        <v>1608</v>
      </c>
      <c r="G1271" s="60" t="s">
        <v>18</v>
      </c>
      <c r="H1271" s="126">
        <v>43605.0</v>
      </c>
      <c r="I1271" s="126">
        <v>43607.0</v>
      </c>
      <c r="J1271" s="127" t="s">
        <v>8474</v>
      </c>
      <c r="K1271" s="59">
        <v>8058173.0</v>
      </c>
      <c r="L1271" s="60" t="s">
        <v>18</v>
      </c>
      <c r="M1271" s="61" t="s">
        <v>18</v>
      </c>
      <c r="N1271" s="66" t="s">
        <v>18</v>
      </c>
      <c r="O1271" s="57"/>
    </row>
    <row r="1272">
      <c r="A1272" s="63">
        <v>1.0</v>
      </c>
      <c r="B1272" s="60" t="s">
        <v>8467</v>
      </c>
      <c r="C1272" s="60" t="s">
        <v>116</v>
      </c>
      <c r="D1272" s="63" t="s">
        <v>18</v>
      </c>
      <c r="E1272" s="63" t="s">
        <v>8468</v>
      </c>
      <c r="F1272" s="63" t="s">
        <v>1608</v>
      </c>
      <c r="G1272" s="60" t="s">
        <v>18</v>
      </c>
      <c r="H1272" s="126">
        <v>43515.0</v>
      </c>
      <c r="I1272" s="126">
        <v>43528.0</v>
      </c>
      <c r="J1272" s="127" t="s">
        <v>8475</v>
      </c>
      <c r="K1272" s="59">
        <v>7716621.0</v>
      </c>
      <c r="L1272" s="60" t="s">
        <v>18</v>
      </c>
      <c r="M1272" s="61" t="s">
        <v>18</v>
      </c>
      <c r="N1272" s="66" t="s">
        <v>18</v>
      </c>
      <c r="O1272" s="62"/>
    </row>
    <row r="1273">
      <c r="A1273" s="63">
        <v>1.0</v>
      </c>
      <c r="B1273" s="60" t="s">
        <v>8297</v>
      </c>
      <c r="C1273" s="60" t="s">
        <v>8476</v>
      </c>
      <c r="D1273" s="63">
        <v>518.0</v>
      </c>
      <c r="E1273" s="63" t="s">
        <v>8477</v>
      </c>
      <c r="F1273" s="63" t="s">
        <v>1608</v>
      </c>
      <c r="G1273" s="60" t="s">
        <v>8210</v>
      </c>
      <c r="H1273" s="126">
        <v>43585.0</v>
      </c>
      <c r="I1273" s="126">
        <v>43593.0</v>
      </c>
      <c r="J1273" s="127" t="s">
        <v>8478</v>
      </c>
      <c r="K1273" s="63" t="s">
        <v>18</v>
      </c>
      <c r="L1273" s="63" t="s">
        <v>18</v>
      </c>
      <c r="M1273" s="63" t="s">
        <v>18</v>
      </c>
      <c r="N1273" s="63" t="s">
        <v>18</v>
      </c>
      <c r="O1273" s="57"/>
    </row>
    <row r="1274">
      <c r="A1274" s="63">
        <v>2.0</v>
      </c>
      <c r="B1274" s="60" t="s">
        <v>8297</v>
      </c>
      <c r="C1274" s="60" t="s">
        <v>8479</v>
      </c>
      <c r="D1274" s="63" t="s">
        <v>18</v>
      </c>
      <c r="E1274" s="63" t="s">
        <v>8477</v>
      </c>
      <c r="F1274" s="63" t="s">
        <v>1608</v>
      </c>
      <c r="G1274" s="60" t="s">
        <v>18</v>
      </c>
      <c r="H1274" s="126">
        <v>43515.0</v>
      </c>
      <c r="I1274" s="126">
        <v>43516.0</v>
      </c>
      <c r="J1274" s="127" t="s">
        <v>8480</v>
      </c>
      <c r="K1274" s="386">
        <v>1.104288E7</v>
      </c>
      <c r="L1274" s="60" t="s">
        <v>18</v>
      </c>
      <c r="M1274" s="61" t="s">
        <v>8370</v>
      </c>
      <c r="N1274" s="59" t="s">
        <v>18</v>
      </c>
      <c r="O1274" s="57"/>
    </row>
    <row r="1275">
      <c r="A1275" s="63">
        <v>1.0</v>
      </c>
      <c r="B1275" s="60" t="s">
        <v>1269</v>
      </c>
      <c r="C1275" s="60" t="s">
        <v>93</v>
      </c>
      <c r="D1275" s="63">
        <v>320.0</v>
      </c>
      <c r="E1275" s="63" t="s">
        <v>8481</v>
      </c>
      <c r="F1275" s="63" t="s">
        <v>1608</v>
      </c>
      <c r="G1275" s="60" t="s">
        <v>18</v>
      </c>
      <c r="H1275" s="126">
        <v>43539.0</v>
      </c>
      <c r="I1275" s="126">
        <v>43545.0</v>
      </c>
      <c r="J1275" s="127" t="s">
        <v>8482</v>
      </c>
      <c r="K1275" s="63" t="s">
        <v>18</v>
      </c>
      <c r="L1275" s="60" t="s">
        <v>18</v>
      </c>
      <c r="M1275" s="63" t="s">
        <v>18</v>
      </c>
      <c r="N1275" s="59" t="s">
        <v>18</v>
      </c>
      <c r="O1275" s="57"/>
    </row>
    <row r="1276">
      <c r="A1276" s="63">
        <v>1.0</v>
      </c>
      <c r="B1276" s="60" t="s">
        <v>1269</v>
      </c>
      <c r="C1276" s="60" t="s">
        <v>93</v>
      </c>
      <c r="D1276" s="63" t="s">
        <v>18</v>
      </c>
      <c r="E1276" s="63" t="s">
        <v>8481</v>
      </c>
      <c r="F1276" s="63" t="s">
        <v>1608</v>
      </c>
      <c r="G1276" s="60" t="s">
        <v>18</v>
      </c>
      <c r="H1276" s="126">
        <v>43514.0</v>
      </c>
      <c r="I1276" s="126">
        <v>43517.0</v>
      </c>
      <c r="J1276" s="127" t="s">
        <v>8483</v>
      </c>
      <c r="K1276" s="63" t="s">
        <v>18</v>
      </c>
      <c r="L1276" s="60" t="s">
        <v>18</v>
      </c>
      <c r="M1276" s="63" t="s">
        <v>18</v>
      </c>
      <c r="N1276" s="59" t="s">
        <v>18</v>
      </c>
      <c r="O1276" s="57"/>
    </row>
    <row r="1277">
      <c r="A1277" s="63">
        <v>3.0</v>
      </c>
      <c r="B1277" s="60" t="s">
        <v>1568</v>
      </c>
      <c r="C1277" s="60" t="s">
        <v>8484</v>
      </c>
      <c r="D1277" s="63" t="s">
        <v>18</v>
      </c>
      <c r="E1277" s="63" t="s">
        <v>8485</v>
      </c>
      <c r="F1277" s="63" t="s">
        <v>1608</v>
      </c>
      <c r="G1277" s="60" t="s">
        <v>5060</v>
      </c>
      <c r="H1277" s="126">
        <v>43517.0</v>
      </c>
      <c r="I1277" s="126">
        <v>43537.0</v>
      </c>
      <c r="J1277" s="127" t="s">
        <v>8486</v>
      </c>
      <c r="K1277" s="386">
        <v>1.25270021E8</v>
      </c>
      <c r="L1277" s="60" t="s">
        <v>18</v>
      </c>
      <c r="M1277" s="63" t="s">
        <v>18</v>
      </c>
      <c r="N1277" s="59" t="s">
        <v>18</v>
      </c>
      <c r="O1277" s="57"/>
    </row>
    <row r="1278">
      <c r="A1278" s="63">
        <v>3.0</v>
      </c>
      <c r="B1278" s="60" t="s">
        <v>1568</v>
      </c>
      <c r="C1278" s="60" t="s">
        <v>8487</v>
      </c>
      <c r="D1278" s="63" t="s">
        <v>18</v>
      </c>
      <c r="E1278" s="63" t="s">
        <v>8488</v>
      </c>
      <c r="F1278" s="63" t="s">
        <v>1608</v>
      </c>
      <c r="G1278" s="60" t="s">
        <v>5060</v>
      </c>
      <c r="H1278" s="126">
        <v>43517.0</v>
      </c>
      <c r="I1278" s="126">
        <v>43537.0</v>
      </c>
      <c r="J1278" s="127" t="s">
        <v>8489</v>
      </c>
      <c r="K1278" s="386">
        <v>1.2734879E7</v>
      </c>
      <c r="L1278" s="60" t="s">
        <v>18</v>
      </c>
      <c r="M1278" s="63" t="s">
        <v>18</v>
      </c>
      <c r="N1278" s="59" t="s">
        <v>18</v>
      </c>
      <c r="O1278" s="57"/>
    </row>
    <row r="1279">
      <c r="A1279" s="63">
        <v>1.0</v>
      </c>
      <c r="B1279" s="60" t="s">
        <v>8490</v>
      </c>
      <c r="C1279" s="60" t="s">
        <v>120</v>
      </c>
      <c r="D1279" s="63" t="s">
        <v>18</v>
      </c>
      <c r="E1279" s="63" t="s">
        <v>8491</v>
      </c>
      <c r="F1279" s="63" t="s">
        <v>1608</v>
      </c>
      <c r="G1279" s="60" t="s">
        <v>18</v>
      </c>
      <c r="H1279" s="126">
        <v>43515.0</v>
      </c>
      <c r="I1279" s="126">
        <v>43515.0</v>
      </c>
      <c r="J1279" s="121" t="s">
        <v>6757</v>
      </c>
      <c r="K1279" s="386">
        <v>818965.0</v>
      </c>
      <c r="L1279" s="60" t="s">
        <v>8492</v>
      </c>
      <c r="M1279" s="61" t="s">
        <v>8493</v>
      </c>
      <c r="N1279" s="66">
        <v>409482.5</v>
      </c>
      <c r="O1279" s="62" t="s">
        <v>337</v>
      </c>
    </row>
    <row r="1280">
      <c r="A1280" s="63">
        <v>3.0</v>
      </c>
      <c r="B1280" s="60" t="s">
        <v>1568</v>
      </c>
      <c r="C1280" s="60" t="s">
        <v>8494</v>
      </c>
      <c r="D1280" s="63" t="s">
        <v>18</v>
      </c>
      <c r="E1280" s="63" t="s">
        <v>8495</v>
      </c>
      <c r="F1280" s="63" t="s">
        <v>1608</v>
      </c>
      <c r="G1280" s="60" t="s">
        <v>5060</v>
      </c>
      <c r="H1280" s="126">
        <v>43517.0</v>
      </c>
      <c r="I1280" s="126">
        <v>43537.0</v>
      </c>
      <c r="J1280" s="127" t="s">
        <v>8489</v>
      </c>
      <c r="K1280" s="386">
        <v>1.2734879E7</v>
      </c>
      <c r="L1280" s="60" t="s">
        <v>18</v>
      </c>
      <c r="M1280" s="63" t="s">
        <v>18</v>
      </c>
      <c r="N1280" s="59" t="s">
        <v>18</v>
      </c>
      <c r="O1280" s="57"/>
    </row>
    <row r="1281">
      <c r="A1281" s="63">
        <v>3.0</v>
      </c>
      <c r="B1281" s="60" t="s">
        <v>1568</v>
      </c>
      <c r="C1281" s="60" t="s">
        <v>8496</v>
      </c>
      <c r="D1281" s="63" t="s">
        <v>18</v>
      </c>
      <c r="E1281" s="63" t="s">
        <v>8497</v>
      </c>
      <c r="F1281" s="63" t="s">
        <v>1608</v>
      </c>
      <c r="G1281" s="60" t="s">
        <v>5060</v>
      </c>
      <c r="H1281" s="126">
        <v>43517.0</v>
      </c>
      <c r="I1281" s="126">
        <v>43537.0</v>
      </c>
      <c r="J1281" s="127" t="s">
        <v>8489</v>
      </c>
      <c r="K1281" s="386">
        <v>7.4961456E7</v>
      </c>
      <c r="L1281" s="60" t="s">
        <v>18</v>
      </c>
      <c r="M1281" s="63" t="s">
        <v>18</v>
      </c>
      <c r="N1281" s="59" t="s">
        <v>18</v>
      </c>
      <c r="O1281" s="57"/>
    </row>
    <row r="1282">
      <c r="A1282" s="63">
        <v>3.0</v>
      </c>
      <c r="B1282" s="60" t="s">
        <v>1568</v>
      </c>
      <c r="C1282" s="60" t="s">
        <v>8498</v>
      </c>
      <c r="D1282" s="63" t="s">
        <v>18</v>
      </c>
      <c r="E1282" s="63" t="s">
        <v>8499</v>
      </c>
      <c r="F1282" s="63" t="s">
        <v>1608</v>
      </c>
      <c r="G1282" s="60" t="s">
        <v>5060</v>
      </c>
      <c r="H1282" s="126">
        <v>43517.0</v>
      </c>
      <c r="I1282" s="126">
        <v>43537.0</v>
      </c>
      <c r="J1282" s="127" t="s">
        <v>8489</v>
      </c>
      <c r="K1282" s="386">
        <v>9.5438625E7</v>
      </c>
      <c r="L1282" s="60" t="s">
        <v>18</v>
      </c>
      <c r="M1282" s="63" t="s">
        <v>18</v>
      </c>
      <c r="N1282" s="59" t="s">
        <v>18</v>
      </c>
      <c r="O1282" s="57"/>
    </row>
    <row r="1283">
      <c r="A1283" s="63">
        <v>3.0</v>
      </c>
      <c r="B1283" s="60" t="s">
        <v>1568</v>
      </c>
      <c r="C1283" s="60" t="s">
        <v>8500</v>
      </c>
      <c r="D1283" s="63" t="s">
        <v>18</v>
      </c>
      <c r="E1283" s="63" t="s">
        <v>8501</v>
      </c>
      <c r="F1283" s="63" t="s">
        <v>1608</v>
      </c>
      <c r="G1283" s="60" t="s">
        <v>5060</v>
      </c>
      <c r="H1283" s="126">
        <v>43517.0</v>
      </c>
      <c r="I1283" s="126">
        <v>43537.0</v>
      </c>
      <c r="J1283" s="127" t="s">
        <v>8489</v>
      </c>
      <c r="K1283" s="386">
        <v>2.28738123E8</v>
      </c>
      <c r="L1283" s="60" t="s">
        <v>18</v>
      </c>
      <c r="M1283" s="63" t="s">
        <v>18</v>
      </c>
      <c r="N1283" s="59" t="s">
        <v>18</v>
      </c>
      <c r="O1283" s="57"/>
    </row>
    <row r="1284">
      <c r="A1284" s="63">
        <v>2.0</v>
      </c>
      <c r="B1284" s="60" t="s">
        <v>6977</v>
      </c>
      <c r="C1284" s="60" t="s">
        <v>8394</v>
      </c>
      <c r="D1284" s="63" t="s">
        <v>18</v>
      </c>
      <c r="E1284" s="63" t="s">
        <v>8395</v>
      </c>
      <c r="F1284" s="63" t="s">
        <v>1608</v>
      </c>
      <c r="G1284" s="60" t="s">
        <v>8396</v>
      </c>
      <c r="H1284" s="126">
        <v>43495.0</v>
      </c>
      <c r="I1284" s="126">
        <v>43502.0</v>
      </c>
      <c r="J1284" s="127" t="s">
        <v>8502</v>
      </c>
      <c r="K1284" s="59">
        <v>1.8534237E7</v>
      </c>
      <c r="L1284" s="60" t="s">
        <v>18</v>
      </c>
      <c r="M1284" s="63" t="s">
        <v>18</v>
      </c>
      <c r="N1284" s="59" t="s">
        <v>18</v>
      </c>
      <c r="O1284" s="57"/>
    </row>
    <row r="1285">
      <c r="A1285" s="63">
        <v>1.0</v>
      </c>
      <c r="B1285" s="60" t="s">
        <v>8503</v>
      </c>
      <c r="C1285" s="60" t="s">
        <v>153</v>
      </c>
      <c r="D1285" s="63" t="s">
        <v>18</v>
      </c>
      <c r="E1285" s="63" t="s">
        <v>8504</v>
      </c>
      <c r="F1285" s="63" t="s">
        <v>1608</v>
      </c>
      <c r="G1285" s="60" t="s">
        <v>18</v>
      </c>
      <c r="H1285" s="126">
        <v>43591.0</v>
      </c>
      <c r="I1285" s="126">
        <v>43591.0</v>
      </c>
      <c r="J1285" s="121" t="s">
        <v>8505</v>
      </c>
      <c r="K1285" s="59">
        <v>399200.0</v>
      </c>
      <c r="L1285" s="60" t="s">
        <v>8506</v>
      </c>
      <c r="M1285" s="61" t="s">
        <v>8507</v>
      </c>
      <c r="N1285" s="66">
        <v>279440.0</v>
      </c>
      <c r="O1285" s="62" t="s">
        <v>337</v>
      </c>
    </row>
    <row r="1286">
      <c r="A1286" s="63">
        <v>1.0</v>
      </c>
      <c r="B1286" s="60" t="s">
        <v>8503</v>
      </c>
      <c r="C1286" s="60" t="s">
        <v>153</v>
      </c>
      <c r="D1286" s="63" t="s">
        <v>18</v>
      </c>
      <c r="E1286" s="63" t="s">
        <v>8504</v>
      </c>
      <c r="F1286" s="63" t="s">
        <v>1608</v>
      </c>
      <c r="G1286" s="60" t="s">
        <v>18</v>
      </c>
      <c r="H1286" s="126">
        <v>43591.0</v>
      </c>
      <c r="I1286" s="126">
        <v>43591.0</v>
      </c>
      <c r="J1286" s="121" t="s">
        <v>8505</v>
      </c>
      <c r="K1286" s="59">
        <v>234045.0</v>
      </c>
      <c r="L1286" s="60" t="s">
        <v>8508</v>
      </c>
      <c r="M1286" s="61" t="s">
        <v>8507</v>
      </c>
      <c r="N1286" s="66">
        <v>163831.5</v>
      </c>
      <c r="O1286" s="62" t="s">
        <v>337</v>
      </c>
    </row>
    <row r="1287">
      <c r="A1287" s="63">
        <v>1.0</v>
      </c>
      <c r="B1287" s="60" t="s">
        <v>108</v>
      </c>
      <c r="C1287" s="60" t="s">
        <v>5291</v>
      </c>
      <c r="D1287" s="63">
        <v>874.0</v>
      </c>
      <c r="E1287" s="63" t="s">
        <v>8509</v>
      </c>
      <c r="F1287" s="63" t="s">
        <v>1608</v>
      </c>
      <c r="G1287" s="60" t="s">
        <v>18</v>
      </c>
      <c r="H1287" s="126">
        <v>43675.0</v>
      </c>
      <c r="I1287" s="126">
        <v>43675.0</v>
      </c>
      <c r="J1287" s="127" t="s">
        <v>8510</v>
      </c>
      <c r="K1287" s="59">
        <v>1885284.0</v>
      </c>
      <c r="L1287" s="60" t="s">
        <v>18</v>
      </c>
      <c r="M1287" s="61" t="s">
        <v>8511</v>
      </c>
      <c r="N1287" s="66" t="s">
        <v>18</v>
      </c>
      <c r="O1287" s="57"/>
    </row>
    <row r="1288">
      <c r="A1288" s="63">
        <v>1.0</v>
      </c>
      <c r="B1288" s="60" t="s">
        <v>1568</v>
      </c>
      <c r="C1288" s="60" t="s">
        <v>8512</v>
      </c>
      <c r="D1288" s="63" t="s">
        <v>18</v>
      </c>
      <c r="E1288" s="63" t="s">
        <v>8509</v>
      </c>
      <c r="F1288" s="63" t="s">
        <v>1608</v>
      </c>
      <c r="G1288" s="60" t="s">
        <v>18</v>
      </c>
      <c r="H1288" s="126">
        <v>43525.0</v>
      </c>
      <c r="I1288" s="126">
        <v>43530.0</v>
      </c>
      <c r="J1288" s="127" t="s">
        <v>8513</v>
      </c>
      <c r="K1288" s="59">
        <v>1830056.0</v>
      </c>
      <c r="L1288" s="60" t="s">
        <v>18</v>
      </c>
      <c r="M1288" s="61" t="s">
        <v>18</v>
      </c>
      <c r="N1288" s="66" t="s">
        <v>18</v>
      </c>
      <c r="O1288" s="62"/>
    </row>
    <row r="1289">
      <c r="A1289" s="63">
        <v>1.0</v>
      </c>
      <c r="B1289" s="60" t="s">
        <v>1568</v>
      </c>
      <c r="C1289" s="60" t="s">
        <v>93</v>
      </c>
      <c r="D1289" s="63">
        <v>253.0</v>
      </c>
      <c r="E1289" s="63" t="s">
        <v>8514</v>
      </c>
      <c r="F1289" s="63" t="s">
        <v>1608</v>
      </c>
      <c r="G1289" s="60" t="s">
        <v>18</v>
      </c>
      <c r="H1289" s="126">
        <v>43523.0</v>
      </c>
      <c r="I1289" s="126">
        <v>43530.0</v>
      </c>
      <c r="J1289" s="127" t="s">
        <v>8515</v>
      </c>
      <c r="K1289" s="59">
        <v>430724.0</v>
      </c>
      <c r="L1289" s="60" t="s">
        <v>18</v>
      </c>
      <c r="M1289" s="61" t="s">
        <v>18</v>
      </c>
      <c r="N1289" s="66" t="s">
        <v>18</v>
      </c>
      <c r="O1289" s="62"/>
    </row>
    <row r="1290">
      <c r="A1290" s="63">
        <v>1.0</v>
      </c>
      <c r="B1290" s="60" t="s">
        <v>8516</v>
      </c>
      <c r="C1290" s="60" t="s">
        <v>326</v>
      </c>
      <c r="D1290" s="63" t="s">
        <v>18</v>
      </c>
      <c r="E1290" s="63" t="s">
        <v>8517</v>
      </c>
      <c r="F1290" s="63" t="s">
        <v>1608</v>
      </c>
      <c r="G1290" s="60" t="s">
        <v>18</v>
      </c>
      <c r="H1290" s="126">
        <v>43530.0</v>
      </c>
      <c r="I1290" s="126">
        <v>43530.0</v>
      </c>
      <c r="J1290" s="127" t="s">
        <v>8518</v>
      </c>
      <c r="K1290" s="59">
        <v>1377331.0</v>
      </c>
      <c r="L1290" s="60" t="s">
        <v>18</v>
      </c>
      <c r="M1290" s="63" t="s">
        <v>18</v>
      </c>
      <c r="N1290" s="59" t="s">
        <v>18</v>
      </c>
      <c r="O1290" s="57"/>
    </row>
    <row r="1291">
      <c r="A1291" s="63">
        <v>1.0</v>
      </c>
      <c r="B1291" s="60" t="s">
        <v>5582</v>
      </c>
      <c r="C1291" s="60" t="s">
        <v>217</v>
      </c>
      <c r="D1291" s="63">
        <v>300.0</v>
      </c>
      <c r="E1291" s="63" t="s">
        <v>8519</v>
      </c>
      <c r="F1291" s="63" t="s">
        <v>1608</v>
      </c>
      <c r="G1291" s="60" t="s">
        <v>18</v>
      </c>
      <c r="H1291" s="126">
        <v>43535.0</v>
      </c>
      <c r="I1291" s="76">
        <v>43536.0</v>
      </c>
      <c r="J1291" s="127" t="s">
        <v>8520</v>
      </c>
      <c r="K1291" s="59">
        <v>2032254.0</v>
      </c>
      <c r="L1291" s="60" t="s">
        <v>18</v>
      </c>
      <c r="M1291" s="63" t="s">
        <v>18</v>
      </c>
      <c r="N1291" s="59" t="s">
        <v>18</v>
      </c>
      <c r="O1291" s="57"/>
    </row>
    <row r="1292">
      <c r="A1292" s="63">
        <v>1.0</v>
      </c>
      <c r="B1292" s="60" t="s">
        <v>2252</v>
      </c>
      <c r="C1292" s="60" t="s">
        <v>8521</v>
      </c>
      <c r="D1292" s="63">
        <v>285.0</v>
      </c>
      <c r="E1292" s="63" t="s">
        <v>8522</v>
      </c>
      <c r="F1292" s="63" t="s">
        <v>1608</v>
      </c>
      <c r="G1292" s="60" t="s">
        <v>18</v>
      </c>
      <c r="H1292" s="126">
        <v>43535.0</v>
      </c>
      <c r="I1292" s="126">
        <v>43536.0</v>
      </c>
      <c r="J1292" s="127" t="s">
        <v>8523</v>
      </c>
      <c r="K1292" s="59">
        <v>443974.0</v>
      </c>
      <c r="L1292" s="60" t="s">
        <v>18</v>
      </c>
      <c r="M1292" s="63" t="s">
        <v>18</v>
      </c>
      <c r="N1292" s="59" t="s">
        <v>18</v>
      </c>
      <c r="O1292" s="57"/>
    </row>
    <row r="1293">
      <c r="A1293" s="63">
        <v>2.0</v>
      </c>
      <c r="B1293" s="60" t="s">
        <v>197</v>
      </c>
      <c r="C1293" s="60" t="s">
        <v>8524</v>
      </c>
      <c r="D1293" s="158">
        <v>481.0</v>
      </c>
      <c r="E1293" s="63" t="s">
        <v>8525</v>
      </c>
      <c r="F1293" s="63" t="s">
        <v>1608</v>
      </c>
      <c r="G1293" s="60" t="s">
        <v>18</v>
      </c>
      <c r="H1293" s="126">
        <v>43608.0</v>
      </c>
      <c r="I1293" s="126">
        <v>43620.0</v>
      </c>
      <c r="J1293" s="127" t="s">
        <v>8526</v>
      </c>
      <c r="K1293" s="59">
        <v>5476458.0</v>
      </c>
      <c r="L1293" s="60" t="s">
        <v>18</v>
      </c>
      <c r="M1293" s="63" t="s">
        <v>18</v>
      </c>
      <c r="N1293" s="59" t="s">
        <v>18</v>
      </c>
      <c r="O1293" s="62"/>
    </row>
    <row r="1294">
      <c r="A1294" s="63">
        <v>2.0</v>
      </c>
      <c r="B1294" s="60" t="s">
        <v>197</v>
      </c>
      <c r="C1294" s="60" t="s">
        <v>8524</v>
      </c>
      <c r="D1294" s="63">
        <v>271.0</v>
      </c>
      <c r="E1294" s="63" t="s">
        <v>8525</v>
      </c>
      <c r="F1294" s="63" t="s">
        <v>1608</v>
      </c>
      <c r="G1294" s="60" t="s">
        <v>5228</v>
      </c>
      <c r="H1294" s="126">
        <v>43539.0</v>
      </c>
      <c r="I1294" s="126">
        <v>43550.0</v>
      </c>
      <c r="J1294" s="127" t="s">
        <v>8527</v>
      </c>
      <c r="K1294" s="59">
        <v>5476458.0</v>
      </c>
      <c r="L1294" s="59" t="s">
        <v>18</v>
      </c>
      <c r="M1294" s="63" t="s">
        <v>18</v>
      </c>
      <c r="N1294" s="59" t="s">
        <v>18</v>
      </c>
      <c r="O1294" s="57"/>
    </row>
    <row r="1295">
      <c r="A1295" s="63">
        <v>2.0</v>
      </c>
      <c r="B1295" s="60" t="s">
        <v>197</v>
      </c>
      <c r="C1295" s="60" t="s">
        <v>8524</v>
      </c>
      <c r="D1295" s="63">
        <v>295.0</v>
      </c>
      <c r="E1295" s="63" t="s">
        <v>8525</v>
      </c>
      <c r="F1295" s="63" t="s">
        <v>1608</v>
      </c>
      <c r="G1295" s="60" t="s">
        <v>5228</v>
      </c>
      <c r="H1295" s="126">
        <v>43535.0</v>
      </c>
      <c r="I1295" s="126">
        <v>43550.0</v>
      </c>
      <c r="J1295" s="127" t="s">
        <v>8528</v>
      </c>
      <c r="K1295" s="59">
        <v>5476458.0</v>
      </c>
      <c r="L1295" s="60" t="s">
        <v>18</v>
      </c>
      <c r="M1295" s="63" t="s">
        <v>18</v>
      </c>
      <c r="N1295" s="59" t="s">
        <v>18</v>
      </c>
      <c r="O1295" s="57"/>
    </row>
    <row r="1296">
      <c r="A1296" s="63">
        <v>2.0</v>
      </c>
      <c r="B1296" s="60" t="s">
        <v>8529</v>
      </c>
      <c r="C1296" s="60" t="s">
        <v>8530</v>
      </c>
      <c r="D1296" s="63">
        <v>1119.0</v>
      </c>
      <c r="E1296" s="63" t="s">
        <v>8531</v>
      </c>
      <c r="F1296" s="63" t="s">
        <v>1608</v>
      </c>
      <c r="G1296" s="60" t="s">
        <v>6948</v>
      </c>
      <c r="H1296" s="126">
        <v>43787.0</v>
      </c>
      <c r="I1296" s="126">
        <v>43790.0</v>
      </c>
      <c r="J1296" s="127" t="s">
        <v>8532</v>
      </c>
      <c r="K1296" s="59">
        <v>2.985E7</v>
      </c>
      <c r="L1296" s="60" t="s">
        <v>18</v>
      </c>
      <c r="M1296" s="63" t="s">
        <v>18</v>
      </c>
      <c r="N1296" s="59" t="s">
        <v>18</v>
      </c>
      <c r="O1296" s="57"/>
    </row>
    <row r="1297">
      <c r="A1297" s="63">
        <v>2.0</v>
      </c>
      <c r="B1297" s="60" t="s">
        <v>8533</v>
      </c>
      <c r="C1297" s="60" t="s">
        <v>513</v>
      </c>
      <c r="D1297" s="63" t="s">
        <v>18</v>
      </c>
      <c r="E1297" s="63" t="s">
        <v>8531</v>
      </c>
      <c r="F1297" s="63" t="s">
        <v>1608</v>
      </c>
      <c r="G1297" s="60" t="s">
        <v>6948</v>
      </c>
      <c r="H1297" s="126">
        <v>43734.0</v>
      </c>
      <c r="I1297" s="126">
        <v>43741.0</v>
      </c>
      <c r="J1297" s="127" t="s">
        <v>8534</v>
      </c>
      <c r="K1297" s="59">
        <v>2.2865344E7</v>
      </c>
      <c r="L1297" s="60" t="s">
        <v>18</v>
      </c>
      <c r="M1297" s="63" t="s">
        <v>18</v>
      </c>
      <c r="N1297" s="59" t="s">
        <v>18</v>
      </c>
      <c r="O1297" s="57"/>
    </row>
    <row r="1298">
      <c r="A1298" s="63">
        <v>2.0</v>
      </c>
      <c r="B1298" s="203" t="s">
        <v>8535</v>
      </c>
      <c r="C1298" s="60" t="s">
        <v>8536</v>
      </c>
      <c r="D1298" s="63">
        <v>922.0</v>
      </c>
      <c r="E1298" s="63" t="s">
        <v>8531</v>
      </c>
      <c r="F1298" s="63" t="s">
        <v>1608</v>
      </c>
      <c r="G1298" s="60" t="s">
        <v>8537</v>
      </c>
      <c r="H1298" s="126">
        <v>43731.0</v>
      </c>
      <c r="I1298" s="126">
        <v>43741.0</v>
      </c>
      <c r="J1298" s="127" t="s">
        <v>8534</v>
      </c>
      <c r="K1298" s="59">
        <v>2.2865344E7</v>
      </c>
      <c r="L1298" s="60" t="s">
        <v>18</v>
      </c>
      <c r="M1298" s="63" t="s">
        <v>18</v>
      </c>
      <c r="N1298" s="59" t="s">
        <v>18</v>
      </c>
      <c r="O1298" s="57"/>
    </row>
    <row r="1299">
      <c r="A1299" s="63">
        <v>2.0</v>
      </c>
      <c r="B1299" s="60" t="s">
        <v>8538</v>
      </c>
      <c r="C1299" s="60" t="s">
        <v>8539</v>
      </c>
      <c r="D1299" s="63">
        <v>232.0</v>
      </c>
      <c r="E1299" s="63" t="s">
        <v>8531</v>
      </c>
      <c r="F1299" s="63" t="s">
        <v>1608</v>
      </c>
      <c r="G1299" s="60" t="s">
        <v>6948</v>
      </c>
      <c r="H1299" s="126">
        <v>43518.0</v>
      </c>
      <c r="I1299" s="126">
        <v>43546.0</v>
      </c>
      <c r="J1299" s="127" t="s">
        <v>8540</v>
      </c>
      <c r="K1299" s="59">
        <v>2.4627486E7</v>
      </c>
      <c r="L1299" s="60" t="s">
        <v>18</v>
      </c>
      <c r="M1299" s="61" t="s">
        <v>18</v>
      </c>
      <c r="N1299" s="66" t="s">
        <v>18</v>
      </c>
      <c r="O1299" s="62"/>
    </row>
    <row r="1300">
      <c r="A1300" s="63">
        <v>2.0</v>
      </c>
      <c r="B1300" s="60" t="s">
        <v>8541</v>
      </c>
      <c r="C1300" s="60" t="s">
        <v>8542</v>
      </c>
      <c r="D1300" s="63" t="s">
        <v>18</v>
      </c>
      <c r="E1300" s="63" t="s">
        <v>5024</v>
      </c>
      <c r="F1300" s="63" t="s">
        <v>1608</v>
      </c>
      <c r="G1300" s="60" t="s">
        <v>5736</v>
      </c>
      <c r="H1300" s="126">
        <v>43718.0</v>
      </c>
      <c r="I1300" s="126">
        <v>43718.0</v>
      </c>
      <c r="J1300" s="121" t="s">
        <v>5779</v>
      </c>
      <c r="K1300" s="59">
        <v>2.8035422E7</v>
      </c>
      <c r="L1300" s="60" t="s">
        <v>8543</v>
      </c>
      <c r="M1300" s="61" t="s">
        <v>8544</v>
      </c>
      <c r="N1300" s="66">
        <f>150000+13092681.84</f>
        <v>13242681.84</v>
      </c>
      <c r="O1300" s="62" t="s">
        <v>5740</v>
      </c>
    </row>
    <row r="1301">
      <c r="A1301" s="63">
        <v>2.0</v>
      </c>
      <c r="B1301" s="60" t="s">
        <v>8541</v>
      </c>
      <c r="C1301" s="60" t="s">
        <v>8542</v>
      </c>
      <c r="D1301" s="63" t="s">
        <v>18</v>
      </c>
      <c r="E1301" s="63" t="s">
        <v>5024</v>
      </c>
      <c r="F1301" s="63" t="s">
        <v>1608</v>
      </c>
      <c r="G1301" s="60" t="s">
        <v>5736</v>
      </c>
      <c r="H1301" s="126">
        <v>43718.0</v>
      </c>
      <c r="I1301" s="126">
        <v>43718.0</v>
      </c>
      <c r="J1301" s="121" t="s">
        <v>5779</v>
      </c>
      <c r="K1301" s="59">
        <v>2.8035422E7</v>
      </c>
      <c r="L1301" s="60" t="s">
        <v>8543</v>
      </c>
      <c r="M1301" s="61" t="s">
        <v>8544</v>
      </c>
      <c r="N1301" s="66">
        <v>60000.0</v>
      </c>
      <c r="O1301" s="62" t="s">
        <v>5740</v>
      </c>
    </row>
    <row r="1302">
      <c r="A1302" s="63">
        <v>2.0</v>
      </c>
      <c r="B1302" s="60" t="s">
        <v>8541</v>
      </c>
      <c r="C1302" s="60" t="s">
        <v>8542</v>
      </c>
      <c r="D1302" s="63">
        <v>454.0</v>
      </c>
      <c r="E1302" s="63" t="s">
        <v>5024</v>
      </c>
      <c r="F1302" s="63" t="s">
        <v>1608</v>
      </c>
      <c r="G1302" s="60" t="s">
        <v>5736</v>
      </c>
      <c r="H1302" s="126">
        <v>43601.0</v>
      </c>
      <c r="I1302" s="126">
        <v>43601.0</v>
      </c>
      <c r="J1302" s="121" t="s">
        <v>8545</v>
      </c>
      <c r="K1302" s="59">
        <v>2.8035422E7</v>
      </c>
      <c r="L1302" s="60" t="s">
        <v>8543</v>
      </c>
      <c r="M1302" s="61" t="s">
        <v>8544</v>
      </c>
      <c r="N1302" s="66" t="s">
        <v>18</v>
      </c>
      <c r="O1302" s="57"/>
    </row>
    <row r="1303">
      <c r="A1303" s="63">
        <v>1.0</v>
      </c>
      <c r="B1303" s="60" t="s">
        <v>127</v>
      </c>
      <c r="C1303" s="60" t="s">
        <v>8546</v>
      </c>
      <c r="D1303" s="63">
        <v>326.0</v>
      </c>
      <c r="E1303" s="63" t="s">
        <v>8547</v>
      </c>
      <c r="F1303" s="63" t="s">
        <v>1608</v>
      </c>
      <c r="G1303" s="60" t="s">
        <v>18</v>
      </c>
      <c r="H1303" s="126">
        <v>43542.0</v>
      </c>
      <c r="I1303" s="126">
        <v>43542.0</v>
      </c>
      <c r="J1303" s="121" t="s">
        <v>8548</v>
      </c>
      <c r="K1303" s="59">
        <v>1406261.0</v>
      </c>
      <c r="L1303" s="60" t="s">
        <v>18</v>
      </c>
      <c r="M1303" s="63" t="s">
        <v>18</v>
      </c>
      <c r="N1303" s="66" t="s">
        <v>18</v>
      </c>
      <c r="O1303" s="57"/>
    </row>
    <row r="1304">
      <c r="A1304" s="63">
        <v>1.0</v>
      </c>
      <c r="B1304" s="60" t="s">
        <v>127</v>
      </c>
      <c r="C1304" s="60" t="s">
        <v>8546</v>
      </c>
      <c r="D1304" s="63">
        <v>334.0</v>
      </c>
      <c r="E1304" s="63" t="s">
        <v>8547</v>
      </c>
      <c r="F1304" s="63" t="s">
        <v>1608</v>
      </c>
      <c r="G1304" s="60" t="s">
        <v>18</v>
      </c>
      <c r="H1304" s="126">
        <v>43543.0</v>
      </c>
      <c r="I1304" s="126">
        <v>43542.0</v>
      </c>
      <c r="J1304" s="121" t="s">
        <v>8549</v>
      </c>
      <c r="K1304" s="59">
        <v>1406261.0</v>
      </c>
      <c r="L1304" s="60" t="s">
        <v>18</v>
      </c>
      <c r="M1304" s="63" t="s">
        <v>18</v>
      </c>
      <c r="N1304" s="66" t="s">
        <v>18</v>
      </c>
      <c r="O1304" s="62"/>
    </row>
    <row r="1305">
      <c r="A1305" s="63">
        <v>2.0</v>
      </c>
      <c r="B1305" s="60" t="s">
        <v>5033</v>
      </c>
      <c r="C1305" s="60" t="s">
        <v>8550</v>
      </c>
      <c r="D1305" s="63" t="s">
        <v>18</v>
      </c>
      <c r="E1305" s="63" t="s">
        <v>8551</v>
      </c>
      <c r="F1305" s="63" t="s">
        <v>1608</v>
      </c>
      <c r="G1305" s="60" t="s">
        <v>18</v>
      </c>
      <c r="H1305" s="126">
        <v>43539.0</v>
      </c>
      <c r="I1305" s="126">
        <v>43600.0</v>
      </c>
      <c r="J1305" s="127" t="s">
        <v>8552</v>
      </c>
      <c r="K1305" s="59">
        <v>4.621119E7</v>
      </c>
      <c r="L1305" s="60" t="s">
        <v>18</v>
      </c>
      <c r="M1305" s="63" t="s">
        <v>18</v>
      </c>
      <c r="N1305" s="59" t="s">
        <v>18</v>
      </c>
      <c r="O1305" s="57"/>
    </row>
    <row r="1306">
      <c r="A1306" s="63">
        <v>3.0</v>
      </c>
      <c r="B1306" s="60" t="s">
        <v>1021</v>
      </c>
      <c r="C1306" s="60" t="s">
        <v>8553</v>
      </c>
      <c r="D1306" s="63" t="s">
        <v>8554</v>
      </c>
      <c r="E1306" s="63" t="s">
        <v>8555</v>
      </c>
      <c r="F1306" s="63" t="s">
        <v>1608</v>
      </c>
      <c r="G1306" s="60" t="s">
        <v>5302</v>
      </c>
      <c r="H1306" s="64">
        <v>43537.0</v>
      </c>
      <c r="I1306" s="64">
        <v>43545.0</v>
      </c>
      <c r="J1306" s="127" t="s">
        <v>8556</v>
      </c>
      <c r="K1306" s="59">
        <v>1.1507E8</v>
      </c>
      <c r="L1306" s="60" t="s">
        <v>18</v>
      </c>
      <c r="M1306" s="61" t="s">
        <v>18</v>
      </c>
      <c r="N1306" s="66" t="s">
        <v>18</v>
      </c>
      <c r="O1306" s="57"/>
    </row>
    <row r="1307">
      <c r="A1307" s="63">
        <v>2.0</v>
      </c>
      <c r="B1307" s="60" t="s">
        <v>8557</v>
      </c>
      <c r="C1307" s="60" t="s">
        <v>8558</v>
      </c>
      <c r="D1307" s="63">
        <v>347.0</v>
      </c>
      <c r="E1307" s="63" t="s">
        <v>8559</v>
      </c>
      <c r="F1307" s="63" t="s">
        <v>1608</v>
      </c>
      <c r="G1307" s="60" t="s">
        <v>5736</v>
      </c>
      <c r="H1307" s="126">
        <v>43544.0</v>
      </c>
      <c r="I1307" s="126">
        <v>43572.0</v>
      </c>
      <c r="J1307" s="127" t="s">
        <v>8560</v>
      </c>
      <c r="K1307" s="59">
        <v>3413713.0</v>
      </c>
      <c r="L1307" s="60" t="s">
        <v>18</v>
      </c>
      <c r="M1307" s="63" t="s">
        <v>18</v>
      </c>
      <c r="N1307" s="59" t="s">
        <v>18</v>
      </c>
      <c r="O1307" s="57"/>
    </row>
    <row r="1308">
      <c r="A1308" s="63">
        <v>2.0</v>
      </c>
      <c r="B1308" s="60" t="s">
        <v>6542</v>
      </c>
      <c r="C1308" s="60" t="s">
        <v>8561</v>
      </c>
      <c r="D1308" s="63" t="s">
        <v>18</v>
      </c>
      <c r="E1308" s="63" t="s">
        <v>8562</v>
      </c>
      <c r="F1308" s="63" t="s">
        <v>1608</v>
      </c>
      <c r="G1308" s="60" t="s">
        <v>5060</v>
      </c>
      <c r="H1308" s="126">
        <v>43755.0</v>
      </c>
      <c r="I1308" s="126">
        <v>43759.0</v>
      </c>
      <c r="J1308" s="127" t="s">
        <v>8563</v>
      </c>
      <c r="K1308" s="59">
        <v>2.9574952E7</v>
      </c>
      <c r="L1308" s="60" t="s">
        <v>18</v>
      </c>
      <c r="M1308" s="63" t="s">
        <v>18</v>
      </c>
      <c r="N1308" s="59" t="s">
        <v>18</v>
      </c>
      <c r="O1308" s="57"/>
    </row>
    <row r="1309">
      <c r="A1309" s="63">
        <v>1.0</v>
      </c>
      <c r="B1309" s="60" t="s">
        <v>8564</v>
      </c>
      <c r="C1309" s="60" t="s">
        <v>8565</v>
      </c>
      <c r="D1309" s="63" t="s">
        <v>18</v>
      </c>
      <c r="E1309" s="63" t="s">
        <v>8562</v>
      </c>
      <c r="F1309" s="63" t="s">
        <v>1608</v>
      </c>
      <c r="G1309" s="60" t="s">
        <v>5736</v>
      </c>
      <c r="H1309" s="126">
        <v>43601.0</v>
      </c>
      <c r="I1309" s="126">
        <v>43613.0</v>
      </c>
      <c r="J1309" s="127" t="s">
        <v>8566</v>
      </c>
      <c r="K1309" s="59">
        <v>3.1559566E7</v>
      </c>
      <c r="L1309" s="60" t="s">
        <v>18</v>
      </c>
      <c r="M1309" s="63" t="s">
        <v>18</v>
      </c>
      <c r="N1309" s="59" t="s">
        <v>18</v>
      </c>
      <c r="O1309" s="57"/>
    </row>
    <row r="1310">
      <c r="A1310" s="63">
        <v>1.0</v>
      </c>
      <c r="B1310" s="60" t="s">
        <v>8564</v>
      </c>
      <c r="C1310" s="60" t="s">
        <v>8565</v>
      </c>
      <c r="D1310" s="63">
        <v>341.0</v>
      </c>
      <c r="E1310" s="63" t="s">
        <v>8562</v>
      </c>
      <c r="F1310" s="63" t="s">
        <v>1608</v>
      </c>
      <c r="G1310" s="60" t="s">
        <v>5736</v>
      </c>
      <c r="H1310" s="126">
        <v>43544.0</v>
      </c>
      <c r="I1310" s="126">
        <v>43567.0</v>
      </c>
      <c r="J1310" s="127" t="s">
        <v>8567</v>
      </c>
      <c r="K1310" s="59">
        <v>3.5561231E7</v>
      </c>
      <c r="L1310" s="60" t="s">
        <v>18</v>
      </c>
      <c r="M1310" s="63" t="s">
        <v>18</v>
      </c>
      <c r="N1310" s="59" t="s">
        <v>18</v>
      </c>
      <c r="O1310" s="57"/>
    </row>
    <row r="1311">
      <c r="A1311" s="63">
        <v>2.0</v>
      </c>
      <c r="B1311" s="60" t="s">
        <v>1614</v>
      </c>
      <c r="C1311" s="60" t="s">
        <v>5158</v>
      </c>
      <c r="D1311" s="63" t="s">
        <v>18</v>
      </c>
      <c r="E1311" s="63" t="s">
        <v>8568</v>
      </c>
      <c r="F1311" s="63" t="s">
        <v>1608</v>
      </c>
      <c r="G1311" s="60" t="s">
        <v>8396</v>
      </c>
      <c r="H1311" s="126">
        <v>43619.0</v>
      </c>
      <c r="I1311" s="126">
        <v>43630.0</v>
      </c>
      <c r="J1311" s="127" t="s">
        <v>8569</v>
      </c>
      <c r="K1311" s="59">
        <v>1.8271189E7</v>
      </c>
      <c r="L1311" s="60" t="s">
        <v>8570</v>
      </c>
      <c r="M1311" s="63" t="s">
        <v>18</v>
      </c>
      <c r="N1311" s="59" t="s">
        <v>18</v>
      </c>
      <c r="O1311" s="57"/>
    </row>
    <row r="1312">
      <c r="A1312" s="63">
        <v>2.0</v>
      </c>
      <c r="B1312" s="60" t="s">
        <v>1614</v>
      </c>
      <c r="C1312" s="60" t="s">
        <v>5158</v>
      </c>
      <c r="D1312" s="63">
        <v>358.0</v>
      </c>
      <c r="E1312" s="63" t="s">
        <v>8568</v>
      </c>
      <c r="F1312" s="63" t="s">
        <v>1608</v>
      </c>
      <c r="G1312" s="60" t="s">
        <v>8396</v>
      </c>
      <c r="H1312" s="126">
        <v>43544.0</v>
      </c>
      <c r="I1312" s="126">
        <v>43550.0</v>
      </c>
      <c r="J1312" s="127" t="s">
        <v>8571</v>
      </c>
      <c r="K1312" s="59">
        <v>1.8407786E7</v>
      </c>
      <c r="L1312" s="60" t="s">
        <v>18</v>
      </c>
      <c r="M1312" s="63" t="s">
        <v>18</v>
      </c>
      <c r="N1312" s="59" t="s">
        <v>18</v>
      </c>
      <c r="O1312" s="57"/>
    </row>
    <row r="1313">
      <c r="A1313" s="63">
        <v>1.0</v>
      </c>
      <c r="B1313" s="60" t="s">
        <v>8467</v>
      </c>
      <c r="C1313" s="60" t="s">
        <v>120</v>
      </c>
      <c r="D1313" s="63" t="s">
        <v>18</v>
      </c>
      <c r="E1313" s="63" t="s">
        <v>8572</v>
      </c>
      <c r="F1313" s="63" t="s">
        <v>1608</v>
      </c>
      <c r="G1313" s="60" t="s">
        <v>18</v>
      </c>
      <c r="H1313" s="126">
        <v>43683.0</v>
      </c>
      <c r="I1313" s="126">
        <v>43683.0</v>
      </c>
      <c r="J1313" s="121" t="s">
        <v>7228</v>
      </c>
      <c r="K1313" s="59">
        <v>8462059.01</v>
      </c>
      <c r="L1313" s="60" t="s">
        <v>8573</v>
      </c>
      <c r="M1313" s="61" t="s">
        <v>8574</v>
      </c>
      <c r="N1313" s="66">
        <v>1692411.8</v>
      </c>
      <c r="O1313" s="62" t="s">
        <v>337</v>
      </c>
    </row>
    <row r="1314">
      <c r="A1314" s="63">
        <v>1.0</v>
      </c>
      <c r="B1314" s="60" t="s">
        <v>8467</v>
      </c>
      <c r="C1314" s="60" t="s">
        <v>120</v>
      </c>
      <c r="D1314" s="63">
        <v>214.0</v>
      </c>
      <c r="E1314" s="63" t="s">
        <v>8572</v>
      </c>
      <c r="F1314" s="63" t="s">
        <v>1608</v>
      </c>
      <c r="G1314" s="60" t="s">
        <v>18</v>
      </c>
      <c r="H1314" s="126">
        <v>43522.0</v>
      </c>
      <c r="I1314" s="126">
        <v>43530.0</v>
      </c>
      <c r="J1314" s="121" t="s">
        <v>8575</v>
      </c>
      <c r="K1314" s="59">
        <v>8462059.01</v>
      </c>
      <c r="L1314" s="60" t="s">
        <v>8573</v>
      </c>
      <c r="M1314" s="61" t="s">
        <v>8574</v>
      </c>
      <c r="N1314" s="66" t="s">
        <v>18</v>
      </c>
      <c r="O1314" s="57"/>
    </row>
    <row r="1315">
      <c r="A1315" s="63">
        <v>1.0</v>
      </c>
      <c r="B1315" s="60" t="s">
        <v>8467</v>
      </c>
      <c r="C1315" s="60" t="s">
        <v>120</v>
      </c>
      <c r="D1315" s="63" t="s">
        <v>18</v>
      </c>
      <c r="E1315" s="63" t="s">
        <v>8572</v>
      </c>
      <c r="F1315" s="63" t="s">
        <v>1608</v>
      </c>
      <c r="G1315" s="60" t="s">
        <v>18</v>
      </c>
      <c r="H1315" s="126">
        <v>43509.0</v>
      </c>
      <c r="I1315" s="126">
        <v>43509.0</v>
      </c>
      <c r="J1315" s="121" t="s">
        <v>8576</v>
      </c>
      <c r="K1315" s="59">
        <v>8462059.01</v>
      </c>
      <c r="L1315" s="60" t="s">
        <v>8573</v>
      </c>
      <c r="M1315" s="61" t="s">
        <v>8574</v>
      </c>
      <c r="N1315" s="66">
        <v>6769647.21</v>
      </c>
      <c r="O1315" s="62" t="s">
        <v>337</v>
      </c>
    </row>
    <row r="1316">
      <c r="A1316" s="63">
        <v>3.0</v>
      </c>
      <c r="B1316" s="60" t="s">
        <v>197</v>
      </c>
      <c r="C1316" s="60" t="s">
        <v>5226</v>
      </c>
      <c r="D1316" s="63" t="s">
        <v>18</v>
      </c>
      <c r="E1316" s="63" t="s">
        <v>8577</v>
      </c>
      <c r="F1316" s="63" t="s">
        <v>1608</v>
      </c>
      <c r="G1316" s="60" t="s">
        <v>5228</v>
      </c>
      <c r="H1316" s="126">
        <v>43782.0</v>
      </c>
      <c r="I1316" s="126">
        <v>43782.0</v>
      </c>
      <c r="J1316" s="121" t="s">
        <v>8578</v>
      </c>
      <c r="K1316" s="59">
        <v>2.94599988E8</v>
      </c>
      <c r="L1316" s="60" t="s">
        <v>8579</v>
      </c>
      <c r="M1316" s="61" t="s">
        <v>8580</v>
      </c>
      <c r="N1316" s="66">
        <v>5000000.0</v>
      </c>
      <c r="O1316" s="62" t="s">
        <v>5232</v>
      </c>
    </row>
    <row r="1317">
      <c r="A1317" s="63">
        <v>3.0</v>
      </c>
      <c r="B1317" s="60" t="s">
        <v>197</v>
      </c>
      <c r="C1317" s="60" t="s">
        <v>5226</v>
      </c>
      <c r="D1317" s="63" t="s">
        <v>18</v>
      </c>
      <c r="E1317" s="63" t="s">
        <v>8577</v>
      </c>
      <c r="F1317" s="63" t="s">
        <v>1608</v>
      </c>
      <c r="G1317" s="60" t="s">
        <v>5228</v>
      </c>
      <c r="H1317" s="126">
        <v>43740.0</v>
      </c>
      <c r="I1317" s="126">
        <v>43740.0</v>
      </c>
      <c r="J1317" s="121" t="s">
        <v>8581</v>
      </c>
      <c r="K1317" s="59">
        <v>2.94599988E8</v>
      </c>
      <c r="L1317" s="60" t="s">
        <v>8579</v>
      </c>
      <c r="M1317" s="61" t="s">
        <v>8580</v>
      </c>
      <c r="N1317" s="66">
        <v>2.0E7</v>
      </c>
      <c r="O1317" s="62" t="s">
        <v>5232</v>
      </c>
    </row>
    <row r="1318">
      <c r="A1318" s="63">
        <v>3.0</v>
      </c>
      <c r="B1318" s="60" t="s">
        <v>197</v>
      </c>
      <c r="C1318" s="60" t="s">
        <v>5226</v>
      </c>
      <c r="D1318" s="63" t="s">
        <v>18</v>
      </c>
      <c r="E1318" s="63" t="s">
        <v>8577</v>
      </c>
      <c r="F1318" s="63" t="s">
        <v>1608</v>
      </c>
      <c r="G1318" s="60" t="s">
        <v>5228</v>
      </c>
      <c r="H1318" s="126">
        <v>43685.0</v>
      </c>
      <c r="I1318" s="126">
        <v>43685.0</v>
      </c>
      <c r="J1318" s="121" t="s">
        <v>8582</v>
      </c>
      <c r="K1318" s="59">
        <v>2.94599988E8</v>
      </c>
      <c r="L1318" s="60" t="s">
        <v>8579</v>
      </c>
      <c r="M1318" s="61" t="s">
        <v>8580</v>
      </c>
      <c r="N1318" s="66">
        <v>1.0E7</v>
      </c>
      <c r="O1318" s="62" t="s">
        <v>5232</v>
      </c>
    </row>
    <row r="1319">
      <c r="A1319" s="63">
        <v>3.0</v>
      </c>
      <c r="B1319" s="60" t="s">
        <v>197</v>
      </c>
      <c r="C1319" s="60" t="s">
        <v>5226</v>
      </c>
      <c r="D1319" s="63" t="s">
        <v>18</v>
      </c>
      <c r="E1319" s="63" t="s">
        <v>8577</v>
      </c>
      <c r="F1319" s="63" t="s">
        <v>1608</v>
      </c>
      <c r="G1319" s="60" t="s">
        <v>5228</v>
      </c>
      <c r="H1319" s="126">
        <v>43643.0</v>
      </c>
      <c r="I1319" s="126">
        <v>43643.0</v>
      </c>
      <c r="J1319" s="121" t="s">
        <v>7715</v>
      </c>
      <c r="K1319" s="59">
        <v>2.94599988E8</v>
      </c>
      <c r="L1319" s="60" t="s">
        <v>8579</v>
      </c>
      <c r="M1319" s="61" t="s">
        <v>8580</v>
      </c>
      <c r="N1319" s="66">
        <v>4.7E7</v>
      </c>
      <c r="O1319" s="62" t="s">
        <v>5232</v>
      </c>
    </row>
    <row r="1320">
      <c r="A1320" s="63">
        <v>2.0</v>
      </c>
      <c r="B1320" s="60" t="s">
        <v>7404</v>
      </c>
      <c r="C1320" s="60" t="s">
        <v>513</v>
      </c>
      <c r="D1320" s="63" t="s">
        <v>18</v>
      </c>
      <c r="E1320" s="63" t="s">
        <v>8583</v>
      </c>
      <c r="F1320" s="63" t="s">
        <v>1608</v>
      </c>
      <c r="G1320" s="60" t="s">
        <v>6948</v>
      </c>
      <c r="H1320" s="126">
        <v>43553.0</v>
      </c>
      <c r="I1320" s="126">
        <v>43553.0</v>
      </c>
      <c r="J1320" s="121" t="s">
        <v>7299</v>
      </c>
      <c r="K1320" s="59">
        <v>3233468.0</v>
      </c>
      <c r="L1320" s="60" t="s">
        <v>8584</v>
      </c>
      <c r="M1320" s="61" t="s">
        <v>8585</v>
      </c>
      <c r="N1320" s="66">
        <v>847820.4</v>
      </c>
      <c r="O1320" s="62" t="s">
        <v>337</v>
      </c>
    </row>
    <row r="1321" ht="36.75" customHeight="1">
      <c r="A1321" s="63">
        <v>3.0</v>
      </c>
      <c r="B1321" s="60" t="s">
        <v>108</v>
      </c>
      <c r="C1321" s="60" t="s">
        <v>8586</v>
      </c>
      <c r="D1321" s="63">
        <v>425.0</v>
      </c>
      <c r="E1321" s="63" t="s">
        <v>1712</v>
      </c>
      <c r="F1321" s="63" t="s">
        <v>1608</v>
      </c>
      <c r="G1321" s="60" t="s">
        <v>4982</v>
      </c>
      <c r="H1321" s="126">
        <v>43585.0</v>
      </c>
      <c r="I1321" s="126">
        <v>43608.0</v>
      </c>
      <c r="J1321" s="127" t="s">
        <v>8587</v>
      </c>
      <c r="K1321" s="59">
        <v>1.8E9</v>
      </c>
      <c r="L1321" s="63" t="s">
        <v>8588</v>
      </c>
      <c r="M1321" s="61" t="s">
        <v>1716</v>
      </c>
      <c r="N1321" s="63" t="s">
        <v>18</v>
      </c>
      <c r="O1321" s="57"/>
    </row>
    <row r="1322">
      <c r="A1322" s="63">
        <v>3.0</v>
      </c>
      <c r="B1322" s="60" t="s">
        <v>835</v>
      </c>
      <c r="C1322" s="60" t="s">
        <v>5240</v>
      </c>
      <c r="D1322" s="63">
        <v>296.0</v>
      </c>
      <c r="E1322" s="63" t="s">
        <v>5241</v>
      </c>
      <c r="F1322" s="63" t="s">
        <v>1608</v>
      </c>
      <c r="G1322" s="60" t="s">
        <v>6719</v>
      </c>
      <c r="H1322" s="126">
        <v>43535.0</v>
      </c>
      <c r="I1322" s="126">
        <v>43553.0</v>
      </c>
      <c r="J1322" s="127" t="s">
        <v>8589</v>
      </c>
      <c r="K1322" s="59">
        <v>1.08E8</v>
      </c>
      <c r="L1322" s="60" t="s">
        <v>5244</v>
      </c>
      <c r="M1322" s="61" t="s">
        <v>18</v>
      </c>
      <c r="N1322" s="66" t="s">
        <v>18</v>
      </c>
      <c r="O1322" s="57"/>
    </row>
    <row r="1323">
      <c r="A1323" s="63">
        <v>3.0</v>
      </c>
      <c r="B1323" s="60" t="s">
        <v>835</v>
      </c>
      <c r="C1323" s="60" t="s">
        <v>5240</v>
      </c>
      <c r="D1323" s="63" t="s">
        <v>18</v>
      </c>
      <c r="E1323" s="63" t="s">
        <v>5241</v>
      </c>
      <c r="F1323" s="63" t="s">
        <v>1608</v>
      </c>
      <c r="G1323" s="60" t="s">
        <v>6719</v>
      </c>
      <c r="H1323" s="126">
        <v>43552.0</v>
      </c>
      <c r="I1323" s="126">
        <v>43552.0</v>
      </c>
      <c r="J1323" s="127" t="s">
        <v>7290</v>
      </c>
      <c r="K1323" s="59">
        <v>1.08E8</v>
      </c>
      <c r="L1323" s="60" t="s">
        <v>5244</v>
      </c>
      <c r="M1323" s="61" t="s">
        <v>5245</v>
      </c>
      <c r="N1323" s="66">
        <v>3.24E7</v>
      </c>
      <c r="O1323" s="62" t="s">
        <v>5232</v>
      </c>
    </row>
    <row r="1324">
      <c r="A1324" s="63">
        <v>2.0</v>
      </c>
      <c r="B1324" s="60" t="s">
        <v>5256</v>
      </c>
      <c r="C1324" s="60" t="s">
        <v>8590</v>
      </c>
      <c r="D1324" s="63">
        <v>864.0</v>
      </c>
      <c r="E1324" s="63" t="s">
        <v>8591</v>
      </c>
      <c r="F1324" s="63" t="s">
        <v>1608</v>
      </c>
      <c r="G1324" s="60" t="s">
        <v>4982</v>
      </c>
      <c r="H1324" s="126">
        <v>43670.0</v>
      </c>
      <c r="I1324" s="126">
        <v>43677.0</v>
      </c>
      <c r="J1324" s="127" t="s">
        <v>8592</v>
      </c>
      <c r="K1324" s="59">
        <v>2.7171594E7</v>
      </c>
      <c r="L1324" s="60" t="s">
        <v>18</v>
      </c>
      <c r="M1324" s="63" t="s">
        <v>18</v>
      </c>
      <c r="N1324" s="59" t="s">
        <v>18</v>
      </c>
      <c r="O1324" s="57"/>
    </row>
    <row r="1325">
      <c r="A1325" s="63">
        <v>2.0</v>
      </c>
      <c r="B1325" s="60" t="s">
        <v>5256</v>
      </c>
      <c r="C1325" s="60" t="s">
        <v>8593</v>
      </c>
      <c r="D1325" s="63">
        <v>556.0</v>
      </c>
      <c r="E1325" s="63" t="s">
        <v>8591</v>
      </c>
      <c r="F1325" s="63" t="s">
        <v>1608</v>
      </c>
      <c r="G1325" s="60" t="s">
        <v>4982</v>
      </c>
      <c r="H1325" s="126">
        <v>43633.0</v>
      </c>
      <c r="I1325" s="126">
        <v>43642.0</v>
      </c>
      <c r="J1325" s="127" t="s">
        <v>8594</v>
      </c>
      <c r="K1325" s="59">
        <v>2.7171594E7</v>
      </c>
      <c r="L1325" s="60" t="s">
        <v>18</v>
      </c>
      <c r="M1325" s="63" t="s">
        <v>18</v>
      </c>
      <c r="N1325" s="59" t="s">
        <v>18</v>
      </c>
      <c r="O1325" s="57"/>
    </row>
    <row r="1326">
      <c r="A1326" s="63">
        <v>2.0</v>
      </c>
      <c r="B1326" s="60" t="s">
        <v>5256</v>
      </c>
      <c r="C1326" s="60" t="s">
        <v>8593</v>
      </c>
      <c r="D1326" s="63" t="s">
        <v>18</v>
      </c>
      <c r="E1326" s="63" t="s">
        <v>8591</v>
      </c>
      <c r="F1326" s="63" t="s">
        <v>1608</v>
      </c>
      <c r="G1326" s="60" t="s">
        <v>4982</v>
      </c>
      <c r="H1326" s="126">
        <v>43551.0</v>
      </c>
      <c r="I1326" s="126">
        <v>43601.0</v>
      </c>
      <c r="J1326" s="127" t="s">
        <v>8595</v>
      </c>
      <c r="K1326" s="59">
        <v>6.0748739E7</v>
      </c>
      <c r="L1326" s="60" t="s">
        <v>18</v>
      </c>
      <c r="M1326" s="63" t="s">
        <v>18</v>
      </c>
      <c r="N1326" s="59" t="s">
        <v>18</v>
      </c>
      <c r="O1326" s="57"/>
    </row>
    <row r="1327">
      <c r="A1327" s="63">
        <v>1.0</v>
      </c>
      <c r="B1327" s="60" t="s">
        <v>229</v>
      </c>
      <c r="C1327" s="60" t="s">
        <v>5734</v>
      </c>
      <c r="D1327" s="63" t="s">
        <v>18</v>
      </c>
      <c r="E1327" s="63" t="s">
        <v>8596</v>
      </c>
      <c r="F1327" s="63" t="s">
        <v>1608</v>
      </c>
      <c r="G1327" s="60" t="s">
        <v>6825</v>
      </c>
      <c r="H1327" s="64">
        <v>43710.0</v>
      </c>
      <c r="I1327" s="64">
        <v>43718.0</v>
      </c>
      <c r="J1327" s="127" t="s">
        <v>8458</v>
      </c>
      <c r="K1327" s="59">
        <v>8396647.0</v>
      </c>
      <c r="L1327" s="60" t="s">
        <v>18</v>
      </c>
      <c r="M1327" s="63" t="s">
        <v>18</v>
      </c>
      <c r="N1327" s="59" t="s">
        <v>18</v>
      </c>
      <c r="O1327" s="57"/>
    </row>
    <row r="1328">
      <c r="A1328" s="63">
        <v>1.0</v>
      </c>
      <c r="B1328" s="60" t="s">
        <v>229</v>
      </c>
      <c r="C1328" s="60" t="s">
        <v>5734</v>
      </c>
      <c r="D1328" s="63" t="s">
        <v>18</v>
      </c>
      <c r="E1328" s="63" t="s">
        <v>8596</v>
      </c>
      <c r="F1328" s="63" t="s">
        <v>1608</v>
      </c>
      <c r="G1328" s="60" t="s">
        <v>6825</v>
      </c>
      <c r="H1328" s="64">
        <v>43599.0</v>
      </c>
      <c r="I1328" s="64">
        <v>43602.0</v>
      </c>
      <c r="J1328" s="127" t="s">
        <v>8597</v>
      </c>
      <c r="K1328" s="59">
        <v>8155683.0</v>
      </c>
      <c r="L1328" s="60" t="s">
        <v>18</v>
      </c>
      <c r="M1328" s="63" t="s">
        <v>18</v>
      </c>
      <c r="N1328" s="59" t="s">
        <v>18</v>
      </c>
      <c r="O1328" s="57"/>
    </row>
    <row r="1329">
      <c r="A1329" s="63">
        <v>1.0</v>
      </c>
      <c r="B1329" s="60" t="s">
        <v>229</v>
      </c>
      <c r="C1329" s="60" t="s">
        <v>5734</v>
      </c>
      <c r="D1329" s="63">
        <v>359.0</v>
      </c>
      <c r="E1329" s="63" t="s">
        <v>8596</v>
      </c>
      <c r="F1329" s="63" t="s">
        <v>1608</v>
      </c>
      <c r="G1329" s="60" t="s">
        <v>6825</v>
      </c>
      <c r="H1329" s="64">
        <v>43544.0</v>
      </c>
      <c r="I1329" s="64">
        <v>43559.0</v>
      </c>
      <c r="J1329" s="127" t="s">
        <v>8598</v>
      </c>
      <c r="K1329" s="59">
        <v>7529097.0</v>
      </c>
      <c r="L1329" s="60" t="s">
        <v>18</v>
      </c>
      <c r="M1329" s="63" t="s">
        <v>18</v>
      </c>
      <c r="N1329" s="59" t="s">
        <v>18</v>
      </c>
      <c r="O1329" s="57"/>
    </row>
    <row r="1330">
      <c r="A1330" s="63">
        <v>2.0</v>
      </c>
      <c r="B1330" s="60" t="s">
        <v>8212</v>
      </c>
      <c r="C1330" s="60" t="s">
        <v>513</v>
      </c>
      <c r="D1330" s="63">
        <v>317.0</v>
      </c>
      <c r="E1330" s="63" t="s">
        <v>8599</v>
      </c>
      <c r="F1330" s="63" t="s">
        <v>1608</v>
      </c>
      <c r="G1330" s="60" t="s">
        <v>6948</v>
      </c>
      <c r="H1330" s="126">
        <v>43553.0</v>
      </c>
      <c r="I1330" s="126">
        <v>43553.0</v>
      </c>
      <c r="J1330" s="127" t="s">
        <v>8600</v>
      </c>
      <c r="K1330" s="63" t="s">
        <v>18</v>
      </c>
      <c r="L1330" s="60" t="s">
        <v>18</v>
      </c>
      <c r="M1330" s="63" t="s">
        <v>18</v>
      </c>
      <c r="N1330" s="59" t="s">
        <v>18</v>
      </c>
      <c r="O1330" s="57"/>
    </row>
    <row r="1331">
      <c r="A1331" s="63">
        <v>1.0</v>
      </c>
      <c r="B1331" s="60" t="s">
        <v>8601</v>
      </c>
      <c r="C1331" s="60" t="s">
        <v>8602</v>
      </c>
      <c r="D1331" s="63">
        <v>1085.0</v>
      </c>
      <c r="E1331" s="63" t="s">
        <v>8603</v>
      </c>
      <c r="F1331" s="63" t="s">
        <v>1608</v>
      </c>
      <c r="G1331" s="60" t="s">
        <v>5736</v>
      </c>
      <c r="H1331" s="126">
        <v>43731.0</v>
      </c>
      <c r="I1331" s="126">
        <v>43749.0</v>
      </c>
      <c r="J1331" s="127" t="s">
        <v>8604</v>
      </c>
      <c r="K1331" s="59">
        <v>1.0138275E7</v>
      </c>
      <c r="L1331" s="60" t="s">
        <v>18</v>
      </c>
      <c r="M1331" s="63" t="s">
        <v>18</v>
      </c>
      <c r="N1331" s="59" t="s">
        <v>18</v>
      </c>
      <c r="O1331" s="57"/>
    </row>
    <row r="1332">
      <c r="A1332" s="63">
        <v>2.0</v>
      </c>
      <c r="B1332" s="60" t="s">
        <v>8601</v>
      </c>
      <c r="C1332" s="60" t="s">
        <v>8605</v>
      </c>
      <c r="D1332" s="63">
        <v>491.0</v>
      </c>
      <c r="E1332" s="63" t="s">
        <v>8603</v>
      </c>
      <c r="F1332" s="63" t="s">
        <v>1608</v>
      </c>
      <c r="G1332" s="60" t="s">
        <v>5736</v>
      </c>
      <c r="H1332" s="126">
        <v>43580.0</v>
      </c>
      <c r="I1332" s="126">
        <v>43605.0</v>
      </c>
      <c r="J1332" s="127" t="s">
        <v>8606</v>
      </c>
      <c r="K1332" s="59">
        <v>9500000.0</v>
      </c>
      <c r="L1332" s="60" t="s">
        <v>18</v>
      </c>
      <c r="M1332" s="63" t="s">
        <v>18</v>
      </c>
      <c r="N1332" s="59" t="s">
        <v>18</v>
      </c>
      <c r="O1332" s="57"/>
    </row>
    <row r="1333">
      <c r="A1333" s="63">
        <v>2.0</v>
      </c>
      <c r="B1333" s="60" t="s">
        <v>8601</v>
      </c>
      <c r="C1333" s="60" t="s">
        <v>8605</v>
      </c>
      <c r="D1333" s="63">
        <v>407.0</v>
      </c>
      <c r="E1333" s="63" t="s">
        <v>8603</v>
      </c>
      <c r="F1333" s="63" t="s">
        <v>1608</v>
      </c>
      <c r="G1333" s="60" t="s">
        <v>5736</v>
      </c>
      <c r="H1333" s="126">
        <v>43560.0</v>
      </c>
      <c r="I1333" s="126">
        <v>43565.0</v>
      </c>
      <c r="J1333" s="127" t="s">
        <v>8607</v>
      </c>
      <c r="K1333" s="59">
        <v>6281045.0</v>
      </c>
      <c r="L1333" s="60" t="s">
        <v>18</v>
      </c>
      <c r="M1333" s="63" t="s">
        <v>18</v>
      </c>
      <c r="N1333" s="59" t="s">
        <v>18</v>
      </c>
      <c r="O1333" s="57"/>
    </row>
    <row r="1334">
      <c r="A1334" s="63">
        <v>2.0</v>
      </c>
      <c r="B1334" s="60" t="s">
        <v>8601</v>
      </c>
      <c r="C1334" s="60" t="s">
        <v>8605</v>
      </c>
      <c r="D1334" s="63">
        <v>367.0</v>
      </c>
      <c r="E1334" s="63" t="s">
        <v>8603</v>
      </c>
      <c r="F1334" s="63" t="s">
        <v>1608</v>
      </c>
      <c r="G1334" s="60" t="s">
        <v>5736</v>
      </c>
      <c r="H1334" s="126">
        <v>43549.0</v>
      </c>
      <c r="I1334" s="126">
        <v>43557.0</v>
      </c>
      <c r="J1334" s="127" t="s">
        <v>8608</v>
      </c>
      <c r="K1334" s="63" t="s">
        <v>18</v>
      </c>
      <c r="L1334" s="60" t="s">
        <v>18</v>
      </c>
      <c r="M1334" s="63" t="s">
        <v>18</v>
      </c>
      <c r="N1334" s="59" t="s">
        <v>18</v>
      </c>
      <c r="O1334" s="57"/>
    </row>
    <row r="1335">
      <c r="A1335" s="63">
        <v>1.0</v>
      </c>
      <c r="B1335" s="60" t="s">
        <v>8609</v>
      </c>
      <c r="C1335" s="60" t="s">
        <v>7619</v>
      </c>
      <c r="D1335" s="63" t="s">
        <v>18</v>
      </c>
      <c r="E1335" s="63" t="s">
        <v>8610</v>
      </c>
      <c r="F1335" s="63" t="s">
        <v>1608</v>
      </c>
      <c r="G1335" s="60" t="s">
        <v>18</v>
      </c>
      <c r="H1335" s="126">
        <v>43559.0</v>
      </c>
      <c r="I1335" s="126">
        <v>43563.0</v>
      </c>
      <c r="J1335" s="127" t="s">
        <v>8611</v>
      </c>
      <c r="K1335" s="59">
        <v>450600.0</v>
      </c>
      <c r="L1335" s="60" t="s">
        <v>18</v>
      </c>
      <c r="M1335" s="63" t="s">
        <v>18</v>
      </c>
      <c r="N1335" s="59" t="s">
        <v>18</v>
      </c>
      <c r="O1335" s="57"/>
    </row>
    <row r="1336">
      <c r="A1336" s="63">
        <v>1.0</v>
      </c>
      <c r="B1336" s="60" t="s">
        <v>8609</v>
      </c>
      <c r="C1336" s="60" t="s">
        <v>7619</v>
      </c>
      <c r="D1336" s="63" t="s">
        <v>18</v>
      </c>
      <c r="E1336" s="63" t="s">
        <v>8610</v>
      </c>
      <c r="F1336" s="63" t="s">
        <v>1608</v>
      </c>
      <c r="G1336" s="60" t="s">
        <v>18</v>
      </c>
      <c r="H1336" s="126">
        <v>43550.0</v>
      </c>
      <c r="I1336" s="126">
        <v>43558.0</v>
      </c>
      <c r="J1336" s="127" t="s">
        <v>8612</v>
      </c>
      <c r="K1336" s="59">
        <v>433022.0</v>
      </c>
      <c r="L1336" s="60" t="s">
        <v>18</v>
      </c>
      <c r="M1336" s="63" t="s">
        <v>18</v>
      </c>
      <c r="N1336" s="59" t="s">
        <v>18</v>
      </c>
      <c r="O1336" s="57"/>
    </row>
    <row r="1337">
      <c r="A1337" s="63">
        <v>1.0</v>
      </c>
      <c r="B1337" s="60" t="s">
        <v>8613</v>
      </c>
      <c r="C1337" s="60" t="s">
        <v>58</v>
      </c>
      <c r="D1337" s="63" t="s">
        <v>18</v>
      </c>
      <c r="E1337" s="63" t="s">
        <v>8614</v>
      </c>
      <c r="F1337" s="63" t="s">
        <v>1608</v>
      </c>
      <c r="G1337" s="60" t="s">
        <v>6719</v>
      </c>
      <c r="H1337" s="126">
        <v>43559.0</v>
      </c>
      <c r="I1337" s="126">
        <v>43559.0</v>
      </c>
      <c r="J1337" s="121" t="s">
        <v>8615</v>
      </c>
      <c r="K1337" s="59">
        <v>255150.0</v>
      </c>
      <c r="L1337" s="60" t="s">
        <v>8616</v>
      </c>
      <c r="M1337" s="61" t="s">
        <v>8617</v>
      </c>
      <c r="N1337" s="66">
        <v>50000.0</v>
      </c>
      <c r="O1337" s="62" t="s">
        <v>5232</v>
      </c>
    </row>
    <row r="1338">
      <c r="A1338" s="63">
        <v>1.0</v>
      </c>
      <c r="B1338" s="60" t="s">
        <v>8618</v>
      </c>
      <c r="C1338" s="60" t="s">
        <v>153</v>
      </c>
      <c r="D1338" s="63" t="s">
        <v>18</v>
      </c>
      <c r="E1338" s="63" t="s">
        <v>8619</v>
      </c>
      <c r="F1338" s="63" t="s">
        <v>1608</v>
      </c>
      <c r="G1338" s="60" t="s">
        <v>18</v>
      </c>
      <c r="H1338" s="126">
        <v>43557.0</v>
      </c>
      <c r="I1338" s="126">
        <v>43559.0</v>
      </c>
      <c r="J1338" s="379" t="s">
        <v>8620</v>
      </c>
      <c r="K1338" s="59">
        <v>2133454.0</v>
      </c>
      <c r="L1338" s="60" t="s">
        <v>8621</v>
      </c>
      <c r="M1338" s="61" t="s">
        <v>8622</v>
      </c>
      <c r="N1338" s="59" t="s">
        <v>18</v>
      </c>
      <c r="O1338" s="57"/>
    </row>
    <row r="1339">
      <c r="A1339" s="63">
        <v>1.0</v>
      </c>
      <c r="B1339" s="60" t="s">
        <v>8618</v>
      </c>
      <c r="C1339" s="60" t="s">
        <v>153</v>
      </c>
      <c r="D1339" s="63" t="s">
        <v>18</v>
      </c>
      <c r="E1339" s="63" t="s">
        <v>8619</v>
      </c>
      <c r="F1339" s="63" t="s">
        <v>1608</v>
      </c>
      <c r="G1339" s="60" t="s">
        <v>18</v>
      </c>
      <c r="H1339" s="126">
        <v>43557.0</v>
      </c>
      <c r="I1339" s="126">
        <v>43559.0</v>
      </c>
      <c r="J1339" s="379" t="s">
        <v>8623</v>
      </c>
      <c r="K1339" s="59">
        <v>2133454.0</v>
      </c>
      <c r="L1339" s="60" t="s">
        <v>8621</v>
      </c>
      <c r="M1339" s="61" t="s">
        <v>8622</v>
      </c>
      <c r="N1339" s="66">
        <v>321579.6</v>
      </c>
      <c r="O1339" s="62" t="s">
        <v>337</v>
      </c>
    </row>
    <row r="1340">
      <c r="A1340" s="63">
        <v>2.0</v>
      </c>
      <c r="B1340" s="60" t="s">
        <v>791</v>
      </c>
      <c r="C1340" s="60" t="s">
        <v>571</v>
      </c>
      <c r="D1340" s="63" t="s">
        <v>18</v>
      </c>
      <c r="E1340" s="63" t="s">
        <v>8624</v>
      </c>
      <c r="F1340" s="63" t="s">
        <v>1608</v>
      </c>
      <c r="G1340" s="60" t="s">
        <v>18</v>
      </c>
      <c r="H1340" s="126">
        <v>43559.0</v>
      </c>
      <c r="I1340" s="126">
        <v>43565.0</v>
      </c>
      <c r="J1340" s="127" t="s">
        <v>8625</v>
      </c>
      <c r="K1340" s="63" t="s">
        <v>18</v>
      </c>
      <c r="L1340" s="60" t="s">
        <v>8626</v>
      </c>
      <c r="M1340" s="63" t="s">
        <v>18</v>
      </c>
      <c r="N1340" s="59" t="s">
        <v>18</v>
      </c>
      <c r="O1340" s="57"/>
    </row>
    <row r="1341">
      <c r="A1341" s="63">
        <v>2.0</v>
      </c>
      <c r="B1341" s="60" t="s">
        <v>8627</v>
      </c>
      <c r="C1341" s="60" t="s">
        <v>8628</v>
      </c>
      <c r="D1341" s="63">
        <v>406.0</v>
      </c>
      <c r="E1341" s="63" t="s">
        <v>8629</v>
      </c>
      <c r="F1341" s="63" t="s">
        <v>1608</v>
      </c>
      <c r="G1341" s="60" t="s">
        <v>18</v>
      </c>
      <c r="H1341" s="126">
        <v>43558.0</v>
      </c>
      <c r="I1341" s="126">
        <v>43565.0</v>
      </c>
      <c r="J1341" s="127" t="s">
        <v>8630</v>
      </c>
      <c r="K1341" s="59">
        <v>1733652.0</v>
      </c>
      <c r="L1341" s="60" t="s">
        <v>18</v>
      </c>
      <c r="M1341" s="63" t="s">
        <v>18</v>
      </c>
      <c r="N1341" s="59" t="s">
        <v>18</v>
      </c>
      <c r="O1341" s="57"/>
    </row>
    <row r="1342">
      <c r="A1342" s="63">
        <v>2.0</v>
      </c>
      <c r="B1342" s="60" t="s">
        <v>197</v>
      </c>
      <c r="C1342" s="60" t="s">
        <v>8631</v>
      </c>
      <c r="D1342" s="63">
        <v>369.0</v>
      </c>
      <c r="E1342" s="63" t="s">
        <v>8632</v>
      </c>
      <c r="F1342" s="63" t="s">
        <v>1608</v>
      </c>
      <c r="G1342" s="60" t="s">
        <v>18</v>
      </c>
      <c r="H1342" s="126">
        <v>43566.0</v>
      </c>
      <c r="I1342" s="126">
        <v>43570.0</v>
      </c>
      <c r="J1342" s="127" t="s">
        <v>8633</v>
      </c>
      <c r="K1342" s="59">
        <v>7.461E7</v>
      </c>
      <c r="L1342" s="60" t="s">
        <v>18</v>
      </c>
      <c r="M1342" s="63" t="s">
        <v>18</v>
      </c>
      <c r="N1342" s="59" t="s">
        <v>18</v>
      </c>
      <c r="O1342" s="57"/>
    </row>
    <row r="1343">
      <c r="A1343" s="63">
        <v>2.0</v>
      </c>
      <c r="B1343" s="60" t="s">
        <v>5493</v>
      </c>
      <c r="C1343" s="60" t="s">
        <v>2084</v>
      </c>
      <c r="D1343" s="63">
        <v>414.0</v>
      </c>
      <c r="E1343" s="63" t="s">
        <v>8634</v>
      </c>
      <c r="F1343" s="63" t="s">
        <v>1608</v>
      </c>
      <c r="G1343" s="60" t="s">
        <v>18</v>
      </c>
      <c r="H1343" s="126">
        <v>43560.0</v>
      </c>
      <c r="I1343" s="126">
        <v>43571.0</v>
      </c>
      <c r="J1343" s="127" t="s">
        <v>8635</v>
      </c>
      <c r="K1343" s="59">
        <v>1078140.0</v>
      </c>
      <c r="L1343" s="60" t="s">
        <v>18</v>
      </c>
      <c r="M1343" s="63" t="s">
        <v>18</v>
      </c>
      <c r="N1343" s="59" t="s">
        <v>18</v>
      </c>
      <c r="O1343" s="57"/>
    </row>
    <row r="1344">
      <c r="A1344" s="63">
        <v>2.0</v>
      </c>
      <c r="B1344" s="60" t="s">
        <v>108</v>
      </c>
      <c r="C1344" s="60" t="s">
        <v>266</v>
      </c>
      <c r="D1344" s="63" t="s">
        <v>18</v>
      </c>
      <c r="E1344" s="63" t="s">
        <v>8636</v>
      </c>
      <c r="F1344" s="63" t="s">
        <v>1608</v>
      </c>
      <c r="G1344" s="60" t="s">
        <v>5049</v>
      </c>
      <c r="H1344" s="126">
        <v>43574.0</v>
      </c>
      <c r="I1344" s="126">
        <v>43577.0</v>
      </c>
      <c r="J1344" s="121" t="s">
        <v>8637</v>
      </c>
      <c r="K1344" s="59">
        <v>2.4136058E7</v>
      </c>
      <c r="L1344" s="60" t="s">
        <v>18</v>
      </c>
      <c r="M1344" s="63" t="s">
        <v>18</v>
      </c>
      <c r="N1344" s="59" t="s">
        <v>18</v>
      </c>
      <c r="O1344" s="57"/>
    </row>
    <row r="1345">
      <c r="A1345" s="63">
        <v>3.0</v>
      </c>
      <c r="B1345" s="60" t="s">
        <v>5256</v>
      </c>
      <c r="C1345" s="60" t="s">
        <v>8638</v>
      </c>
      <c r="D1345" s="63">
        <v>383.0</v>
      </c>
      <c r="E1345" s="63" t="s">
        <v>8639</v>
      </c>
      <c r="F1345" s="63" t="s">
        <v>1608</v>
      </c>
      <c r="G1345" s="60" t="s">
        <v>18</v>
      </c>
      <c r="H1345" s="126">
        <v>43572.0</v>
      </c>
      <c r="I1345" s="126">
        <v>43574.0</v>
      </c>
      <c r="J1345" s="127" t="s">
        <v>8640</v>
      </c>
      <c r="K1345" s="63" t="s">
        <v>18</v>
      </c>
      <c r="L1345" s="60" t="s">
        <v>18</v>
      </c>
      <c r="M1345" s="63" t="s">
        <v>18</v>
      </c>
      <c r="N1345" s="59" t="s">
        <v>18</v>
      </c>
      <c r="O1345" s="57"/>
    </row>
    <row r="1346">
      <c r="A1346" s="63">
        <v>2.0</v>
      </c>
      <c r="B1346" s="60" t="s">
        <v>8641</v>
      </c>
      <c r="C1346" s="60" t="s">
        <v>8642</v>
      </c>
      <c r="D1346" s="63">
        <v>1475.0</v>
      </c>
      <c r="E1346" s="63" t="s">
        <v>8643</v>
      </c>
      <c r="F1346" s="63" t="s">
        <v>1608</v>
      </c>
      <c r="G1346" s="60" t="s">
        <v>18</v>
      </c>
      <c r="H1346" s="126">
        <v>43810.0</v>
      </c>
      <c r="I1346" s="126">
        <v>43815.0</v>
      </c>
      <c r="J1346" s="387" t="s">
        <v>8644</v>
      </c>
      <c r="K1346" s="60" t="s">
        <v>18</v>
      </c>
      <c r="L1346" s="60" t="s">
        <v>18</v>
      </c>
      <c r="M1346" s="63" t="s">
        <v>18</v>
      </c>
      <c r="N1346" s="59" t="s">
        <v>18</v>
      </c>
      <c r="O1346" s="57"/>
    </row>
    <row r="1347">
      <c r="A1347" s="63">
        <v>2.0</v>
      </c>
      <c r="B1347" s="60" t="s">
        <v>8645</v>
      </c>
      <c r="C1347" s="60" t="s">
        <v>116</v>
      </c>
      <c r="D1347" s="63">
        <v>1475.0</v>
      </c>
      <c r="E1347" s="63" t="s">
        <v>8643</v>
      </c>
      <c r="F1347" s="63" t="s">
        <v>1608</v>
      </c>
      <c r="G1347" s="60" t="s">
        <v>18</v>
      </c>
      <c r="H1347" s="126">
        <v>43809.0</v>
      </c>
      <c r="I1347" s="126">
        <v>43812.0</v>
      </c>
      <c r="J1347" s="127" t="s">
        <v>8646</v>
      </c>
      <c r="K1347" s="59">
        <v>2.4642082E7</v>
      </c>
      <c r="L1347" s="60" t="s">
        <v>18</v>
      </c>
      <c r="M1347" s="63" t="s">
        <v>18</v>
      </c>
      <c r="N1347" s="59" t="s">
        <v>18</v>
      </c>
      <c r="O1347" s="57"/>
    </row>
    <row r="1348">
      <c r="A1348" s="63">
        <v>2.0</v>
      </c>
      <c r="B1348" s="60" t="s">
        <v>558</v>
      </c>
      <c r="C1348" s="60" t="s">
        <v>8647</v>
      </c>
      <c r="D1348" s="63">
        <v>992.0</v>
      </c>
      <c r="E1348" s="63" t="s">
        <v>8643</v>
      </c>
      <c r="F1348" s="63" t="s">
        <v>1608</v>
      </c>
      <c r="G1348" s="60" t="s">
        <v>5060</v>
      </c>
      <c r="H1348" s="126">
        <v>43749.0</v>
      </c>
      <c r="I1348" s="126">
        <v>43753.0</v>
      </c>
      <c r="J1348" s="127" t="s">
        <v>8648</v>
      </c>
      <c r="K1348" s="384">
        <v>2.5070482E7</v>
      </c>
      <c r="L1348" s="60" t="s">
        <v>18</v>
      </c>
      <c r="M1348" s="63" t="s">
        <v>18</v>
      </c>
      <c r="N1348" s="59" t="s">
        <v>18</v>
      </c>
      <c r="O1348" s="57"/>
    </row>
    <row r="1349">
      <c r="A1349" s="63">
        <v>2.0</v>
      </c>
      <c r="B1349" s="60" t="s">
        <v>1065</v>
      </c>
      <c r="C1349" s="60" t="s">
        <v>116</v>
      </c>
      <c r="D1349" s="63">
        <v>660.0</v>
      </c>
      <c r="E1349" s="63" t="s">
        <v>8643</v>
      </c>
      <c r="F1349" s="63" t="s">
        <v>1608</v>
      </c>
      <c r="G1349" s="60" t="s">
        <v>18</v>
      </c>
      <c r="H1349" s="126">
        <v>43627.0</v>
      </c>
      <c r="I1349" s="126">
        <v>43630.0</v>
      </c>
      <c r="J1349" s="127" t="s">
        <v>8649</v>
      </c>
      <c r="K1349" s="59">
        <v>2.457188E7</v>
      </c>
      <c r="L1349" s="60" t="s">
        <v>8650</v>
      </c>
      <c r="M1349" s="63" t="s">
        <v>18</v>
      </c>
      <c r="N1349" s="59" t="s">
        <v>18</v>
      </c>
      <c r="O1349" s="57"/>
    </row>
    <row r="1350">
      <c r="A1350" s="63">
        <v>2.0</v>
      </c>
      <c r="B1350" s="60" t="s">
        <v>1065</v>
      </c>
      <c r="C1350" s="60" t="s">
        <v>116</v>
      </c>
      <c r="D1350" s="63">
        <v>478.0</v>
      </c>
      <c r="E1350" s="63" t="s">
        <v>8643</v>
      </c>
      <c r="F1350" s="63" t="s">
        <v>1608</v>
      </c>
      <c r="G1350" s="60" t="s">
        <v>18</v>
      </c>
      <c r="H1350" s="126">
        <v>43578.0</v>
      </c>
      <c r="I1350" s="126">
        <v>43584.0</v>
      </c>
      <c r="J1350" s="127" t="s">
        <v>8651</v>
      </c>
      <c r="K1350" s="59">
        <v>2.457188E7</v>
      </c>
      <c r="L1350" s="60" t="s">
        <v>18</v>
      </c>
      <c r="M1350" s="63" t="s">
        <v>18</v>
      </c>
      <c r="N1350" s="59" t="s">
        <v>18</v>
      </c>
      <c r="O1350" s="57"/>
    </row>
    <row r="1351">
      <c r="A1351" s="63">
        <v>2.0</v>
      </c>
      <c r="B1351" s="60" t="s">
        <v>102</v>
      </c>
      <c r="C1351" s="60" t="s">
        <v>2084</v>
      </c>
      <c r="D1351" s="63">
        <v>424.0</v>
      </c>
      <c r="E1351" s="63" t="s">
        <v>8652</v>
      </c>
      <c r="F1351" s="63" t="s">
        <v>1608</v>
      </c>
      <c r="G1351" s="60" t="s">
        <v>6825</v>
      </c>
      <c r="H1351" s="64">
        <v>43565.0</v>
      </c>
      <c r="I1351" s="126">
        <v>43565.0</v>
      </c>
      <c r="J1351" s="127" t="s">
        <v>8653</v>
      </c>
      <c r="K1351" s="63" t="s">
        <v>18</v>
      </c>
      <c r="L1351" s="60" t="s">
        <v>18</v>
      </c>
      <c r="M1351" s="63" t="s">
        <v>18</v>
      </c>
      <c r="N1351" s="59" t="s">
        <v>18</v>
      </c>
      <c r="O1351" s="57"/>
    </row>
    <row r="1352">
      <c r="A1352" s="63">
        <v>1.0</v>
      </c>
      <c r="B1352" s="60" t="s">
        <v>8654</v>
      </c>
      <c r="C1352" s="60" t="s">
        <v>8655</v>
      </c>
      <c r="D1352" s="63" t="s">
        <v>18</v>
      </c>
      <c r="E1352" s="63" t="s">
        <v>7195</v>
      </c>
      <c r="F1352" s="63" t="s">
        <v>1608</v>
      </c>
      <c r="G1352" s="60" t="s">
        <v>18</v>
      </c>
      <c r="H1352" s="126">
        <v>43787.0</v>
      </c>
      <c r="I1352" s="126">
        <v>43787.0</v>
      </c>
      <c r="J1352" s="121" t="s">
        <v>5825</v>
      </c>
      <c r="K1352" s="59">
        <v>1086624.0</v>
      </c>
      <c r="L1352" s="60" t="s">
        <v>8656</v>
      </c>
      <c r="M1352" s="61" t="s">
        <v>8657</v>
      </c>
      <c r="N1352" s="66">
        <v>235400.0</v>
      </c>
      <c r="O1352" s="62" t="s">
        <v>337</v>
      </c>
    </row>
    <row r="1353">
      <c r="A1353" s="63">
        <v>1.0</v>
      </c>
      <c r="B1353" s="60" t="s">
        <v>7194</v>
      </c>
      <c r="C1353" s="63" t="s">
        <v>93</v>
      </c>
      <c r="D1353" s="63">
        <v>243.0</v>
      </c>
      <c r="E1353" s="63" t="s">
        <v>7195</v>
      </c>
      <c r="F1353" s="63" t="s">
        <v>1608</v>
      </c>
      <c r="G1353" s="60" t="s">
        <v>18</v>
      </c>
      <c r="H1353" s="126">
        <v>43522.0</v>
      </c>
      <c r="I1353" s="126">
        <v>43528.0</v>
      </c>
      <c r="J1353" s="127" t="s">
        <v>8658</v>
      </c>
      <c r="K1353" s="59">
        <v>1177117.03</v>
      </c>
      <c r="L1353" s="60" t="s">
        <v>18</v>
      </c>
      <c r="M1353" s="63" t="s">
        <v>18</v>
      </c>
      <c r="N1353" s="66" t="s">
        <v>18</v>
      </c>
      <c r="O1353" s="57"/>
    </row>
    <row r="1354">
      <c r="A1354" s="63">
        <v>1.0</v>
      </c>
      <c r="B1354" s="60" t="s">
        <v>8659</v>
      </c>
      <c r="C1354" s="60" t="s">
        <v>577</v>
      </c>
      <c r="D1354" s="63">
        <v>498.0</v>
      </c>
      <c r="E1354" s="63" t="s">
        <v>8660</v>
      </c>
      <c r="F1354" s="63" t="s">
        <v>2387</v>
      </c>
      <c r="G1354" s="60" t="s">
        <v>2440</v>
      </c>
      <c r="H1354" s="126">
        <v>43496.0</v>
      </c>
      <c r="I1354" s="126">
        <v>43496.0</v>
      </c>
      <c r="J1354" s="121" t="s">
        <v>8661</v>
      </c>
      <c r="K1354" s="59">
        <v>66084.0</v>
      </c>
      <c r="L1354" s="60" t="s">
        <v>8662</v>
      </c>
      <c r="M1354" s="61" t="s">
        <v>577</v>
      </c>
      <c r="N1354" s="66">
        <v>66084.0</v>
      </c>
      <c r="O1354" s="62" t="s">
        <v>337</v>
      </c>
    </row>
    <row r="1355">
      <c r="A1355" s="63">
        <v>1.0</v>
      </c>
      <c r="B1355" s="60" t="s">
        <v>8663</v>
      </c>
      <c r="C1355" s="60" t="s">
        <v>120</v>
      </c>
      <c r="D1355" s="63" t="s">
        <v>18</v>
      </c>
      <c r="E1355" s="63" t="s">
        <v>8664</v>
      </c>
      <c r="F1355" s="63" t="s">
        <v>1608</v>
      </c>
      <c r="G1355" s="60" t="s">
        <v>2440</v>
      </c>
      <c r="H1355" s="126">
        <v>43559.0</v>
      </c>
      <c r="I1355" s="126">
        <v>43559.0</v>
      </c>
      <c r="J1355" s="127" t="s">
        <v>8615</v>
      </c>
      <c r="K1355" s="59">
        <v>746846.0</v>
      </c>
      <c r="L1355" s="60" t="s">
        <v>8665</v>
      </c>
      <c r="M1355" s="61" t="s">
        <v>8666</v>
      </c>
      <c r="N1355" s="66">
        <v>373423.0</v>
      </c>
      <c r="O1355" s="62" t="s">
        <v>337</v>
      </c>
    </row>
    <row r="1356">
      <c r="A1356" s="63">
        <v>2.0</v>
      </c>
      <c r="B1356" s="60" t="s">
        <v>197</v>
      </c>
      <c r="C1356" s="60" t="s">
        <v>8667</v>
      </c>
      <c r="D1356" s="63">
        <v>561.0</v>
      </c>
      <c r="E1356" s="63" t="s">
        <v>8668</v>
      </c>
      <c r="F1356" s="63" t="s">
        <v>1608</v>
      </c>
      <c r="G1356" s="60" t="s">
        <v>18</v>
      </c>
      <c r="H1356" s="126">
        <v>43605.0</v>
      </c>
      <c r="I1356" s="126">
        <v>43613.0</v>
      </c>
      <c r="J1356" s="127" t="s">
        <v>8669</v>
      </c>
      <c r="K1356" s="63" t="s">
        <v>18</v>
      </c>
      <c r="L1356" s="60" t="s">
        <v>18</v>
      </c>
      <c r="M1356" s="63" t="s">
        <v>18</v>
      </c>
      <c r="N1356" s="59" t="s">
        <v>18</v>
      </c>
      <c r="O1356" s="57"/>
    </row>
    <row r="1357">
      <c r="A1357" s="63">
        <v>1.0</v>
      </c>
      <c r="B1357" s="60" t="s">
        <v>197</v>
      </c>
      <c r="C1357" s="60" t="s">
        <v>8667</v>
      </c>
      <c r="D1357" s="63" t="s">
        <v>18</v>
      </c>
      <c r="E1357" s="63" t="s">
        <v>8668</v>
      </c>
      <c r="F1357" s="63" t="s">
        <v>1608</v>
      </c>
      <c r="G1357" s="60" t="s">
        <v>8670</v>
      </c>
      <c r="H1357" s="126">
        <v>43591.0</v>
      </c>
      <c r="I1357" s="126">
        <v>43601.0</v>
      </c>
      <c r="J1357" s="127" t="s">
        <v>8671</v>
      </c>
      <c r="K1357" s="59">
        <v>4700000.0</v>
      </c>
      <c r="L1357" s="60" t="s">
        <v>18</v>
      </c>
      <c r="M1357" s="63" t="s">
        <v>18</v>
      </c>
      <c r="N1357" s="59" t="s">
        <v>18</v>
      </c>
      <c r="O1357" s="57"/>
    </row>
    <row r="1358">
      <c r="A1358" s="63">
        <v>2.0</v>
      </c>
      <c r="B1358" s="60" t="s">
        <v>197</v>
      </c>
      <c r="C1358" s="60" t="s">
        <v>8672</v>
      </c>
      <c r="D1358" s="63">
        <v>1097.0</v>
      </c>
      <c r="E1358" s="63" t="s">
        <v>8673</v>
      </c>
      <c r="F1358" s="63" t="s">
        <v>1608</v>
      </c>
      <c r="G1358" s="60" t="s">
        <v>18</v>
      </c>
      <c r="H1358" s="126">
        <v>43781.0</v>
      </c>
      <c r="I1358" s="126">
        <v>43796.0</v>
      </c>
      <c r="J1358" s="127" t="s">
        <v>8674</v>
      </c>
      <c r="K1358" s="60" t="s">
        <v>18</v>
      </c>
      <c r="L1358" s="60" t="s">
        <v>18</v>
      </c>
      <c r="M1358" s="63" t="s">
        <v>18</v>
      </c>
      <c r="N1358" s="59" t="s">
        <v>18</v>
      </c>
      <c r="O1358" s="57"/>
    </row>
    <row r="1359">
      <c r="A1359" s="63">
        <v>2.0</v>
      </c>
      <c r="B1359" s="60" t="s">
        <v>197</v>
      </c>
      <c r="C1359" s="60" t="s">
        <v>8675</v>
      </c>
      <c r="D1359" s="63">
        <v>1046.0</v>
      </c>
      <c r="E1359" s="63" t="s">
        <v>8673</v>
      </c>
      <c r="F1359" s="63" t="s">
        <v>1608</v>
      </c>
      <c r="G1359" s="60" t="s">
        <v>18</v>
      </c>
      <c r="H1359" s="126">
        <v>43766.0</v>
      </c>
      <c r="I1359" s="126">
        <v>43768.0</v>
      </c>
      <c r="J1359" s="127" t="s">
        <v>8676</v>
      </c>
      <c r="K1359" s="60" t="s">
        <v>18</v>
      </c>
      <c r="L1359" s="60" t="s">
        <v>18</v>
      </c>
      <c r="M1359" s="63" t="s">
        <v>18</v>
      </c>
      <c r="N1359" s="59" t="s">
        <v>18</v>
      </c>
      <c r="O1359" s="57"/>
    </row>
    <row r="1360">
      <c r="A1360" s="63">
        <v>2.0</v>
      </c>
      <c r="B1360" s="60" t="s">
        <v>8056</v>
      </c>
      <c r="C1360" s="60" t="s">
        <v>8677</v>
      </c>
      <c r="D1360" s="63" t="s">
        <v>18</v>
      </c>
      <c r="E1360" s="63" t="s">
        <v>8678</v>
      </c>
      <c r="F1360" s="63" t="s">
        <v>1608</v>
      </c>
      <c r="G1360" s="60" t="s">
        <v>5736</v>
      </c>
      <c r="H1360" s="126">
        <v>43584.0</v>
      </c>
      <c r="I1360" s="126">
        <v>43591.0</v>
      </c>
      <c r="J1360" s="121" t="s">
        <v>8679</v>
      </c>
      <c r="K1360" s="59">
        <v>1.768633E7</v>
      </c>
      <c r="L1360" s="60" t="s">
        <v>18</v>
      </c>
      <c r="M1360" s="63" t="s">
        <v>18</v>
      </c>
      <c r="N1360" s="59" t="s">
        <v>18</v>
      </c>
      <c r="O1360" s="57"/>
    </row>
    <row r="1361">
      <c r="A1361" s="63">
        <v>2.0</v>
      </c>
      <c r="B1361" s="60" t="s">
        <v>8680</v>
      </c>
      <c r="C1361" s="60" t="s">
        <v>2084</v>
      </c>
      <c r="D1361" s="63">
        <v>1093.0</v>
      </c>
      <c r="E1361" s="63" t="s">
        <v>8681</v>
      </c>
      <c r="F1361" s="63" t="s">
        <v>1608</v>
      </c>
      <c r="G1361" s="60" t="s">
        <v>18</v>
      </c>
      <c r="H1361" s="126">
        <v>43731.0</v>
      </c>
      <c r="I1361" s="126">
        <v>43733.0</v>
      </c>
      <c r="J1361" s="127" t="s">
        <v>8682</v>
      </c>
      <c r="K1361" s="388">
        <v>1.2E7</v>
      </c>
      <c r="L1361" s="60" t="s">
        <v>18</v>
      </c>
      <c r="M1361" s="63" t="s">
        <v>18</v>
      </c>
      <c r="N1361" s="59" t="s">
        <v>18</v>
      </c>
      <c r="O1361" s="57"/>
    </row>
    <row r="1362">
      <c r="A1362" s="63">
        <v>2.0</v>
      </c>
      <c r="B1362" s="60" t="s">
        <v>108</v>
      </c>
      <c r="C1362" s="60" t="s">
        <v>8683</v>
      </c>
      <c r="D1362" s="63">
        <v>420.0</v>
      </c>
      <c r="E1362" s="63" t="s">
        <v>8684</v>
      </c>
      <c r="F1362" s="63" t="s">
        <v>1608</v>
      </c>
      <c r="G1362" s="60" t="s">
        <v>5736</v>
      </c>
      <c r="H1362" s="126">
        <v>43593.0</v>
      </c>
      <c r="I1362" s="126">
        <v>43644.0</v>
      </c>
      <c r="J1362" s="127" t="s">
        <v>8685</v>
      </c>
      <c r="K1362" s="59">
        <v>2662511.0</v>
      </c>
      <c r="L1362" s="60" t="s">
        <v>18</v>
      </c>
      <c r="M1362" s="63" t="s">
        <v>18</v>
      </c>
      <c r="N1362" s="59" t="s">
        <v>18</v>
      </c>
      <c r="O1362" s="57"/>
    </row>
    <row r="1363">
      <c r="A1363" s="63">
        <v>4.0</v>
      </c>
      <c r="B1363" s="60" t="s">
        <v>5256</v>
      </c>
      <c r="C1363" s="60" t="s">
        <v>8686</v>
      </c>
      <c r="D1363" s="63">
        <v>575.0</v>
      </c>
      <c r="E1363" s="63" t="s">
        <v>8687</v>
      </c>
      <c r="F1363" s="63" t="s">
        <v>1608</v>
      </c>
      <c r="G1363" s="60" t="s">
        <v>18</v>
      </c>
      <c r="H1363" s="64">
        <v>43640.0</v>
      </c>
      <c r="I1363" s="64">
        <v>43641.0</v>
      </c>
      <c r="J1363" s="121" t="s">
        <v>8688</v>
      </c>
      <c r="K1363" s="59">
        <v>3500000.0</v>
      </c>
      <c r="L1363" s="60" t="s">
        <v>18</v>
      </c>
      <c r="M1363" s="63" t="s">
        <v>18</v>
      </c>
      <c r="N1363" s="59" t="s">
        <v>18</v>
      </c>
      <c r="O1363" s="57"/>
    </row>
    <row r="1364">
      <c r="A1364" s="63">
        <v>4.0</v>
      </c>
      <c r="B1364" s="60" t="s">
        <v>8467</v>
      </c>
      <c r="C1364" s="60" t="s">
        <v>8689</v>
      </c>
      <c r="D1364" s="63">
        <v>447.0</v>
      </c>
      <c r="E1364" s="63" t="s">
        <v>8687</v>
      </c>
      <c r="F1364" s="63" t="s">
        <v>1608</v>
      </c>
      <c r="G1364" s="60" t="s">
        <v>4982</v>
      </c>
      <c r="H1364" s="126">
        <v>43598.0</v>
      </c>
      <c r="I1364" s="126">
        <v>43601.0</v>
      </c>
      <c r="J1364" s="127" t="s">
        <v>8690</v>
      </c>
      <c r="K1364" s="59">
        <v>7.381E8</v>
      </c>
      <c r="L1364" s="60" t="s">
        <v>18</v>
      </c>
      <c r="M1364" s="63" t="s">
        <v>18</v>
      </c>
      <c r="N1364" s="59" t="s">
        <v>18</v>
      </c>
      <c r="O1364" s="57"/>
    </row>
    <row r="1365">
      <c r="A1365" s="63">
        <v>4.0</v>
      </c>
      <c r="B1365" s="60" t="s">
        <v>8467</v>
      </c>
      <c r="C1365" s="60" t="s">
        <v>8691</v>
      </c>
      <c r="D1365" s="63">
        <v>447.0</v>
      </c>
      <c r="E1365" s="63" t="s">
        <v>8692</v>
      </c>
      <c r="F1365" s="63" t="s">
        <v>1608</v>
      </c>
      <c r="G1365" s="60" t="s">
        <v>4982</v>
      </c>
      <c r="H1365" s="126">
        <v>43598.0</v>
      </c>
      <c r="I1365" s="126">
        <v>43601.0</v>
      </c>
      <c r="J1365" s="127" t="s">
        <v>8690</v>
      </c>
      <c r="K1365" s="59">
        <v>5.341E8</v>
      </c>
      <c r="L1365" s="60" t="s">
        <v>18</v>
      </c>
      <c r="M1365" s="63" t="s">
        <v>18</v>
      </c>
      <c r="N1365" s="59" t="s">
        <v>18</v>
      </c>
      <c r="O1365" s="57"/>
    </row>
    <row r="1366">
      <c r="A1366" s="63">
        <v>2.0</v>
      </c>
      <c r="B1366" s="60" t="s">
        <v>61</v>
      </c>
      <c r="C1366" s="60" t="s">
        <v>8693</v>
      </c>
      <c r="D1366" s="63">
        <v>791.0</v>
      </c>
      <c r="E1366" s="63" t="s">
        <v>8694</v>
      </c>
      <c r="F1366" s="63" t="s">
        <v>1608</v>
      </c>
      <c r="G1366" s="60" t="s">
        <v>18</v>
      </c>
      <c r="H1366" s="126">
        <v>43656.0</v>
      </c>
      <c r="I1366" s="126">
        <v>43664.0</v>
      </c>
      <c r="J1366" s="127" t="s">
        <v>8695</v>
      </c>
      <c r="K1366" s="59">
        <v>6962373.0</v>
      </c>
      <c r="L1366" s="60" t="s">
        <v>18</v>
      </c>
      <c r="M1366" s="63" t="s">
        <v>18</v>
      </c>
      <c r="N1366" s="59" t="s">
        <v>18</v>
      </c>
      <c r="O1366" s="57"/>
    </row>
    <row r="1367">
      <c r="A1367" s="63">
        <v>2.0</v>
      </c>
      <c r="B1367" s="60" t="s">
        <v>61</v>
      </c>
      <c r="C1367" s="60" t="s">
        <v>8696</v>
      </c>
      <c r="D1367" s="63">
        <v>492.0</v>
      </c>
      <c r="E1367" s="63" t="s">
        <v>8694</v>
      </c>
      <c r="F1367" s="63" t="s">
        <v>1608</v>
      </c>
      <c r="G1367" s="60" t="s">
        <v>6510</v>
      </c>
      <c r="H1367" s="126">
        <v>43580.0</v>
      </c>
      <c r="I1367" s="126">
        <v>43601.0</v>
      </c>
      <c r="J1367" s="127" t="s">
        <v>8697</v>
      </c>
      <c r="K1367" s="59">
        <v>6935219.0</v>
      </c>
      <c r="L1367" s="60" t="s">
        <v>18</v>
      </c>
      <c r="M1367" s="63" t="s">
        <v>18</v>
      </c>
      <c r="N1367" s="59" t="s">
        <v>18</v>
      </c>
      <c r="O1367" s="57"/>
    </row>
    <row r="1368">
      <c r="A1368" s="63">
        <v>3.0</v>
      </c>
      <c r="B1368" s="60" t="s">
        <v>8698</v>
      </c>
      <c r="C1368" s="60" t="s">
        <v>266</v>
      </c>
      <c r="D1368" s="63">
        <v>528.0</v>
      </c>
      <c r="E1368" s="63" t="s">
        <v>8699</v>
      </c>
      <c r="F1368" s="63" t="s">
        <v>1608</v>
      </c>
      <c r="G1368" s="60" t="s">
        <v>5049</v>
      </c>
      <c r="H1368" s="126">
        <v>43591.0</v>
      </c>
      <c r="I1368" s="126">
        <v>43606.0</v>
      </c>
      <c r="J1368" s="127" t="s">
        <v>8700</v>
      </c>
      <c r="K1368" s="59">
        <v>2.1529317E7</v>
      </c>
      <c r="L1368" s="60" t="s">
        <v>18</v>
      </c>
      <c r="M1368" s="63" t="s">
        <v>18</v>
      </c>
      <c r="N1368" s="59" t="s">
        <v>18</v>
      </c>
      <c r="O1368" s="57"/>
    </row>
    <row r="1369">
      <c r="A1369" s="63">
        <v>1.0</v>
      </c>
      <c r="B1369" s="60" t="s">
        <v>5582</v>
      </c>
      <c r="C1369" s="60" t="s">
        <v>8701</v>
      </c>
      <c r="D1369" s="63">
        <v>641.0</v>
      </c>
      <c r="E1369" s="63" t="s">
        <v>8702</v>
      </c>
      <c r="F1369" s="63" t="s">
        <v>1608</v>
      </c>
      <c r="G1369" s="60" t="s">
        <v>8210</v>
      </c>
      <c r="H1369" s="126">
        <v>43620.0</v>
      </c>
      <c r="I1369" s="126">
        <v>43621.0</v>
      </c>
      <c r="J1369" s="127" t="s">
        <v>8703</v>
      </c>
      <c r="K1369" s="59">
        <v>878220.0</v>
      </c>
      <c r="L1369" s="60" t="s">
        <v>18</v>
      </c>
      <c r="M1369" s="63" t="s">
        <v>18</v>
      </c>
      <c r="N1369" s="59" t="s">
        <v>18</v>
      </c>
      <c r="O1369" s="57"/>
    </row>
    <row r="1370">
      <c r="A1370" s="63">
        <v>1.0</v>
      </c>
      <c r="B1370" s="60" t="s">
        <v>108</v>
      </c>
      <c r="C1370" s="60" t="s">
        <v>8704</v>
      </c>
      <c r="D1370" s="63">
        <v>563.0</v>
      </c>
      <c r="E1370" s="63" t="s">
        <v>8705</v>
      </c>
      <c r="F1370" s="63" t="s">
        <v>1608</v>
      </c>
      <c r="G1370" s="60" t="s">
        <v>18</v>
      </c>
      <c r="H1370" s="126">
        <v>43605.0</v>
      </c>
      <c r="I1370" s="126">
        <v>43612.0</v>
      </c>
      <c r="J1370" s="127" t="s">
        <v>8706</v>
      </c>
      <c r="K1370" s="63" t="s">
        <v>18</v>
      </c>
      <c r="L1370" s="60" t="s">
        <v>18</v>
      </c>
      <c r="M1370" s="63" t="s">
        <v>18</v>
      </c>
      <c r="N1370" s="59" t="s">
        <v>18</v>
      </c>
      <c r="O1370" s="57"/>
    </row>
    <row r="1371">
      <c r="A1371" s="63">
        <v>1.0</v>
      </c>
      <c r="B1371" s="60" t="s">
        <v>127</v>
      </c>
      <c r="C1371" s="60" t="s">
        <v>8707</v>
      </c>
      <c r="D1371" s="63">
        <v>463.0</v>
      </c>
      <c r="E1371" s="63" t="s">
        <v>8708</v>
      </c>
      <c r="F1371" s="63" t="s">
        <v>1608</v>
      </c>
      <c r="G1371" s="60" t="s">
        <v>18</v>
      </c>
      <c r="H1371" s="126">
        <v>43602.0</v>
      </c>
      <c r="I1371" s="126">
        <v>43612.0</v>
      </c>
      <c r="J1371" s="127" t="s">
        <v>8709</v>
      </c>
      <c r="K1371" s="63" t="s">
        <v>18</v>
      </c>
      <c r="L1371" s="60" t="s">
        <v>18</v>
      </c>
      <c r="M1371" s="63" t="s">
        <v>18</v>
      </c>
      <c r="N1371" s="59" t="s">
        <v>18</v>
      </c>
      <c r="O1371" s="62"/>
    </row>
    <row r="1372">
      <c r="A1372" s="63">
        <v>2.0</v>
      </c>
      <c r="B1372" s="60" t="s">
        <v>8710</v>
      </c>
      <c r="C1372" s="60" t="s">
        <v>8711</v>
      </c>
      <c r="D1372" s="63">
        <v>590.0</v>
      </c>
      <c r="E1372" s="63" t="s">
        <v>8712</v>
      </c>
      <c r="F1372" s="63" t="s">
        <v>1608</v>
      </c>
      <c r="G1372" s="60" t="s">
        <v>6948</v>
      </c>
      <c r="H1372" s="64">
        <v>43612.0</v>
      </c>
      <c r="I1372" s="64">
        <v>43622.0</v>
      </c>
      <c r="J1372" s="121" t="s">
        <v>8713</v>
      </c>
      <c r="K1372" s="59">
        <f>17597882+1641800</f>
        <v>19239682</v>
      </c>
      <c r="L1372" s="60" t="s">
        <v>18</v>
      </c>
      <c r="M1372" s="63" t="s">
        <v>18</v>
      </c>
      <c r="N1372" s="59" t="s">
        <v>18</v>
      </c>
      <c r="O1372" s="57"/>
    </row>
    <row r="1373">
      <c r="A1373" s="63">
        <v>1.0</v>
      </c>
      <c r="B1373" s="60" t="s">
        <v>8714</v>
      </c>
      <c r="C1373" s="60" t="s">
        <v>217</v>
      </c>
      <c r="D1373" s="63">
        <v>606.0</v>
      </c>
      <c r="E1373" s="63" t="s">
        <v>8715</v>
      </c>
      <c r="F1373" s="63" t="s">
        <v>1608</v>
      </c>
      <c r="G1373" s="60" t="s">
        <v>8396</v>
      </c>
      <c r="H1373" s="126">
        <v>43614.0</v>
      </c>
      <c r="I1373" s="126">
        <v>43620.0</v>
      </c>
      <c r="J1373" s="127" t="s">
        <v>8716</v>
      </c>
      <c r="K1373" s="59">
        <v>2500000.0</v>
      </c>
      <c r="L1373" s="60" t="s">
        <v>18</v>
      </c>
      <c r="M1373" s="63" t="s">
        <v>18</v>
      </c>
      <c r="N1373" s="59" t="s">
        <v>18</v>
      </c>
      <c r="O1373" s="57"/>
    </row>
    <row r="1374">
      <c r="A1374" s="63">
        <v>4.0</v>
      </c>
      <c r="B1374" s="60" t="s">
        <v>558</v>
      </c>
      <c r="C1374" s="60" t="s">
        <v>8717</v>
      </c>
      <c r="D1374" s="63" t="s">
        <v>18</v>
      </c>
      <c r="E1374" s="63" t="s">
        <v>8718</v>
      </c>
      <c r="F1374" s="63" t="s">
        <v>1608</v>
      </c>
      <c r="G1374" s="60" t="s">
        <v>4982</v>
      </c>
      <c r="H1374" s="126">
        <v>43668.0</v>
      </c>
      <c r="I1374" s="126">
        <v>43669.0</v>
      </c>
      <c r="J1374" s="127" t="s">
        <v>8719</v>
      </c>
      <c r="K1374" s="59">
        <v>3.6635824E7</v>
      </c>
      <c r="L1374" s="60" t="s">
        <v>18</v>
      </c>
      <c r="M1374" s="63" t="s">
        <v>18</v>
      </c>
      <c r="N1374" s="59" t="s">
        <v>18</v>
      </c>
      <c r="O1374" s="57"/>
    </row>
    <row r="1375">
      <c r="A1375" s="63">
        <v>4.0</v>
      </c>
      <c r="B1375" s="60" t="s">
        <v>558</v>
      </c>
      <c r="C1375" s="60" t="s">
        <v>8717</v>
      </c>
      <c r="D1375" s="63">
        <v>782.0</v>
      </c>
      <c r="E1375" s="63" t="s">
        <v>8718</v>
      </c>
      <c r="F1375" s="63" t="s">
        <v>1608</v>
      </c>
      <c r="G1375" s="60" t="s">
        <v>4982</v>
      </c>
      <c r="H1375" s="126">
        <v>43651.0</v>
      </c>
      <c r="I1375" s="126">
        <v>43651.0</v>
      </c>
      <c r="J1375" s="127" t="s">
        <v>8720</v>
      </c>
      <c r="K1375" s="63" t="s">
        <v>18</v>
      </c>
      <c r="L1375" s="60" t="s">
        <v>18</v>
      </c>
      <c r="M1375" s="63" t="s">
        <v>18</v>
      </c>
      <c r="N1375" s="59" t="s">
        <v>18</v>
      </c>
      <c r="O1375" s="57"/>
    </row>
    <row r="1376" ht="29.25" customHeight="1">
      <c r="A1376" s="63">
        <v>4.0</v>
      </c>
      <c r="B1376" s="60" t="s">
        <v>5256</v>
      </c>
      <c r="C1376" s="60" t="s">
        <v>8717</v>
      </c>
      <c r="D1376" s="63" t="s">
        <v>18</v>
      </c>
      <c r="E1376" s="63" t="s">
        <v>8718</v>
      </c>
      <c r="F1376" s="63" t="s">
        <v>1608</v>
      </c>
      <c r="G1376" s="60" t="s">
        <v>18</v>
      </c>
      <c r="H1376" s="126">
        <v>43630.0</v>
      </c>
      <c r="I1376" s="126">
        <v>43630.0</v>
      </c>
      <c r="J1376" s="127" t="s">
        <v>8721</v>
      </c>
      <c r="K1376" s="59">
        <v>5.1E7</v>
      </c>
      <c r="L1376" s="60" t="s">
        <v>18</v>
      </c>
      <c r="M1376" s="63" t="s">
        <v>18</v>
      </c>
      <c r="N1376" s="59" t="s">
        <v>18</v>
      </c>
      <c r="O1376" s="57"/>
    </row>
    <row r="1377" ht="29.25" customHeight="1">
      <c r="A1377" s="63">
        <v>2.0</v>
      </c>
      <c r="B1377" s="60" t="s">
        <v>8722</v>
      </c>
      <c r="C1377" s="60" t="s">
        <v>2084</v>
      </c>
      <c r="D1377" s="63">
        <v>670.0</v>
      </c>
      <c r="E1377" s="63" t="s">
        <v>8723</v>
      </c>
      <c r="F1377" s="63" t="s">
        <v>1608</v>
      </c>
      <c r="G1377" s="60" t="s">
        <v>8396</v>
      </c>
      <c r="H1377" s="126">
        <v>43629.0</v>
      </c>
      <c r="I1377" s="126">
        <v>43635.0</v>
      </c>
      <c r="J1377" s="127" t="s">
        <v>8724</v>
      </c>
      <c r="K1377" s="59">
        <f>2420230*72</f>
        <v>174256560</v>
      </c>
      <c r="L1377" s="60" t="s">
        <v>18</v>
      </c>
      <c r="M1377" s="63" t="s">
        <v>18</v>
      </c>
      <c r="N1377" s="59" t="s">
        <v>18</v>
      </c>
      <c r="O1377" s="57"/>
    </row>
    <row r="1378">
      <c r="A1378" s="63">
        <v>2.0</v>
      </c>
      <c r="B1378" s="60" t="s">
        <v>5655</v>
      </c>
      <c r="C1378" s="60" t="s">
        <v>8725</v>
      </c>
      <c r="D1378" s="63">
        <v>566.0</v>
      </c>
      <c r="E1378" s="63" t="s">
        <v>8723</v>
      </c>
      <c r="F1378" s="63" t="s">
        <v>1608</v>
      </c>
      <c r="G1378" s="60" t="s">
        <v>8396</v>
      </c>
      <c r="H1378" s="126">
        <v>43606.0</v>
      </c>
      <c r="I1378" s="126">
        <v>43615.0</v>
      </c>
      <c r="J1378" s="127" t="s">
        <v>8726</v>
      </c>
      <c r="K1378" s="63" t="s">
        <v>18</v>
      </c>
      <c r="L1378" s="60" t="s">
        <v>18</v>
      </c>
      <c r="M1378" s="61" t="s">
        <v>18</v>
      </c>
      <c r="N1378" s="66" t="s">
        <v>18</v>
      </c>
      <c r="O1378" s="57"/>
    </row>
    <row r="1379">
      <c r="A1379" s="63">
        <v>1.0</v>
      </c>
      <c r="B1379" s="60" t="s">
        <v>108</v>
      </c>
      <c r="C1379" s="60" t="s">
        <v>8727</v>
      </c>
      <c r="D1379" s="63">
        <v>892.0</v>
      </c>
      <c r="E1379" s="63" t="s">
        <v>8728</v>
      </c>
      <c r="F1379" s="63" t="s">
        <v>1608</v>
      </c>
      <c r="G1379" s="60" t="s">
        <v>18</v>
      </c>
      <c r="H1379" s="126">
        <v>43691.0</v>
      </c>
      <c r="I1379" s="126">
        <v>43691.0</v>
      </c>
      <c r="J1379" s="127" t="s">
        <v>8729</v>
      </c>
      <c r="K1379" s="59">
        <v>1264215.0</v>
      </c>
      <c r="L1379" s="60" t="s">
        <v>18</v>
      </c>
      <c r="M1379" s="61" t="s">
        <v>18</v>
      </c>
      <c r="N1379" s="66" t="s">
        <v>18</v>
      </c>
      <c r="O1379" s="57"/>
    </row>
    <row r="1380">
      <c r="A1380" s="63">
        <v>1.0</v>
      </c>
      <c r="B1380" s="60" t="s">
        <v>108</v>
      </c>
      <c r="C1380" s="60" t="s">
        <v>8727</v>
      </c>
      <c r="D1380" s="63">
        <v>569.0</v>
      </c>
      <c r="E1380" s="63" t="s">
        <v>8728</v>
      </c>
      <c r="F1380" s="63" t="s">
        <v>1608</v>
      </c>
      <c r="G1380" s="60" t="s">
        <v>5049</v>
      </c>
      <c r="H1380" s="126">
        <v>43607.0</v>
      </c>
      <c r="I1380" s="126">
        <v>43630.0</v>
      </c>
      <c r="J1380" s="127" t="s">
        <v>8730</v>
      </c>
      <c r="K1380" s="59">
        <v>1264215.0</v>
      </c>
      <c r="L1380" s="60" t="s">
        <v>18</v>
      </c>
      <c r="M1380" s="63" t="s">
        <v>18</v>
      </c>
      <c r="N1380" s="59" t="s">
        <v>18</v>
      </c>
      <c r="O1380" s="57"/>
    </row>
    <row r="1381">
      <c r="A1381" s="63">
        <v>1.0</v>
      </c>
      <c r="B1381" s="60" t="s">
        <v>8731</v>
      </c>
      <c r="C1381" s="60" t="s">
        <v>8732</v>
      </c>
      <c r="D1381" s="63" t="s">
        <v>18</v>
      </c>
      <c r="E1381" s="63" t="s">
        <v>8733</v>
      </c>
      <c r="F1381" s="63" t="s">
        <v>1608</v>
      </c>
      <c r="G1381" s="60" t="s">
        <v>18</v>
      </c>
      <c r="H1381" s="126">
        <v>43804.0</v>
      </c>
      <c r="I1381" s="126">
        <v>43804.0</v>
      </c>
      <c r="J1381" s="127" t="s">
        <v>8734</v>
      </c>
      <c r="K1381" s="59">
        <v>2231936.0</v>
      </c>
      <c r="L1381" s="60" t="s">
        <v>8735</v>
      </c>
      <c r="M1381" s="61" t="s">
        <v>8736</v>
      </c>
      <c r="N1381" s="66">
        <v>405203.0</v>
      </c>
      <c r="O1381" s="62" t="s">
        <v>79</v>
      </c>
    </row>
    <row r="1382">
      <c r="A1382" s="63">
        <v>1.0</v>
      </c>
      <c r="B1382" s="60" t="s">
        <v>8731</v>
      </c>
      <c r="C1382" s="60" t="s">
        <v>8732</v>
      </c>
      <c r="D1382" s="63" t="s">
        <v>18</v>
      </c>
      <c r="E1382" s="63" t="s">
        <v>8733</v>
      </c>
      <c r="F1382" s="63" t="s">
        <v>1608</v>
      </c>
      <c r="G1382" s="60" t="s">
        <v>18</v>
      </c>
      <c r="H1382" s="126">
        <v>43682.0</v>
      </c>
      <c r="I1382" s="126">
        <v>43682.0</v>
      </c>
      <c r="J1382" s="127" t="s">
        <v>6019</v>
      </c>
      <c r="K1382" s="59">
        <v>2231936.0</v>
      </c>
      <c r="L1382" s="60" t="s">
        <v>8735</v>
      </c>
      <c r="M1382" s="61" t="s">
        <v>8736</v>
      </c>
      <c r="N1382" s="66">
        <v>1620812.0</v>
      </c>
      <c r="O1382" s="62" t="s">
        <v>79</v>
      </c>
    </row>
    <row r="1383">
      <c r="A1383" s="63">
        <v>1.0</v>
      </c>
      <c r="B1383" s="60" t="s">
        <v>8731</v>
      </c>
      <c r="C1383" s="60" t="s">
        <v>8732</v>
      </c>
      <c r="D1383" s="63" t="s">
        <v>18</v>
      </c>
      <c r="E1383" s="63" t="s">
        <v>8733</v>
      </c>
      <c r="F1383" s="63" t="s">
        <v>1608</v>
      </c>
      <c r="G1383" s="60" t="s">
        <v>18</v>
      </c>
      <c r="H1383" s="126">
        <v>43635.0</v>
      </c>
      <c r="I1383" s="126">
        <v>43655.0</v>
      </c>
      <c r="J1383" s="127" t="s">
        <v>8737</v>
      </c>
      <c r="K1383" s="59">
        <v>2231936.0</v>
      </c>
      <c r="L1383" s="60" t="s">
        <v>8735</v>
      </c>
      <c r="M1383" s="61" t="s">
        <v>8736</v>
      </c>
      <c r="N1383" s="59" t="s">
        <v>18</v>
      </c>
      <c r="O1383" s="57"/>
    </row>
    <row r="1384">
      <c r="A1384" s="63">
        <v>1.0</v>
      </c>
      <c r="B1384" s="60" t="s">
        <v>69</v>
      </c>
      <c r="C1384" s="60" t="s">
        <v>3553</v>
      </c>
      <c r="D1384" s="63" t="s">
        <v>18</v>
      </c>
      <c r="E1384" s="63" t="s">
        <v>7514</v>
      </c>
      <c r="F1384" s="63" t="s">
        <v>1608</v>
      </c>
      <c r="G1384" s="60" t="s">
        <v>18</v>
      </c>
      <c r="H1384" s="126">
        <v>43626.0</v>
      </c>
      <c r="I1384" s="126">
        <v>43630.0</v>
      </c>
      <c r="J1384" s="127" t="s">
        <v>8563</v>
      </c>
      <c r="K1384" s="59">
        <v>57759.0</v>
      </c>
      <c r="L1384" s="60" t="s">
        <v>18</v>
      </c>
      <c r="M1384" s="63" t="s">
        <v>18</v>
      </c>
      <c r="N1384" s="59" t="s">
        <v>18</v>
      </c>
      <c r="O1384" s="62"/>
    </row>
    <row r="1385">
      <c r="A1385" s="63">
        <v>2.0</v>
      </c>
      <c r="B1385" s="60" t="s">
        <v>8738</v>
      </c>
      <c r="C1385" s="60" t="s">
        <v>8693</v>
      </c>
      <c r="D1385" s="63">
        <v>728.0</v>
      </c>
      <c r="E1385" s="63" t="s">
        <v>8739</v>
      </c>
      <c r="F1385" s="63" t="s">
        <v>1608</v>
      </c>
      <c r="G1385" s="60" t="s">
        <v>6510</v>
      </c>
      <c r="H1385" s="126">
        <v>43641.0</v>
      </c>
      <c r="I1385" s="126">
        <v>43656.0</v>
      </c>
      <c r="J1385" s="127" t="s">
        <v>8740</v>
      </c>
      <c r="K1385" s="59">
        <v>6437435.0</v>
      </c>
      <c r="L1385" s="60" t="s">
        <v>18</v>
      </c>
      <c r="M1385" s="63" t="s">
        <v>18</v>
      </c>
      <c r="N1385" s="59" t="s">
        <v>18</v>
      </c>
      <c r="O1385" s="57"/>
    </row>
    <row r="1386">
      <c r="A1386" s="63">
        <v>2.0</v>
      </c>
      <c r="B1386" s="60" t="s">
        <v>8741</v>
      </c>
      <c r="C1386" s="60" t="s">
        <v>8742</v>
      </c>
      <c r="D1386" s="63" t="s">
        <v>8743</v>
      </c>
      <c r="E1386" s="63" t="s">
        <v>8739</v>
      </c>
      <c r="F1386" s="63" t="s">
        <v>1608</v>
      </c>
      <c r="G1386" s="60" t="s">
        <v>6510</v>
      </c>
      <c r="H1386" s="126">
        <v>43621.0</v>
      </c>
      <c r="I1386" s="126">
        <v>43636.0</v>
      </c>
      <c r="J1386" s="127" t="s">
        <v>8744</v>
      </c>
      <c r="K1386" s="59">
        <v>6925783.0</v>
      </c>
      <c r="L1386" s="60" t="s">
        <v>18</v>
      </c>
      <c r="M1386" s="63" t="s">
        <v>18</v>
      </c>
      <c r="N1386" s="59" t="s">
        <v>18</v>
      </c>
      <c r="O1386" s="57"/>
    </row>
    <row r="1387">
      <c r="A1387" s="63">
        <v>1.0</v>
      </c>
      <c r="B1387" s="60" t="s">
        <v>8738</v>
      </c>
      <c r="C1387" s="60" t="s">
        <v>8745</v>
      </c>
      <c r="D1387" s="63">
        <v>624.0</v>
      </c>
      <c r="E1387" s="63" t="s">
        <v>8739</v>
      </c>
      <c r="F1387" s="63" t="s">
        <v>1608</v>
      </c>
      <c r="G1387" s="60" t="s">
        <v>18</v>
      </c>
      <c r="H1387" s="126">
        <v>43619.0</v>
      </c>
      <c r="I1387" s="126">
        <v>43626.0</v>
      </c>
      <c r="J1387" s="127" t="s">
        <v>8746</v>
      </c>
      <c r="K1387" s="63" t="s">
        <v>18</v>
      </c>
      <c r="L1387" s="60" t="s">
        <v>18</v>
      </c>
      <c r="M1387" s="63" t="s">
        <v>18</v>
      </c>
      <c r="N1387" s="59" t="s">
        <v>18</v>
      </c>
      <c r="O1387" s="57"/>
    </row>
    <row r="1388">
      <c r="A1388" s="63">
        <v>1.0</v>
      </c>
      <c r="B1388" s="60" t="s">
        <v>457</v>
      </c>
      <c r="C1388" s="60" t="s">
        <v>217</v>
      </c>
      <c r="D1388" s="63" t="s">
        <v>18</v>
      </c>
      <c r="E1388" s="63" t="s">
        <v>8747</v>
      </c>
      <c r="F1388" s="63" t="s">
        <v>1608</v>
      </c>
      <c r="G1388" s="60" t="s">
        <v>18</v>
      </c>
      <c r="H1388" s="126">
        <v>43630.0</v>
      </c>
      <c r="I1388" s="126">
        <v>43630.0</v>
      </c>
      <c r="J1388" s="127" t="s">
        <v>8748</v>
      </c>
      <c r="K1388" s="59">
        <v>1755128.0</v>
      </c>
      <c r="L1388" s="60" t="s">
        <v>18</v>
      </c>
      <c r="M1388" s="63" t="s">
        <v>18</v>
      </c>
      <c r="N1388" s="66" t="s">
        <v>18</v>
      </c>
      <c r="O1388" s="62"/>
    </row>
    <row r="1389">
      <c r="A1389" s="63">
        <v>1.0</v>
      </c>
      <c r="B1389" s="60" t="s">
        <v>457</v>
      </c>
      <c r="C1389" s="60" t="s">
        <v>217</v>
      </c>
      <c r="D1389" s="63">
        <v>683.0</v>
      </c>
      <c r="E1389" s="63" t="s">
        <v>8747</v>
      </c>
      <c r="F1389" s="63" t="s">
        <v>1608</v>
      </c>
      <c r="G1389" s="60" t="s">
        <v>18</v>
      </c>
      <c r="H1389" s="126">
        <v>43633.0</v>
      </c>
      <c r="I1389" s="126">
        <v>43630.0</v>
      </c>
      <c r="J1389" s="127" t="s">
        <v>8749</v>
      </c>
      <c r="K1389" s="59">
        <v>1755128.0</v>
      </c>
      <c r="L1389" s="60" t="s">
        <v>18</v>
      </c>
      <c r="M1389" s="63" t="s">
        <v>18</v>
      </c>
      <c r="N1389" s="59" t="s">
        <v>18</v>
      </c>
      <c r="O1389" s="57"/>
    </row>
    <row r="1390">
      <c r="A1390" s="63">
        <v>1.0</v>
      </c>
      <c r="B1390" s="60" t="s">
        <v>8750</v>
      </c>
      <c r="C1390" s="60" t="s">
        <v>8751</v>
      </c>
      <c r="D1390" s="63">
        <v>1244.0</v>
      </c>
      <c r="E1390" s="63" t="s">
        <v>8752</v>
      </c>
      <c r="F1390" s="63" t="s">
        <v>1608</v>
      </c>
      <c r="G1390" s="60" t="s">
        <v>5736</v>
      </c>
      <c r="H1390" s="126">
        <v>43762.0</v>
      </c>
      <c r="I1390" s="126">
        <v>43766.0</v>
      </c>
      <c r="J1390" s="127" t="s">
        <v>8753</v>
      </c>
      <c r="K1390" s="388">
        <v>623254.0</v>
      </c>
      <c r="L1390" s="60" t="s">
        <v>18</v>
      </c>
      <c r="M1390" s="63" t="s">
        <v>18</v>
      </c>
      <c r="N1390" s="59" t="s">
        <v>18</v>
      </c>
      <c r="O1390" s="57"/>
    </row>
    <row r="1391">
      <c r="A1391" s="63">
        <v>2.0</v>
      </c>
      <c r="B1391" s="60" t="s">
        <v>8754</v>
      </c>
      <c r="C1391" s="60" t="s">
        <v>8755</v>
      </c>
      <c r="D1391" s="63">
        <v>640.0</v>
      </c>
      <c r="E1391" s="63" t="s">
        <v>8752</v>
      </c>
      <c r="F1391" s="63" t="s">
        <v>1608</v>
      </c>
      <c r="G1391" s="60" t="s">
        <v>18</v>
      </c>
      <c r="H1391" s="126">
        <v>43620.0</v>
      </c>
      <c r="I1391" s="126">
        <v>43634.0</v>
      </c>
      <c r="J1391" s="127" t="s">
        <v>8756</v>
      </c>
      <c r="K1391" s="59">
        <v>604712.0</v>
      </c>
      <c r="L1391" s="60" t="s">
        <v>18</v>
      </c>
      <c r="M1391" s="63" t="s">
        <v>18</v>
      </c>
      <c r="N1391" s="59" t="s">
        <v>18</v>
      </c>
      <c r="O1391" s="57"/>
    </row>
    <row r="1392">
      <c r="A1392" s="63">
        <v>1.0</v>
      </c>
      <c r="B1392" s="60" t="s">
        <v>5256</v>
      </c>
      <c r="C1392" s="60" t="s">
        <v>153</v>
      </c>
      <c r="D1392" s="63">
        <v>679.0</v>
      </c>
      <c r="E1392" s="63" t="s">
        <v>8757</v>
      </c>
      <c r="F1392" s="63" t="s">
        <v>1608</v>
      </c>
      <c r="G1392" s="60" t="s">
        <v>18</v>
      </c>
      <c r="H1392" s="126">
        <v>43629.0</v>
      </c>
      <c r="I1392" s="126">
        <v>43634.0</v>
      </c>
      <c r="J1392" s="127" t="s">
        <v>8758</v>
      </c>
      <c r="K1392" s="59">
        <v>2784118.0</v>
      </c>
      <c r="L1392" s="60" t="s">
        <v>18</v>
      </c>
      <c r="M1392" s="63" t="s">
        <v>18</v>
      </c>
      <c r="N1392" s="59" t="s">
        <v>18</v>
      </c>
      <c r="O1392" s="57"/>
    </row>
    <row r="1393">
      <c r="A1393" s="63">
        <v>2.0</v>
      </c>
      <c r="B1393" s="60" t="s">
        <v>8759</v>
      </c>
      <c r="C1393" s="60" t="s">
        <v>8760</v>
      </c>
      <c r="D1393" s="63">
        <v>634.0</v>
      </c>
      <c r="E1393" s="63" t="s">
        <v>8761</v>
      </c>
      <c r="F1393" s="63" t="s">
        <v>1608</v>
      </c>
      <c r="G1393" s="60" t="s">
        <v>18</v>
      </c>
      <c r="H1393" s="126">
        <v>43655.0</v>
      </c>
      <c r="I1393" s="126">
        <v>43672.0</v>
      </c>
      <c r="J1393" s="127" t="s">
        <v>8762</v>
      </c>
      <c r="K1393" s="60" t="s">
        <v>18</v>
      </c>
      <c r="L1393" s="60" t="s">
        <v>18</v>
      </c>
      <c r="M1393" s="63" t="s">
        <v>18</v>
      </c>
      <c r="N1393" s="59" t="s">
        <v>18</v>
      </c>
      <c r="O1393" s="57"/>
    </row>
    <row r="1394">
      <c r="A1394" s="63">
        <v>2.0</v>
      </c>
      <c r="B1394" s="60" t="s">
        <v>8759</v>
      </c>
      <c r="C1394" s="60" t="s">
        <v>8763</v>
      </c>
      <c r="D1394" s="63">
        <v>593.0</v>
      </c>
      <c r="E1394" s="63" t="s">
        <v>8761</v>
      </c>
      <c r="F1394" s="63" t="s">
        <v>1608</v>
      </c>
      <c r="G1394" s="60" t="s">
        <v>5060</v>
      </c>
      <c r="H1394" s="126">
        <v>43644.0</v>
      </c>
      <c r="I1394" s="126">
        <v>43651.0</v>
      </c>
      <c r="J1394" s="127" t="s">
        <v>8764</v>
      </c>
      <c r="K1394" s="59">
        <v>1.073E7</v>
      </c>
      <c r="L1394" s="60" t="s">
        <v>18</v>
      </c>
      <c r="M1394" s="63" t="s">
        <v>18</v>
      </c>
      <c r="N1394" s="66" t="s">
        <v>18</v>
      </c>
      <c r="O1394" s="57"/>
    </row>
    <row r="1395">
      <c r="A1395" s="63">
        <v>2.0</v>
      </c>
      <c r="B1395" s="60" t="s">
        <v>8759</v>
      </c>
      <c r="C1395" s="60" t="s">
        <v>8763</v>
      </c>
      <c r="D1395" s="63" t="s">
        <v>18</v>
      </c>
      <c r="E1395" s="63" t="s">
        <v>8761</v>
      </c>
      <c r="F1395" s="63" t="s">
        <v>1608</v>
      </c>
      <c r="G1395" s="60" t="s">
        <v>5060</v>
      </c>
      <c r="H1395" s="126">
        <v>43635.0</v>
      </c>
      <c r="I1395" s="126">
        <v>43642.0</v>
      </c>
      <c r="J1395" s="127" t="s">
        <v>8765</v>
      </c>
      <c r="K1395" s="59" t="s">
        <v>18</v>
      </c>
      <c r="L1395" s="60" t="s">
        <v>18</v>
      </c>
      <c r="M1395" s="63" t="s">
        <v>18</v>
      </c>
      <c r="N1395" s="66" t="s">
        <v>18</v>
      </c>
      <c r="O1395" s="62"/>
    </row>
    <row r="1396">
      <c r="A1396" s="63">
        <v>2.0</v>
      </c>
      <c r="B1396" s="60" t="s">
        <v>580</v>
      </c>
      <c r="C1396" s="60" t="s">
        <v>8766</v>
      </c>
      <c r="D1396" s="63" t="s">
        <v>18</v>
      </c>
      <c r="E1396" s="63" t="s">
        <v>8767</v>
      </c>
      <c r="F1396" s="63" t="s">
        <v>1608</v>
      </c>
      <c r="G1396" s="60" t="s">
        <v>18</v>
      </c>
      <c r="H1396" s="126">
        <v>43812.0</v>
      </c>
      <c r="I1396" s="126">
        <v>43812.0</v>
      </c>
      <c r="J1396" s="127" t="s">
        <v>7035</v>
      </c>
      <c r="K1396" s="59">
        <v>452827.0</v>
      </c>
      <c r="L1396" s="60" t="s">
        <v>8768</v>
      </c>
      <c r="M1396" s="61" t="s">
        <v>8769</v>
      </c>
      <c r="N1396" s="66">
        <v>135848.1</v>
      </c>
      <c r="O1396" s="62" t="s">
        <v>337</v>
      </c>
    </row>
    <row r="1397">
      <c r="A1397" s="63">
        <v>2.0</v>
      </c>
      <c r="B1397" s="60" t="s">
        <v>580</v>
      </c>
      <c r="C1397" s="60" t="s">
        <v>8766</v>
      </c>
      <c r="D1397" s="63" t="s">
        <v>18</v>
      </c>
      <c r="E1397" s="63" t="s">
        <v>8767</v>
      </c>
      <c r="F1397" s="63" t="s">
        <v>1608</v>
      </c>
      <c r="G1397" s="60" t="s">
        <v>18</v>
      </c>
      <c r="H1397" s="126">
        <v>43747.0</v>
      </c>
      <c r="I1397" s="126">
        <v>43747.0</v>
      </c>
      <c r="J1397" s="127" t="s">
        <v>6941</v>
      </c>
      <c r="K1397" s="59">
        <v>452827.0</v>
      </c>
      <c r="L1397" s="60" t="s">
        <v>8768</v>
      </c>
      <c r="M1397" s="61" t="s">
        <v>8769</v>
      </c>
      <c r="N1397" s="66">
        <v>316978.9</v>
      </c>
      <c r="O1397" s="62" t="s">
        <v>337</v>
      </c>
    </row>
    <row r="1398">
      <c r="A1398" s="63">
        <v>2.0</v>
      </c>
      <c r="B1398" s="60" t="s">
        <v>580</v>
      </c>
      <c r="C1398" s="60" t="s">
        <v>8766</v>
      </c>
      <c r="D1398" s="63">
        <v>885.0</v>
      </c>
      <c r="E1398" s="63" t="s">
        <v>8767</v>
      </c>
      <c r="F1398" s="63" t="s">
        <v>1608</v>
      </c>
      <c r="G1398" s="60" t="s">
        <v>18</v>
      </c>
      <c r="H1398" s="126">
        <v>43721.0</v>
      </c>
      <c r="I1398" s="126">
        <v>43721.0</v>
      </c>
      <c r="J1398" s="127" t="s">
        <v>8770</v>
      </c>
      <c r="K1398" s="59">
        <v>452827.0</v>
      </c>
      <c r="L1398" s="60" t="s">
        <v>8768</v>
      </c>
      <c r="M1398" s="61" t="s">
        <v>8769</v>
      </c>
      <c r="N1398" s="59" t="s">
        <v>18</v>
      </c>
      <c r="O1398" s="57"/>
    </row>
    <row r="1399">
      <c r="A1399" s="63">
        <v>1.0</v>
      </c>
      <c r="B1399" s="60" t="s">
        <v>580</v>
      </c>
      <c r="C1399" s="60" t="s">
        <v>8771</v>
      </c>
      <c r="D1399" s="63">
        <v>686.0</v>
      </c>
      <c r="E1399" s="63" t="s">
        <v>8767</v>
      </c>
      <c r="F1399" s="63" t="s">
        <v>1608</v>
      </c>
      <c r="G1399" s="60" t="s">
        <v>18</v>
      </c>
      <c r="H1399" s="126">
        <v>43633.0</v>
      </c>
      <c r="I1399" s="126">
        <v>43649.0</v>
      </c>
      <c r="J1399" s="127" t="s">
        <v>8772</v>
      </c>
      <c r="K1399" s="59">
        <v>454827.0</v>
      </c>
      <c r="L1399" s="60" t="s">
        <v>18</v>
      </c>
      <c r="M1399" s="63" t="s">
        <v>18</v>
      </c>
      <c r="N1399" s="59" t="s">
        <v>18</v>
      </c>
      <c r="O1399" s="57"/>
    </row>
    <row r="1400">
      <c r="A1400" s="63">
        <v>2.0</v>
      </c>
      <c r="B1400" s="60" t="s">
        <v>1781</v>
      </c>
      <c r="C1400" s="60" t="s">
        <v>8773</v>
      </c>
      <c r="D1400" s="63">
        <v>501.0</v>
      </c>
      <c r="E1400" s="63" t="s">
        <v>8774</v>
      </c>
      <c r="F1400" s="63" t="s">
        <v>1608</v>
      </c>
      <c r="G1400" s="60" t="s">
        <v>5302</v>
      </c>
      <c r="H1400" s="126">
        <v>43614.0</v>
      </c>
      <c r="I1400" s="126">
        <v>43651.0</v>
      </c>
      <c r="J1400" s="127" t="s">
        <v>8775</v>
      </c>
      <c r="K1400" s="59">
        <v>3.7930687E7</v>
      </c>
      <c r="L1400" s="60" t="s">
        <v>18</v>
      </c>
      <c r="M1400" s="63" t="s">
        <v>18</v>
      </c>
      <c r="N1400" s="389" t="s">
        <v>18</v>
      </c>
      <c r="O1400" s="390"/>
    </row>
    <row r="1401">
      <c r="A1401" s="63">
        <v>1.0</v>
      </c>
      <c r="B1401" s="60" t="s">
        <v>108</v>
      </c>
      <c r="C1401" s="60" t="s">
        <v>3964</v>
      </c>
      <c r="D1401" s="63">
        <v>501.0</v>
      </c>
      <c r="E1401" s="63" t="s">
        <v>8776</v>
      </c>
      <c r="F1401" s="63" t="s">
        <v>1608</v>
      </c>
      <c r="G1401" s="60" t="s">
        <v>18</v>
      </c>
      <c r="H1401" s="126">
        <v>43641.0</v>
      </c>
      <c r="I1401" s="126">
        <v>43651.0</v>
      </c>
      <c r="J1401" s="127" t="s">
        <v>8777</v>
      </c>
      <c r="K1401" s="59">
        <v>221698.0</v>
      </c>
      <c r="L1401" s="63" t="s">
        <v>18</v>
      </c>
      <c r="M1401" s="354" t="s">
        <v>18</v>
      </c>
      <c r="N1401" s="63" t="s">
        <v>18</v>
      </c>
      <c r="O1401" s="293"/>
      <c r="P1401" s="306"/>
    </row>
    <row r="1402">
      <c r="A1402" s="63">
        <v>2.0</v>
      </c>
      <c r="B1402" s="60" t="s">
        <v>108</v>
      </c>
      <c r="C1402" s="60" t="s">
        <v>2084</v>
      </c>
      <c r="D1402" s="63">
        <v>705.0</v>
      </c>
      <c r="E1402" s="63" t="s">
        <v>8778</v>
      </c>
      <c r="F1402" s="63" t="s">
        <v>1608</v>
      </c>
      <c r="G1402" s="60" t="s">
        <v>5060</v>
      </c>
      <c r="H1402" s="64">
        <v>43637.0</v>
      </c>
      <c r="I1402" s="126">
        <v>43658.0</v>
      </c>
      <c r="J1402" s="127" t="s">
        <v>8779</v>
      </c>
      <c r="K1402" s="59">
        <v>4.6365955E7</v>
      </c>
      <c r="L1402" s="60" t="s">
        <v>18</v>
      </c>
      <c r="M1402" s="61" t="s">
        <v>18</v>
      </c>
      <c r="N1402" s="391" t="s">
        <v>18</v>
      </c>
      <c r="O1402" s="392"/>
    </row>
    <row r="1403">
      <c r="A1403" s="63">
        <v>4.0</v>
      </c>
      <c r="B1403" s="60" t="s">
        <v>1065</v>
      </c>
      <c r="C1403" s="60" t="s">
        <v>8780</v>
      </c>
      <c r="D1403" s="63">
        <v>1056.0</v>
      </c>
      <c r="E1403" s="63" t="s">
        <v>8781</v>
      </c>
      <c r="F1403" s="63" t="s">
        <v>1608</v>
      </c>
      <c r="G1403" s="60" t="s">
        <v>18</v>
      </c>
      <c r="H1403" s="126">
        <v>43768.0</v>
      </c>
      <c r="I1403" s="126">
        <v>43769.0</v>
      </c>
      <c r="J1403" s="127" t="s">
        <v>8782</v>
      </c>
      <c r="K1403" s="60" t="s">
        <v>18</v>
      </c>
      <c r="L1403" s="60" t="s">
        <v>18</v>
      </c>
      <c r="M1403" s="63" t="s">
        <v>18</v>
      </c>
      <c r="N1403" s="66" t="s">
        <v>18</v>
      </c>
      <c r="O1403" s="57"/>
    </row>
    <row r="1404">
      <c r="A1404" s="63">
        <v>4.0</v>
      </c>
      <c r="B1404" s="60" t="s">
        <v>1065</v>
      </c>
      <c r="C1404" s="60" t="s">
        <v>8783</v>
      </c>
      <c r="D1404" s="63">
        <v>821.0</v>
      </c>
      <c r="E1404" s="63" t="s">
        <v>8781</v>
      </c>
      <c r="F1404" s="63" t="s">
        <v>1608</v>
      </c>
      <c r="G1404" s="60" t="s">
        <v>4982</v>
      </c>
      <c r="H1404" s="126">
        <v>43710.0</v>
      </c>
      <c r="I1404" s="126">
        <v>43721.0</v>
      </c>
      <c r="J1404" s="127" t="s">
        <v>8784</v>
      </c>
      <c r="K1404" s="63">
        <v>472018.4</v>
      </c>
      <c r="L1404" s="60" t="s">
        <v>8785</v>
      </c>
      <c r="M1404" s="61" t="s">
        <v>8786</v>
      </c>
      <c r="N1404" s="59" t="s">
        <v>18</v>
      </c>
      <c r="O1404" s="57"/>
    </row>
    <row r="1405">
      <c r="A1405" s="63">
        <v>4.0</v>
      </c>
      <c r="B1405" s="60" t="s">
        <v>1065</v>
      </c>
      <c r="C1405" s="60" t="s">
        <v>8783</v>
      </c>
      <c r="D1405" s="63">
        <v>790.0</v>
      </c>
      <c r="E1405" s="63" t="s">
        <v>8781</v>
      </c>
      <c r="F1405" s="63" t="s">
        <v>1608</v>
      </c>
      <c r="G1405" s="60" t="s">
        <v>4982</v>
      </c>
      <c r="H1405" s="126">
        <v>43677.0</v>
      </c>
      <c r="I1405" s="126">
        <v>43678.0</v>
      </c>
      <c r="J1405" s="127" t="s">
        <v>8787</v>
      </c>
      <c r="K1405" s="59">
        <v>472000.0</v>
      </c>
      <c r="L1405" s="60" t="s">
        <v>18</v>
      </c>
      <c r="M1405" s="61" t="s">
        <v>18</v>
      </c>
      <c r="N1405" s="66" t="s">
        <v>18</v>
      </c>
      <c r="O1405" s="57"/>
    </row>
    <row r="1406">
      <c r="A1406" s="63">
        <v>4.0</v>
      </c>
      <c r="B1406" s="60" t="s">
        <v>1065</v>
      </c>
      <c r="C1406" s="60" t="s">
        <v>8783</v>
      </c>
      <c r="D1406" s="63" t="s">
        <v>18</v>
      </c>
      <c r="E1406" s="63" t="s">
        <v>8781</v>
      </c>
      <c r="F1406" s="63" t="s">
        <v>1608</v>
      </c>
      <c r="G1406" s="60" t="s">
        <v>4982</v>
      </c>
      <c r="H1406" s="126">
        <v>43655.0</v>
      </c>
      <c r="I1406" s="126">
        <v>43669.0</v>
      </c>
      <c r="J1406" s="127" t="s">
        <v>8788</v>
      </c>
      <c r="K1406" s="59">
        <v>472000.0</v>
      </c>
      <c r="L1406" s="60" t="s">
        <v>18</v>
      </c>
      <c r="M1406" s="63" t="s">
        <v>18</v>
      </c>
      <c r="N1406" s="59" t="s">
        <v>18</v>
      </c>
      <c r="O1406" s="57"/>
    </row>
    <row r="1407">
      <c r="A1407" s="63">
        <v>2.0</v>
      </c>
      <c r="B1407" s="60" t="s">
        <v>8789</v>
      </c>
      <c r="C1407" s="60" t="s">
        <v>266</v>
      </c>
      <c r="D1407" s="63">
        <v>930.0</v>
      </c>
      <c r="E1407" s="63" t="s">
        <v>8790</v>
      </c>
      <c r="F1407" s="63" t="s">
        <v>1608</v>
      </c>
      <c r="G1407" s="60" t="s">
        <v>5049</v>
      </c>
      <c r="H1407" s="126">
        <v>43691.0</v>
      </c>
      <c r="I1407" s="126">
        <v>43714.0</v>
      </c>
      <c r="J1407" s="121" t="s">
        <v>8791</v>
      </c>
      <c r="K1407" s="59">
        <v>1.7198321E7</v>
      </c>
      <c r="L1407" s="60" t="s">
        <v>18</v>
      </c>
      <c r="M1407" s="63" t="s">
        <v>18</v>
      </c>
      <c r="N1407" s="59" t="s">
        <v>18</v>
      </c>
      <c r="O1407" s="57"/>
    </row>
    <row r="1408">
      <c r="A1408" s="63">
        <v>2.0</v>
      </c>
      <c r="B1408" s="60" t="s">
        <v>8789</v>
      </c>
      <c r="C1408" s="60" t="s">
        <v>266</v>
      </c>
      <c r="D1408" s="63">
        <v>399.0</v>
      </c>
      <c r="E1408" s="63" t="s">
        <v>8790</v>
      </c>
      <c r="F1408" s="63" t="s">
        <v>1608</v>
      </c>
      <c r="G1408" s="60" t="s">
        <v>5049</v>
      </c>
      <c r="H1408" s="126">
        <v>43558.0</v>
      </c>
      <c r="I1408" s="126">
        <v>43579.0</v>
      </c>
      <c r="J1408" s="121" t="s">
        <v>8792</v>
      </c>
      <c r="K1408" s="59">
        <v>1.6172863E7</v>
      </c>
      <c r="L1408" s="60" t="s">
        <v>18</v>
      </c>
      <c r="M1408" s="63" t="s">
        <v>18</v>
      </c>
      <c r="N1408" s="59" t="s">
        <v>18</v>
      </c>
      <c r="O1408" s="57"/>
    </row>
    <row r="1409">
      <c r="A1409" s="63">
        <v>1.0</v>
      </c>
      <c r="B1409" s="60" t="s">
        <v>8181</v>
      </c>
      <c r="C1409" s="60" t="s">
        <v>153</v>
      </c>
      <c r="D1409" s="63">
        <v>747.0</v>
      </c>
      <c r="E1409" s="63" t="s">
        <v>8793</v>
      </c>
      <c r="F1409" s="63" t="s">
        <v>1608</v>
      </c>
      <c r="G1409" s="60" t="s">
        <v>18</v>
      </c>
      <c r="H1409" s="64">
        <v>43644.0</v>
      </c>
      <c r="I1409" s="126">
        <v>43663.0</v>
      </c>
      <c r="J1409" s="127" t="s">
        <v>8794</v>
      </c>
      <c r="K1409" s="59">
        <v>2784118.0</v>
      </c>
      <c r="L1409" s="60" t="s">
        <v>18</v>
      </c>
      <c r="M1409" s="61" t="s">
        <v>18</v>
      </c>
      <c r="N1409" s="66" t="s">
        <v>18</v>
      </c>
      <c r="O1409" s="57"/>
    </row>
    <row r="1410">
      <c r="A1410" s="63">
        <v>1.0</v>
      </c>
      <c r="B1410" s="60" t="s">
        <v>5582</v>
      </c>
      <c r="C1410" s="60" t="s">
        <v>93</v>
      </c>
      <c r="D1410" s="63" t="s">
        <v>18</v>
      </c>
      <c r="E1410" s="63" t="s">
        <v>8795</v>
      </c>
      <c r="F1410" s="63" t="s">
        <v>1608</v>
      </c>
      <c r="G1410" s="60" t="s">
        <v>18</v>
      </c>
      <c r="H1410" s="126">
        <v>43574.0</v>
      </c>
      <c r="I1410" s="126">
        <v>43574.0</v>
      </c>
      <c r="J1410" s="127" t="s">
        <v>5854</v>
      </c>
      <c r="K1410" s="125">
        <v>1199686.0</v>
      </c>
      <c r="L1410" s="60" t="s">
        <v>8796</v>
      </c>
      <c r="M1410" s="61" t="s">
        <v>8797</v>
      </c>
      <c r="N1410" s="66">
        <v>839780.2</v>
      </c>
      <c r="O1410" s="62" t="s">
        <v>337</v>
      </c>
    </row>
    <row r="1411">
      <c r="A1411" s="63">
        <v>2.0</v>
      </c>
      <c r="B1411" s="60" t="s">
        <v>835</v>
      </c>
      <c r="C1411" s="60" t="s">
        <v>8798</v>
      </c>
      <c r="D1411" s="63">
        <v>633.0</v>
      </c>
      <c r="E1411" s="63" t="s">
        <v>8799</v>
      </c>
      <c r="F1411" s="63" t="s">
        <v>1608</v>
      </c>
      <c r="G1411" s="60" t="s">
        <v>6719</v>
      </c>
      <c r="H1411" s="126">
        <v>43655.0</v>
      </c>
      <c r="I1411" s="126">
        <v>43677.0</v>
      </c>
      <c r="J1411" s="127" t="s">
        <v>8800</v>
      </c>
      <c r="K1411" s="59">
        <v>872357.0</v>
      </c>
      <c r="L1411" s="60" t="s">
        <v>18</v>
      </c>
      <c r="M1411" s="63" t="s">
        <v>18</v>
      </c>
      <c r="N1411" s="59" t="s">
        <v>18</v>
      </c>
      <c r="O1411" s="57"/>
    </row>
    <row r="1412">
      <c r="A1412" s="63">
        <v>1.0</v>
      </c>
      <c r="B1412" s="60" t="s">
        <v>1287</v>
      </c>
      <c r="C1412" s="60" t="s">
        <v>571</v>
      </c>
      <c r="D1412" s="63" t="s">
        <v>18</v>
      </c>
      <c r="E1412" s="63" t="s">
        <v>8069</v>
      </c>
      <c r="F1412" s="63" t="s">
        <v>1608</v>
      </c>
      <c r="G1412" s="60" t="s">
        <v>18</v>
      </c>
      <c r="H1412" s="126">
        <v>43663.0</v>
      </c>
      <c r="I1412" s="126">
        <v>43663.0</v>
      </c>
      <c r="J1412" s="127" t="s">
        <v>8801</v>
      </c>
      <c r="K1412" s="59">
        <v>1.4140787E7</v>
      </c>
      <c r="L1412" s="60" t="s">
        <v>18</v>
      </c>
      <c r="M1412" s="61" t="s">
        <v>4725</v>
      </c>
      <c r="N1412" s="59" t="s">
        <v>18</v>
      </c>
      <c r="O1412" s="57"/>
    </row>
    <row r="1413">
      <c r="A1413" s="63">
        <v>1.0</v>
      </c>
      <c r="B1413" s="60" t="s">
        <v>8467</v>
      </c>
      <c r="C1413" s="60" t="s">
        <v>1319</v>
      </c>
      <c r="D1413" s="63" t="s">
        <v>18</v>
      </c>
      <c r="E1413" s="63" t="s">
        <v>8802</v>
      </c>
      <c r="F1413" s="63" t="s">
        <v>1608</v>
      </c>
      <c r="G1413" s="60" t="s">
        <v>18</v>
      </c>
      <c r="H1413" s="126">
        <v>43707.0</v>
      </c>
      <c r="I1413" s="126">
        <v>43707.0</v>
      </c>
      <c r="J1413" s="393" t="s">
        <v>8436</v>
      </c>
      <c r="K1413" s="59">
        <v>392500.0</v>
      </c>
      <c r="L1413" s="60" t="s">
        <v>8803</v>
      </c>
      <c r="M1413" s="61" t="s">
        <v>577</v>
      </c>
      <c r="N1413" s="66">
        <v>274750.0</v>
      </c>
      <c r="O1413" s="62" t="s">
        <v>337</v>
      </c>
    </row>
    <row r="1414">
      <c r="A1414" s="63">
        <v>1.0</v>
      </c>
      <c r="B1414" s="60" t="s">
        <v>5256</v>
      </c>
      <c r="C1414" s="60" t="s">
        <v>577</v>
      </c>
      <c r="D1414" s="63">
        <v>412.0</v>
      </c>
      <c r="E1414" s="63" t="s">
        <v>8802</v>
      </c>
      <c r="F1414" s="63" t="s">
        <v>1608</v>
      </c>
      <c r="G1414" s="60" t="s">
        <v>18</v>
      </c>
      <c r="H1414" s="126">
        <v>43581.0</v>
      </c>
      <c r="I1414" s="126">
        <v>43591.0</v>
      </c>
      <c r="J1414" s="127" t="s">
        <v>8804</v>
      </c>
      <c r="K1414" s="59">
        <v>392500.0</v>
      </c>
      <c r="L1414" s="60" t="s">
        <v>18</v>
      </c>
      <c r="M1414" s="63" t="s">
        <v>18</v>
      </c>
      <c r="N1414" s="59" t="s">
        <v>18</v>
      </c>
      <c r="O1414" s="57"/>
    </row>
    <row r="1415">
      <c r="A1415" s="63">
        <v>2.0</v>
      </c>
      <c r="B1415" s="60" t="s">
        <v>1614</v>
      </c>
      <c r="C1415" s="60" t="s">
        <v>8805</v>
      </c>
      <c r="D1415" s="63">
        <v>788.0</v>
      </c>
      <c r="E1415" s="63" t="s">
        <v>8806</v>
      </c>
      <c r="F1415" s="63" t="s">
        <v>1608</v>
      </c>
      <c r="G1415" s="60" t="s">
        <v>5060</v>
      </c>
      <c r="H1415" s="126">
        <v>43655.0</v>
      </c>
      <c r="I1415" s="126">
        <v>43664.0</v>
      </c>
      <c r="J1415" s="127" t="s">
        <v>8807</v>
      </c>
      <c r="K1415" s="59">
        <v>5.5E7</v>
      </c>
      <c r="L1415" s="60" t="s">
        <v>18</v>
      </c>
      <c r="M1415" s="63" t="s">
        <v>18</v>
      </c>
      <c r="N1415" s="59" t="s">
        <v>18</v>
      </c>
      <c r="O1415" s="57"/>
    </row>
    <row r="1416">
      <c r="A1416" s="63">
        <v>2.0</v>
      </c>
      <c r="B1416" s="60" t="s">
        <v>197</v>
      </c>
      <c r="C1416" s="60" t="s">
        <v>8808</v>
      </c>
      <c r="D1416" s="63">
        <v>667.0</v>
      </c>
      <c r="E1416" s="63" t="s">
        <v>8809</v>
      </c>
      <c r="F1416" s="63" t="s">
        <v>1608</v>
      </c>
      <c r="G1416" s="60" t="s">
        <v>18</v>
      </c>
      <c r="H1416" s="64">
        <v>43658.0</v>
      </c>
      <c r="I1416" s="64">
        <v>43671.0</v>
      </c>
      <c r="J1416" s="121" t="s">
        <v>8810</v>
      </c>
      <c r="K1416" s="59">
        <v>3200000.0</v>
      </c>
      <c r="L1416" s="60" t="s">
        <v>18</v>
      </c>
      <c r="M1416" s="63" t="s">
        <v>18</v>
      </c>
      <c r="N1416" s="59" t="s">
        <v>18</v>
      </c>
      <c r="O1416" s="57"/>
    </row>
    <row r="1417">
      <c r="A1417" s="63">
        <v>2.0</v>
      </c>
      <c r="B1417" s="60" t="s">
        <v>8811</v>
      </c>
      <c r="C1417" s="60" t="s">
        <v>169</v>
      </c>
      <c r="D1417" s="63">
        <v>816.0</v>
      </c>
      <c r="E1417" s="63" t="s">
        <v>8812</v>
      </c>
      <c r="F1417" s="63" t="s">
        <v>1608</v>
      </c>
      <c r="G1417" s="60" t="s">
        <v>18</v>
      </c>
      <c r="H1417" s="126">
        <v>43662.0</v>
      </c>
      <c r="I1417" s="126">
        <v>43671.0</v>
      </c>
      <c r="J1417" s="127" t="s">
        <v>8813</v>
      </c>
      <c r="K1417" s="59">
        <f>2050753+2200923+1639142+1887267</f>
        <v>7778085</v>
      </c>
      <c r="L1417" s="60" t="s">
        <v>18</v>
      </c>
      <c r="M1417" s="63" t="s">
        <v>18</v>
      </c>
      <c r="N1417" s="59" t="s">
        <v>18</v>
      </c>
      <c r="O1417" s="57"/>
    </row>
    <row r="1418">
      <c r="A1418" s="63">
        <v>2.0</v>
      </c>
      <c r="B1418" s="60" t="s">
        <v>6542</v>
      </c>
      <c r="C1418" s="60" t="s">
        <v>8814</v>
      </c>
      <c r="D1418" s="63">
        <v>672.0</v>
      </c>
      <c r="E1418" s="63" t="s">
        <v>8815</v>
      </c>
      <c r="F1418" s="63" t="s">
        <v>1608</v>
      </c>
      <c r="G1418" s="60" t="s">
        <v>5049</v>
      </c>
      <c r="H1418" s="126">
        <v>43662.0</v>
      </c>
      <c r="I1418" s="126">
        <v>43672.0</v>
      </c>
      <c r="J1418" s="127" t="s">
        <v>8816</v>
      </c>
      <c r="K1418" s="59">
        <v>2.3036608E7</v>
      </c>
      <c r="L1418" s="60" t="s">
        <v>18</v>
      </c>
      <c r="M1418" s="63" t="s">
        <v>18</v>
      </c>
      <c r="N1418" s="59" t="s">
        <v>18</v>
      </c>
      <c r="O1418" s="57"/>
    </row>
    <row r="1419">
      <c r="A1419" s="63">
        <v>2.0</v>
      </c>
      <c r="B1419" s="60" t="s">
        <v>4871</v>
      </c>
      <c r="C1419" s="60" t="s">
        <v>6895</v>
      </c>
      <c r="D1419" s="63" t="s">
        <v>18</v>
      </c>
      <c r="E1419" s="63" t="s">
        <v>6896</v>
      </c>
      <c r="F1419" s="63" t="s">
        <v>1608</v>
      </c>
      <c r="G1419" s="60" t="s">
        <v>4982</v>
      </c>
      <c r="H1419" s="126">
        <v>43553.0</v>
      </c>
      <c r="I1419" s="126">
        <v>43558.0</v>
      </c>
      <c r="J1419" s="127" t="s">
        <v>8817</v>
      </c>
      <c r="K1419" s="59">
        <v>4253654.0</v>
      </c>
      <c r="L1419" s="60" t="s">
        <v>18</v>
      </c>
      <c r="M1419" s="61" t="s">
        <v>18</v>
      </c>
      <c r="N1419" s="66" t="s">
        <v>18</v>
      </c>
      <c r="O1419" s="57"/>
    </row>
    <row r="1420">
      <c r="A1420" s="63">
        <v>2.0</v>
      </c>
      <c r="B1420" s="60" t="s">
        <v>4871</v>
      </c>
      <c r="C1420" s="60" t="s">
        <v>6895</v>
      </c>
      <c r="D1420" s="63" t="s">
        <v>18</v>
      </c>
      <c r="E1420" s="63" t="s">
        <v>6896</v>
      </c>
      <c r="F1420" s="63" t="s">
        <v>1608</v>
      </c>
      <c r="G1420" s="60" t="s">
        <v>5302</v>
      </c>
      <c r="H1420" s="126">
        <v>43551.0</v>
      </c>
      <c r="I1420" s="126">
        <v>43551.0</v>
      </c>
      <c r="J1420" s="127" t="s">
        <v>7217</v>
      </c>
      <c r="K1420" s="59">
        <v>2.0127839E7</v>
      </c>
      <c r="L1420" s="60" t="s">
        <v>6898</v>
      </c>
      <c r="M1420" s="78" t="s">
        <v>6899</v>
      </c>
      <c r="N1420" s="66">
        <v>1.602212E7</v>
      </c>
      <c r="O1420" s="62" t="s">
        <v>79</v>
      </c>
    </row>
    <row r="1421">
      <c r="A1421" s="63">
        <v>1.0</v>
      </c>
      <c r="B1421" s="60" t="s">
        <v>8818</v>
      </c>
      <c r="C1421" s="60" t="s">
        <v>577</v>
      </c>
      <c r="D1421" s="63" t="s">
        <v>18</v>
      </c>
      <c r="E1421" s="63" t="s">
        <v>8819</v>
      </c>
      <c r="F1421" s="63" t="s">
        <v>2387</v>
      </c>
      <c r="G1421" s="60" t="s">
        <v>18</v>
      </c>
      <c r="H1421" s="126">
        <v>43496.0</v>
      </c>
      <c r="I1421" s="126">
        <v>43496.0</v>
      </c>
      <c r="J1421" s="121" t="s">
        <v>8661</v>
      </c>
      <c r="K1421" s="59">
        <v>290000.0</v>
      </c>
      <c r="L1421" s="60" t="s">
        <v>8820</v>
      </c>
      <c r="M1421" s="61" t="s">
        <v>577</v>
      </c>
      <c r="N1421" s="66">
        <v>290000.0</v>
      </c>
      <c r="O1421" s="62" t="s">
        <v>337</v>
      </c>
    </row>
    <row r="1422">
      <c r="A1422" s="63">
        <v>1.0</v>
      </c>
      <c r="B1422" s="60" t="s">
        <v>835</v>
      </c>
      <c r="C1422" s="60" t="s">
        <v>1016</v>
      </c>
      <c r="D1422" s="63">
        <v>93.0</v>
      </c>
      <c r="E1422" s="63" t="s">
        <v>18</v>
      </c>
      <c r="F1422" s="63" t="s">
        <v>582</v>
      </c>
      <c r="G1422" s="60" t="s">
        <v>18</v>
      </c>
      <c r="H1422" s="126">
        <v>43496.0</v>
      </c>
      <c r="I1422" s="126">
        <v>43503.0</v>
      </c>
      <c r="J1422" s="127" t="s">
        <v>8821</v>
      </c>
      <c r="K1422" s="59" t="s">
        <v>18</v>
      </c>
      <c r="L1422" s="60" t="s">
        <v>18</v>
      </c>
      <c r="M1422" s="61" t="s">
        <v>18</v>
      </c>
      <c r="N1422" s="59" t="s">
        <v>18</v>
      </c>
      <c r="O1422" s="57"/>
    </row>
    <row r="1423">
      <c r="A1423" s="63">
        <v>2.0</v>
      </c>
      <c r="B1423" s="60" t="s">
        <v>4871</v>
      </c>
      <c r="C1423" s="60" t="s">
        <v>6895</v>
      </c>
      <c r="D1423" s="63">
        <v>1097.0</v>
      </c>
      <c r="E1423" s="63" t="s">
        <v>6896</v>
      </c>
      <c r="F1423" s="63" t="s">
        <v>1608</v>
      </c>
      <c r="G1423" s="60" t="s">
        <v>5060</v>
      </c>
      <c r="H1423" s="126">
        <v>43462.0</v>
      </c>
      <c r="I1423" s="126">
        <v>43479.0</v>
      </c>
      <c r="J1423" s="127" t="s">
        <v>8822</v>
      </c>
      <c r="K1423" s="59">
        <v>2.0127839E7</v>
      </c>
      <c r="L1423" s="60" t="s">
        <v>18</v>
      </c>
      <c r="M1423" s="63" t="s">
        <v>18</v>
      </c>
      <c r="N1423" s="66" t="s">
        <v>18</v>
      </c>
      <c r="O1423" s="57"/>
    </row>
    <row r="1424">
      <c r="A1424" s="63">
        <v>2.0</v>
      </c>
      <c r="B1424" s="60" t="s">
        <v>8823</v>
      </c>
      <c r="C1424" s="60" t="s">
        <v>8824</v>
      </c>
      <c r="D1424" s="63">
        <v>577.0</v>
      </c>
      <c r="E1424" s="63" t="s">
        <v>8825</v>
      </c>
      <c r="F1424" s="63" t="s">
        <v>1608</v>
      </c>
      <c r="G1424" s="60" t="s">
        <v>7327</v>
      </c>
      <c r="H1424" s="126">
        <v>43641.0</v>
      </c>
      <c r="I1424" s="126">
        <v>43683.0</v>
      </c>
      <c r="J1424" s="127" t="s">
        <v>8826</v>
      </c>
      <c r="K1424" s="59">
        <v>1576512.0</v>
      </c>
      <c r="L1424" s="60" t="s">
        <v>18</v>
      </c>
      <c r="M1424" s="63" t="s">
        <v>18</v>
      </c>
      <c r="N1424" s="59" t="s">
        <v>18</v>
      </c>
      <c r="O1424" s="57"/>
    </row>
    <row r="1425">
      <c r="A1425" s="63">
        <v>1.0</v>
      </c>
      <c r="B1425" s="60" t="s">
        <v>1287</v>
      </c>
      <c r="C1425" s="60" t="s">
        <v>6592</v>
      </c>
      <c r="D1425" s="63" t="s">
        <v>18</v>
      </c>
      <c r="E1425" s="63" t="s">
        <v>8827</v>
      </c>
      <c r="F1425" s="63" t="s">
        <v>1608</v>
      </c>
      <c r="G1425" s="60" t="s">
        <v>18</v>
      </c>
      <c r="H1425" s="126">
        <v>43676.0</v>
      </c>
      <c r="I1425" s="126">
        <v>43676.0</v>
      </c>
      <c r="J1425" s="127" t="s">
        <v>8828</v>
      </c>
      <c r="K1425" s="59">
        <v>194678.0</v>
      </c>
      <c r="L1425" s="60" t="s">
        <v>18</v>
      </c>
      <c r="M1425" s="61" t="s">
        <v>18</v>
      </c>
      <c r="N1425" s="66" t="s">
        <v>18</v>
      </c>
      <c r="O1425" s="57"/>
    </row>
    <row r="1426">
      <c r="A1426" s="63">
        <v>2.0</v>
      </c>
      <c r="B1426" s="60" t="s">
        <v>8829</v>
      </c>
      <c r="C1426" s="60" t="s">
        <v>8830</v>
      </c>
      <c r="D1426" s="63" t="s">
        <v>18</v>
      </c>
      <c r="E1426" s="63" t="s">
        <v>8831</v>
      </c>
      <c r="F1426" s="63" t="s">
        <v>1608</v>
      </c>
      <c r="G1426" s="60" t="s">
        <v>5736</v>
      </c>
      <c r="H1426" s="126">
        <v>43566.0</v>
      </c>
      <c r="I1426" s="126">
        <v>43572.0</v>
      </c>
      <c r="J1426" s="127" t="s">
        <v>8832</v>
      </c>
      <c r="K1426" s="59">
        <v>8415000.0</v>
      </c>
      <c r="L1426" s="60" t="s">
        <v>18</v>
      </c>
      <c r="M1426" s="63" t="s">
        <v>18</v>
      </c>
      <c r="N1426" s="66" t="s">
        <v>18</v>
      </c>
      <c r="O1426" s="57"/>
    </row>
    <row r="1427">
      <c r="A1427" s="63">
        <v>1.0</v>
      </c>
      <c r="B1427" s="60" t="s">
        <v>580</v>
      </c>
      <c r="C1427" s="60" t="s">
        <v>8833</v>
      </c>
      <c r="D1427" s="63" t="s">
        <v>18</v>
      </c>
      <c r="E1427" s="63" t="s">
        <v>8834</v>
      </c>
      <c r="F1427" s="63" t="s">
        <v>1608</v>
      </c>
      <c r="G1427" s="60" t="s">
        <v>18</v>
      </c>
      <c r="H1427" s="126">
        <v>43802.0</v>
      </c>
      <c r="I1427" s="126">
        <v>43802.0</v>
      </c>
      <c r="J1427" s="127" t="s">
        <v>8835</v>
      </c>
      <c r="K1427" s="59">
        <v>624793.0</v>
      </c>
      <c r="L1427" s="60" t="s">
        <v>8836</v>
      </c>
      <c r="M1427" s="61" t="s">
        <v>8837</v>
      </c>
      <c r="N1427" s="66">
        <v>187437.9</v>
      </c>
      <c r="O1427" s="62" t="s">
        <v>337</v>
      </c>
    </row>
    <row r="1428">
      <c r="A1428" s="63">
        <v>1.0</v>
      </c>
      <c r="B1428" s="60" t="s">
        <v>580</v>
      </c>
      <c r="C1428" s="60" t="s">
        <v>8833</v>
      </c>
      <c r="D1428" s="63" t="s">
        <v>18</v>
      </c>
      <c r="E1428" s="63" t="s">
        <v>8834</v>
      </c>
      <c r="F1428" s="63" t="s">
        <v>1608</v>
      </c>
      <c r="G1428" s="60" t="s">
        <v>18</v>
      </c>
      <c r="H1428" s="126">
        <v>43747.0</v>
      </c>
      <c r="I1428" s="126">
        <v>43747.0</v>
      </c>
      <c r="J1428" s="127" t="s">
        <v>6941</v>
      </c>
      <c r="K1428" s="59">
        <v>624793.0</v>
      </c>
      <c r="L1428" s="60" t="s">
        <v>8836</v>
      </c>
      <c r="M1428" s="61" t="s">
        <v>8837</v>
      </c>
      <c r="N1428" s="66">
        <v>437355.1</v>
      </c>
      <c r="O1428" s="62" t="s">
        <v>337</v>
      </c>
    </row>
    <row r="1429">
      <c r="A1429" s="63">
        <v>1.0</v>
      </c>
      <c r="B1429" s="60" t="s">
        <v>580</v>
      </c>
      <c r="C1429" s="60" t="s">
        <v>8833</v>
      </c>
      <c r="D1429" s="63">
        <v>839.0</v>
      </c>
      <c r="E1429" s="63" t="s">
        <v>8834</v>
      </c>
      <c r="F1429" s="63" t="s">
        <v>1608</v>
      </c>
      <c r="G1429" s="60" t="s">
        <v>18</v>
      </c>
      <c r="H1429" s="126">
        <v>43667.0</v>
      </c>
      <c r="I1429" s="126">
        <v>43685.0</v>
      </c>
      <c r="J1429" s="127" t="s">
        <v>8838</v>
      </c>
      <c r="K1429" s="59">
        <v>624793.0</v>
      </c>
      <c r="L1429" s="60" t="s">
        <v>18</v>
      </c>
      <c r="M1429" s="63" t="s">
        <v>18</v>
      </c>
      <c r="N1429" s="59" t="s">
        <v>18</v>
      </c>
      <c r="O1429" s="57"/>
    </row>
    <row r="1430">
      <c r="A1430" s="63">
        <v>1.0</v>
      </c>
      <c r="B1430" s="60" t="s">
        <v>8839</v>
      </c>
      <c r="C1430" s="60" t="s">
        <v>8840</v>
      </c>
      <c r="D1430" s="63" t="s">
        <v>18</v>
      </c>
      <c r="E1430" s="63" t="s">
        <v>8841</v>
      </c>
      <c r="F1430" s="63" t="s">
        <v>1608</v>
      </c>
      <c r="G1430" s="60" t="s">
        <v>7327</v>
      </c>
      <c r="H1430" s="126">
        <v>43682.0</v>
      </c>
      <c r="I1430" s="126">
        <v>43685.0</v>
      </c>
      <c r="J1430" s="127" t="s">
        <v>8842</v>
      </c>
      <c r="K1430" s="59">
        <v>4688087.0</v>
      </c>
      <c r="L1430" s="60" t="s">
        <v>18</v>
      </c>
      <c r="M1430" s="61" t="s">
        <v>18</v>
      </c>
      <c r="N1430" s="66" t="s">
        <v>18</v>
      </c>
      <c r="O1430" s="57"/>
    </row>
    <row r="1431">
      <c r="A1431" s="63">
        <v>4.0</v>
      </c>
      <c r="B1431" s="60" t="s">
        <v>5256</v>
      </c>
      <c r="C1431" s="60" t="s">
        <v>8843</v>
      </c>
      <c r="D1431" s="63">
        <v>1039.0</v>
      </c>
      <c r="E1431" s="63" t="s">
        <v>5123</v>
      </c>
      <c r="F1431" s="63" t="s">
        <v>1608</v>
      </c>
      <c r="G1431" s="60" t="s">
        <v>1063</v>
      </c>
      <c r="H1431" s="126">
        <v>43719.0</v>
      </c>
      <c r="I1431" s="126">
        <v>43733.0</v>
      </c>
      <c r="J1431" s="127" t="s">
        <v>8844</v>
      </c>
      <c r="K1431" s="388">
        <v>8.7912108E7</v>
      </c>
      <c r="L1431" s="60" t="s">
        <v>18</v>
      </c>
      <c r="M1431" s="61" t="s">
        <v>5260</v>
      </c>
      <c r="N1431" s="59" t="s">
        <v>18</v>
      </c>
      <c r="O1431" s="57"/>
    </row>
    <row r="1432">
      <c r="A1432" s="63">
        <v>2.0</v>
      </c>
      <c r="B1432" s="60" t="s">
        <v>1818</v>
      </c>
      <c r="C1432" s="60" t="s">
        <v>8845</v>
      </c>
      <c r="D1432" s="63">
        <v>909.0</v>
      </c>
      <c r="E1432" s="63" t="s">
        <v>8846</v>
      </c>
      <c r="F1432" s="63" t="s">
        <v>1608</v>
      </c>
      <c r="G1432" s="60" t="s">
        <v>5302</v>
      </c>
      <c r="H1432" s="126">
        <v>43684.0</v>
      </c>
      <c r="I1432" s="126">
        <v>43686.0</v>
      </c>
      <c r="J1432" s="127" t="s">
        <v>8847</v>
      </c>
      <c r="K1432" s="59">
        <v>1100375.0</v>
      </c>
      <c r="L1432" s="60" t="s">
        <v>18</v>
      </c>
      <c r="M1432" s="61" t="s">
        <v>18</v>
      </c>
      <c r="N1432" s="66" t="s">
        <v>18</v>
      </c>
      <c r="O1432" s="57"/>
    </row>
    <row r="1433">
      <c r="A1433" s="63">
        <v>2.0</v>
      </c>
      <c r="B1433" s="60" t="s">
        <v>5256</v>
      </c>
      <c r="C1433" s="60" t="s">
        <v>8848</v>
      </c>
      <c r="D1433" s="63">
        <v>917.0</v>
      </c>
      <c r="E1433" s="63" t="s">
        <v>7677</v>
      </c>
      <c r="F1433" s="63" t="s">
        <v>1608</v>
      </c>
      <c r="G1433" s="60" t="s">
        <v>5302</v>
      </c>
      <c r="H1433" s="126">
        <v>43686.0</v>
      </c>
      <c r="I1433" s="126">
        <v>43686.0</v>
      </c>
      <c r="J1433" s="127" t="s">
        <v>8849</v>
      </c>
      <c r="K1433" s="59">
        <v>3.1608066E7</v>
      </c>
      <c r="L1433" s="60" t="s">
        <v>18</v>
      </c>
      <c r="M1433" s="61" t="s">
        <v>18</v>
      </c>
      <c r="N1433" s="66" t="s">
        <v>18</v>
      </c>
      <c r="O1433" s="57"/>
    </row>
    <row r="1434">
      <c r="A1434" s="63">
        <v>2.0</v>
      </c>
      <c r="B1434" s="60" t="s">
        <v>8850</v>
      </c>
      <c r="C1434" s="60" t="s">
        <v>2084</v>
      </c>
      <c r="D1434" s="63">
        <v>900.0</v>
      </c>
      <c r="E1434" s="63" t="s">
        <v>8851</v>
      </c>
      <c r="F1434" s="63" t="s">
        <v>1608</v>
      </c>
      <c r="G1434" s="60" t="s">
        <v>5736</v>
      </c>
      <c r="H1434" s="126">
        <v>43683.0</v>
      </c>
      <c r="I1434" s="126">
        <v>43707.0</v>
      </c>
      <c r="J1434" s="127" t="s">
        <v>8852</v>
      </c>
      <c r="K1434" s="59">
        <v>1.1072258E7</v>
      </c>
      <c r="L1434" s="60" t="s">
        <v>18</v>
      </c>
      <c r="M1434" s="61" t="s">
        <v>18</v>
      </c>
      <c r="N1434" s="66" t="s">
        <v>18</v>
      </c>
      <c r="O1434" s="57"/>
    </row>
    <row r="1435">
      <c r="A1435" s="63">
        <v>1.0</v>
      </c>
      <c r="B1435" s="60" t="s">
        <v>1396</v>
      </c>
      <c r="C1435" s="60" t="s">
        <v>120</v>
      </c>
      <c r="D1435" s="63" t="s">
        <v>18</v>
      </c>
      <c r="E1435" s="63" t="s">
        <v>8853</v>
      </c>
      <c r="F1435" s="63" t="s">
        <v>1608</v>
      </c>
      <c r="G1435" s="60" t="s">
        <v>18</v>
      </c>
      <c r="H1435" s="126">
        <v>43689.0</v>
      </c>
      <c r="I1435" s="126">
        <v>43691.0</v>
      </c>
      <c r="J1435" s="127" t="s">
        <v>8854</v>
      </c>
      <c r="K1435" s="59">
        <v>761722.0</v>
      </c>
      <c r="L1435" s="60" t="s">
        <v>18</v>
      </c>
      <c r="M1435" s="61" t="s">
        <v>18</v>
      </c>
      <c r="N1435" s="66" t="s">
        <v>18</v>
      </c>
      <c r="O1435" s="57"/>
    </row>
    <row r="1436">
      <c r="A1436" s="63">
        <v>2.0</v>
      </c>
      <c r="B1436" s="60" t="s">
        <v>8855</v>
      </c>
      <c r="C1436" s="60" t="s">
        <v>116</v>
      </c>
      <c r="D1436" s="63" t="s">
        <v>18</v>
      </c>
      <c r="E1436" s="63" t="s">
        <v>8856</v>
      </c>
      <c r="F1436" s="63" t="s">
        <v>1608</v>
      </c>
      <c r="G1436" s="60" t="s">
        <v>18</v>
      </c>
      <c r="H1436" s="126">
        <v>43725.0</v>
      </c>
      <c r="I1436" s="126">
        <v>43725.0</v>
      </c>
      <c r="J1436" s="121" t="s">
        <v>8374</v>
      </c>
      <c r="K1436" s="59">
        <v>7373660.0</v>
      </c>
      <c r="L1436" s="60" t="s">
        <v>8857</v>
      </c>
      <c r="M1436" s="61" t="s">
        <v>8858</v>
      </c>
      <c r="N1436" s="66">
        <v>3686830.0</v>
      </c>
      <c r="O1436" s="62" t="s">
        <v>539</v>
      </c>
    </row>
    <row r="1437">
      <c r="A1437" s="63">
        <v>2.0</v>
      </c>
      <c r="B1437" s="60" t="s">
        <v>8855</v>
      </c>
      <c r="C1437" s="60" t="s">
        <v>116</v>
      </c>
      <c r="D1437" s="63" t="s">
        <v>18</v>
      </c>
      <c r="E1437" s="63" t="s">
        <v>8856</v>
      </c>
      <c r="F1437" s="63" t="s">
        <v>1608</v>
      </c>
      <c r="G1437" s="60" t="s">
        <v>18</v>
      </c>
      <c r="H1437" s="126">
        <v>43824.0</v>
      </c>
      <c r="I1437" s="126">
        <v>43824.0</v>
      </c>
      <c r="J1437" s="121" t="s">
        <v>8859</v>
      </c>
      <c r="K1437" s="59">
        <v>7373660.0</v>
      </c>
      <c r="L1437" s="60" t="s">
        <v>8857</v>
      </c>
      <c r="M1437" s="61" t="s">
        <v>8858</v>
      </c>
      <c r="N1437" s="66">
        <v>3686830.0</v>
      </c>
      <c r="O1437" s="62" t="s">
        <v>539</v>
      </c>
    </row>
    <row r="1438">
      <c r="A1438" s="63">
        <v>2.0</v>
      </c>
      <c r="B1438" s="60" t="s">
        <v>258</v>
      </c>
      <c r="C1438" s="60" t="s">
        <v>8860</v>
      </c>
      <c r="D1438" s="63" t="s">
        <v>18</v>
      </c>
      <c r="E1438" s="63" t="s">
        <v>8861</v>
      </c>
      <c r="F1438" s="63" t="s">
        <v>1608</v>
      </c>
      <c r="G1438" s="60" t="s">
        <v>5060</v>
      </c>
      <c r="H1438" s="126">
        <v>43817.0</v>
      </c>
      <c r="I1438" s="126">
        <v>43816.0</v>
      </c>
      <c r="J1438" s="121" t="s">
        <v>8862</v>
      </c>
      <c r="K1438" s="59">
        <v>3.6315067E7</v>
      </c>
      <c r="L1438" s="60" t="s">
        <v>8863</v>
      </c>
      <c r="M1438" s="61" t="s">
        <v>8864</v>
      </c>
      <c r="N1438" s="394">
        <v>1.874766783E7</v>
      </c>
      <c r="O1438" s="395" t="s">
        <v>539</v>
      </c>
    </row>
    <row r="1439">
      <c r="A1439" s="63">
        <v>2.0</v>
      </c>
      <c r="B1439" s="60" t="s">
        <v>258</v>
      </c>
      <c r="C1439" s="60" t="s">
        <v>8860</v>
      </c>
      <c r="D1439" s="63" t="s">
        <v>18</v>
      </c>
      <c r="E1439" s="63" t="s">
        <v>8861</v>
      </c>
      <c r="F1439" s="63" t="s">
        <v>1608</v>
      </c>
      <c r="G1439" s="60" t="s">
        <v>5060</v>
      </c>
      <c r="H1439" s="126">
        <v>43795.0</v>
      </c>
      <c r="I1439" s="126">
        <v>43795.0</v>
      </c>
      <c r="J1439" s="121" t="s">
        <v>8865</v>
      </c>
      <c r="K1439" s="59">
        <v>3.6315067E7</v>
      </c>
      <c r="L1439" s="60" t="s">
        <v>8863</v>
      </c>
      <c r="M1439" s="61" t="s">
        <v>8864</v>
      </c>
      <c r="N1439" s="66">
        <v>8034714.6</v>
      </c>
      <c r="O1439" s="62" t="s">
        <v>8866</v>
      </c>
    </row>
    <row r="1440">
      <c r="A1440" s="63">
        <v>2.0</v>
      </c>
      <c r="B1440" s="60" t="s">
        <v>258</v>
      </c>
      <c r="C1440" s="60" t="s">
        <v>8860</v>
      </c>
      <c r="D1440" s="63" t="s">
        <v>18</v>
      </c>
      <c r="E1440" s="63" t="s">
        <v>8861</v>
      </c>
      <c r="F1440" s="63" t="s">
        <v>1608</v>
      </c>
      <c r="G1440" s="60" t="s">
        <v>5060</v>
      </c>
      <c r="H1440" s="126">
        <v>43654.0</v>
      </c>
      <c r="I1440" s="126">
        <v>43654.0</v>
      </c>
      <c r="J1440" s="121" t="s">
        <v>8867</v>
      </c>
      <c r="K1440" s="59">
        <v>3.6315067E7</v>
      </c>
      <c r="L1440" s="60" t="s">
        <v>8863</v>
      </c>
      <c r="M1440" s="61" t="s">
        <v>8864</v>
      </c>
      <c r="N1440" s="59" t="s">
        <v>18</v>
      </c>
      <c r="O1440" s="57"/>
    </row>
    <row r="1441">
      <c r="A1441" s="63">
        <v>2.0</v>
      </c>
      <c r="B1441" s="60" t="s">
        <v>61</v>
      </c>
      <c r="C1441" s="60" t="s">
        <v>8868</v>
      </c>
      <c r="D1441" s="63">
        <v>964.0</v>
      </c>
      <c r="E1441" s="63" t="s">
        <v>8869</v>
      </c>
      <c r="F1441" s="63" t="s">
        <v>1608</v>
      </c>
      <c r="G1441" s="60" t="s">
        <v>8396</v>
      </c>
      <c r="H1441" s="126">
        <v>43703.0</v>
      </c>
      <c r="I1441" s="126">
        <v>43788.0</v>
      </c>
      <c r="J1441" s="127" t="s">
        <v>8870</v>
      </c>
      <c r="K1441" s="60" t="s">
        <v>18</v>
      </c>
      <c r="L1441" s="60" t="s">
        <v>18</v>
      </c>
      <c r="M1441" s="61" t="s">
        <v>18</v>
      </c>
      <c r="N1441" s="66" t="s">
        <v>18</v>
      </c>
      <c r="O1441" s="57"/>
    </row>
    <row r="1442">
      <c r="A1442" s="63">
        <v>2.0</v>
      </c>
      <c r="B1442" s="60" t="s">
        <v>5582</v>
      </c>
      <c r="C1442" s="60" t="s">
        <v>8871</v>
      </c>
      <c r="D1442" s="63">
        <v>906.0</v>
      </c>
      <c r="E1442" s="63" t="s">
        <v>8872</v>
      </c>
      <c r="F1442" s="63" t="s">
        <v>1608</v>
      </c>
      <c r="G1442" s="60" t="s">
        <v>8210</v>
      </c>
      <c r="H1442" s="126">
        <v>43683.0</v>
      </c>
      <c r="I1442" s="126">
        <v>43710.0</v>
      </c>
      <c r="J1442" s="127" t="s">
        <v>8873</v>
      </c>
      <c r="K1442" s="59">
        <v>7.2155563E7</v>
      </c>
      <c r="L1442" s="60" t="s">
        <v>18</v>
      </c>
      <c r="M1442" s="61" t="s">
        <v>18</v>
      </c>
      <c r="N1442" s="66" t="s">
        <v>18</v>
      </c>
      <c r="O1442" s="57"/>
    </row>
    <row r="1443">
      <c r="A1443" s="63">
        <v>2.0</v>
      </c>
      <c r="B1443" s="60" t="s">
        <v>5582</v>
      </c>
      <c r="C1443" s="60" t="s">
        <v>8162</v>
      </c>
      <c r="D1443" s="63" t="s">
        <v>18</v>
      </c>
      <c r="E1443" s="63" t="s">
        <v>8874</v>
      </c>
      <c r="F1443" s="63" t="s">
        <v>1608</v>
      </c>
      <c r="G1443" s="60" t="s">
        <v>18</v>
      </c>
      <c r="H1443" s="126">
        <v>43706.0</v>
      </c>
      <c r="I1443" s="126">
        <v>43713.0</v>
      </c>
      <c r="J1443" s="127" t="s">
        <v>8875</v>
      </c>
      <c r="K1443" s="59">
        <v>9.0650602E7</v>
      </c>
      <c r="L1443" s="60" t="s">
        <v>18</v>
      </c>
      <c r="M1443" s="63" t="s">
        <v>18</v>
      </c>
      <c r="N1443" s="59" t="s">
        <v>18</v>
      </c>
      <c r="O1443" s="57"/>
    </row>
    <row r="1444">
      <c r="A1444" s="63">
        <v>2.0</v>
      </c>
      <c r="B1444" s="60" t="s">
        <v>636</v>
      </c>
      <c r="C1444" s="60" t="s">
        <v>2781</v>
      </c>
      <c r="D1444" s="63" t="s">
        <v>18</v>
      </c>
      <c r="E1444" s="63" t="s">
        <v>8876</v>
      </c>
      <c r="F1444" s="63" t="s">
        <v>1608</v>
      </c>
      <c r="G1444" s="60" t="s">
        <v>7166</v>
      </c>
      <c r="H1444" s="126">
        <v>43711.0</v>
      </c>
      <c r="I1444" s="126">
        <v>43714.0</v>
      </c>
      <c r="J1444" s="127" t="s">
        <v>8877</v>
      </c>
      <c r="K1444" s="59">
        <v>5520645.0</v>
      </c>
      <c r="L1444" s="60" t="s">
        <v>18</v>
      </c>
      <c r="M1444" s="61" t="s">
        <v>18</v>
      </c>
      <c r="N1444" s="66" t="s">
        <v>18</v>
      </c>
      <c r="O1444" s="57"/>
    </row>
    <row r="1445">
      <c r="A1445" s="63">
        <v>1.0</v>
      </c>
      <c r="B1445" s="60" t="s">
        <v>1568</v>
      </c>
      <c r="C1445" s="60" t="s">
        <v>134</v>
      </c>
      <c r="D1445" s="63" t="s">
        <v>18</v>
      </c>
      <c r="E1445" s="63" t="s">
        <v>6166</v>
      </c>
      <c r="F1445" s="63" t="s">
        <v>1608</v>
      </c>
      <c r="G1445" s="60" t="s">
        <v>18</v>
      </c>
      <c r="H1445" s="126">
        <v>43816.0</v>
      </c>
      <c r="I1445" s="126">
        <v>43816.0</v>
      </c>
      <c r="J1445" s="121" t="s">
        <v>8878</v>
      </c>
      <c r="K1445" s="59">
        <v>3445178.0</v>
      </c>
      <c r="L1445" s="60" t="s">
        <v>8879</v>
      </c>
      <c r="M1445" s="61" t="s">
        <v>6169</v>
      </c>
      <c r="N1445" s="66">
        <v>2411624.62</v>
      </c>
      <c r="O1445" s="62" t="s">
        <v>337</v>
      </c>
    </row>
    <row r="1446">
      <c r="A1446" s="63">
        <v>1.0</v>
      </c>
      <c r="B1446" s="60" t="s">
        <v>1568</v>
      </c>
      <c r="C1446" s="60" t="s">
        <v>134</v>
      </c>
      <c r="D1446" s="63" t="s">
        <v>18</v>
      </c>
      <c r="E1446" s="63" t="s">
        <v>6166</v>
      </c>
      <c r="F1446" s="63" t="s">
        <v>1608</v>
      </c>
      <c r="G1446" s="60" t="s">
        <v>18</v>
      </c>
      <c r="H1446" s="126">
        <v>43651.0</v>
      </c>
      <c r="I1446" s="126">
        <v>43651.0</v>
      </c>
      <c r="J1446" s="121" t="s">
        <v>8880</v>
      </c>
      <c r="K1446" s="59">
        <v>3445178.0</v>
      </c>
      <c r="L1446" s="60" t="s">
        <v>8879</v>
      </c>
      <c r="M1446" s="61" t="s">
        <v>6169</v>
      </c>
      <c r="N1446" s="66">
        <v>1033553.4</v>
      </c>
      <c r="O1446" s="62" t="s">
        <v>337</v>
      </c>
    </row>
    <row r="1447">
      <c r="A1447" s="63">
        <v>2.0</v>
      </c>
      <c r="B1447" s="60" t="s">
        <v>5582</v>
      </c>
      <c r="C1447" s="60" t="s">
        <v>8162</v>
      </c>
      <c r="D1447" s="63" t="s">
        <v>18</v>
      </c>
      <c r="E1447" s="63" t="s">
        <v>8881</v>
      </c>
      <c r="F1447" s="63" t="s">
        <v>1608</v>
      </c>
      <c r="G1447" s="60" t="s">
        <v>18</v>
      </c>
      <c r="H1447" s="126">
        <v>43706.0</v>
      </c>
      <c r="I1447" s="126">
        <v>43713.0</v>
      </c>
      <c r="J1447" s="127" t="s">
        <v>8882</v>
      </c>
      <c r="K1447" s="59">
        <v>5.7089242E7</v>
      </c>
      <c r="L1447" s="60" t="s">
        <v>18</v>
      </c>
      <c r="M1447" s="63" t="s">
        <v>18</v>
      </c>
      <c r="N1447" s="59" t="s">
        <v>18</v>
      </c>
      <c r="O1447" s="57"/>
    </row>
    <row r="1448">
      <c r="A1448" s="63">
        <v>2.0</v>
      </c>
      <c r="B1448" s="60" t="s">
        <v>4465</v>
      </c>
      <c r="C1448" s="60" t="s">
        <v>266</v>
      </c>
      <c r="D1448" s="63">
        <v>1054.0</v>
      </c>
      <c r="E1448" s="63" t="s">
        <v>8883</v>
      </c>
      <c r="F1448" s="63" t="s">
        <v>1608</v>
      </c>
      <c r="G1448" s="60" t="s">
        <v>5049</v>
      </c>
      <c r="H1448" s="126">
        <v>43724.0</v>
      </c>
      <c r="I1448" s="126">
        <v>43748.0</v>
      </c>
      <c r="J1448" s="127" t="s">
        <v>8884</v>
      </c>
      <c r="K1448" s="384">
        <v>1.7198321E7</v>
      </c>
      <c r="L1448" s="60" t="s">
        <v>8885</v>
      </c>
      <c r="M1448" s="63" t="s">
        <v>18</v>
      </c>
      <c r="N1448" s="59" t="s">
        <v>18</v>
      </c>
      <c r="O1448" s="57"/>
    </row>
    <row r="1449">
      <c r="A1449" s="63">
        <v>1.0</v>
      </c>
      <c r="B1449" s="60" t="s">
        <v>258</v>
      </c>
      <c r="C1449" s="60" t="s">
        <v>8886</v>
      </c>
      <c r="D1449" s="63">
        <v>1302.0</v>
      </c>
      <c r="E1449" s="63" t="s">
        <v>8887</v>
      </c>
      <c r="F1449" s="63" t="s">
        <v>1608</v>
      </c>
      <c r="G1449" s="60" t="s">
        <v>5060</v>
      </c>
      <c r="H1449" s="126">
        <v>43602.0</v>
      </c>
      <c r="I1449" s="126">
        <v>43602.0</v>
      </c>
      <c r="J1449" s="127" t="s">
        <v>8352</v>
      </c>
      <c r="K1449" s="59">
        <v>245944.0</v>
      </c>
      <c r="L1449" s="60" t="s">
        <v>8888</v>
      </c>
      <c r="M1449" s="61" t="s">
        <v>8889</v>
      </c>
      <c r="N1449" s="66">
        <v>245944.0</v>
      </c>
      <c r="O1449" s="62" t="s">
        <v>337</v>
      </c>
    </row>
    <row r="1450">
      <c r="A1450" s="63">
        <v>1.0</v>
      </c>
      <c r="B1450" s="60" t="s">
        <v>258</v>
      </c>
      <c r="C1450" s="60" t="s">
        <v>8886</v>
      </c>
      <c r="D1450" s="63">
        <v>1302.0</v>
      </c>
      <c r="E1450" s="63" t="s">
        <v>8887</v>
      </c>
      <c r="F1450" s="63" t="s">
        <v>1608</v>
      </c>
      <c r="G1450" s="60" t="s">
        <v>5060</v>
      </c>
      <c r="H1450" s="126">
        <v>43454.0</v>
      </c>
      <c r="I1450" s="126">
        <v>43476.0</v>
      </c>
      <c r="J1450" s="127" t="s">
        <v>8890</v>
      </c>
      <c r="K1450" s="59">
        <v>245944.0</v>
      </c>
      <c r="L1450" s="60" t="s">
        <v>8888</v>
      </c>
      <c r="M1450" s="61" t="s">
        <v>8889</v>
      </c>
      <c r="N1450" s="66" t="s">
        <v>18</v>
      </c>
      <c r="O1450" s="57"/>
    </row>
    <row r="1451">
      <c r="A1451" s="63">
        <v>2.0</v>
      </c>
      <c r="B1451" s="60" t="s">
        <v>197</v>
      </c>
      <c r="C1451" s="60" t="s">
        <v>8891</v>
      </c>
      <c r="D1451" s="63" t="s">
        <v>18</v>
      </c>
      <c r="E1451" s="63" t="s">
        <v>8892</v>
      </c>
      <c r="F1451" s="63" t="s">
        <v>1608</v>
      </c>
      <c r="G1451" s="60" t="s">
        <v>6719</v>
      </c>
      <c r="H1451" s="126">
        <v>43710.0</v>
      </c>
      <c r="I1451" s="126">
        <v>43727.0</v>
      </c>
      <c r="J1451" s="127" t="s">
        <v>8893</v>
      </c>
      <c r="K1451" s="59">
        <v>6229179.0</v>
      </c>
      <c r="L1451" s="60" t="s">
        <v>18</v>
      </c>
      <c r="M1451" s="61" t="s">
        <v>18</v>
      </c>
      <c r="N1451" s="66" t="s">
        <v>18</v>
      </c>
      <c r="O1451" s="57"/>
    </row>
    <row r="1452">
      <c r="A1452" s="63">
        <v>2.0</v>
      </c>
      <c r="B1452" s="60" t="s">
        <v>8894</v>
      </c>
      <c r="C1452" s="60" t="s">
        <v>571</v>
      </c>
      <c r="D1452" s="63">
        <v>1484.0</v>
      </c>
      <c r="E1452" s="63" t="s">
        <v>8895</v>
      </c>
      <c r="F1452" s="63" t="s">
        <v>1608</v>
      </c>
      <c r="G1452" s="60" t="s">
        <v>5736</v>
      </c>
      <c r="H1452" s="126">
        <v>43812.0</v>
      </c>
      <c r="I1452" s="126">
        <v>43817.0</v>
      </c>
      <c r="J1452" s="127" t="s">
        <v>8896</v>
      </c>
      <c r="K1452" s="63" t="s">
        <v>18</v>
      </c>
      <c r="L1452" s="60" t="s">
        <v>8897</v>
      </c>
      <c r="M1452" s="63" t="s">
        <v>18</v>
      </c>
      <c r="N1452" s="59" t="s">
        <v>18</v>
      </c>
      <c r="O1452" s="57"/>
    </row>
    <row r="1453">
      <c r="A1453" s="63">
        <v>1.0</v>
      </c>
      <c r="B1453" s="60" t="s">
        <v>8898</v>
      </c>
      <c r="C1453" s="60" t="s">
        <v>571</v>
      </c>
      <c r="D1453" s="63" t="s">
        <v>18</v>
      </c>
      <c r="E1453" s="63" t="s">
        <v>8895</v>
      </c>
      <c r="F1453" s="63" t="s">
        <v>1608</v>
      </c>
      <c r="G1453" s="60" t="s">
        <v>5736</v>
      </c>
      <c r="H1453" s="126">
        <v>43710.0</v>
      </c>
      <c r="I1453" s="126">
        <v>43717.0</v>
      </c>
      <c r="J1453" s="127" t="s">
        <v>8899</v>
      </c>
      <c r="K1453" s="386">
        <v>1364911.0</v>
      </c>
      <c r="L1453" s="60" t="s">
        <v>18</v>
      </c>
      <c r="M1453" s="63" t="s">
        <v>18</v>
      </c>
      <c r="N1453" s="59" t="s">
        <v>18</v>
      </c>
      <c r="O1453" s="57"/>
    </row>
    <row r="1454">
      <c r="A1454" s="63">
        <v>4.0</v>
      </c>
      <c r="B1454" s="60" t="s">
        <v>5256</v>
      </c>
      <c r="C1454" s="60" t="s">
        <v>5257</v>
      </c>
      <c r="D1454" s="63" t="s">
        <v>18</v>
      </c>
      <c r="E1454" s="63" t="s">
        <v>5258</v>
      </c>
      <c r="F1454" s="63" t="s">
        <v>1608</v>
      </c>
      <c r="G1454" s="60" t="s">
        <v>4982</v>
      </c>
      <c r="H1454" s="126">
        <v>43809.0</v>
      </c>
      <c r="I1454" s="126">
        <v>43809.0</v>
      </c>
      <c r="J1454" s="127" t="s">
        <v>8319</v>
      </c>
      <c r="K1454" s="388">
        <v>8.7912108E7</v>
      </c>
      <c r="L1454" s="60" t="s">
        <v>8900</v>
      </c>
      <c r="M1454" s="61" t="s">
        <v>5260</v>
      </c>
      <c r="N1454" s="66">
        <v>2.637408692E7</v>
      </c>
      <c r="O1454" s="62" t="s">
        <v>8901</v>
      </c>
    </row>
    <row r="1455">
      <c r="A1455" s="63">
        <v>4.0</v>
      </c>
      <c r="B1455" s="60" t="s">
        <v>5256</v>
      </c>
      <c r="C1455" s="60" t="s">
        <v>5257</v>
      </c>
      <c r="D1455" s="63">
        <v>894.0</v>
      </c>
      <c r="E1455" s="63" t="s">
        <v>5258</v>
      </c>
      <c r="F1455" s="63" t="s">
        <v>1608</v>
      </c>
      <c r="G1455" s="60" t="s">
        <v>4982</v>
      </c>
      <c r="H1455" s="126">
        <v>43679.0</v>
      </c>
      <c r="I1455" s="126">
        <v>43679.0</v>
      </c>
      <c r="J1455" s="127" t="s">
        <v>8902</v>
      </c>
      <c r="K1455" s="388">
        <v>8.7912108E7</v>
      </c>
      <c r="L1455" s="60" t="s">
        <v>18</v>
      </c>
      <c r="M1455" s="61" t="s">
        <v>5260</v>
      </c>
      <c r="N1455" s="66" t="s">
        <v>18</v>
      </c>
      <c r="O1455" s="57"/>
    </row>
    <row r="1456">
      <c r="A1456" s="63">
        <v>1.0</v>
      </c>
      <c r="B1456" s="60" t="s">
        <v>1568</v>
      </c>
      <c r="C1456" s="60" t="s">
        <v>8903</v>
      </c>
      <c r="D1456" s="63" t="s">
        <v>18</v>
      </c>
      <c r="E1456" s="63" t="s">
        <v>8904</v>
      </c>
      <c r="F1456" s="63" t="s">
        <v>1608</v>
      </c>
      <c r="G1456" s="60" t="s">
        <v>18</v>
      </c>
      <c r="H1456" s="126">
        <v>43717.0</v>
      </c>
      <c r="I1456" s="126">
        <v>43718.0</v>
      </c>
      <c r="J1456" s="127" t="s">
        <v>8458</v>
      </c>
      <c r="K1456" s="59">
        <v>1.9612255E7</v>
      </c>
      <c r="L1456" s="60" t="s">
        <v>18</v>
      </c>
      <c r="M1456" s="63" t="s">
        <v>18</v>
      </c>
      <c r="N1456" s="59" t="s">
        <v>18</v>
      </c>
      <c r="O1456" s="57"/>
    </row>
    <row r="1457">
      <c r="A1457" s="63">
        <v>1.0</v>
      </c>
      <c r="B1457" s="60" t="s">
        <v>5582</v>
      </c>
      <c r="C1457" s="60" t="s">
        <v>8905</v>
      </c>
      <c r="D1457" s="63" t="s">
        <v>18</v>
      </c>
      <c r="E1457" s="63" t="s">
        <v>8906</v>
      </c>
      <c r="F1457" s="63" t="s">
        <v>1608</v>
      </c>
      <c r="G1457" s="60" t="s">
        <v>18</v>
      </c>
      <c r="H1457" s="126">
        <v>43682.0</v>
      </c>
      <c r="I1457" s="126">
        <v>43682.0</v>
      </c>
      <c r="J1457" s="127" t="s">
        <v>8907</v>
      </c>
      <c r="K1457" s="59">
        <v>782670.0</v>
      </c>
      <c r="L1457" s="60" t="s">
        <v>8908</v>
      </c>
      <c r="M1457" s="61" t="s">
        <v>8909</v>
      </c>
      <c r="N1457" s="59" t="s">
        <v>18</v>
      </c>
      <c r="O1457" s="57"/>
    </row>
    <row r="1458">
      <c r="A1458" s="63">
        <v>1.0</v>
      </c>
      <c r="B1458" s="60" t="s">
        <v>5582</v>
      </c>
      <c r="C1458" s="60" t="s">
        <v>8905</v>
      </c>
      <c r="D1458" s="63">
        <v>858.0</v>
      </c>
      <c r="E1458" s="63" t="s">
        <v>8906</v>
      </c>
      <c r="F1458" s="63" t="s">
        <v>1608</v>
      </c>
      <c r="G1458" s="60" t="s">
        <v>18</v>
      </c>
      <c r="H1458" s="126">
        <v>43679.0</v>
      </c>
      <c r="I1458" s="126">
        <v>43675.0</v>
      </c>
      <c r="J1458" s="127" t="s">
        <v>8910</v>
      </c>
      <c r="K1458" s="59">
        <v>782670.0</v>
      </c>
      <c r="L1458" s="60" t="s">
        <v>8911</v>
      </c>
      <c r="M1458" s="63" t="s">
        <v>18</v>
      </c>
      <c r="N1458" s="59" t="s">
        <v>18</v>
      </c>
      <c r="O1458" s="57"/>
    </row>
    <row r="1459">
      <c r="A1459" s="63">
        <v>1.0</v>
      </c>
      <c r="B1459" s="60" t="s">
        <v>8912</v>
      </c>
      <c r="C1459" s="60" t="s">
        <v>8913</v>
      </c>
      <c r="D1459" s="63">
        <v>1043.0</v>
      </c>
      <c r="E1459" s="63" t="s">
        <v>8914</v>
      </c>
      <c r="F1459" s="63" t="s">
        <v>1608</v>
      </c>
      <c r="G1459" s="60" t="s">
        <v>8396</v>
      </c>
      <c r="H1459" s="126">
        <v>43720.0</v>
      </c>
      <c r="I1459" s="126">
        <v>43725.0</v>
      </c>
      <c r="J1459" s="127" t="s">
        <v>8915</v>
      </c>
      <c r="K1459" s="384">
        <v>2.16E7</v>
      </c>
      <c r="L1459" s="60" t="s">
        <v>18</v>
      </c>
      <c r="M1459" s="63" t="s">
        <v>18</v>
      </c>
      <c r="N1459" s="59" t="s">
        <v>18</v>
      </c>
      <c r="O1459" s="57"/>
    </row>
    <row r="1460">
      <c r="A1460" s="63">
        <v>3.0</v>
      </c>
      <c r="B1460" s="60" t="s">
        <v>5256</v>
      </c>
      <c r="C1460" s="60" t="s">
        <v>8916</v>
      </c>
      <c r="D1460" s="63">
        <v>1110.0</v>
      </c>
      <c r="E1460" s="63" t="s">
        <v>5138</v>
      </c>
      <c r="F1460" s="63" t="s">
        <v>1608</v>
      </c>
      <c r="G1460" s="60" t="s">
        <v>5302</v>
      </c>
      <c r="H1460" s="126">
        <v>43783.0</v>
      </c>
      <c r="I1460" s="126">
        <v>43790.0</v>
      </c>
      <c r="J1460" s="127" t="s">
        <v>8917</v>
      </c>
      <c r="K1460" s="59">
        <v>1.39889824E8</v>
      </c>
      <c r="L1460" s="60" t="s">
        <v>1881</v>
      </c>
      <c r="M1460" s="61">
        <v>2490.0</v>
      </c>
      <c r="N1460" s="66" t="s">
        <v>18</v>
      </c>
      <c r="O1460" s="57"/>
    </row>
    <row r="1461">
      <c r="A1461" s="63">
        <v>3.0</v>
      </c>
      <c r="B1461" s="60" t="s">
        <v>5256</v>
      </c>
      <c r="C1461" s="60" t="s">
        <v>8916</v>
      </c>
      <c r="D1461" s="63" t="s">
        <v>8918</v>
      </c>
      <c r="E1461" s="63" t="s">
        <v>5138</v>
      </c>
      <c r="F1461" s="63" t="s">
        <v>1608</v>
      </c>
      <c r="G1461" s="60" t="s">
        <v>5302</v>
      </c>
      <c r="H1461" s="126">
        <v>43774.0</v>
      </c>
      <c r="I1461" s="126">
        <v>43775.0</v>
      </c>
      <c r="J1461" s="127" t="s">
        <v>8919</v>
      </c>
      <c r="K1461" s="59">
        <v>1.39744643E8</v>
      </c>
      <c r="L1461" s="60" t="s">
        <v>18</v>
      </c>
      <c r="M1461" s="63" t="s">
        <v>18</v>
      </c>
      <c r="N1461" s="59" t="s">
        <v>18</v>
      </c>
      <c r="O1461" s="57"/>
    </row>
    <row r="1462">
      <c r="A1462" s="63">
        <v>3.0</v>
      </c>
      <c r="B1462" s="60" t="s">
        <v>5256</v>
      </c>
      <c r="C1462" s="60" t="s">
        <v>8916</v>
      </c>
      <c r="D1462" s="63" t="s">
        <v>8918</v>
      </c>
      <c r="E1462" s="63" t="s">
        <v>5138</v>
      </c>
      <c r="F1462" s="63" t="s">
        <v>1608</v>
      </c>
      <c r="G1462" s="60" t="s">
        <v>5302</v>
      </c>
      <c r="H1462" s="126">
        <v>43738.0</v>
      </c>
      <c r="I1462" s="126">
        <v>43767.0</v>
      </c>
      <c r="J1462" s="127" t="s">
        <v>8920</v>
      </c>
      <c r="K1462" s="59">
        <v>1.60220248E8</v>
      </c>
      <c r="L1462" s="60" t="s">
        <v>18</v>
      </c>
      <c r="M1462" s="63" t="s">
        <v>18</v>
      </c>
      <c r="N1462" s="59" t="s">
        <v>18</v>
      </c>
      <c r="O1462" s="57"/>
    </row>
    <row r="1463">
      <c r="A1463" s="63">
        <v>2.0</v>
      </c>
      <c r="B1463" s="60" t="s">
        <v>1876</v>
      </c>
      <c r="C1463" s="60" t="s">
        <v>2084</v>
      </c>
      <c r="D1463" s="63">
        <v>1044.0</v>
      </c>
      <c r="E1463" s="63" t="s">
        <v>5138</v>
      </c>
      <c r="F1463" s="63" t="s">
        <v>1608</v>
      </c>
      <c r="G1463" s="60" t="s">
        <v>5302</v>
      </c>
      <c r="H1463" s="126">
        <v>43720.0</v>
      </c>
      <c r="I1463" s="126">
        <v>43728.0</v>
      </c>
      <c r="J1463" s="127" t="s">
        <v>8921</v>
      </c>
      <c r="K1463" s="59">
        <v>2.5979035E7</v>
      </c>
      <c r="L1463" s="60" t="s">
        <v>18</v>
      </c>
      <c r="M1463" s="63" t="s">
        <v>18</v>
      </c>
      <c r="N1463" s="59" t="s">
        <v>18</v>
      </c>
      <c r="O1463" s="57"/>
    </row>
    <row r="1464">
      <c r="A1464" s="63">
        <v>1.0</v>
      </c>
      <c r="B1464" s="60" t="s">
        <v>102</v>
      </c>
      <c r="C1464" s="60" t="s">
        <v>4904</v>
      </c>
      <c r="D1464" s="63" t="s">
        <v>18</v>
      </c>
      <c r="E1464" s="63" t="s">
        <v>8922</v>
      </c>
      <c r="F1464" s="63" t="s">
        <v>1608</v>
      </c>
      <c r="G1464" s="60" t="s">
        <v>5060</v>
      </c>
      <c r="H1464" s="126">
        <v>43720.0</v>
      </c>
      <c r="I1464" s="126">
        <v>43727.0</v>
      </c>
      <c r="J1464" s="127" t="s">
        <v>8923</v>
      </c>
      <c r="K1464" s="59">
        <v>3583935.0</v>
      </c>
      <c r="L1464" s="60" t="s">
        <v>18</v>
      </c>
      <c r="M1464" s="63" t="s">
        <v>18</v>
      </c>
      <c r="N1464" s="59" t="s">
        <v>18</v>
      </c>
      <c r="O1464" s="57"/>
    </row>
    <row r="1465">
      <c r="A1465" s="63">
        <v>2.0</v>
      </c>
      <c r="B1465" s="60" t="s">
        <v>5582</v>
      </c>
      <c r="C1465" s="60" t="s">
        <v>8924</v>
      </c>
      <c r="D1465" s="63">
        <v>1068.0</v>
      </c>
      <c r="E1465" s="63" t="s">
        <v>8925</v>
      </c>
      <c r="F1465" s="63" t="s">
        <v>1608</v>
      </c>
      <c r="G1465" s="60" t="s">
        <v>5302</v>
      </c>
      <c r="H1465" s="126">
        <v>43725.0</v>
      </c>
      <c r="I1465" s="126">
        <v>43728.0</v>
      </c>
      <c r="J1465" s="127" t="s">
        <v>8926</v>
      </c>
      <c r="K1465" s="59">
        <v>2.1933557E7</v>
      </c>
      <c r="L1465" s="60" t="s">
        <v>18</v>
      </c>
      <c r="M1465" s="63" t="s">
        <v>18</v>
      </c>
      <c r="N1465" s="59" t="s">
        <v>18</v>
      </c>
      <c r="O1465" s="57"/>
    </row>
    <row r="1466">
      <c r="A1466" s="63">
        <v>2.0</v>
      </c>
      <c r="B1466" s="60" t="s">
        <v>6542</v>
      </c>
      <c r="C1466" s="60" t="s">
        <v>8927</v>
      </c>
      <c r="D1466" s="63" t="s">
        <v>18</v>
      </c>
      <c r="E1466" s="63" t="s">
        <v>8928</v>
      </c>
      <c r="F1466" s="63" t="s">
        <v>1608</v>
      </c>
      <c r="G1466" s="60" t="s">
        <v>5060</v>
      </c>
      <c r="H1466" s="126">
        <v>43755.0</v>
      </c>
      <c r="I1466" s="126">
        <v>43759.0</v>
      </c>
      <c r="J1466" s="127" t="s">
        <v>8563</v>
      </c>
      <c r="K1466" s="59">
        <v>3.4093506E7</v>
      </c>
      <c r="L1466" s="60" t="s">
        <v>18</v>
      </c>
      <c r="M1466" s="63" t="s">
        <v>18</v>
      </c>
      <c r="N1466" s="59" t="s">
        <v>18</v>
      </c>
      <c r="O1466" s="57"/>
    </row>
    <row r="1467">
      <c r="A1467" s="63">
        <v>2.0</v>
      </c>
      <c r="B1467" s="60" t="s">
        <v>6542</v>
      </c>
      <c r="C1467" s="60" t="s">
        <v>8929</v>
      </c>
      <c r="D1467" s="63" t="s">
        <v>18</v>
      </c>
      <c r="E1467" s="63" t="s">
        <v>8928</v>
      </c>
      <c r="F1467" s="63" t="s">
        <v>1608</v>
      </c>
      <c r="G1467" s="60" t="s">
        <v>5060</v>
      </c>
      <c r="H1467" s="126">
        <v>43738.0</v>
      </c>
      <c r="I1467" s="126">
        <v>43739.0</v>
      </c>
      <c r="J1467" s="127" t="s">
        <v>8930</v>
      </c>
      <c r="K1467" s="60" t="s">
        <v>18</v>
      </c>
      <c r="L1467" s="60" t="s">
        <v>18</v>
      </c>
      <c r="M1467" s="60" t="s">
        <v>18</v>
      </c>
      <c r="N1467" s="60" t="s">
        <v>18</v>
      </c>
      <c r="O1467" s="57"/>
    </row>
    <row r="1468">
      <c r="A1468" s="63">
        <v>2.0</v>
      </c>
      <c r="B1468" s="60" t="s">
        <v>6542</v>
      </c>
      <c r="C1468" s="60" t="s">
        <v>8931</v>
      </c>
      <c r="D1468" s="63" t="s">
        <v>18</v>
      </c>
      <c r="E1468" s="63" t="s">
        <v>8928</v>
      </c>
      <c r="F1468" s="63" t="s">
        <v>1608</v>
      </c>
      <c r="G1468" s="60" t="s">
        <v>5060</v>
      </c>
      <c r="H1468" s="126">
        <v>43724.0</v>
      </c>
      <c r="I1468" s="126">
        <v>43728.0</v>
      </c>
      <c r="J1468" s="127" t="s">
        <v>8932</v>
      </c>
      <c r="K1468" s="59">
        <v>2.2347258E7</v>
      </c>
      <c r="L1468" s="60" t="s">
        <v>18</v>
      </c>
      <c r="M1468" s="63" t="s">
        <v>18</v>
      </c>
      <c r="N1468" s="59" t="s">
        <v>18</v>
      </c>
      <c r="O1468" s="57"/>
    </row>
    <row r="1469">
      <c r="A1469" s="63">
        <v>2.0</v>
      </c>
      <c r="B1469" s="60" t="s">
        <v>6542</v>
      </c>
      <c r="C1469" s="60" t="s">
        <v>8933</v>
      </c>
      <c r="D1469" s="63" t="s">
        <v>18</v>
      </c>
      <c r="E1469" s="63" t="s">
        <v>8934</v>
      </c>
      <c r="F1469" s="63" t="s">
        <v>1608</v>
      </c>
      <c r="G1469" s="60" t="s">
        <v>5060</v>
      </c>
      <c r="H1469" s="126">
        <v>43819.0</v>
      </c>
      <c r="I1469" s="126">
        <v>43819.0</v>
      </c>
      <c r="J1469" s="127" t="s">
        <v>8935</v>
      </c>
      <c r="K1469" s="59">
        <f>30195966+34714520</f>
        <v>64910486</v>
      </c>
      <c r="L1469" s="60" t="s">
        <v>18</v>
      </c>
      <c r="M1469" s="63" t="s">
        <v>18</v>
      </c>
      <c r="N1469" s="66" t="s">
        <v>18</v>
      </c>
      <c r="O1469" s="57"/>
    </row>
    <row r="1470">
      <c r="A1470" s="63">
        <v>2.0</v>
      </c>
      <c r="B1470" s="60" t="s">
        <v>457</v>
      </c>
      <c r="C1470" s="60" t="s">
        <v>8936</v>
      </c>
      <c r="D1470" s="63">
        <v>326.0</v>
      </c>
      <c r="E1470" s="63" t="s">
        <v>8937</v>
      </c>
      <c r="F1470" s="63" t="s">
        <v>1608</v>
      </c>
      <c r="G1470" s="60" t="s">
        <v>6825</v>
      </c>
      <c r="H1470" s="126">
        <v>43557.0</v>
      </c>
      <c r="I1470" s="126">
        <v>43567.0</v>
      </c>
      <c r="J1470" s="127" t="s">
        <v>8938</v>
      </c>
      <c r="K1470" s="59" t="s">
        <v>18</v>
      </c>
      <c r="L1470" s="60" t="s">
        <v>8939</v>
      </c>
      <c r="M1470" s="63" t="s">
        <v>18</v>
      </c>
      <c r="N1470" s="59" t="s">
        <v>18</v>
      </c>
      <c r="O1470" s="57"/>
    </row>
    <row r="1471">
      <c r="A1471" s="63">
        <v>2.0</v>
      </c>
      <c r="B1471" s="60" t="s">
        <v>457</v>
      </c>
      <c r="C1471" s="60" t="s">
        <v>8936</v>
      </c>
      <c r="D1471" s="63">
        <v>292.0</v>
      </c>
      <c r="E1471" s="63" t="s">
        <v>8937</v>
      </c>
      <c r="F1471" s="63" t="s">
        <v>1608</v>
      </c>
      <c r="G1471" s="60" t="s">
        <v>6825</v>
      </c>
      <c r="H1471" s="126">
        <v>43544.0</v>
      </c>
      <c r="I1471" s="126">
        <v>43550.0</v>
      </c>
      <c r="J1471" s="127" t="s">
        <v>8940</v>
      </c>
      <c r="K1471" s="59" t="s">
        <v>18</v>
      </c>
      <c r="L1471" s="60" t="s">
        <v>8939</v>
      </c>
      <c r="M1471" s="63" t="s">
        <v>18</v>
      </c>
      <c r="N1471" s="59" t="s">
        <v>18</v>
      </c>
      <c r="O1471" s="57"/>
    </row>
    <row r="1472">
      <c r="A1472" s="63">
        <v>2.0</v>
      </c>
      <c r="B1472" s="60" t="s">
        <v>457</v>
      </c>
      <c r="C1472" s="60" t="s">
        <v>8936</v>
      </c>
      <c r="D1472" s="63" t="s">
        <v>8941</v>
      </c>
      <c r="E1472" s="63" t="s">
        <v>8937</v>
      </c>
      <c r="F1472" s="63" t="s">
        <v>1608</v>
      </c>
      <c r="G1472" s="60" t="s">
        <v>6825</v>
      </c>
      <c r="H1472" s="126">
        <v>43518.0</v>
      </c>
      <c r="I1472" s="126">
        <v>43544.0</v>
      </c>
      <c r="J1472" s="127" t="s">
        <v>8942</v>
      </c>
      <c r="K1472" s="59" t="s">
        <v>18</v>
      </c>
      <c r="L1472" s="60" t="s">
        <v>8939</v>
      </c>
      <c r="M1472" s="63" t="s">
        <v>18</v>
      </c>
      <c r="N1472" s="59" t="s">
        <v>18</v>
      </c>
      <c r="O1472" s="57"/>
    </row>
    <row r="1473">
      <c r="A1473" s="63">
        <v>2.0</v>
      </c>
      <c r="B1473" s="60" t="s">
        <v>457</v>
      </c>
      <c r="C1473" s="60" t="s">
        <v>8936</v>
      </c>
      <c r="D1473" s="63">
        <v>949.0</v>
      </c>
      <c r="E1473" s="63" t="s">
        <v>8937</v>
      </c>
      <c r="F1473" s="63" t="s">
        <v>1608</v>
      </c>
      <c r="G1473" s="60" t="s">
        <v>6825</v>
      </c>
      <c r="H1473" s="126">
        <v>43416.0</v>
      </c>
      <c r="I1473" s="126">
        <v>43497.0</v>
      </c>
      <c r="J1473" s="127" t="s">
        <v>8943</v>
      </c>
      <c r="K1473" s="59" t="s">
        <v>18</v>
      </c>
      <c r="L1473" s="60" t="s">
        <v>8939</v>
      </c>
      <c r="M1473" s="63" t="s">
        <v>18</v>
      </c>
      <c r="N1473" s="59" t="s">
        <v>18</v>
      </c>
      <c r="O1473" s="57"/>
    </row>
    <row r="1474">
      <c r="A1474" s="63">
        <v>2.0</v>
      </c>
      <c r="B1474" s="60" t="s">
        <v>8153</v>
      </c>
      <c r="C1474" s="60" t="s">
        <v>8944</v>
      </c>
      <c r="D1474" s="63" t="s">
        <v>18</v>
      </c>
      <c r="E1474" s="63" t="s">
        <v>8945</v>
      </c>
      <c r="F1474" s="63" t="s">
        <v>1608</v>
      </c>
      <c r="G1474" s="60" t="s">
        <v>18</v>
      </c>
      <c r="H1474" s="126">
        <v>43725.0</v>
      </c>
      <c r="I1474" s="126">
        <v>43731.0</v>
      </c>
      <c r="J1474" s="127" t="s">
        <v>8946</v>
      </c>
      <c r="K1474" s="59">
        <v>1.8487182E7</v>
      </c>
      <c r="L1474" s="60" t="s">
        <v>18</v>
      </c>
      <c r="M1474" s="63" t="s">
        <v>18</v>
      </c>
      <c r="N1474" s="59" t="s">
        <v>18</v>
      </c>
      <c r="O1474" s="57"/>
    </row>
    <row r="1475">
      <c r="A1475" s="63">
        <v>1.0</v>
      </c>
      <c r="B1475" s="60" t="s">
        <v>5655</v>
      </c>
      <c r="C1475" s="60" t="s">
        <v>8947</v>
      </c>
      <c r="D1475" s="63" t="s">
        <v>18</v>
      </c>
      <c r="E1475" s="63" t="s">
        <v>8948</v>
      </c>
      <c r="F1475" s="63" t="s">
        <v>1608</v>
      </c>
      <c r="G1475" s="60" t="s">
        <v>18</v>
      </c>
      <c r="H1475" s="126">
        <v>43733.0</v>
      </c>
      <c r="I1475" s="126">
        <v>43766.0</v>
      </c>
      <c r="J1475" s="127" t="s">
        <v>8949</v>
      </c>
      <c r="K1475" s="384">
        <f>200*72</f>
        <v>14400</v>
      </c>
      <c r="L1475" s="60" t="s">
        <v>18</v>
      </c>
      <c r="M1475" s="63" t="s">
        <v>18</v>
      </c>
      <c r="N1475" s="59" t="s">
        <v>18</v>
      </c>
      <c r="O1475" s="57"/>
    </row>
    <row r="1476">
      <c r="A1476" s="63">
        <v>2.0</v>
      </c>
      <c r="B1476" s="60" t="s">
        <v>5655</v>
      </c>
      <c r="C1476" s="60" t="s">
        <v>8950</v>
      </c>
      <c r="D1476" s="63">
        <v>1053.0</v>
      </c>
      <c r="E1476" s="63" t="s">
        <v>8951</v>
      </c>
      <c r="F1476" s="63" t="s">
        <v>1608</v>
      </c>
      <c r="G1476" s="60" t="s">
        <v>8396</v>
      </c>
      <c r="H1476" s="126">
        <v>43724.0</v>
      </c>
      <c r="I1476" s="126">
        <v>43759.0</v>
      </c>
      <c r="J1476" s="127" t="s">
        <v>8952</v>
      </c>
      <c r="K1476" s="384">
        <v>3099904.0</v>
      </c>
      <c r="L1476" s="60" t="s">
        <v>18</v>
      </c>
      <c r="M1476" s="63" t="s">
        <v>18</v>
      </c>
      <c r="N1476" s="59" t="s">
        <v>18</v>
      </c>
      <c r="O1476" s="57"/>
    </row>
    <row r="1477">
      <c r="A1477" s="63">
        <v>1.0</v>
      </c>
      <c r="B1477" s="60" t="s">
        <v>588</v>
      </c>
      <c r="C1477" s="60" t="s">
        <v>4872</v>
      </c>
      <c r="D1477" s="63" t="s">
        <v>18</v>
      </c>
      <c r="E1477" s="63" t="s">
        <v>18</v>
      </c>
      <c r="F1477" s="63" t="s">
        <v>582</v>
      </c>
      <c r="G1477" s="60" t="s">
        <v>3493</v>
      </c>
      <c r="H1477" s="126">
        <v>43496.0</v>
      </c>
      <c r="I1477" s="126">
        <v>43496.0</v>
      </c>
      <c r="J1477" s="121" t="s">
        <v>8661</v>
      </c>
      <c r="K1477" s="59">
        <v>297381.0</v>
      </c>
      <c r="L1477" s="60" t="s">
        <v>8953</v>
      </c>
      <c r="M1477" s="61" t="s">
        <v>2719</v>
      </c>
      <c r="N1477" s="66">
        <v>201569.0</v>
      </c>
      <c r="O1477" s="62" t="s">
        <v>672</v>
      </c>
    </row>
    <row r="1478">
      <c r="A1478" s="63">
        <v>1.0</v>
      </c>
      <c r="B1478" s="60" t="s">
        <v>8618</v>
      </c>
      <c r="C1478" s="60" t="s">
        <v>153</v>
      </c>
      <c r="D1478" s="63" t="s">
        <v>18</v>
      </c>
      <c r="E1478" s="63" t="s">
        <v>8954</v>
      </c>
      <c r="F1478" s="63" t="s">
        <v>1608</v>
      </c>
      <c r="G1478" s="60" t="s">
        <v>18</v>
      </c>
      <c r="H1478" s="126">
        <v>43712.0</v>
      </c>
      <c r="I1478" s="126">
        <v>43712.0</v>
      </c>
      <c r="J1478" s="127" t="s">
        <v>8955</v>
      </c>
      <c r="K1478" s="59">
        <v>1071932.0</v>
      </c>
      <c r="L1478" s="60" t="s">
        <v>8956</v>
      </c>
      <c r="M1478" s="61" t="s">
        <v>8622</v>
      </c>
      <c r="N1478" s="66">
        <v>1000.0</v>
      </c>
      <c r="O1478" s="62" t="s">
        <v>337</v>
      </c>
    </row>
    <row r="1479">
      <c r="A1479" s="63">
        <v>1.0</v>
      </c>
      <c r="B1479" s="60" t="s">
        <v>8618</v>
      </c>
      <c r="C1479" s="60" t="s">
        <v>153</v>
      </c>
      <c r="D1479" s="63" t="s">
        <v>18</v>
      </c>
      <c r="E1479" s="63" t="s">
        <v>8954</v>
      </c>
      <c r="F1479" s="63" t="s">
        <v>1608</v>
      </c>
      <c r="G1479" s="60" t="s">
        <v>18</v>
      </c>
      <c r="H1479" s="126">
        <v>43591.0</v>
      </c>
      <c r="I1479" s="126">
        <v>43591.0</v>
      </c>
      <c r="J1479" s="127" t="s">
        <v>8957</v>
      </c>
      <c r="K1479" s="59">
        <v>1071932.0</v>
      </c>
      <c r="L1479" s="60" t="s">
        <v>8956</v>
      </c>
      <c r="M1479" s="61" t="s">
        <v>8622</v>
      </c>
      <c r="N1479" s="66">
        <v>750342.4</v>
      </c>
      <c r="O1479" s="62" t="s">
        <v>337</v>
      </c>
    </row>
    <row r="1480">
      <c r="A1480" s="63">
        <v>1.0</v>
      </c>
      <c r="B1480" s="60" t="s">
        <v>8618</v>
      </c>
      <c r="C1480" s="60" t="s">
        <v>153</v>
      </c>
      <c r="D1480" s="63" t="s">
        <v>18</v>
      </c>
      <c r="E1480" s="63" t="s">
        <v>8954</v>
      </c>
      <c r="F1480" s="63" t="s">
        <v>1608</v>
      </c>
      <c r="G1480" s="60" t="s">
        <v>18</v>
      </c>
      <c r="H1480" s="126">
        <v>43571.0</v>
      </c>
      <c r="I1480" s="126">
        <v>43571.0</v>
      </c>
      <c r="J1480" s="127" t="s">
        <v>8958</v>
      </c>
      <c r="K1480" s="59">
        <v>1071932.0</v>
      </c>
      <c r="L1480" s="60" t="s">
        <v>8621</v>
      </c>
      <c r="M1480" s="61" t="s">
        <v>8622</v>
      </c>
      <c r="N1480" s="59" t="s">
        <v>18</v>
      </c>
      <c r="O1480" s="57"/>
    </row>
    <row r="1481">
      <c r="A1481" s="63">
        <v>1.0</v>
      </c>
      <c r="B1481" s="60" t="s">
        <v>8618</v>
      </c>
      <c r="C1481" s="60" t="s">
        <v>153</v>
      </c>
      <c r="D1481" s="63" t="s">
        <v>8959</v>
      </c>
      <c r="E1481" s="63" t="s">
        <v>8954</v>
      </c>
      <c r="F1481" s="63" t="s">
        <v>1608</v>
      </c>
      <c r="G1481" s="60" t="s">
        <v>18</v>
      </c>
      <c r="H1481" s="126">
        <v>43539.0</v>
      </c>
      <c r="I1481" s="126">
        <v>43556.0</v>
      </c>
      <c r="J1481" s="127" t="s">
        <v>8960</v>
      </c>
      <c r="K1481" s="59">
        <v>1071932.0</v>
      </c>
      <c r="L1481" s="60" t="s">
        <v>8621</v>
      </c>
      <c r="M1481" s="61" t="s">
        <v>8622</v>
      </c>
      <c r="N1481" s="59" t="s">
        <v>18</v>
      </c>
      <c r="O1481" s="57"/>
    </row>
    <row r="1482">
      <c r="A1482" s="63">
        <v>1.0</v>
      </c>
      <c r="B1482" s="60" t="s">
        <v>8961</v>
      </c>
      <c r="C1482" s="60" t="s">
        <v>326</v>
      </c>
      <c r="D1482" s="63" t="s">
        <v>18</v>
      </c>
      <c r="E1482" s="63" t="s">
        <v>8962</v>
      </c>
      <c r="F1482" s="63" t="s">
        <v>1608</v>
      </c>
      <c r="G1482" s="60" t="s">
        <v>2440</v>
      </c>
      <c r="H1482" s="126">
        <v>43571.0</v>
      </c>
      <c r="I1482" s="126">
        <v>43571.0</v>
      </c>
      <c r="J1482" s="127" t="s">
        <v>6683</v>
      </c>
      <c r="K1482" s="59">
        <v>12849.38</v>
      </c>
      <c r="L1482" s="60" t="s">
        <v>8963</v>
      </c>
      <c r="M1482" s="61" t="s">
        <v>8964</v>
      </c>
      <c r="N1482" s="66">
        <v>12849.38</v>
      </c>
      <c r="O1482" s="62" t="s">
        <v>337</v>
      </c>
    </row>
    <row r="1483">
      <c r="A1483" s="63">
        <v>2.0</v>
      </c>
      <c r="B1483" s="60" t="s">
        <v>5582</v>
      </c>
      <c r="C1483" s="60" t="s">
        <v>8965</v>
      </c>
      <c r="D1483" s="63">
        <v>1173.0</v>
      </c>
      <c r="E1483" s="63" t="s">
        <v>8966</v>
      </c>
      <c r="F1483" s="63" t="s">
        <v>1608</v>
      </c>
      <c r="G1483" s="60" t="s">
        <v>18</v>
      </c>
      <c r="H1483" s="126">
        <v>43748.0</v>
      </c>
      <c r="I1483" s="126">
        <v>43754.0</v>
      </c>
      <c r="J1483" s="127" t="s">
        <v>8967</v>
      </c>
      <c r="K1483" s="384">
        <v>2.2875656E7</v>
      </c>
      <c r="L1483" s="60" t="s">
        <v>18</v>
      </c>
      <c r="M1483" s="63" t="s">
        <v>18</v>
      </c>
      <c r="N1483" s="59" t="s">
        <v>18</v>
      </c>
      <c r="O1483" s="57"/>
    </row>
    <row r="1484">
      <c r="A1484" s="63">
        <v>4.0</v>
      </c>
      <c r="B1484" s="60" t="s">
        <v>558</v>
      </c>
      <c r="C1484" s="60" t="s">
        <v>8968</v>
      </c>
      <c r="D1484" s="63">
        <v>1209.0</v>
      </c>
      <c r="E1484" s="63" t="s">
        <v>8969</v>
      </c>
      <c r="F1484" s="63" t="s">
        <v>1608</v>
      </c>
      <c r="G1484" s="60" t="s">
        <v>18</v>
      </c>
      <c r="H1484" s="126">
        <v>43756.0</v>
      </c>
      <c r="I1484" s="126">
        <v>43759.0</v>
      </c>
      <c r="J1484" s="127" t="s">
        <v>8970</v>
      </c>
      <c r="K1484" s="384">
        <v>4.8874109E7</v>
      </c>
      <c r="L1484" s="60" t="s">
        <v>18</v>
      </c>
      <c r="M1484" s="63" t="s">
        <v>18</v>
      </c>
      <c r="N1484" s="59" t="s">
        <v>18</v>
      </c>
      <c r="O1484" s="57"/>
    </row>
    <row r="1485">
      <c r="A1485" s="63">
        <v>3.0</v>
      </c>
      <c r="B1485" s="60" t="s">
        <v>108</v>
      </c>
      <c r="C1485" s="60" t="s">
        <v>8971</v>
      </c>
      <c r="D1485" s="63">
        <v>1241.0</v>
      </c>
      <c r="E1485" s="63" t="s">
        <v>8972</v>
      </c>
      <c r="F1485" s="63" t="s">
        <v>1608</v>
      </c>
      <c r="G1485" s="60" t="s">
        <v>5736</v>
      </c>
      <c r="H1485" s="126">
        <v>43762.0</v>
      </c>
      <c r="I1485" s="126">
        <v>43802.0</v>
      </c>
      <c r="J1485" s="127" t="s">
        <v>8973</v>
      </c>
      <c r="K1485" s="388">
        <v>5.0254337E7</v>
      </c>
      <c r="L1485" s="60" t="s">
        <v>18</v>
      </c>
      <c r="M1485" s="63" t="s">
        <v>18</v>
      </c>
      <c r="N1485" s="59" t="s">
        <v>18</v>
      </c>
      <c r="O1485" s="57"/>
    </row>
    <row r="1486">
      <c r="A1486" s="63">
        <v>3.0</v>
      </c>
      <c r="B1486" s="60" t="s">
        <v>108</v>
      </c>
      <c r="C1486" s="60" t="s">
        <v>8974</v>
      </c>
      <c r="D1486" s="63">
        <v>1241.0</v>
      </c>
      <c r="E1486" s="63" t="s">
        <v>8975</v>
      </c>
      <c r="F1486" s="63" t="s">
        <v>1608</v>
      </c>
      <c r="G1486" s="60" t="s">
        <v>5736</v>
      </c>
      <c r="H1486" s="126">
        <v>43762.0</v>
      </c>
      <c r="I1486" s="126">
        <v>43802.0</v>
      </c>
      <c r="J1486" s="127" t="s">
        <v>8976</v>
      </c>
      <c r="K1486" s="388">
        <v>1.734958E7</v>
      </c>
      <c r="L1486" s="60" t="s">
        <v>18</v>
      </c>
      <c r="M1486" s="63" t="s">
        <v>18</v>
      </c>
      <c r="N1486" s="59" t="s">
        <v>18</v>
      </c>
      <c r="O1486" s="57"/>
    </row>
    <row r="1487">
      <c r="A1487" s="63">
        <v>2.0</v>
      </c>
      <c r="B1487" s="60" t="s">
        <v>8056</v>
      </c>
      <c r="C1487" s="60" t="s">
        <v>2084</v>
      </c>
      <c r="D1487" s="63">
        <v>1031.0</v>
      </c>
      <c r="E1487" s="63" t="s">
        <v>8977</v>
      </c>
      <c r="F1487" s="63" t="s">
        <v>1608</v>
      </c>
      <c r="G1487" s="60" t="s">
        <v>5736</v>
      </c>
      <c r="H1487" s="126">
        <v>43762.0</v>
      </c>
      <c r="I1487" s="126">
        <v>43830.0</v>
      </c>
      <c r="J1487" s="127" t="s">
        <v>8978</v>
      </c>
      <c r="K1487" s="60" t="s">
        <v>18</v>
      </c>
      <c r="L1487" s="60" t="s">
        <v>18</v>
      </c>
      <c r="M1487" s="60" t="s">
        <v>18</v>
      </c>
      <c r="N1487" s="60" t="s">
        <v>18</v>
      </c>
      <c r="O1487" s="57"/>
    </row>
    <row r="1488">
      <c r="A1488" s="63">
        <v>2.0</v>
      </c>
      <c r="B1488" s="60" t="s">
        <v>5582</v>
      </c>
      <c r="C1488" s="60" t="s">
        <v>8979</v>
      </c>
      <c r="D1488" s="63">
        <v>1220.0</v>
      </c>
      <c r="E1488" s="63" t="s">
        <v>8980</v>
      </c>
      <c r="F1488" s="63" t="s">
        <v>1608</v>
      </c>
      <c r="G1488" s="60" t="s">
        <v>8396</v>
      </c>
      <c r="H1488" s="126">
        <v>43759.0</v>
      </c>
      <c r="I1488" s="126">
        <v>43782.0</v>
      </c>
      <c r="J1488" s="127" t="s">
        <v>8981</v>
      </c>
      <c r="K1488" s="60" t="s">
        <v>18</v>
      </c>
      <c r="L1488" s="60" t="s">
        <v>18</v>
      </c>
      <c r="M1488" s="60" t="s">
        <v>18</v>
      </c>
      <c r="N1488" s="60" t="s">
        <v>18</v>
      </c>
      <c r="O1488" s="57"/>
    </row>
    <row r="1489">
      <c r="A1489" s="63">
        <v>2.0</v>
      </c>
      <c r="B1489" s="60" t="s">
        <v>8982</v>
      </c>
      <c r="C1489" s="60" t="s">
        <v>8983</v>
      </c>
      <c r="D1489" s="63">
        <v>1273.0</v>
      </c>
      <c r="E1489" s="63" t="s">
        <v>8984</v>
      </c>
      <c r="F1489" s="63" t="s">
        <v>1608</v>
      </c>
      <c r="G1489" s="60" t="s">
        <v>6948</v>
      </c>
      <c r="H1489" s="126">
        <v>43768.0</v>
      </c>
      <c r="I1489" s="126">
        <v>43775.0</v>
      </c>
      <c r="J1489" s="127" t="s">
        <v>8985</v>
      </c>
      <c r="K1489" s="244">
        <f>17696391+1641800</f>
        <v>19338191</v>
      </c>
      <c r="L1489" s="60" t="s">
        <v>18</v>
      </c>
      <c r="M1489" s="63" t="s">
        <v>18</v>
      </c>
      <c r="N1489" s="66" t="s">
        <v>18</v>
      </c>
      <c r="O1489" s="57"/>
    </row>
    <row r="1490">
      <c r="A1490" s="63">
        <v>1.0</v>
      </c>
      <c r="B1490" s="60" t="s">
        <v>3774</v>
      </c>
      <c r="C1490" s="60" t="s">
        <v>8986</v>
      </c>
      <c r="D1490" s="63">
        <v>1300.0</v>
      </c>
      <c r="E1490" s="63" t="s">
        <v>8987</v>
      </c>
      <c r="F1490" s="63" t="s">
        <v>1608</v>
      </c>
      <c r="G1490" s="60" t="s">
        <v>5736</v>
      </c>
      <c r="H1490" s="126">
        <v>43777.0</v>
      </c>
      <c r="I1490" s="126">
        <v>43801.0</v>
      </c>
      <c r="J1490" s="127" t="s">
        <v>8988</v>
      </c>
      <c r="K1490" s="59">
        <v>1308966.0</v>
      </c>
      <c r="L1490" s="60" t="s">
        <v>18</v>
      </c>
      <c r="M1490" s="63" t="s">
        <v>18</v>
      </c>
      <c r="N1490" s="59" t="s">
        <v>18</v>
      </c>
      <c r="O1490" s="57"/>
    </row>
    <row r="1491">
      <c r="A1491" s="63">
        <v>1.0</v>
      </c>
      <c r="B1491" s="60" t="s">
        <v>3774</v>
      </c>
      <c r="C1491" s="60" t="s">
        <v>8986</v>
      </c>
      <c r="D1491" s="63">
        <v>1412.0</v>
      </c>
      <c r="E1491" s="63" t="s">
        <v>8987</v>
      </c>
      <c r="F1491" s="63" t="s">
        <v>1608</v>
      </c>
      <c r="G1491" s="60" t="s">
        <v>5736</v>
      </c>
      <c r="H1491" s="126">
        <v>43797.0</v>
      </c>
      <c r="I1491" s="126">
        <v>43801.0</v>
      </c>
      <c r="J1491" s="127" t="s">
        <v>8989</v>
      </c>
      <c r="K1491" s="59">
        <v>1308966.0</v>
      </c>
      <c r="L1491" s="60" t="s">
        <v>18</v>
      </c>
      <c r="M1491" s="63" t="s">
        <v>18</v>
      </c>
      <c r="N1491" s="59" t="s">
        <v>18</v>
      </c>
      <c r="O1491" s="57"/>
    </row>
    <row r="1492">
      <c r="A1492" s="63">
        <v>2.0</v>
      </c>
      <c r="B1492" s="60" t="s">
        <v>5582</v>
      </c>
      <c r="C1492" s="60" t="s">
        <v>8990</v>
      </c>
      <c r="D1492" s="63">
        <v>1324.0</v>
      </c>
      <c r="E1492" s="63" t="s">
        <v>8991</v>
      </c>
      <c r="F1492" s="63" t="s">
        <v>1608</v>
      </c>
      <c r="G1492" s="60" t="s">
        <v>8210</v>
      </c>
      <c r="H1492" s="126">
        <v>43781.0</v>
      </c>
      <c r="I1492" s="126">
        <v>43782.0</v>
      </c>
      <c r="J1492" s="127" t="s">
        <v>8992</v>
      </c>
      <c r="K1492" s="59">
        <v>7.0645631E7</v>
      </c>
      <c r="L1492" s="60" t="s">
        <v>18</v>
      </c>
      <c r="M1492" s="63" t="s">
        <v>18</v>
      </c>
      <c r="N1492" s="59" t="s">
        <v>18</v>
      </c>
      <c r="O1492" s="57"/>
    </row>
    <row r="1493">
      <c r="A1493" s="63">
        <v>2.0</v>
      </c>
      <c r="B1493" s="60" t="s">
        <v>1193</v>
      </c>
      <c r="C1493" s="60" t="s">
        <v>454</v>
      </c>
      <c r="D1493" s="63">
        <v>1323.0</v>
      </c>
      <c r="E1493" s="63" t="s">
        <v>8993</v>
      </c>
      <c r="F1493" s="63" t="s">
        <v>1608</v>
      </c>
      <c r="G1493" s="60" t="s">
        <v>8396</v>
      </c>
      <c r="H1493" s="126">
        <v>43781.0</v>
      </c>
      <c r="I1493" s="126">
        <v>43830.0</v>
      </c>
      <c r="J1493" s="127" t="s">
        <v>8994</v>
      </c>
      <c r="K1493" s="60" t="s">
        <v>18</v>
      </c>
      <c r="L1493" s="60" t="s">
        <v>18</v>
      </c>
      <c r="M1493" s="60" t="s">
        <v>18</v>
      </c>
      <c r="N1493" s="60" t="s">
        <v>18</v>
      </c>
      <c r="O1493" s="57"/>
    </row>
    <row r="1494">
      <c r="A1494" s="63">
        <v>3.0</v>
      </c>
      <c r="B1494" s="60" t="s">
        <v>1876</v>
      </c>
      <c r="C1494" s="60" t="s">
        <v>8995</v>
      </c>
      <c r="D1494" s="63">
        <v>1087.0</v>
      </c>
      <c r="E1494" s="63" t="s">
        <v>8996</v>
      </c>
      <c r="F1494" s="63" t="s">
        <v>1608</v>
      </c>
      <c r="G1494" s="60" t="s">
        <v>8396</v>
      </c>
      <c r="H1494" s="126">
        <v>43731.0</v>
      </c>
      <c r="I1494" s="126">
        <v>43797.0</v>
      </c>
      <c r="J1494" s="127" t="s">
        <v>8997</v>
      </c>
      <c r="K1494" s="59">
        <f>21537339+16557601</f>
        <v>38094940</v>
      </c>
      <c r="L1494" s="60" t="s">
        <v>18</v>
      </c>
      <c r="M1494" s="63" t="s">
        <v>18</v>
      </c>
      <c r="N1494" s="59" t="s">
        <v>18</v>
      </c>
      <c r="O1494" s="57"/>
    </row>
    <row r="1495">
      <c r="A1495" s="63">
        <v>1.0</v>
      </c>
      <c r="B1495" s="60" t="s">
        <v>5655</v>
      </c>
      <c r="C1495" s="60" t="s">
        <v>8998</v>
      </c>
      <c r="D1495" s="63">
        <v>1337.0</v>
      </c>
      <c r="E1495" s="63" t="s">
        <v>8999</v>
      </c>
      <c r="F1495" s="63" t="s">
        <v>1608</v>
      </c>
      <c r="G1495" s="60" t="s">
        <v>18</v>
      </c>
      <c r="H1495" s="126">
        <v>43783.0</v>
      </c>
      <c r="I1495" s="126">
        <v>43788.0</v>
      </c>
      <c r="J1495" s="127" t="s">
        <v>9000</v>
      </c>
      <c r="K1495" s="59">
        <f>33253*68</f>
        <v>2261204</v>
      </c>
      <c r="L1495" s="60" t="s">
        <v>18</v>
      </c>
      <c r="M1495" s="63" t="s">
        <v>18</v>
      </c>
      <c r="N1495" s="59" t="s">
        <v>18</v>
      </c>
      <c r="O1495" s="57"/>
    </row>
    <row r="1496">
      <c r="A1496" s="63">
        <v>2.0</v>
      </c>
      <c r="B1496" s="60" t="s">
        <v>9001</v>
      </c>
      <c r="C1496" s="60" t="s">
        <v>9002</v>
      </c>
      <c r="D1496" s="63">
        <v>1197.0</v>
      </c>
      <c r="E1496" s="63" t="s">
        <v>9003</v>
      </c>
      <c r="F1496" s="63" t="s">
        <v>1608</v>
      </c>
      <c r="G1496" s="60" t="s">
        <v>5060</v>
      </c>
      <c r="H1496" s="126">
        <v>43754.0</v>
      </c>
      <c r="I1496" s="126">
        <v>43788.0</v>
      </c>
      <c r="J1496" s="127" t="s">
        <v>9004</v>
      </c>
      <c r="K1496" s="59">
        <v>6000000.0</v>
      </c>
      <c r="L1496" s="60" t="s">
        <v>18</v>
      </c>
      <c r="M1496" s="63" t="s">
        <v>18</v>
      </c>
      <c r="N1496" s="59" t="s">
        <v>18</v>
      </c>
      <c r="O1496" s="57"/>
    </row>
    <row r="1497">
      <c r="A1497" s="63">
        <v>4.0</v>
      </c>
      <c r="B1497" s="60" t="s">
        <v>108</v>
      </c>
      <c r="C1497" s="60" t="s">
        <v>9005</v>
      </c>
      <c r="D1497" s="63" t="s">
        <v>18</v>
      </c>
      <c r="E1497" s="63" t="s">
        <v>9006</v>
      </c>
      <c r="F1497" s="63" t="s">
        <v>1608</v>
      </c>
      <c r="G1497" s="60" t="s">
        <v>4982</v>
      </c>
      <c r="H1497" s="126">
        <v>43791.0</v>
      </c>
      <c r="I1497" s="126">
        <v>43791.0</v>
      </c>
      <c r="J1497" s="127" t="s">
        <v>5858</v>
      </c>
      <c r="K1497" s="59">
        <v>499000.0</v>
      </c>
      <c r="L1497" s="63" t="s">
        <v>8588</v>
      </c>
      <c r="M1497" s="61" t="s">
        <v>1716</v>
      </c>
      <c r="N1497" s="66">
        <v>499000.0</v>
      </c>
      <c r="O1497" s="62" t="s">
        <v>79</v>
      </c>
    </row>
    <row r="1498">
      <c r="A1498" s="63">
        <v>1.0</v>
      </c>
      <c r="B1498" s="60" t="s">
        <v>6542</v>
      </c>
      <c r="C1498" s="60" t="s">
        <v>217</v>
      </c>
      <c r="D1498" s="355" t="s">
        <v>9007</v>
      </c>
      <c r="E1498" s="63" t="s">
        <v>9008</v>
      </c>
      <c r="F1498" s="63" t="s">
        <v>1608</v>
      </c>
      <c r="G1498" s="60" t="s">
        <v>18</v>
      </c>
      <c r="H1498" s="126">
        <v>43797.0</v>
      </c>
      <c r="I1498" s="126">
        <v>43801.0</v>
      </c>
      <c r="J1498" s="127" t="s">
        <v>9009</v>
      </c>
      <c r="K1498" s="384">
        <v>9558416.0</v>
      </c>
      <c r="L1498" s="60" t="s">
        <v>18</v>
      </c>
      <c r="M1498" s="60" t="s">
        <v>18</v>
      </c>
      <c r="N1498" s="60" t="s">
        <v>18</v>
      </c>
      <c r="O1498" s="57"/>
    </row>
    <row r="1499">
      <c r="A1499" s="63">
        <v>2.0</v>
      </c>
      <c r="B1499" s="60" t="s">
        <v>9010</v>
      </c>
      <c r="C1499" s="60" t="s">
        <v>3770</v>
      </c>
      <c r="D1499" s="63">
        <v>1457.0</v>
      </c>
      <c r="E1499" s="63" t="s">
        <v>9011</v>
      </c>
      <c r="F1499" s="63" t="s">
        <v>1608</v>
      </c>
      <c r="G1499" s="60" t="s">
        <v>18</v>
      </c>
      <c r="H1499" s="350">
        <v>43804.0</v>
      </c>
      <c r="I1499" s="126">
        <v>43804.0</v>
      </c>
      <c r="J1499" s="127" t="s">
        <v>9012</v>
      </c>
      <c r="K1499" s="59">
        <v>1109565.0</v>
      </c>
      <c r="L1499" s="60" t="s">
        <v>18</v>
      </c>
      <c r="M1499" s="63" t="s">
        <v>18</v>
      </c>
      <c r="N1499" s="59" t="s">
        <v>18</v>
      </c>
      <c r="O1499" s="57"/>
    </row>
    <row r="1500">
      <c r="A1500" s="63">
        <v>2.0</v>
      </c>
      <c r="B1500" s="60" t="s">
        <v>5582</v>
      </c>
      <c r="C1500" s="60" t="s">
        <v>9013</v>
      </c>
      <c r="D1500" s="63">
        <v>1387.0</v>
      </c>
      <c r="E1500" s="63" t="s">
        <v>9014</v>
      </c>
      <c r="F1500" s="63" t="s">
        <v>1608</v>
      </c>
      <c r="G1500" s="60" t="s">
        <v>8210</v>
      </c>
      <c r="H1500" s="126">
        <v>43791.0</v>
      </c>
      <c r="I1500" s="126">
        <v>43801.0</v>
      </c>
      <c r="J1500" s="127" t="s">
        <v>9015</v>
      </c>
      <c r="K1500" s="59">
        <v>6203100.0</v>
      </c>
      <c r="L1500" s="60" t="s">
        <v>18</v>
      </c>
      <c r="M1500" s="63" t="s">
        <v>18</v>
      </c>
      <c r="N1500" s="59" t="s">
        <v>18</v>
      </c>
      <c r="O1500" s="57"/>
    </row>
    <row r="1501">
      <c r="A1501" s="63">
        <v>2.0</v>
      </c>
      <c r="B1501" s="60" t="s">
        <v>9016</v>
      </c>
      <c r="C1501" s="60" t="s">
        <v>7820</v>
      </c>
      <c r="D1501" s="63">
        <v>1420.0</v>
      </c>
      <c r="E1501" s="63" t="s">
        <v>9017</v>
      </c>
      <c r="F1501" s="63" t="s">
        <v>1608</v>
      </c>
      <c r="G1501" s="60" t="s">
        <v>5736</v>
      </c>
      <c r="H1501" s="126">
        <v>43797.0</v>
      </c>
      <c r="I1501" s="126">
        <v>43812.0</v>
      </c>
      <c r="J1501" s="127" t="s">
        <v>9018</v>
      </c>
      <c r="K1501" s="59">
        <v>5610809.0</v>
      </c>
      <c r="L1501" s="60" t="s">
        <v>18</v>
      </c>
      <c r="M1501" s="63" t="s">
        <v>18</v>
      </c>
      <c r="N1501" s="59" t="s">
        <v>18</v>
      </c>
      <c r="O1501" s="57"/>
    </row>
    <row r="1502">
      <c r="A1502" s="63">
        <v>1.0</v>
      </c>
      <c r="B1502" s="60" t="s">
        <v>108</v>
      </c>
      <c r="C1502" s="60" t="s">
        <v>9019</v>
      </c>
      <c r="D1502" s="63">
        <v>1326.0</v>
      </c>
      <c r="E1502" s="63" t="s">
        <v>9020</v>
      </c>
      <c r="F1502" s="63" t="s">
        <v>1608</v>
      </c>
      <c r="G1502" s="60" t="s">
        <v>9021</v>
      </c>
      <c r="H1502" s="126">
        <v>43781.0</v>
      </c>
      <c r="I1502" s="126">
        <v>43825.0</v>
      </c>
      <c r="J1502" s="127" t="s">
        <v>9022</v>
      </c>
      <c r="K1502" s="59">
        <v>3.4514078E7</v>
      </c>
      <c r="L1502" s="60" t="s">
        <v>18</v>
      </c>
      <c r="M1502" s="63" t="s">
        <v>18</v>
      </c>
      <c r="N1502" s="59" t="s">
        <v>18</v>
      </c>
      <c r="O1502" s="57"/>
    </row>
    <row r="1503">
      <c r="A1503" s="63">
        <v>2.0</v>
      </c>
      <c r="B1503" s="60" t="s">
        <v>1021</v>
      </c>
      <c r="C1503" s="60" t="s">
        <v>9023</v>
      </c>
      <c r="D1503" s="63" t="s">
        <v>18</v>
      </c>
      <c r="E1503" s="63" t="s">
        <v>9024</v>
      </c>
      <c r="F1503" s="63" t="s">
        <v>1608</v>
      </c>
      <c r="G1503" s="60" t="s">
        <v>5302</v>
      </c>
      <c r="H1503" s="126">
        <v>43823.0</v>
      </c>
      <c r="I1503" s="126">
        <v>43823.0</v>
      </c>
      <c r="J1503" s="127" t="s">
        <v>9025</v>
      </c>
      <c r="K1503" s="59">
        <v>856528.0</v>
      </c>
      <c r="L1503" s="60" t="s">
        <v>18</v>
      </c>
      <c r="M1503" s="63" t="s">
        <v>18</v>
      </c>
      <c r="N1503" s="59" t="s">
        <v>18</v>
      </c>
      <c r="O1503" s="57"/>
    </row>
    <row r="1504">
      <c r="A1504" s="63">
        <v>3.0</v>
      </c>
      <c r="B1504" s="60" t="s">
        <v>1021</v>
      </c>
      <c r="C1504" s="63" t="s">
        <v>9026</v>
      </c>
      <c r="D1504" s="63">
        <v>1242.0</v>
      </c>
      <c r="E1504" s="63" t="s">
        <v>9027</v>
      </c>
      <c r="F1504" s="63" t="s">
        <v>1608</v>
      </c>
      <c r="G1504" s="60" t="s">
        <v>18</v>
      </c>
      <c r="H1504" s="126">
        <v>43817.0</v>
      </c>
      <c r="I1504" s="126">
        <v>43830.0</v>
      </c>
      <c r="J1504" s="127" t="s">
        <v>9028</v>
      </c>
      <c r="K1504" s="60" t="s">
        <v>18</v>
      </c>
      <c r="L1504" s="60" t="s">
        <v>18</v>
      </c>
      <c r="M1504" s="60" t="s">
        <v>18</v>
      </c>
      <c r="N1504" s="60" t="s">
        <v>18</v>
      </c>
      <c r="O1504" s="57"/>
    </row>
    <row r="1505">
      <c r="A1505" s="63">
        <v>1.0</v>
      </c>
      <c r="B1505" s="60" t="s">
        <v>8698</v>
      </c>
      <c r="C1505" s="60" t="s">
        <v>9029</v>
      </c>
      <c r="D1505" s="63">
        <v>1518.0</v>
      </c>
      <c r="E1505" s="63" t="s">
        <v>9030</v>
      </c>
      <c r="F1505" s="63" t="s">
        <v>1608</v>
      </c>
      <c r="G1505" s="60" t="s">
        <v>18</v>
      </c>
      <c r="H1505" s="126">
        <v>43818.0</v>
      </c>
      <c r="I1505" s="126">
        <v>43825.0</v>
      </c>
      <c r="J1505" s="127" t="s">
        <v>9031</v>
      </c>
      <c r="K1505" s="59">
        <v>84032.0</v>
      </c>
      <c r="L1505" s="60" t="s">
        <v>18</v>
      </c>
      <c r="M1505" s="63" t="s">
        <v>18</v>
      </c>
      <c r="N1505" s="59" t="s">
        <v>18</v>
      </c>
      <c r="O1505" s="57"/>
    </row>
    <row r="1506">
      <c r="A1506" s="63">
        <v>2.0</v>
      </c>
      <c r="B1506" s="60" t="s">
        <v>9032</v>
      </c>
      <c r="C1506" s="60" t="s">
        <v>9033</v>
      </c>
      <c r="D1506" s="63" t="s">
        <v>18</v>
      </c>
      <c r="E1506" s="156"/>
      <c r="F1506" s="63" t="s">
        <v>1608</v>
      </c>
      <c r="G1506" s="60" t="s">
        <v>4982</v>
      </c>
      <c r="H1506" s="126">
        <v>43824.0</v>
      </c>
      <c r="I1506" s="126">
        <v>43830.0</v>
      </c>
      <c r="J1506" s="127" t="s">
        <v>9034</v>
      </c>
      <c r="K1506" s="60" t="s">
        <v>18</v>
      </c>
      <c r="L1506" s="60" t="s">
        <v>18</v>
      </c>
      <c r="M1506" s="60" t="s">
        <v>18</v>
      </c>
      <c r="N1506" s="60" t="s">
        <v>18</v>
      </c>
      <c r="O1506" s="57"/>
    </row>
    <row r="1507">
      <c r="A1507" s="63">
        <v>2.0</v>
      </c>
      <c r="B1507" s="60" t="s">
        <v>361</v>
      </c>
      <c r="C1507" s="60" t="s">
        <v>571</v>
      </c>
      <c r="D1507" s="63" t="s">
        <v>18</v>
      </c>
      <c r="E1507" s="63" t="s">
        <v>5258</v>
      </c>
      <c r="F1507" s="63" t="s">
        <v>1796</v>
      </c>
      <c r="G1507" s="60" t="s">
        <v>5736</v>
      </c>
      <c r="H1507" s="126">
        <v>43710.0</v>
      </c>
      <c r="I1507" s="126">
        <v>43718.0</v>
      </c>
      <c r="J1507" s="127" t="s">
        <v>8298</v>
      </c>
      <c r="K1507" s="59">
        <v>1.1299913E7</v>
      </c>
      <c r="L1507" s="60" t="s">
        <v>18</v>
      </c>
      <c r="M1507" s="63" t="s">
        <v>18</v>
      </c>
      <c r="N1507" s="59" t="s">
        <v>18</v>
      </c>
      <c r="O1507" s="57"/>
    </row>
    <row r="1508">
      <c r="A1508" s="63">
        <v>1.0</v>
      </c>
      <c r="B1508" s="51" t="s">
        <v>9035</v>
      </c>
      <c r="C1508" s="60" t="s">
        <v>309</v>
      </c>
      <c r="D1508" s="63" t="s">
        <v>18</v>
      </c>
      <c r="E1508" s="63" t="s">
        <v>18</v>
      </c>
      <c r="F1508" s="63" t="s">
        <v>1527</v>
      </c>
      <c r="G1508" s="60" t="s">
        <v>18</v>
      </c>
      <c r="H1508" s="126">
        <v>43818.0</v>
      </c>
      <c r="I1508" s="205">
        <v>43818.0</v>
      </c>
      <c r="J1508" s="127" t="s">
        <v>6329</v>
      </c>
      <c r="K1508" s="59">
        <v>77660.0</v>
      </c>
      <c r="L1508" s="60" t="s">
        <v>9036</v>
      </c>
      <c r="M1508" s="63" t="s">
        <v>18</v>
      </c>
      <c r="N1508" s="66">
        <v>77660.0</v>
      </c>
      <c r="O1508" s="62" t="s">
        <v>1527</v>
      </c>
    </row>
    <row r="1509">
      <c r="A1509" s="63">
        <v>1.0</v>
      </c>
      <c r="B1509" s="396" t="s">
        <v>9037</v>
      </c>
      <c r="C1509" s="60" t="s">
        <v>309</v>
      </c>
      <c r="D1509" s="63" t="s">
        <v>18</v>
      </c>
      <c r="E1509" s="63" t="s">
        <v>18</v>
      </c>
      <c r="F1509" s="63" t="s">
        <v>1527</v>
      </c>
      <c r="G1509" s="60" t="s">
        <v>18</v>
      </c>
      <c r="H1509" s="126">
        <v>43818.0</v>
      </c>
      <c r="I1509" s="126">
        <v>43818.0</v>
      </c>
      <c r="J1509" s="127" t="s">
        <v>6329</v>
      </c>
      <c r="K1509" s="397">
        <v>83273.0</v>
      </c>
      <c r="L1509" s="133" t="s">
        <v>9038</v>
      </c>
      <c r="M1509" s="398" t="s">
        <v>18</v>
      </c>
      <c r="N1509" s="399">
        <v>83273.0</v>
      </c>
      <c r="O1509" s="62" t="s">
        <v>1527</v>
      </c>
    </row>
    <row r="1510">
      <c r="A1510" s="63">
        <v>1.0</v>
      </c>
      <c r="B1510" s="396" t="s">
        <v>9037</v>
      </c>
      <c r="C1510" s="60" t="s">
        <v>309</v>
      </c>
      <c r="D1510" s="63" t="s">
        <v>18</v>
      </c>
      <c r="E1510" s="63" t="s">
        <v>18</v>
      </c>
      <c r="F1510" s="63" t="s">
        <v>1527</v>
      </c>
      <c r="G1510" s="60" t="s">
        <v>18</v>
      </c>
      <c r="H1510" s="126">
        <v>43818.0</v>
      </c>
      <c r="I1510" s="126">
        <v>43818.0</v>
      </c>
      <c r="J1510" s="127" t="s">
        <v>6329</v>
      </c>
      <c r="K1510" s="400">
        <v>67237.0</v>
      </c>
      <c r="L1510" s="133" t="s">
        <v>9039</v>
      </c>
      <c r="M1510" s="398" t="s">
        <v>18</v>
      </c>
      <c r="N1510" s="401">
        <v>67237.0</v>
      </c>
      <c r="O1510" s="62" t="s">
        <v>1527</v>
      </c>
    </row>
    <row r="1511">
      <c r="A1511" s="63">
        <v>1.0</v>
      </c>
      <c r="B1511" s="402" t="s">
        <v>9040</v>
      </c>
      <c r="C1511" s="60" t="s">
        <v>309</v>
      </c>
      <c r="D1511" s="63" t="s">
        <v>18</v>
      </c>
      <c r="E1511" s="63" t="s">
        <v>18</v>
      </c>
      <c r="F1511" s="63" t="s">
        <v>1527</v>
      </c>
      <c r="G1511" s="60" t="s">
        <v>18</v>
      </c>
      <c r="H1511" s="126">
        <v>43809.0</v>
      </c>
      <c r="I1511" s="126">
        <v>43809.0</v>
      </c>
      <c r="J1511" s="127" t="s">
        <v>9041</v>
      </c>
      <c r="K1511" s="403">
        <v>87279.0</v>
      </c>
      <c r="L1511" s="60" t="s">
        <v>9042</v>
      </c>
      <c r="M1511" s="63" t="s">
        <v>18</v>
      </c>
      <c r="N1511" s="66">
        <v>87279.0</v>
      </c>
      <c r="O1511" s="62" t="s">
        <v>1527</v>
      </c>
    </row>
    <row r="1512">
      <c r="A1512" s="63">
        <v>1.0</v>
      </c>
      <c r="B1512" s="404" t="s">
        <v>9040</v>
      </c>
      <c r="C1512" s="60" t="s">
        <v>309</v>
      </c>
      <c r="D1512" s="63" t="s">
        <v>18</v>
      </c>
      <c r="E1512" s="63" t="s">
        <v>18</v>
      </c>
      <c r="F1512" s="63" t="s">
        <v>1527</v>
      </c>
      <c r="G1512" s="60" t="s">
        <v>18</v>
      </c>
      <c r="H1512" s="79">
        <v>43809.0</v>
      </c>
      <c r="I1512" s="126">
        <v>43809.0</v>
      </c>
      <c r="J1512" s="127" t="s">
        <v>9041</v>
      </c>
      <c r="K1512" s="403">
        <v>203651.0</v>
      </c>
      <c r="L1512" s="60" t="s">
        <v>9043</v>
      </c>
      <c r="M1512" s="63" t="s">
        <v>18</v>
      </c>
      <c r="N1512" s="66">
        <v>203651.0</v>
      </c>
      <c r="O1512" s="62" t="s">
        <v>1527</v>
      </c>
    </row>
    <row r="1513">
      <c r="A1513" s="63">
        <v>1.0</v>
      </c>
      <c r="B1513" s="404" t="s">
        <v>9044</v>
      </c>
      <c r="C1513" s="60" t="s">
        <v>309</v>
      </c>
      <c r="D1513" s="63" t="s">
        <v>18</v>
      </c>
      <c r="E1513" s="63" t="s">
        <v>18</v>
      </c>
      <c r="F1513" s="63" t="s">
        <v>1527</v>
      </c>
      <c r="G1513" s="60" t="s">
        <v>18</v>
      </c>
      <c r="H1513" s="126">
        <v>43809.0</v>
      </c>
      <c r="I1513" s="126">
        <v>43809.0</v>
      </c>
      <c r="J1513" s="127" t="s">
        <v>9041</v>
      </c>
      <c r="K1513" s="403">
        <v>158832.0</v>
      </c>
      <c r="L1513" s="60" t="s">
        <v>9045</v>
      </c>
      <c r="M1513" s="63" t="s">
        <v>18</v>
      </c>
      <c r="N1513" s="66">
        <v>158832.0</v>
      </c>
      <c r="O1513" s="62" t="s">
        <v>1527</v>
      </c>
    </row>
    <row r="1514">
      <c r="A1514" s="63">
        <v>1.0</v>
      </c>
      <c r="B1514" s="60" t="s">
        <v>1801</v>
      </c>
      <c r="C1514" s="60" t="s">
        <v>309</v>
      </c>
      <c r="D1514" s="63" t="s">
        <v>18</v>
      </c>
      <c r="E1514" s="63" t="s">
        <v>18</v>
      </c>
      <c r="F1514" s="63" t="s">
        <v>1527</v>
      </c>
      <c r="G1514" s="60" t="s">
        <v>18</v>
      </c>
      <c r="H1514" s="126">
        <v>43801.0</v>
      </c>
      <c r="I1514" s="126">
        <v>43801.0</v>
      </c>
      <c r="J1514" s="127" t="s">
        <v>9046</v>
      </c>
      <c r="K1514" s="59">
        <v>72350.0</v>
      </c>
      <c r="L1514" s="60" t="s">
        <v>9047</v>
      </c>
      <c r="M1514" s="61" t="s">
        <v>18</v>
      </c>
      <c r="N1514" s="66">
        <v>72350.0</v>
      </c>
      <c r="O1514" s="62" t="s">
        <v>1527</v>
      </c>
    </row>
    <row r="1515">
      <c r="A1515" s="63">
        <v>1.0</v>
      </c>
      <c r="B1515" s="60" t="s">
        <v>2812</v>
      </c>
      <c r="C1515" s="60" t="s">
        <v>309</v>
      </c>
      <c r="D1515" s="63" t="s">
        <v>18</v>
      </c>
      <c r="E1515" s="63" t="s">
        <v>18</v>
      </c>
      <c r="F1515" s="63" t="s">
        <v>1527</v>
      </c>
      <c r="G1515" s="60" t="s">
        <v>18</v>
      </c>
      <c r="H1515" s="126">
        <v>43801.0</v>
      </c>
      <c r="I1515" s="126">
        <v>43801.0</v>
      </c>
      <c r="J1515" s="127" t="s">
        <v>9046</v>
      </c>
      <c r="K1515" s="59">
        <v>173192.0</v>
      </c>
      <c r="L1515" s="60" t="s">
        <v>9048</v>
      </c>
      <c r="M1515" s="63" t="s">
        <v>18</v>
      </c>
      <c r="N1515" s="66">
        <v>173192.0</v>
      </c>
      <c r="O1515" s="62" t="s">
        <v>1527</v>
      </c>
    </row>
    <row r="1516">
      <c r="A1516" s="63">
        <v>1.0</v>
      </c>
      <c r="B1516" s="60" t="s">
        <v>9049</v>
      </c>
      <c r="C1516" s="60" t="s">
        <v>309</v>
      </c>
      <c r="D1516" s="63" t="s">
        <v>18</v>
      </c>
      <c r="E1516" s="63" t="s">
        <v>18</v>
      </c>
      <c r="F1516" s="63" t="s">
        <v>1527</v>
      </c>
      <c r="G1516" s="60" t="s">
        <v>18</v>
      </c>
      <c r="H1516" s="126">
        <v>43801.0</v>
      </c>
      <c r="I1516" s="126">
        <v>43801.0</v>
      </c>
      <c r="J1516" s="127" t="s">
        <v>9046</v>
      </c>
      <c r="K1516" s="59">
        <v>23082.5</v>
      </c>
      <c r="L1516" s="60" t="s">
        <v>9050</v>
      </c>
      <c r="M1516" s="63" t="s">
        <v>18</v>
      </c>
      <c r="N1516" s="66">
        <v>23082.5</v>
      </c>
      <c r="O1516" s="62" t="s">
        <v>1527</v>
      </c>
    </row>
    <row r="1517">
      <c r="A1517" s="63">
        <v>1.0</v>
      </c>
      <c r="B1517" s="60" t="s">
        <v>8564</v>
      </c>
      <c r="C1517" s="60" t="s">
        <v>309</v>
      </c>
      <c r="D1517" s="63" t="s">
        <v>18</v>
      </c>
      <c r="E1517" s="63" t="s">
        <v>18</v>
      </c>
      <c r="F1517" s="63" t="s">
        <v>1527</v>
      </c>
      <c r="G1517" s="60" t="s">
        <v>18</v>
      </c>
      <c r="H1517" s="126">
        <v>43795.0</v>
      </c>
      <c r="I1517" s="126">
        <v>43795.0</v>
      </c>
      <c r="J1517" s="127" t="s">
        <v>9051</v>
      </c>
      <c r="K1517" s="59">
        <v>41152.0</v>
      </c>
      <c r="L1517" s="60" t="s">
        <v>9052</v>
      </c>
      <c r="M1517" s="61" t="s">
        <v>18</v>
      </c>
      <c r="N1517" s="66">
        <v>41152.0</v>
      </c>
      <c r="O1517" s="62" t="s">
        <v>1527</v>
      </c>
    </row>
    <row r="1518">
      <c r="A1518" s="63">
        <v>1.0</v>
      </c>
      <c r="B1518" s="60" t="s">
        <v>5582</v>
      </c>
      <c r="C1518" s="60" t="s">
        <v>309</v>
      </c>
      <c r="D1518" s="63" t="s">
        <v>18</v>
      </c>
      <c r="E1518" s="63" t="s">
        <v>18</v>
      </c>
      <c r="F1518" s="63" t="s">
        <v>1527</v>
      </c>
      <c r="G1518" s="60" t="s">
        <v>18</v>
      </c>
      <c r="H1518" s="126">
        <v>43795.0</v>
      </c>
      <c r="I1518" s="126">
        <v>43795.0</v>
      </c>
      <c r="J1518" s="127" t="s">
        <v>9051</v>
      </c>
      <c r="K1518" s="59">
        <v>50170.0</v>
      </c>
      <c r="L1518" s="60" t="s">
        <v>9053</v>
      </c>
      <c r="M1518" s="61" t="s">
        <v>18</v>
      </c>
      <c r="N1518" s="66">
        <v>50170.0</v>
      </c>
      <c r="O1518" s="62" t="s">
        <v>1527</v>
      </c>
    </row>
    <row r="1519">
      <c r="A1519" s="63">
        <v>1.0</v>
      </c>
      <c r="B1519" s="60" t="s">
        <v>5582</v>
      </c>
      <c r="C1519" s="60" t="s">
        <v>309</v>
      </c>
      <c r="D1519" s="63" t="s">
        <v>18</v>
      </c>
      <c r="E1519" s="63" t="s">
        <v>18</v>
      </c>
      <c r="F1519" s="63" t="s">
        <v>1527</v>
      </c>
      <c r="G1519" s="60" t="s">
        <v>18</v>
      </c>
      <c r="H1519" s="126">
        <v>43795.0</v>
      </c>
      <c r="I1519" s="126">
        <v>43795.0</v>
      </c>
      <c r="J1519" s="127" t="s">
        <v>9051</v>
      </c>
      <c r="K1519" s="59">
        <v>81712.0</v>
      </c>
      <c r="L1519" s="60" t="s">
        <v>9054</v>
      </c>
      <c r="M1519" s="61" t="s">
        <v>18</v>
      </c>
      <c r="N1519" s="66">
        <v>81712.0</v>
      </c>
      <c r="O1519" s="62" t="s">
        <v>1527</v>
      </c>
    </row>
    <row r="1520">
      <c r="A1520" s="63">
        <v>1.0</v>
      </c>
      <c r="B1520" s="60" t="s">
        <v>9055</v>
      </c>
      <c r="C1520" s="60" t="s">
        <v>577</v>
      </c>
      <c r="D1520" s="63" t="s">
        <v>18</v>
      </c>
      <c r="E1520" s="63" t="s">
        <v>18</v>
      </c>
      <c r="F1520" s="63" t="s">
        <v>1527</v>
      </c>
      <c r="G1520" s="60" t="s">
        <v>18</v>
      </c>
      <c r="H1520" s="126">
        <v>43794.0</v>
      </c>
      <c r="I1520" s="126">
        <v>43794.0</v>
      </c>
      <c r="J1520" s="127" t="s">
        <v>9056</v>
      </c>
      <c r="K1520" s="59">
        <v>16750.0</v>
      </c>
      <c r="L1520" s="60" t="s">
        <v>9057</v>
      </c>
      <c r="M1520" s="61" t="s">
        <v>577</v>
      </c>
      <c r="N1520" s="66">
        <v>16750.0</v>
      </c>
      <c r="O1520" s="62" t="s">
        <v>337</v>
      </c>
    </row>
    <row r="1521">
      <c r="A1521" s="63">
        <v>1.0</v>
      </c>
      <c r="B1521" s="60" t="s">
        <v>1810</v>
      </c>
      <c r="C1521" s="60" t="s">
        <v>309</v>
      </c>
      <c r="D1521" s="63" t="s">
        <v>18</v>
      </c>
      <c r="E1521" s="63" t="s">
        <v>18</v>
      </c>
      <c r="F1521" s="63" t="s">
        <v>1527</v>
      </c>
      <c r="G1521" s="60" t="s">
        <v>18</v>
      </c>
      <c r="H1521" s="126">
        <v>43787.0</v>
      </c>
      <c r="I1521" s="126">
        <v>43787.0</v>
      </c>
      <c r="J1521" s="127" t="s">
        <v>5825</v>
      </c>
      <c r="K1521" s="59">
        <v>79264.0</v>
      </c>
      <c r="L1521" s="60" t="s">
        <v>9058</v>
      </c>
      <c r="M1521" s="63" t="s">
        <v>18</v>
      </c>
      <c r="N1521" s="66">
        <v>79264.0</v>
      </c>
      <c r="O1521" s="62" t="s">
        <v>1527</v>
      </c>
    </row>
    <row r="1522">
      <c r="A1522" s="63">
        <v>1.0</v>
      </c>
      <c r="B1522" s="60" t="s">
        <v>9059</v>
      </c>
      <c r="C1522" s="60" t="s">
        <v>9060</v>
      </c>
      <c r="D1522" s="63" t="s">
        <v>18</v>
      </c>
      <c r="E1522" s="63" t="s">
        <v>18</v>
      </c>
      <c r="F1522" s="63" t="s">
        <v>1527</v>
      </c>
      <c r="G1522" s="60" t="s">
        <v>18</v>
      </c>
      <c r="H1522" s="126">
        <v>43787.0</v>
      </c>
      <c r="I1522" s="126">
        <v>43787.0</v>
      </c>
      <c r="J1522" s="127" t="s">
        <v>5825</v>
      </c>
      <c r="K1522" s="59">
        <v>189960.0</v>
      </c>
      <c r="L1522" s="60" t="s">
        <v>9061</v>
      </c>
      <c r="M1522" s="63" t="s">
        <v>18</v>
      </c>
      <c r="N1522" s="66">
        <v>189960.0</v>
      </c>
      <c r="O1522" s="62" t="s">
        <v>1527</v>
      </c>
    </row>
    <row r="1523">
      <c r="A1523" s="63">
        <v>1.0</v>
      </c>
      <c r="B1523" s="60" t="s">
        <v>108</v>
      </c>
      <c r="C1523" s="60" t="s">
        <v>309</v>
      </c>
      <c r="D1523" s="63" t="s">
        <v>18</v>
      </c>
      <c r="E1523" s="63" t="s">
        <v>18</v>
      </c>
      <c r="F1523" s="63" t="s">
        <v>1527</v>
      </c>
      <c r="G1523" s="60" t="s">
        <v>18</v>
      </c>
      <c r="H1523" s="126">
        <v>43781.0</v>
      </c>
      <c r="I1523" s="126">
        <v>43781.0</v>
      </c>
      <c r="J1523" s="127" t="s">
        <v>6161</v>
      </c>
      <c r="K1523" s="59">
        <v>25888.0</v>
      </c>
      <c r="L1523" s="60" t="s">
        <v>9062</v>
      </c>
      <c r="M1523" s="61" t="s">
        <v>18</v>
      </c>
      <c r="N1523" s="66">
        <v>25888.0</v>
      </c>
      <c r="O1523" s="62" t="s">
        <v>1527</v>
      </c>
    </row>
    <row r="1524">
      <c r="A1524" s="63">
        <v>1.0</v>
      </c>
      <c r="B1524" s="60" t="s">
        <v>197</v>
      </c>
      <c r="C1524" s="60" t="s">
        <v>309</v>
      </c>
      <c r="D1524" s="63" t="s">
        <v>18</v>
      </c>
      <c r="E1524" s="63" t="s">
        <v>18</v>
      </c>
      <c r="F1524" s="63" t="s">
        <v>1527</v>
      </c>
      <c r="G1524" s="60" t="s">
        <v>18</v>
      </c>
      <c r="H1524" s="126">
        <v>43781.0</v>
      </c>
      <c r="I1524" s="126">
        <v>43781.0</v>
      </c>
      <c r="J1524" s="127" t="s">
        <v>6161</v>
      </c>
      <c r="K1524" s="59">
        <v>234947.7</v>
      </c>
      <c r="L1524" s="60" t="s">
        <v>9063</v>
      </c>
      <c r="M1524" s="61" t="s">
        <v>18</v>
      </c>
      <c r="N1524" s="66">
        <v>234947.7</v>
      </c>
      <c r="O1524" s="62" t="s">
        <v>1527</v>
      </c>
    </row>
    <row r="1525">
      <c r="A1525" s="63">
        <v>1.0</v>
      </c>
      <c r="B1525" s="60" t="s">
        <v>308</v>
      </c>
      <c r="C1525" s="60" t="s">
        <v>309</v>
      </c>
      <c r="D1525" s="63" t="s">
        <v>18</v>
      </c>
      <c r="E1525" s="63" t="s">
        <v>18</v>
      </c>
      <c r="F1525" s="63" t="s">
        <v>1527</v>
      </c>
      <c r="G1525" s="60" t="s">
        <v>18</v>
      </c>
      <c r="H1525" s="126">
        <v>43774.0</v>
      </c>
      <c r="I1525" s="126">
        <v>43774.0</v>
      </c>
      <c r="J1525" s="127" t="s">
        <v>6356</v>
      </c>
      <c r="K1525" s="59">
        <v>34136.25</v>
      </c>
      <c r="L1525" s="60" t="s">
        <v>9064</v>
      </c>
      <c r="M1525" s="63" t="s">
        <v>18</v>
      </c>
      <c r="N1525" s="66">
        <v>34136.25</v>
      </c>
      <c r="O1525" s="62" t="s">
        <v>1527</v>
      </c>
    </row>
    <row r="1526">
      <c r="A1526" s="63">
        <v>1.0</v>
      </c>
      <c r="B1526" s="60" t="s">
        <v>3859</v>
      </c>
      <c r="C1526" s="60" t="s">
        <v>309</v>
      </c>
      <c r="D1526" s="63" t="s">
        <v>18</v>
      </c>
      <c r="E1526" s="63" t="s">
        <v>18</v>
      </c>
      <c r="F1526" s="63" t="s">
        <v>1527</v>
      </c>
      <c r="G1526" s="63" t="s">
        <v>18</v>
      </c>
      <c r="H1526" s="126">
        <v>43756.0</v>
      </c>
      <c r="I1526" s="126">
        <v>43756.0</v>
      </c>
      <c r="J1526" s="127" t="s">
        <v>6228</v>
      </c>
      <c r="K1526" s="59">
        <v>45128.0</v>
      </c>
      <c r="L1526" s="60" t="s">
        <v>9065</v>
      </c>
      <c r="M1526" s="63" t="s">
        <v>18</v>
      </c>
      <c r="N1526" s="66">
        <v>45128.0</v>
      </c>
      <c r="O1526" s="62" t="s">
        <v>1527</v>
      </c>
    </row>
    <row r="1527">
      <c r="A1527" s="63">
        <v>1.0</v>
      </c>
      <c r="B1527" s="60" t="s">
        <v>5952</v>
      </c>
      <c r="C1527" s="60" t="s">
        <v>309</v>
      </c>
      <c r="D1527" s="63" t="s">
        <v>18</v>
      </c>
      <c r="E1527" s="63" t="s">
        <v>18</v>
      </c>
      <c r="F1527" s="63" t="s">
        <v>1527</v>
      </c>
      <c r="G1527" s="63" t="s">
        <v>18</v>
      </c>
      <c r="H1527" s="126">
        <v>43756.0</v>
      </c>
      <c r="I1527" s="126">
        <v>43756.0</v>
      </c>
      <c r="J1527" s="127" t="s">
        <v>6228</v>
      </c>
      <c r="K1527" s="59">
        <v>13200.0</v>
      </c>
      <c r="L1527" s="60" t="s">
        <v>9066</v>
      </c>
      <c r="M1527" s="63" t="s">
        <v>18</v>
      </c>
      <c r="N1527" s="66">
        <v>13200.0</v>
      </c>
      <c r="O1527" s="62" t="s">
        <v>1527</v>
      </c>
    </row>
    <row r="1528">
      <c r="A1528" s="63">
        <v>1.0</v>
      </c>
      <c r="B1528" s="60" t="s">
        <v>1801</v>
      </c>
      <c r="C1528" s="60" t="s">
        <v>309</v>
      </c>
      <c r="D1528" s="63" t="s">
        <v>18</v>
      </c>
      <c r="E1528" s="63" t="s">
        <v>18</v>
      </c>
      <c r="F1528" s="63" t="s">
        <v>1527</v>
      </c>
      <c r="G1528" s="60" t="s">
        <v>18</v>
      </c>
      <c r="H1528" s="126">
        <v>43740.0</v>
      </c>
      <c r="I1528" s="126">
        <v>43740.0</v>
      </c>
      <c r="J1528" s="127" t="s">
        <v>8581</v>
      </c>
      <c r="K1528" s="59">
        <v>75229.0</v>
      </c>
      <c r="L1528" s="60" t="s">
        <v>9047</v>
      </c>
      <c r="M1528" s="63" t="s">
        <v>18</v>
      </c>
      <c r="N1528" s="66">
        <v>75229.0</v>
      </c>
      <c r="O1528" s="62" t="s">
        <v>1527</v>
      </c>
    </row>
    <row r="1529">
      <c r="A1529" s="63">
        <v>1.0</v>
      </c>
      <c r="B1529" s="60" t="s">
        <v>6832</v>
      </c>
      <c r="C1529" s="60" t="s">
        <v>309</v>
      </c>
      <c r="D1529" s="63" t="s">
        <v>18</v>
      </c>
      <c r="E1529" s="63" t="s">
        <v>18</v>
      </c>
      <c r="F1529" s="63" t="s">
        <v>1527</v>
      </c>
      <c r="G1529" s="60" t="s">
        <v>18</v>
      </c>
      <c r="H1529" s="126">
        <v>43732.0</v>
      </c>
      <c r="I1529" s="126">
        <v>43732.0</v>
      </c>
      <c r="J1529" s="127" t="s">
        <v>7388</v>
      </c>
      <c r="K1529" s="59">
        <v>32024.3</v>
      </c>
      <c r="L1529" s="60" t="s">
        <v>9067</v>
      </c>
      <c r="M1529" s="63" t="s">
        <v>18</v>
      </c>
      <c r="N1529" s="66">
        <v>32024.3</v>
      </c>
      <c r="O1529" s="62" t="s">
        <v>1527</v>
      </c>
    </row>
    <row r="1530">
      <c r="A1530" s="63">
        <v>1.0</v>
      </c>
      <c r="B1530" s="60" t="s">
        <v>2430</v>
      </c>
      <c r="C1530" s="60" t="s">
        <v>309</v>
      </c>
      <c r="D1530" s="63" t="s">
        <v>18</v>
      </c>
      <c r="E1530" s="63" t="s">
        <v>18</v>
      </c>
      <c r="F1530" s="63" t="s">
        <v>1527</v>
      </c>
      <c r="G1530" s="60" t="s">
        <v>18</v>
      </c>
      <c r="H1530" s="126">
        <v>43732.0</v>
      </c>
      <c r="I1530" s="126">
        <v>43732.0</v>
      </c>
      <c r="J1530" s="127" t="s">
        <v>7388</v>
      </c>
      <c r="K1530" s="59">
        <v>27215.0</v>
      </c>
      <c r="L1530" s="60" t="s">
        <v>9068</v>
      </c>
      <c r="M1530" s="63" t="s">
        <v>18</v>
      </c>
      <c r="N1530" s="66">
        <v>27215.0</v>
      </c>
      <c r="O1530" s="62" t="s">
        <v>1527</v>
      </c>
    </row>
    <row r="1531">
      <c r="A1531" s="63">
        <v>1.0</v>
      </c>
      <c r="B1531" s="60" t="s">
        <v>9069</v>
      </c>
      <c r="C1531" s="60" t="s">
        <v>309</v>
      </c>
      <c r="D1531" s="63" t="s">
        <v>18</v>
      </c>
      <c r="E1531" s="63" t="s">
        <v>18</v>
      </c>
      <c r="F1531" s="63" t="s">
        <v>1527</v>
      </c>
      <c r="G1531" s="60" t="s">
        <v>18</v>
      </c>
      <c r="H1531" s="126">
        <v>43732.0</v>
      </c>
      <c r="I1531" s="126">
        <v>43732.0</v>
      </c>
      <c r="J1531" s="127" t="s">
        <v>7388</v>
      </c>
      <c r="K1531" s="59">
        <v>21076.0</v>
      </c>
      <c r="L1531" s="60" t="s">
        <v>9070</v>
      </c>
      <c r="M1531" s="63" t="s">
        <v>18</v>
      </c>
      <c r="N1531" s="66">
        <v>21076.0</v>
      </c>
      <c r="O1531" s="62" t="s">
        <v>1527</v>
      </c>
    </row>
    <row r="1532">
      <c r="A1532" s="63">
        <v>1.0</v>
      </c>
      <c r="B1532" s="60" t="s">
        <v>9071</v>
      </c>
      <c r="C1532" s="60" t="s">
        <v>309</v>
      </c>
      <c r="D1532" s="63" t="s">
        <v>18</v>
      </c>
      <c r="E1532" s="63" t="s">
        <v>18</v>
      </c>
      <c r="F1532" s="63" t="s">
        <v>1527</v>
      </c>
      <c r="G1532" s="60" t="s">
        <v>18</v>
      </c>
      <c r="H1532" s="126">
        <v>43726.0</v>
      </c>
      <c r="I1532" s="126">
        <v>43726.0</v>
      </c>
      <c r="J1532" s="127" t="s">
        <v>6094</v>
      </c>
      <c r="K1532" s="59">
        <v>36766.0</v>
      </c>
      <c r="L1532" s="60" t="s">
        <v>9072</v>
      </c>
      <c r="M1532" s="63" t="s">
        <v>18</v>
      </c>
      <c r="N1532" s="66">
        <v>36766.0</v>
      </c>
      <c r="O1532" s="62" t="s">
        <v>1527</v>
      </c>
    </row>
    <row r="1533">
      <c r="A1533" s="63">
        <v>1.0</v>
      </c>
      <c r="B1533" s="60" t="s">
        <v>9073</v>
      </c>
      <c r="C1533" s="60" t="s">
        <v>309</v>
      </c>
      <c r="D1533" s="63" t="s">
        <v>18</v>
      </c>
      <c r="E1533" s="63" t="s">
        <v>18</v>
      </c>
      <c r="F1533" s="63" t="s">
        <v>1527</v>
      </c>
      <c r="G1533" s="60" t="s">
        <v>18</v>
      </c>
      <c r="H1533" s="126">
        <v>43726.0</v>
      </c>
      <c r="I1533" s="126">
        <v>43726.0</v>
      </c>
      <c r="J1533" s="127" t="s">
        <v>6094</v>
      </c>
      <c r="K1533" s="59">
        <v>21076.0</v>
      </c>
      <c r="L1533" s="60" t="s">
        <v>9074</v>
      </c>
      <c r="M1533" s="63" t="s">
        <v>18</v>
      </c>
      <c r="N1533" s="66">
        <v>21076.0</v>
      </c>
      <c r="O1533" s="62" t="s">
        <v>1527</v>
      </c>
    </row>
    <row r="1534">
      <c r="A1534" s="63">
        <v>1.0</v>
      </c>
      <c r="B1534" s="60" t="s">
        <v>9069</v>
      </c>
      <c r="C1534" s="60" t="s">
        <v>309</v>
      </c>
      <c r="D1534" s="63" t="s">
        <v>18</v>
      </c>
      <c r="E1534" s="63" t="s">
        <v>18</v>
      </c>
      <c r="F1534" s="63" t="s">
        <v>1527</v>
      </c>
      <c r="G1534" s="60" t="s">
        <v>18</v>
      </c>
      <c r="H1534" s="126">
        <v>43718.0</v>
      </c>
      <c r="I1534" s="126">
        <v>43718.0</v>
      </c>
      <c r="J1534" s="127" t="s">
        <v>5779</v>
      </c>
      <c r="K1534" s="59">
        <v>13200.0</v>
      </c>
      <c r="L1534" s="60" t="s">
        <v>9075</v>
      </c>
      <c r="M1534" s="63" t="s">
        <v>18</v>
      </c>
      <c r="N1534" s="66">
        <v>13200.0</v>
      </c>
      <c r="O1534" s="62" t="s">
        <v>1527</v>
      </c>
    </row>
    <row r="1535">
      <c r="A1535" s="63">
        <v>1.0</v>
      </c>
      <c r="B1535" s="60" t="s">
        <v>1801</v>
      </c>
      <c r="C1535" s="60" t="s">
        <v>309</v>
      </c>
      <c r="D1535" s="63" t="s">
        <v>18</v>
      </c>
      <c r="E1535" s="63" t="s">
        <v>18</v>
      </c>
      <c r="F1535" s="63" t="s">
        <v>1527</v>
      </c>
      <c r="G1535" s="60" t="s">
        <v>18</v>
      </c>
      <c r="H1535" s="126">
        <v>43718.0</v>
      </c>
      <c r="I1535" s="126">
        <v>43718.0</v>
      </c>
      <c r="J1535" s="127" t="s">
        <v>5779</v>
      </c>
      <c r="K1535" s="59">
        <v>75229.0</v>
      </c>
      <c r="L1535" s="60" t="s">
        <v>9076</v>
      </c>
      <c r="M1535" s="63" t="s">
        <v>18</v>
      </c>
      <c r="N1535" s="66">
        <v>75229.0</v>
      </c>
      <c r="O1535" s="62" t="s">
        <v>1527</v>
      </c>
    </row>
    <row r="1536">
      <c r="A1536" s="63">
        <v>1.0</v>
      </c>
      <c r="B1536" s="60" t="s">
        <v>9077</v>
      </c>
      <c r="C1536" s="60" t="s">
        <v>309</v>
      </c>
      <c r="D1536" s="63" t="s">
        <v>18</v>
      </c>
      <c r="E1536" s="63" t="s">
        <v>18</v>
      </c>
      <c r="F1536" s="63" t="s">
        <v>1527</v>
      </c>
      <c r="G1536" s="60" t="s">
        <v>18</v>
      </c>
      <c r="H1536" s="126">
        <v>43712.0</v>
      </c>
      <c r="I1536" s="126">
        <v>43712.0</v>
      </c>
      <c r="J1536" s="127" t="s">
        <v>6039</v>
      </c>
      <c r="K1536" s="63">
        <v>23749.0</v>
      </c>
      <c r="L1536" s="60" t="s">
        <v>9078</v>
      </c>
      <c r="M1536" s="61" t="s">
        <v>18</v>
      </c>
      <c r="N1536" s="66">
        <v>23749.0</v>
      </c>
      <c r="O1536" s="62" t="s">
        <v>1527</v>
      </c>
    </row>
    <row r="1537">
      <c r="A1537" s="63">
        <v>1.0</v>
      </c>
      <c r="B1537" s="60" t="s">
        <v>5582</v>
      </c>
      <c r="C1537" s="60" t="s">
        <v>309</v>
      </c>
      <c r="D1537" s="63" t="s">
        <v>18</v>
      </c>
      <c r="E1537" s="63" t="s">
        <v>18</v>
      </c>
      <c r="F1537" s="63" t="s">
        <v>1527</v>
      </c>
      <c r="G1537" s="60" t="s">
        <v>18</v>
      </c>
      <c r="H1537" s="126">
        <v>43701.0</v>
      </c>
      <c r="I1537" s="126">
        <v>43701.0</v>
      </c>
      <c r="J1537" s="127" t="s">
        <v>5489</v>
      </c>
      <c r="K1537" s="59">
        <v>42152.0</v>
      </c>
      <c r="L1537" s="60" t="s">
        <v>9079</v>
      </c>
      <c r="M1537" s="61" t="s">
        <v>18</v>
      </c>
      <c r="N1537" s="66">
        <v>42152.0</v>
      </c>
      <c r="O1537" s="62" t="s">
        <v>1527</v>
      </c>
    </row>
    <row r="1538">
      <c r="A1538" s="63">
        <v>1.0</v>
      </c>
      <c r="B1538" s="60" t="s">
        <v>5582</v>
      </c>
      <c r="C1538" s="60" t="s">
        <v>309</v>
      </c>
      <c r="D1538" s="63" t="s">
        <v>18</v>
      </c>
      <c r="E1538" s="63" t="s">
        <v>18</v>
      </c>
      <c r="F1538" s="63" t="s">
        <v>1527</v>
      </c>
      <c r="G1538" s="60" t="s">
        <v>18</v>
      </c>
      <c r="H1538" s="126">
        <v>43701.0</v>
      </c>
      <c r="I1538" s="126">
        <v>43701.0</v>
      </c>
      <c r="J1538" s="127" t="s">
        <v>5489</v>
      </c>
      <c r="K1538" s="59">
        <v>58188.0</v>
      </c>
      <c r="L1538" s="60" t="s">
        <v>9080</v>
      </c>
      <c r="M1538" s="61" t="s">
        <v>18</v>
      </c>
      <c r="N1538" s="66">
        <v>58188.0</v>
      </c>
      <c r="O1538" s="62" t="s">
        <v>1527</v>
      </c>
    </row>
    <row r="1539">
      <c r="A1539" s="63">
        <v>1.0</v>
      </c>
      <c r="B1539" s="60" t="s">
        <v>1272</v>
      </c>
      <c r="C1539" s="60" t="s">
        <v>309</v>
      </c>
      <c r="D1539" s="63" t="s">
        <v>18</v>
      </c>
      <c r="E1539" s="63" t="s">
        <v>18</v>
      </c>
      <c r="F1539" s="63" t="s">
        <v>1527</v>
      </c>
      <c r="G1539" s="60" t="s">
        <v>18</v>
      </c>
      <c r="H1539" s="126">
        <v>43700.0</v>
      </c>
      <c r="I1539" s="126">
        <v>43700.0</v>
      </c>
      <c r="J1539" s="127" t="s">
        <v>9081</v>
      </c>
      <c r="K1539" s="59">
        <v>34976.0</v>
      </c>
      <c r="L1539" s="60" t="s">
        <v>9082</v>
      </c>
      <c r="M1539" s="61" t="s">
        <v>18</v>
      </c>
      <c r="N1539" s="66">
        <v>34976.0</v>
      </c>
      <c r="O1539" s="62" t="s">
        <v>1527</v>
      </c>
    </row>
    <row r="1540">
      <c r="A1540" s="63">
        <v>1.0</v>
      </c>
      <c r="B1540" s="60" t="s">
        <v>5502</v>
      </c>
      <c r="C1540" s="60" t="s">
        <v>309</v>
      </c>
      <c r="D1540" s="63" t="s">
        <v>18</v>
      </c>
      <c r="E1540" s="63" t="s">
        <v>18</v>
      </c>
      <c r="F1540" s="63" t="s">
        <v>1527</v>
      </c>
      <c r="G1540" s="60" t="s">
        <v>18</v>
      </c>
      <c r="H1540" s="126">
        <v>43700.0</v>
      </c>
      <c r="I1540" s="126">
        <v>43700.0</v>
      </c>
      <c r="J1540" s="127" t="s">
        <v>9081</v>
      </c>
      <c r="K1540" s="59">
        <v>56992.0</v>
      </c>
      <c r="L1540" s="60" t="s">
        <v>9083</v>
      </c>
      <c r="M1540" s="61" t="s">
        <v>18</v>
      </c>
      <c r="N1540" s="66">
        <v>56992.0</v>
      </c>
      <c r="O1540" s="62" t="s">
        <v>1527</v>
      </c>
    </row>
    <row r="1541">
      <c r="A1541" s="63">
        <v>1.0</v>
      </c>
      <c r="B1541" s="60" t="s">
        <v>9084</v>
      </c>
      <c r="C1541" s="60" t="s">
        <v>309</v>
      </c>
      <c r="D1541" s="63" t="s">
        <v>18</v>
      </c>
      <c r="E1541" s="63" t="s">
        <v>18</v>
      </c>
      <c r="F1541" s="63" t="s">
        <v>1527</v>
      </c>
      <c r="G1541" s="60" t="s">
        <v>18</v>
      </c>
      <c r="H1541" s="126">
        <v>43686.0</v>
      </c>
      <c r="I1541" s="126">
        <v>43686.0</v>
      </c>
      <c r="J1541" s="127" t="s">
        <v>9085</v>
      </c>
      <c r="K1541" s="59">
        <v>41120.0</v>
      </c>
      <c r="L1541" s="60" t="s">
        <v>9086</v>
      </c>
      <c r="M1541" s="61" t="s">
        <v>18</v>
      </c>
      <c r="N1541" s="66">
        <v>41120.0</v>
      </c>
      <c r="O1541" s="62" t="s">
        <v>1527</v>
      </c>
    </row>
    <row r="1542" ht="27.75" customHeight="1">
      <c r="A1542" s="63">
        <v>1.0</v>
      </c>
      <c r="B1542" s="60" t="s">
        <v>1272</v>
      </c>
      <c r="C1542" s="60" t="s">
        <v>309</v>
      </c>
      <c r="D1542" s="63" t="s">
        <v>18</v>
      </c>
      <c r="E1542" s="63" t="s">
        <v>18</v>
      </c>
      <c r="F1542" s="63" t="s">
        <v>1527</v>
      </c>
      <c r="G1542" s="60" t="s">
        <v>18</v>
      </c>
      <c r="H1542" s="126">
        <v>43684.0</v>
      </c>
      <c r="I1542" s="126">
        <v>43684.0</v>
      </c>
      <c r="J1542" s="127" t="s">
        <v>9087</v>
      </c>
      <c r="K1542" s="59">
        <v>300000.0</v>
      </c>
      <c r="L1542" s="60" t="s">
        <v>9061</v>
      </c>
      <c r="M1542" s="61" t="s">
        <v>18</v>
      </c>
      <c r="N1542" s="66">
        <v>300000.0</v>
      </c>
      <c r="O1542" s="62" t="s">
        <v>1527</v>
      </c>
    </row>
    <row r="1543">
      <c r="A1543" s="63">
        <v>1.0</v>
      </c>
      <c r="B1543" s="60" t="s">
        <v>9084</v>
      </c>
      <c r="C1543" s="60" t="s">
        <v>309</v>
      </c>
      <c r="D1543" s="63" t="s">
        <v>18</v>
      </c>
      <c r="E1543" s="63" t="s">
        <v>18</v>
      </c>
      <c r="F1543" s="63" t="s">
        <v>1527</v>
      </c>
      <c r="G1543" s="60" t="s">
        <v>18</v>
      </c>
      <c r="H1543" s="126">
        <v>43684.0</v>
      </c>
      <c r="I1543" s="126">
        <v>43684.0</v>
      </c>
      <c r="J1543" s="127" t="s">
        <v>9087</v>
      </c>
      <c r="K1543" s="59">
        <v>857.03</v>
      </c>
      <c r="L1543" s="60" t="s">
        <v>9088</v>
      </c>
      <c r="M1543" s="61" t="s">
        <v>18</v>
      </c>
      <c r="N1543" s="66">
        <v>857.03</v>
      </c>
      <c r="O1543" s="62" t="s">
        <v>1527</v>
      </c>
    </row>
    <row r="1544">
      <c r="A1544" s="63">
        <v>1.0</v>
      </c>
      <c r="B1544" s="60" t="s">
        <v>9089</v>
      </c>
      <c r="C1544" s="60" t="s">
        <v>309</v>
      </c>
      <c r="D1544" s="63" t="s">
        <v>18</v>
      </c>
      <c r="E1544" s="63" t="s">
        <v>18</v>
      </c>
      <c r="F1544" s="63" t="s">
        <v>1527</v>
      </c>
      <c r="G1544" s="60" t="s">
        <v>18</v>
      </c>
      <c r="H1544" s="126">
        <v>43677.0</v>
      </c>
      <c r="I1544" s="126">
        <v>43677.0</v>
      </c>
      <c r="J1544" s="127" t="s">
        <v>7100</v>
      </c>
      <c r="K1544" s="59">
        <v>100641.0</v>
      </c>
      <c r="L1544" s="60" t="s">
        <v>9090</v>
      </c>
      <c r="M1544" s="63" t="s">
        <v>18</v>
      </c>
      <c r="N1544" s="66">
        <v>100641.0</v>
      </c>
      <c r="O1544" s="62" t="s">
        <v>1527</v>
      </c>
    </row>
    <row r="1545">
      <c r="A1545" s="63">
        <v>1.0</v>
      </c>
      <c r="B1545" s="60" t="s">
        <v>7449</v>
      </c>
      <c r="C1545" s="60" t="s">
        <v>309</v>
      </c>
      <c r="D1545" s="63" t="s">
        <v>18</v>
      </c>
      <c r="E1545" s="63" t="s">
        <v>18</v>
      </c>
      <c r="F1545" s="63" t="s">
        <v>1527</v>
      </c>
      <c r="G1545" s="60" t="s">
        <v>18</v>
      </c>
      <c r="H1545" s="126">
        <v>43670.0</v>
      </c>
      <c r="I1545" s="126">
        <v>43670.0</v>
      </c>
      <c r="J1545" s="127" t="s">
        <v>6086</v>
      </c>
      <c r="K1545" s="59">
        <v>480118.2</v>
      </c>
      <c r="L1545" s="60" t="s">
        <v>9091</v>
      </c>
      <c r="M1545" s="61" t="s">
        <v>18</v>
      </c>
      <c r="N1545" s="66">
        <v>480118.2</v>
      </c>
      <c r="O1545" s="62" t="s">
        <v>1527</v>
      </c>
    </row>
    <row r="1546">
      <c r="A1546" s="63">
        <v>1.0</v>
      </c>
      <c r="B1546" s="60" t="s">
        <v>9092</v>
      </c>
      <c r="C1546" s="60" t="s">
        <v>309</v>
      </c>
      <c r="D1546" s="63" t="s">
        <v>18</v>
      </c>
      <c r="E1546" s="63" t="s">
        <v>18</v>
      </c>
      <c r="F1546" s="63" t="s">
        <v>1527</v>
      </c>
      <c r="G1546" s="60" t="s">
        <v>18</v>
      </c>
      <c r="H1546" s="126">
        <v>43670.0</v>
      </c>
      <c r="I1546" s="126">
        <v>43670.0</v>
      </c>
      <c r="J1546" s="127" t="s">
        <v>6086</v>
      </c>
      <c r="K1546" s="59">
        <v>26421.0</v>
      </c>
      <c r="L1546" s="60" t="s">
        <v>9093</v>
      </c>
      <c r="M1546" s="61" t="s">
        <v>18</v>
      </c>
      <c r="N1546" s="66">
        <v>26421.0</v>
      </c>
      <c r="O1546" s="62" t="s">
        <v>1527</v>
      </c>
    </row>
    <row r="1547">
      <c r="A1547" s="63">
        <v>1.0</v>
      </c>
      <c r="B1547" s="60" t="s">
        <v>457</v>
      </c>
      <c r="C1547" s="60" t="s">
        <v>309</v>
      </c>
      <c r="D1547" s="63" t="s">
        <v>18</v>
      </c>
      <c r="E1547" s="63" t="s">
        <v>18</v>
      </c>
      <c r="F1547" s="63" t="s">
        <v>1527</v>
      </c>
      <c r="G1547" s="60" t="s">
        <v>18</v>
      </c>
      <c r="H1547" s="126">
        <v>43668.0</v>
      </c>
      <c r="I1547" s="126">
        <v>43668.0</v>
      </c>
      <c r="J1547" s="127" t="s">
        <v>9094</v>
      </c>
      <c r="K1547" s="59">
        <v>212881.0</v>
      </c>
      <c r="L1547" s="60" t="s">
        <v>9095</v>
      </c>
      <c r="M1547" s="63" t="s">
        <v>18</v>
      </c>
      <c r="N1547" s="66">
        <v>212881.0</v>
      </c>
      <c r="O1547" s="62" t="s">
        <v>1527</v>
      </c>
    </row>
    <row r="1548">
      <c r="A1548" s="63">
        <v>1.0</v>
      </c>
      <c r="B1548" s="60" t="s">
        <v>299</v>
      </c>
      <c r="C1548" s="60" t="s">
        <v>309</v>
      </c>
      <c r="D1548" s="63" t="s">
        <v>18</v>
      </c>
      <c r="E1548" s="63" t="s">
        <v>18</v>
      </c>
      <c r="F1548" s="63" t="s">
        <v>1527</v>
      </c>
      <c r="G1548" s="60" t="s">
        <v>18</v>
      </c>
      <c r="H1548" s="126">
        <v>43663.0</v>
      </c>
      <c r="I1548" s="126">
        <v>43663.0</v>
      </c>
      <c r="J1548" s="127" t="s">
        <v>7051</v>
      </c>
      <c r="K1548" s="59">
        <v>30800.0</v>
      </c>
      <c r="L1548" s="60" t="s">
        <v>9096</v>
      </c>
      <c r="M1548" s="61" t="s">
        <v>18</v>
      </c>
      <c r="N1548" s="66">
        <v>30800.0</v>
      </c>
      <c r="O1548" s="62" t="s">
        <v>1527</v>
      </c>
    </row>
    <row r="1549">
      <c r="A1549" s="63">
        <v>1.0</v>
      </c>
      <c r="B1549" s="60" t="s">
        <v>7449</v>
      </c>
      <c r="C1549" s="60" t="s">
        <v>309</v>
      </c>
      <c r="D1549" s="63" t="s">
        <v>18</v>
      </c>
      <c r="E1549" s="63" t="s">
        <v>18</v>
      </c>
      <c r="F1549" s="63" t="s">
        <v>1527</v>
      </c>
      <c r="G1549" s="60" t="s">
        <v>18</v>
      </c>
      <c r="H1549" s="126">
        <v>43655.0</v>
      </c>
      <c r="I1549" s="126">
        <v>43655.0</v>
      </c>
      <c r="J1549" s="127" t="s">
        <v>7192</v>
      </c>
      <c r="K1549" s="59">
        <v>225277.8</v>
      </c>
      <c r="L1549" s="60" t="s">
        <v>9097</v>
      </c>
      <c r="M1549" s="61" t="s">
        <v>18</v>
      </c>
      <c r="N1549" s="66">
        <v>225277.8</v>
      </c>
      <c r="O1549" s="62" t="s">
        <v>1527</v>
      </c>
    </row>
    <row r="1550">
      <c r="A1550" s="63">
        <v>1.0</v>
      </c>
      <c r="B1550" s="60" t="s">
        <v>5952</v>
      </c>
      <c r="C1550" s="60" t="s">
        <v>309</v>
      </c>
      <c r="D1550" s="63" t="s">
        <v>18</v>
      </c>
      <c r="E1550" s="63" t="s">
        <v>18</v>
      </c>
      <c r="F1550" s="63" t="s">
        <v>1527</v>
      </c>
      <c r="G1550" s="60" t="s">
        <v>18</v>
      </c>
      <c r="H1550" s="126">
        <v>43648.0</v>
      </c>
      <c r="I1550" s="126">
        <v>43648.0</v>
      </c>
      <c r="J1550" s="127" t="s">
        <v>9098</v>
      </c>
      <c r="K1550" s="59">
        <v>12480.0</v>
      </c>
      <c r="L1550" s="60" t="s">
        <v>9099</v>
      </c>
      <c r="M1550" s="63" t="s">
        <v>18</v>
      </c>
      <c r="N1550" s="66">
        <v>12480.0</v>
      </c>
      <c r="O1550" s="62" t="s">
        <v>1527</v>
      </c>
    </row>
    <row r="1551">
      <c r="A1551" s="63">
        <v>1.0</v>
      </c>
      <c r="B1551" s="60" t="s">
        <v>308</v>
      </c>
      <c r="C1551" s="60" t="s">
        <v>309</v>
      </c>
      <c r="D1551" s="63" t="s">
        <v>18</v>
      </c>
      <c r="E1551" s="63" t="s">
        <v>18</v>
      </c>
      <c r="F1551" s="63" t="s">
        <v>1527</v>
      </c>
      <c r="G1551" s="60" t="s">
        <v>18</v>
      </c>
      <c r="H1551" s="126">
        <v>43648.0</v>
      </c>
      <c r="I1551" s="126">
        <v>43648.0</v>
      </c>
      <c r="J1551" s="127" t="s">
        <v>9098</v>
      </c>
      <c r="K1551" s="59">
        <v>77472.5</v>
      </c>
      <c r="L1551" s="60" t="s">
        <v>9100</v>
      </c>
      <c r="M1551" s="61" t="s">
        <v>18</v>
      </c>
      <c r="N1551" s="66">
        <v>77472.5</v>
      </c>
      <c r="O1551" s="62" t="s">
        <v>1527</v>
      </c>
    </row>
    <row r="1552">
      <c r="A1552" s="63">
        <v>1.0</v>
      </c>
      <c r="B1552" s="60" t="s">
        <v>308</v>
      </c>
      <c r="C1552" s="60" t="s">
        <v>309</v>
      </c>
      <c r="D1552" s="63" t="s">
        <v>18</v>
      </c>
      <c r="E1552" s="63" t="s">
        <v>18</v>
      </c>
      <c r="F1552" s="63" t="s">
        <v>1527</v>
      </c>
      <c r="G1552" s="60" t="s">
        <v>18</v>
      </c>
      <c r="H1552" s="126">
        <v>43648.0</v>
      </c>
      <c r="I1552" s="126">
        <v>43648.0</v>
      </c>
      <c r="J1552" s="127" t="s">
        <v>9098</v>
      </c>
      <c r="K1552" s="59">
        <v>30456.25</v>
      </c>
      <c r="L1552" s="60" t="s">
        <v>9100</v>
      </c>
      <c r="M1552" s="61" t="s">
        <v>18</v>
      </c>
      <c r="N1552" s="66">
        <v>30456.25</v>
      </c>
      <c r="O1552" s="62" t="s">
        <v>1527</v>
      </c>
    </row>
    <row r="1553">
      <c r="A1553" s="63">
        <v>1.0</v>
      </c>
      <c r="B1553" s="60" t="s">
        <v>9101</v>
      </c>
      <c r="C1553" s="60" t="s">
        <v>309</v>
      </c>
      <c r="D1553" s="63" t="s">
        <v>18</v>
      </c>
      <c r="E1553" s="63" t="s">
        <v>18</v>
      </c>
      <c r="F1553" s="63" t="s">
        <v>1527</v>
      </c>
      <c r="G1553" s="60" t="s">
        <v>18</v>
      </c>
      <c r="H1553" s="126">
        <v>43644.0</v>
      </c>
      <c r="I1553" s="126">
        <v>43644.0</v>
      </c>
      <c r="J1553" s="405" t="s">
        <v>9102</v>
      </c>
      <c r="K1553" s="59">
        <v>71204.0</v>
      </c>
      <c r="L1553" s="60" t="s">
        <v>9103</v>
      </c>
      <c r="M1553" s="61" t="s">
        <v>18</v>
      </c>
      <c r="N1553" s="66">
        <v>71204.0</v>
      </c>
      <c r="O1553" s="62" t="s">
        <v>1527</v>
      </c>
    </row>
    <row r="1554">
      <c r="A1554" s="63">
        <v>1.0</v>
      </c>
      <c r="B1554" s="60" t="s">
        <v>9104</v>
      </c>
      <c r="C1554" s="60" t="s">
        <v>9105</v>
      </c>
      <c r="D1554" s="63" t="s">
        <v>18</v>
      </c>
      <c r="E1554" s="63" t="s">
        <v>18</v>
      </c>
      <c r="F1554" s="63" t="s">
        <v>1527</v>
      </c>
      <c r="G1554" s="60" t="s">
        <v>18</v>
      </c>
      <c r="H1554" s="126">
        <v>43644.0</v>
      </c>
      <c r="I1554" s="126">
        <v>43644.0</v>
      </c>
      <c r="J1554" s="127" t="s">
        <v>9102</v>
      </c>
      <c r="K1554" s="59">
        <v>1143.59</v>
      </c>
      <c r="L1554" s="60" t="s">
        <v>9106</v>
      </c>
      <c r="M1554" s="63" t="s">
        <v>18</v>
      </c>
      <c r="N1554" s="66">
        <v>1143.59</v>
      </c>
      <c r="O1554" s="62" t="s">
        <v>1527</v>
      </c>
    </row>
    <row r="1555">
      <c r="A1555" s="63">
        <v>1.0</v>
      </c>
      <c r="B1555" s="60" t="s">
        <v>108</v>
      </c>
      <c r="C1555" s="60" t="s">
        <v>309</v>
      </c>
      <c r="D1555" s="63" t="s">
        <v>18</v>
      </c>
      <c r="E1555" s="63" t="s">
        <v>18</v>
      </c>
      <c r="F1555" s="63" t="s">
        <v>1527</v>
      </c>
      <c r="G1555" s="60" t="s">
        <v>18</v>
      </c>
      <c r="H1555" s="126">
        <v>43641.0</v>
      </c>
      <c r="I1555" s="126">
        <v>43641.0</v>
      </c>
      <c r="J1555" s="127" t="s">
        <v>8279</v>
      </c>
      <c r="K1555" s="59">
        <v>142488.0</v>
      </c>
      <c r="L1555" s="60" t="s">
        <v>9107</v>
      </c>
      <c r="M1555" s="63" t="s">
        <v>18</v>
      </c>
      <c r="N1555" s="66">
        <v>142488.0</v>
      </c>
      <c r="O1555" s="62" t="s">
        <v>1527</v>
      </c>
    </row>
    <row r="1556">
      <c r="A1556" s="63">
        <v>1.0</v>
      </c>
      <c r="B1556" s="60" t="s">
        <v>5382</v>
      </c>
      <c r="C1556" s="60" t="s">
        <v>309</v>
      </c>
      <c r="D1556" s="63" t="s">
        <v>18</v>
      </c>
      <c r="E1556" s="63" t="s">
        <v>18</v>
      </c>
      <c r="F1556" s="63" t="s">
        <v>1527</v>
      </c>
      <c r="G1556" s="60" t="s">
        <v>18</v>
      </c>
      <c r="H1556" s="126">
        <v>43641.0</v>
      </c>
      <c r="I1556" s="126">
        <v>43641.0</v>
      </c>
      <c r="J1556" s="127" t="s">
        <v>8279</v>
      </c>
      <c r="K1556" s="59">
        <v>29400.0</v>
      </c>
      <c r="L1556" s="60" t="s">
        <v>9108</v>
      </c>
      <c r="M1556" s="63" t="s">
        <v>18</v>
      </c>
      <c r="N1556" s="66">
        <v>29400.0</v>
      </c>
      <c r="O1556" s="62" t="s">
        <v>1527</v>
      </c>
    </row>
    <row r="1557">
      <c r="A1557" s="63">
        <v>1.0</v>
      </c>
      <c r="B1557" s="60" t="s">
        <v>9109</v>
      </c>
      <c r="C1557" s="60" t="s">
        <v>309</v>
      </c>
      <c r="D1557" s="63" t="s">
        <v>18</v>
      </c>
      <c r="E1557" s="63" t="s">
        <v>18</v>
      </c>
      <c r="F1557" s="63" t="s">
        <v>1527</v>
      </c>
      <c r="G1557" s="60" t="s">
        <v>18</v>
      </c>
      <c r="H1557" s="126">
        <v>43641.0</v>
      </c>
      <c r="I1557" s="126">
        <v>43641.0</v>
      </c>
      <c r="J1557" s="127" t="s">
        <v>8279</v>
      </c>
      <c r="K1557" s="59">
        <v>23082.5</v>
      </c>
      <c r="L1557" s="60" t="s">
        <v>9050</v>
      </c>
      <c r="M1557" s="63" t="s">
        <v>18</v>
      </c>
      <c r="N1557" s="66">
        <v>23082.5</v>
      </c>
      <c r="O1557" s="62" t="s">
        <v>1527</v>
      </c>
    </row>
    <row r="1558">
      <c r="A1558" s="63">
        <v>1.0</v>
      </c>
      <c r="B1558" s="60" t="s">
        <v>9073</v>
      </c>
      <c r="C1558" s="60" t="s">
        <v>309</v>
      </c>
      <c r="D1558" s="63" t="s">
        <v>18</v>
      </c>
      <c r="E1558" s="63" t="s">
        <v>18</v>
      </c>
      <c r="F1558" s="63" t="s">
        <v>1527</v>
      </c>
      <c r="G1558" s="60" t="s">
        <v>18</v>
      </c>
      <c r="H1558" s="126">
        <v>43636.0</v>
      </c>
      <c r="I1558" s="126">
        <v>43636.0</v>
      </c>
      <c r="J1558" s="127" t="s">
        <v>5994</v>
      </c>
      <c r="K1558" s="59">
        <v>75863.0</v>
      </c>
      <c r="L1558" s="60" t="s">
        <v>9110</v>
      </c>
      <c r="M1558" s="63" t="s">
        <v>18</v>
      </c>
      <c r="N1558" s="66">
        <v>75863.0</v>
      </c>
      <c r="O1558" s="62" t="s">
        <v>1527</v>
      </c>
    </row>
    <row r="1559">
      <c r="A1559" s="63">
        <v>1.0</v>
      </c>
      <c r="B1559" s="60" t="s">
        <v>4393</v>
      </c>
      <c r="C1559" s="60" t="s">
        <v>309</v>
      </c>
      <c r="D1559" s="63" t="s">
        <v>18</v>
      </c>
      <c r="E1559" s="63" t="s">
        <v>18</v>
      </c>
      <c r="F1559" s="63" t="s">
        <v>1527</v>
      </c>
      <c r="G1559" s="60" t="s">
        <v>18</v>
      </c>
      <c r="H1559" s="126">
        <v>43635.0</v>
      </c>
      <c r="I1559" s="126">
        <v>43635.0</v>
      </c>
      <c r="J1559" s="127" t="s">
        <v>9111</v>
      </c>
      <c r="K1559" s="118">
        <v>39600.0</v>
      </c>
      <c r="L1559" s="60" t="s">
        <v>9112</v>
      </c>
      <c r="M1559" s="63" t="s">
        <v>18</v>
      </c>
      <c r="N1559" s="66">
        <v>39600.0</v>
      </c>
      <c r="O1559" s="62" t="s">
        <v>1527</v>
      </c>
    </row>
    <row r="1560">
      <c r="A1560" s="63">
        <v>1.0</v>
      </c>
      <c r="B1560" s="60" t="s">
        <v>9113</v>
      </c>
      <c r="C1560" s="60" t="s">
        <v>309</v>
      </c>
      <c r="D1560" s="63" t="s">
        <v>18</v>
      </c>
      <c r="E1560" s="63" t="s">
        <v>18</v>
      </c>
      <c r="F1560" s="63" t="s">
        <v>1527</v>
      </c>
      <c r="G1560" s="60" t="s">
        <v>18</v>
      </c>
      <c r="H1560" s="126">
        <v>43627.0</v>
      </c>
      <c r="I1560" s="126">
        <v>43627.0</v>
      </c>
      <c r="J1560" s="127" t="s">
        <v>6952</v>
      </c>
      <c r="K1560" s="59">
        <v>30456.25</v>
      </c>
      <c r="L1560" s="60" t="s">
        <v>9100</v>
      </c>
      <c r="M1560" s="61" t="s">
        <v>18</v>
      </c>
      <c r="N1560" s="66">
        <v>30456.25</v>
      </c>
      <c r="O1560" s="62" t="s">
        <v>1527</v>
      </c>
    </row>
    <row r="1561">
      <c r="A1561" s="63">
        <v>1.0</v>
      </c>
      <c r="B1561" s="60" t="s">
        <v>9084</v>
      </c>
      <c r="C1561" s="60" t="s">
        <v>309</v>
      </c>
      <c r="D1561" s="63" t="s">
        <v>18</v>
      </c>
      <c r="E1561" s="63" t="s">
        <v>18</v>
      </c>
      <c r="F1561" s="63" t="s">
        <v>1527</v>
      </c>
      <c r="G1561" s="60" t="s">
        <v>18</v>
      </c>
      <c r="H1561" s="126">
        <v>43626.0</v>
      </c>
      <c r="I1561" s="126">
        <v>43626.0</v>
      </c>
      <c r="J1561" s="127" t="s">
        <v>9114</v>
      </c>
      <c r="K1561" s="59">
        <v>50565.0</v>
      </c>
      <c r="L1561" s="60" t="s">
        <v>9088</v>
      </c>
      <c r="M1561" s="63" t="s">
        <v>18</v>
      </c>
      <c r="N1561" s="66">
        <v>50565.0</v>
      </c>
      <c r="O1561" s="62" t="s">
        <v>1527</v>
      </c>
    </row>
    <row r="1562">
      <c r="A1562" s="63">
        <v>1.0</v>
      </c>
      <c r="B1562" s="60" t="s">
        <v>1801</v>
      </c>
      <c r="C1562" s="60" t="s">
        <v>309</v>
      </c>
      <c r="D1562" s="63" t="s">
        <v>18</v>
      </c>
      <c r="E1562" s="63" t="s">
        <v>18</v>
      </c>
      <c r="F1562" s="63" t="s">
        <v>1527</v>
      </c>
      <c r="G1562" s="60" t="s">
        <v>18</v>
      </c>
      <c r="H1562" s="126">
        <v>43615.0</v>
      </c>
      <c r="I1562" s="126">
        <v>43615.0</v>
      </c>
      <c r="J1562" s="127" t="s">
        <v>7167</v>
      </c>
      <c r="K1562" s="59">
        <v>70810.0</v>
      </c>
      <c r="L1562" s="60" t="s">
        <v>9047</v>
      </c>
      <c r="M1562" s="63" t="s">
        <v>18</v>
      </c>
      <c r="N1562" s="66">
        <v>70810.0</v>
      </c>
      <c r="O1562" s="62" t="s">
        <v>1527</v>
      </c>
    </row>
    <row r="1563">
      <c r="A1563" s="63">
        <v>1.0</v>
      </c>
      <c r="B1563" s="60" t="s">
        <v>9115</v>
      </c>
      <c r="C1563" s="60" t="s">
        <v>309</v>
      </c>
      <c r="D1563" s="63" t="s">
        <v>18</v>
      </c>
      <c r="E1563" s="63" t="s">
        <v>18</v>
      </c>
      <c r="F1563" s="63" t="s">
        <v>1527</v>
      </c>
      <c r="G1563" s="60" t="s">
        <v>18</v>
      </c>
      <c r="H1563" s="126">
        <v>43607.0</v>
      </c>
      <c r="I1563" s="126">
        <v>43607.0</v>
      </c>
      <c r="J1563" s="127" t="s">
        <v>8051</v>
      </c>
      <c r="K1563" s="59">
        <v>34348.0</v>
      </c>
      <c r="L1563" s="60" t="s">
        <v>9116</v>
      </c>
      <c r="M1563" s="63" t="s">
        <v>18</v>
      </c>
      <c r="N1563" s="66">
        <v>34348.0</v>
      </c>
      <c r="O1563" s="62" t="s">
        <v>1527</v>
      </c>
    </row>
    <row r="1564">
      <c r="A1564" s="63">
        <v>1.0</v>
      </c>
      <c r="B1564" s="60" t="s">
        <v>9069</v>
      </c>
      <c r="C1564" s="60" t="s">
        <v>309</v>
      </c>
      <c r="D1564" s="63" t="s">
        <v>18</v>
      </c>
      <c r="E1564" s="63" t="s">
        <v>18</v>
      </c>
      <c r="F1564" s="63" t="s">
        <v>1527</v>
      </c>
      <c r="G1564" s="60" t="s">
        <v>18</v>
      </c>
      <c r="H1564" s="126">
        <v>43601.0</v>
      </c>
      <c r="I1564" s="126">
        <v>43601.0</v>
      </c>
      <c r="J1564" s="127" t="s">
        <v>7024</v>
      </c>
      <c r="K1564" s="59">
        <v>46220.34</v>
      </c>
      <c r="L1564" s="60" t="s">
        <v>9117</v>
      </c>
      <c r="M1564" s="61" t="s">
        <v>18</v>
      </c>
      <c r="N1564" s="66">
        <v>25016.95</v>
      </c>
      <c r="O1564" s="62" t="s">
        <v>1527</v>
      </c>
    </row>
    <row r="1565">
      <c r="A1565" s="63">
        <v>1.0</v>
      </c>
      <c r="B1565" s="60" t="s">
        <v>233</v>
      </c>
      <c r="C1565" s="60" t="s">
        <v>309</v>
      </c>
      <c r="D1565" s="63" t="s">
        <v>18</v>
      </c>
      <c r="E1565" s="63" t="s">
        <v>18</v>
      </c>
      <c r="F1565" s="63" t="s">
        <v>1527</v>
      </c>
      <c r="G1565" s="60" t="s">
        <v>18</v>
      </c>
      <c r="H1565" s="126">
        <v>43600.0</v>
      </c>
      <c r="I1565" s="126">
        <v>43600.0</v>
      </c>
      <c r="J1565" s="127" t="s">
        <v>5782</v>
      </c>
      <c r="K1565" s="59">
        <v>48071.0</v>
      </c>
      <c r="L1565" s="60" t="s">
        <v>9118</v>
      </c>
      <c r="M1565" s="61" t="s">
        <v>18</v>
      </c>
      <c r="N1565" s="66">
        <v>48071.0</v>
      </c>
      <c r="O1565" s="62" t="s">
        <v>1527</v>
      </c>
    </row>
    <row r="1566">
      <c r="A1566" s="63">
        <v>1.0</v>
      </c>
      <c r="B1566" s="60" t="s">
        <v>9119</v>
      </c>
      <c r="C1566" s="60" t="s">
        <v>309</v>
      </c>
      <c r="D1566" s="63" t="s">
        <v>18</v>
      </c>
      <c r="E1566" s="63" t="s">
        <v>18</v>
      </c>
      <c r="F1566" s="63" t="s">
        <v>1527</v>
      </c>
      <c r="G1566" s="60" t="s">
        <v>18</v>
      </c>
      <c r="H1566" s="126">
        <v>43599.0</v>
      </c>
      <c r="I1566" s="126">
        <v>43599.0</v>
      </c>
      <c r="J1566" s="127" t="s">
        <v>6720</v>
      </c>
      <c r="K1566" s="59">
        <v>55819.0</v>
      </c>
      <c r="L1566" s="60" t="s">
        <v>9120</v>
      </c>
      <c r="M1566" s="61" t="s">
        <v>18</v>
      </c>
      <c r="N1566" s="66">
        <v>55819.0</v>
      </c>
      <c r="O1566" s="62" t="s">
        <v>1527</v>
      </c>
    </row>
    <row r="1567">
      <c r="A1567" s="63">
        <v>1.0</v>
      </c>
      <c r="B1567" s="60" t="s">
        <v>1568</v>
      </c>
      <c r="C1567" s="60" t="s">
        <v>1461</v>
      </c>
      <c r="D1567" s="63" t="s">
        <v>18</v>
      </c>
      <c r="E1567" s="63" t="s">
        <v>18</v>
      </c>
      <c r="F1567" s="63" t="s">
        <v>1527</v>
      </c>
      <c r="G1567" s="60" t="s">
        <v>18</v>
      </c>
      <c r="H1567" s="126">
        <v>43592.0</v>
      </c>
      <c r="I1567" s="126">
        <v>43592.0</v>
      </c>
      <c r="J1567" s="127" t="s">
        <v>9121</v>
      </c>
      <c r="K1567" s="59">
        <v>188720.34</v>
      </c>
      <c r="L1567" s="60" t="s">
        <v>9122</v>
      </c>
      <c r="M1567" s="63" t="s">
        <v>18</v>
      </c>
      <c r="N1567" s="66">
        <v>188720.34</v>
      </c>
      <c r="O1567" s="62" t="s">
        <v>1527</v>
      </c>
    </row>
    <row r="1568">
      <c r="A1568" s="63">
        <v>1.0</v>
      </c>
      <c r="B1568" s="60" t="s">
        <v>6542</v>
      </c>
      <c r="C1568" s="60" t="s">
        <v>309</v>
      </c>
      <c r="D1568" s="63" t="s">
        <v>18</v>
      </c>
      <c r="E1568" s="63" t="s">
        <v>18</v>
      </c>
      <c r="F1568" s="63" t="s">
        <v>1527</v>
      </c>
      <c r="G1568" s="60" t="s">
        <v>18</v>
      </c>
      <c r="H1568" s="126">
        <v>43584.0</v>
      </c>
      <c r="I1568" s="126">
        <v>43584.0</v>
      </c>
      <c r="J1568" s="346" t="s">
        <v>9123</v>
      </c>
      <c r="K1568" s="59">
        <v>52618.0</v>
      </c>
      <c r="L1568" s="60" t="s">
        <v>9124</v>
      </c>
      <c r="M1568" s="63" t="s">
        <v>18</v>
      </c>
      <c r="N1568" s="66">
        <v>52618.0</v>
      </c>
      <c r="O1568" s="62" t="s">
        <v>1527</v>
      </c>
    </row>
    <row r="1569">
      <c r="A1569" s="63">
        <v>1.0</v>
      </c>
      <c r="B1569" s="60" t="s">
        <v>7449</v>
      </c>
      <c r="C1569" s="60" t="s">
        <v>309</v>
      </c>
      <c r="D1569" s="63" t="s">
        <v>18</v>
      </c>
      <c r="E1569" s="63" t="s">
        <v>18</v>
      </c>
      <c r="F1569" s="63" t="s">
        <v>1527</v>
      </c>
      <c r="G1569" s="60" t="s">
        <v>18</v>
      </c>
      <c r="H1569" s="126">
        <v>43581.0</v>
      </c>
      <c r="I1569" s="126">
        <v>43581.0</v>
      </c>
      <c r="J1569" s="127" t="s">
        <v>9125</v>
      </c>
      <c r="K1569" s="59">
        <v>396673.0</v>
      </c>
      <c r="L1569" s="60" t="s">
        <v>6735</v>
      </c>
      <c r="M1569" s="61" t="s">
        <v>18</v>
      </c>
      <c r="N1569" s="66">
        <v>396673.0</v>
      </c>
      <c r="O1569" s="62" t="s">
        <v>1527</v>
      </c>
    </row>
    <row r="1570">
      <c r="A1570" s="63">
        <v>1.0</v>
      </c>
      <c r="B1570" s="60" t="s">
        <v>9109</v>
      </c>
      <c r="C1570" s="60" t="s">
        <v>309</v>
      </c>
      <c r="D1570" s="63" t="s">
        <v>18</v>
      </c>
      <c r="E1570" s="63" t="s">
        <v>18</v>
      </c>
      <c r="F1570" s="63" t="s">
        <v>1527</v>
      </c>
      <c r="G1570" s="60" t="s">
        <v>18</v>
      </c>
      <c r="H1570" s="126">
        <v>43581.0</v>
      </c>
      <c r="I1570" s="126">
        <v>43581.0</v>
      </c>
      <c r="J1570" s="127" t="s">
        <v>9125</v>
      </c>
      <c r="K1570" s="59">
        <v>37920.0</v>
      </c>
      <c r="L1570" s="60" t="s">
        <v>9126</v>
      </c>
      <c r="M1570" s="61" t="s">
        <v>18</v>
      </c>
      <c r="N1570" s="66">
        <v>37920.0</v>
      </c>
      <c r="O1570" s="62" t="s">
        <v>1527</v>
      </c>
    </row>
    <row r="1571">
      <c r="A1571" s="63">
        <v>1.0</v>
      </c>
      <c r="B1571" s="60" t="s">
        <v>7449</v>
      </c>
      <c r="C1571" s="60" t="s">
        <v>309</v>
      </c>
      <c r="D1571" s="63" t="s">
        <v>18</v>
      </c>
      <c r="E1571" s="63" t="s">
        <v>18</v>
      </c>
      <c r="F1571" s="63" t="s">
        <v>1527</v>
      </c>
      <c r="G1571" s="60" t="s">
        <v>18</v>
      </c>
      <c r="H1571" s="126">
        <v>43574.0</v>
      </c>
      <c r="I1571" s="126">
        <v>43574.0</v>
      </c>
      <c r="J1571" s="127" t="s">
        <v>5854</v>
      </c>
      <c r="K1571" s="59">
        <v>850325.0</v>
      </c>
      <c r="L1571" s="60" t="s">
        <v>6735</v>
      </c>
      <c r="M1571" s="63" t="s">
        <v>18</v>
      </c>
      <c r="N1571" s="66">
        <v>850325.0</v>
      </c>
      <c r="O1571" s="62" t="s">
        <v>1527</v>
      </c>
    </row>
    <row r="1572">
      <c r="A1572" s="63">
        <v>1.0</v>
      </c>
      <c r="B1572" s="60" t="s">
        <v>7449</v>
      </c>
      <c r="C1572" s="60" t="s">
        <v>309</v>
      </c>
      <c r="D1572" s="63" t="s">
        <v>18</v>
      </c>
      <c r="E1572" s="63" t="s">
        <v>18</v>
      </c>
      <c r="F1572" s="63" t="s">
        <v>1527</v>
      </c>
      <c r="G1572" s="60" t="s">
        <v>18</v>
      </c>
      <c r="H1572" s="126">
        <v>43574.0</v>
      </c>
      <c r="I1572" s="126">
        <v>43574.0</v>
      </c>
      <c r="J1572" s="127" t="s">
        <v>5854</v>
      </c>
      <c r="K1572" s="59">
        <v>139146.0</v>
      </c>
      <c r="L1572" s="60" t="s">
        <v>6735</v>
      </c>
      <c r="M1572" s="63" t="s">
        <v>18</v>
      </c>
      <c r="N1572" s="66">
        <v>139146.0</v>
      </c>
      <c r="O1572" s="62" t="s">
        <v>1527</v>
      </c>
    </row>
    <row r="1573">
      <c r="A1573" s="63">
        <v>1.0</v>
      </c>
      <c r="B1573" s="60" t="s">
        <v>7679</v>
      </c>
      <c r="C1573" s="60" t="s">
        <v>309</v>
      </c>
      <c r="D1573" s="63" t="s">
        <v>18</v>
      </c>
      <c r="E1573" s="63" t="s">
        <v>18</v>
      </c>
      <c r="F1573" s="63" t="s">
        <v>1527</v>
      </c>
      <c r="G1573" s="60" t="s">
        <v>18</v>
      </c>
      <c r="H1573" s="126">
        <v>43574.0</v>
      </c>
      <c r="I1573" s="126">
        <v>43574.0</v>
      </c>
      <c r="J1573" s="127" t="s">
        <v>5854</v>
      </c>
      <c r="K1573" s="59">
        <v>19560.0</v>
      </c>
      <c r="L1573" s="60" t="s">
        <v>9127</v>
      </c>
      <c r="M1573" s="61" t="s">
        <v>18</v>
      </c>
      <c r="N1573" s="66">
        <v>19560.0</v>
      </c>
      <c r="O1573" s="62" t="s">
        <v>1527</v>
      </c>
    </row>
    <row r="1574">
      <c r="A1574" s="63">
        <v>1.0</v>
      </c>
      <c r="B1574" s="60" t="s">
        <v>61</v>
      </c>
      <c r="C1574" s="60" t="s">
        <v>309</v>
      </c>
      <c r="D1574" s="63" t="s">
        <v>18</v>
      </c>
      <c r="E1574" s="63" t="s">
        <v>18</v>
      </c>
      <c r="F1574" s="63" t="s">
        <v>1527</v>
      </c>
      <c r="G1574" s="60" t="s">
        <v>18</v>
      </c>
      <c r="H1574" s="126">
        <v>43571.0</v>
      </c>
      <c r="I1574" s="126">
        <v>43571.0</v>
      </c>
      <c r="J1574" s="127" t="s">
        <v>6683</v>
      </c>
      <c r="K1574" s="59">
        <v>124204.0</v>
      </c>
      <c r="L1574" s="60" t="s">
        <v>9128</v>
      </c>
      <c r="M1574" s="61" t="s">
        <v>18</v>
      </c>
      <c r="N1574" s="66">
        <v>124204.0</v>
      </c>
      <c r="O1574" s="62" t="s">
        <v>1527</v>
      </c>
    </row>
    <row r="1575">
      <c r="A1575" s="63">
        <v>1.0</v>
      </c>
      <c r="B1575" s="60" t="s">
        <v>5582</v>
      </c>
      <c r="C1575" s="60" t="s">
        <v>309</v>
      </c>
      <c r="D1575" s="63" t="s">
        <v>18</v>
      </c>
      <c r="E1575" s="63" t="s">
        <v>18</v>
      </c>
      <c r="F1575" s="63" t="s">
        <v>1527</v>
      </c>
      <c r="G1575" s="60" t="s">
        <v>18</v>
      </c>
      <c r="H1575" s="126">
        <v>43571.0</v>
      </c>
      <c r="I1575" s="126">
        <v>43571.0</v>
      </c>
      <c r="J1575" s="127" t="s">
        <v>6683</v>
      </c>
      <c r="K1575" s="59">
        <v>59866.0</v>
      </c>
      <c r="L1575" s="60" t="s">
        <v>9129</v>
      </c>
      <c r="M1575" s="63" t="s">
        <v>18</v>
      </c>
      <c r="N1575" s="66">
        <v>59866.0</v>
      </c>
      <c r="O1575" s="62" t="s">
        <v>1527</v>
      </c>
    </row>
    <row r="1576" ht="27.75" customHeight="1">
      <c r="A1576" s="63">
        <v>1.0</v>
      </c>
      <c r="B1576" s="60" t="s">
        <v>115</v>
      </c>
      <c r="C1576" s="226" t="s">
        <v>309</v>
      </c>
      <c r="D1576" s="63" t="s">
        <v>18</v>
      </c>
      <c r="E1576" s="63" t="s">
        <v>18</v>
      </c>
      <c r="F1576" s="63" t="s">
        <v>1527</v>
      </c>
      <c r="G1576" s="60" t="s">
        <v>18</v>
      </c>
      <c r="H1576" s="126">
        <v>43566.0</v>
      </c>
      <c r="I1576" s="126">
        <v>43566.0</v>
      </c>
      <c r="J1576" s="127" t="s">
        <v>6928</v>
      </c>
      <c r="K1576" s="59">
        <v>38449.0</v>
      </c>
      <c r="L1576" s="60" t="s">
        <v>9130</v>
      </c>
      <c r="M1576" s="63" t="s">
        <v>18</v>
      </c>
      <c r="N1576" s="66">
        <v>38449.0</v>
      </c>
      <c r="O1576" s="62" t="s">
        <v>1527</v>
      </c>
    </row>
    <row r="1577">
      <c r="A1577" s="63">
        <v>1.0</v>
      </c>
      <c r="B1577" s="60" t="s">
        <v>1554</v>
      </c>
      <c r="C1577" s="60" t="s">
        <v>309</v>
      </c>
      <c r="D1577" s="63" t="s">
        <v>18</v>
      </c>
      <c r="E1577" s="63" t="s">
        <v>18</v>
      </c>
      <c r="F1577" s="63" t="s">
        <v>1527</v>
      </c>
      <c r="G1577" s="60" t="s">
        <v>18</v>
      </c>
      <c r="H1577" s="126">
        <v>43566.0</v>
      </c>
      <c r="I1577" s="126">
        <v>43566.0</v>
      </c>
      <c r="J1577" s="127" t="s">
        <v>6928</v>
      </c>
      <c r="K1577" s="59">
        <v>31766.0</v>
      </c>
      <c r="L1577" s="60" t="s">
        <v>9131</v>
      </c>
      <c r="M1577" s="61" t="s">
        <v>18</v>
      </c>
      <c r="N1577" s="66">
        <v>31766.0</v>
      </c>
      <c r="O1577" s="62" t="s">
        <v>1527</v>
      </c>
    </row>
    <row r="1578">
      <c r="A1578" s="63">
        <v>1.0</v>
      </c>
      <c r="B1578" s="60" t="s">
        <v>5582</v>
      </c>
      <c r="C1578" s="60" t="s">
        <v>309</v>
      </c>
      <c r="D1578" s="63" t="s">
        <v>18</v>
      </c>
      <c r="E1578" s="63" t="s">
        <v>18</v>
      </c>
      <c r="F1578" s="63" t="s">
        <v>1527</v>
      </c>
      <c r="G1578" s="60" t="s">
        <v>18</v>
      </c>
      <c r="H1578" s="126">
        <v>43566.0</v>
      </c>
      <c r="I1578" s="126">
        <v>43566.0</v>
      </c>
      <c r="J1578" s="127" t="s">
        <v>6928</v>
      </c>
      <c r="K1578" s="59">
        <v>67385.0</v>
      </c>
      <c r="L1578" s="60" t="s">
        <v>9132</v>
      </c>
      <c r="M1578" s="63" t="s">
        <v>18</v>
      </c>
      <c r="N1578" s="66">
        <v>67385.0</v>
      </c>
      <c r="O1578" s="62" t="s">
        <v>1527</v>
      </c>
    </row>
    <row r="1579" ht="30.0" customHeight="1">
      <c r="A1579" s="63">
        <v>1.0</v>
      </c>
      <c r="B1579" s="60" t="s">
        <v>457</v>
      </c>
      <c r="C1579" s="60" t="s">
        <v>309</v>
      </c>
      <c r="D1579" s="63" t="s">
        <v>18</v>
      </c>
      <c r="E1579" s="63" t="s">
        <v>18</v>
      </c>
      <c r="F1579" s="63" t="s">
        <v>1527</v>
      </c>
      <c r="G1579" s="60" t="s">
        <v>18</v>
      </c>
      <c r="H1579" s="126">
        <v>43559.0</v>
      </c>
      <c r="I1579" s="126">
        <v>43559.0</v>
      </c>
      <c r="J1579" s="127" t="s">
        <v>8615</v>
      </c>
      <c r="K1579" s="59">
        <v>367233.9</v>
      </c>
      <c r="L1579" s="60" t="s">
        <v>9095</v>
      </c>
      <c r="M1579" s="63" t="s">
        <v>18</v>
      </c>
      <c r="N1579" s="66">
        <v>367233.9</v>
      </c>
      <c r="O1579" s="62" t="s">
        <v>1527</v>
      </c>
    </row>
    <row r="1580">
      <c r="A1580" s="63">
        <v>1.0</v>
      </c>
      <c r="B1580" s="60" t="s">
        <v>1801</v>
      </c>
      <c r="C1580" s="60" t="s">
        <v>309</v>
      </c>
      <c r="D1580" s="63" t="s">
        <v>18</v>
      </c>
      <c r="E1580" s="63" t="s">
        <v>18</v>
      </c>
      <c r="F1580" s="63" t="s">
        <v>1527</v>
      </c>
      <c r="G1580" s="60" t="s">
        <v>18</v>
      </c>
      <c r="H1580" s="126">
        <v>43559.0</v>
      </c>
      <c r="I1580" s="126">
        <v>43559.0</v>
      </c>
      <c r="J1580" s="127" t="s">
        <v>8615</v>
      </c>
      <c r="K1580" s="59">
        <v>34018.0</v>
      </c>
      <c r="L1580" s="60" t="s">
        <v>9047</v>
      </c>
      <c r="M1580" s="63" t="s">
        <v>18</v>
      </c>
      <c r="N1580" s="66">
        <v>34018.0</v>
      </c>
      <c r="O1580" s="62" t="s">
        <v>1527</v>
      </c>
    </row>
    <row r="1581">
      <c r="A1581" s="63">
        <v>1.0</v>
      </c>
      <c r="B1581" s="60" t="s">
        <v>9133</v>
      </c>
      <c r="C1581" s="60" t="s">
        <v>309</v>
      </c>
      <c r="D1581" s="63" t="s">
        <v>18</v>
      </c>
      <c r="E1581" s="63" t="s">
        <v>18</v>
      </c>
      <c r="F1581" s="63" t="s">
        <v>1527</v>
      </c>
      <c r="G1581" s="60" t="s">
        <v>18</v>
      </c>
      <c r="H1581" s="126">
        <v>43557.0</v>
      </c>
      <c r="I1581" s="126">
        <v>43557.0</v>
      </c>
      <c r="J1581" s="127" t="s">
        <v>9134</v>
      </c>
      <c r="K1581" s="59">
        <v>41885.0</v>
      </c>
      <c r="L1581" s="60" t="s">
        <v>9135</v>
      </c>
      <c r="M1581" s="61" t="s">
        <v>18</v>
      </c>
      <c r="N1581" s="66">
        <v>41885.0</v>
      </c>
      <c r="O1581" s="62" t="s">
        <v>1527</v>
      </c>
    </row>
    <row r="1582">
      <c r="A1582" s="63">
        <v>1.0</v>
      </c>
      <c r="B1582" s="60" t="s">
        <v>6542</v>
      </c>
      <c r="C1582" s="60" t="s">
        <v>309</v>
      </c>
      <c r="D1582" s="63" t="s">
        <v>18</v>
      </c>
      <c r="E1582" s="63" t="s">
        <v>18</v>
      </c>
      <c r="F1582" s="63" t="s">
        <v>1527</v>
      </c>
      <c r="G1582" s="60" t="s">
        <v>18</v>
      </c>
      <c r="H1582" s="126">
        <v>43550.0</v>
      </c>
      <c r="I1582" s="126">
        <v>43550.0</v>
      </c>
      <c r="J1582" s="346" t="s">
        <v>7302</v>
      </c>
      <c r="K1582" s="59">
        <v>46161.0</v>
      </c>
      <c r="L1582" s="60" t="s">
        <v>9136</v>
      </c>
      <c r="M1582" s="63" t="s">
        <v>18</v>
      </c>
      <c r="N1582" s="66">
        <v>46161.0</v>
      </c>
      <c r="O1582" s="62" t="s">
        <v>1527</v>
      </c>
    </row>
    <row r="1583">
      <c r="A1583" s="63">
        <v>1.0</v>
      </c>
      <c r="B1583" s="60" t="s">
        <v>6542</v>
      </c>
      <c r="C1583" s="60" t="s">
        <v>309</v>
      </c>
      <c r="D1583" s="63" t="s">
        <v>18</v>
      </c>
      <c r="E1583" s="63" t="s">
        <v>18</v>
      </c>
      <c r="F1583" s="63" t="s">
        <v>1527</v>
      </c>
      <c r="G1583" s="60" t="s">
        <v>18</v>
      </c>
      <c r="H1583" s="126">
        <v>43550.0</v>
      </c>
      <c r="I1583" s="126">
        <v>43550.0</v>
      </c>
      <c r="J1583" s="346" t="s">
        <v>7302</v>
      </c>
      <c r="K1583" s="59">
        <v>25085.0</v>
      </c>
      <c r="L1583" s="60" t="s">
        <v>9137</v>
      </c>
      <c r="M1583" s="63" t="s">
        <v>18</v>
      </c>
      <c r="N1583" s="66">
        <v>25085.0</v>
      </c>
      <c r="O1583" s="62" t="s">
        <v>1527</v>
      </c>
    </row>
    <row r="1584" ht="57.0" customHeight="1">
      <c r="A1584" s="63">
        <v>1.0</v>
      </c>
      <c r="B1584" s="60" t="s">
        <v>791</v>
      </c>
      <c r="C1584" s="60" t="s">
        <v>309</v>
      </c>
      <c r="D1584" s="63" t="s">
        <v>18</v>
      </c>
      <c r="E1584" s="63" t="s">
        <v>18</v>
      </c>
      <c r="F1584" s="63" t="s">
        <v>1527</v>
      </c>
      <c r="G1584" s="60" t="s">
        <v>18</v>
      </c>
      <c r="H1584" s="126">
        <v>43550.0</v>
      </c>
      <c r="I1584" s="126">
        <v>43550.0</v>
      </c>
      <c r="J1584" s="346" t="s">
        <v>7302</v>
      </c>
      <c r="K1584" s="59">
        <v>83881.0</v>
      </c>
      <c r="L1584" s="60" t="s">
        <v>9138</v>
      </c>
      <c r="M1584" s="63" t="s">
        <v>18</v>
      </c>
      <c r="N1584" s="66">
        <v>83881.0</v>
      </c>
      <c r="O1584" s="62" t="s">
        <v>1527</v>
      </c>
    </row>
    <row r="1585">
      <c r="A1585" s="63">
        <v>1.0</v>
      </c>
      <c r="B1585" s="60" t="s">
        <v>9139</v>
      </c>
      <c r="C1585" s="60" t="s">
        <v>309</v>
      </c>
      <c r="D1585" s="63" t="s">
        <v>18</v>
      </c>
      <c r="E1585" s="63" t="s">
        <v>18</v>
      </c>
      <c r="F1585" s="63" t="s">
        <v>1527</v>
      </c>
      <c r="G1585" s="60" t="s">
        <v>18</v>
      </c>
      <c r="H1585" s="126">
        <v>43550.0</v>
      </c>
      <c r="I1585" s="126">
        <v>43550.0</v>
      </c>
      <c r="J1585" s="346" t="s">
        <v>7302</v>
      </c>
      <c r="K1585" s="59">
        <v>60728.0</v>
      </c>
      <c r="L1585" s="60" t="s">
        <v>9140</v>
      </c>
      <c r="M1585" s="63" t="s">
        <v>18</v>
      </c>
      <c r="N1585" s="66">
        <v>60728.0</v>
      </c>
      <c r="O1585" s="62" t="s">
        <v>1527</v>
      </c>
    </row>
    <row r="1586">
      <c r="A1586" s="63">
        <v>1.0</v>
      </c>
      <c r="B1586" s="60" t="s">
        <v>6542</v>
      </c>
      <c r="C1586" s="60" t="s">
        <v>309</v>
      </c>
      <c r="D1586" s="63" t="s">
        <v>18</v>
      </c>
      <c r="E1586" s="63" t="s">
        <v>18</v>
      </c>
      <c r="F1586" s="63" t="s">
        <v>1527</v>
      </c>
      <c r="G1586" s="60" t="s">
        <v>18</v>
      </c>
      <c r="H1586" s="126">
        <v>43549.0</v>
      </c>
      <c r="I1586" s="126">
        <v>43549.0</v>
      </c>
      <c r="J1586" s="127" t="s">
        <v>6715</v>
      </c>
      <c r="K1586" s="59">
        <v>50708.0</v>
      </c>
      <c r="L1586" s="60" t="s">
        <v>9141</v>
      </c>
      <c r="M1586" s="63" t="s">
        <v>18</v>
      </c>
      <c r="N1586" s="66">
        <v>50708.0</v>
      </c>
      <c r="O1586" s="62" t="s">
        <v>1527</v>
      </c>
    </row>
    <row r="1587">
      <c r="A1587" s="63">
        <v>1.0</v>
      </c>
      <c r="B1587" s="60" t="s">
        <v>6542</v>
      </c>
      <c r="C1587" s="60" t="s">
        <v>309</v>
      </c>
      <c r="D1587" s="63" t="s">
        <v>18</v>
      </c>
      <c r="E1587" s="63" t="s">
        <v>18</v>
      </c>
      <c r="F1587" s="63" t="s">
        <v>1527</v>
      </c>
      <c r="G1587" s="60" t="s">
        <v>18</v>
      </c>
      <c r="H1587" s="126">
        <v>43549.0</v>
      </c>
      <c r="I1587" s="126">
        <v>43549.0</v>
      </c>
      <c r="J1587" s="127" t="s">
        <v>6715</v>
      </c>
      <c r="K1587" s="59">
        <v>50170.0</v>
      </c>
      <c r="L1587" s="60" t="s">
        <v>9142</v>
      </c>
      <c r="M1587" s="63" t="s">
        <v>18</v>
      </c>
      <c r="N1587" s="66">
        <v>50170.0</v>
      </c>
      <c r="O1587" s="62" t="s">
        <v>1527</v>
      </c>
    </row>
    <row r="1588">
      <c r="A1588" s="63">
        <v>1.0</v>
      </c>
      <c r="B1588" s="60" t="s">
        <v>7219</v>
      </c>
      <c r="C1588" s="60" t="s">
        <v>1461</v>
      </c>
      <c r="D1588" s="63" t="s">
        <v>18</v>
      </c>
      <c r="E1588" s="63" t="s">
        <v>18</v>
      </c>
      <c r="F1588" s="63" t="s">
        <v>1527</v>
      </c>
      <c r="G1588" s="60" t="s">
        <v>18</v>
      </c>
      <c r="H1588" s="231">
        <v>43523.0</v>
      </c>
      <c r="I1588" s="231">
        <v>43523.0</v>
      </c>
      <c r="J1588" s="346" t="s">
        <v>9143</v>
      </c>
      <c r="K1588" s="59">
        <v>19560.0</v>
      </c>
      <c r="L1588" s="60" t="s">
        <v>9144</v>
      </c>
      <c r="M1588" s="63" t="s">
        <v>18</v>
      </c>
      <c r="N1588" s="66">
        <v>19560.0</v>
      </c>
      <c r="O1588" s="62" t="s">
        <v>1527</v>
      </c>
    </row>
    <row r="1589">
      <c r="A1589" s="63">
        <v>1.0</v>
      </c>
      <c r="B1589" s="60" t="s">
        <v>1568</v>
      </c>
      <c r="C1589" s="60" t="s">
        <v>1461</v>
      </c>
      <c r="D1589" s="63" t="s">
        <v>18</v>
      </c>
      <c r="E1589" s="63" t="s">
        <v>18</v>
      </c>
      <c r="F1589" s="63" t="s">
        <v>1527</v>
      </c>
      <c r="G1589" s="60" t="s">
        <v>18</v>
      </c>
      <c r="H1589" s="126">
        <v>43523.0</v>
      </c>
      <c r="I1589" s="126">
        <v>43523.0</v>
      </c>
      <c r="J1589" s="127" t="s">
        <v>9143</v>
      </c>
      <c r="K1589" s="59">
        <v>45254.23</v>
      </c>
      <c r="L1589" s="60" t="s">
        <v>9145</v>
      </c>
      <c r="M1589" s="63" t="s">
        <v>18</v>
      </c>
      <c r="N1589" s="66">
        <v>45254.23</v>
      </c>
      <c r="O1589" s="62" t="s">
        <v>1527</v>
      </c>
    </row>
    <row r="1590">
      <c r="A1590" s="63">
        <v>1.0</v>
      </c>
      <c r="B1590" s="60" t="s">
        <v>2360</v>
      </c>
      <c r="C1590" s="60" t="s">
        <v>309</v>
      </c>
      <c r="D1590" s="63" t="s">
        <v>18</v>
      </c>
      <c r="E1590" s="63" t="s">
        <v>18</v>
      </c>
      <c r="F1590" s="63" t="s">
        <v>1527</v>
      </c>
      <c r="G1590" s="60" t="s">
        <v>18</v>
      </c>
      <c r="H1590" s="126">
        <v>43522.0</v>
      </c>
      <c r="I1590" s="126">
        <v>43522.0</v>
      </c>
      <c r="J1590" s="127" t="s">
        <v>7120</v>
      </c>
      <c r="K1590" s="59">
        <v>25085.0</v>
      </c>
      <c r="L1590" s="60" t="s">
        <v>9146</v>
      </c>
      <c r="M1590" s="63" t="s">
        <v>18</v>
      </c>
      <c r="N1590" s="66">
        <v>25085.0</v>
      </c>
      <c r="O1590" s="62" t="s">
        <v>1527</v>
      </c>
    </row>
    <row r="1591">
      <c r="A1591" s="63">
        <v>1.0</v>
      </c>
      <c r="B1591" s="60" t="s">
        <v>1568</v>
      </c>
      <c r="C1591" s="60" t="s">
        <v>309</v>
      </c>
      <c r="D1591" s="63" t="s">
        <v>18</v>
      </c>
      <c r="E1591" s="63" t="s">
        <v>18</v>
      </c>
      <c r="F1591" s="63" t="s">
        <v>1527</v>
      </c>
      <c r="G1591" s="60" t="s">
        <v>18</v>
      </c>
      <c r="H1591" s="126">
        <v>43501.0</v>
      </c>
      <c r="I1591" s="126">
        <v>43501.0</v>
      </c>
      <c r="J1591" s="121" t="s">
        <v>7252</v>
      </c>
      <c r="K1591" s="59">
        <v>190505.0</v>
      </c>
      <c r="L1591" s="60" t="s">
        <v>9147</v>
      </c>
      <c r="M1591" s="63" t="s">
        <v>18</v>
      </c>
      <c r="N1591" s="66">
        <v>190505.0</v>
      </c>
      <c r="O1591" s="62" t="s">
        <v>1527</v>
      </c>
    </row>
    <row r="1592">
      <c r="A1592" s="63">
        <v>1.0</v>
      </c>
      <c r="B1592" s="60" t="s">
        <v>9113</v>
      </c>
      <c r="C1592" s="60" t="s">
        <v>309</v>
      </c>
      <c r="D1592" s="63" t="s">
        <v>18</v>
      </c>
      <c r="E1592" s="63" t="s">
        <v>18</v>
      </c>
      <c r="F1592" s="63" t="s">
        <v>1527</v>
      </c>
      <c r="G1592" s="60" t="s">
        <v>18</v>
      </c>
      <c r="H1592" s="126">
        <v>43501.0</v>
      </c>
      <c r="I1592" s="126">
        <v>43501.0</v>
      </c>
      <c r="J1592" s="121" t="s">
        <v>7252</v>
      </c>
      <c r="K1592" s="59">
        <v>34690.0</v>
      </c>
      <c r="L1592" s="60" t="s">
        <v>9148</v>
      </c>
      <c r="M1592" s="63" t="s">
        <v>18</v>
      </c>
      <c r="N1592" s="66">
        <v>34690.0</v>
      </c>
      <c r="O1592" s="62" t="s">
        <v>1527</v>
      </c>
    </row>
    <row r="1593">
      <c r="A1593" s="63">
        <v>1.0</v>
      </c>
      <c r="B1593" s="60" t="s">
        <v>588</v>
      </c>
      <c r="C1593" s="60" t="s">
        <v>4872</v>
      </c>
      <c r="D1593" s="63" t="s">
        <v>18</v>
      </c>
      <c r="E1593" s="63" t="s">
        <v>18</v>
      </c>
      <c r="F1593" s="63" t="s">
        <v>582</v>
      </c>
      <c r="G1593" s="60" t="s">
        <v>3493</v>
      </c>
      <c r="H1593" s="126">
        <v>43496.0</v>
      </c>
      <c r="I1593" s="126">
        <v>43496.0</v>
      </c>
      <c r="J1593" s="121" t="s">
        <v>8661</v>
      </c>
      <c r="K1593" s="59">
        <v>297381.0</v>
      </c>
      <c r="L1593" s="60" t="s">
        <v>9149</v>
      </c>
      <c r="M1593" s="61" t="s">
        <v>2719</v>
      </c>
      <c r="N1593" s="66">
        <v>74202.0</v>
      </c>
      <c r="O1593" s="62" t="s">
        <v>672</v>
      </c>
    </row>
    <row r="1594" ht="52.5" customHeight="1">
      <c r="A1594" s="63">
        <v>2.0</v>
      </c>
      <c r="B1594" s="60" t="s">
        <v>6766</v>
      </c>
      <c r="C1594" s="60" t="s">
        <v>6767</v>
      </c>
      <c r="D1594" s="63" t="s">
        <v>18</v>
      </c>
      <c r="E1594" s="63" t="s">
        <v>6768</v>
      </c>
      <c r="F1594" s="63" t="s">
        <v>582</v>
      </c>
      <c r="G1594" s="60" t="s">
        <v>2686</v>
      </c>
      <c r="H1594" s="126">
        <v>43496.0</v>
      </c>
      <c r="I1594" s="126">
        <v>43496.0</v>
      </c>
      <c r="J1594" s="127" t="s">
        <v>8661</v>
      </c>
      <c r="K1594" s="59">
        <v>3.7809387E7</v>
      </c>
      <c r="L1594" s="60" t="s">
        <v>6770</v>
      </c>
      <c r="M1594" s="78" t="s">
        <v>6771</v>
      </c>
      <c r="N1594" s="66">
        <v>9074252.79</v>
      </c>
      <c r="O1594" s="62" t="s">
        <v>695</v>
      </c>
    </row>
    <row r="1595">
      <c r="A1595" s="63">
        <v>1.0</v>
      </c>
      <c r="B1595" s="60" t="s">
        <v>457</v>
      </c>
      <c r="C1595" s="60" t="s">
        <v>153</v>
      </c>
      <c r="D1595" s="63" t="s">
        <v>18</v>
      </c>
      <c r="E1595" s="63" t="s">
        <v>6986</v>
      </c>
      <c r="F1595" s="63" t="s">
        <v>582</v>
      </c>
      <c r="G1595" s="60" t="s">
        <v>18</v>
      </c>
      <c r="H1595" s="126">
        <v>43496.0</v>
      </c>
      <c r="I1595" s="126">
        <v>43497.0</v>
      </c>
      <c r="J1595" s="127" t="s">
        <v>9150</v>
      </c>
      <c r="K1595" s="59">
        <v>683904.0</v>
      </c>
      <c r="L1595" s="60" t="s">
        <v>18</v>
      </c>
      <c r="M1595" s="63" t="s">
        <v>18</v>
      </c>
      <c r="N1595" s="59" t="s">
        <v>18</v>
      </c>
      <c r="O1595" s="343"/>
    </row>
    <row r="1596">
      <c r="A1596" s="63">
        <v>1.0</v>
      </c>
      <c r="B1596" s="60" t="s">
        <v>457</v>
      </c>
      <c r="C1596" s="60" t="s">
        <v>153</v>
      </c>
      <c r="D1596" s="63" t="s">
        <v>18</v>
      </c>
      <c r="E1596" s="63" t="s">
        <v>6986</v>
      </c>
      <c r="F1596" s="63" t="s">
        <v>582</v>
      </c>
      <c r="G1596" s="60" t="s">
        <v>18</v>
      </c>
      <c r="H1596" s="126">
        <v>43496.0</v>
      </c>
      <c r="I1596" s="126">
        <v>43497.0</v>
      </c>
      <c r="J1596" s="127" t="s">
        <v>9151</v>
      </c>
      <c r="K1596" s="59">
        <v>894406.0</v>
      </c>
      <c r="L1596" s="60" t="s">
        <v>18</v>
      </c>
      <c r="M1596" s="63" t="s">
        <v>18</v>
      </c>
      <c r="N1596" s="59" t="s">
        <v>18</v>
      </c>
      <c r="O1596" s="343"/>
    </row>
    <row r="1597">
      <c r="A1597" s="63">
        <v>1.0</v>
      </c>
      <c r="B1597" s="60" t="s">
        <v>9152</v>
      </c>
      <c r="C1597" s="60" t="s">
        <v>153</v>
      </c>
      <c r="D1597" s="63" t="s">
        <v>18</v>
      </c>
      <c r="E1597" s="63" t="s">
        <v>9153</v>
      </c>
      <c r="F1597" s="63" t="s">
        <v>582</v>
      </c>
      <c r="G1597" s="60" t="s">
        <v>18</v>
      </c>
      <c r="H1597" s="126">
        <v>43496.0</v>
      </c>
      <c r="I1597" s="126">
        <v>43497.0</v>
      </c>
      <c r="J1597" s="127" t="s">
        <v>9154</v>
      </c>
      <c r="K1597" s="59">
        <v>716825.0</v>
      </c>
      <c r="L1597" s="60" t="s">
        <v>18</v>
      </c>
      <c r="M1597" s="61" t="s">
        <v>18</v>
      </c>
      <c r="N1597" s="66" t="s">
        <v>18</v>
      </c>
      <c r="O1597" s="62"/>
    </row>
    <row r="1598">
      <c r="A1598" s="63">
        <v>2.0</v>
      </c>
      <c r="B1598" s="60" t="s">
        <v>7175</v>
      </c>
      <c r="C1598" s="60" t="s">
        <v>7713</v>
      </c>
      <c r="D1598" s="63" t="s">
        <v>18</v>
      </c>
      <c r="E1598" s="63" t="s">
        <v>7714</v>
      </c>
      <c r="F1598" s="63" t="s">
        <v>582</v>
      </c>
      <c r="G1598" s="60" t="s">
        <v>6475</v>
      </c>
      <c r="H1598" s="126">
        <v>43496.0</v>
      </c>
      <c r="I1598" s="126">
        <v>43496.0</v>
      </c>
      <c r="J1598" s="121" t="s">
        <v>8661</v>
      </c>
      <c r="K1598" s="59">
        <v>274501.0</v>
      </c>
      <c r="L1598" s="60" t="s">
        <v>7716</v>
      </c>
      <c r="M1598" s="61" t="s">
        <v>7717</v>
      </c>
      <c r="N1598" s="66">
        <v>219600.54</v>
      </c>
      <c r="O1598" s="62" t="s">
        <v>672</v>
      </c>
    </row>
    <row r="1599">
      <c r="A1599" s="329">
        <v>1.0</v>
      </c>
      <c r="B1599" s="330" t="s">
        <v>5502</v>
      </c>
      <c r="C1599" s="330" t="s">
        <v>309</v>
      </c>
      <c r="D1599" s="331" t="s">
        <v>18</v>
      </c>
      <c r="E1599" s="331" t="s">
        <v>18</v>
      </c>
      <c r="F1599" s="331" t="s">
        <v>1527</v>
      </c>
      <c r="G1599" s="330" t="s">
        <v>18</v>
      </c>
      <c r="H1599" s="335">
        <v>43496.0</v>
      </c>
      <c r="I1599" s="335">
        <v>43496.0</v>
      </c>
      <c r="J1599" s="333" t="s">
        <v>8661</v>
      </c>
      <c r="K1599" s="59">
        <v>49383.05</v>
      </c>
      <c r="L1599" s="330" t="s">
        <v>9155</v>
      </c>
      <c r="M1599" s="331" t="s">
        <v>18</v>
      </c>
      <c r="N1599" s="338">
        <v>49383.05</v>
      </c>
      <c r="O1599" s="62" t="s">
        <v>1527</v>
      </c>
    </row>
    <row r="1600">
      <c r="A1600" s="63">
        <v>1.0</v>
      </c>
      <c r="B1600" s="60" t="s">
        <v>9059</v>
      </c>
      <c r="C1600" s="60" t="s">
        <v>309</v>
      </c>
      <c r="D1600" s="63" t="s">
        <v>18</v>
      </c>
      <c r="E1600" s="63" t="s">
        <v>18</v>
      </c>
      <c r="F1600" s="63" t="s">
        <v>1527</v>
      </c>
      <c r="G1600" s="60" t="s">
        <v>18</v>
      </c>
      <c r="H1600" s="126">
        <v>43496.0</v>
      </c>
      <c r="I1600" s="126">
        <v>43496.0</v>
      </c>
      <c r="J1600" s="121" t="s">
        <v>8661</v>
      </c>
      <c r="K1600" s="59">
        <v>55820.0</v>
      </c>
      <c r="L1600" s="60" t="s">
        <v>9156</v>
      </c>
      <c r="M1600" s="63" t="s">
        <v>18</v>
      </c>
      <c r="N1600" s="66">
        <v>55820.0</v>
      </c>
      <c r="O1600" s="62" t="s">
        <v>1527</v>
      </c>
    </row>
    <row r="1601">
      <c r="O1601" s="26"/>
    </row>
    <row r="1602">
      <c r="O1602" s="26"/>
    </row>
    <row r="1603">
      <c r="O1603" s="26"/>
    </row>
  </sheetData>
  <autoFilter ref="$A$3:$O$1600">
    <sortState ref="A3:O1600">
      <sortCondition ref="H3:H1600"/>
      <sortCondition ref="F3:F1600"/>
      <sortCondition ref="E3:E1600"/>
    </sortState>
  </autoFilter>
  <customSheetViews>
    <customSheetView guid="{E6F311BB-40D2-4903-A93E-7854F6827C03}" filter="1" showAutoFilter="1">
      <autoFilter ref="$A$1:$O$1536">
        <filterColumn colId="5">
          <filters>
            <filter val="Спиридонский"/>
          </filters>
        </filterColumn>
        <filterColumn colId="8">
          <filters>
            <filter val="16.08.2019"/>
            <filter val="13.06.2019"/>
            <filter val="26.2.2019"/>
            <filter val="12.12.2019"/>
            <filter val="03.09.2019"/>
            <filter val="-"/>
            <filter val="07.11.2019"/>
            <filter val="27.02.2019"/>
            <filter val="07.06.2019"/>
            <filter val="9"/>
            <filter val="24.09.2019"/>
            <filter val="28.08.2019"/>
            <filter val="17.01.2019"/>
            <filter val="18.12.2019"/>
            <filter val="11.03.2019"/>
            <filter val="26.09.2019"/>
            <filter val="09.04.2019"/>
            <filter val="19.08.2019"/>
            <filter val="17.10.2019"/>
            <filter val="24.12.2019"/>
            <filter val="18.09.2019"/>
            <filter val="07.08.2019"/>
            <filter val="27.12.2019"/>
            <filter val="12.02.2019"/>
            <filter val="Фактическая дата ответа на запрос"/>
            <filter val="04.12.2019"/>
            <filter val="22.01.2019"/>
            <filter val="18.08.2019"/>
            <filter val="18.10.2019"/>
            <filter val="10.12.2019"/>
            <filter val="25.04.2019"/>
            <filter val="08.10.2019"/>
            <filter val="01.11.2019"/>
            <filter val="25.02.2019"/>
            <filter val="27.08.2019"/>
            <filter val="13.08.2019"/>
            <filter val="21.06.2019"/>
            <filter val="15.11.2019"/>
            <filter val="09.12.2019"/>
            <filter val="16.09.2019"/>
            <filter val="24.10.2019"/>
            <filter val="13.12.2019"/>
            <filter val="15.07.2019"/>
            <filter val="29.08.2019"/>
            <filter val="13.05.2019"/>
            <filter val="12.08.2019"/>
            <filter val="12.4.2019"/>
            <filter val="19.12.2019"/>
            <filter val="25.12.2019"/>
            <filter val="29.11.2019"/>
            <filter val="12.11.2019"/>
            <filter val="01.03.2019"/>
            <filter val="28.12.2019"/>
            <filter val="10.01.2019"/>
            <filter val="09.01.2019"/>
            <filter val="17.06.2019"/>
            <filter val="31.12.2019"/>
            <filter val="25.10.2019"/>
            <filter val="16.12.2019"/>
            <filter val="16.07.2019"/>
            <filter val="11.02.2019"/>
            <filter val="20.12.2019"/>
            <filter val="25.12.19"/>
            <filter val="28.02.2019"/>
            <filter val="05.04.2019"/>
            <filter val="15.08.2019"/>
            <filter val="07.05.2019"/>
            <filter val="11.12.2019"/>
            <filter val="19.12.19"/>
            <filter val="22.07.2019"/>
            <filter val="24.08.2019"/>
            <filter val="11.09.2019"/>
            <filter val="24.05.2019"/>
            <filter val="01.07.2019"/>
            <filter val="08.11.2019"/>
            <filter val="30.04.2019"/>
            <filter val="11.06.2019"/>
            <filter val="14.11.2019"/>
            <filter val="23.08.2019"/>
            <filter val="23.12.2019"/>
            <filter val="20.08.2019"/>
            <filter val="23.10.2019"/>
            <filter val="15.03.2019"/>
            <filter val="26.12.2019"/>
            <filter val="8.7.2019"/>
            <filter val="02.07.2019"/>
            <filter val="05.11.2019"/>
            <filter val="19.07.2019"/>
            <filter val="05.12.2019"/>
            <filter val="11.11.2019"/>
            <filter val="18.04.2019"/>
            <filter val="04.10.2019"/>
            <filter val="11.07.2019"/>
            <filter val="25.4.2019"/>
            <filter val="07.10.2019"/>
            <filter val="30.12.2019"/>
            <filter val="17.12.2019"/>
            <filter val="26.02.2019"/>
            <filter val="31.05.2019"/>
          </filters>
        </filterColumn>
      </autoFilter>
    </customSheetView>
    <customSheetView guid="{F8A2D68F-753C-4D2B-9F42-B0E04093F1DE}" filter="1" showAutoFilter="1">
      <autoFilter ref="$A$1:$O$1536">
        <filterColumn colId="5">
          <filters>
            <filter val="Спиридонский"/>
          </filters>
        </filterColumn>
        <filterColumn colId="8">
          <filters>
            <filter val="16.08.2019"/>
            <filter val="13.06.2019"/>
            <filter val="26.2.2019"/>
            <filter val="12.12.2019"/>
            <filter val="03.09.2019"/>
            <filter val="-"/>
            <filter val="07.11.2019"/>
            <filter val="27.02.2019"/>
            <filter val="07.06.2019"/>
            <filter val="9"/>
            <filter val="24.09.2019"/>
            <filter val="28.08.2019"/>
            <filter val="17.01.2019"/>
            <filter val="18.12.2019"/>
            <filter val="11.03.2019"/>
            <filter val="26.09.2019"/>
            <filter val="09.04.2019"/>
            <filter val="19.08.2019"/>
            <filter val="17.10.2019"/>
            <filter val="24.12.2019"/>
            <filter val="18.09.2019"/>
            <filter val="07.08.2019"/>
            <filter val="27.12.2019"/>
            <filter val="12.02.2019"/>
            <filter val="Фактическая дата ответа на запрос"/>
            <filter val="04.12.2019"/>
            <filter val="22.01.2019"/>
            <filter val="18.08.2019"/>
            <filter val="18.10.2019"/>
            <filter val="10.12.2019"/>
            <filter val="25.04.2019"/>
            <filter val="08.10.2019"/>
            <filter val="01.11.2019"/>
            <filter val="25.02.2019"/>
            <filter val="27.08.2019"/>
            <filter val="13.08.2019"/>
            <filter val="21.06.2019"/>
            <filter val="15.11.2019"/>
            <filter val="09.12.2019"/>
            <filter val="16.09.2019"/>
            <filter val="24.10.2019"/>
            <filter val="13.12.2019"/>
            <filter val="15.07.2019"/>
            <filter val="29.08.2019"/>
            <filter val="13.05.2019"/>
            <filter val="12.08.2019"/>
            <filter val="12.4.2019"/>
            <filter val="19.12.2019"/>
            <filter val="25.12.2019"/>
            <filter val="29.11.2019"/>
            <filter val="12.11.2019"/>
            <filter val="01.03.2019"/>
            <filter val="28.12.2019"/>
            <filter val="10.01.2019"/>
            <filter val="09.01.2019"/>
            <filter val="17.06.2019"/>
            <filter val="31.12.2019"/>
            <filter val="25.10.2019"/>
            <filter val="16.12.2019"/>
            <filter val="16.07.2019"/>
            <filter val="11.02.2019"/>
            <filter val="20.12.2019"/>
            <filter val="25.12.19"/>
            <filter val="28.02.2019"/>
            <filter val="05.04.2019"/>
            <filter val="15.08.2019"/>
            <filter val="07.05.2019"/>
            <filter val="11.12.2019"/>
            <filter val="19.12.19"/>
            <filter val="22.07.2019"/>
            <filter val="24.08.2019"/>
            <filter val="11.09.2019"/>
            <filter val="24.05.2019"/>
            <filter val="01.07.2019"/>
            <filter val="08.11.2019"/>
            <filter val="30.04.2019"/>
            <filter val="11.06.2019"/>
            <filter val="14.11.2019"/>
            <filter val="23.08.2019"/>
            <filter val="23.12.2019"/>
            <filter val="20.08.2019"/>
            <filter val="23.10.2019"/>
            <filter val="15.03.2019"/>
            <filter val="26.12.2019"/>
            <filter val="8.7.2019"/>
            <filter val="02.07.2019"/>
            <filter val="05.11.2019"/>
            <filter val="19.07.2019"/>
            <filter val="05.12.2019"/>
            <filter val="11.11.2019"/>
            <filter val="18.04.2019"/>
            <filter val="04.10.2019"/>
            <filter val="11.07.2019"/>
            <filter val="25.4.2019"/>
            <filter val="07.10.2019"/>
            <filter val="30.12.2019"/>
            <filter val="17.12.2019"/>
            <filter val="26.02.2019"/>
            <filter val="31.05.2019"/>
          </filters>
        </filterColumn>
      </autoFilter>
    </customSheetView>
    <customSheetView guid="{D6A2C87E-2398-4D01-A50B-0BE9149202E4}" filter="1" showAutoFilter="1">
      <autoFilter ref="$A$3:$P$1102">
        <filterColumn colId="5">
          <filters>
            <filter val="Карулина"/>
            <filter val="Борисенко"/>
            <filter val="Мартынов"/>
            <filter val="Техподдержка"/>
            <filter val="Ежова"/>
            <filter val="Сныгина"/>
          </filters>
        </filterColumn>
      </autoFilter>
    </customSheetView>
    <customSheetView guid="{128662E7-8D03-4BCF-99E6-25E105D25D52}" filter="1" showAutoFilter="1">
      <autoFilter ref="$A$3:$P$1102">
        <filterColumn colId="5">
          <filters>
            <filter val="Карулина"/>
            <filter val="Борисенко"/>
            <filter val="Мартынов"/>
            <filter val="Пак"/>
            <filter val="Техподдержка"/>
            <filter val="Ежова"/>
            <filter val="Сныгина"/>
          </filters>
        </filterColumn>
        <sortState ref="A3:P1102">
          <sortCondition ref="E3:E1102"/>
          <sortCondition ref="I3:I1102"/>
        </sortState>
      </autoFilter>
    </customSheetView>
    <customSheetView guid="{83A7AD3E-EB15-4761-8BC6-5F96E7D71A0C}" filter="1" showAutoFilter="1">
      <autoFilter ref="$A$3:$P$1102">
        <filterColumn colId="5">
          <filters>
            <filter val="Карулина"/>
            <filter val="Борисенко"/>
            <filter val="Мартынов"/>
            <filter val="Техподдержка"/>
            <filter val="Ежова"/>
            <filter val="Сныгина"/>
          </filters>
        </filterColumn>
        <sortState ref="A3:P1102">
          <sortCondition ref="E3:E1102"/>
          <sortCondition ref="I3:I1102"/>
        </sortState>
      </autoFilter>
    </customSheetView>
    <customSheetView guid="{5C2D6BFD-E58F-40FC-867A-3E5D8F7E09BF}" filter="1" showAutoFilter="1">
      <autoFilter ref="$A$3:$P$1102">
        <filterColumn colId="5">
          <filters>
            <filter val="Карулина"/>
            <filter val="Борисенко"/>
            <filter val="Ежова"/>
            <filter val="Сныгина"/>
          </filters>
        </filterColumn>
        <sortState ref="A3:P1102">
          <sortCondition ref="I3:I1102"/>
          <sortCondition ref="E3:E1102"/>
        </sortState>
      </autoFilter>
    </customSheetView>
    <customSheetView guid="{3CE2CFCD-4FB5-4889-89D5-62036C007BFF}" filter="1" showAutoFilter="1">
      <autoFilter ref="$A$3:$N$1102"/>
    </customSheetView>
    <customSheetView guid="{CB8A05C6-A33C-490A-A50D-D548416C9E6F}" filter="1" showAutoFilter="1">
      <autoFilter ref="$A$3:$N$1102">
        <sortState ref="A3:N1102">
          <sortCondition ref="E3:E1102"/>
        </sortState>
      </autoFilter>
    </customSheetView>
    <customSheetView guid="{5F564ED4-AB9E-4A28-8ECF-4B389BD08052}" filter="1" showAutoFilter="1">
      <autoFilter ref="$A$1:$O$3"/>
    </customSheetView>
    <customSheetView guid="{8DF8D477-C1DF-4B16-8C05-17F9B7586732}" filter="1" showAutoFilter="1">
      <autoFilter ref="$N$61:$N$63"/>
    </customSheetView>
    <customSheetView guid="{2F4E6700-39A6-4012-908D-3FD2231039D2}" filter="1" showAutoFilter="1">
      <autoFilter ref="$A$1:$N$1102"/>
    </customSheetView>
    <customSheetView guid="{1A7F78B4-3239-4646-A509-964266A8600B}" filter="1" showAutoFilter="1">
      <autoFilter ref="$A$1:$O$1484">
        <filterColumn colId="6">
          <filters>
            <filter val="Скрипник Ал-й&#10;Лазарев"/>
            <filter val="Скрипник А-р"/>
            <filter val="Скрипник"/>
            <filter val="Скрипник Ал-р"/>
            <filter val="Лазарев"/>
            <filter val="Коршунов"/>
            <filter val="Скрипник Александр"/>
            <filter val="Скрипник Ал-й"/>
            <filter val="Скрипник А-й"/>
            <filter val="Стифутин"/>
            <filter val="Скрипник / Стифутин"/>
            <filter val="Лазарев, Скрипник"/>
            <filter val="Лазарев, &#10;Скрипник Ал-й"/>
            <filter val="Никифоров"/>
          </filters>
        </filterColumn>
      </autoFilter>
    </customSheetView>
  </customSheetViews>
  <mergeCells count="2">
    <mergeCell ref="A1:I1"/>
    <mergeCell ref="K1:N1"/>
  </mergeCells>
  <conditionalFormatting sqref="K1041">
    <cfRule type="notContainsBlanks" dxfId="3" priority="1">
      <formula>LEN(TRIM(K1041))&gt;0</formula>
    </cfRule>
  </conditionalFormatting>
  <printOptions gridLines="1" horizontalCentered="1"/>
  <pageMargins bottom="0.75" footer="0.0" header="0.0" left="0.7" right="0.7" top="0.75"/>
  <pageSetup fitToHeight="0" paperSize="9"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38"/>
    <col customWidth="1" min="2" max="2" width="21.13"/>
    <col customWidth="1" min="3" max="3" width="28.25"/>
    <col customWidth="1" min="4" max="4" width="9.13"/>
    <col customWidth="1" min="5" max="5" width="10.75"/>
    <col customWidth="1" min="6" max="6" width="15.25"/>
    <col customWidth="1" min="7" max="7" width="16.63"/>
    <col customWidth="1" min="8" max="8" width="13.13"/>
    <col customWidth="1" min="9" max="9" width="15.13"/>
    <col customWidth="1" min="10" max="10" width="42.88"/>
    <col customWidth="1" min="11" max="11" width="15.0"/>
    <col customWidth="1" min="12" max="12" width="13.25"/>
    <col customWidth="1" min="13" max="13" width="8.75"/>
    <col customWidth="1" min="14" max="14" width="13.13"/>
  </cols>
  <sheetData>
    <row r="1">
      <c r="A1" s="406" t="s">
        <v>9157</v>
      </c>
      <c r="B1" s="29"/>
      <c r="C1" s="29"/>
      <c r="D1" s="29"/>
      <c r="E1" s="29"/>
      <c r="F1" s="29"/>
      <c r="G1" s="29"/>
      <c r="H1" s="29"/>
      <c r="I1" s="30"/>
      <c r="J1" s="407">
        <v>0.0</v>
      </c>
      <c r="K1" s="408" t="s">
        <v>34</v>
      </c>
      <c r="L1" s="29"/>
      <c r="M1" s="29"/>
      <c r="N1" s="30"/>
      <c r="O1" s="315"/>
      <c r="P1" s="316"/>
    </row>
    <row r="2" ht="71.25" customHeight="1">
      <c r="A2" s="409" t="s">
        <v>35</v>
      </c>
      <c r="B2" s="410" t="s">
        <v>3</v>
      </c>
      <c r="C2" s="410" t="s">
        <v>36</v>
      </c>
      <c r="D2" s="410" t="s">
        <v>37</v>
      </c>
      <c r="E2" s="410" t="s">
        <v>38</v>
      </c>
      <c r="F2" s="411" t="s">
        <v>39</v>
      </c>
      <c r="G2" s="411" t="s">
        <v>40</v>
      </c>
      <c r="H2" s="412" t="s">
        <v>41</v>
      </c>
      <c r="I2" s="412" t="s">
        <v>42</v>
      </c>
      <c r="J2" s="410" t="s">
        <v>43</v>
      </c>
      <c r="K2" s="413" t="s">
        <v>44</v>
      </c>
      <c r="L2" s="410" t="s">
        <v>45</v>
      </c>
      <c r="M2" s="414" t="s">
        <v>46</v>
      </c>
      <c r="N2" s="415" t="s">
        <v>47</v>
      </c>
      <c r="O2" s="415" t="s">
        <v>48</v>
      </c>
      <c r="P2" s="316"/>
    </row>
    <row r="3">
      <c r="A3" s="416">
        <v>1.0</v>
      </c>
      <c r="B3" s="417">
        <v>2.0</v>
      </c>
      <c r="C3" s="418">
        <v>3.0</v>
      </c>
      <c r="D3" s="418">
        <v>4.0</v>
      </c>
      <c r="E3" s="418">
        <v>5.0</v>
      </c>
      <c r="F3" s="418">
        <v>6.0</v>
      </c>
      <c r="G3" s="418">
        <v>7.0</v>
      </c>
      <c r="H3" s="418">
        <v>8.0</v>
      </c>
      <c r="I3" s="418">
        <v>9.0</v>
      </c>
      <c r="J3" s="418">
        <v>10.0</v>
      </c>
      <c r="K3" s="419">
        <v>11.0</v>
      </c>
      <c r="L3" s="420">
        <v>12.0</v>
      </c>
      <c r="M3" s="418">
        <v>13.0</v>
      </c>
      <c r="N3" s="421" t="s">
        <v>50</v>
      </c>
      <c r="O3" s="422">
        <v>15.0</v>
      </c>
      <c r="P3" s="316"/>
    </row>
    <row r="4" hidden="1">
      <c r="A4" s="49">
        <v>1.0</v>
      </c>
      <c r="B4" s="51" t="s">
        <v>9158</v>
      </c>
      <c r="C4" s="51" t="s">
        <v>9159</v>
      </c>
      <c r="D4" s="49">
        <v>1094.0</v>
      </c>
      <c r="E4" s="49" t="s">
        <v>18</v>
      </c>
      <c r="F4" s="49" t="s">
        <v>75</v>
      </c>
      <c r="G4" s="51" t="s">
        <v>18</v>
      </c>
      <c r="H4" s="96">
        <v>44095.0</v>
      </c>
      <c r="I4" s="96">
        <v>44096.0</v>
      </c>
      <c r="J4" s="81" t="s">
        <v>9160</v>
      </c>
      <c r="K4" s="54" t="s">
        <v>18</v>
      </c>
      <c r="L4" s="98" t="s">
        <v>18</v>
      </c>
      <c r="M4" s="55" t="s">
        <v>18</v>
      </c>
      <c r="N4" s="56" t="s">
        <v>18</v>
      </c>
      <c r="O4" s="423"/>
      <c r="P4" s="152"/>
    </row>
    <row r="5" hidden="1">
      <c r="A5" s="49">
        <v>1.0</v>
      </c>
      <c r="B5" s="51" t="s">
        <v>9161</v>
      </c>
      <c r="C5" s="51" t="s">
        <v>9162</v>
      </c>
      <c r="D5" s="49">
        <v>1083.0</v>
      </c>
      <c r="E5" s="49" t="s">
        <v>18</v>
      </c>
      <c r="F5" s="49" t="s">
        <v>75</v>
      </c>
      <c r="G5" s="51" t="s">
        <v>18</v>
      </c>
      <c r="H5" s="96">
        <v>44095.0</v>
      </c>
      <c r="I5" s="96">
        <v>44096.0</v>
      </c>
      <c r="J5" s="81" t="s">
        <v>9160</v>
      </c>
      <c r="K5" s="54" t="s">
        <v>18</v>
      </c>
      <c r="L5" s="98" t="s">
        <v>18</v>
      </c>
      <c r="M5" s="55" t="s">
        <v>18</v>
      </c>
      <c r="N5" s="56" t="s">
        <v>18</v>
      </c>
      <c r="O5" s="423"/>
      <c r="P5" s="152"/>
    </row>
    <row r="6" hidden="1">
      <c r="A6" s="49">
        <v>1.0</v>
      </c>
      <c r="B6" s="51" t="s">
        <v>9163</v>
      </c>
      <c r="C6" s="51" t="s">
        <v>9164</v>
      </c>
      <c r="D6" s="49">
        <v>1073.0</v>
      </c>
      <c r="E6" s="49" t="s">
        <v>18</v>
      </c>
      <c r="F6" s="49" t="s">
        <v>75</v>
      </c>
      <c r="G6" s="51" t="s">
        <v>18</v>
      </c>
      <c r="H6" s="96">
        <v>44095.0</v>
      </c>
      <c r="I6" s="200">
        <v>44096.0</v>
      </c>
      <c r="J6" s="81" t="s">
        <v>9160</v>
      </c>
      <c r="K6" s="54" t="s">
        <v>18</v>
      </c>
      <c r="L6" s="98" t="s">
        <v>18</v>
      </c>
      <c r="M6" s="55" t="s">
        <v>18</v>
      </c>
      <c r="N6" s="424" t="s">
        <v>18</v>
      </c>
      <c r="O6" s="423"/>
      <c r="P6" s="152"/>
    </row>
    <row r="7" ht="45.75" hidden="1" customHeight="1">
      <c r="A7" s="49">
        <v>1.0</v>
      </c>
      <c r="B7" s="51" t="s">
        <v>9165</v>
      </c>
      <c r="C7" s="51" t="s">
        <v>9166</v>
      </c>
      <c r="D7" s="49">
        <v>1076.0</v>
      </c>
      <c r="E7" s="49" t="s">
        <v>18</v>
      </c>
      <c r="F7" s="49" t="s">
        <v>75</v>
      </c>
      <c r="G7" s="51" t="s">
        <v>18</v>
      </c>
      <c r="H7" s="96">
        <v>44095.0</v>
      </c>
      <c r="I7" s="96">
        <v>44096.0</v>
      </c>
      <c r="J7" s="81" t="s">
        <v>9160</v>
      </c>
      <c r="K7" s="54" t="s">
        <v>18</v>
      </c>
      <c r="L7" s="98" t="s">
        <v>18</v>
      </c>
      <c r="M7" s="55" t="s">
        <v>18</v>
      </c>
      <c r="N7" s="56" t="s">
        <v>18</v>
      </c>
      <c r="O7" s="423"/>
      <c r="P7" s="152"/>
    </row>
    <row r="8" hidden="1">
      <c r="A8" s="49">
        <v>1.0</v>
      </c>
      <c r="B8" s="51" t="s">
        <v>2013</v>
      </c>
      <c r="C8" s="51" t="s">
        <v>70</v>
      </c>
      <c r="D8" s="49">
        <v>1138.0</v>
      </c>
      <c r="E8" s="49" t="s">
        <v>18</v>
      </c>
      <c r="F8" s="49" t="s">
        <v>75</v>
      </c>
      <c r="G8" s="128" t="s">
        <v>18</v>
      </c>
      <c r="H8" s="96">
        <v>44109.0</v>
      </c>
      <c r="I8" s="200">
        <v>44110.0</v>
      </c>
      <c r="J8" s="53" t="s">
        <v>9167</v>
      </c>
      <c r="K8" s="54" t="s">
        <v>18</v>
      </c>
      <c r="L8" s="98" t="s">
        <v>18</v>
      </c>
      <c r="M8" s="55" t="s">
        <v>18</v>
      </c>
      <c r="N8" s="56" t="s">
        <v>18</v>
      </c>
      <c r="O8" s="425"/>
      <c r="P8" s="152"/>
    </row>
    <row r="9" hidden="1">
      <c r="A9" s="49">
        <v>1.0</v>
      </c>
      <c r="B9" s="51" t="s">
        <v>142</v>
      </c>
      <c r="C9" s="51" t="s">
        <v>9168</v>
      </c>
      <c r="D9" s="49">
        <v>1194.0</v>
      </c>
      <c r="E9" s="49" t="s">
        <v>18</v>
      </c>
      <c r="F9" s="49" t="s">
        <v>75</v>
      </c>
      <c r="G9" s="51" t="s">
        <v>18</v>
      </c>
      <c r="H9" s="426">
        <v>44116.0</v>
      </c>
      <c r="I9" s="96">
        <v>44116.0</v>
      </c>
      <c r="J9" s="53" t="s">
        <v>9169</v>
      </c>
      <c r="K9" s="54" t="s">
        <v>18</v>
      </c>
      <c r="L9" s="98" t="s">
        <v>18</v>
      </c>
      <c r="M9" s="55" t="s">
        <v>18</v>
      </c>
      <c r="N9" s="56" t="s">
        <v>18</v>
      </c>
      <c r="O9" s="425"/>
      <c r="P9" s="152"/>
    </row>
    <row r="10" hidden="1">
      <c r="A10" s="49">
        <v>1.0</v>
      </c>
      <c r="B10" s="51" t="s">
        <v>9170</v>
      </c>
      <c r="C10" s="51" t="s">
        <v>9171</v>
      </c>
      <c r="D10" s="49">
        <v>1309.0</v>
      </c>
      <c r="E10" s="49" t="s">
        <v>4454</v>
      </c>
      <c r="F10" s="49" t="s">
        <v>75</v>
      </c>
      <c r="G10" s="51" t="s">
        <v>18</v>
      </c>
      <c r="H10" s="96">
        <v>44141.0</v>
      </c>
      <c r="I10" s="96">
        <v>44145.0</v>
      </c>
      <c r="J10" s="53" t="s">
        <v>9172</v>
      </c>
      <c r="K10" s="54">
        <v>834121.0</v>
      </c>
      <c r="L10" s="98" t="s">
        <v>18</v>
      </c>
      <c r="M10" s="55" t="s">
        <v>18</v>
      </c>
      <c r="N10" s="56" t="s">
        <v>18</v>
      </c>
      <c r="O10" s="58"/>
      <c r="P10" s="152"/>
    </row>
    <row r="11" hidden="1">
      <c r="A11" s="49">
        <v>1.0</v>
      </c>
      <c r="B11" s="51" t="s">
        <v>9170</v>
      </c>
      <c r="C11" s="51" t="s">
        <v>9171</v>
      </c>
      <c r="D11" s="49">
        <v>1118.0</v>
      </c>
      <c r="E11" s="49" t="s">
        <v>9173</v>
      </c>
      <c r="F11" s="49" t="s">
        <v>75</v>
      </c>
      <c r="G11" s="51" t="s">
        <v>18</v>
      </c>
      <c r="H11" s="96">
        <v>44099.0</v>
      </c>
      <c r="I11" s="96">
        <v>44103.0</v>
      </c>
      <c r="J11" s="427" t="s">
        <v>9174</v>
      </c>
      <c r="K11" s="54">
        <v>834273.0</v>
      </c>
      <c r="L11" s="98" t="s">
        <v>18</v>
      </c>
      <c r="M11" s="55" t="s">
        <v>18</v>
      </c>
      <c r="N11" s="56" t="s">
        <v>18</v>
      </c>
      <c r="O11" s="425"/>
      <c r="P11" s="152"/>
    </row>
    <row r="12" ht="105.0" hidden="1" customHeight="1">
      <c r="A12" s="49">
        <v>1.0</v>
      </c>
      <c r="B12" s="49" t="s">
        <v>9175</v>
      </c>
      <c r="C12" s="51" t="s">
        <v>1319</v>
      </c>
      <c r="D12" s="49" t="s">
        <v>18</v>
      </c>
      <c r="E12" s="49" t="s">
        <v>9176</v>
      </c>
      <c r="F12" s="49" t="s">
        <v>75</v>
      </c>
      <c r="G12" s="51" t="s">
        <v>18</v>
      </c>
      <c r="H12" s="96">
        <v>44095.0</v>
      </c>
      <c r="I12" s="96">
        <v>44095.0</v>
      </c>
      <c r="J12" s="53" t="s">
        <v>9177</v>
      </c>
      <c r="K12" s="54">
        <v>69080.0</v>
      </c>
      <c r="L12" s="98" t="s">
        <v>9178</v>
      </c>
      <c r="M12" s="55" t="s">
        <v>18</v>
      </c>
      <c r="N12" s="56" t="s">
        <v>18</v>
      </c>
      <c r="O12" s="425"/>
      <c r="P12" s="152"/>
    </row>
    <row r="13" hidden="1">
      <c r="A13" s="49">
        <v>1.0</v>
      </c>
      <c r="B13" s="51" t="s">
        <v>965</v>
      </c>
      <c r="C13" s="51" t="s">
        <v>9179</v>
      </c>
      <c r="D13" s="49" t="s">
        <v>18</v>
      </c>
      <c r="E13" s="49" t="s">
        <v>9180</v>
      </c>
      <c r="F13" s="49" t="s">
        <v>75</v>
      </c>
      <c r="G13" s="51" t="s">
        <v>18</v>
      </c>
      <c r="H13" s="96">
        <v>44096.0</v>
      </c>
      <c r="I13" s="96">
        <v>44096.0</v>
      </c>
      <c r="J13" s="53" t="s">
        <v>9181</v>
      </c>
      <c r="K13" s="54">
        <v>6892017.0</v>
      </c>
      <c r="L13" s="98" t="s">
        <v>18</v>
      </c>
      <c r="M13" s="55" t="s">
        <v>18</v>
      </c>
      <c r="N13" s="56" t="s">
        <v>18</v>
      </c>
      <c r="O13" s="425"/>
      <c r="P13" s="152"/>
    </row>
    <row r="14" hidden="1">
      <c r="A14" s="49">
        <v>1.0</v>
      </c>
      <c r="B14" s="51" t="s">
        <v>142</v>
      </c>
      <c r="C14" s="51" t="s">
        <v>326</v>
      </c>
      <c r="D14" s="49">
        <v>1092.0</v>
      </c>
      <c r="E14" s="49" t="s">
        <v>9182</v>
      </c>
      <c r="F14" s="49" t="s">
        <v>75</v>
      </c>
      <c r="G14" s="51" t="s">
        <v>18</v>
      </c>
      <c r="H14" s="96">
        <v>44095.0</v>
      </c>
      <c r="I14" s="96">
        <v>44102.0</v>
      </c>
      <c r="J14" s="53" t="s">
        <v>9183</v>
      </c>
      <c r="K14" s="54">
        <v>14671.0</v>
      </c>
      <c r="L14" s="98" t="s">
        <v>18</v>
      </c>
      <c r="M14" s="55" t="s">
        <v>18</v>
      </c>
      <c r="N14" s="56" t="s">
        <v>18</v>
      </c>
      <c r="O14" s="423"/>
      <c r="P14" s="152"/>
    </row>
    <row r="15" hidden="1">
      <c r="A15" s="49">
        <v>1.0</v>
      </c>
      <c r="B15" s="51" t="s">
        <v>9184</v>
      </c>
      <c r="C15" s="51" t="s">
        <v>70</v>
      </c>
      <c r="D15" s="49">
        <v>1112.0</v>
      </c>
      <c r="E15" s="49" t="s">
        <v>9185</v>
      </c>
      <c r="F15" s="49" t="s">
        <v>75</v>
      </c>
      <c r="G15" s="51" t="s">
        <v>18</v>
      </c>
      <c r="H15" s="96">
        <v>44097.0</v>
      </c>
      <c r="I15" s="96">
        <v>44106.0</v>
      </c>
      <c r="J15" s="53" t="s">
        <v>9186</v>
      </c>
      <c r="K15" s="54">
        <v>3502577.0</v>
      </c>
      <c r="L15" s="98" t="s">
        <v>18</v>
      </c>
      <c r="M15" s="55" t="s">
        <v>18</v>
      </c>
      <c r="N15" s="56" t="s">
        <v>18</v>
      </c>
      <c r="O15" s="425"/>
      <c r="P15" s="152"/>
    </row>
    <row r="16" hidden="1">
      <c r="A16" s="49">
        <v>1.0</v>
      </c>
      <c r="B16" s="51" t="s">
        <v>357</v>
      </c>
      <c r="C16" s="51" t="s">
        <v>70</v>
      </c>
      <c r="D16" s="49">
        <v>1196.0</v>
      </c>
      <c r="E16" s="49" t="s">
        <v>9187</v>
      </c>
      <c r="F16" s="49" t="s">
        <v>75</v>
      </c>
      <c r="G16" s="51" t="s">
        <v>18</v>
      </c>
      <c r="H16" s="96">
        <v>44113.0</v>
      </c>
      <c r="I16" s="96">
        <v>44116.0</v>
      </c>
      <c r="J16" s="53" t="s">
        <v>9188</v>
      </c>
      <c r="K16" s="54">
        <v>513543.0</v>
      </c>
      <c r="L16" s="98" t="s">
        <v>18</v>
      </c>
      <c r="M16" s="55" t="s">
        <v>18</v>
      </c>
      <c r="N16" s="56" t="s">
        <v>18</v>
      </c>
      <c r="O16" s="425"/>
      <c r="P16" s="152"/>
    </row>
    <row r="17" hidden="1">
      <c r="A17" s="49">
        <v>1.0</v>
      </c>
      <c r="B17" s="51" t="s">
        <v>8467</v>
      </c>
      <c r="C17" s="51" t="s">
        <v>70</v>
      </c>
      <c r="D17" s="49">
        <v>1131.0</v>
      </c>
      <c r="E17" s="49" t="s">
        <v>9189</v>
      </c>
      <c r="F17" s="49" t="s">
        <v>75</v>
      </c>
      <c r="G17" s="51" t="s">
        <v>18</v>
      </c>
      <c r="H17" s="96">
        <v>44103.0</v>
      </c>
      <c r="I17" s="96">
        <v>44106.0</v>
      </c>
      <c r="J17" s="427" t="s">
        <v>9190</v>
      </c>
      <c r="K17" s="54">
        <v>1179866.0</v>
      </c>
      <c r="L17" s="98" t="s">
        <v>18</v>
      </c>
      <c r="M17" s="55" t="s">
        <v>18</v>
      </c>
      <c r="N17" s="56" t="s">
        <v>18</v>
      </c>
      <c r="O17" s="425"/>
      <c r="P17" s="152"/>
    </row>
    <row r="18">
      <c r="A18" s="210">
        <v>1.0</v>
      </c>
      <c r="B18" s="428" t="s">
        <v>73</v>
      </c>
      <c r="C18" s="128" t="s">
        <v>9191</v>
      </c>
      <c r="D18" s="210" t="s">
        <v>18</v>
      </c>
      <c r="E18" s="210" t="s">
        <v>9192</v>
      </c>
      <c r="F18" s="210" t="s">
        <v>75</v>
      </c>
      <c r="G18" s="128" t="s">
        <v>18</v>
      </c>
      <c r="H18" s="212">
        <v>44161.0</v>
      </c>
      <c r="I18" s="212">
        <v>44179.0</v>
      </c>
      <c r="J18" s="53" t="s">
        <v>9193</v>
      </c>
      <c r="K18" s="132">
        <f t="shared" ref="K18:K19" si="1">7349030*75</f>
        <v>551177250</v>
      </c>
      <c r="L18" s="128" t="s">
        <v>9194</v>
      </c>
      <c r="M18" s="134" t="s">
        <v>9195</v>
      </c>
      <c r="N18" s="213" t="s">
        <v>18</v>
      </c>
      <c r="O18" s="88" t="s">
        <v>79</v>
      </c>
    </row>
    <row r="19">
      <c r="A19" s="49">
        <v>3.0</v>
      </c>
      <c r="B19" s="159" t="s">
        <v>73</v>
      </c>
      <c r="C19" s="51" t="s">
        <v>74</v>
      </c>
      <c r="D19" s="49" t="s">
        <v>18</v>
      </c>
      <c r="E19" s="49" t="s">
        <v>1950</v>
      </c>
      <c r="F19" s="49" t="s">
        <v>75</v>
      </c>
      <c r="G19" s="49" t="s">
        <v>18</v>
      </c>
      <c r="H19" s="52">
        <v>44134.0</v>
      </c>
      <c r="I19" s="52">
        <v>44134.0</v>
      </c>
      <c r="J19" s="53" t="s">
        <v>9196</v>
      </c>
      <c r="K19" s="54">
        <f t="shared" si="1"/>
        <v>551177250</v>
      </c>
      <c r="L19" s="51" t="s">
        <v>1941</v>
      </c>
      <c r="M19" s="55" t="s">
        <v>78</v>
      </c>
      <c r="N19" s="56">
        <v>4.142400668E7</v>
      </c>
      <c r="O19" s="88" t="s">
        <v>79</v>
      </c>
    </row>
    <row r="20" hidden="1">
      <c r="A20" s="49">
        <v>1.0</v>
      </c>
      <c r="B20" s="51" t="s">
        <v>6177</v>
      </c>
      <c r="C20" s="51" t="s">
        <v>9197</v>
      </c>
      <c r="D20" s="49" t="s">
        <v>18</v>
      </c>
      <c r="E20" s="49" t="s">
        <v>18</v>
      </c>
      <c r="F20" s="49" t="s">
        <v>140</v>
      </c>
      <c r="G20" s="51" t="s">
        <v>18</v>
      </c>
      <c r="H20" s="96">
        <v>43924.0</v>
      </c>
      <c r="I20" s="96">
        <v>43929.0</v>
      </c>
      <c r="J20" s="53" t="s">
        <v>9198</v>
      </c>
      <c r="K20" s="54">
        <v>560622.0</v>
      </c>
      <c r="L20" s="98" t="s">
        <v>18</v>
      </c>
      <c r="M20" s="55" t="s">
        <v>18</v>
      </c>
      <c r="N20" s="56" t="s">
        <v>18</v>
      </c>
      <c r="O20" s="425"/>
      <c r="P20" s="152"/>
    </row>
    <row r="21" hidden="1">
      <c r="A21" s="49">
        <v>1.0</v>
      </c>
      <c r="B21" s="51" t="s">
        <v>9199</v>
      </c>
      <c r="C21" s="51" t="s">
        <v>9200</v>
      </c>
      <c r="D21" s="49">
        <v>5.0</v>
      </c>
      <c r="E21" s="49" t="s">
        <v>18</v>
      </c>
      <c r="F21" s="49" t="s">
        <v>140</v>
      </c>
      <c r="G21" s="51" t="s">
        <v>18</v>
      </c>
      <c r="H21" s="96">
        <v>43840.0</v>
      </c>
      <c r="I21" s="96">
        <v>43843.0</v>
      </c>
      <c r="J21" s="53" t="s">
        <v>9201</v>
      </c>
      <c r="K21" s="54" t="s">
        <v>18</v>
      </c>
      <c r="L21" s="98" t="s">
        <v>18</v>
      </c>
      <c r="M21" s="55" t="s">
        <v>18</v>
      </c>
      <c r="N21" s="56" t="s">
        <v>18</v>
      </c>
      <c r="O21" s="425"/>
      <c r="P21" s="152"/>
    </row>
    <row r="22" hidden="1">
      <c r="A22" s="49">
        <v>1.0</v>
      </c>
      <c r="B22" s="51" t="s">
        <v>9202</v>
      </c>
      <c r="C22" s="51" t="s">
        <v>9203</v>
      </c>
      <c r="D22" s="49">
        <v>55.0</v>
      </c>
      <c r="E22" s="49" t="s">
        <v>18</v>
      </c>
      <c r="F22" s="49" t="s">
        <v>140</v>
      </c>
      <c r="G22" s="51" t="s">
        <v>18</v>
      </c>
      <c r="H22" s="96">
        <v>43851.0</v>
      </c>
      <c r="I22" s="96">
        <v>43852.0</v>
      </c>
      <c r="J22" s="53" t="s">
        <v>9204</v>
      </c>
      <c r="K22" s="54" t="s">
        <v>18</v>
      </c>
      <c r="L22" s="98" t="s">
        <v>18</v>
      </c>
      <c r="M22" s="55" t="s">
        <v>18</v>
      </c>
      <c r="N22" s="56" t="s">
        <v>18</v>
      </c>
      <c r="O22" s="425"/>
      <c r="P22" s="152"/>
    </row>
    <row r="23" hidden="1">
      <c r="A23" s="49">
        <v>1.0</v>
      </c>
      <c r="B23" s="51" t="s">
        <v>9205</v>
      </c>
      <c r="C23" s="51" t="s">
        <v>9206</v>
      </c>
      <c r="D23" s="49" t="s">
        <v>18</v>
      </c>
      <c r="E23" s="49" t="s">
        <v>18</v>
      </c>
      <c r="F23" s="49" t="s">
        <v>140</v>
      </c>
      <c r="G23" s="51" t="s">
        <v>9207</v>
      </c>
      <c r="H23" s="96">
        <v>43858.0</v>
      </c>
      <c r="I23" s="96">
        <v>43866.0</v>
      </c>
      <c r="J23" s="53" t="s">
        <v>9208</v>
      </c>
      <c r="K23" s="54" t="s">
        <v>18</v>
      </c>
      <c r="L23" s="98" t="s">
        <v>18</v>
      </c>
      <c r="M23" s="49" t="s">
        <v>18</v>
      </c>
      <c r="N23" s="67" t="s">
        <v>18</v>
      </c>
      <c r="O23" s="425"/>
      <c r="P23" s="152"/>
    </row>
    <row r="24" hidden="1">
      <c r="A24" s="49">
        <v>1.0</v>
      </c>
      <c r="B24" s="51" t="s">
        <v>9209</v>
      </c>
      <c r="C24" s="51" t="s">
        <v>7226</v>
      </c>
      <c r="D24" s="49" t="s">
        <v>18</v>
      </c>
      <c r="E24" s="49" t="s">
        <v>18</v>
      </c>
      <c r="F24" s="49" t="s">
        <v>140</v>
      </c>
      <c r="G24" s="51" t="s">
        <v>18</v>
      </c>
      <c r="H24" s="200">
        <v>43887.0</v>
      </c>
      <c r="I24" s="96">
        <v>43895.0</v>
      </c>
      <c r="J24" s="53" t="s">
        <v>9210</v>
      </c>
      <c r="K24" s="54">
        <v>800000.0</v>
      </c>
      <c r="L24" s="98" t="s">
        <v>18</v>
      </c>
      <c r="M24" s="55" t="s">
        <v>18</v>
      </c>
      <c r="N24" s="56" t="s">
        <v>18</v>
      </c>
      <c r="O24" s="425"/>
      <c r="P24" s="152"/>
    </row>
    <row r="25" hidden="1">
      <c r="A25" s="49">
        <v>1.0</v>
      </c>
      <c r="B25" s="51" t="s">
        <v>1818</v>
      </c>
      <c r="C25" s="51" t="s">
        <v>7226</v>
      </c>
      <c r="D25" s="49" t="s">
        <v>18</v>
      </c>
      <c r="E25" s="49" t="s">
        <v>18</v>
      </c>
      <c r="F25" s="49" t="s">
        <v>140</v>
      </c>
      <c r="G25" s="51" t="s">
        <v>18</v>
      </c>
      <c r="H25" s="200">
        <v>43887.0</v>
      </c>
      <c r="I25" s="96">
        <v>43895.0</v>
      </c>
      <c r="J25" s="53" t="s">
        <v>9211</v>
      </c>
      <c r="K25" s="54" t="s">
        <v>18</v>
      </c>
      <c r="L25" s="98" t="s">
        <v>18</v>
      </c>
      <c r="M25" s="55" t="s">
        <v>18</v>
      </c>
      <c r="N25" s="56" t="s">
        <v>18</v>
      </c>
      <c r="O25" s="425"/>
      <c r="P25" s="152"/>
    </row>
    <row r="26" hidden="1">
      <c r="A26" s="49">
        <v>2.0</v>
      </c>
      <c r="B26" s="51" t="s">
        <v>233</v>
      </c>
      <c r="C26" s="51" t="s">
        <v>9212</v>
      </c>
      <c r="D26" s="49">
        <v>191.0</v>
      </c>
      <c r="E26" s="49" t="s">
        <v>18</v>
      </c>
      <c r="F26" s="49" t="s">
        <v>140</v>
      </c>
      <c r="G26" s="51" t="s">
        <v>18</v>
      </c>
      <c r="H26" s="96">
        <v>43886.0</v>
      </c>
      <c r="I26" s="200">
        <v>43888.0</v>
      </c>
      <c r="J26" s="53" t="s">
        <v>9213</v>
      </c>
      <c r="K26" s="54" t="s">
        <v>18</v>
      </c>
      <c r="L26" s="98" t="s">
        <v>18</v>
      </c>
      <c r="M26" s="55" t="s">
        <v>18</v>
      </c>
      <c r="N26" s="56" t="s">
        <v>18</v>
      </c>
      <c r="O26" s="425"/>
      <c r="P26" s="152"/>
    </row>
    <row r="27" hidden="1">
      <c r="A27" s="49">
        <v>1.0</v>
      </c>
      <c r="B27" s="51" t="s">
        <v>9214</v>
      </c>
      <c r="C27" s="51" t="s">
        <v>9215</v>
      </c>
      <c r="D27" s="49">
        <v>184.0</v>
      </c>
      <c r="E27" s="49" t="s">
        <v>18</v>
      </c>
      <c r="F27" s="49" t="s">
        <v>140</v>
      </c>
      <c r="G27" s="51" t="s">
        <v>18</v>
      </c>
      <c r="H27" s="96">
        <v>43882.0</v>
      </c>
      <c r="I27" s="200">
        <v>43887.0</v>
      </c>
      <c r="J27" s="53" t="s">
        <v>9216</v>
      </c>
      <c r="K27" s="54" t="s">
        <v>18</v>
      </c>
      <c r="L27" s="98" t="s">
        <v>18</v>
      </c>
      <c r="M27" s="55" t="s">
        <v>18</v>
      </c>
      <c r="N27" s="56" t="s">
        <v>18</v>
      </c>
      <c r="O27" s="425"/>
      <c r="P27" s="152"/>
    </row>
    <row r="28" hidden="1">
      <c r="A28" s="49">
        <v>1.0</v>
      </c>
      <c r="B28" s="51" t="s">
        <v>9217</v>
      </c>
      <c r="C28" s="51" t="s">
        <v>9218</v>
      </c>
      <c r="D28" s="49">
        <v>280.0</v>
      </c>
      <c r="E28" s="49" t="s">
        <v>18</v>
      </c>
      <c r="F28" s="49" t="s">
        <v>140</v>
      </c>
      <c r="G28" s="51" t="s">
        <v>18</v>
      </c>
      <c r="H28" s="96">
        <v>43894.0</v>
      </c>
      <c r="I28" s="96">
        <v>43902.0</v>
      </c>
      <c r="J28" s="53" t="s">
        <v>9219</v>
      </c>
      <c r="K28" s="54" t="s">
        <v>18</v>
      </c>
      <c r="L28" s="398" t="s">
        <v>18</v>
      </c>
      <c r="M28" s="55" t="s">
        <v>18</v>
      </c>
      <c r="N28" s="55" t="s">
        <v>18</v>
      </c>
      <c r="O28" s="425"/>
      <c r="P28" s="152"/>
    </row>
    <row r="29" hidden="1">
      <c r="A29" s="49">
        <v>1.0</v>
      </c>
      <c r="B29" s="51" t="s">
        <v>258</v>
      </c>
      <c r="C29" s="51" t="s">
        <v>9220</v>
      </c>
      <c r="D29" s="49">
        <v>408.0</v>
      </c>
      <c r="E29" s="49" t="s">
        <v>18</v>
      </c>
      <c r="F29" s="49" t="s">
        <v>140</v>
      </c>
      <c r="G29" s="51" t="s">
        <v>18</v>
      </c>
      <c r="H29" s="96">
        <v>43917.0</v>
      </c>
      <c r="I29" s="96">
        <v>43920.0</v>
      </c>
      <c r="J29" s="53" t="s">
        <v>9221</v>
      </c>
      <c r="K29" s="54" t="s">
        <v>18</v>
      </c>
      <c r="L29" s="98" t="s">
        <v>18</v>
      </c>
      <c r="M29" s="55" t="s">
        <v>18</v>
      </c>
      <c r="N29" s="56" t="s">
        <v>18</v>
      </c>
      <c r="O29" s="425"/>
      <c r="P29" s="152"/>
    </row>
    <row r="30" hidden="1">
      <c r="A30" s="49">
        <v>1.0</v>
      </c>
      <c r="B30" s="51" t="s">
        <v>258</v>
      </c>
      <c r="C30" s="51" t="s">
        <v>9222</v>
      </c>
      <c r="D30" s="49">
        <v>377.0</v>
      </c>
      <c r="E30" s="49" t="s">
        <v>18</v>
      </c>
      <c r="F30" s="49" t="s">
        <v>140</v>
      </c>
      <c r="G30" s="51" t="s">
        <v>18</v>
      </c>
      <c r="H30" s="96">
        <v>43914.0</v>
      </c>
      <c r="I30" s="96">
        <v>43917.0</v>
      </c>
      <c r="J30" s="53" t="s">
        <v>9223</v>
      </c>
      <c r="K30" s="54" t="s">
        <v>18</v>
      </c>
      <c r="L30" s="98" t="s">
        <v>18</v>
      </c>
      <c r="M30" s="55" t="s">
        <v>18</v>
      </c>
      <c r="N30" s="56" t="s">
        <v>18</v>
      </c>
      <c r="O30" s="425"/>
      <c r="P30" s="152"/>
    </row>
    <row r="31" hidden="1">
      <c r="A31" s="49">
        <v>2.0</v>
      </c>
      <c r="B31" s="51" t="s">
        <v>2087</v>
      </c>
      <c r="C31" s="51" t="s">
        <v>266</v>
      </c>
      <c r="D31" s="49">
        <v>443.0</v>
      </c>
      <c r="E31" s="49" t="s">
        <v>18</v>
      </c>
      <c r="F31" s="49" t="s">
        <v>140</v>
      </c>
      <c r="G31" s="51" t="s">
        <v>1946</v>
      </c>
      <c r="H31" s="96">
        <v>43937.0</v>
      </c>
      <c r="I31" s="200">
        <v>43945.0</v>
      </c>
      <c r="J31" s="53" t="s">
        <v>9224</v>
      </c>
      <c r="K31" s="54" t="s">
        <v>18</v>
      </c>
      <c r="L31" s="98" t="s">
        <v>18</v>
      </c>
      <c r="M31" s="55" t="s">
        <v>18</v>
      </c>
      <c r="N31" s="56" t="s">
        <v>18</v>
      </c>
      <c r="O31" s="425"/>
      <c r="P31" s="152"/>
    </row>
    <row r="32" hidden="1">
      <c r="A32" s="49">
        <v>1.0</v>
      </c>
      <c r="B32" s="51" t="s">
        <v>9225</v>
      </c>
      <c r="C32" s="51" t="s">
        <v>7340</v>
      </c>
      <c r="D32" s="49">
        <v>533.0</v>
      </c>
      <c r="E32" s="49" t="s">
        <v>18</v>
      </c>
      <c r="F32" s="49" t="s">
        <v>140</v>
      </c>
      <c r="G32" s="51" t="s">
        <v>18</v>
      </c>
      <c r="H32" s="96">
        <v>43963.0</v>
      </c>
      <c r="I32" s="96">
        <v>43964.0</v>
      </c>
      <c r="J32" s="53" t="s">
        <v>9226</v>
      </c>
      <c r="K32" s="54" t="s">
        <v>18</v>
      </c>
      <c r="L32" s="98" t="s">
        <v>18</v>
      </c>
      <c r="M32" s="55" t="s">
        <v>18</v>
      </c>
      <c r="N32" s="56" t="s">
        <v>18</v>
      </c>
      <c r="O32" s="425"/>
      <c r="P32" s="152"/>
    </row>
    <row r="33" hidden="1">
      <c r="A33" s="49">
        <v>2.0</v>
      </c>
      <c r="B33" s="51" t="s">
        <v>299</v>
      </c>
      <c r="C33" s="51" t="s">
        <v>9227</v>
      </c>
      <c r="D33" s="49">
        <v>535.0</v>
      </c>
      <c r="E33" s="49" t="s">
        <v>18</v>
      </c>
      <c r="F33" s="49" t="s">
        <v>140</v>
      </c>
      <c r="G33" s="51" t="s">
        <v>18</v>
      </c>
      <c r="H33" s="96">
        <v>43963.0</v>
      </c>
      <c r="I33" s="96">
        <v>43969.0</v>
      </c>
      <c r="J33" s="53" t="s">
        <v>9228</v>
      </c>
      <c r="K33" s="54" t="s">
        <v>18</v>
      </c>
      <c r="L33" s="98" t="s">
        <v>18</v>
      </c>
      <c r="M33" s="55" t="s">
        <v>18</v>
      </c>
      <c r="N33" s="56" t="s">
        <v>18</v>
      </c>
      <c r="O33" s="425"/>
      <c r="P33" s="152"/>
    </row>
    <row r="34" hidden="1">
      <c r="A34" s="49">
        <v>2.0</v>
      </c>
      <c r="B34" s="51" t="s">
        <v>9229</v>
      </c>
      <c r="C34" s="51" t="s">
        <v>266</v>
      </c>
      <c r="D34" s="49">
        <v>577.0</v>
      </c>
      <c r="E34" s="49" t="s">
        <v>18</v>
      </c>
      <c r="F34" s="49" t="s">
        <v>140</v>
      </c>
      <c r="G34" s="51" t="s">
        <v>18</v>
      </c>
      <c r="H34" s="96">
        <v>43978.0</v>
      </c>
      <c r="I34" s="96">
        <v>43978.0</v>
      </c>
      <c r="J34" s="53" t="s">
        <v>9230</v>
      </c>
      <c r="K34" s="54" t="s">
        <v>18</v>
      </c>
      <c r="L34" s="98" t="s">
        <v>18</v>
      </c>
      <c r="M34" s="49" t="s">
        <v>18</v>
      </c>
      <c r="N34" s="67" t="s">
        <v>18</v>
      </c>
      <c r="O34" s="425"/>
      <c r="P34" s="152"/>
    </row>
    <row r="35" hidden="1">
      <c r="A35" s="49">
        <v>1.0</v>
      </c>
      <c r="B35" s="51" t="s">
        <v>1275</v>
      </c>
      <c r="C35" s="51" t="s">
        <v>513</v>
      </c>
      <c r="D35" s="49">
        <v>626.0</v>
      </c>
      <c r="E35" s="49" t="s">
        <v>18</v>
      </c>
      <c r="F35" s="49" t="s">
        <v>140</v>
      </c>
      <c r="G35" s="51" t="s">
        <v>18</v>
      </c>
      <c r="H35" s="96">
        <v>43993.0</v>
      </c>
      <c r="I35" s="96">
        <v>44004.0</v>
      </c>
      <c r="J35" s="53" t="s">
        <v>9231</v>
      </c>
      <c r="K35" s="429" t="s">
        <v>18</v>
      </c>
      <c r="L35" s="98" t="s">
        <v>18</v>
      </c>
      <c r="M35" s="55" t="s">
        <v>18</v>
      </c>
      <c r="N35" s="56" t="s">
        <v>18</v>
      </c>
      <c r="O35" s="88"/>
      <c r="P35" s="152"/>
    </row>
    <row r="36" hidden="1">
      <c r="A36" s="49">
        <v>1.0</v>
      </c>
      <c r="B36" s="51" t="s">
        <v>2087</v>
      </c>
      <c r="C36" s="51" t="s">
        <v>9232</v>
      </c>
      <c r="D36" s="49" t="s">
        <v>9233</v>
      </c>
      <c r="E36" s="49" t="s">
        <v>18</v>
      </c>
      <c r="F36" s="49" t="s">
        <v>140</v>
      </c>
      <c r="G36" s="51" t="s">
        <v>18</v>
      </c>
      <c r="H36" s="96">
        <v>43997.0</v>
      </c>
      <c r="I36" s="200">
        <v>44020.0</v>
      </c>
      <c r="J36" s="53" t="s">
        <v>9234</v>
      </c>
      <c r="K36" s="54" t="s">
        <v>18</v>
      </c>
      <c r="L36" s="98" t="s">
        <v>9235</v>
      </c>
      <c r="M36" s="55" t="s">
        <v>18</v>
      </c>
      <c r="N36" s="56" t="s">
        <v>18</v>
      </c>
      <c r="O36" s="88"/>
      <c r="P36" s="152"/>
    </row>
    <row r="37" hidden="1">
      <c r="A37" s="49">
        <v>1.0</v>
      </c>
      <c r="B37" s="51" t="s">
        <v>9236</v>
      </c>
      <c r="C37" s="51" t="s">
        <v>9237</v>
      </c>
      <c r="D37" s="49">
        <v>662.0</v>
      </c>
      <c r="E37" s="49" t="s">
        <v>18</v>
      </c>
      <c r="F37" s="49" t="s">
        <v>140</v>
      </c>
      <c r="G37" s="51" t="s">
        <v>202</v>
      </c>
      <c r="H37" s="96">
        <v>44004.0</v>
      </c>
      <c r="I37" s="96">
        <v>44007.0</v>
      </c>
      <c r="J37" s="53" t="s">
        <v>9238</v>
      </c>
      <c r="K37" s="54" t="s">
        <v>18</v>
      </c>
      <c r="L37" s="98" t="s">
        <v>18</v>
      </c>
      <c r="M37" s="216" t="s">
        <v>18</v>
      </c>
      <c r="N37" s="56" t="s">
        <v>18</v>
      </c>
      <c r="O37" s="425"/>
      <c r="P37" s="152"/>
    </row>
    <row r="38" hidden="1">
      <c r="A38" s="49">
        <v>2.0</v>
      </c>
      <c r="B38" s="51" t="s">
        <v>9239</v>
      </c>
      <c r="C38" s="51" t="s">
        <v>266</v>
      </c>
      <c r="D38" s="49">
        <v>752.0</v>
      </c>
      <c r="E38" s="49" t="s">
        <v>18</v>
      </c>
      <c r="F38" s="49" t="s">
        <v>140</v>
      </c>
      <c r="G38" s="51" t="s">
        <v>18</v>
      </c>
      <c r="H38" s="96">
        <v>44021.0</v>
      </c>
      <c r="I38" s="96">
        <v>44021.0</v>
      </c>
      <c r="J38" s="81" t="s">
        <v>9240</v>
      </c>
      <c r="K38" s="54" t="s">
        <v>18</v>
      </c>
      <c r="L38" s="98" t="s">
        <v>18</v>
      </c>
      <c r="M38" s="55" t="s">
        <v>18</v>
      </c>
      <c r="N38" s="56" t="s">
        <v>18</v>
      </c>
      <c r="O38" s="88"/>
      <c r="P38" s="152"/>
    </row>
    <row r="39" hidden="1">
      <c r="A39" s="49">
        <v>2.0</v>
      </c>
      <c r="B39" s="51" t="s">
        <v>1287</v>
      </c>
      <c r="C39" s="51" t="s">
        <v>266</v>
      </c>
      <c r="D39" s="430">
        <v>747.0</v>
      </c>
      <c r="E39" s="49" t="s">
        <v>18</v>
      </c>
      <c r="F39" s="49" t="s">
        <v>140</v>
      </c>
      <c r="G39" s="51" t="s">
        <v>18</v>
      </c>
      <c r="H39" s="96">
        <v>44020.0</v>
      </c>
      <c r="I39" s="431">
        <v>44025.0</v>
      </c>
      <c r="J39" s="53" t="s">
        <v>9241</v>
      </c>
      <c r="K39" s="432" t="s">
        <v>18</v>
      </c>
      <c r="L39" s="50" t="s">
        <v>18</v>
      </c>
      <c r="M39" s="433" t="s">
        <v>18</v>
      </c>
      <c r="N39" s="434" t="s">
        <v>18</v>
      </c>
      <c r="O39" s="88"/>
      <c r="P39" s="152"/>
    </row>
    <row r="40" hidden="1">
      <c r="A40" s="49">
        <v>2.0</v>
      </c>
      <c r="B40" s="51" t="s">
        <v>9242</v>
      </c>
      <c r="C40" s="51" t="s">
        <v>9243</v>
      </c>
      <c r="D40" s="49">
        <v>821.0</v>
      </c>
      <c r="E40" s="49" t="s">
        <v>18</v>
      </c>
      <c r="F40" s="49" t="s">
        <v>140</v>
      </c>
      <c r="G40" s="51" t="s">
        <v>202</v>
      </c>
      <c r="H40" s="96">
        <v>44035.0</v>
      </c>
      <c r="I40" s="200">
        <v>44042.0</v>
      </c>
      <c r="J40" s="53" t="s">
        <v>9244</v>
      </c>
      <c r="K40" s="54" t="s">
        <v>18</v>
      </c>
      <c r="L40" s="98" t="s">
        <v>18</v>
      </c>
      <c r="M40" s="49" t="s">
        <v>18</v>
      </c>
      <c r="N40" s="67" t="s">
        <v>18</v>
      </c>
      <c r="O40" s="425"/>
      <c r="P40" s="152"/>
    </row>
    <row r="41" hidden="1">
      <c r="A41" s="49">
        <v>1.0</v>
      </c>
      <c r="B41" s="51" t="s">
        <v>127</v>
      </c>
      <c r="C41" s="51" t="s">
        <v>7801</v>
      </c>
      <c r="D41" s="49">
        <v>874.0</v>
      </c>
      <c r="E41" s="49" t="s">
        <v>18</v>
      </c>
      <c r="F41" s="49" t="s">
        <v>140</v>
      </c>
      <c r="G41" s="51" t="s">
        <v>18</v>
      </c>
      <c r="H41" s="96">
        <v>44050.0</v>
      </c>
      <c r="I41" s="96">
        <v>44056.0</v>
      </c>
      <c r="J41" s="81" t="s">
        <v>9245</v>
      </c>
      <c r="K41" s="54" t="s">
        <v>18</v>
      </c>
      <c r="L41" s="98" t="s">
        <v>9246</v>
      </c>
      <c r="M41" s="55" t="s">
        <v>18</v>
      </c>
      <c r="N41" s="56" t="s">
        <v>18</v>
      </c>
      <c r="O41" s="425"/>
      <c r="P41" s="152"/>
    </row>
    <row r="42" hidden="1">
      <c r="A42" s="49">
        <v>2.0</v>
      </c>
      <c r="B42" s="51" t="s">
        <v>9247</v>
      </c>
      <c r="C42" s="51" t="s">
        <v>9248</v>
      </c>
      <c r="D42" s="49">
        <v>888.0</v>
      </c>
      <c r="E42" s="49" t="s">
        <v>18</v>
      </c>
      <c r="F42" s="49" t="s">
        <v>140</v>
      </c>
      <c r="G42" s="51" t="s">
        <v>18</v>
      </c>
      <c r="H42" s="96">
        <v>44054.0</v>
      </c>
      <c r="I42" s="96">
        <v>44054.0</v>
      </c>
      <c r="J42" s="53" t="s">
        <v>9249</v>
      </c>
      <c r="K42" s="54" t="s">
        <v>18</v>
      </c>
      <c r="L42" s="98" t="s">
        <v>18</v>
      </c>
      <c r="M42" s="55" t="s">
        <v>18</v>
      </c>
      <c r="N42" s="56" t="s">
        <v>18</v>
      </c>
      <c r="O42" s="425"/>
      <c r="P42" s="152"/>
    </row>
    <row r="43" hidden="1">
      <c r="A43" s="49">
        <v>1.0</v>
      </c>
      <c r="B43" s="51" t="s">
        <v>6583</v>
      </c>
      <c r="C43" s="51" t="s">
        <v>4662</v>
      </c>
      <c r="D43" s="49">
        <v>876.0</v>
      </c>
      <c r="E43" s="49" t="s">
        <v>18</v>
      </c>
      <c r="F43" s="49" t="s">
        <v>140</v>
      </c>
      <c r="G43" s="51" t="s">
        <v>18</v>
      </c>
      <c r="H43" s="200">
        <v>44050.0</v>
      </c>
      <c r="I43" s="96">
        <v>44099.0</v>
      </c>
      <c r="J43" s="81" t="s">
        <v>9250</v>
      </c>
      <c r="K43" s="54" t="s">
        <v>18</v>
      </c>
      <c r="L43" s="98" t="s">
        <v>18</v>
      </c>
      <c r="M43" s="55" t="s">
        <v>18</v>
      </c>
      <c r="N43" s="56" t="s">
        <v>18</v>
      </c>
      <c r="O43" s="425"/>
      <c r="P43" s="152"/>
    </row>
    <row r="44" hidden="1">
      <c r="A44" s="49">
        <v>2.0</v>
      </c>
      <c r="B44" s="51" t="s">
        <v>2077</v>
      </c>
      <c r="C44" s="51" t="s">
        <v>9251</v>
      </c>
      <c r="D44" s="49">
        <v>1143.0</v>
      </c>
      <c r="E44" s="49" t="s">
        <v>18</v>
      </c>
      <c r="F44" s="49" t="s">
        <v>140</v>
      </c>
      <c r="G44" s="51" t="s">
        <v>18</v>
      </c>
      <c r="H44" s="96">
        <v>44109.0</v>
      </c>
      <c r="I44" s="96">
        <v>44109.0</v>
      </c>
      <c r="J44" s="53" t="s">
        <v>9252</v>
      </c>
      <c r="K44" s="54" t="s">
        <v>18</v>
      </c>
      <c r="L44" s="98" t="s">
        <v>18</v>
      </c>
      <c r="M44" s="55" t="s">
        <v>18</v>
      </c>
      <c r="N44" s="56" t="s">
        <v>18</v>
      </c>
      <c r="O44" s="425"/>
      <c r="P44" s="152"/>
    </row>
    <row r="45" hidden="1">
      <c r="A45" s="49">
        <v>1.0</v>
      </c>
      <c r="B45" s="51" t="s">
        <v>9253</v>
      </c>
      <c r="C45" s="51" t="s">
        <v>9254</v>
      </c>
      <c r="D45" s="49">
        <v>1152.0</v>
      </c>
      <c r="E45" s="49" t="s">
        <v>18</v>
      </c>
      <c r="F45" s="49" t="s">
        <v>140</v>
      </c>
      <c r="G45" s="51" t="s">
        <v>18</v>
      </c>
      <c r="H45" s="435">
        <v>44110.0</v>
      </c>
      <c r="I45" s="96">
        <v>44111.0</v>
      </c>
      <c r="J45" s="53" t="s">
        <v>9255</v>
      </c>
      <c r="K45" s="54" t="s">
        <v>18</v>
      </c>
      <c r="L45" s="98" t="s">
        <v>18</v>
      </c>
      <c r="M45" s="55" t="s">
        <v>18</v>
      </c>
      <c r="N45" s="56" t="s">
        <v>18</v>
      </c>
      <c r="O45" s="425"/>
      <c r="P45" s="152"/>
    </row>
    <row r="46" hidden="1">
      <c r="A46" s="49">
        <v>2.0</v>
      </c>
      <c r="B46" s="51" t="s">
        <v>9256</v>
      </c>
      <c r="C46" s="51" t="s">
        <v>9257</v>
      </c>
      <c r="D46" s="49">
        <v>1186.0</v>
      </c>
      <c r="E46" s="49" t="s">
        <v>18</v>
      </c>
      <c r="F46" s="49" t="s">
        <v>140</v>
      </c>
      <c r="G46" s="51" t="s">
        <v>202</v>
      </c>
      <c r="H46" s="200">
        <v>44113.0</v>
      </c>
      <c r="I46" s="96">
        <v>44117.0</v>
      </c>
      <c r="J46" s="53" t="s">
        <v>9258</v>
      </c>
      <c r="K46" s="54" t="s">
        <v>18</v>
      </c>
      <c r="L46" s="98" t="s">
        <v>18</v>
      </c>
      <c r="M46" s="55" t="s">
        <v>18</v>
      </c>
      <c r="N46" s="56" t="s">
        <v>18</v>
      </c>
      <c r="O46" s="425"/>
      <c r="P46" s="152"/>
    </row>
    <row r="47" hidden="1">
      <c r="A47" s="49">
        <v>2.0</v>
      </c>
      <c r="B47" s="51" t="s">
        <v>9259</v>
      </c>
      <c r="C47" s="51" t="s">
        <v>9260</v>
      </c>
      <c r="D47" s="49">
        <v>1184.0</v>
      </c>
      <c r="E47" s="49" t="s">
        <v>18</v>
      </c>
      <c r="F47" s="49" t="s">
        <v>140</v>
      </c>
      <c r="G47" s="51" t="s">
        <v>1946</v>
      </c>
      <c r="H47" s="276">
        <v>44112.0</v>
      </c>
      <c r="I47" s="96">
        <v>44119.0</v>
      </c>
      <c r="J47" s="53" t="s">
        <v>9261</v>
      </c>
      <c r="K47" s="54" t="s">
        <v>18</v>
      </c>
      <c r="L47" s="98" t="s">
        <v>18</v>
      </c>
      <c r="M47" s="55" t="s">
        <v>18</v>
      </c>
      <c r="N47" s="56" t="s">
        <v>18</v>
      </c>
      <c r="O47" s="425"/>
      <c r="P47" s="152"/>
    </row>
    <row r="48" hidden="1">
      <c r="A48" s="49">
        <v>1.0</v>
      </c>
      <c r="B48" s="51" t="s">
        <v>9262</v>
      </c>
      <c r="C48" s="51" t="s">
        <v>326</v>
      </c>
      <c r="D48" s="49">
        <v>1229.0</v>
      </c>
      <c r="E48" s="49" t="s">
        <v>18</v>
      </c>
      <c r="F48" s="49" t="s">
        <v>140</v>
      </c>
      <c r="G48" s="128" t="s">
        <v>18</v>
      </c>
      <c r="H48" s="96">
        <v>44123.0</v>
      </c>
      <c r="I48" s="96">
        <v>44130.0</v>
      </c>
      <c r="J48" s="53" t="s">
        <v>9263</v>
      </c>
      <c r="K48" s="54" t="s">
        <v>18</v>
      </c>
      <c r="L48" s="98" t="s">
        <v>18</v>
      </c>
      <c r="M48" s="55" t="s">
        <v>18</v>
      </c>
      <c r="N48" s="56" t="s">
        <v>18</v>
      </c>
      <c r="O48" s="88"/>
      <c r="P48" s="152"/>
    </row>
    <row r="49" hidden="1">
      <c r="A49" s="49">
        <v>1.0</v>
      </c>
      <c r="B49" s="51" t="s">
        <v>1802</v>
      </c>
      <c r="C49" s="51" t="s">
        <v>266</v>
      </c>
      <c r="D49" s="49">
        <v>1153.0</v>
      </c>
      <c r="E49" s="49" t="s">
        <v>18</v>
      </c>
      <c r="F49" s="49" t="s">
        <v>140</v>
      </c>
      <c r="G49" s="209" t="s">
        <v>18</v>
      </c>
      <c r="H49" s="96">
        <v>44130.0</v>
      </c>
      <c r="I49" s="281">
        <v>44130.0</v>
      </c>
      <c r="J49" s="53" t="s">
        <v>9264</v>
      </c>
      <c r="K49" s="54" t="s">
        <v>18</v>
      </c>
      <c r="L49" s="98" t="s">
        <v>18</v>
      </c>
      <c r="M49" s="216" t="s">
        <v>18</v>
      </c>
      <c r="N49" s="216" t="s">
        <v>18</v>
      </c>
      <c r="O49" s="58"/>
    </row>
    <row r="50" hidden="1">
      <c r="A50" s="210">
        <v>2.0</v>
      </c>
      <c r="B50" s="128" t="s">
        <v>233</v>
      </c>
      <c r="C50" s="128" t="s">
        <v>9265</v>
      </c>
      <c r="D50" s="210">
        <v>1359.0</v>
      </c>
      <c r="E50" s="210" t="s">
        <v>18</v>
      </c>
      <c r="F50" s="210" t="s">
        <v>140</v>
      </c>
      <c r="G50" s="128" t="s">
        <v>202</v>
      </c>
      <c r="H50" s="211">
        <v>44158.0</v>
      </c>
      <c r="I50" s="211">
        <v>44159.0</v>
      </c>
      <c r="J50" s="53" t="s">
        <v>9266</v>
      </c>
      <c r="K50" s="132" t="s">
        <v>18</v>
      </c>
      <c r="L50" s="133" t="s">
        <v>18</v>
      </c>
      <c r="M50" s="134" t="s">
        <v>18</v>
      </c>
      <c r="N50" s="213" t="s">
        <v>18</v>
      </c>
      <c r="O50" s="58"/>
    </row>
    <row r="51" hidden="1">
      <c r="A51" s="210">
        <v>1.0</v>
      </c>
      <c r="B51" s="128" t="s">
        <v>9267</v>
      </c>
      <c r="C51" s="128" t="s">
        <v>571</v>
      </c>
      <c r="D51" s="210">
        <v>1339.0</v>
      </c>
      <c r="E51" s="210" t="s">
        <v>18</v>
      </c>
      <c r="F51" s="210" t="s">
        <v>140</v>
      </c>
      <c r="G51" s="128" t="s">
        <v>18</v>
      </c>
      <c r="H51" s="212">
        <v>44152.0</v>
      </c>
      <c r="I51" s="285">
        <v>44158.0</v>
      </c>
      <c r="J51" s="53" t="s">
        <v>9268</v>
      </c>
      <c r="K51" s="132" t="s">
        <v>18</v>
      </c>
      <c r="L51" s="133" t="s">
        <v>18</v>
      </c>
      <c r="M51" s="134" t="s">
        <v>18</v>
      </c>
      <c r="N51" s="213" t="s">
        <v>18</v>
      </c>
      <c r="O51" s="58"/>
    </row>
    <row r="52">
      <c r="A52" s="49">
        <v>1.0</v>
      </c>
      <c r="B52" s="51" t="s">
        <v>403</v>
      </c>
      <c r="C52" s="51" t="s">
        <v>291</v>
      </c>
      <c r="D52" s="49">
        <v>273.0</v>
      </c>
      <c r="E52" s="49" t="s">
        <v>5727</v>
      </c>
      <c r="F52" s="49" t="s">
        <v>140</v>
      </c>
      <c r="G52" s="128" t="s">
        <v>18</v>
      </c>
      <c r="H52" s="200">
        <v>43893.0</v>
      </c>
      <c r="I52" s="96">
        <v>43895.0</v>
      </c>
      <c r="J52" s="53" t="s">
        <v>9269</v>
      </c>
      <c r="K52" s="54">
        <v>499844.0</v>
      </c>
      <c r="L52" s="98" t="s">
        <v>9270</v>
      </c>
      <c r="M52" s="55" t="s">
        <v>5730</v>
      </c>
      <c r="N52" s="56" t="s">
        <v>18</v>
      </c>
      <c r="O52" s="425"/>
      <c r="P52" s="152"/>
    </row>
    <row r="53" hidden="1">
      <c r="A53" s="49">
        <v>1.0</v>
      </c>
      <c r="B53" s="51" t="s">
        <v>9271</v>
      </c>
      <c r="C53" s="51" t="s">
        <v>326</v>
      </c>
      <c r="D53" s="49" t="s">
        <v>18</v>
      </c>
      <c r="E53" s="49" t="s">
        <v>9272</v>
      </c>
      <c r="F53" s="49" t="s">
        <v>140</v>
      </c>
      <c r="G53" s="51" t="s">
        <v>18</v>
      </c>
      <c r="H53" s="96">
        <v>43815.0</v>
      </c>
      <c r="I53" s="96">
        <v>43840.0</v>
      </c>
      <c r="J53" s="53" t="s">
        <v>9273</v>
      </c>
      <c r="K53" s="54">
        <v>1653331.0</v>
      </c>
      <c r="L53" s="98" t="s">
        <v>18</v>
      </c>
      <c r="M53" s="49" t="s">
        <v>18</v>
      </c>
      <c r="N53" s="67" t="s">
        <v>18</v>
      </c>
      <c r="O53" s="88"/>
      <c r="P53" s="152"/>
    </row>
    <row r="54" hidden="1">
      <c r="A54" s="49">
        <v>2.0</v>
      </c>
      <c r="B54" s="51" t="s">
        <v>9274</v>
      </c>
      <c r="C54" s="51" t="s">
        <v>9275</v>
      </c>
      <c r="D54" s="49">
        <v>2.0</v>
      </c>
      <c r="E54" s="49" t="s">
        <v>1872</v>
      </c>
      <c r="F54" s="49" t="s">
        <v>140</v>
      </c>
      <c r="G54" s="51" t="s">
        <v>9207</v>
      </c>
      <c r="H54" s="96">
        <v>43840.0</v>
      </c>
      <c r="I54" s="96">
        <v>43857.0</v>
      </c>
      <c r="J54" s="53" t="s">
        <v>9276</v>
      </c>
      <c r="K54" s="54">
        <v>7.389864E7</v>
      </c>
      <c r="L54" s="398" t="s">
        <v>18</v>
      </c>
      <c r="M54" s="49" t="s">
        <v>18</v>
      </c>
      <c r="N54" s="49" t="s">
        <v>18</v>
      </c>
      <c r="O54" s="425"/>
      <c r="P54" s="152"/>
    </row>
    <row r="55" hidden="1">
      <c r="A55" s="49">
        <v>2.0</v>
      </c>
      <c r="B55" s="51" t="s">
        <v>9277</v>
      </c>
      <c r="C55" s="51" t="s">
        <v>2697</v>
      </c>
      <c r="D55" s="49" t="s">
        <v>9278</v>
      </c>
      <c r="E55" s="49" t="s">
        <v>1872</v>
      </c>
      <c r="F55" s="49" t="s">
        <v>140</v>
      </c>
      <c r="G55" s="51" t="s">
        <v>9207</v>
      </c>
      <c r="H55" s="96">
        <v>43914.0</v>
      </c>
      <c r="I55" s="96">
        <v>43916.0</v>
      </c>
      <c r="J55" s="53" t="s">
        <v>9279</v>
      </c>
      <c r="K55" s="54">
        <v>8.2593489E7</v>
      </c>
      <c r="L55" s="98" t="s">
        <v>18</v>
      </c>
      <c r="M55" s="55" t="s">
        <v>18</v>
      </c>
      <c r="N55" s="56" t="s">
        <v>18</v>
      </c>
      <c r="O55" s="425"/>
      <c r="P55" s="152"/>
    </row>
    <row r="56" hidden="1">
      <c r="A56" s="49">
        <v>2.0</v>
      </c>
      <c r="B56" s="51" t="s">
        <v>5236</v>
      </c>
      <c r="C56" s="51" t="s">
        <v>2697</v>
      </c>
      <c r="D56" s="49">
        <v>476.0</v>
      </c>
      <c r="E56" s="49" t="s">
        <v>1872</v>
      </c>
      <c r="F56" s="49" t="s">
        <v>140</v>
      </c>
      <c r="G56" s="51" t="s">
        <v>18</v>
      </c>
      <c r="H56" s="96">
        <v>43943.0</v>
      </c>
      <c r="I56" s="96">
        <v>43944.0</v>
      </c>
      <c r="J56" s="53" t="s">
        <v>9280</v>
      </c>
      <c r="K56" s="54">
        <v>8.2593489E7</v>
      </c>
      <c r="L56" s="98" t="s">
        <v>18</v>
      </c>
      <c r="M56" s="55" t="s">
        <v>18</v>
      </c>
      <c r="N56" s="56" t="s">
        <v>18</v>
      </c>
      <c r="O56" s="425"/>
      <c r="P56" s="152"/>
    </row>
    <row r="57" hidden="1">
      <c r="A57" s="49">
        <v>2.0</v>
      </c>
      <c r="B57" s="51" t="s">
        <v>5236</v>
      </c>
      <c r="C57" s="51" t="s">
        <v>2697</v>
      </c>
      <c r="D57" s="49">
        <v>477.0</v>
      </c>
      <c r="E57" s="49" t="s">
        <v>1872</v>
      </c>
      <c r="F57" s="49" t="s">
        <v>140</v>
      </c>
      <c r="G57" s="51" t="s">
        <v>9207</v>
      </c>
      <c r="H57" s="96">
        <v>43944.0</v>
      </c>
      <c r="I57" s="96">
        <v>43948.0</v>
      </c>
      <c r="J57" s="53" t="s">
        <v>9281</v>
      </c>
      <c r="K57" s="54">
        <v>8.2593489E7</v>
      </c>
      <c r="L57" s="98" t="s">
        <v>18</v>
      </c>
      <c r="M57" s="55" t="s">
        <v>18</v>
      </c>
      <c r="N57" s="56" t="s">
        <v>18</v>
      </c>
      <c r="O57" s="88"/>
      <c r="P57" s="152"/>
    </row>
    <row r="58" hidden="1">
      <c r="A58" s="49">
        <v>2.0</v>
      </c>
      <c r="B58" s="51" t="s">
        <v>102</v>
      </c>
      <c r="C58" s="51" t="s">
        <v>3047</v>
      </c>
      <c r="D58" s="49">
        <v>694.0</v>
      </c>
      <c r="E58" s="49" t="s">
        <v>1872</v>
      </c>
      <c r="F58" s="49" t="s">
        <v>140</v>
      </c>
      <c r="G58" s="51" t="s">
        <v>18</v>
      </c>
      <c r="H58" s="96">
        <v>44011.0</v>
      </c>
      <c r="I58" s="96">
        <v>44011.0</v>
      </c>
      <c r="J58" s="53" t="s">
        <v>9282</v>
      </c>
      <c r="K58" s="54">
        <v>8.2593489E7</v>
      </c>
      <c r="L58" s="98" t="s">
        <v>18</v>
      </c>
      <c r="M58" s="55" t="s">
        <v>18</v>
      </c>
      <c r="N58" s="56" t="s">
        <v>18</v>
      </c>
      <c r="O58" s="425"/>
      <c r="P58" s="152"/>
    </row>
    <row r="59" hidden="1">
      <c r="A59" s="49">
        <v>2.0</v>
      </c>
      <c r="B59" s="51" t="s">
        <v>9283</v>
      </c>
      <c r="C59" s="51" t="s">
        <v>1871</v>
      </c>
      <c r="D59" s="49" t="s">
        <v>18</v>
      </c>
      <c r="E59" s="49" t="s">
        <v>1872</v>
      </c>
      <c r="F59" s="49" t="s">
        <v>140</v>
      </c>
      <c r="G59" s="51" t="s">
        <v>9207</v>
      </c>
      <c r="H59" s="96">
        <v>44162.0</v>
      </c>
      <c r="I59" s="96">
        <v>44180.0</v>
      </c>
      <c r="J59" s="53" t="s">
        <v>9284</v>
      </c>
      <c r="K59" s="54">
        <v>7.433414E7</v>
      </c>
      <c r="L59" s="98" t="s">
        <v>18</v>
      </c>
      <c r="M59" s="55" t="s">
        <v>18</v>
      </c>
      <c r="N59" s="56" t="s">
        <v>18</v>
      </c>
      <c r="O59" s="425"/>
      <c r="P59" s="152"/>
    </row>
    <row r="60" hidden="1">
      <c r="A60" s="49">
        <v>1.0</v>
      </c>
      <c r="B60" s="51" t="s">
        <v>9285</v>
      </c>
      <c r="C60" s="51" t="s">
        <v>577</v>
      </c>
      <c r="D60" s="49" t="s">
        <v>18</v>
      </c>
      <c r="E60" s="49" t="s">
        <v>9286</v>
      </c>
      <c r="F60" s="49" t="s">
        <v>140</v>
      </c>
      <c r="G60" s="51" t="s">
        <v>18</v>
      </c>
      <c r="H60" s="96">
        <v>43843.0</v>
      </c>
      <c r="I60" s="96">
        <v>43844.0</v>
      </c>
      <c r="J60" s="53" t="s">
        <v>9287</v>
      </c>
      <c r="K60" s="54">
        <v>70580.0</v>
      </c>
      <c r="L60" s="98" t="s">
        <v>18</v>
      </c>
      <c r="M60" s="55" t="s">
        <v>18</v>
      </c>
      <c r="N60" s="56" t="s">
        <v>18</v>
      </c>
      <c r="O60" s="425"/>
      <c r="P60" s="152"/>
    </row>
    <row r="61" hidden="1">
      <c r="A61" s="49">
        <v>1.0</v>
      </c>
      <c r="B61" s="206" t="s">
        <v>9288</v>
      </c>
      <c r="C61" s="51" t="s">
        <v>5734</v>
      </c>
      <c r="D61" s="49">
        <v>20.0</v>
      </c>
      <c r="E61" s="49" t="s">
        <v>2054</v>
      </c>
      <c r="F61" s="49" t="s">
        <v>140</v>
      </c>
      <c r="G61" s="51" t="s">
        <v>18</v>
      </c>
      <c r="H61" s="96">
        <v>43844.0</v>
      </c>
      <c r="I61" s="200">
        <v>43853.0</v>
      </c>
      <c r="J61" s="53" t="s">
        <v>9289</v>
      </c>
      <c r="K61" s="54">
        <v>1.9695E7</v>
      </c>
      <c r="L61" s="98" t="s">
        <v>18</v>
      </c>
      <c r="M61" s="55" t="s">
        <v>18</v>
      </c>
      <c r="N61" s="56" t="s">
        <v>18</v>
      </c>
      <c r="O61" s="425"/>
      <c r="P61" s="152"/>
    </row>
    <row r="62" hidden="1">
      <c r="A62" s="49">
        <v>1.0</v>
      </c>
      <c r="B62" s="206" t="s">
        <v>9288</v>
      </c>
      <c r="C62" s="51" t="s">
        <v>5734</v>
      </c>
      <c r="D62" s="49" t="s">
        <v>18</v>
      </c>
      <c r="E62" s="49" t="s">
        <v>2054</v>
      </c>
      <c r="F62" s="49" t="s">
        <v>140</v>
      </c>
      <c r="G62" s="51" t="s">
        <v>18</v>
      </c>
      <c r="H62" s="96">
        <v>43894.0</v>
      </c>
      <c r="I62" s="96">
        <v>43894.0</v>
      </c>
      <c r="J62" s="53" t="s">
        <v>9290</v>
      </c>
      <c r="K62" s="54">
        <v>1.9695E7</v>
      </c>
      <c r="L62" s="98" t="s">
        <v>18</v>
      </c>
      <c r="M62" s="55" t="s">
        <v>18</v>
      </c>
      <c r="N62" s="56" t="s">
        <v>18</v>
      </c>
      <c r="O62" s="425"/>
      <c r="P62" s="152"/>
    </row>
    <row r="63" hidden="1">
      <c r="A63" s="49">
        <v>2.0</v>
      </c>
      <c r="B63" s="206" t="s">
        <v>2052</v>
      </c>
      <c r="C63" s="51" t="s">
        <v>2053</v>
      </c>
      <c r="D63" s="49">
        <v>407.0</v>
      </c>
      <c r="E63" s="49" t="s">
        <v>2054</v>
      </c>
      <c r="F63" s="49" t="s">
        <v>140</v>
      </c>
      <c r="G63" s="51" t="s">
        <v>1629</v>
      </c>
      <c r="H63" s="96">
        <v>43917.0</v>
      </c>
      <c r="I63" s="96">
        <v>43938.0</v>
      </c>
      <c r="J63" s="53" t="s">
        <v>9291</v>
      </c>
      <c r="K63" s="54">
        <v>1.9695E7</v>
      </c>
      <c r="L63" s="98" t="s">
        <v>9292</v>
      </c>
      <c r="M63" s="55" t="s">
        <v>18</v>
      </c>
      <c r="N63" s="56" t="s">
        <v>18</v>
      </c>
      <c r="O63" s="425"/>
      <c r="P63" s="152"/>
    </row>
    <row r="64">
      <c r="A64" s="258">
        <v>1.0</v>
      </c>
      <c r="B64" s="436" t="s">
        <v>9293</v>
      </c>
      <c r="C64" s="124" t="s">
        <v>70</v>
      </c>
      <c r="D64" s="258">
        <v>1355.0</v>
      </c>
      <c r="E64" s="258" t="s">
        <v>2054</v>
      </c>
      <c r="F64" s="258" t="s">
        <v>140</v>
      </c>
      <c r="G64" s="124" t="s">
        <v>2055</v>
      </c>
      <c r="H64" s="283">
        <v>44155.0</v>
      </c>
      <c r="I64" s="283">
        <v>44168.0</v>
      </c>
      <c r="J64" s="284" t="s">
        <v>9294</v>
      </c>
      <c r="K64" s="227">
        <v>1.9695E7</v>
      </c>
      <c r="L64" s="133" t="s">
        <v>2062</v>
      </c>
      <c r="M64" s="163" t="s">
        <v>2058</v>
      </c>
      <c r="N64" s="437" t="s">
        <v>18</v>
      </c>
      <c r="O64" s="154"/>
    </row>
    <row r="65">
      <c r="A65" s="210">
        <v>2.0</v>
      </c>
      <c r="B65" s="294" t="s">
        <v>9293</v>
      </c>
      <c r="C65" s="128" t="s">
        <v>4872</v>
      </c>
      <c r="D65" s="210">
        <v>1410.0</v>
      </c>
      <c r="E65" s="210" t="s">
        <v>2054</v>
      </c>
      <c r="F65" s="210" t="s">
        <v>140</v>
      </c>
      <c r="G65" s="128" t="s">
        <v>2055</v>
      </c>
      <c r="H65" s="212">
        <v>44166.0</v>
      </c>
      <c r="I65" s="212">
        <v>44168.0</v>
      </c>
      <c r="J65" s="53" t="s">
        <v>9295</v>
      </c>
      <c r="K65" s="132">
        <v>1.9695E7</v>
      </c>
      <c r="L65" s="133" t="s">
        <v>9296</v>
      </c>
      <c r="M65" s="134" t="s">
        <v>2058</v>
      </c>
      <c r="N65" s="213" t="s">
        <v>18</v>
      </c>
      <c r="O65" s="58"/>
    </row>
    <row r="66">
      <c r="A66" s="210">
        <v>2.0</v>
      </c>
      <c r="B66" s="294" t="s">
        <v>2052</v>
      </c>
      <c r="C66" s="128" t="s">
        <v>4872</v>
      </c>
      <c r="D66" s="428">
        <v>1443.0</v>
      </c>
      <c r="E66" s="210" t="s">
        <v>2054</v>
      </c>
      <c r="F66" s="210" t="s">
        <v>140</v>
      </c>
      <c r="G66" s="128" t="s">
        <v>2055</v>
      </c>
      <c r="H66" s="212">
        <v>44176.0</v>
      </c>
      <c r="I66" s="212">
        <v>44180.0</v>
      </c>
      <c r="J66" s="53" t="s">
        <v>9297</v>
      </c>
      <c r="K66" s="132">
        <v>1.9695E7</v>
      </c>
      <c r="L66" s="133" t="s">
        <v>9298</v>
      </c>
      <c r="M66" s="134" t="s">
        <v>2058</v>
      </c>
      <c r="N66" s="213"/>
      <c r="O66" s="154"/>
    </row>
    <row r="67" hidden="1">
      <c r="A67" s="49">
        <v>1.0</v>
      </c>
      <c r="B67" s="206" t="s">
        <v>9299</v>
      </c>
      <c r="C67" s="49" t="s">
        <v>9300</v>
      </c>
      <c r="D67" s="49">
        <v>45.0</v>
      </c>
      <c r="E67" s="49" t="s">
        <v>3664</v>
      </c>
      <c r="F67" s="49" t="s">
        <v>140</v>
      </c>
      <c r="G67" s="51" t="s">
        <v>634</v>
      </c>
      <c r="H67" s="96">
        <v>43847.0</v>
      </c>
      <c r="I67" s="438">
        <v>43850.0</v>
      </c>
      <c r="J67" s="53" t="s">
        <v>9301</v>
      </c>
      <c r="K67" s="54">
        <v>4617287.0</v>
      </c>
      <c r="L67" s="98" t="s">
        <v>18</v>
      </c>
      <c r="M67" s="55" t="s">
        <v>18</v>
      </c>
      <c r="N67" s="56" t="s">
        <v>18</v>
      </c>
      <c r="O67" s="425"/>
    </row>
    <row r="68" hidden="1">
      <c r="A68" s="49">
        <v>1.0</v>
      </c>
      <c r="B68" s="206" t="s">
        <v>9299</v>
      </c>
      <c r="C68" s="49" t="s">
        <v>9300</v>
      </c>
      <c r="D68" s="49" t="s">
        <v>18</v>
      </c>
      <c r="E68" s="49" t="s">
        <v>3664</v>
      </c>
      <c r="F68" s="49" t="s">
        <v>140</v>
      </c>
      <c r="G68" s="51" t="s">
        <v>634</v>
      </c>
      <c r="H68" s="96">
        <v>43851.0</v>
      </c>
      <c r="I68" s="96">
        <v>43852.0</v>
      </c>
      <c r="J68" s="53" t="s">
        <v>9302</v>
      </c>
      <c r="K68" s="54">
        <v>4915552.0</v>
      </c>
      <c r="L68" s="98" t="s">
        <v>18</v>
      </c>
      <c r="M68" s="55" t="s">
        <v>18</v>
      </c>
      <c r="N68" s="56" t="s">
        <v>18</v>
      </c>
      <c r="O68" s="425"/>
    </row>
    <row r="69" hidden="1">
      <c r="A69" s="49">
        <v>1.0</v>
      </c>
      <c r="B69" s="51" t="s">
        <v>9299</v>
      </c>
      <c r="C69" s="49" t="s">
        <v>9300</v>
      </c>
      <c r="D69" s="49" t="s">
        <v>18</v>
      </c>
      <c r="E69" s="49" t="s">
        <v>3664</v>
      </c>
      <c r="F69" s="49" t="s">
        <v>140</v>
      </c>
      <c r="G69" s="51" t="s">
        <v>634</v>
      </c>
      <c r="H69" s="96">
        <v>43874.0</v>
      </c>
      <c r="I69" s="96">
        <v>43880.0</v>
      </c>
      <c r="J69" s="53" t="s">
        <v>9303</v>
      </c>
      <c r="K69" s="54">
        <v>4915552.0</v>
      </c>
      <c r="L69" s="98" t="s">
        <v>9304</v>
      </c>
      <c r="M69" s="55" t="s">
        <v>18</v>
      </c>
      <c r="N69" s="56" t="s">
        <v>18</v>
      </c>
      <c r="O69" s="88"/>
    </row>
    <row r="70">
      <c r="A70" s="49">
        <v>2.0</v>
      </c>
      <c r="B70" s="206" t="s">
        <v>2885</v>
      </c>
      <c r="C70" s="51" t="s">
        <v>6259</v>
      </c>
      <c r="D70" s="49">
        <v>549.0</v>
      </c>
      <c r="E70" s="49" t="s">
        <v>3664</v>
      </c>
      <c r="F70" s="49" t="s">
        <v>140</v>
      </c>
      <c r="G70" s="51" t="s">
        <v>18</v>
      </c>
      <c r="H70" s="96">
        <v>43998.0</v>
      </c>
      <c r="I70" s="96">
        <v>44004.0</v>
      </c>
      <c r="J70" s="53" t="s">
        <v>9305</v>
      </c>
      <c r="K70" s="54">
        <v>4915522.0</v>
      </c>
      <c r="L70" s="98" t="s">
        <v>9306</v>
      </c>
      <c r="M70" s="55" t="s">
        <v>9307</v>
      </c>
      <c r="N70" s="56" t="s">
        <v>18</v>
      </c>
      <c r="O70" s="88"/>
    </row>
    <row r="71">
      <c r="A71" s="210">
        <v>2.0</v>
      </c>
      <c r="B71" s="294" t="s">
        <v>52</v>
      </c>
      <c r="C71" s="128" t="s">
        <v>9300</v>
      </c>
      <c r="D71" s="210">
        <v>1407.0</v>
      </c>
      <c r="E71" s="210" t="s">
        <v>3664</v>
      </c>
      <c r="F71" s="210" t="s">
        <v>140</v>
      </c>
      <c r="G71" s="128" t="s">
        <v>363</v>
      </c>
      <c r="H71" s="212">
        <v>44166.0</v>
      </c>
      <c r="I71" s="212">
        <v>44169.0</v>
      </c>
      <c r="J71" s="53" t="s">
        <v>9308</v>
      </c>
      <c r="K71" s="227">
        <v>4915552.0</v>
      </c>
      <c r="L71" s="133" t="s">
        <v>9309</v>
      </c>
      <c r="M71" s="134" t="s">
        <v>9307</v>
      </c>
      <c r="N71" s="213" t="s">
        <v>18</v>
      </c>
      <c r="O71" s="58"/>
    </row>
    <row r="72">
      <c r="A72" s="49">
        <v>1.0</v>
      </c>
      <c r="B72" s="206" t="s">
        <v>61</v>
      </c>
      <c r="C72" s="51" t="s">
        <v>9310</v>
      </c>
      <c r="D72" s="49" t="s">
        <v>18</v>
      </c>
      <c r="E72" s="49" t="s">
        <v>9311</v>
      </c>
      <c r="F72" s="49" t="s">
        <v>140</v>
      </c>
      <c r="G72" s="51" t="s">
        <v>18</v>
      </c>
      <c r="H72" s="96">
        <v>43970.0</v>
      </c>
      <c r="I72" s="96">
        <v>43970.0</v>
      </c>
      <c r="J72" s="53" t="s">
        <v>9312</v>
      </c>
      <c r="K72" s="54">
        <v>64865.0</v>
      </c>
      <c r="L72" s="98" t="s">
        <v>9313</v>
      </c>
      <c r="M72" s="55" t="s">
        <v>9314</v>
      </c>
      <c r="N72" s="56">
        <v>9729.0</v>
      </c>
      <c r="O72" s="88" t="s">
        <v>337</v>
      </c>
    </row>
    <row r="73" hidden="1">
      <c r="A73" s="49">
        <v>1.0</v>
      </c>
      <c r="B73" s="51" t="s">
        <v>9315</v>
      </c>
      <c r="C73" s="51" t="s">
        <v>9316</v>
      </c>
      <c r="D73" s="49" t="s">
        <v>18</v>
      </c>
      <c r="E73" s="49" t="s">
        <v>9317</v>
      </c>
      <c r="F73" s="49" t="s">
        <v>140</v>
      </c>
      <c r="G73" s="51" t="s">
        <v>18</v>
      </c>
      <c r="H73" s="96">
        <v>43850.0</v>
      </c>
      <c r="I73" s="200">
        <v>43857.0</v>
      </c>
      <c r="J73" s="53" t="s">
        <v>9318</v>
      </c>
      <c r="K73" s="54">
        <v>2801156.0</v>
      </c>
      <c r="L73" s="98" t="s">
        <v>18</v>
      </c>
      <c r="M73" s="55" t="s">
        <v>18</v>
      </c>
      <c r="N73" s="56" t="s">
        <v>18</v>
      </c>
      <c r="O73" s="88"/>
    </row>
    <row r="74" hidden="1">
      <c r="A74" s="49">
        <v>1.0</v>
      </c>
      <c r="B74" s="51" t="s">
        <v>9319</v>
      </c>
      <c r="C74" s="51" t="s">
        <v>9320</v>
      </c>
      <c r="D74" s="49" t="s">
        <v>18</v>
      </c>
      <c r="E74" s="49" t="s">
        <v>9321</v>
      </c>
      <c r="F74" s="49" t="s">
        <v>140</v>
      </c>
      <c r="G74" s="51" t="s">
        <v>18</v>
      </c>
      <c r="H74" s="96">
        <v>43851.0</v>
      </c>
      <c r="I74" s="200">
        <v>43852.0</v>
      </c>
      <c r="J74" s="53" t="s">
        <v>9322</v>
      </c>
      <c r="K74" s="54">
        <v>3833963.0</v>
      </c>
      <c r="L74" s="98" t="s">
        <v>18</v>
      </c>
      <c r="M74" s="55" t="s">
        <v>18</v>
      </c>
      <c r="N74" s="56" t="s">
        <v>18</v>
      </c>
      <c r="O74" s="425"/>
    </row>
    <row r="75" hidden="1">
      <c r="A75" s="49">
        <v>1.0</v>
      </c>
      <c r="B75" s="51" t="s">
        <v>2077</v>
      </c>
      <c r="C75" s="51" t="s">
        <v>93</v>
      </c>
      <c r="D75" s="49">
        <v>163.0</v>
      </c>
      <c r="E75" s="49" t="s">
        <v>9321</v>
      </c>
      <c r="F75" s="49" t="s">
        <v>140</v>
      </c>
      <c r="G75" s="51" t="s">
        <v>18</v>
      </c>
      <c r="H75" s="96">
        <v>43868.0</v>
      </c>
      <c r="I75" s="96">
        <v>43871.0</v>
      </c>
      <c r="J75" s="53" t="s">
        <v>9323</v>
      </c>
      <c r="K75" s="54">
        <v>3833963.0</v>
      </c>
      <c r="L75" s="98" t="s">
        <v>18</v>
      </c>
      <c r="M75" s="55" t="s">
        <v>18</v>
      </c>
      <c r="N75" s="56" t="s">
        <v>18</v>
      </c>
      <c r="O75" s="425"/>
    </row>
    <row r="76" hidden="1">
      <c r="A76" s="210">
        <v>2.0</v>
      </c>
      <c r="B76" s="128" t="s">
        <v>2073</v>
      </c>
      <c r="C76" s="128" t="s">
        <v>2641</v>
      </c>
      <c r="D76" s="210">
        <v>1392.0</v>
      </c>
      <c r="E76" s="210" t="s">
        <v>9321</v>
      </c>
      <c r="F76" s="210" t="s">
        <v>140</v>
      </c>
      <c r="G76" s="128" t="s">
        <v>18</v>
      </c>
      <c r="H76" s="212">
        <v>44162.0</v>
      </c>
      <c r="I76" s="212">
        <v>44172.0</v>
      </c>
      <c r="J76" s="53" t="s">
        <v>9324</v>
      </c>
      <c r="K76" s="132">
        <v>4310144.0</v>
      </c>
      <c r="L76" s="133" t="s">
        <v>18</v>
      </c>
      <c r="M76" s="134" t="s">
        <v>18</v>
      </c>
      <c r="N76" s="213" t="s">
        <v>18</v>
      </c>
      <c r="O76" s="154"/>
    </row>
    <row r="77" ht="65.25" hidden="1" customHeight="1">
      <c r="A77" s="49">
        <v>1.0</v>
      </c>
      <c r="B77" s="51" t="s">
        <v>1818</v>
      </c>
      <c r="C77" s="51" t="s">
        <v>326</v>
      </c>
      <c r="D77" s="49" t="s">
        <v>18</v>
      </c>
      <c r="E77" s="49" t="s">
        <v>3667</v>
      </c>
      <c r="F77" s="49" t="s">
        <v>140</v>
      </c>
      <c r="G77" s="51" t="s">
        <v>18</v>
      </c>
      <c r="H77" s="96">
        <v>43852.0</v>
      </c>
      <c r="I77" s="96">
        <v>43852.0</v>
      </c>
      <c r="J77" s="53" t="s">
        <v>9325</v>
      </c>
      <c r="K77" s="54">
        <v>2803440.0</v>
      </c>
      <c r="L77" s="98" t="s">
        <v>18</v>
      </c>
      <c r="M77" s="55" t="s">
        <v>18</v>
      </c>
      <c r="N77" s="56" t="s">
        <v>18</v>
      </c>
      <c r="O77" s="425"/>
      <c r="P77" s="152"/>
    </row>
    <row r="78" ht="75.75" hidden="1" customHeight="1">
      <c r="A78" s="49">
        <v>1.0</v>
      </c>
      <c r="B78" s="51" t="s">
        <v>1818</v>
      </c>
      <c r="C78" s="51" t="s">
        <v>326</v>
      </c>
      <c r="D78" s="49">
        <v>412.0</v>
      </c>
      <c r="E78" s="49" t="s">
        <v>3667</v>
      </c>
      <c r="F78" s="49" t="s">
        <v>140</v>
      </c>
      <c r="G78" s="51" t="s">
        <v>18</v>
      </c>
      <c r="H78" s="96">
        <v>43950.0</v>
      </c>
      <c r="I78" s="96">
        <v>43964.0</v>
      </c>
      <c r="J78" s="53" t="s">
        <v>9326</v>
      </c>
      <c r="K78" s="54">
        <v>3071740.0</v>
      </c>
      <c r="L78" s="98" t="s">
        <v>18</v>
      </c>
      <c r="M78" s="55" t="s">
        <v>18</v>
      </c>
      <c r="N78" s="56" t="s">
        <v>18</v>
      </c>
      <c r="O78" s="425"/>
      <c r="P78" s="152"/>
    </row>
    <row r="79" ht="27.75" hidden="1" customHeight="1">
      <c r="A79" s="49">
        <v>1.0</v>
      </c>
      <c r="B79" s="51" t="s">
        <v>1818</v>
      </c>
      <c r="C79" s="51" t="s">
        <v>99</v>
      </c>
      <c r="D79" s="49">
        <v>750.0</v>
      </c>
      <c r="E79" s="49" t="s">
        <v>3667</v>
      </c>
      <c r="F79" s="49" t="s">
        <v>140</v>
      </c>
      <c r="G79" s="51" t="s">
        <v>202</v>
      </c>
      <c r="H79" s="96">
        <v>44021.0</v>
      </c>
      <c r="I79" s="96">
        <v>44076.0</v>
      </c>
      <c r="J79" s="81" t="s">
        <v>9327</v>
      </c>
      <c r="K79" s="54">
        <v>3071740.0</v>
      </c>
      <c r="L79" s="98" t="s">
        <v>18</v>
      </c>
      <c r="M79" s="55" t="s">
        <v>18</v>
      </c>
      <c r="N79" s="56" t="s">
        <v>18</v>
      </c>
      <c r="O79" s="88"/>
      <c r="P79" s="152"/>
    </row>
    <row r="80" hidden="1">
      <c r="A80" s="49">
        <v>1.0</v>
      </c>
      <c r="B80" s="51" t="s">
        <v>1818</v>
      </c>
      <c r="C80" s="51" t="s">
        <v>99</v>
      </c>
      <c r="D80" s="49">
        <v>1225.0</v>
      </c>
      <c r="E80" s="49" t="s">
        <v>3667</v>
      </c>
      <c r="F80" s="49" t="s">
        <v>140</v>
      </c>
      <c r="G80" s="51" t="s">
        <v>18</v>
      </c>
      <c r="H80" s="96">
        <v>44125.0</v>
      </c>
      <c r="I80" s="96">
        <v>44132.0</v>
      </c>
      <c r="J80" s="81" t="s">
        <v>9328</v>
      </c>
      <c r="K80" s="54">
        <v>5121088.0</v>
      </c>
      <c r="L80" s="98" t="s">
        <v>18</v>
      </c>
      <c r="M80" s="55" t="s">
        <v>18</v>
      </c>
      <c r="N80" s="56" t="s">
        <v>18</v>
      </c>
      <c r="O80" s="88"/>
    </row>
    <row r="81" hidden="1">
      <c r="A81" s="49">
        <v>1.0</v>
      </c>
      <c r="B81" s="51" t="s">
        <v>9315</v>
      </c>
      <c r="C81" s="51" t="s">
        <v>116</v>
      </c>
      <c r="D81" s="49">
        <v>77.0</v>
      </c>
      <c r="E81" s="49" t="s">
        <v>9329</v>
      </c>
      <c r="F81" s="49" t="s">
        <v>140</v>
      </c>
      <c r="G81" s="51" t="s">
        <v>18</v>
      </c>
      <c r="H81" s="96">
        <v>43853.0</v>
      </c>
      <c r="I81" s="96">
        <v>43857.0</v>
      </c>
      <c r="J81" s="296" t="s">
        <v>9330</v>
      </c>
      <c r="K81" s="54">
        <v>1.2665185E7</v>
      </c>
      <c r="L81" s="98" t="s">
        <v>18</v>
      </c>
      <c r="M81" s="49" t="s">
        <v>18</v>
      </c>
      <c r="N81" s="67" t="s">
        <v>18</v>
      </c>
      <c r="O81" s="425"/>
      <c r="P81" s="152"/>
    </row>
    <row r="82" hidden="1">
      <c r="A82" s="49">
        <v>1.0</v>
      </c>
      <c r="B82" s="51" t="s">
        <v>9331</v>
      </c>
      <c r="C82" s="51" t="s">
        <v>120</v>
      </c>
      <c r="D82" s="49">
        <v>96.0</v>
      </c>
      <c r="E82" s="49" t="s">
        <v>9332</v>
      </c>
      <c r="F82" s="49" t="s">
        <v>140</v>
      </c>
      <c r="G82" s="51" t="s">
        <v>18</v>
      </c>
      <c r="H82" s="96">
        <v>43857.0</v>
      </c>
      <c r="I82" s="96">
        <v>43858.0</v>
      </c>
      <c r="J82" s="53" t="s">
        <v>9333</v>
      </c>
      <c r="K82" s="54">
        <v>784077.0</v>
      </c>
      <c r="L82" s="98" t="s">
        <v>18</v>
      </c>
      <c r="M82" s="49" t="s">
        <v>18</v>
      </c>
      <c r="N82" s="67" t="s">
        <v>18</v>
      </c>
      <c r="O82" s="425"/>
      <c r="P82" s="152"/>
    </row>
    <row r="83">
      <c r="A83" s="49">
        <v>1.0</v>
      </c>
      <c r="B83" s="51" t="s">
        <v>9331</v>
      </c>
      <c r="C83" s="51" t="s">
        <v>120</v>
      </c>
      <c r="D83" s="49">
        <v>608.0</v>
      </c>
      <c r="E83" s="49" t="s">
        <v>9332</v>
      </c>
      <c r="F83" s="49" t="s">
        <v>140</v>
      </c>
      <c r="G83" s="51" t="s">
        <v>18</v>
      </c>
      <c r="H83" s="96">
        <v>43987.0</v>
      </c>
      <c r="I83" s="96">
        <v>43992.0</v>
      </c>
      <c r="J83" s="53" t="s">
        <v>9334</v>
      </c>
      <c r="K83" s="54">
        <v>873690.67</v>
      </c>
      <c r="L83" s="98" t="s">
        <v>9335</v>
      </c>
      <c r="M83" s="55" t="s">
        <v>9336</v>
      </c>
      <c r="N83" s="56" t="s">
        <v>18</v>
      </c>
      <c r="O83" s="425"/>
      <c r="P83" s="152"/>
    </row>
    <row r="84" hidden="1">
      <c r="A84" s="49">
        <v>1.0</v>
      </c>
      <c r="B84" s="51" t="s">
        <v>9331</v>
      </c>
      <c r="C84" s="51" t="s">
        <v>9337</v>
      </c>
      <c r="D84" s="49">
        <v>96.0</v>
      </c>
      <c r="E84" s="49" t="s">
        <v>9338</v>
      </c>
      <c r="F84" s="49" t="s">
        <v>140</v>
      </c>
      <c r="G84" s="51" t="s">
        <v>18</v>
      </c>
      <c r="H84" s="96">
        <v>43857.0</v>
      </c>
      <c r="I84" s="96">
        <v>43858.0</v>
      </c>
      <c r="J84" s="53" t="s">
        <v>9339</v>
      </c>
      <c r="K84" s="54">
        <v>792574.0</v>
      </c>
      <c r="L84" s="98" t="s">
        <v>18</v>
      </c>
      <c r="M84" s="49" t="s">
        <v>18</v>
      </c>
      <c r="N84" s="67" t="s">
        <v>18</v>
      </c>
      <c r="O84" s="425"/>
      <c r="P84" s="152"/>
    </row>
    <row r="85">
      <c r="A85" s="49">
        <v>1.0</v>
      </c>
      <c r="B85" s="51" t="s">
        <v>9331</v>
      </c>
      <c r="C85" s="51" t="s">
        <v>93</v>
      </c>
      <c r="D85" s="49">
        <v>607.0</v>
      </c>
      <c r="E85" s="49" t="s">
        <v>9338</v>
      </c>
      <c r="F85" s="49" t="s">
        <v>140</v>
      </c>
      <c r="G85" s="51" t="s">
        <v>18</v>
      </c>
      <c r="H85" s="96">
        <v>43987.0</v>
      </c>
      <c r="I85" s="281">
        <v>43992.0</v>
      </c>
      <c r="J85" s="53" t="s">
        <v>9334</v>
      </c>
      <c r="K85" s="54">
        <v>853338.67</v>
      </c>
      <c r="L85" s="98" t="s">
        <v>9340</v>
      </c>
      <c r="M85" s="55" t="s">
        <v>9341</v>
      </c>
      <c r="N85" s="56" t="s">
        <v>18</v>
      </c>
      <c r="O85" s="425"/>
      <c r="P85" s="152"/>
    </row>
    <row r="86" hidden="1">
      <c r="A86" s="49">
        <v>1.0</v>
      </c>
      <c r="B86" s="51" t="s">
        <v>9331</v>
      </c>
      <c r="C86" s="51" t="s">
        <v>9342</v>
      </c>
      <c r="D86" s="49">
        <v>96.0</v>
      </c>
      <c r="E86" s="49" t="s">
        <v>9343</v>
      </c>
      <c r="F86" s="49" t="s">
        <v>140</v>
      </c>
      <c r="G86" s="51" t="s">
        <v>18</v>
      </c>
      <c r="H86" s="96">
        <v>43857.0</v>
      </c>
      <c r="I86" s="96">
        <v>43858.0</v>
      </c>
      <c r="J86" s="53" t="s">
        <v>9344</v>
      </c>
      <c r="K86" s="54">
        <v>767564.0</v>
      </c>
      <c r="L86" s="98" t="s">
        <v>18</v>
      </c>
      <c r="M86" s="49" t="s">
        <v>18</v>
      </c>
      <c r="N86" s="67" t="s">
        <v>18</v>
      </c>
      <c r="O86" s="425"/>
      <c r="P86" s="152"/>
    </row>
    <row r="87">
      <c r="A87" s="49">
        <v>1.0</v>
      </c>
      <c r="B87" s="51" t="s">
        <v>9331</v>
      </c>
      <c r="C87" s="51" t="s">
        <v>93</v>
      </c>
      <c r="D87" s="49">
        <v>609.0</v>
      </c>
      <c r="E87" s="49" t="s">
        <v>9343</v>
      </c>
      <c r="F87" s="49" t="s">
        <v>140</v>
      </c>
      <c r="G87" s="51" t="s">
        <v>18</v>
      </c>
      <c r="H87" s="96">
        <v>43987.0</v>
      </c>
      <c r="I87" s="96">
        <v>43992.0</v>
      </c>
      <c r="J87" s="53" t="s">
        <v>9334</v>
      </c>
      <c r="K87" s="54">
        <v>826603.0</v>
      </c>
      <c r="L87" s="98" t="s">
        <v>9345</v>
      </c>
      <c r="M87" s="55" t="s">
        <v>9346</v>
      </c>
      <c r="N87" s="56" t="s">
        <v>18</v>
      </c>
      <c r="O87" s="425"/>
      <c r="P87" s="152"/>
    </row>
    <row r="88" hidden="1">
      <c r="A88" s="49">
        <v>2.0</v>
      </c>
      <c r="B88" s="51" t="s">
        <v>108</v>
      </c>
      <c r="C88" s="51" t="s">
        <v>9347</v>
      </c>
      <c r="D88" s="49" t="s">
        <v>18</v>
      </c>
      <c r="E88" s="49" t="s">
        <v>2183</v>
      </c>
      <c r="F88" s="49" t="s">
        <v>140</v>
      </c>
      <c r="G88" s="51" t="s">
        <v>18</v>
      </c>
      <c r="H88" s="96">
        <v>43858.0</v>
      </c>
      <c r="I88" s="96">
        <v>43865.0</v>
      </c>
      <c r="J88" s="53" t="s">
        <v>9348</v>
      </c>
      <c r="K88" s="54">
        <v>3.1248291E7</v>
      </c>
      <c r="L88" s="98" t="s">
        <v>18</v>
      </c>
      <c r="M88" s="49" t="s">
        <v>18</v>
      </c>
      <c r="N88" s="67" t="s">
        <v>18</v>
      </c>
      <c r="O88" s="425"/>
      <c r="P88" s="152"/>
    </row>
    <row r="89" hidden="1">
      <c r="A89" s="49">
        <v>2.0</v>
      </c>
      <c r="B89" s="51" t="s">
        <v>108</v>
      </c>
      <c r="C89" s="51" t="s">
        <v>2182</v>
      </c>
      <c r="D89" s="49" t="s">
        <v>18</v>
      </c>
      <c r="E89" s="49" t="s">
        <v>2183</v>
      </c>
      <c r="F89" s="49" t="s">
        <v>140</v>
      </c>
      <c r="G89" s="51" t="s">
        <v>18</v>
      </c>
      <c r="H89" s="96">
        <v>43906.0</v>
      </c>
      <c r="I89" s="96">
        <v>43907.0</v>
      </c>
      <c r="J89" s="53" t="s">
        <v>9349</v>
      </c>
      <c r="K89" s="54">
        <v>3.30038E7</v>
      </c>
      <c r="L89" s="98" t="s">
        <v>18</v>
      </c>
      <c r="M89" s="49" t="s">
        <v>18</v>
      </c>
      <c r="N89" s="67" t="s">
        <v>18</v>
      </c>
      <c r="O89" s="425"/>
      <c r="P89" s="152"/>
    </row>
    <row r="90" hidden="1">
      <c r="A90" s="49">
        <v>1.0</v>
      </c>
      <c r="B90" s="51" t="s">
        <v>9350</v>
      </c>
      <c r="C90" s="51" t="s">
        <v>9351</v>
      </c>
      <c r="D90" s="49" t="s">
        <v>18</v>
      </c>
      <c r="E90" s="49" t="s">
        <v>9352</v>
      </c>
      <c r="F90" s="49" t="s">
        <v>140</v>
      </c>
      <c r="G90" s="51" t="s">
        <v>18</v>
      </c>
      <c r="H90" s="96">
        <v>43860.0</v>
      </c>
      <c r="I90" s="96">
        <v>43864.0</v>
      </c>
      <c r="J90" s="53" t="s">
        <v>9353</v>
      </c>
      <c r="K90" s="54">
        <v>52079.0</v>
      </c>
      <c r="L90" s="98" t="s">
        <v>18</v>
      </c>
      <c r="M90" s="49" t="s">
        <v>18</v>
      </c>
      <c r="N90" s="67" t="s">
        <v>18</v>
      </c>
      <c r="O90" s="425"/>
      <c r="P90" s="152"/>
    </row>
    <row r="91" hidden="1">
      <c r="A91" s="49">
        <v>2.0</v>
      </c>
      <c r="B91" s="51" t="s">
        <v>9354</v>
      </c>
      <c r="C91" s="51" t="s">
        <v>9355</v>
      </c>
      <c r="D91" s="49" t="s">
        <v>9356</v>
      </c>
      <c r="E91" s="49" t="s">
        <v>9357</v>
      </c>
      <c r="F91" s="49" t="s">
        <v>140</v>
      </c>
      <c r="G91" s="51" t="s">
        <v>202</v>
      </c>
      <c r="H91" s="200">
        <v>43859.0</v>
      </c>
      <c r="I91" s="200">
        <v>43867.0</v>
      </c>
      <c r="J91" s="81" t="s">
        <v>9358</v>
      </c>
      <c r="K91" s="54">
        <v>1582250.0</v>
      </c>
      <c r="L91" s="98" t="s">
        <v>18</v>
      </c>
      <c r="M91" s="55" t="s">
        <v>18</v>
      </c>
      <c r="N91" s="56" t="s">
        <v>18</v>
      </c>
      <c r="O91" s="425"/>
      <c r="P91" s="152"/>
    </row>
    <row r="92" hidden="1">
      <c r="A92" s="49">
        <v>2.0</v>
      </c>
      <c r="B92" s="51" t="s">
        <v>9354</v>
      </c>
      <c r="C92" s="51" t="s">
        <v>9355</v>
      </c>
      <c r="D92" s="49" t="s">
        <v>18</v>
      </c>
      <c r="E92" s="49" t="s">
        <v>9357</v>
      </c>
      <c r="F92" s="49" t="s">
        <v>140</v>
      </c>
      <c r="G92" s="51" t="s">
        <v>202</v>
      </c>
      <c r="H92" s="200">
        <v>43873.0</v>
      </c>
      <c r="I92" s="200">
        <v>43909.0</v>
      </c>
      <c r="J92" s="81" t="s">
        <v>9359</v>
      </c>
      <c r="K92" s="54">
        <v>2683467.0</v>
      </c>
      <c r="L92" s="98" t="s">
        <v>18</v>
      </c>
      <c r="M92" s="55" t="s">
        <v>18</v>
      </c>
      <c r="N92" s="56" t="s">
        <v>18</v>
      </c>
      <c r="O92" s="425"/>
    </row>
    <row r="93">
      <c r="A93" s="49">
        <v>2.0</v>
      </c>
      <c r="B93" s="51" t="s">
        <v>233</v>
      </c>
      <c r="C93" s="51" t="s">
        <v>9360</v>
      </c>
      <c r="D93" s="49">
        <v>830.0</v>
      </c>
      <c r="E93" s="49" t="s">
        <v>9361</v>
      </c>
      <c r="F93" s="49" t="s">
        <v>140</v>
      </c>
      <c r="G93" s="51" t="s">
        <v>1946</v>
      </c>
      <c r="H93" s="96">
        <v>44041.0</v>
      </c>
      <c r="I93" s="96">
        <v>44043.0</v>
      </c>
      <c r="J93" s="53" t="s">
        <v>9362</v>
      </c>
      <c r="K93" s="54">
        <v>4.1985672E7</v>
      </c>
      <c r="L93" s="98" t="s">
        <v>18</v>
      </c>
      <c r="M93" s="55" t="s">
        <v>4217</v>
      </c>
      <c r="N93" s="56" t="s">
        <v>18</v>
      </c>
      <c r="O93" s="425"/>
      <c r="P93" s="152"/>
    </row>
    <row r="94" hidden="1">
      <c r="A94" s="49">
        <v>1.0</v>
      </c>
      <c r="B94" s="51" t="s">
        <v>102</v>
      </c>
      <c r="C94" s="51" t="s">
        <v>9363</v>
      </c>
      <c r="D94" s="49" t="s">
        <v>18</v>
      </c>
      <c r="E94" s="49" t="s">
        <v>9364</v>
      </c>
      <c r="F94" s="49" t="s">
        <v>140</v>
      </c>
      <c r="G94" s="51" t="s">
        <v>18</v>
      </c>
      <c r="H94" s="200">
        <v>43861.0</v>
      </c>
      <c r="I94" s="96">
        <v>43864.0</v>
      </c>
      <c r="J94" s="81" t="s">
        <v>9365</v>
      </c>
      <c r="K94" s="54">
        <v>1221947.0</v>
      </c>
      <c r="L94" s="98" t="s">
        <v>18</v>
      </c>
      <c r="M94" s="55" t="s">
        <v>18</v>
      </c>
      <c r="N94" s="56" t="s">
        <v>18</v>
      </c>
      <c r="O94" s="425"/>
    </row>
    <row r="95" hidden="1">
      <c r="A95" s="49">
        <v>1.0</v>
      </c>
      <c r="B95" s="51" t="s">
        <v>102</v>
      </c>
      <c r="C95" s="51" t="s">
        <v>9363</v>
      </c>
      <c r="D95" s="49" t="s">
        <v>18</v>
      </c>
      <c r="E95" s="49" t="s">
        <v>9364</v>
      </c>
      <c r="F95" s="49" t="s">
        <v>140</v>
      </c>
      <c r="G95" s="51" t="s">
        <v>18</v>
      </c>
      <c r="H95" s="200">
        <v>43908.0</v>
      </c>
      <c r="I95" s="200">
        <v>43927.0</v>
      </c>
      <c r="J95" s="81" t="s">
        <v>9366</v>
      </c>
      <c r="K95" s="54">
        <v>1221947.0</v>
      </c>
      <c r="L95" s="98" t="s">
        <v>18</v>
      </c>
      <c r="M95" s="49" t="s">
        <v>18</v>
      </c>
      <c r="N95" s="67" t="s">
        <v>18</v>
      </c>
      <c r="O95" s="425"/>
    </row>
    <row r="96">
      <c r="A96" s="49">
        <v>1.0</v>
      </c>
      <c r="B96" s="51" t="s">
        <v>102</v>
      </c>
      <c r="C96" s="51" t="s">
        <v>217</v>
      </c>
      <c r="D96" s="49">
        <v>693.0</v>
      </c>
      <c r="E96" s="49" t="s">
        <v>9364</v>
      </c>
      <c r="F96" s="49" t="s">
        <v>140</v>
      </c>
      <c r="G96" s="51" t="s">
        <v>18</v>
      </c>
      <c r="H96" s="96">
        <v>44011.0</v>
      </c>
      <c r="I96" s="96">
        <v>44012.0</v>
      </c>
      <c r="J96" s="53" t="s">
        <v>9367</v>
      </c>
      <c r="K96" s="54">
        <v>1221947.0</v>
      </c>
      <c r="L96" s="98" t="s">
        <v>18</v>
      </c>
      <c r="M96" s="55" t="s">
        <v>9368</v>
      </c>
      <c r="N96" s="56" t="s">
        <v>18</v>
      </c>
      <c r="O96" s="425"/>
    </row>
    <row r="97">
      <c r="A97" s="49">
        <v>1.0</v>
      </c>
      <c r="B97" s="51" t="s">
        <v>102</v>
      </c>
      <c r="C97" s="51" t="s">
        <v>70</v>
      </c>
      <c r="D97" s="49">
        <v>767.0</v>
      </c>
      <c r="E97" s="49" t="s">
        <v>9364</v>
      </c>
      <c r="F97" s="49" t="s">
        <v>140</v>
      </c>
      <c r="G97" s="51" t="s">
        <v>363</v>
      </c>
      <c r="H97" s="96">
        <v>44026.0</v>
      </c>
      <c r="I97" s="200">
        <v>44026.0</v>
      </c>
      <c r="J97" s="53" t="s">
        <v>9369</v>
      </c>
      <c r="K97" s="54">
        <v>1221947.0</v>
      </c>
      <c r="L97" s="98" t="s">
        <v>9370</v>
      </c>
      <c r="M97" s="55" t="s">
        <v>9368</v>
      </c>
      <c r="N97" s="56" t="s">
        <v>18</v>
      </c>
      <c r="O97" s="425"/>
    </row>
    <row r="98" hidden="1">
      <c r="A98" s="49">
        <v>1.0</v>
      </c>
      <c r="B98" s="51" t="s">
        <v>9350</v>
      </c>
      <c r="C98" s="51" t="s">
        <v>9371</v>
      </c>
      <c r="D98" s="49" t="s">
        <v>18</v>
      </c>
      <c r="E98" s="49" t="s">
        <v>9372</v>
      </c>
      <c r="F98" s="49" t="s">
        <v>140</v>
      </c>
      <c r="G98" s="51" t="s">
        <v>18</v>
      </c>
      <c r="H98" s="96">
        <v>43860.0</v>
      </c>
      <c r="I98" s="96">
        <v>43864.0</v>
      </c>
      <c r="J98" s="53" t="s">
        <v>9373</v>
      </c>
      <c r="K98" s="54">
        <v>31500.0</v>
      </c>
      <c r="L98" s="98" t="s">
        <v>18</v>
      </c>
      <c r="M98" s="49" t="s">
        <v>18</v>
      </c>
      <c r="N98" s="67" t="s">
        <v>18</v>
      </c>
      <c r="O98" s="425"/>
    </row>
    <row r="99" hidden="1">
      <c r="A99" s="49">
        <v>2.0</v>
      </c>
      <c r="B99" s="51" t="s">
        <v>233</v>
      </c>
      <c r="C99" s="51" t="s">
        <v>9374</v>
      </c>
      <c r="D99" s="49">
        <v>830.0</v>
      </c>
      <c r="E99" s="49" t="s">
        <v>9375</v>
      </c>
      <c r="F99" s="49" t="s">
        <v>140</v>
      </c>
      <c r="G99" s="51" t="s">
        <v>1946</v>
      </c>
      <c r="H99" s="96">
        <v>44041.0</v>
      </c>
      <c r="I99" s="96">
        <v>44043.0</v>
      </c>
      <c r="J99" s="53" t="s">
        <v>9376</v>
      </c>
      <c r="K99" s="54">
        <v>3.658109E7</v>
      </c>
      <c r="L99" s="98" t="s">
        <v>18</v>
      </c>
      <c r="M99" s="55" t="s">
        <v>18</v>
      </c>
      <c r="N99" s="56" t="s">
        <v>18</v>
      </c>
      <c r="O99" s="425"/>
    </row>
    <row r="100" hidden="1">
      <c r="A100" s="49">
        <v>1.0</v>
      </c>
      <c r="B100" s="51" t="s">
        <v>9377</v>
      </c>
      <c r="C100" s="51" t="s">
        <v>9378</v>
      </c>
      <c r="D100" s="49">
        <v>133.0</v>
      </c>
      <c r="E100" s="49" t="s">
        <v>9379</v>
      </c>
      <c r="F100" s="49" t="s">
        <v>140</v>
      </c>
      <c r="G100" s="51" t="s">
        <v>18</v>
      </c>
      <c r="H100" s="200">
        <v>43865.0</v>
      </c>
      <c r="I100" s="200">
        <v>43871.0</v>
      </c>
      <c r="J100" s="81" t="s">
        <v>9380</v>
      </c>
      <c r="K100" s="439">
        <v>30547.0</v>
      </c>
      <c r="L100" s="98" t="s">
        <v>18</v>
      </c>
      <c r="M100" s="216" t="s">
        <v>18</v>
      </c>
      <c r="N100" s="216" t="s">
        <v>18</v>
      </c>
      <c r="O100" s="425"/>
    </row>
    <row r="101" hidden="1">
      <c r="A101" s="49">
        <v>1.0</v>
      </c>
      <c r="B101" s="51" t="s">
        <v>6177</v>
      </c>
      <c r="C101" s="51" t="s">
        <v>3266</v>
      </c>
      <c r="D101" s="49" t="s">
        <v>18</v>
      </c>
      <c r="E101" s="49" t="s">
        <v>9381</v>
      </c>
      <c r="F101" s="49" t="s">
        <v>140</v>
      </c>
      <c r="G101" s="51" t="s">
        <v>18</v>
      </c>
      <c r="H101" s="200">
        <v>43866.0</v>
      </c>
      <c r="I101" s="200">
        <v>43871.0</v>
      </c>
      <c r="J101" s="81" t="s">
        <v>9382</v>
      </c>
      <c r="K101" s="439">
        <v>652177.0</v>
      </c>
      <c r="L101" s="98" t="s">
        <v>18</v>
      </c>
      <c r="M101" s="216" t="s">
        <v>18</v>
      </c>
      <c r="N101" s="216" t="s">
        <v>18</v>
      </c>
      <c r="O101" s="88"/>
    </row>
    <row r="102" hidden="1">
      <c r="A102" s="49">
        <v>1.0</v>
      </c>
      <c r="B102" s="51" t="s">
        <v>2919</v>
      </c>
      <c r="C102" s="51" t="s">
        <v>9383</v>
      </c>
      <c r="D102" s="49">
        <v>580.0</v>
      </c>
      <c r="E102" s="49" t="s">
        <v>9381</v>
      </c>
      <c r="F102" s="49" t="s">
        <v>140</v>
      </c>
      <c r="G102" s="51" t="s">
        <v>18</v>
      </c>
      <c r="H102" s="96">
        <v>43978.0</v>
      </c>
      <c r="I102" s="96">
        <v>43984.0</v>
      </c>
      <c r="J102" s="53" t="s">
        <v>9384</v>
      </c>
      <c r="K102" s="54">
        <v>652177.0</v>
      </c>
      <c r="L102" s="98" t="s">
        <v>18</v>
      </c>
      <c r="M102" s="49" t="s">
        <v>18</v>
      </c>
      <c r="N102" s="67" t="s">
        <v>18</v>
      </c>
      <c r="O102" s="88"/>
      <c r="P102" s="152"/>
    </row>
    <row r="103" hidden="1">
      <c r="A103" s="49">
        <v>1.0</v>
      </c>
      <c r="B103" s="159" t="s">
        <v>909</v>
      </c>
      <c r="C103" s="51" t="s">
        <v>9383</v>
      </c>
      <c r="D103" s="49">
        <v>670.0</v>
      </c>
      <c r="E103" s="49" t="s">
        <v>9381</v>
      </c>
      <c r="F103" s="49" t="s">
        <v>140</v>
      </c>
      <c r="G103" s="49" t="s">
        <v>18</v>
      </c>
      <c r="H103" s="96">
        <v>44005.0</v>
      </c>
      <c r="I103" s="52">
        <v>44012.0</v>
      </c>
      <c r="J103" s="53" t="s">
        <v>9385</v>
      </c>
      <c r="K103" s="122">
        <v>652177.0</v>
      </c>
      <c r="L103" s="98" t="s">
        <v>18</v>
      </c>
      <c r="M103" s="216" t="s">
        <v>18</v>
      </c>
      <c r="N103" s="56" t="s">
        <v>18</v>
      </c>
      <c r="O103" s="88"/>
    </row>
    <row r="104" hidden="1">
      <c r="A104" s="49">
        <v>2.0</v>
      </c>
      <c r="B104" s="51" t="s">
        <v>233</v>
      </c>
      <c r="C104" s="51" t="s">
        <v>9386</v>
      </c>
      <c r="D104" s="49">
        <v>132.0</v>
      </c>
      <c r="E104" s="49" t="s">
        <v>9387</v>
      </c>
      <c r="F104" s="49" t="s">
        <v>140</v>
      </c>
      <c r="G104" s="51" t="s">
        <v>288</v>
      </c>
      <c r="H104" s="200">
        <v>43865.0</v>
      </c>
      <c r="I104" s="200">
        <v>43895.0</v>
      </c>
      <c r="J104" s="81" t="s">
        <v>9388</v>
      </c>
      <c r="K104" s="54">
        <v>1.8824308E7</v>
      </c>
      <c r="L104" s="98" t="s">
        <v>18</v>
      </c>
      <c r="M104" s="216" t="s">
        <v>18</v>
      </c>
      <c r="N104" s="216" t="s">
        <v>18</v>
      </c>
      <c r="O104" s="88"/>
    </row>
    <row r="105" hidden="1">
      <c r="A105" s="49">
        <v>2.0</v>
      </c>
      <c r="B105" s="51" t="s">
        <v>9389</v>
      </c>
      <c r="C105" s="51" t="s">
        <v>9386</v>
      </c>
      <c r="D105" s="49" t="s">
        <v>18</v>
      </c>
      <c r="E105" s="49" t="s">
        <v>9387</v>
      </c>
      <c r="F105" s="49" t="s">
        <v>140</v>
      </c>
      <c r="G105" s="51" t="s">
        <v>288</v>
      </c>
      <c r="H105" s="200">
        <v>44060.0</v>
      </c>
      <c r="I105" s="200">
        <v>44060.0</v>
      </c>
      <c r="J105" s="81" t="s">
        <v>9390</v>
      </c>
      <c r="K105" s="54">
        <v>1.8824308E7</v>
      </c>
      <c r="L105" s="98" t="s">
        <v>18</v>
      </c>
      <c r="M105" s="216" t="s">
        <v>18</v>
      </c>
      <c r="N105" s="216" t="s">
        <v>18</v>
      </c>
      <c r="O105" s="88"/>
    </row>
    <row r="106" hidden="1">
      <c r="A106" s="49">
        <v>2.0</v>
      </c>
      <c r="B106" s="51" t="s">
        <v>9389</v>
      </c>
      <c r="C106" s="51" t="s">
        <v>70</v>
      </c>
      <c r="D106" s="49">
        <v>904.0</v>
      </c>
      <c r="E106" s="49" t="s">
        <v>9387</v>
      </c>
      <c r="F106" s="49" t="s">
        <v>140</v>
      </c>
      <c r="G106" s="51" t="s">
        <v>18</v>
      </c>
      <c r="H106" s="96">
        <v>44091.0</v>
      </c>
      <c r="I106" s="96">
        <v>44091.0</v>
      </c>
      <c r="J106" s="53" t="s">
        <v>9391</v>
      </c>
      <c r="K106" s="54">
        <v>1.8824308E7</v>
      </c>
      <c r="L106" s="98" t="s">
        <v>18</v>
      </c>
      <c r="M106" s="55" t="s">
        <v>18</v>
      </c>
      <c r="N106" s="56" t="s">
        <v>18</v>
      </c>
      <c r="O106" s="425"/>
    </row>
    <row r="107" hidden="1">
      <c r="A107" s="49">
        <v>2.0</v>
      </c>
      <c r="B107" s="51" t="s">
        <v>1802</v>
      </c>
      <c r="C107" s="51" t="s">
        <v>266</v>
      </c>
      <c r="D107" s="49">
        <v>134.0</v>
      </c>
      <c r="E107" s="49" t="s">
        <v>9392</v>
      </c>
      <c r="F107" s="49" t="s">
        <v>140</v>
      </c>
      <c r="G107" s="51" t="s">
        <v>18</v>
      </c>
      <c r="H107" s="200">
        <v>43865.0</v>
      </c>
      <c r="I107" s="96">
        <v>43868.0</v>
      </c>
      <c r="J107" s="81" t="s">
        <v>9393</v>
      </c>
      <c r="K107" s="54" t="s">
        <v>18</v>
      </c>
      <c r="L107" s="98" t="s">
        <v>18</v>
      </c>
      <c r="M107" s="55" t="s">
        <v>18</v>
      </c>
      <c r="N107" s="56" t="s">
        <v>18</v>
      </c>
      <c r="O107" s="425"/>
    </row>
    <row r="108" hidden="1">
      <c r="A108" s="49">
        <v>2.0</v>
      </c>
      <c r="B108" s="51" t="s">
        <v>9394</v>
      </c>
      <c r="C108" s="51" t="s">
        <v>9395</v>
      </c>
      <c r="D108" s="49">
        <v>150.0</v>
      </c>
      <c r="E108" s="49" t="s">
        <v>9396</v>
      </c>
      <c r="F108" s="49" t="s">
        <v>140</v>
      </c>
      <c r="G108" s="51" t="s">
        <v>680</v>
      </c>
      <c r="H108" s="96">
        <v>43866.0</v>
      </c>
      <c r="I108" s="200">
        <v>43902.0</v>
      </c>
      <c r="J108" s="81" t="s">
        <v>9397</v>
      </c>
      <c r="K108" s="54" t="s">
        <v>18</v>
      </c>
      <c r="L108" s="98" t="s">
        <v>18</v>
      </c>
      <c r="M108" s="55" t="s">
        <v>18</v>
      </c>
      <c r="N108" s="56" t="s">
        <v>18</v>
      </c>
      <c r="O108" s="425"/>
    </row>
    <row r="109" hidden="1">
      <c r="A109" s="49">
        <v>2.0</v>
      </c>
      <c r="B109" s="51" t="s">
        <v>9398</v>
      </c>
      <c r="C109" s="51" t="s">
        <v>2980</v>
      </c>
      <c r="D109" s="49" t="s">
        <v>18</v>
      </c>
      <c r="E109" s="49" t="s">
        <v>9399</v>
      </c>
      <c r="F109" s="49" t="s">
        <v>140</v>
      </c>
      <c r="G109" s="51" t="s">
        <v>288</v>
      </c>
      <c r="H109" s="96">
        <v>43874.0</v>
      </c>
      <c r="I109" s="96">
        <v>43875.0</v>
      </c>
      <c r="J109" s="81" t="s">
        <v>9400</v>
      </c>
      <c r="K109" s="54">
        <v>2653346.0</v>
      </c>
      <c r="L109" s="98" t="s">
        <v>18</v>
      </c>
      <c r="M109" s="55" t="s">
        <v>18</v>
      </c>
      <c r="N109" s="56" t="s">
        <v>18</v>
      </c>
      <c r="O109" s="425"/>
    </row>
    <row r="110">
      <c r="A110" s="49">
        <v>1.0</v>
      </c>
      <c r="B110" s="51" t="s">
        <v>9401</v>
      </c>
      <c r="C110" s="51" t="s">
        <v>9215</v>
      </c>
      <c r="D110" s="49">
        <v>156.0</v>
      </c>
      <c r="E110" s="49" t="s">
        <v>9399</v>
      </c>
      <c r="F110" s="49" t="s">
        <v>140</v>
      </c>
      <c r="G110" s="51" t="s">
        <v>288</v>
      </c>
      <c r="H110" s="96">
        <v>43878.0</v>
      </c>
      <c r="I110" s="276">
        <v>43887.0</v>
      </c>
      <c r="J110" s="53" t="s">
        <v>9402</v>
      </c>
      <c r="K110" s="54">
        <v>2653346.0</v>
      </c>
      <c r="L110" s="98" t="s">
        <v>9403</v>
      </c>
      <c r="M110" s="55" t="s">
        <v>9404</v>
      </c>
      <c r="N110" s="56" t="s">
        <v>18</v>
      </c>
      <c r="O110" s="88"/>
    </row>
    <row r="111">
      <c r="A111" s="49">
        <v>1.0</v>
      </c>
      <c r="B111" s="51" t="s">
        <v>9401</v>
      </c>
      <c r="C111" s="51" t="s">
        <v>9215</v>
      </c>
      <c r="D111" s="49"/>
      <c r="E111" s="49" t="s">
        <v>9399</v>
      </c>
      <c r="F111" s="49" t="s">
        <v>140</v>
      </c>
      <c r="G111" s="51" t="s">
        <v>288</v>
      </c>
      <c r="H111" s="96">
        <v>43914.0</v>
      </c>
      <c r="I111" s="96">
        <v>43914.0</v>
      </c>
      <c r="J111" s="53" t="s">
        <v>9405</v>
      </c>
      <c r="K111" s="54">
        <v>2653346.0</v>
      </c>
      <c r="L111" s="98" t="s">
        <v>9403</v>
      </c>
      <c r="M111" s="55" t="s">
        <v>9404</v>
      </c>
      <c r="N111" s="56" t="s">
        <v>18</v>
      </c>
      <c r="O111" s="88"/>
    </row>
    <row r="112">
      <c r="A112" s="49">
        <v>2.0</v>
      </c>
      <c r="B112" s="51" t="s">
        <v>9214</v>
      </c>
      <c r="C112" s="51" t="s">
        <v>70</v>
      </c>
      <c r="D112" s="49">
        <v>342.0</v>
      </c>
      <c r="E112" s="49" t="s">
        <v>9399</v>
      </c>
      <c r="F112" s="49" t="s">
        <v>140</v>
      </c>
      <c r="G112" s="51" t="s">
        <v>680</v>
      </c>
      <c r="H112" s="96">
        <v>43927.0</v>
      </c>
      <c r="I112" s="200">
        <v>43927.0</v>
      </c>
      <c r="J112" s="53" t="s">
        <v>9406</v>
      </c>
      <c r="K112" s="54">
        <v>2653346.0</v>
      </c>
      <c r="L112" s="98" t="s">
        <v>9407</v>
      </c>
      <c r="M112" s="55" t="s">
        <v>9404</v>
      </c>
      <c r="N112" s="56" t="s">
        <v>18</v>
      </c>
      <c r="O112" s="425"/>
    </row>
    <row r="113" hidden="1">
      <c r="A113" s="49">
        <v>1.0</v>
      </c>
      <c r="B113" s="51" t="s">
        <v>403</v>
      </c>
      <c r="C113" s="51" t="s">
        <v>153</v>
      </c>
      <c r="D113" s="49" t="s">
        <v>18</v>
      </c>
      <c r="E113" s="49" t="s">
        <v>9408</v>
      </c>
      <c r="F113" s="49" t="s">
        <v>140</v>
      </c>
      <c r="G113" s="51" t="s">
        <v>18</v>
      </c>
      <c r="H113" s="96">
        <v>43871.0</v>
      </c>
      <c r="I113" s="96">
        <v>43873.0</v>
      </c>
      <c r="J113" s="81" t="s">
        <v>9409</v>
      </c>
      <c r="K113" s="54">
        <v>723834.0</v>
      </c>
      <c r="L113" s="98" t="s">
        <v>18</v>
      </c>
      <c r="M113" s="55" t="s">
        <v>18</v>
      </c>
      <c r="N113" s="56" t="s">
        <v>18</v>
      </c>
      <c r="O113" s="425"/>
    </row>
    <row r="114" hidden="1">
      <c r="A114" s="49">
        <v>1.0</v>
      </c>
      <c r="B114" s="85" t="s">
        <v>197</v>
      </c>
      <c r="C114" s="51" t="s">
        <v>3266</v>
      </c>
      <c r="D114" s="49" t="s">
        <v>18</v>
      </c>
      <c r="E114" s="49" t="s">
        <v>9410</v>
      </c>
      <c r="F114" s="49" t="s">
        <v>140</v>
      </c>
      <c r="G114" s="51" t="s">
        <v>18</v>
      </c>
      <c r="H114" s="96">
        <v>43874.0</v>
      </c>
      <c r="I114" s="96">
        <v>43875.0</v>
      </c>
      <c r="J114" s="81" t="s">
        <v>9411</v>
      </c>
      <c r="K114" s="54">
        <v>549512.0</v>
      </c>
      <c r="L114" s="98" t="s">
        <v>18</v>
      </c>
      <c r="M114" s="55" t="s">
        <v>18</v>
      </c>
      <c r="N114" s="56" t="s">
        <v>18</v>
      </c>
      <c r="O114" s="425"/>
    </row>
    <row r="115" hidden="1">
      <c r="A115" s="49">
        <v>1.0</v>
      </c>
      <c r="B115" s="51" t="s">
        <v>3838</v>
      </c>
      <c r="C115" s="51" t="s">
        <v>3266</v>
      </c>
      <c r="D115" s="49" t="s">
        <v>18</v>
      </c>
      <c r="E115" s="49" t="s">
        <v>9412</v>
      </c>
      <c r="F115" s="49" t="s">
        <v>140</v>
      </c>
      <c r="G115" s="51" t="s">
        <v>18</v>
      </c>
      <c r="H115" s="96">
        <v>43874.0</v>
      </c>
      <c r="I115" s="96">
        <v>43875.0</v>
      </c>
      <c r="J115" s="81" t="s">
        <v>9413</v>
      </c>
      <c r="K115" s="54">
        <v>40049.0</v>
      </c>
      <c r="L115" s="98" t="s">
        <v>18</v>
      </c>
      <c r="M115" s="55" t="s">
        <v>18</v>
      </c>
      <c r="N115" s="56" t="s">
        <v>18</v>
      </c>
      <c r="O115" s="425"/>
    </row>
    <row r="116" hidden="1">
      <c r="A116" s="49">
        <v>1.0</v>
      </c>
      <c r="B116" s="50" t="s">
        <v>9414</v>
      </c>
      <c r="C116" s="85" t="s">
        <v>309</v>
      </c>
      <c r="D116" s="49">
        <v>668.0</v>
      </c>
      <c r="E116" s="49" t="s">
        <v>9412</v>
      </c>
      <c r="F116" s="49" t="s">
        <v>140</v>
      </c>
      <c r="G116" s="49" t="s">
        <v>18</v>
      </c>
      <c r="H116" s="96">
        <v>44005.0</v>
      </c>
      <c r="I116" s="52">
        <v>44014.0</v>
      </c>
      <c r="J116" s="53" t="s">
        <v>9415</v>
      </c>
      <c r="K116" s="54">
        <v>40049.0</v>
      </c>
      <c r="L116" s="98" t="s">
        <v>9416</v>
      </c>
      <c r="M116" s="216" t="s">
        <v>18</v>
      </c>
      <c r="N116" s="55" t="s">
        <v>18</v>
      </c>
      <c r="O116" s="425"/>
    </row>
    <row r="117" hidden="1">
      <c r="A117" s="49">
        <v>2.0</v>
      </c>
      <c r="B117" s="51" t="s">
        <v>5895</v>
      </c>
      <c r="C117" s="51" t="s">
        <v>9417</v>
      </c>
      <c r="D117" s="49">
        <v>173.0</v>
      </c>
      <c r="E117" s="49" t="s">
        <v>9418</v>
      </c>
      <c r="F117" s="49" t="s">
        <v>140</v>
      </c>
      <c r="G117" s="51" t="s">
        <v>680</v>
      </c>
      <c r="H117" s="96">
        <v>43872.0</v>
      </c>
      <c r="I117" s="96">
        <v>43909.0</v>
      </c>
      <c r="J117" s="81" t="s">
        <v>9419</v>
      </c>
      <c r="K117" s="54">
        <v>2679175.0</v>
      </c>
      <c r="L117" s="98" t="s">
        <v>18</v>
      </c>
      <c r="M117" s="55" t="s">
        <v>18</v>
      </c>
      <c r="N117" s="56" t="s">
        <v>18</v>
      </c>
      <c r="O117" s="425"/>
    </row>
    <row r="118" hidden="1">
      <c r="A118" s="49">
        <v>1.0</v>
      </c>
      <c r="B118" s="51" t="s">
        <v>108</v>
      </c>
      <c r="C118" s="51" t="s">
        <v>513</v>
      </c>
      <c r="D118" s="49" t="s">
        <v>18</v>
      </c>
      <c r="E118" s="49" t="s">
        <v>9420</v>
      </c>
      <c r="F118" s="49" t="s">
        <v>140</v>
      </c>
      <c r="G118" s="51" t="s">
        <v>18</v>
      </c>
      <c r="H118" s="96">
        <v>43874.0</v>
      </c>
      <c r="I118" s="96">
        <v>43878.0</v>
      </c>
      <c r="J118" s="81" t="s">
        <v>9421</v>
      </c>
      <c r="K118" s="54">
        <v>5041074.0</v>
      </c>
      <c r="L118" s="98" t="s">
        <v>18</v>
      </c>
      <c r="M118" s="55" t="s">
        <v>18</v>
      </c>
      <c r="N118" s="56" t="s">
        <v>18</v>
      </c>
      <c r="O118" s="88"/>
    </row>
    <row r="119" hidden="1">
      <c r="A119" s="49">
        <v>2.0</v>
      </c>
      <c r="B119" s="51" t="s">
        <v>2152</v>
      </c>
      <c r="C119" s="51" t="s">
        <v>9422</v>
      </c>
      <c r="D119" s="49">
        <v>206.0</v>
      </c>
      <c r="E119" s="49" t="s">
        <v>2153</v>
      </c>
      <c r="F119" s="49" t="s">
        <v>140</v>
      </c>
      <c r="G119" s="51" t="s">
        <v>18</v>
      </c>
      <c r="H119" s="96">
        <v>43875.0</v>
      </c>
      <c r="I119" s="96">
        <v>43887.0</v>
      </c>
      <c r="J119" s="53" t="s">
        <v>9423</v>
      </c>
      <c r="K119" s="54">
        <v>2208160.0</v>
      </c>
      <c r="L119" s="98" t="s">
        <v>18</v>
      </c>
      <c r="M119" s="55" t="s">
        <v>18</v>
      </c>
      <c r="N119" s="56" t="s">
        <v>18</v>
      </c>
      <c r="O119" s="425"/>
    </row>
    <row r="120" hidden="1">
      <c r="A120" s="49">
        <v>2.0</v>
      </c>
      <c r="B120" s="51" t="s">
        <v>2152</v>
      </c>
      <c r="C120" s="51" t="s">
        <v>153</v>
      </c>
      <c r="D120" s="49">
        <v>585.0</v>
      </c>
      <c r="E120" s="49" t="s">
        <v>2153</v>
      </c>
      <c r="F120" s="49" t="s">
        <v>140</v>
      </c>
      <c r="G120" s="51" t="s">
        <v>18</v>
      </c>
      <c r="H120" s="200">
        <v>43980.0</v>
      </c>
      <c r="I120" s="96">
        <v>43980.0</v>
      </c>
      <c r="J120" s="81" t="s">
        <v>9424</v>
      </c>
      <c r="K120" s="54">
        <v>1110077.0</v>
      </c>
      <c r="L120" s="98" t="s">
        <v>18</v>
      </c>
      <c r="M120" s="55" t="s">
        <v>18</v>
      </c>
      <c r="N120" s="56" t="s">
        <v>18</v>
      </c>
      <c r="O120" s="425"/>
    </row>
    <row r="121" hidden="1">
      <c r="A121" s="210">
        <v>2.0</v>
      </c>
      <c r="B121" s="128" t="s">
        <v>2152</v>
      </c>
      <c r="C121" s="128" t="s">
        <v>153</v>
      </c>
      <c r="D121" s="210" t="s">
        <v>18</v>
      </c>
      <c r="E121" s="210" t="s">
        <v>2153</v>
      </c>
      <c r="F121" s="210" t="s">
        <v>140</v>
      </c>
      <c r="G121" s="128" t="s">
        <v>18</v>
      </c>
      <c r="H121" s="211">
        <v>44193.0</v>
      </c>
      <c r="I121" s="212">
        <v>44208.0</v>
      </c>
      <c r="J121" s="53" t="s">
        <v>9425</v>
      </c>
      <c r="K121" s="132">
        <v>1110077.0</v>
      </c>
      <c r="L121" s="133" t="s">
        <v>18</v>
      </c>
      <c r="M121" s="134" t="s">
        <v>18</v>
      </c>
      <c r="N121" s="213" t="s">
        <v>18</v>
      </c>
      <c r="O121" s="425"/>
    </row>
    <row r="122" hidden="1">
      <c r="A122" s="49">
        <v>2.0</v>
      </c>
      <c r="B122" s="51" t="s">
        <v>108</v>
      </c>
      <c r="C122" s="51" t="s">
        <v>246</v>
      </c>
      <c r="D122" s="49">
        <v>205.0</v>
      </c>
      <c r="E122" s="49" t="s">
        <v>9426</v>
      </c>
      <c r="F122" s="49" t="s">
        <v>140</v>
      </c>
      <c r="G122" s="51" t="s">
        <v>18</v>
      </c>
      <c r="H122" s="200">
        <v>43875.0</v>
      </c>
      <c r="I122" s="96">
        <v>43894.0</v>
      </c>
      <c r="J122" s="53" t="s">
        <v>9427</v>
      </c>
      <c r="K122" s="54">
        <v>2.6750273E7</v>
      </c>
      <c r="L122" s="98" t="s">
        <v>18</v>
      </c>
      <c r="M122" s="55" t="s">
        <v>18</v>
      </c>
      <c r="N122" s="56" t="s">
        <v>18</v>
      </c>
      <c r="O122" s="425"/>
    </row>
    <row r="123" hidden="1">
      <c r="A123" s="49">
        <v>2.0</v>
      </c>
      <c r="B123" s="51" t="s">
        <v>108</v>
      </c>
      <c r="C123" s="51" t="s">
        <v>246</v>
      </c>
      <c r="D123" s="49" t="s">
        <v>18</v>
      </c>
      <c r="E123" s="49" t="s">
        <v>9426</v>
      </c>
      <c r="F123" s="49" t="s">
        <v>140</v>
      </c>
      <c r="G123" s="51" t="s">
        <v>18</v>
      </c>
      <c r="H123" s="200">
        <v>43900.0</v>
      </c>
      <c r="I123" s="96">
        <v>43909.0</v>
      </c>
      <c r="J123" s="53" t="s">
        <v>9428</v>
      </c>
      <c r="K123" s="54">
        <v>3.4700449E7</v>
      </c>
      <c r="L123" s="98" t="s">
        <v>18</v>
      </c>
      <c r="M123" s="55" t="s">
        <v>18</v>
      </c>
      <c r="N123" s="56" t="s">
        <v>18</v>
      </c>
      <c r="O123" s="425"/>
    </row>
    <row r="124" hidden="1">
      <c r="A124" s="49">
        <v>2.0</v>
      </c>
      <c r="B124" s="51" t="s">
        <v>9429</v>
      </c>
      <c r="C124" s="51" t="s">
        <v>246</v>
      </c>
      <c r="D124" s="49">
        <v>77.0</v>
      </c>
      <c r="E124" s="49" t="s">
        <v>380</v>
      </c>
      <c r="F124" s="49" t="s">
        <v>140</v>
      </c>
      <c r="G124" s="51" t="s">
        <v>18</v>
      </c>
      <c r="H124" s="96">
        <v>43857.0</v>
      </c>
      <c r="I124" s="96">
        <v>43894.0</v>
      </c>
      <c r="J124" s="53" t="s">
        <v>9430</v>
      </c>
      <c r="K124" s="54">
        <v>7.5790932E7</v>
      </c>
      <c r="L124" s="98" t="s">
        <v>18</v>
      </c>
      <c r="M124" s="55" t="s">
        <v>18</v>
      </c>
      <c r="N124" s="56" t="s">
        <v>18</v>
      </c>
      <c r="O124" s="425"/>
    </row>
    <row r="125" hidden="1">
      <c r="A125" s="49">
        <v>2.0</v>
      </c>
      <c r="B125" s="51" t="s">
        <v>233</v>
      </c>
      <c r="C125" s="51" t="s">
        <v>9431</v>
      </c>
      <c r="D125" s="49">
        <v>573.0</v>
      </c>
      <c r="E125" s="49" t="s">
        <v>380</v>
      </c>
      <c r="F125" s="49" t="s">
        <v>140</v>
      </c>
      <c r="G125" s="51" t="s">
        <v>1946</v>
      </c>
      <c r="H125" s="96">
        <v>44000.0</v>
      </c>
      <c r="I125" s="96">
        <v>44028.0</v>
      </c>
      <c r="J125" s="53" t="s">
        <v>9432</v>
      </c>
      <c r="K125" s="54">
        <v>8.3723132E7</v>
      </c>
      <c r="L125" s="250" t="s">
        <v>18</v>
      </c>
      <c r="M125" s="440" t="s">
        <v>18</v>
      </c>
      <c r="N125" s="74" t="s">
        <v>18</v>
      </c>
      <c r="O125" s="425"/>
      <c r="P125" s="152"/>
    </row>
    <row r="126" hidden="1">
      <c r="A126" s="49">
        <v>2.0</v>
      </c>
      <c r="B126" s="51" t="s">
        <v>233</v>
      </c>
      <c r="C126" s="51" t="s">
        <v>9433</v>
      </c>
      <c r="D126" s="49">
        <v>806.0</v>
      </c>
      <c r="E126" s="49" t="s">
        <v>380</v>
      </c>
      <c r="F126" s="49" t="s">
        <v>140</v>
      </c>
      <c r="G126" s="51" t="s">
        <v>18</v>
      </c>
      <c r="H126" s="96">
        <v>44064.0</v>
      </c>
      <c r="I126" s="96">
        <v>44084.0</v>
      </c>
      <c r="J126" s="81" t="s">
        <v>9434</v>
      </c>
      <c r="K126" s="54">
        <v>8.3723132E7</v>
      </c>
      <c r="L126" s="98" t="s">
        <v>18</v>
      </c>
      <c r="M126" s="55" t="s">
        <v>18</v>
      </c>
      <c r="N126" s="56" t="s">
        <v>18</v>
      </c>
      <c r="O126" s="88"/>
    </row>
    <row r="127">
      <c r="A127" s="49">
        <v>2.0</v>
      </c>
      <c r="B127" s="51" t="s">
        <v>233</v>
      </c>
      <c r="C127" s="51" t="s">
        <v>266</v>
      </c>
      <c r="D127" s="49" t="s">
        <v>18</v>
      </c>
      <c r="E127" s="49" t="s">
        <v>380</v>
      </c>
      <c r="F127" s="49" t="s">
        <v>140</v>
      </c>
      <c r="G127" s="51" t="s">
        <v>18</v>
      </c>
      <c r="H127" s="96">
        <v>44081.0</v>
      </c>
      <c r="I127" s="96">
        <v>44081.0</v>
      </c>
      <c r="J127" s="81" t="s">
        <v>9435</v>
      </c>
      <c r="K127" s="97">
        <v>8.3723132E7</v>
      </c>
      <c r="L127" s="98" t="s">
        <v>382</v>
      </c>
      <c r="M127" s="55" t="s">
        <v>383</v>
      </c>
      <c r="N127" s="56" t="s">
        <v>18</v>
      </c>
      <c r="O127" s="88"/>
    </row>
    <row r="128" hidden="1">
      <c r="A128" s="258">
        <v>1.0</v>
      </c>
      <c r="B128" s="124" t="s">
        <v>9436</v>
      </c>
      <c r="C128" s="124" t="s">
        <v>153</v>
      </c>
      <c r="D128" s="258">
        <v>214.0</v>
      </c>
      <c r="E128" s="258" t="s">
        <v>9437</v>
      </c>
      <c r="F128" s="258" t="s">
        <v>140</v>
      </c>
      <c r="G128" s="124" t="s">
        <v>18</v>
      </c>
      <c r="H128" s="283">
        <v>43878.0</v>
      </c>
      <c r="I128" s="441">
        <v>43888.0</v>
      </c>
      <c r="J128" s="284" t="s">
        <v>9438</v>
      </c>
      <c r="K128" s="227">
        <v>860861.0</v>
      </c>
      <c r="L128" s="133" t="s">
        <v>18</v>
      </c>
      <c r="M128" s="163" t="s">
        <v>18</v>
      </c>
      <c r="N128" s="437" t="s">
        <v>18</v>
      </c>
      <c r="O128" s="425"/>
    </row>
    <row r="129" hidden="1">
      <c r="A129" s="49">
        <v>1.0</v>
      </c>
      <c r="B129" s="51" t="s">
        <v>9439</v>
      </c>
      <c r="C129" s="51" t="s">
        <v>120</v>
      </c>
      <c r="D129" s="49" t="s">
        <v>18</v>
      </c>
      <c r="E129" s="49" t="s">
        <v>9440</v>
      </c>
      <c r="F129" s="49" t="s">
        <v>140</v>
      </c>
      <c r="G129" s="51" t="s">
        <v>18</v>
      </c>
      <c r="H129" s="200">
        <v>43882.0</v>
      </c>
      <c r="I129" s="96">
        <v>43917.0</v>
      </c>
      <c r="J129" s="53" t="s">
        <v>9441</v>
      </c>
      <c r="K129" s="54">
        <v>2664747.0</v>
      </c>
      <c r="L129" s="98" t="s">
        <v>18</v>
      </c>
      <c r="M129" s="55" t="s">
        <v>18</v>
      </c>
      <c r="N129" s="56" t="s">
        <v>18</v>
      </c>
      <c r="O129" s="425"/>
    </row>
    <row r="130" hidden="1">
      <c r="A130" s="49">
        <v>1.0</v>
      </c>
      <c r="B130" s="51" t="s">
        <v>1272</v>
      </c>
      <c r="C130" s="51" t="s">
        <v>426</v>
      </c>
      <c r="D130" s="49" t="s">
        <v>18</v>
      </c>
      <c r="E130" s="49" t="s">
        <v>9442</v>
      </c>
      <c r="F130" s="49" t="s">
        <v>140</v>
      </c>
      <c r="G130" s="51" t="s">
        <v>18</v>
      </c>
      <c r="H130" s="200">
        <v>43887.0</v>
      </c>
      <c r="I130" s="96">
        <v>43889.0</v>
      </c>
      <c r="J130" s="53" t="s">
        <v>9443</v>
      </c>
      <c r="K130" s="54">
        <v>58560.0</v>
      </c>
      <c r="L130" s="98" t="s">
        <v>9444</v>
      </c>
      <c r="M130" s="55" t="s">
        <v>18</v>
      </c>
      <c r="N130" s="56" t="s">
        <v>18</v>
      </c>
      <c r="O130" s="425"/>
    </row>
    <row r="131" hidden="1">
      <c r="A131" s="49">
        <v>1.0</v>
      </c>
      <c r="B131" s="51" t="s">
        <v>1272</v>
      </c>
      <c r="C131" s="51" t="s">
        <v>426</v>
      </c>
      <c r="D131" s="49" t="s">
        <v>18</v>
      </c>
      <c r="E131" s="49" t="s">
        <v>9445</v>
      </c>
      <c r="F131" s="49" t="s">
        <v>140</v>
      </c>
      <c r="G131" s="51" t="s">
        <v>18</v>
      </c>
      <c r="H131" s="200">
        <v>43887.0</v>
      </c>
      <c r="I131" s="442">
        <v>43889.0</v>
      </c>
      <c r="J131" s="53" t="s">
        <v>9446</v>
      </c>
      <c r="K131" s="54">
        <v>58560.0</v>
      </c>
      <c r="L131" s="98" t="s">
        <v>9447</v>
      </c>
      <c r="M131" s="55" t="s">
        <v>18</v>
      </c>
      <c r="N131" s="56" t="s">
        <v>18</v>
      </c>
      <c r="O131" s="425"/>
    </row>
    <row r="132" hidden="1">
      <c r="A132" s="49">
        <v>1.0</v>
      </c>
      <c r="B132" s="51" t="s">
        <v>5655</v>
      </c>
      <c r="C132" s="51" t="s">
        <v>9448</v>
      </c>
      <c r="D132" s="49" t="s">
        <v>18</v>
      </c>
      <c r="E132" s="49" t="s">
        <v>9449</v>
      </c>
      <c r="F132" s="49" t="s">
        <v>140</v>
      </c>
      <c r="G132" s="51" t="s">
        <v>18</v>
      </c>
      <c r="H132" s="200">
        <v>43887.0</v>
      </c>
      <c r="I132" s="96">
        <v>43894.0</v>
      </c>
      <c r="J132" s="53" t="s">
        <v>9450</v>
      </c>
      <c r="K132" s="54" t="s">
        <v>9451</v>
      </c>
      <c r="L132" s="98" t="s">
        <v>9452</v>
      </c>
      <c r="M132" s="55" t="s">
        <v>18</v>
      </c>
      <c r="N132" s="56" t="s">
        <v>18</v>
      </c>
      <c r="O132" s="425"/>
    </row>
    <row r="133" hidden="1">
      <c r="A133" s="49">
        <v>1.0</v>
      </c>
      <c r="B133" s="51" t="s">
        <v>108</v>
      </c>
      <c r="C133" s="51" t="s">
        <v>9453</v>
      </c>
      <c r="D133" s="49" t="s">
        <v>18</v>
      </c>
      <c r="E133" s="49" t="s">
        <v>9454</v>
      </c>
      <c r="F133" s="49" t="s">
        <v>140</v>
      </c>
      <c r="G133" s="51" t="s">
        <v>18</v>
      </c>
      <c r="H133" s="200">
        <v>43894.0</v>
      </c>
      <c r="I133" s="96">
        <v>43894.0</v>
      </c>
      <c r="J133" s="53" t="s">
        <v>9455</v>
      </c>
      <c r="K133" s="54">
        <v>183288.0</v>
      </c>
      <c r="L133" s="98" t="s">
        <v>18</v>
      </c>
      <c r="M133" s="55" t="s">
        <v>18</v>
      </c>
      <c r="N133" s="56" t="s">
        <v>18</v>
      </c>
      <c r="O133" s="425"/>
    </row>
    <row r="134" hidden="1">
      <c r="A134" s="49">
        <v>1.0</v>
      </c>
      <c r="B134" s="51" t="s">
        <v>108</v>
      </c>
      <c r="C134" s="51" t="s">
        <v>134</v>
      </c>
      <c r="D134" s="49" t="s">
        <v>18</v>
      </c>
      <c r="E134" s="49" t="s">
        <v>9454</v>
      </c>
      <c r="F134" s="49" t="s">
        <v>140</v>
      </c>
      <c r="G134" s="51" t="s">
        <v>18</v>
      </c>
      <c r="H134" s="200">
        <v>43901.0</v>
      </c>
      <c r="I134" s="96">
        <v>43901.0</v>
      </c>
      <c r="J134" s="53" t="s">
        <v>9456</v>
      </c>
      <c r="K134" s="54" t="s">
        <v>18</v>
      </c>
      <c r="L134" s="98" t="s">
        <v>18</v>
      </c>
      <c r="M134" s="55" t="s">
        <v>18</v>
      </c>
      <c r="N134" s="56" t="s">
        <v>18</v>
      </c>
      <c r="O134" s="425"/>
    </row>
    <row r="135" hidden="1">
      <c r="A135" s="49">
        <v>1.0</v>
      </c>
      <c r="B135" s="51" t="s">
        <v>258</v>
      </c>
      <c r="C135" s="51" t="s">
        <v>9453</v>
      </c>
      <c r="D135" s="49">
        <v>401.0</v>
      </c>
      <c r="E135" s="49" t="s">
        <v>9454</v>
      </c>
      <c r="F135" s="49" t="s">
        <v>140</v>
      </c>
      <c r="G135" s="51" t="s">
        <v>18</v>
      </c>
      <c r="H135" s="96">
        <v>43917.0</v>
      </c>
      <c r="I135" s="96">
        <v>43949.0</v>
      </c>
      <c r="J135" s="53" t="s">
        <v>9457</v>
      </c>
      <c r="K135" s="54">
        <v>183288.0</v>
      </c>
      <c r="L135" s="98" t="s">
        <v>9458</v>
      </c>
      <c r="M135" s="55" t="s">
        <v>18</v>
      </c>
      <c r="N135" s="56" t="s">
        <v>18</v>
      </c>
      <c r="O135" s="425"/>
    </row>
    <row r="136">
      <c r="A136" s="49">
        <v>2.0</v>
      </c>
      <c r="B136" s="51" t="s">
        <v>233</v>
      </c>
      <c r="C136" s="51" t="s">
        <v>2219</v>
      </c>
      <c r="D136" s="49">
        <v>262.0</v>
      </c>
      <c r="E136" s="49" t="s">
        <v>2220</v>
      </c>
      <c r="F136" s="49" t="s">
        <v>140</v>
      </c>
      <c r="G136" s="51" t="s">
        <v>288</v>
      </c>
      <c r="H136" s="96">
        <v>43889.0</v>
      </c>
      <c r="I136" s="200">
        <v>43901.0</v>
      </c>
      <c r="J136" s="53" t="s">
        <v>9459</v>
      </c>
      <c r="K136" s="54">
        <v>2.4393031E7</v>
      </c>
      <c r="L136" s="98" t="s">
        <v>18</v>
      </c>
      <c r="M136" s="55" t="s">
        <v>2223</v>
      </c>
      <c r="N136" s="56" t="s">
        <v>18</v>
      </c>
      <c r="O136" s="425"/>
    </row>
    <row r="137">
      <c r="A137" s="49">
        <v>2.0</v>
      </c>
      <c r="B137" s="159" t="s">
        <v>233</v>
      </c>
      <c r="C137" s="51" t="s">
        <v>2219</v>
      </c>
      <c r="D137" s="49" t="s">
        <v>18</v>
      </c>
      <c r="E137" s="49" t="s">
        <v>2220</v>
      </c>
      <c r="F137" s="49" t="s">
        <v>140</v>
      </c>
      <c r="G137" s="51" t="s">
        <v>18</v>
      </c>
      <c r="H137" s="96">
        <v>44082.0</v>
      </c>
      <c r="I137" s="200">
        <v>44082.0</v>
      </c>
      <c r="J137" s="53" t="s">
        <v>9460</v>
      </c>
      <c r="K137" s="54">
        <v>2.4393031E7</v>
      </c>
      <c r="L137" s="98" t="s">
        <v>9461</v>
      </c>
      <c r="M137" s="55" t="s">
        <v>2223</v>
      </c>
      <c r="N137" s="56" t="s">
        <v>18</v>
      </c>
      <c r="O137" s="425"/>
    </row>
    <row r="138" hidden="1">
      <c r="A138" s="49">
        <v>1.0</v>
      </c>
      <c r="B138" s="51" t="s">
        <v>6433</v>
      </c>
      <c r="C138" s="51" t="s">
        <v>9462</v>
      </c>
      <c r="D138" s="49" t="s">
        <v>9463</v>
      </c>
      <c r="E138" s="49" t="s">
        <v>9464</v>
      </c>
      <c r="F138" s="49" t="s">
        <v>140</v>
      </c>
      <c r="G138" s="51" t="s">
        <v>18</v>
      </c>
      <c r="H138" s="96">
        <v>43895.0</v>
      </c>
      <c r="I138" s="96">
        <v>43908.0</v>
      </c>
      <c r="J138" s="53" t="s">
        <v>9465</v>
      </c>
      <c r="K138" s="54">
        <v>2050771.0</v>
      </c>
      <c r="L138" s="98" t="s">
        <v>18</v>
      </c>
      <c r="M138" s="55" t="s">
        <v>18</v>
      </c>
      <c r="N138" s="56" t="s">
        <v>18</v>
      </c>
      <c r="O138" s="425"/>
    </row>
    <row r="139" ht="39.75" hidden="1" customHeight="1">
      <c r="A139" s="49">
        <v>2.0</v>
      </c>
      <c r="B139" s="51" t="s">
        <v>102</v>
      </c>
      <c r="C139" s="51" t="s">
        <v>116</v>
      </c>
      <c r="D139" s="49">
        <v>285.0</v>
      </c>
      <c r="E139" s="49" t="s">
        <v>9466</v>
      </c>
      <c r="F139" s="49" t="s">
        <v>140</v>
      </c>
      <c r="G139" s="51" t="s">
        <v>18</v>
      </c>
      <c r="H139" s="96">
        <v>43895.0</v>
      </c>
      <c r="I139" s="96">
        <v>43900.0</v>
      </c>
      <c r="J139" s="53" t="s">
        <v>9467</v>
      </c>
      <c r="K139" s="54">
        <v>6401090.0</v>
      </c>
      <c r="L139" s="398" t="s">
        <v>18</v>
      </c>
      <c r="M139" s="55" t="s">
        <v>18</v>
      </c>
      <c r="N139" s="56" t="s">
        <v>18</v>
      </c>
      <c r="O139" s="425"/>
    </row>
    <row r="140" hidden="1">
      <c r="A140" s="49">
        <v>2.0</v>
      </c>
      <c r="B140" s="51" t="s">
        <v>2252</v>
      </c>
      <c r="C140" s="51" t="s">
        <v>120</v>
      </c>
      <c r="D140" s="49" t="s">
        <v>18</v>
      </c>
      <c r="E140" s="49" t="s">
        <v>2253</v>
      </c>
      <c r="F140" s="49" t="s">
        <v>140</v>
      </c>
      <c r="G140" s="51" t="s">
        <v>18</v>
      </c>
      <c r="H140" s="96">
        <v>43906.0</v>
      </c>
      <c r="I140" s="96">
        <v>43917.0</v>
      </c>
      <c r="J140" s="53" t="s">
        <v>9468</v>
      </c>
      <c r="K140" s="54">
        <v>2014755.0</v>
      </c>
      <c r="L140" s="398" t="s">
        <v>18</v>
      </c>
      <c r="M140" s="443" t="s">
        <v>18</v>
      </c>
      <c r="N140" s="55" t="s">
        <v>18</v>
      </c>
      <c r="O140" s="425"/>
      <c r="P140" s="152"/>
    </row>
    <row r="141" hidden="1">
      <c r="A141" s="49">
        <v>2.0</v>
      </c>
      <c r="B141" s="51" t="s">
        <v>2252</v>
      </c>
      <c r="C141" s="51" t="s">
        <v>120</v>
      </c>
      <c r="D141" s="49" t="s">
        <v>18</v>
      </c>
      <c r="E141" s="49" t="s">
        <v>2253</v>
      </c>
      <c r="F141" s="49" t="s">
        <v>140</v>
      </c>
      <c r="G141" s="51" t="s">
        <v>18</v>
      </c>
      <c r="H141" s="96">
        <v>43924.0</v>
      </c>
      <c r="I141" s="96">
        <v>43924.0</v>
      </c>
      <c r="J141" s="53" t="s">
        <v>9469</v>
      </c>
      <c r="K141" s="122">
        <v>2299890.0</v>
      </c>
      <c r="L141" s="398" t="s">
        <v>18</v>
      </c>
      <c r="M141" s="55" t="s">
        <v>18</v>
      </c>
      <c r="N141" s="55" t="s">
        <v>18</v>
      </c>
      <c r="O141" s="88"/>
      <c r="P141" s="152"/>
    </row>
    <row r="142">
      <c r="A142" s="49">
        <v>1.0</v>
      </c>
      <c r="B142" s="51" t="s">
        <v>2252</v>
      </c>
      <c r="C142" s="51" t="s">
        <v>120</v>
      </c>
      <c r="D142" s="49">
        <v>780.0</v>
      </c>
      <c r="E142" s="49" t="s">
        <v>2253</v>
      </c>
      <c r="F142" s="49" t="s">
        <v>140</v>
      </c>
      <c r="G142" s="51" t="s">
        <v>363</v>
      </c>
      <c r="H142" s="96">
        <v>44057.0</v>
      </c>
      <c r="I142" s="200">
        <v>44060.0</v>
      </c>
      <c r="J142" s="53" t="s">
        <v>9470</v>
      </c>
      <c r="K142" s="54">
        <v>2299890.0</v>
      </c>
      <c r="L142" s="215" t="s">
        <v>2255</v>
      </c>
      <c r="M142" s="55" t="s">
        <v>2256</v>
      </c>
      <c r="N142" s="56" t="s">
        <v>18</v>
      </c>
      <c r="O142" s="425"/>
      <c r="P142" s="152"/>
    </row>
    <row r="143" hidden="1">
      <c r="A143" s="49">
        <v>1.0</v>
      </c>
      <c r="B143" s="51" t="s">
        <v>2150</v>
      </c>
      <c r="C143" s="51" t="s">
        <v>291</v>
      </c>
      <c r="D143" s="49">
        <v>318.0</v>
      </c>
      <c r="E143" s="49" t="s">
        <v>9471</v>
      </c>
      <c r="F143" s="49" t="s">
        <v>140</v>
      </c>
      <c r="G143" s="51" t="s">
        <v>680</v>
      </c>
      <c r="H143" s="96">
        <v>43902.0</v>
      </c>
      <c r="I143" s="96">
        <v>43908.0</v>
      </c>
      <c r="J143" s="53" t="s">
        <v>9472</v>
      </c>
      <c r="K143" s="54">
        <v>1825822.0</v>
      </c>
      <c r="L143" s="98" t="s">
        <v>18</v>
      </c>
      <c r="M143" s="55" t="s">
        <v>18</v>
      </c>
      <c r="N143" s="56" t="s">
        <v>18</v>
      </c>
      <c r="O143" s="88"/>
      <c r="P143" s="152"/>
    </row>
    <row r="144" hidden="1">
      <c r="A144" s="49">
        <v>1.0</v>
      </c>
      <c r="B144" s="51" t="s">
        <v>2150</v>
      </c>
      <c r="C144" s="51" t="s">
        <v>2641</v>
      </c>
      <c r="D144" s="49">
        <v>839.0</v>
      </c>
      <c r="E144" s="49" t="s">
        <v>9471</v>
      </c>
      <c r="F144" s="49" t="s">
        <v>140</v>
      </c>
      <c r="G144" s="51" t="s">
        <v>18</v>
      </c>
      <c r="H144" s="96">
        <v>44041.0</v>
      </c>
      <c r="I144" s="96">
        <v>44043.0</v>
      </c>
      <c r="J144" s="53" t="s">
        <v>9473</v>
      </c>
      <c r="K144" s="54">
        <v>1090255.0</v>
      </c>
      <c r="L144" s="98" t="s">
        <v>18</v>
      </c>
      <c r="M144" s="55" t="s">
        <v>18</v>
      </c>
      <c r="N144" s="56" t="s">
        <v>18</v>
      </c>
      <c r="O144" s="425"/>
      <c r="P144" s="152"/>
    </row>
    <row r="145" hidden="1">
      <c r="A145" s="49">
        <v>1.0</v>
      </c>
      <c r="B145" s="51" t="s">
        <v>102</v>
      </c>
      <c r="C145" s="51" t="s">
        <v>9474</v>
      </c>
      <c r="D145" s="49" t="s">
        <v>18</v>
      </c>
      <c r="E145" s="49" t="s">
        <v>9475</v>
      </c>
      <c r="F145" s="49" t="s">
        <v>140</v>
      </c>
      <c r="G145" s="51" t="s">
        <v>18</v>
      </c>
      <c r="H145" s="96">
        <v>43908.0</v>
      </c>
      <c r="I145" s="96">
        <v>43909.0</v>
      </c>
      <c r="J145" s="53" t="s">
        <v>9476</v>
      </c>
      <c r="K145" s="54">
        <v>156886.0</v>
      </c>
      <c r="L145" s="398" t="s">
        <v>18</v>
      </c>
      <c r="M145" s="49" t="s">
        <v>18</v>
      </c>
      <c r="N145" s="49" t="s">
        <v>18</v>
      </c>
      <c r="O145" s="425"/>
      <c r="P145" s="152"/>
    </row>
    <row r="146" hidden="1">
      <c r="A146" s="49">
        <v>1.0</v>
      </c>
      <c r="B146" s="51" t="s">
        <v>102</v>
      </c>
      <c r="C146" s="51" t="s">
        <v>3266</v>
      </c>
      <c r="D146" s="49" t="s">
        <v>18</v>
      </c>
      <c r="E146" s="49" t="s">
        <v>9477</v>
      </c>
      <c r="F146" s="49" t="s">
        <v>140</v>
      </c>
      <c r="G146" s="51" t="s">
        <v>18</v>
      </c>
      <c r="H146" s="96">
        <v>43909.0</v>
      </c>
      <c r="I146" s="96">
        <v>43909.0</v>
      </c>
      <c r="J146" s="53" t="s">
        <v>9478</v>
      </c>
      <c r="K146" s="54">
        <v>107713.0</v>
      </c>
      <c r="L146" s="398" t="s">
        <v>18</v>
      </c>
      <c r="M146" s="49" t="s">
        <v>18</v>
      </c>
      <c r="N146" s="49" t="s">
        <v>18</v>
      </c>
      <c r="O146" s="425"/>
    </row>
    <row r="147" hidden="1">
      <c r="A147" s="49">
        <v>1.0</v>
      </c>
      <c r="B147" s="51" t="s">
        <v>9479</v>
      </c>
      <c r="C147" s="51" t="s">
        <v>9480</v>
      </c>
      <c r="D147" s="49">
        <v>357.0</v>
      </c>
      <c r="E147" s="49" t="s">
        <v>9481</v>
      </c>
      <c r="F147" s="49" t="s">
        <v>140</v>
      </c>
      <c r="G147" s="51" t="s">
        <v>18</v>
      </c>
      <c r="H147" s="96">
        <v>43909.0</v>
      </c>
      <c r="I147" s="96">
        <v>43916.0</v>
      </c>
      <c r="J147" s="53" t="s">
        <v>9482</v>
      </c>
      <c r="K147" s="54">
        <v>992369.0</v>
      </c>
      <c r="L147" s="98" t="s">
        <v>18</v>
      </c>
      <c r="M147" s="55" t="s">
        <v>18</v>
      </c>
      <c r="N147" s="56" t="s">
        <v>18</v>
      </c>
      <c r="O147" s="425"/>
    </row>
    <row r="148" hidden="1">
      <c r="A148" s="49">
        <v>1.0</v>
      </c>
      <c r="B148" s="51" t="s">
        <v>1216</v>
      </c>
      <c r="C148" s="51" t="s">
        <v>153</v>
      </c>
      <c r="D148" s="49">
        <v>359.0</v>
      </c>
      <c r="E148" s="49" t="s">
        <v>9483</v>
      </c>
      <c r="F148" s="49" t="s">
        <v>140</v>
      </c>
      <c r="G148" s="51" t="s">
        <v>18</v>
      </c>
      <c r="H148" s="96">
        <v>43913.0</v>
      </c>
      <c r="I148" s="96">
        <v>43914.0</v>
      </c>
      <c r="J148" s="53" t="s">
        <v>9484</v>
      </c>
      <c r="K148" s="54">
        <v>761625.0</v>
      </c>
      <c r="L148" s="98" t="s">
        <v>18</v>
      </c>
      <c r="M148" s="55" t="s">
        <v>18</v>
      </c>
      <c r="N148" s="56" t="s">
        <v>18</v>
      </c>
      <c r="O148" s="425"/>
    </row>
    <row r="149" hidden="1">
      <c r="A149" s="49">
        <v>1.0</v>
      </c>
      <c r="B149" s="51" t="s">
        <v>308</v>
      </c>
      <c r="C149" s="51" t="s">
        <v>9485</v>
      </c>
      <c r="D149" s="49">
        <v>643.0</v>
      </c>
      <c r="E149" s="49" t="s">
        <v>9486</v>
      </c>
      <c r="F149" s="49" t="s">
        <v>140</v>
      </c>
      <c r="G149" s="51" t="s">
        <v>18</v>
      </c>
      <c r="H149" s="96">
        <v>43998.0</v>
      </c>
      <c r="I149" s="200">
        <v>44004.0</v>
      </c>
      <c r="J149" s="53" t="s">
        <v>9487</v>
      </c>
      <c r="K149" s="54">
        <v>404768.0</v>
      </c>
      <c r="L149" s="98" t="s">
        <v>18</v>
      </c>
      <c r="M149" s="55" t="s">
        <v>18</v>
      </c>
      <c r="N149" s="56" t="s">
        <v>18</v>
      </c>
      <c r="O149" s="425"/>
    </row>
    <row r="150" hidden="1">
      <c r="A150" s="49">
        <v>1.0</v>
      </c>
      <c r="B150" s="51" t="s">
        <v>1216</v>
      </c>
      <c r="C150" s="51" t="s">
        <v>892</v>
      </c>
      <c r="D150" s="49">
        <v>359.0</v>
      </c>
      <c r="E150" s="49" t="s">
        <v>9488</v>
      </c>
      <c r="F150" s="49" t="s">
        <v>140</v>
      </c>
      <c r="G150" s="51" t="s">
        <v>18</v>
      </c>
      <c r="H150" s="96">
        <v>43913.0</v>
      </c>
      <c r="I150" s="96">
        <v>43914.0</v>
      </c>
      <c r="J150" s="53" t="s">
        <v>9489</v>
      </c>
      <c r="K150" s="54">
        <v>153434.0</v>
      </c>
      <c r="L150" s="98" t="s">
        <v>18</v>
      </c>
      <c r="M150" s="55" t="s">
        <v>18</v>
      </c>
      <c r="N150" s="56" t="s">
        <v>18</v>
      </c>
      <c r="O150" s="425"/>
    </row>
    <row r="151" hidden="1">
      <c r="A151" s="49">
        <v>1.0</v>
      </c>
      <c r="B151" s="51" t="s">
        <v>9490</v>
      </c>
      <c r="C151" s="51" t="s">
        <v>9371</v>
      </c>
      <c r="D151" s="49" t="s">
        <v>18</v>
      </c>
      <c r="E151" s="49" t="s">
        <v>9491</v>
      </c>
      <c r="F151" s="49" t="s">
        <v>140</v>
      </c>
      <c r="G151" s="51" t="s">
        <v>18</v>
      </c>
      <c r="H151" s="96">
        <v>43914.0</v>
      </c>
      <c r="I151" s="96">
        <v>43916.0</v>
      </c>
      <c r="J151" s="53" t="s">
        <v>9492</v>
      </c>
      <c r="K151" s="54">
        <v>51700.0</v>
      </c>
      <c r="L151" s="98" t="s">
        <v>18</v>
      </c>
      <c r="M151" s="55" t="s">
        <v>18</v>
      </c>
      <c r="N151" s="56" t="s">
        <v>18</v>
      </c>
      <c r="O151" s="425"/>
    </row>
    <row r="152" hidden="1">
      <c r="A152" s="49">
        <v>2.0</v>
      </c>
      <c r="B152" s="51" t="s">
        <v>9493</v>
      </c>
      <c r="C152" s="51" t="s">
        <v>2285</v>
      </c>
      <c r="D152" s="49" t="s">
        <v>9494</v>
      </c>
      <c r="E152" s="49" t="s">
        <v>2286</v>
      </c>
      <c r="F152" s="49" t="s">
        <v>140</v>
      </c>
      <c r="G152" s="51" t="s">
        <v>288</v>
      </c>
      <c r="H152" s="96">
        <v>43927.0</v>
      </c>
      <c r="I152" s="96">
        <v>43936.0</v>
      </c>
      <c r="J152" s="53" t="s">
        <v>9495</v>
      </c>
      <c r="K152" s="54">
        <v>3002921.0</v>
      </c>
      <c r="L152" s="98" t="s">
        <v>18</v>
      </c>
      <c r="M152" s="55" t="s">
        <v>18</v>
      </c>
      <c r="N152" s="56" t="s">
        <v>18</v>
      </c>
      <c r="O152" s="88"/>
      <c r="P152" s="152"/>
    </row>
    <row r="153" hidden="1">
      <c r="A153" s="49">
        <v>2.0</v>
      </c>
      <c r="B153" s="51" t="s">
        <v>2284</v>
      </c>
      <c r="C153" s="51" t="s">
        <v>2285</v>
      </c>
      <c r="D153" s="49" t="s">
        <v>18</v>
      </c>
      <c r="E153" s="49" t="s">
        <v>2286</v>
      </c>
      <c r="F153" s="49" t="s">
        <v>140</v>
      </c>
      <c r="G153" s="51" t="s">
        <v>18</v>
      </c>
      <c r="H153" s="96">
        <v>44054.0</v>
      </c>
      <c r="I153" s="96">
        <v>44057.0</v>
      </c>
      <c r="J153" s="53" t="s">
        <v>9496</v>
      </c>
      <c r="K153" s="54">
        <v>2853885.0</v>
      </c>
      <c r="L153" s="98" t="s">
        <v>9497</v>
      </c>
      <c r="M153" s="55" t="s">
        <v>18</v>
      </c>
      <c r="N153" s="56" t="s">
        <v>18</v>
      </c>
      <c r="O153" s="88"/>
      <c r="P153" s="152"/>
    </row>
    <row r="154" hidden="1">
      <c r="A154" s="430">
        <v>2.0</v>
      </c>
      <c r="B154" s="444" t="s">
        <v>9498</v>
      </c>
      <c r="C154" s="444" t="s">
        <v>70</v>
      </c>
      <c r="D154" s="430">
        <v>560.0</v>
      </c>
      <c r="E154" s="430" t="s">
        <v>2286</v>
      </c>
      <c r="F154" s="430" t="s">
        <v>140</v>
      </c>
      <c r="G154" s="444" t="s">
        <v>18</v>
      </c>
      <c r="H154" s="431">
        <v>43971.0</v>
      </c>
      <c r="I154" s="431">
        <v>43971.0</v>
      </c>
      <c r="J154" s="445" t="s">
        <v>9499</v>
      </c>
      <c r="K154" s="432" t="s">
        <v>18</v>
      </c>
      <c r="L154" s="50" t="s">
        <v>18</v>
      </c>
      <c r="M154" s="433" t="s">
        <v>18</v>
      </c>
      <c r="N154" s="434" t="s">
        <v>18</v>
      </c>
      <c r="O154" s="425"/>
    </row>
    <row r="155" hidden="1">
      <c r="A155" s="49">
        <v>1.0</v>
      </c>
      <c r="B155" s="51" t="s">
        <v>6177</v>
      </c>
      <c r="C155" s="51" t="s">
        <v>309</v>
      </c>
      <c r="D155" s="49" t="s">
        <v>18</v>
      </c>
      <c r="E155" s="49" t="s">
        <v>9500</v>
      </c>
      <c r="F155" s="49" t="s">
        <v>140</v>
      </c>
      <c r="G155" s="51" t="s">
        <v>18</v>
      </c>
      <c r="H155" s="96">
        <v>43924.0</v>
      </c>
      <c r="I155" s="96">
        <v>43929.0</v>
      </c>
      <c r="J155" s="53" t="s">
        <v>9198</v>
      </c>
      <c r="K155" s="54">
        <v>856514.0</v>
      </c>
      <c r="L155" s="98" t="s">
        <v>18</v>
      </c>
      <c r="M155" s="55" t="s">
        <v>18</v>
      </c>
      <c r="N155" s="56" t="s">
        <v>18</v>
      </c>
      <c r="O155" s="425"/>
    </row>
    <row r="156" hidden="1">
      <c r="A156" s="49">
        <v>1.0</v>
      </c>
      <c r="B156" s="51" t="s">
        <v>1568</v>
      </c>
      <c r="C156" s="51" t="s">
        <v>309</v>
      </c>
      <c r="D156" s="49" t="s">
        <v>18</v>
      </c>
      <c r="E156" s="49" t="s">
        <v>9501</v>
      </c>
      <c r="F156" s="49" t="s">
        <v>140</v>
      </c>
      <c r="G156" s="51" t="s">
        <v>18</v>
      </c>
      <c r="H156" s="96">
        <v>43927.0</v>
      </c>
      <c r="I156" s="96">
        <v>43929.0</v>
      </c>
      <c r="J156" s="53" t="s">
        <v>9502</v>
      </c>
      <c r="K156" s="54">
        <v>913064.0</v>
      </c>
      <c r="L156" s="98" t="s">
        <v>18</v>
      </c>
      <c r="M156" s="55" t="s">
        <v>18</v>
      </c>
      <c r="N156" s="56" t="s">
        <v>18</v>
      </c>
      <c r="O156" s="425"/>
    </row>
    <row r="157" ht="39.75" hidden="1" customHeight="1">
      <c r="A157" s="49">
        <v>1.0</v>
      </c>
      <c r="B157" s="51" t="s">
        <v>9503</v>
      </c>
      <c r="C157" s="51" t="s">
        <v>1346</v>
      </c>
      <c r="D157" s="49">
        <v>442.0</v>
      </c>
      <c r="E157" s="49" t="s">
        <v>9504</v>
      </c>
      <c r="F157" s="49" t="s">
        <v>140</v>
      </c>
      <c r="G157" s="51" t="s">
        <v>18</v>
      </c>
      <c r="H157" s="96">
        <v>43937.0</v>
      </c>
      <c r="I157" s="96">
        <v>43941.0</v>
      </c>
      <c r="J157" s="53" t="s">
        <v>9505</v>
      </c>
      <c r="K157" s="54">
        <v>127298.0</v>
      </c>
      <c r="L157" s="98" t="s">
        <v>9506</v>
      </c>
      <c r="M157" s="55" t="s">
        <v>18</v>
      </c>
      <c r="N157" s="56" t="s">
        <v>18</v>
      </c>
      <c r="O157" s="88"/>
    </row>
    <row r="158" hidden="1">
      <c r="A158" s="49">
        <v>1.0</v>
      </c>
      <c r="B158" s="51" t="s">
        <v>9229</v>
      </c>
      <c r="C158" s="51" t="s">
        <v>9507</v>
      </c>
      <c r="D158" s="49">
        <v>455.0</v>
      </c>
      <c r="E158" s="49" t="s">
        <v>9508</v>
      </c>
      <c r="F158" s="49" t="s">
        <v>140</v>
      </c>
      <c r="G158" s="51" t="s">
        <v>18</v>
      </c>
      <c r="H158" s="276">
        <v>43938.0</v>
      </c>
      <c r="I158" s="96">
        <v>43964.0</v>
      </c>
      <c r="J158" s="53" t="s">
        <v>9509</v>
      </c>
      <c r="K158" s="54">
        <v>846536.0</v>
      </c>
      <c r="L158" s="98" t="s">
        <v>18</v>
      </c>
      <c r="M158" s="55" t="s">
        <v>18</v>
      </c>
      <c r="N158" s="56" t="s">
        <v>18</v>
      </c>
      <c r="O158" s="425"/>
    </row>
    <row r="159" hidden="1">
      <c r="A159" s="49">
        <v>1.0</v>
      </c>
      <c r="B159" s="206" t="s">
        <v>9229</v>
      </c>
      <c r="C159" s="51" t="s">
        <v>5487</v>
      </c>
      <c r="D159" s="49">
        <v>469.0</v>
      </c>
      <c r="E159" s="49" t="s">
        <v>9311</v>
      </c>
      <c r="F159" s="49" t="s">
        <v>140</v>
      </c>
      <c r="G159" s="51" t="s">
        <v>18</v>
      </c>
      <c r="H159" s="96">
        <v>43942.0</v>
      </c>
      <c r="I159" s="96">
        <v>43943.0</v>
      </c>
      <c r="J159" s="53" t="s">
        <v>9510</v>
      </c>
      <c r="K159" s="54">
        <v>64865.0</v>
      </c>
      <c r="L159" s="98" t="s">
        <v>18</v>
      </c>
      <c r="M159" s="55" t="s">
        <v>18</v>
      </c>
      <c r="N159" s="56" t="s">
        <v>18</v>
      </c>
      <c r="O159" s="425"/>
    </row>
    <row r="160" hidden="1">
      <c r="A160" s="49">
        <v>1.0</v>
      </c>
      <c r="B160" s="51" t="s">
        <v>61</v>
      </c>
      <c r="C160" s="51" t="s">
        <v>9310</v>
      </c>
      <c r="D160" s="49">
        <v>501.0</v>
      </c>
      <c r="E160" s="49" t="s">
        <v>9311</v>
      </c>
      <c r="F160" s="49" t="s">
        <v>140</v>
      </c>
      <c r="G160" s="51" t="s">
        <v>18</v>
      </c>
      <c r="H160" s="96">
        <v>43950.0</v>
      </c>
      <c r="I160" s="96">
        <v>43950.0</v>
      </c>
      <c r="J160" s="53" t="s">
        <v>9511</v>
      </c>
      <c r="K160" s="54">
        <v>64865.0</v>
      </c>
      <c r="L160" s="98" t="s">
        <v>9313</v>
      </c>
      <c r="M160" s="55" t="s">
        <v>18</v>
      </c>
      <c r="N160" s="56" t="s">
        <v>18</v>
      </c>
      <c r="O160" s="88"/>
    </row>
    <row r="161" hidden="1">
      <c r="A161" s="49">
        <v>2.0</v>
      </c>
      <c r="B161" s="51" t="s">
        <v>6288</v>
      </c>
      <c r="C161" s="51" t="s">
        <v>9512</v>
      </c>
      <c r="D161" s="49">
        <v>483.0</v>
      </c>
      <c r="E161" s="49" t="s">
        <v>9513</v>
      </c>
      <c r="F161" s="49" t="s">
        <v>140</v>
      </c>
      <c r="G161" s="51" t="s">
        <v>18</v>
      </c>
      <c r="H161" s="96">
        <v>43945.0</v>
      </c>
      <c r="I161" s="281">
        <v>43958.0</v>
      </c>
      <c r="J161" s="53" t="s">
        <v>9514</v>
      </c>
      <c r="K161" s="54">
        <v>1101553.0</v>
      </c>
      <c r="L161" s="98" t="s">
        <v>18</v>
      </c>
      <c r="M161" s="55" t="s">
        <v>18</v>
      </c>
      <c r="N161" s="56" t="s">
        <v>18</v>
      </c>
      <c r="O161" s="425"/>
    </row>
    <row r="162" hidden="1">
      <c r="A162" s="49">
        <v>1.0</v>
      </c>
      <c r="B162" s="51" t="s">
        <v>2233</v>
      </c>
      <c r="C162" s="51" t="s">
        <v>120</v>
      </c>
      <c r="D162" s="49">
        <v>498.0</v>
      </c>
      <c r="E162" s="49" t="s">
        <v>9515</v>
      </c>
      <c r="F162" s="49" t="s">
        <v>140</v>
      </c>
      <c r="G162" s="51" t="s">
        <v>18</v>
      </c>
      <c r="H162" s="96">
        <v>43950.0</v>
      </c>
      <c r="I162" s="96">
        <v>43957.0</v>
      </c>
      <c r="J162" s="53" t="s">
        <v>9516</v>
      </c>
      <c r="K162" s="54">
        <v>705522.0</v>
      </c>
      <c r="L162" s="98" t="s">
        <v>18</v>
      </c>
      <c r="M162" s="55" t="s">
        <v>18</v>
      </c>
      <c r="N162" s="56" t="s">
        <v>18</v>
      </c>
      <c r="O162" s="425"/>
    </row>
    <row r="163" hidden="1">
      <c r="A163" s="49">
        <v>1.0</v>
      </c>
      <c r="B163" s="51" t="s">
        <v>1802</v>
      </c>
      <c r="C163" s="51" t="s">
        <v>9517</v>
      </c>
      <c r="D163" s="49">
        <v>519.0</v>
      </c>
      <c r="E163" s="49" t="s">
        <v>9518</v>
      </c>
      <c r="F163" s="49" t="s">
        <v>140</v>
      </c>
      <c r="G163" s="51" t="s">
        <v>18</v>
      </c>
      <c r="H163" s="96">
        <v>43958.0</v>
      </c>
      <c r="I163" s="96">
        <v>43965.0</v>
      </c>
      <c r="J163" s="53" t="s">
        <v>9519</v>
      </c>
      <c r="K163" s="54">
        <v>2846067.0</v>
      </c>
      <c r="L163" s="98" t="s">
        <v>18</v>
      </c>
      <c r="M163" s="55" t="s">
        <v>18</v>
      </c>
      <c r="N163" s="56" t="s">
        <v>18</v>
      </c>
      <c r="O163" s="88"/>
    </row>
    <row r="164" hidden="1">
      <c r="A164" s="49">
        <v>2.0</v>
      </c>
      <c r="B164" s="51" t="s">
        <v>9520</v>
      </c>
      <c r="C164" s="51" t="s">
        <v>503</v>
      </c>
      <c r="D164" s="49">
        <v>550.0</v>
      </c>
      <c r="E164" s="49" t="s">
        <v>9518</v>
      </c>
      <c r="F164" s="49" t="s">
        <v>140</v>
      </c>
      <c r="G164" s="51" t="s">
        <v>634</v>
      </c>
      <c r="H164" s="96">
        <v>43969.0</v>
      </c>
      <c r="I164" s="96">
        <v>43977.0</v>
      </c>
      <c r="J164" s="296" t="s">
        <v>9521</v>
      </c>
      <c r="K164" s="54">
        <v>1141886.0</v>
      </c>
      <c r="L164" s="98" t="s">
        <v>18</v>
      </c>
      <c r="M164" s="55" t="s">
        <v>18</v>
      </c>
      <c r="N164" s="56" t="s">
        <v>18</v>
      </c>
      <c r="O164" s="425"/>
    </row>
    <row r="165" hidden="1">
      <c r="A165" s="49">
        <v>1.0</v>
      </c>
      <c r="B165" s="51" t="s">
        <v>1396</v>
      </c>
      <c r="C165" s="51" t="s">
        <v>93</v>
      </c>
      <c r="D165" s="49">
        <v>524.0</v>
      </c>
      <c r="E165" s="49" t="s">
        <v>9522</v>
      </c>
      <c r="F165" s="49" t="s">
        <v>140</v>
      </c>
      <c r="G165" s="51" t="s">
        <v>18</v>
      </c>
      <c r="H165" s="96">
        <v>43958.0</v>
      </c>
      <c r="I165" s="96">
        <v>43964.0</v>
      </c>
      <c r="J165" s="53" t="s">
        <v>9523</v>
      </c>
      <c r="K165" s="54">
        <v>940445.0</v>
      </c>
      <c r="L165" s="98" t="s">
        <v>18</v>
      </c>
      <c r="M165" s="49" t="s">
        <v>18</v>
      </c>
      <c r="N165" s="56" t="s">
        <v>18</v>
      </c>
      <c r="O165" s="425"/>
    </row>
    <row r="166">
      <c r="A166" s="49">
        <v>1.0</v>
      </c>
      <c r="B166" s="51" t="s">
        <v>1396</v>
      </c>
      <c r="C166" s="51" t="s">
        <v>93</v>
      </c>
      <c r="D166" s="49" t="s">
        <v>18</v>
      </c>
      <c r="E166" s="49" t="s">
        <v>9522</v>
      </c>
      <c r="F166" s="49" t="s">
        <v>140</v>
      </c>
      <c r="G166" s="51" t="s">
        <v>18</v>
      </c>
      <c r="H166" s="96">
        <v>43972.0</v>
      </c>
      <c r="I166" s="96">
        <v>43977.0</v>
      </c>
      <c r="J166" s="53" t="s">
        <v>9524</v>
      </c>
      <c r="K166" s="54">
        <v>1141288.0</v>
      </c>
      <c r="L166" s="98" t="s">
        <v>18</v>
      </c>
      <c r="M166" s="55" t="s">
        <v>9525</v>
      </c>
      <c r="N166" s="56" t="s">
        <v>18</v>
      </c>
      <c r="O166" s="425"/>
    </row>
    <row r="167">
      <c r="A167" s="49">
        <v>1.0</v>
      </c>
      <c r="B167" s="51" t="s">
        <v>1396</v>
      </c>
      <c r="C167" s="51" t="s">
        <v>93</v>
      </c>
      <c r="D167" s="49">
        <v>917.0</v>
      </c>
      <c r="E167" s="49" t="s">
        <v>9522</v>
      </c>
      <c r="F167" s="49" t="s">
        <v>140</v>
      </c>
      <c r="G167" s="51" t="s">
        <v>363</v>
      </c>
      <c r="H167" s="96">
        <v>44057.0</v>
      </c>
      <c r="I167" s="96">
        <v>44061.0</v>
      </c>
      <c r="J167" s="53" t="s">
        <v>9526</v>
      </c>
      <c r="K167" s="54">
        <v>1141288.0</v>
      </c>
      <c r="L167" s="98" t="s">
        <v>9527</v>
      </c>
      <c r="M167" s="55" t="s">
        <v>9525</v>
      </c>
      <c r="N167" s="56" t="s">
        <v>18</v>
      </c>
      <c r="O167" s="425"/>
    </row>
    <row r="168" hidden="1">
      <c r="A168" s="49">
        <v>2.0</v>
      </c>
      <c r="B168" s="51" t="s">
        <v>123</v>
      </c>
      <c r="C168" s="51" t="s">
        <v>9528</v>
      </c>
      <c r="D168" s="49">
        <v>539.0</v>
      </c>
      <c r="E168" s="49" t="s">
        <v>9529</v>
      </c>
      <c r="F168" s="49" t="s">
        <v>140</v>
      </c>
      <c r="G168" s="49" t="s">
        <v>202</v>
      </c>
      <c r="H168" s="96">
        <v>43964.0</v>
      </c>
      <c r="I168" s="96">
        <v>43970.0</v>
      </c>
      <c r="J168" s="53" t="s">
        <v>9530</v>
      </c>
      <c r="K168" s="54">
        <v>3809935.0</v>
      </c>
      <c r="L168" s="98" t="s">
        <v>18</v>
      </c>
      <c r="M168" s="55" t="s">
        <v>18</v>
      </c>
      <c r="N168" s="56" t="s">
        <v>18</v>
      </c>
      <c r="O168" s="425"/>
    </row>
    <row r="169" hidden="1">
      <c r="A169" s="49">
        <v>2.0</v>
      </c>
      <c r="B169" s="51" t="s">
        <v>477</v>
      </c>
      <c r="C169" s="51" t="s">
        <v>9528</v>
      </c>
      <c r="D169" s="49">
        <v>614.0</v>
      </c>
      <c r="E169" s="49" t="s">
        <v>9529</v>
      </c>
      <c r="F169" s="49" t="s">
        <v>140</v>
      </c>
      <c r="G169" s="51" t="s">
        <v>18</v>
      </c>
      <c r="H169" s="129">
        <v>43990.0</v>
      </c>
      <c r="I169" s="96">
        <v>43990.0</v>
      </c>
      <c r="J169" s="53" t="s">
        <v>9531</v>
      </c>
      <c r="K169" s="54">
        <v>3809935.0</v>
      </c>
      <c r="L169" s="98" t="s">
        <v>18</v>
      </c>
      <c r="M169" s="55" t="s">
        <v>18</v>
      </c>
      <c r="N169" s="56" t="s">
        <v>18</v>
      </c>
      <c r="O169" s="425"/>
    </row>
    <row r="170" hidden="1">
      <c r="A170" s="49">
        <v>2.0</v>
      </c>
      <c r="B170" s="51" t="s">
        <v>9532</v>
      </c>
      <c r="C170" s="51" t="s">
        <v>70</v>
      </c>
      <c r="D170" s="49">
        <v>564.0</v>
      </c>
      <c r="E170" s="49" t="s">
        <v>9533</v>
      </c>
      <c r="F170" s="49" t="s">
        <v>140</v>
      </c>
      <c r="G170" s="51" t="s">
        <v>18</v>
      </c>
      <c r="H170" s="96">
        <v>43972.0</v>
      </c>
      <c r="I170" s="200">
        <v>43987.0</v>
      </c>
      <c r="J170" s="53" t="s">
        <v>9534</v>
      </c>
      <c r="K170" s="54" t="s">
        <v>18</v>
      </c>
      <c r="L170" s="98" t="s">
        <v>18</v>
      </c>
      <c r="M170" s="55" t="s">
        <v>18</v>
      </c>
      <c r="N170" s="56" t="s">
        <v>18</v>
      </c>
      <c r="O170" s="425"/>
    </row>
    <row r="171" hidden="1">
      <c r="A171" s="49">
        <v>2.0</v>
      </c>
      <c r="B171" s="51" t="s">
        <v>9535</v>
      </c>
      <c r="C171" s="51" t="s">
        <v>9536</v>
      </c>
      <c r="D171" s="49">
        <v>568.0</v>
      </c>
      <c r="E171" s="49" t="s">
        <v>9537</v>
      </c>
      <c r="F171" s="49" t="s">
        <v>140</v>
      </c>
      <c r="G171" s="51" t="s">
        <v>9538</v>
      </c>
      <c r="H171" s="96">
        <v>43972.0</v>
      </c>
      <c r="I171" s="200">
        <v>43977.0</v>
      </c>
      <c r="J171" s="53" t="s">
        <v>9539</v>
      </c>
      <c r="K171" s="54">
        <v>1351966.0</v>
      </c>
      <c r="L171" s="98" t="s">
        <v>18</v>
      </c>
      <c r="M171" s="55" t="s">
        <v>18</v>
      </c>
      <c r="N171" s="56" t="s">
        <v>18</v>
      </c>
      <c r="O171" s="425"/>
    </row>
    <row r="172" hidden="1">
      <c r="A172" s="49">
        <v>2.0</v>
      </c>
      <c r="B172" s="51" t="s">
        <v>5309</v>
      </c>
      <c r="C172" s="51" t="s">
        <v>513</v>
      </c>
      <c r="D172" s="49">
        <v>569.0</v>
      </c>
      <c r="E172" s="49" t="s">
        <v>9540</v>
      </c>
      <c r="F172" s="49" t="s">
        <v>140</v>
      </c>
      <c r="G172" s="51" t="s">
        <v>18</v>
      </c>
      <c r="H172" s="276">
        <v>43976.0</v>
      </c>
      <c r="I172" s="96">
        <v>43980.0</v>
      </c>
      <c r="J172" s="53" t="s">
        <v>9541</v>
      </c>
      <c r="K172" s="54">
        <v>563379.0</v>
      </c>
      <c r="L172" s="98" t="s">
        <v>18</v>
      </c>
      <c r="M172" s="55" t="s">
        <v>18</v>
      </c>
      <c r="N172" s="56" t="s">
        <v>18</v>
      </c>
      <c r="O172" s="88"/>
    </row>
    <row r="173" hidden="1">
      <c r="A173" s="49">
        <v>1.0</v>
      </c>
      <c r="B173" s="51" t="s">
        <v>6288</v>
      </c>
      <c r="C173" s="51" t="s">
        <v>9512</v>
      </c>
      <c r="D173" s="49">
        <v>581.0</v>
      </c>
      <c r="E173" s="49" t="s">
        <v>9542</v>
      </c>
      <c r="F173" s="49" t="s">
        <v>140</v>
      </c>
      <c r="G173" s="51" t="s">
        <v>18</v>
      </c>
      <c r="H173" s="96">
        <v>43978.0</v>
      </c>
      <c r="I173" s="96">
        <v>43985.0</v>
      </c>
      <c r="J173" s="53" t="s">
        <v>9543</v>
      </c>
      <c r="K173" s="54">
        <v>1421501.0</v>
      </c>
      <c r="L173" s="98" t="s">
        <v>18</v>
      </c>
      <c r="M173" s="55" t="s">
        <v>18</v>
      </c>
      <c r="N173" s="56" t="s">
        <v>18</v>
      </c>
      <c r="O173" s="425"/>
    </row>
    <row r="174" hidden="1">
      <c r="A174" s="49">
        <v>1.0</v>
      </c>
      <c r="B174" s="51" t="s">
        <v>127</v>
      </c>
      <c r="C174" s="51" t="s">
        <v>9544</v>
      </c>
      <c r="D174" s="49">
        <v>440.0</v>
      </c>
      <c r="E174" s="49" t="s">
        <v>9545</v>
      </c>
      <c r="F174" s="49" t="s">
        <v>140</v>
      </c>
      <c r="G174" s="51" t="s">
        <v>18</v>
      </c>
      <c r="H174" s="96">
        <v>43970.0</v>
      </c>
      <c r="I174" s="96">
        <v>43985.0</v>
      </c>
      <c r="J174" s="81" t="s">
        <v>9546</v>
      </c>
      <c r="K174" s="54">
        <v>1740000.0</v>
      </c>
      <c r="L174" s="98" t="s">
        <v>18</v>
      </c>
      <c r="M174" s="55" t="s">
        <v>18</v>
      </c>
      <c r="N174" s="56" t="s">
        <v>18</v>
      </c>
      <c r="O174" s="425"/>
    </row>
    <row r="175" hidden="1">
      <c r="A175" s="49">
        <v>1.0</v>
      </c>
      <c r="B175" s="51" t="s">
        <v>127</v>
      </c>
      <c r="C175" s="51" t="s">
        <v>9547</v>
      </c>
      <c r="D175" s="49">
        <v>522.0</v>
      </c>
      <c r="E175" s="49" t="s">
        <v>9545</v>
      </c>
      <c r="F175" s="49" t="s">
        <v>140</v>
      </c>
      <c r="G175" s="51" t="s">
        <v>18</v>
      </c>
      <c r="H175" s="129">
        <v>43990.0</v>
      </c>
      <c r="I175" s="96">
        <v>44000.0</v>
      </c>
      <c r="J175" s="53" t="s">
        <v>9548</v>
      </c>
      <c r="K175" s="54">
        <v>1560000.0</v>
      </c>
      <c r="L175" s="98" t="s">
        <v>18</v>
      </c>
      <c r="M175" s="55" t="s">
        <v>18</v>
      </c>
      <c r="N175" s="56" t="s">
        <v>18</v>
      </c>
      <c r="O175" s="88"/>
    </row>
    <row r="176" hidden="1">
      <c r="A176" s="49">
        <v>1.0</v>
      </c>
      <c r="B176" s="51" t="s">
        <v>4248</v>
      </c>
      <c r="C176" s="51" t="s">
        <v>4593</v>
      </c>
      <c r="D176" s="49">
        <v>1072.0</v>
      </c>
      <c r="E176" s="49" t="s">
        <v>4249</v>
      </c>
      <c r="F176" s="210" t="s">
        <v>140</v>
      </c>
      <c r="G176" s="128" t="s">
        <v>18</v>
      </c>
      <c r="H176" s="212">
        <v>44092.0</v>
      </c>
      <c r="I176" s="212">
        <v>44097.0</v>
      </c>
      <c r="J176" s="53" t="s">
        <v>9549</v>
      </c>
      <c r="K176" s="54">
        <v>912603.0</v>
      </c>
      <c r="L176" s="98" t="s">
        <v>18</v>
      </c>
      <c r="M176" s="55" t="s">
        <v>18</v>
      </c>
      <c r="N176" s="56" t="s">
        <v>18</v>
      </c>
      <c r="O176" s="425"/>
    </row>
    <row r="177" hidden="1">
      <c r="A177" s="49">
        <v>1.0</v>
      </c>
      <c r="B177" s="51" t="s">
        <v>4248</v>
      </c>
      <c r="C177" s="51" t="s">
        <v>4593</v>
      </c>
      <c r="D177" s="49" t="s">
        <v>18</v>
      </c>
      <c r="E177" s="49" t="s">
        <v>4249</v>
      </c>
      <c r="F177" s="210" t="s">
        <v>140</v>
      </c>
      <c r="G177" s="128" t="s">
        <v>18</v>
      </c>
      <c r="H177" s="212">
        <v>44099.0</v>
      </c>
      <c r="I177" s="212">
        <v>44104.0</v>
      </c>
      <c r="J177" s="53" t="s">
        <v>9550</v>
      </c>
      <c r="K177" s="54">
        <v>912603.0</v>
      </c>
      <c r="L177" s="98" t="s">
        <v>18</v>
      </c>
      <c r="M177" s="55" t="s">
        <v>18</v>
      </c>
      <c r="N177" s="56" t="s">
        <v>18</v>
      </c>
      <c r="O177" s="425"/>
    </row>
    <row r="178" hidden="1">
      <c r="A178" s="49">
        <v>2.0</v>
      </c>
      <c r="B178" s="51" t="s">
        <v>8710</v>
      </c>
      <c r="C178" s="51" t="s">
        <v>2340</v>
      </c>
      <c r="D178" s="49">
        <v>594.0</v>
      </c>
      <c r="E178" s="49" t="s">
        <v>9551</v>
      </c>
      <c r="F178" s="49" t="s">
        <v>140</v>
      </c>
      <c r="G178" s="51" t="s">
        <v>634</v>
      </c>
      <c r="H178" s="96">
        <v>43984.0</v>
      </c>
      <c r="I178" s="96">
        <v>43997.0</v>
      </c>
      <c r="J178" s="81" t="s">
        <v>9552</v>
      </c>
      <c r="K178" s="54">
        <v>823510.0</v>
      </c>
      <c r="L178" s="98" t="s">
        <v>18</v>
      </c>
      <c r="M178" s="55" t="s">
        <v>18</v>
      </c>
      <c r="N178" s="56" t="s">
        <v>18</v>
      </c>
      <c r="O178" s="425"/>
    </row>
    <row r="179" hidden="1">
      <c r="A179" s="49">
        <v>1.0</v>
      </c>
      <c r="B179" s="51" t="s">
        <v>5799</v>
      </c>
      <c r="C179" s="51" t="s">
        <v>513</v>
      </c>
      <c r="D179" s="49">
        <v>611.0</v>
      </c>
      <c r="E179" s="49" t="s">
        <v>9553</v>
      </c>
      <c r="F179" s="49" t="s">
        <v>140</v>
      </c>
      <c r="G179" s="51" t="s">
        <v>288</v>
      </c>
      <c r="H179" s="96">
        <v>43987.0</v>
      </c>
      <c r="I179" s="96">
        <v>43998.0</v>
      </c>
      <c r="J179" s="53" t="s">
        <v>9554</v>
      </c>
      <c r="K179" s="54" t="s">
        <v>18</v>
      </c>
      <c r="L179" s="98" t="s">
        <v>18</v>
      </c>
      <c r="M179" s="55" t="s">
        <v>18</v>
      </c>
      <c r="N179" s="56" t="s">
        <v>18</v>
      </c>
      <c r="O179" s="88"/>
    </row>
    <row r="180" hidden="1">
      <c r="A180" s="49">
        <v>1.0</v>
      </c>
      <c r="B180" s="51" t="s">
        <v>5799</v>
      </c>
      <c r="C180" s="51" t="s">
        <v>513</v>
      </c>
      <c r="D180" s="49">
        <v>611.0</v>
      </c>
      <c r="E180" s="49" t="s">
        <v>9553</v>
      </c>
      <c r="F180" s="49" t="s">
        <v>140</v>
      </c>
      <c r="G180" s="51" t="s">
        <v>288</v>
      </c>
      <c r="H180" s="96">
        <v>44014.0</v>
      </c>
      <c r="I180" s="96">
        <v>44029.0</v>
      </c>
      <c r="J180" s="53" t="s">
        <v>9555</v>
      </c>
      <c r="K180" s="54">
        <v>4977665.0</v>
      </c>
      <c r="L180" s="98" t="s">
        <v>18</v>
      </c>
      <c r="M180" s="55" t="s">
        <v>18</v>
      </c>
      <c r="N180" s="56" t="s">
        <v>18</v>
      </c>
      <c r="O180" s="88"/>
    </row>
    <row r="181" hidden="1">
      <c r="A181" s="49">
        <v>1.0</v>
      </c>
      <c r="B181" s="51" t="s">
        <v>6583</v>
      </c>
      <c r="C181" s="51" t="s">
        <v>9556</v>
      </c>
      <c r="D181" s="49">
        <v>620.0</v>
      </c>
      <c r="E181" s="49" t="s">
        <v>9557</v>
      </c>
      <c r="F181" s="49" t="s">
        <v>140</v>
      </c>
      <c r="G181" s="51" t="s">
        <v>18</v>
      </c>
      <c r="H181" s="96">
        <v>43991.0</v>
      </c>
      <c r="I181" s="96">
        <v>43992.0</v>
      </c>
      <c r="J181" s="53" t="s">
        <v>9558</v>
      </c>
      <c r="K181" s="54">
        <v>2435552.0</v>
      </c>
      <c r="L181" s="98" t="s">
        <v>18</v>
      </c>
      <c r="M181" s="55" t="s">
        <v>18</v>
      </c>
      <c r="N181" s="56" t="s">
        <v>18</v>
      </c>
      <c r="O181" s="88"/>
    </row>
    <row r="182" hidden="1">
      <c r="A182" s="49">
        <v>2.0</v>
      </c>
      <c r="B182" s="51" t="s">
        <v>108</v>
      </c>
      <c r="C182" s="51" t="s">
        <v>266</v>
      </c>
      <c r="D182" s="49">
        <v>641.0</v>
      </c>
      <c r="E182" s="49" t="s">
        <v>9559</v>
      </c>
      <c r="F182" s="49" t="s">
        <v>140</v>
      </c>
      <c r="G182" s="51" t="s">
        <v>18</v>
      </c>
      <c r="H182" s="96">
        <v>43998.0</v>
      </c>
      <c r="I182" s="96">
        <v>44020.0</v>
      </c>
      <c r="J182" s="53" t="s">
        <v>9560</v>
      </c>
      <c r="K182" s="54">
        <v>1922950.0</v>
      </c>
      <c r="L182" s="98" t="s">
        <v>18</v>
      </c>
      <c r="M182" s="55" t="s">
        <v>18</v>
      </c>
      <c r="N182" s="56" t="s">
        <v>18</v>
      </c>
      <c r="O182" s="425"/>
      <c r="P182" s="152"/>
    </row>
    <row r="183" hidden="1">
      <c r="A183" s="49">
        <v>2.0</v>
      </c>
      <c r="B183" s="206" t="s">
        <v>4653</v>
      </c>
      <c r="C183" s="51" t="s">
        <v>9561</v>
      </c>
      <c r="D183" s="49">
        <v>634.0</v>
      </c>
      <c r="E183" s="49" t="s">
        <v>9562</v>
      </c>
      <c r="F183" s="49" t="s">
        <v>140</v>
      </c>
      <c r="G183" s="51" t="s">
        <v>288</v>
      </c>
      <c r="H183" s="96">
        <v>43997.0</v>
      </c>
      <c r="I183" s="96">
        <v>44020.0</v>
      </c>
      <c r="J183" s="53" t="s">
        <v>9563</v>
      </c>
      <c r="K183" s="54">
        <v>2420282.0</v>
      </c>
      <c r="L183" s="98" t="s">
        <v>18</v>
      </c>
      <c r="M183" s="55" t="s">
        <v>18</v>
      </c>
      <c r="N183" s="56" t="s">
        <v>18</v>
      </c>
      <c r="O183" s="88"/>
      <c r="P183" s="152"/>
    </row>
    <row r="184" hidden="1">
      <c r="A184" s="49">
        <v>1.0</v>
      </c>
      <c r="B184" s="446" t="s">
        <v>9564</v>
      </c>
      <c r="C184" s="51" t="s">
        <v>9565</v>
      </c>
      <c r="D184" s="49">
        <v>655.0</v>
      </c>
      <c r="E184" s="49" t="s">
        <v>9566</v>
      </c>
      <c r="F184" s="49" t="s">
        <v>140</v>
      </c>
      <c r="G184" s="51" t="s">
        <v>202</v>
      </c>
      <c r="H184" s="200">
        <v>44000.0</v>
      </c>
      <c r="I184" s="96">
        <v>44005.0</v>
      </c>
      <c r="J184" s="53" t="s">
        <v>9567</v>
      </c>
      <c r="K184" s="54">
        <v>465714.0</v>
      </c>
      <c r="L184" s="98" t="s">
        <v>18</v>
      </c>
      <c r="M184" s="55" t="s">
        <v>18</v>
      </c>
      <c r="N184" s="56" t="s">
        <v>18</v>
      </c>
      <c r="O184" s="88"/>
      <c r="P184" s="152"/>
    </row>
    <row r="185" hidden="1">
      <c r="A185" s="49">
        <v>1.0</v>
      </c>
      <c r="B185" s="206" t="s">
        <v>9568</v>
      </c>
      <c r="C185" s="51" t="s">
        <v>116</v>
      </c>
      <c r="D185" s="49" t="s">
        <v>18</v>
      </c>
      <c r="E185" s="49" t="s">
        <v>9569</v>
      </c>
      <c r="F185" s="49" t="s">
        <v>140</v>
      </c>
      <c r="G185" s="51" t="s">
        <v>18</v>
      </c>
      <c r="H185" s="96">
        <v>44004.0</v>
      </c>
      <c r="I185" s="96">
        <v>44020.0</v>
      </c>
      <c r="J185" s="53" t="s">
        <v>9570</v>
      </c>
      <c r="K185" s="54">
        <v>7086980.0</v>
      </c>
      <c r="L185" s="98" t="s">
        <v>18</v>
      </c>
      <c r="M185" s="55" t="s">
        <v>18</v>
      </c>
      <c r="N185" s="56" t="s">
        <v>18</v>
      </c>
      <c r="O185" s="88"/>
      <c r="P185" s="152"/>
    </row>
    <row r="186" hidden="1">
      <c r="A186" s="49">
        <v>1.0</v>
      </c>
      <c r="B186" s="51" t="s">
        <v>6542</v>
      </c>
      <c r="C186" s="51" t="s">
        <v>9571</v>
      </c>
      <c r="D186" s="49">
        <v>681.0</v>
      </c>
      <c r="E186" s="49" t="s">
        <v>9572</v>
      </c>
      <c r="F186" s="49" t="s">
        <v>140</v>
      </c>
      <c r="G186" s="51" t="s">
        <v>288</v>
      </c>
      <c r="H186" s="96">
        <v>44007.0</v>
      </c>
      <c r="I186" s="96">
        <v>44018.0</v>
      </c>
      <c r="J186" s="53" t="s">
        <v>9573</v>
      </c>
      <c r="K186" s="54">
        <f>22812271*2</f>
        <v>45624542</v>
      </c>
      <c r="L186" s="98" t="s">
        <v>18</v>
      </c>
      <c r="M186" s="55" t="s">
        <v>18</v>
      </c>
      <c r="N186" s="56" t="s">
        <v>18</v>
      </c>
      <c r="O186" s="88"/>
    </row>
    <row r="187" hidden="1">
      <c r="A187" s="49">
        <v>1.0</v>
      </c>
      <c r="B187" s="447" t="s">
        <v>9574</v>
      </c>
      <c r="C187" s="51" t="s">
        <v>9575</v>
      </c>
      <c r="D187" s="49" t="s">
        <v>9576</v>
      </c>
      <c r="E187" s="49" t="s">
        <v>9577</v>
      </c>
      <c r="F187" s="49" t="s">
        <v>140</v>
      </c>
      <c r="G187" s="51" t="s">
        <v>18</v>
      </c>
      <c r="H187" s="96">
        <v>44011.0</v>
      </c>
      <c r="I187" s="96">
        <v>44020.0</v>
      </c>
      <c r="J187" s="53" t="s">
        <v>9578</v>
      </c>
      <c r="K187" s="54" t="s">
        <v>18</v>
      </c>
      <c r="L187" s="98" t="s">
        <v>18</v>
      </c>
      <c r="M187" s="55" t="s">
        <v>18</v>
      </c>
      <c r="N187" s="56" t="s">
        <v>18</v>
      </c>
      <c r="O187" s="425"/>
    </row>
    <row r="188" hidden="1">
      <c r="A188" s="49">
        <v>1.0</v>
      </c>
      <c r="B188" s="51" t="s">
        <v>9579</v>
      </c>
      <c r="C188" s="51" t="s">
        <v>309</v>
      </c>
      <c r="D188" s="49">
        <v>813.0</v>
      </c>
      <c r="E188" s="49" t="s">
        <v>9580</v>
      </c>
      <c r="F188" s="49" t="s">
        <v>140</v>
      </c>
      <c r="G188" s="51" t="s">
        <v>18</v>
      </c>
      <c r="H188" s="96">
        <v>44035.0</v>
      </c>
      <c r="I188" s="96">
        <v>44035.0</v>
      </c>
      <c r="J188" s="53" t="s">
        <v>9581</v>
      </c>
      <c r="K188" s="54">
        <v>201844.0</v>
      </c>
      <c r="L188" s="98" t="s">
        <v>18</v>
      </c>
      <c r="M188" s="55" t="s">
        <v>18</v>
      </c>
      <c r="N188" s="55" t="s">
        <v>18</v>
      </c>
      <c r="O188" s="425"/>
    </row>
    <row r="189" hidden="1">
      <c r="A189" s="49">
        <v>1.0</v>
      </c>
      <c r="B189" s="51" t="s">
        <v>108</v>
      </c>
      <c r="C189" s="51" t="s">
        <v>309</v>
      </c>
      <c r="D189" s="430" t="s">
        <v>18</v>
      </c>
      <c r="E189" s="49" t="s">
        <v>9582</v>
      </c>
      <c r="F189" s="49" t="s">
        <v>140</v>
      </c>
      <c r="G189" s="51" t="s">
        <v>18</v>
      </c>
      <c r="H189" s="96">
        <v>44012.0</v>
      </c>
      <c r="I189" s="431">
        <v>44021.0</v>
      </c>
      <c r="J189" s="53" t="s">
        <v>9583</v>
      </c>
      <c r="K189" s="432">
        <v>474840.0</v>
      </c>
      <c r="L189" s="50" t="s">
        <v>18</v>
      </c>
      <c r="M189" s="433" t="s">
        <v>18</v>
      </c>
      <c r="N189" s="434" t="s">
        <v>18</v>
      </c>
      <c r="O189" s="88"/>
    </row>
    <row r="190" hidden="1">
      <c r="A190" s="49">
        <v>1.0</v>
      </c>
      <c r="B190" s="51" t="s">
        <v>108</v>
      </c>
      <c r="C190" s="51" t="s">
        <v>309</v>
      </c>
      <c r="D190" s="430" t="s">
        <v>18</v>
      </c>
      <c r="E190" s="49" t="s">
        <v>9584</v>
      </c>
      <c r="F190" s="49" t="s">
        <v>140</v>
      </c>
      <c r="G190" s="51" t="s">
        <v>18</v>
      </c>
      <c r="H190" s="96">
        <v>44012.0</v>
      </c>
      <c r="I190" s="431">
        <v>44021.0</v>
      </c>
      <c r="J190" s="53" t="s">
        <v>9585</v>
      </c>
      <c r="K190" s="432">
        <v>2510880.0</v>
      </c>
      <c r="L190" s="50" t="s">
        <v>18</v>
      </c>
      <c r="M190" s="433" t="s">
        <v>18</v>
      </c>
      <c r="N190" s="434" t="s">
        <v>18</v>
      </c>
      <c r="O190" s="88"/>
    </row>
    <row r="191" hidden="1">
      <c r="A191" s="49">
        <v>1.0</v>
      </c>
      <c r="B191" s="51" t="s">
        <v>9586</v>
      </c>
      <c r="C191" s="51" t="s">
        <v>309</v>
      </c>
      <c r="D191" s="430" t="s">
        <v>18</v>
      </c>
      <c r="E191" s="49" t="s">
        <v>9584</v>
      </c>
      <c r="F191" s="49" t="s">
        <v>140</v>
      </c>
      <c r="G191" s="51" t="s">
        <v>18</v>
      </c>
      <c r="H191" s="96">
        <v>44032.0</v>
      </c>
      <c r="I191" s="431">
        <v>44033.0</v>
      </c>
      <c r="J191" s="53" t="s">
        <v>9587</v>
      </c>
      <c r="K191" s="432">
        <v>2985720.0</v>
      </c>
      <c r="L191" s="50" t="s">
        <v>18</v>
      </c>
      <c r="M191" s="433" t="s">
        <v>18</v>
      </c>
      <c r="N191" s="434" t="s">
        <v>18</v>
      </c>
      <c r="O191" s="88"/>
    </row>
    <row r="192" hidden="1">
      <c r="A192" s="49">
        <v>1.0</v>
      </c>
      <c r="B192" s="51" t="s">
        <v>108</v>
      </c>
      <c r="C192" s="51" t="s">
        <v>9588</v>
      </c>
      <c r="D192" s="430" t="s">
        <v>18</v>
      </c>
      <c r="E192" s="49" t="s">
        <v>9584</v>
      </c>
      <c r="F192" s="49" t="s">
        <v>140</v>
      </c>
      <c r="G192" s="209" t="s">
        <v>18</v>
      </c>
      <c r="H192" s="96">
        <v>44095.0</v>
      </c>
      <c r="I192" s="431">
        <v>44126.0</v>
      </c>
      <c r="J192" s="53" t="s">
        <v>9589</v>
      </c>
      <c r="K192" s="432">
        <v>1.8367896E7</v>
      </c>
      <c r="L192" s="50" t="s">
        <v>18</v>
      </c>
      <c r="M192" s="433" t="s">
        <v>18</v>
      </c>
      <c r="N192" s="434" t="s">
        <v>18</v>
      </c>
      <c r="O192" s="88"/>
    </row>
    <row r="193" hidden="1">
      <c r="A193" s="49">
        <v>1.0</v>
      </c>
      <c r="B193" s="51" t="s">
        <v>108</v>
      </c>
      <c r="C193" s="51" t="s">
        <v>9588</v>
      </c>
      <c r="D193" s="430" t="s">
        <v>18</v>
      </c>
      <c r="E193" s="49" t="s">
        <v>9584</v>
      </c>
      <c r="F193" s="49" t="s">
        <v>140</v>
      </c>
      <c r="G193" s="448" t="s">
        <v>18</v>
      </c>
      <c r="H193" s="281">
        <v>44147.0</v>
      </c>
      <c r="I193" s="431">
        <v>44148.0</v>
      </c>
      <c r="J193" s="53" t="s">
        <v>9590</v>
      </c>
      <c r="K193" s="432">
        <v>1.8567896E7</v>
      </c>
      <c r="L193" s="50" t="s">
        <v>18</v>
      </c>
      <c r="M193" s="433" t="s">
        <v>18</v>
      </c>
      <c r="N193" s="434" t="s">
        <v>18</v>
      </c>
      <c r="O193" s="88"/>
    </row>
    <row r="194" hidden="1">
      <c r="A194" s="49">
        <v>1.0</v>
      </c>
      <c r="B194" s="51" t="s">
        <v>108</v>
      </c>
      <c r="C194" s="51" t="s">
        <v>9591</v>
      </c>
      <c r="D194" s="430" t="s">
        <v>18</v>
      </c>
      <c r="E194" s="49" t="s">
        <v>9584</v>
      </c>
      <c r="F194" s="49" t="s">
        <v>140</v>
      </c>
      <c r="G194" s="209" t="s">
        <v>18</v>
      </c>
      <c r="H194" s="281">
        <v>44153.0</v>
      </c>
      <c r="I194" s="431">
        <v>44159.0</v>
      </c>
      <c r="J194" s="53" t="s">
        <v>9592</v>
      </c>
      <c r="K194" s="432">
        <v>7929976.0</v>
      </c>
      <c r="L194" s="50" t="s">
        <v>18</v>
      </c>
      <c r="M194" s="433" t="s">
        <v>18</v>
      </c>
      <c r="N194" s="434" t="s">
        <v>18</v>
      </c>
      <c r="O194" s="88"/>
    </row>
    <row r="195" hidden="1">
      <c r="A195" s="49">
        <v>1.0</v>
      </c>
      <c r="B195" s="206" t="s">
        <v>102</v>
      </c>
      <c r="C195" s="51" t="s">
        <v>2265</v>
      </c>
      <c r="D195" s="49">
        <v>764.0</v>
      </c>
      <c r="E195" s="49" t="s">
        <v>9593</v>
      </c>
      <c r="F195" s="49" t="s">
        <v>140</v>
      </c>
      <c r="G195" s="51" t="s">
        <v>9207</v>
      </c>
      <c r="H195" s="96">
        <v>44025.0</v>
      </c>
      <c r="I195" s="96">
        <v>44026.0</v>
      </c>
      <c r="J195" s="53" t="s">
        <v>9594</v>
      </c>
      <c r="K195" s="54">
        <v>97634.0</v>
      </c>
      <c r="L195" s="98" t="s">
        <v>9595</v>
      </c>
      <c r="M195" s="55" t="s">
        <v>18</v>
      </c>
      <c r="N195" s="56" t="s">
        <v>18</v>
      </c>
      <c r="O195" s="88"/>
    </row>
    <row r="196" hidden="1">
      <c r="A196" s="49">
        <v>1.0</v>
      </c>
      <c r="B196" s="206" t="s">
        <v>5382</v>
      </c>
      <c r="C196" s="51" t="s">
        <v>9596</v>
      </c>
      <c r="D196" s="49">
        <v>763.0</v>
      </c>
      <c r="E196" s="49" t="s">
        <v>9597</v>
      </c>
      <c r="F196" s="49" t="s">
        <v>140</v>
      </c>
      <c r="G196" s="51" t="s">
        <v>202</v>
      </c>
      <c r="H196" s="96">
        <v>44025.0</v>
      </c>
      <c r="I196" s="96">
        <v>44033.0</v>
      </c>
      <c r="J196" s="53" t="s">
        <v>9598</v>
      </c>
      <c r="K196" s="54">
        <v>205542.0</v>
      </c>
      <c r="L196" s="98" t="s">
        <v>18</v>
      </c>
      <c r="M196" s="55" t="s">
        <v>18</v>
      </c>
      <c r="N196" s="56" t="s">
        <v>18</v>
      </c>
      <c r="O196" s="425"/>
    </row>
    <row r="197" hidden="1">
      <c r="A197" s="49">
        <v>1.0</v>
      </c>
      <c r="B197" s="206" t="s">
        <v>5382</v>
      </c>
      <c r="C197" s="51" t="s">
        <v>1146</v>
      </c>
      <c r="D197" s="49" t="s">
        <v>18</v>
      </c>
      <c r="E197" s="49" t="s">
        <v>9597</v>
      </c>
      <c r="F197" s="49" t="s">
        <v>140</v>
      </c>
      <c r="G197" s="51" t="s">
        <v>202</v>
      </c>
      <c r="H197" s="96">
        <v>44034.0</v>
      </c>
      <c r="I197" s="96">
        <v>44040.0</v>
      </c>
      <c r="J197" s="53" t="s">
        <v>9599</v>
      </c>
      <c r="K197" s="54">
        <v>300717.0</v>
      </c>
      <c r="L197" s="98" t="s">
        <v>18</v>
      </c>
      <c r="M197" s="55" t="s">
        <v>18</v>
      </c>
      <c r="N197" s="56" t="s">
        <v>18</v>
      </c>
      <c r="O197" s="425"/>
    </row>
    <row r="198" hidden="1">
      <c r="A198" s="49">
        <v>2.0</v>
      </c>
      <c r="B198" s="206" t="s">
        <v>762</v>
      </c>
      <c r="C198" s="51" t="s">
        <v>571</v>
      </c>
      <c r="D198" s="49">
        <v>788.0</v>
      </c>
      <c r="E198" s="49" t="s">
        <v>9600</v>
      </c>
      <c r="F198" s="49" t="s">
        <v>140</v>
      </c>
      <c r="G198" s="51" t="s">
        <v>288</v>
      </c>
      <c r="H198" s="96">
        <v>44032.0</v>
      </c>
      <c r="I198" s="96">
        <v>44055.0</v>
      </c>
      <c r="J198" s="53" t="s">
        <v>9601</v>
      </c>
      <c r="K198" s="54" t="s">
        <v>18</v>
      </c>
      <c r="L198" s="98" t="s">
        <v>18</v>
      </c>
      <c r="M198" s="55" t="s">
        <v>18</v>
      </c>
      <c r="N198" s="56" t="s">
        <v>18</v>
      </c>
      <c r="O198" s="425"/>
    </row>
    <row r="199" hidden="1">
      <c r="A199" s="49">
        <v>2.0</v>
      </c>
      <c r="B199" s="294" t="s">
        <v>9602</v>
      </c>
      <c r="C199" s="51" t="s">
        <v>571</v>
      </c>
      <c r="D199" s="49">
        <v>796.0</v>
      </c>
      <c r="E199" s="49" t="s">
        <v>9603</v>
      </c>
      <c r="F199" s="49" t="s">
        <v>140</v>
      </c>
      <c r="G199" s="51" t="s">
        <v>288</v>
      </c>
      <c r="H199" s="96">
        <v>44032.0</v>
      </c>
      <c r="I199" s="96">
        <v>44123.0</v>
      </c>
      <c r="J199" s="53" t="s">
        <v>9604</v>
      </c>
      <c r="K199" s="54">
        <v>90927.0</v>
      </c>
      <c r="L199" s="98" t="s">
        <v>18</v>
      </c>
      <c r="M199" s="55" t="s">
        <v>18</v>
      </c>
      <c r="N199" s="56" t="s">
        <v>18</v>
      </c>
      <c r="O199" s="88"/>
    </row>
    <row r="200" hidden="1">
      <c r="A200" s="49">
        <v>2.0</v>
      </c>
      <c r="B200" s="206" t="s">
        <v>9605</v>
      </c>
      <c r="C200" s="51" t="s">
        <v>9606</v>
      </c>
      <c r="D200" s="49">
        <v>109.0</v>
      </c>
      <c r="E200" s="49" t="s">
        <v>6091</v>
      </c>
      <c r="F200" s="49" t="s">
        <v>140</v>
      </c>
      <c r="G200" s="51" t="s">
        <v>18</v>
      </c>
      <c r="H200" s="200">
        <v>43859.0</v>
      </c>
      <c r="I200" s="96">
        <v>43860.0</v>
      </c>
      <c r="J200" s="81" t="s">
        <v>9607</v>
      </c>
      <c r="K200" s="54">
        <v>442406.0</v>
      </c>
      <c r="L200" s="98" t="s">
        <v>9608</v>
      </c>
      <c r="M200" s="55" t="s">
        <v>18</v>
      </c>
      <c r="N200" s="56" t="s">
        <v>18</v>
      </c>
      <c r="O200" s="88"/>
    </row>
    <row r="201" hidden="1">
      <c r="A201" s="49">
        <v>1.0</v>
      </c>
      <c r="B201" s="51" t="s">
        <v>123</v>
      </c>
      <c r="C201" s="51" t="s">
        <v>9168</v>
      </c>
      <c r="D201" s="49">
        <v>826.0</v>
      </c>
      <c r="E201" s="49" t="s">
        <v>9609</v>
      </c>
      <c r="F201" s="49" t="s">
        <v>140</v>
      </c>
      <c r="G201" s="51" t="s">
        <v>18</v>
      </c>
      <c r="H201" s="96">
        <v>44039.0</v>
      </c>
      <c r="I201" s="96">
        <v>44039.0</v>
      </c>
      <c r="J201" s="53" t="s">
        <v>9610</v>
      </c>
      <c r="K201" s="54">
        <v>2063162.0</v>
      </c>
      <c r="L201" s="98" t="s">
        <v>18</v>
      </c>
      <c r="M201" s="55" t="s">
        <v>18</v>
      </c>
      <c r="N201" s="56" t="s">
        <v>18</v>
      </c>
      <c r="O201" s="425"/>
    </row>
    <row r="202" hidden="1">
      <c r="A202" s="49">
        <v>2.0</v>
      </c>
      <c r="B202" s="206" t="s">
        <v>233</v>
      </c>
      <c r="C202" s="51" t="s">
        <v>9611</v>
      </c>
      <c r="D202" s="49">
        <v>795.0</v>
      </c>
      <c r="E202" s="49" t="s">
        <v>9612</v>
      </c>
      <c r="F202" s="49" t="s">
        <v>140</v>
      </c>
      <c r="G202" s="51" t="s">
        <v>202</v>
      </c>
      <c r="H202" s="96">
        <v>44033.0</v>
      </c>
      <c r="I202" s="96">
        <v>44084.0</v>
      </c>
      <c r="J202" s="53" t="s">
        <v>9613</v>
      </c>
      <c r="K202" s="54">
        <v>6209799.0</v>
      </c>
      <c r="L202" s="98" t="s">
        <v>18</v>
      </c>
      <c r="M202" s="55" t="s">
        <v>18</v>
      </c>
      <c r="N202" s="56" t="s">
        <v>18</v>
      </c>
      <c r="O202" s="88"/>
      <c r="P202" s="152"/>
    </row>
    <row r="203" hidden="1">
      <c r="A203" s="49">
        <v>2.0</v>
      </c>
      <c r="B203" s="206" t="s">
        <v>9614</v>
      </c>
      <c r="C203" s="51" t="s">
        <v>9615</v>
      </c>
      <c r="D203" s="49" t="s">
        <v>9616</v>
      </c>
      <c r="E203" s="49" t="s">
        <v>9617</v>
      </c>
      <c r="F203" s="49" t="s">
        <v>140</v>
      </c>
      <c r="G203" s="51" t="s">
        <v>18</v>
      </c>
      <c r="H203" s="96">
        <v>44041.0</v>
      </c>
      <c r="I203" s="200">
        <v>44043.0</v>
      </c>
      <c r="J203" s="53" t="s">
        <v>9618</v>
      </c>
      <c r="K203" s="54">
        <v>1388393.0</v>
      </c>
      <c r="L203" s="98" t="s">
        <v>18</v>
      </c>
      <c r="M203" s="55" t="s">
        <v>18</v>
      </c>
      <c r="N203" s="56" t="s">
        <v>18</v>
      </c>
      <c r="O203" s="425"/>
      <c r="P203" s="152"/>
    </row>
    <row r="204" hidden="1">
      <c r="A204" s="49">
        <v>1.0</v>
      </c>
      <c r="B204" s="206" t="s">
        <v>1227</v>
      </c>
      <c r="C204" s="49" t="s">
        <v>217</v>
      </c>
      <c r="D204" s="49">
        <v>878.0</v>
      </c>
      <c r="E204" s="49" t="s">
        <v>9619</v>
      </c>
      <c r="F204" s="49" t="s">
        <v>140</v>
      </c>
      <c r="G204" s="51" t="s">
        <v>18</v>
      </c>
      <c r="H204" s="276">
        <v>44050.0</v>
      </c>
      <c r="I204" s="96">
        <v>44060.0</v>
      </c>
      <c r="J204" s="81" t="s">
        <v>9620</v>
      </c>
      <c r="K204" s="54" t="s">
        <v>18</v>
      </c>
      <c r="L204" s="98" t="s">
        <v>18</v>
      </c>
      <c r="M204" s="55" t="s">
        <v>18</v>
      </c>
      <c r="N204" s="56" t="s">
        <v>18</v>
      </c>
      <c r="O204" s="425"/>
      <c r="P204" s="152"/>
    </row>
    <row r="205" hidden="1">
      <c r="A205" s="49">
        <v>1.0</v>
      </c>
      <c r="B205" s="206" t="s">
        <v>102</v>
      </c>
      <c r="C205" s="51" t="s">
        <v>2265</v>
      </c>
      <c r="D205" s="49">
        <v>875.0</v>
      </c>
      <c r="E205" s="49" t="s">
        <v>9621</v>
      </c>
      <c r="F205" s="49" t="s">
        <v>140</v>
      </c>
      <c r="G205" s="51" t="s">
        <v>18</v>
      </c>
      <c r="H205" s="276">
        <v>44050.0</v>
      </c>
      <c r="I205" s="200">
        <v>44053.0</v>
      </c>
      <c r="J205" s="81" t="s">
        <v>9622</v>
      </c>
      <c r="K205" s="54">
        <v>70880.0</v>
      </c>
      <c r="L205" s="98" t="s">
        <v>9623</v>
      </c>
      <c r="M205" s="55" t="s">
        <v>18</v>
      </c>
      <c r="N205" s="56" t="s">
        <v>18</v>
      </c>
      <c r="O205" s="425"/>
    </row>
    <row r="206" hidden="1">
      <c r="A206" s="49">
        <v>1.0</v>
      </c>
      <c r="B206" s="206" t="s">
        <v>6583</v>
      </c>
      <c r="C206" s="51" t="s">
        <v>4662</v>
      </c>
      <c r="D206" s="49">
        <v>876.0</v>
      </c>
      <c r="E206" s="49" t="s">
        <v>9624</v>
      </c>
      <c r="F206" s="49" t="s">
        <v>140</v>
      </c>
      <c r="G206" s="51" t="s">
        <v>18</v>
      </c>
      <c r="H206" s="200">
        <v>44134.0</v>
      </c>
      <c r="I206" s="96">
        <v>44145.0</v>
      </c>
      <c r="J206" s="81" t="s">
        <v>9625</v>
      </c>
      <c r="K206" s="54">
        <v>2866500.0</v>
      </c>
      <c r="L206" s="98" t="s">
        <v>18</v>
      </c>
      <c r="M206" s="55" t="s">
        <v>18</v>
      </c>
      <c r="N206" s="56" t="s">
        <v>18</v>
      </c>
      <c r="O206" s="425"/>
    </row>
    <row r="207" hidden="1">
      <c r="A207" s="49">
        <v>2.0</v>
      </c>
      <c r="B207" s="206" t="s">
        <v>2081</v>
      </c>
      <c r="C207" s="51" t="s">
        <v>217</v>
      </c>
      <c r="D207" s="49">
        <v>868.0</v>
      </c>
      <c r="E207" s="49" t="s">
        <v>9626</v>
      </c>
      <c r="F207" s="49" t="s">
        <v>140</v>
      </c>
      <c r="G207" s="51" t="s">
        <v>202</v>
      </c>
      <c r="H207" s="200">
        <v>44050.0</v>
      </c>
      <c r="I207" s="200">
        <v>44056.0</v>
      </c>
      <c r="J207" s="81" t="s">
        <v>9627</v>
      </c>
      <c r="K207" s="54">
        <v>1133115.0</v>
      </c>
      <c r="L207" s="98" t="s">
        <v>18</v>
      </c>
      <c r="M207" s="55" t="s">
        <v>18</v>
      </c>
      <c r="N207" s="56" t="s">
        <v>18</v>
      </c>
      <c r="O207" s="425"/>
    </row>
    <row r="208" hidden="1">
      <c r="A208" s="449">
        <v>2.0</v>
      </c>
      <c r="B208" s="450" t="s">
        <v>2081</v>
      </c>
      <c r="C208" s="209" t="s">
        <v>217</v>
      </c>
      <c r="D208" s="449" t="s">
        <v>18</v>
      </c>
      <c r="E208" s="449" t="s">
        <v>9626</v>
      </c>
      <c r="F208" s="449" t="s">
        <v>140</v>
      </c>
      <c r="G208" s="209" t="s">
        <v>680</v>
      </c>
      <c r="H208" s="451">
        <v>44126.0</v>
      </c>
      <c r="I208" s="451">
        <v>44148.0</v>
      </c>
      <c r="J208" s="452" t="s">
        <v>9628</v>
      </c>
      <c r="K208" s="453">
        <v>1530986.0</v>
      </c>
      <c r="L208" s="454" t="s">
        <v>18</v>
      </c>
      <c r="M208" s="455" t="s">
        <v>18</v>
      </c>
      <c r="N208" s="456" t="s">
        <v>18</v>
      </c>
      <c r="O208" s="425"/>
    </row>
    <row r="209" hidden="1">
      <c r="A209" s="210">
        <v>2.0</v>
      </c>
      <c r="B209" s="294" t="s">
        <v>6011</v>
      </c>
      <c r="C209" s="128" t="s">
        <v>217</v>
      </c>
      <c r="D209" s="210">
        <v>1457.0</v>
      </c>
      <c r="E209" s="210" t="s">
        <v>9626</v>
      </c>
      <c r="F209" s="210" t="s">
        <v>140</v>
      </c>
      <c r="G209" s="128" t="s">
        <v>680</v>
      </c>
      <c r="H209" s="212">
        <v>44180.0</v>
      </c>
      <c r="I209" s="457">
        <v>44187.0</v>
      </c>
      <c r="J209" s="53" t="s">
        <v>9629</v>
      </c>
      <c r="K209" s="132">
        <v>1728132.0</v>
      </c>
      <c r="L209" s="133" t="s">
        <v>18</v>
      </c>
      <c r="M209" s="134" t="s">
        <v>18</v>
      </c>
      <c r="N209" s="213" t="s">
        <v>18</v>
      </c>
      <c r="O209" s="154"/>
    </row>
    <row r="210" hidden="1">
      <c r="A210" s="49">
        <v>2.0</v>
      </c>
      <c r="B210" s="206" t="s">
        <v>9630</v>
      </c>
      <c r="C210" s="51" t="s">
        <v>9631</v>
      </c>
      <c r="D210" s="49" t="s">
        <v>9632</v>
      </c>
      <c r="E210" s="49" t="s">
        <v>9633</v>
      </c>
      <c r="F210" s="49" t="s">
        <v>140</v>
      </c>
      <c r="G210" s="51" t="s">
        <v>202</v>
      </c>
      <c r="H210" s="96">
        <v>44055.0</v>
      </c>
      <c r="I210" s="96">
        <v>44056.0</v>
      </c>
      <c r="J210" s="53" t="s">
        <v>9634</v>
      </c>
      <c r="K210" s="54">
        <v>1.5105E9</v>
      </c>
      <c r="L210" s="98" t="s">
        <v>18</v>
      </c>
      <c r="M210" s="55" t="s">
        <v>18</v>
      </c>
      <c r="N210" s="56" t="s">
        <v>18</v>
      </c>
      <c r="O210" s="425"/>
    </row>
    <row r="211" hidden="1">
      <c r="A211" s="49">
        <v>1.0</v>
      </c>
      <c r="B211" s="206" t="s">
        <v>9635</v>
      </c>
      <c r="C211" s="51" t="s">
        <v>9636</v>
      </c>
      <c r="D211" s="49">
        <v>903.0</v>
      </c>
      <c r="E211" s="49" t="s">
        <v>9637</v>
      </c>
      <c r="F211" s="49" t="s">
        <v>140</v>
      </c>
      <c r="G211" s="51" t="s">
        <v>18</v>
      </c>
      <c r="H211" s="96">
        <v>44055.0</v>
      </c>
      <c r="I211" s="96">
        <v>44057.0</v>
      </c>
      <c r="J211" s="53" t="s">
        <v>9638</v>
      </c>
      <c r="K211" s="54">
        <v>299000.0</v>
      </c>
      <c r="L211" s="98" t="s">
        <v>18</v>
      </c>
      <c r="M211" s="55" t="s">
        <v>18</v>
      </c>
      <c r="N211" s="56" t="s">
        <v>18</v>
      </c>
      <c r="O211" s="425"/>
    </row>
    <row r="212" hidden="1">
      <c r="A212" s="49">
        <v>1.0</v>
      </c>
      <c r="B212" s="51" t="s">
        <v>9639</v>
      </c>
      <c r="C212" s="51" t="s">
        <v>9640</v>
      </c>
      <c r="D212" s="49">
        <v>913.0</v>
      </c>
      <c r="E212" s="49" t="s">
        <v>9641</v>
      </c>
      <c r="F212" s="49" t="s">
        <v>140</v>
      </c>
      <c r="G212" s="51" t="s">
        <v>202</v>
      </c>
      <c r="H212" s="96">
        <v>44057.0</v>
      </c>
      <c r="I212" s="96">
        <v>44061.0</v>
      </c>
      <c r="J212" s="53" t="s">
        <v>9642</v>
      </c>
      <c r="K212" s="54">
        <v>369894.0</v>
      </c>
      <c r="L212" s="98" t="s">
        <v>18</v>
      </c>
      <c r="M212" s="55" t="s">
        <v>18</v>
      </c>
      <c r="N212" s="56" t="s">
        <v>18</v>
      </c>
      <c r="O212" s="425"/>
    </row>
    <row r="213" hidden="1">
      <c r="A213" s="49">
        <v>2.0</v>
      </c>
      <c r="B213" s="51" t="s">
        <v>61</v>
      </c>
      <c r="C213" s="51" t="s">
        <v>266</v>
      </c>
      <c r="D213" s="49">
        <v>901.0</v>
      </c>
      <c r="E213" s="49" t="s">
        <v>9643</v>
      </c>
      <c r="F213" s="49" t="s">
        <v>140</v>
      </c>
      <c r="G213" s="51" t="s">
        <v>1946</v>
      </c>
      <c r="H213" s="96">
        <v>44054.0</v>
      </c>
      <c r="I213" s="96">
        <v>44091.0</v>
      </c>
      <c r="J213" s="53" t="s">
        <v>9644</v>
      </c>
      <c r="K213" s="54">
        <v>2.6086186E7</v>
      </c>
      <c r="L213" s="98" t="s">
        <v>18</v>
      </c>
      <c r="M213" s="55" t="s">
        <v>18</v>
      </c>
      <c r="N213" s="56" t="s">
        <v>18</v>
      </c>
      <c r="O213" s="88"/>
    </row>
    <row r="214" hidden="1">
      <c r="A214" s="49">
        <v>1.0</v>
      </c>
      <c r="B214" s="206" t="s">
        <v>9645</v>
      </c>
      <c r="C214" s="51" t="s">
        <v>9646</v>
      </c>
      <c r="D214" s="49">
        <v>1081.0</v>
      </c>
      <c r="E214" s="49" t="s">
        <v>9643</v>
      </c>
      <c r="F214" s="49" t="s">
        <v>140</v>
      </c>
      <c r="G214" s="51" t="s">
        <v>18</v>
      </c>
      <c r="H214" s="96">
        <v>44095.0</v>
      </c>
      <c r="I214" s="96">
        <v>44111.0</v>
      </c>
      <c r="J214" s="53" t="s">
        <v>9647</v>
      </c>
      <c r="K214" s="54">
        <v>2.9191186E7</v>
      </c>
      <c r="L214" s="98" t="s">
        <v>18</v>
      </c>
      <c r="M214" s="55" t="s">
        <v>18</v>
      </c>
      <c r="N214" s="56" t="s">
        <v>18</v>
      </c>
      <c r="O214" s="423"/>
      <c r="P214" s="152"/>
    </row>
    <row r="215" hidden="1">
      <c r="A215" s="449">
        <v>2.0</v>
      </c>
      <c r="B215" s="450" t="s">
        <v>61</v>
      </c>
      <c r="C215" s="209" t="s">
        <v>266</v>
      </c>
      <c r="D215" s="449">
        <v>1277.0</v>
      </c>
      <c r="E215" s="449" t="s">
        <v>9643</v>
      </c>
      <c r="F215" s="449" t="s">
        <v>140</v>
      </c>
      <c r="G215" s="209" t="s">
        <v>1946</v>
      </c>
      <c r="H215" s="458">
        <v>44133.0</v>
      </c>
      <c r="I215" s="458">
        <v>44148.0</v>
      </c>
      <c r="J215" s="452" t="s">
        <v>9648</v>
      </c>
      <c r="K215" s="453">
        <v>4.7065299E7</v>
      </c>
      <c r="L215" s="454" t="s">
        <v>18</v>
      </c>
      <c r="M215" s="455" t="s">
        <v>18</v>
      </c>
      <c r="N215" s="456" t="s">
        <v>18</v>
      </c>
      <c r="O215" s="58"/>
      <c r="P215" s="152"/>
    </row>
    <row r="216" ht="24.75" hidden="1" customHeight="1">
      <c r="A216" s="49">
        <v>1.0</v>
      </c>
      <c r="B216" s="206" t="s">
        <v>229</v>
      </c>
      <c r="C216" s="51" t="s">
        <v>3888</v>
      </c>
      <c r="D216" s="49">
        <v>914.0</v>
      </c>
      <c r="E216" s="49" t="s">
        <v>9649</v>
      </c>
      <c r="F216" s="49" t="s">
        <v>140</v>
      </c>
      <c r="G216" s="128" t="s">
        <v>9207</v>
      </c>
      <c r="H216" s="96">
        <v>44057.0</v>
      </c>
      <c r="I216" s="96">
        <v>44144.0</v>
      </c>
      <c r="J216" s="53" t="s">
        <v>9650</v>
      </c>
      <c r="K216" s="54" t="s">
        <v>18</v>
      </c>
      <c r="L216" s="98" t="s">
        <v>18</v>
      </c>
      <c r="M216" s="55" t="s">
        <v>18</v>
      </c>
      <c r="N216" s="56" t="s">
        <v>18</v>
      </c>
      <c r="O216" s="425"/>
      <c r="P216" s="152"/>
    </row>
    <row r="217" hidden="1">
      <c r="A217" s="49">
        <v>1.0</v>
      </c>
      <c r="B217" s="206" t="s">
        <v>2590</v>
      </c>
      <c r="C217" s="51" t="s">
        <v>169</v>
      </c>
      <c r="D217" s="49" t="s">
        <v>18</v>
      </c>
      <c r="E217" s="49" t="s">
        <v>9651</v>
      </c>
      <c r="F217" s="49" t="s">
        <v>140</v>
      </c>
      <c r="G217" s="51" t="s">
        <v>202</v>
      </c>
      <c r="H217" s="276">
        <v>44060.0</v>
      </c>
      <c r="I217" s="200">
        <v>44071.0</v>
      </c>
      <c r="J217" s="81" t="s">
        <v>9652</v>
      </c>
      <c r="K217" s="54">
        <v>2249861.0</v>
      </c>
      <c r="L217" s="98" t="s">
        <v>18</v>
      </c>
      <c r="M217" s="55" t="s">
        <v>18</v>
      </c>
      <c r="N217" s="56" t="s">
        <v>18</v>
      </c>
      <c r="O217" s="425"/>
      <c r="P217" s="152"/>
    </row>
    <row r="218" hidden="1">
      <c r="A218" s="49">
        <v>1.0</v>
      </c>
      <c r="B218" s="206" t="s">
        <v>2590</v>
      </c>
      <c r="C218" s="51" t="s">
        <v>169</v>
      </c>
      <c r="D218" s="49" t="s">
        <v>18</v>
      </c>
      <c r="E218" s="49" t="s">
        <v>9651</v>
      </c>
      <c r="F218" s="49" t="s">
        <v>140</v>
      </c>
      <c r="G218" s="51" t="s">
        <v>288</v>
      </c>
      <c r="H218" s="276">
        <v>44181.0</v>
      </c>
      <c r="I218" s="200">
        <v>44187.0</v>
      </c>
      <c r="J218" s="81" t="s">
        <v>9653</v>
      </c>
      <c r="K218" s="54">
        <v>6549614.0</v>
      </c>
      <c r="L218" s="98" t="s">
        <v>18</v>
      </c>
      <c r="M218" s="55" t="s">
        <v>18</v>
      </c>
      <c r="N218" s="56" t="s">
        <v>18</v>
      </c>
      <c r="O218" s="425"/>
      <c r="P218" s="152"/>
    </row>
    <row r="219" hidden="1">
      <c r="A219" s="49">
        <v>1.0</v>
      </c>
      <c r="B219" s="206" t="s">
        <v>2135</v>
      </c>
      <c r="C219" s="49" t="s">
        <v>6278</v>
      </c>
      <c r="D219" s="49">
        <v>930.0</v>
      </c>
      <c r="E219" s="49" t="s">
        <v>9654</v>
      </c>
      <c r="F219" s="49" t="s">
        <v>140</v>
      </c>
      <c r="G219" s="51" t="s">
        <v>18</v>
      </c>
      <c r="H219" s="96">
        <v>44062.0</v>
      </c>
      <c r="I219" s="96">
        <v>44063.0</v>
      </c>
      <c r="J219" s="53" t="s">
        <v>9655</v>
      </c>
      <c r="K219" s="54">
        <v>729630.0</v>
      </c>
      <c r="L219" s="98" t="s">
        <v>9656</v>
      </c>
      <c r="M219" s="55" t="s">
        <v>18</v>
      </c>
      <c r="N219" s="56" t="s">
        <v>18</v>
      </c>
      <c r="O219" s="425"/>
      <c r="P219" s="152"/>
    </row>
    <row r="220" hidden="1">
      <c r="A220" s="49">
        <v>1.0</v>
      </c>
      <c r="B220" s="206" t="s">
        <v>2135</v>
      </c>
      <c r="C220" s="49" t="s">
        <v>1346</v>
      </c>
      <c r="D220" s="49" t="s">
        <v>18</v>
      </c>
      <c r="E220" s="49" t="s">
        <v>9654</v>
      </c>
      <c r="F220" s="49" t="s">
        <v>140</v>
      </c>
      <c r="G220" s="51" t="s">
        <v>18</v>
      </c>
      <c r="H220" s="96">
        <v>44160.0</v>
      </c>
      <c r="I220" s="96">
        <v>44162.0</v>
      </c>
      <c r="J220" s="53" t="s">
        <v>9657</v>
      </c>
      <c r="K220" s="54">
        <v>417816.0</v>
      </c>
      <c r="L220" s="98" t="s">
        <v>18</v>
      </c>
      <c r="M220" s="55" t="s">
        <v>18</v>
      </c>
      <c r="N220" s="56" t="s">
        <v>18</v>
      </c>
      <c r="O220" s="425"/>
    </row>
    <row r="221">
      <c r="A221" s="49">
        <v>1.0</v>
      </c>
      <c r="B221" s="206" t="s">
        <v>7449</v>
      </c>
      <c r="C221" s="51" t="s">
        <v>1346</v>
      </c>
      <c r="D221" s="49">
        <v>170.0</v>
      </c>
      <c r="E221" s="49" t="s">
        <v>6179</v>
      </c>
      <c r="F221" s="49" t="s">
        <v>140</v>
      </c>
      <c r="G221" s="51" t="s">
        <v>18</v>
      </c>
      <c r="H221" s="96">
        <v>43872.0</v>
      </c>
      <c r="I221" s="96">
        <v>43873.0</v>
      </c>
      <c r="J221" s="81" t="s">
        <v>9658</v>
      </c>
      <c r="K221" s="54">
        <v>167568.0</v>
      </c>
      <c r="L221" s="98" t="s">
        <v>9659</v>
      </c>
      <c r="M221" s="55" t="s">
        <v>9660</v>
      </c>
      <c r="N221" s="56" t="s">
        <v>18</v>
      </c>
      <c r="O221" s="425"/>
    </row>
    <row r="222">
      <c r="A222" s="49">
        <v>1.0</v>
      </c>
      <c r="B222" s="206" t="s">
        <v>127</v>
      </c>
      <c r="C222" s="51" t="s">
        <v>9661</v>
      </c>
      <c r="D222" s="49" t="s">
        <v>18</v>
      </c>
      <c r="E222" s="49" t="s">
        <v>9662</v>
      </c>
      <c r="F222" s="49" t="s">
        <v>140</v>
      </c>
      <c r="G222" s="51" t="s">
        <v>2055</v>
      </c>
      <c r="H222" s="200">
        <v>44084.0</v>
      </c>
      <c r="I222" s="96">
        <v>44096.0</v>
      </c>
      <c r="J222" s="81" t="s">
        <v>9663</v>
      </c>
      <c r="K222" s="54">
        <v>370000.0</v>
      </c>
      <c r="L222" s="98" t="s">
        <v>9664</v>
      </c>
      <c r="M222" s="55" t="s">
        <v>9665</v>
      </c>
      <c r="N222" s="56" t="s">
        <v>18</v>
      </c>
      <c r="O222" s="425"/>
    </row>
    <row r="223">
      <c r="A223" s="49">
        <v>1.0</v>
      </c>
      <c r="B223" s="206" t="s">
        <v>127</v>
      </c>
      <c r="C223" s="51" t="s">
        <v>9661</v>
      </c>
      <c r="D223" s="49" t="s">
        <v>18</v>
      </c>
      <c r="E223" s="49" t="s">
        <v>9662</v>
      </c>
      <c r="F223" s="49" t="s">
        <v>140</v>
      </c>
      <c r="G223" s="51" t="s">
        <v>2055</v>
      </c>
      <c r="H223" s="200">
        <v>44123.0</v>
      </c>
      <c r="I223" s="96">
        <v>44130.0</v>
      </c>
      <c r="J223" s="81" t="s">
        <v>9666</v>
      </c>
      <c r="K223" s="54">
        <v>370000.0</v>
      </c>
      <c r="L223" s="98" t="s">
        <v>9667</v>
      </c>
      <c r="M223" s="55" t="s">
        <v>9665</v>
      </c>
      <c r="N223" s="56" t="s">
        <v>18</v>
      </c>
      <c r="O223" s="425"/>
    </row>
    <row r="224" hidden="1">
      <c r="A224" s="49">
        <v>1.0</v>
      </c>
      <c r="B224" s="206" t="s">
        <v>9668</v>
      </c>
      <c r="C224" s="51" t="s">
        <v>9669</v>
      </c>
      <c r="D224" s="49">
        <v>1075.0</v>
      </c>
      <c r="E224" s="51" t="s">
        <v>9670</v>
      </c>
      <c r="F224" s="49" t="s">
        <v>140</v>
      </c>
      <c r="G224" s="51" t="s">
        <v>18</v>
      </c>
      <c r="H224" s="96">
        <v>44095.0</v>
      </c>
      <c r="I224" s="96">
        <v>44105.0</v>
      </c>
      <c r="J224" s="53" t="s">
        <v>9671</v>
      </c>
      <c r="K224" s="54">
        <v>420685.0</v>
      </c>
      <c r="L224" s="98" t="s">
        <v>18</v>
      </c>
      <c r="M224" s="55" t="s">
        <v>18</v>
      </c>
      <c r="N224" s="56" t="s">
        <v>18</v>
      </c>
      <c r="O224" s="423"/>
    </row>
    <row r="225" hidden="1">
      <c r="A225" s="49">
        <v>1.0</v>
      </c>
      <c r="B225" s="206" t="s">
        <v>9672</v>
      </c>
      <c r="C225" s="51" t="s">
        <v>9673</v>
      </c>
      <c r="D225" s="49">
        <v>1079.0</v>
      </c>
      <c r="E225" s="49" t="s">
        <v>9674</v>
      </c>
      <c r="F225" s="49" t="s">
        <v>140</v>
      </c>
      <c r="G225" s="51" t="s">
        <v>18</v>
      </c>
      <c r="H225" s="96">
        <v>44095.0</v>
      </c>
      <c r="I225" s="96">
        <v>44103.0</v>
      </c>
      <c r="J225" s="53" t="s">
        <v>9675</v>
      </c>
      <c r="K225" s="54">
        <v>709375.0</v>
      </c>
      <c r="L225" s="98" t="s">
        <v>18</v>
      </c>
      <c r="M225" s="55" t="s">
        <v>18</v>
      </c>
      <c r="N225" s="56" t="s">
        <v>18</v>
      </c>
      <c r="O225" s="423"/>
    </row>
    <row r="226" hidden="1">
      <c r="A226" s="49">
        <v>1.0</v>
      </c>
      <c r="B226" s="206" t="s">
        <v>9676</v>
      </c>
      <c r="C226" s="51" t="s">
        <v>153</v>
      </c>
      <c r="D226" s="49">
        <v>1074.0</v>
      </c>
      <c r="E226" s="49" t="s">
        <v>9677</v>
      </c>
      <c r="F226" s="49" t="s">
        <v>140</v>
      </c>
      <c r="G226" s="51" t="s">
        <v>288</v>
      </c>
      <c r="H226" s="96">
        <v>44095.0</v>
      </c>
      <c r="I226" s="96">
        <v>44111.0</v>
      </c>
      <c r="J226" s="53" t="s">
        <v>9678</v>
      </c>
      <c r="K226" s="54">
        <v>1554508.0</v>
      </c>
      <c r="L226" s="98" t="s">
        <v>18</v>
      </c>
      <c r="M226" s="55" t="s">
        <v>18</v>
      </c>
      <c r="N226" s="56" t="s">
        <v>18</v>
      </c>
      <c r="O226" s="423"/>
    </row>
    <row r="227" hidden="1">
      <c r="A227" s="49">
        <v>1.0</v>
      </c>
      <c r="B227" s="206" t="s">
        <v>9679</v>
      </c>
      <c r="C227" s="51" t="s">
        <v>93</v>
      </c>
      <c r="D227" s="49">
        <v>1106.0</v>
      </c>
      <c r="E227" s="49" t="s">
        <v>9680</v>
      </c>
      <c r="F227" s="49" t="s">
        <v>140</v>
      </c>
      <c r="G227" s="51" t="s">
        <v>18</v>
      </c>
      <c r="H227" s="96">
        <v>44096.0</v>
      </c>
      <c r="I227" s="96">
        <v>44103.0</v>
      </c>
      <c r="J227" s="53" t="s">
        <v>9681</v>
      </c>
      <c r="K227" s="54">
        <v>3406326.0</v>
      </c>
      <c r="L227" s="98" t="s">
        <v>18</v>
      </c>
      <c r="M227" s="55" t="s">
        <v>18</v>
      </c>
      <c r="N227" s="56" t="s">
        <v>18</v>
      </c>
      <c r="O227" s="425"/>
    </row>
    <row r="228" hidden="1">
      <c r="A228" s="49">
        <v>1.0</v>
      </c>
      <c r="B228" s="206" t="s">
        <v>9682</v>
      </c>
      <c r="C228" s="51" t="s">
        <v>9683</v>
      </c>
      <c r="D228" s="49">
        <v>1078.0</v>
      </c>
      <c r="E228" s="49" t="s">
        <v>9684</v>
      </c>
      <c r="F228" s="49" t="s">
        <v>140</v>
      </c>
      <c r="G228" s="51" t="s">
        <v>363</v>
      </c>
      <c r="H228" s="96">
        <v>44095.0</v>
      </c>
      <c r="I228" s="96">
        <v>44112.0</v>
      </c>
      <c r="J228" s="53" t="s">
        <v>9685</v>
      </c>
      <c r="K228" s="54">
        <v>1681615.0</v>
      </c>
      <c r="L228" s="98" t="s">
        <v>18</v>
      </c>
      <c r="M228" s="55" t="s">
        <v>18</v>
      </c>
      <c r="N228" s="56" t="s">
        <v>18</v>
      </c>
      <c r="O228" s="164"/>
    </row>
    <row r="229" hidden="1">
      <c r="A229" s="49">
        <v>2.0</v>
      </c>
      <c r="B229" s="206" t="s">
        <v>8698</v>
      </c>
      <c r="C229" s="51" t="s">
        <v>9686</v>
      </c>
      <c r="D229" s="49">
        <v>1107.0</v>
      </c>
      <c r="E229" s="49" t="s">
        <v>9687</v>
      </c>
      <c r="F229" s="49" t="s">
        <v>140</v>
      </c>
      <c r="G229" s="128" t="s">
        <v>288</v>
      </c>
      <c r="H229" s="96">
        <v>44096.0</v>
      </c>
      <c r="I229" s="281">
        <v>44147.0</v>
      </c>
      <c r="J229" s="53" t="s">
        <v>9688</v>
      </c>
      <c r="K229" s="54" t="s">
        <v>18</v>
      </c>
      <c r="L229" s="98" t="s">
        <v>18</v>
      </c>
      <c r="M229" s="55" t="s">
        <v>18</v>
      </c>
      <c r="N229" s="56" t="s">
        <v>18</v>
      </c>
      <c r="O229" s="425"/>
    </row>
    <row r="230" hidden="1">
      <c r="A230" s="49">
        <v>1.0</v>
      </c>
      <c r="B230" s="206" t="s">
        <v>108</v>
      </c>
      <c r="C230" s="51" t="s">
        <v>309</v>
      </c>
      <c r="D230" s="49" t="s">
        <v>18</v>
      </c>
      <c r="E230" s="49" t="s">
        <v>9689</v>
      </c>
      <c r="F230" s="49" t="s">
        <v>140</v>
      </c>
      <c r="G230" s="51" t="s">
        <v>18</v>
      </c>
      <c r="H230" s="96">
        <v>44102.0</v>
      </c>
      <c r="I230" s="96">
        <v>44102.0</v>
      </c>
      <c r="J230" s="53" t="s">
        <v>9690</v>
      </c>
      <c r="K230" s="54">
        <v>213836.0</v>
      </c>
      <c r="L230" s="98" t="s">
        <v>18</v>
      </c>
      <c r="M230" s="55" t="s">
        <v>18</v>
      </c>
      <c r="N230" s="56" t="s">
        <v>18</v>
      </c>
      <c r="O230" s="425"/>
    </row>
    <row r="231" hidden="1">
      <c r="A231" s="49">
        <v>1.0</v>
      </c>
      <c r="B231" s="206" t="s">
        <v>5502</v>
      </c>
      <c r="C231" s="51" t="s">
        <v>9691</v>
      </c>
      <c r="D231" s="49">
        <v>1130.0</v>
      </c>
      <c r="E231" s="49" t="s">
        <v>9692</v>
      </c>
      <c r="F231" s="49" t="s">
        <v>140</v>
      </c>
      <c r="G231" s="51" t="s">
        <v>18</v>
      </c>
      <c r="H231" s="96">
        <v>44103.0</v>
      </c>
      <c r="I231" s="96">
        <v>44103.0</v>
      </c>
      <c r="J231" s="53" t="s">
        <v>9693</v>
      </c>
      <c r="K231" s="54">
        <v>2854425.0</v>
      </c>
      <c r="L231" s="98" t="s">
        <v>18</v>
      </c>
      <c r="M231" s="55" t="s">
        <v>18</v>
      </c>
      <c r="N231" s="56" t="s">
        <v>18</v>
      </c>
      <c r="O231" s="425"/>
      <c r="P231" s="152"/>
    </row>
    <row r="232" hidden="1">
      <c r="A232" s="49">
        <v>1.0</v>
      </c>
      <c r="B232" s="206" t="s">
        <v>2461</v>
      </c>
      <c r="C232" s="51" t="s">
        <v>309</v>
      </c>
      <c r="D232" s="49">
        <v>1132.0</v>
      </c>
      <c r="E232" s="49" t="s">
        <v>9694</v>
      </c>
      <c r="F232" s="49" t="s">
        <v>140</v>
      </c>
      <c r="G232" s="51" t="s">
        <v>18</v>
      </c>
      <c r="H232" s="96">
        <v>44103.0</v>
      </c>
      <c r="I232" s="96">
        <v>44106.0</v>
      </c>
      <c r="J232" s="53" t="s">
        <v>9695</v>
      </c>
      <c r="K232" s="54">
        <v>219001.0</v>
      </c>
      <c r="L232" s="98" t="s">
        <v>18</v>
      </c>
      <c r="M232" s="55" t="s">
        <v>18</v>
      </c>
      <c r="N232" s="56" t="s">
        <v>18</v>
      </c>
      <c r="O232" s="425"/>
    </row>
    <row r="233" hidden="1">
      <c r="A233" s="49">
        <v>1.0</v>
      </c>
      <c r="B233" s="206" t="s">
        <v>2461</v>
      </c>
      <c r="C233" s="51" t="s">
        <v>309</v>
      </c>
      <c r="D233" s="49" t="s">
        <v>18</v>
      </c>
      <c r="E233" s="49" t="s">
        <v>9694</v>
      </c>
      <c r="F233" s="49" t="s">
        <v>140</v>
      </c>
      <c r="G233" s="51" t="s">
        <v>18</v>
      </c>
      <c r="H233" s="96">
        <v>44134.0</v>
      </c>
      <c r="I233" s="96">
        <v>44140.0</v>
      </c>
      <c r="J233" s="53" t="s">
        <v>9696</v>
      </c>
      <c r="K233" s="54">
        <v>145278.0</v>
      </c>
      <c r="L233" s="98"/>
      <c r="M233" s="55" t="s">
        <v>18</v>
      </c>
      <c r="N233" s="56" t="s">
        <v>18</v>
      </c>
      <c r="O233" s="425"/>
    </row>
    <row r="234" hidden="1">
      <c r="A234" s="49">
        <v>1.0</v>
      </c>
      <c r="B234" s="206" t="s">
        <v>9697</v>
      </c>
      <c r="C234" s="51" t="s">
        <v>9698</v>
      </c>
      <c r="D234" s="49">
        <v>1135.0</v>
      </c>
      <c r="E234" s="49" t="s">
        <v>9699</v>
      </c>
      <c r="F234" s="49" t="s">
        <v>140</v>
      </c>
      <c r="G234" s="51" t="s">
        <v>18</v>
      </c>
      <c r="H234" s="96">
        <v>44104.0</v>
      </c>
      <c r="I234" s="96">
        <v>44110.0</v>
      </c>
      <c r="J234" s="53" t="s">
        <v>9700</v>
      </c>
      <c r="K234" s="54">
        <v>649294.0</v>
      </c>
      <c r="L234" s="98" t="s">
        <v>18</v>
      </c>
      <c r="M234" s="55" t="s">
        <v>18</v>
      </c>
      <c r="N234" s="56" t="s">
        <v>18</v>
      </c>
      <c r="O234" s="425"/>
    </row>
    <row r="235" hidden="1">
      <c r="A235" s="49">
        <v>1.0</v>
      </c>
      <c r="B235" s="206" t="s">
        <v>102</v>
      </c>
      <c r="C235" s="51" t="s">
        <v>116</v>
      </c>
      <c r="D235" s="49">
        <v>1146.0</v>
      </c>
      <c r="E235" s="49" t="s">
        <v>9701</v>
      </c>
      <c r="F235" s="49" t="s">
        <v>140</v>
      </c>
      <c r="G235" s="51" t="s">
        <v>18</v>
      </c>
      <c r="H235" s="96">
        <v>44109.0</v>
      </c>
      <c r="I235" s="96">
        <v>44111.0</v>
      </c>
      <c r="J235" s="53" t="s">
        <v>9702</v>
      </c>
      <c r="K235" s="54">
        <v>1.6310108E7</v>
      </c>
      <c r="L235" s="98" t="s">
        <v>18</v>
      </c>
      <c r="M235" s="55" t="s">
        <v>18</v>
      </c>
      <c r="N235" s="56" t="s">
        <v>18</v>
      </c>
      <c r="O235" s="425"/>
      <c r="P235" s="152"/>
    </row>
    <row r="236" hidden="1">
      <c r="A236" s="49">
        <v>1.0</v>
      </c>
      <c r="B236" s="51" t="s">
        <v>9703</v>
      </c>
      <c r="C236" s="51" t="s">
        <v>318</v>
      </c>
      <c r="D236" s="49">
        <v>1187.0</v>
      </c>
      <c r="E236" s="49" t="s">
        <v>9704</v>
      </c>
      <c r="F236" s="49" t="s">
        <v>140</v>
      </c>
      <c r="G236" s="51" t="s">
        <v>18</v>
      </c>
      <c r="H236" s="200">
        <v>44113.0</v>
      </c>
      <c r="I236" s="96">
        <v>44116.0</v>
      </c>
      <c r="J236" s="53" t="s">
        <v>9705</v>
      </c>
      <c r="K236" s="54">
        <v>463032.0</v>
      </c>
      <c r="L236" s="98" t="s">
        <v>18</v>
      </c>
      <c r="M236" s="55" t="s">
        <v>18</v>
      </c>
      <c r="N236" s="56" t="s">
        <v>18</v>
      </c>
      <c r="O236" s="425"/>
    </row>
    <row r="237" hidden="1">
      <c r="A237" s="49">
        <v>1.0</v>
      </c>
      <c r="B237" s="51" t="s">
        <v>1396</v>
      </c>
      <c r="C237" s="51" t="s">
        <v>2444</v>
      </c>
      <c r="D237" s="49">
        <v>1201.0</v>
      </c>
      <c r="E237" s="49" t="s">
        <v>2445</v>
      </c>
      <c r="F237" s="49" t="s">
        <v>140</v>
      </c>
      <c r="G237" s="128" t="s">
        <v>363</v>
      </c>
      <c r="H237" s="96">
        <v>44117.0</v>
      </c>
      <c r="I237" s="96">
        <v>44132.0</v>
      </c>
      <c r="J237" s="53" t="s">
        <v>9706</v>
      </c>
      <c r="K237" s="54">
        <v>2256663.0</v>
      </c>
      <c r="L237" s="98" t="s">
        <v>18</v>
      </c>
      <c r="M237" s="55" t="s">
        <v>18</v>
      </c>
      <c r="N237" s="56" t="s">
        <v>18</v>
      </c>
      <c r="O237" s="425"/>
    </row>
    <row r="238">
      <c r="A238" s="210">
        <v>1.0</v>
      </c>
      <c r="B238" s="128" t="s">
        <v>1396</v>
      </c>
      <c r="C238" s="128" t="s">
        <v>70</v>
      </c>
      <c r="D238" s="210">
        <v>1334.0</v>
      </c>
      <c r="E238" s="210" t="s">
        <v>2445</v>
      </c>
      <c r="F238" s="210" t="s">
        <v>140</v>
      </c>
      <c r="G238" s="128" t="s">
        <v>18</v>
      </c>
      <c r="H238" s="212">
        <v>44151.0</v>
      </c>
      <c r="I238" s="212">
        <v>44151.0</v>
      </c>
      <c r="J238" s="53" t="s">
        <v>9707</v>
      </c>
      <c r="K238" s="227">
        <v>2256633.0</v>
      </c>
      <c r="L238" s="133" t="s">
        <v>9708</v>
      </c>
      <c r="M238" s="134" t="s">
        <v>2448</v>
      </c>
      <c r="N238" s="213" t="s">
        <v>18</v>
      </c>
      <c r="O238" s="58"/>
    </row>
    <row r="239" hidden="1">
      <c r="A239" s="49">
        <v>1.0</v>
      </c>
      <c r="B239" s="51" t="s">
        <v>9709</v>
      </c>
      <c r="C239" s="51" t="s">
        <v>9710</v>
      </c>
      <c r="D239" s="49" t="s">
        <v>18</v>
      </c>
      <c r="E239" s="49" t="s">
        <v>9711</v>
      </c>
      <c r="F239" s="49" t="s">
        <v>140</v>
      </c>
      <c r="G239" s="51" t="s">
        <v>634</v>
      </c>
      <c r="H239" s="96">
        <v>44116.0</v>
      </c>
      <c r="I239" s="96">
        <v>44117.0</v>
      </c>
      <c r="J239" s="53" t="s">
        <v>9712</v>
      </c>
      <c r="K239" s="54">
        <v>7.433414E7</v>
      </c>
      <c r="L239" s="98" t="s">
        <v>18</v>
      </c>
      <c r="M239" s="55" t="s">
        <v>18</v>
      </c>
      <c r="N239" s="56" t="s">
        <v>18</v>
      </c>
      <c r="O239" s="425"/>
      <c r="P239" s="152"/>
    </row>
    <row r="240" ht="66.0" hidden="1" customHeight="1">
      <c r="A240" s="49">
        <v>1.0</v>
      </c>
      <c r="B240" s="128" t="s">
        <v>9602</v>
      </c>
      <c r="C240" s="51" t="s">
        <v>266</v>
      </c>
      <c r="D240" s="49" t="s">
        <v>18</v>
      </c>
      <c r="E240" s="49" t="s">
        <v>9713</v>
      </c>
      <c r="F240" s="49" t="s">
        <v>140</v>
      </c>
      <c r="G240" s="51" t="s">
        <v>288</v>
      </c>
      <c r="H240" s="96">
        <v>44117.0</v>
      </c>
      <c r="I240" s="96">
        <v>44123.0</v>
      </c>
      <c r="J240" s="53" t="s">
        <v>9714</v>
      </c>
      <c r="K240" s="54">
        <v>300000.0</v>
      </c>
      <c r="L240" s="98" t="s">
        <v>18</v>
      </c>
      <c r="M240" s="55" t="s">
        <v>18</v>
      </c>
      <c r="N240" s="56" t="s">
        <v>18</v>
      </c>
      <c r="O240" s="88"/>
      <c r="P240" s="152"/>
    </row>
    <row r="241">
      <c r="A241" s="210">
        <v>1.0</v>
      </c>
      <c r="B241" s="128" t="s">
        <v>6270</v>
      </c>
      <c r="C241" s="128" t="s">
        <v>1505</v>
      </c>
      <c r="D241" s="210" t="s">
        <v>18</v>
      </c>
      <c r="E241" s="210" t="s">
        <v>9715</v>
      </c>
      <c r="F241" s="210" t="s">
        <v>140</v>
      </c>
      <c r="G241" s="128" t="s">
        <v>18</v>
      </c>
      <c r="H241" s="212">
        <v>44193.0</v>
      </c>
      <c r="I241" s="212">
        <v>44193.0</v>
      </c>
      <c r="J241" s="53" t="s">
        <v>9716</v>
      </c>
      <c r="K241" s="132">
        <v>40022.0</v>
      </c>
      <c r="L241" s="133" t="s">
        <v>9717</v>
      </c>
      <c r="M241" s="134" t="s">
        <v>577</v>
      </c>
      <c r="N241" s="213">
        <v>40022.0</v>
      </c>
      <c r="O241" s="154" t="s">
        <v>577</v>
      </c>
    </row>
    <row r="242" hidden="1">
      <c r="A242" s="258">
        <v>1.0</v>
      </c>
      <c r="B242" s="124" t="s">
        <v>7879</v>
      </c>
      <c r="C242" s="124" t="s">
        <v>70</v>
      </c>
      <c r="D242" s="258">
        <v>1242.0</v>
      </c>
      <c r="E242" s="258" t="s">
        <v>9718</v>
      </c>
      <c r="F242" s="258" t="s">
        <v>140</v>
      </c>
      <c r="G242" s="124" t="s">
        <v>202</v>
      </c>
      <c r="H242" s="283">
        <v>44125.0</v>
      </c>
      <c r="I242" s="283">
        <v>44133.0</v>
      </c>
      <c r="J242" s="284" t="s">
        <v>9719</v>
      </c>
      <c r="K242" s="227">
        <v>2537018.0</v>
      </c>
      <c r="L242" s="133" t="s">
        <v>18</v>
      </c>
      <c r="M242" s="258" t="s">
        <v>18</v>
      </c>
      <c r="N242" s="459" t="s">
        <v>18</v>
      </c>
      <c r="O242" s="88"/>
    </row>
    <row r="243" hidden="1">
      <c r="A243" s="258">
        <v>1.0</v>
      </c>
      <c r="B243" s="436" t="s">
        <v>7879</v>
      </c>
      <c r="C243" s="124" t="s">
        <v>70</v>
      </c>
      <c r="D243" s="258" t="s">
        <v>18</v>
      </c>
      <c r="E243" s="258" t="s">
        <v>9718</v>
      </c>
      <c r="F243" s="258" t="s">
        <v>140</v>
      </c>
      <c r="G243" s="124" t="s">
        <v>202</v>
      </c>
      <c r="H243" s="283">
        <v>44153.0</v>
      </c>
      <c r="I243" s="283">
        <v>44159.0</v>
      </c>
      <c r="J243" s="284" t="s">
        <v>9720</v>
      </c>
      <c r="K243" s="227">
        <v>4127407.0</v>
      </c>
      <c r="L243" s="133" t="s">
        <v>18</v>
      </c>
      <c r="M243" s="258" t="s">
        <v>18</v>
      </c>
      <c r="N243" s="459" t="s">
        <v>18</v>
      </c>
      <c r="O243" s="88"/>
      <c r="P243" s="152"/>
    </row>
    <row r="244" hidden="1">
      <c r="A244" s="49">
        <v>1.0</v>
      </c>
      <c r="B244" s="206" t="s">
        <v>448</v>
      </c>
      <c r="C244" s="49" t="s">
        <v>9721</v>
      </c>
      <c r="D244" s="49">
        <v>1246.0</v>
      </c>
      <c r="E244" s="49" t="s">
        <v>9722</v>
      </c>
      <c r="F244" s="49" t="s">
        <v>140</v>
      </c>
      <c r="G244" s="209" t="s">
        <v>18</v>
      </c>
      <c r="H244" s="283">
        <v>44125.0</v>
      </c>
      <c r="I244" s="96">
        <v>44144.0</v>
      </c>
      <c r="J244" s="284" t="s">
        <v>9723</v>
      </c>
      <c r="K244" s="54">
        <v>1025106.0</v>
      </c>
      <c r="L244" s="98" t="s">
        <v>18</v>
      </c>
      <c r="M244" s="49" t="s">
        <v>18</v>
      </c>
      <c r="N244" s="67" t="s">
        <v>18</v>
      </c>
      <c r="O244" s="425"/>
    </row>
    <row r="245" hidden="1">
      <c r="A245" s="449">
        <v>1.0</v>
      </c>
      <c r="B245" s="460" t="s">
        <v>6964</v>
      </c>
      <c r="C245" s="209" t="s">
        <v>1918</v>
      </c>
      <c r="D245" s="449">
        <v>1255.0</v>
      </c>
      <c r="E245" s="449" t="s">
        <v>9724</v>
      </c>
      <c r="F245" s="449" t="s">
        <v>140</v>
      </c>
      <c r="G245" s="209" t="s">
        <v>202</v>
      </c>
      <c r="H245" s="458">
        <v>44126.0</v>
      </c>
      <c r="I245" s="458">
        <v>44133.0</v>
      </c>
      <c r="J245" s="452" t="s">
        <v>9725</v>
      </c>
      <c r="K245" s="453" t="s">
        <v>18</v>
      </c>
      <c r="L245" s="454" t="s">
        <v>18</v>
      </c>
      <c r="M245" s="455" t="s">
        <v>18</v>
      </c>
      <c r="N245" s="456" t="s">
        <v>18</v>
      </c>
      <c r="O245" s="58"/>
    </row>
    <row r="246" hidden="1">
      <c r="A246" s="210">
        <v>1.0</v>
      </c>
      <c r="B246" s="294" t="s">
        <v>2013</v>
      </c>
      <c r="C246" s="128" t="s">
        <v>70</v>
      </c>
      <c r="D246" s="210">
        <v>1276.0</v>
      </c>
      <c r="E246" s="210" t="s">
        <v>9726</v>
      </c>
      <c r="F246" s="210" t="s">
        <v>140</v>
      </c>
      <c r="G246" s="128" t="s">
        <v>18</v>
      </c>
      <c r="H246" s="212">
        <v>44132.0</v>
      </c>
      <c r="I246" s="212">
        <v>44154.0</v>
      </c>
      <c r="J246" s="53" t="s">
        <v>9727</v>
      </c>
      <c r="K246" s="132">
        <v>54578.0</v>
      </c>
      <c r="L246" s="133" t="s">
        <v>18</v>
      </c>
      <c r="M246" s="134" t="s">
        <v>18</v>
      </c>
      <c r="N246" s="213" t="s">
        <v>18</v>
      </c>
      <c r="O246" s="58"/>
    </row>
    <row r="247" hidden="1">
      <c r="A247" s="49">
        <v>1.0</v>
      </c>
      <c r="B247" s="206" t="s">
        <v>1216</v>
      </c>
      <c r="C247" s="51" t="s">
        <v>217</v>
      </c>
      <c r="D247" s="49">
        <v>1281.0</v>
      </c>
      <c r="E247" s="49" t="s">
        <v>2449</v>
      </c>
      <c r="F247" s="49" t="s">
        <v>140</v>
      </c>
      <c r="G247" s="209" t="s">
        <v>18</v>
      </c>
      <c r="H247" s="200">
        <v>44134.0</v>
      </c>
      <c r="I247" s="96">
        <v>44141.0</v>
      </c>
      <c r="J247" s="53" t="s">
        <v>9728</v>
      </c>
      <c r="K247" s="54">
        <v>1613931.0</v>
      </c>
      <c r="L247" s="98" t="s">
        <v>18</v>
      </c>
      <c r="M247" s="55" t="s">
        <v>18</v>
      </c>
      <c r="N247" s="56" t="s">
        <v>18</v>
      </c>
      <c r="O247" s="58"/>
    </row>
    <row r="248" hidden="1">
      <c r="A248" s="49">
        <v>1.0</v>
      </c>
      <c r="B248" s="206" t="s">
        <v>1216</v>
      </c>
      <c r="C248" s="51" t="s">
        <v>217</v>
      </c>
      <c r="D248" s="49">
        <v>1343.0</v>
      </c>
      <c r="E248" s="49" t="s">
        <v>2449</v>
      </c>
      <c r="F248" s="49" t="s">
        <v>140</v>
      </c>
      <c r="G248" s="209" t="s">
        <v>18</v>
      </c>
      <c r="H248" s="200">
        <v>44151.0</v>
      </c>
      <c r="I248" s="96">
        <v>44151.0</v>
      </c>
      <c r="J248" s="53" t="s">
        <v>9729</v>
      </c>
      <c r="K248" s="54">
        <v>1231079.0</v>
      </c>
      <c r="L248" s="98" t="s">
        <v>18</v>
      </c>
      <c r="M248" s="55" t="s">
        <v>18</v>
      </c>
      <c r="N248" s="56" t="s">
        <v>18</v>
      </c>
      <c r="O248" s="58"/>
    </row>
    <row r="249" hidden="1">
      <c r="A249" s="49">
        <v>1.0</v>
      </c>
      <c r="B249" s="206" t="s">
        <v>1216</v>
      </c>
      <c r="C249" s="51" t="s">
        <v>217</v>
      </c>
      <c r="D249" s="49" t="s">
        <v>18</v>
      </c>
      <c r="E249" s="49" t="s">
        <v>2449</v>
      </c>
      <c r="F249" s="49" t="s">
        <v>140</v>
      </c>
      <c r="G249" s="209" t="s">
        <v>18</v>
      </c>
      <c r="H249" s="200">
        <v>44154.0</v>
      </c>
      <c r="I249" s="96">
        <v>44158.0</v>
      </c>
      <c r="J249" s="53" t="s">
        <v>9730</v>
      </c>
      <c r="K249" s="54">
        <v>937286.0</v>
      </c>
      <c r="L249" s="98" t="s">
        <v>18</v>
      </c>
      <c r="M249" s="55" t="s">
        <v>18</v>
      </c>
      <c r="N249" s="56" t="s">
        <v>18</v>
      </c>
      <c r="O249" s="58"/>
    </row>
    <row r="250" hidden="1">
      <c r="A250" s="49">
        <v>1.0</v>
      </c>
      <c r="B250" s="206" t="s">
        <v>1216</v>
      </c>
      <c r="C250" s="51" t="s">
        <v>5613</v>
      </c>
      <c r="D250" s="49">
        <v>1281.0</v>
      </c>
      <c r="E250" s="49" t="s">
        <v>9731</v>
      </c>
      <c r="F250" s="49" t="s">
        <v>140</v>
      </c>
      <c r="G250" s="209" t="s">
        <v>18</v>
      </c>
      <c r="H250" s="200">
        <v>44134.0</v>
      </c>
      <c r="I250" s="96">
        <v>44141.0</v>
      </c>
      <c r="J250" s="53" t="s">
        <v>9732</v>
      </c>
      <c r="K250" s="54">
        <v>118661.0</v>
      </c>
      <c r="L250" s="98" t="s">
        <v>18</v>
      </c>
      <c r="M250" s="55" t="s">
        <v>18</v>
      </c>
      <c r="N250" s="56" t="s">
        <v>18</v>
      </c>
      <c r="O250" s="58"/>
    </row>
    <row r="251" hidden="1">
      <c r="A251" s="210">
        <v>1.0</v>
      </c>
      <c r="B251" s="294" t="s">
        <v>312</v>
      </c>
      <c r="C251" s="128" t="s">
        <v>530</v>
      </c>
      <c r="D251" s="210">
        <v>1295.0</v>
      </c>
      <c r="E251" s="210" t="s">
        <v>9733</v>
      </c>
      <c r="F251" s="210" t="s">
        <v>140</v>
      </c>
      <c r="G251" s="128" t="s">
        <v>18</v>
      </c>
      <c r="H251" s="212">
        <v>44141.0</v>
      </c>
      <c r="I251" s="212">
        <v>44141.0</v>
      </c>
      <c r="J251" s="53" t="s">
        <v>9734</v>
      </c>
      <c r="K251" s="54">
        <v>702485.0</v>
      </c>
      <c r="L251" s="98" t="s">
        <v>18</v>
      </c>
      <c r="M251" s="55" t="s">
        <v>18</v>
      </c>
      <c r="N251" s="56" t="s">
        <v>18</v>
      </c>
      <c r="O251" s="58"/>
    </row>
    <row r="252" hidden="1">
      <c r="A252" s="210">
        <v>2.0</v>
      </c>
      <c r="B252" s="128" t="s">
        <v>233</v>
      </c>
      <c r="C252" s="128" t="s">
        <v>9735</v>
      </c>
      <c r="D252" s="210">
        <v>1280.0</v>
      </c>
      <c r="E252" s="210" t="s">
        <v>9736</v>
      </c>
      <c r="F252" s="210" t="s">
        <v>140</v>
      </c>
      <c r="G252" s="128" t="s">
        <v>1946</v>
      </c>
      <c r="H252" s="212">
        <v>44134.0</v>
      </c>
      <c r="I252" s="212">
        <v>44153.0</v>
      </c>
      <c r="J252" s="53" t="s">
        <v>9737</v>
      </c>
      <c r="K252" s="132">
        <v>9270986.0</v>
      </c>
      <c r="L252" s="133" t="s">
        <v>18</v>
      </c>
      <c r="M252" s="134" t="s">
        <v>18</v>
      </c>
      <c r="N252" s="213" t="s">
        <v>18</v>
      </c>
      <c r="O252" s="58"/>
    </row>
    <row r="253" hidden="1">
      <c r="A253" s="449">
        <v>1.0</v>
      </c>
      <c r="B253" s="209" t="s">
        <v>9738</v>
      </c>
      <c r="C253" s="209" t="s">
        <v>2140</v>
      </c>
      <c r="D253" s="449">
        <v>1323.0</v>
      </c>
      <c r="E253" s="449" t="s">
        <v>9739</v>
      </c>
      <c r="F253" s="449" t="s">
        <v>140</v>
      </c>
      <c r="G253" s="209" t="s">
        <v>18</v>
      </c>
      <c r="H253" s="458">
        <v>44147.0</v>
      </c>
      <c r="I253" s="458">
        <v>44148.0</v>
      </c>
      <c r="J253" s="452" t="s">
        <v>9740</v>
      </c>
      <c r="K253" s="453">
        <v>202482.0</v>
      </c>
      <c r="L253" s="454" t="s">
        <v>18</v>
      </c>
      <c r="M253" s="455" t="s">
        <v>18</v>
      </c>
      <c r="N253" s="456" t="s">
        <v>18</v>
      </c>
      <c r="O253" s="58"/>
    </row>
    <row r="254" hidden="1">
      <c r="A254" s="449">
        <v>1.0</v>
      </c>
      <c r="B254" s="450" t="s">
        <v>1801</v>
      </c>
      <c r="C254" s="209" t="s">
        <v>309</v>
      </c>
      <c r="D254" s="449" t="s">
        <v>18</v>
      </c>
      <c r="E254" s="449" t="s">
        <v>9741</v>
      </c>
      <c r="F254" s="449" t="s">
        <v>140</v>
      </c>
      <c r="G254" s="209" t="s">
        <v>18</v>
      </c>
      <c r="H254" s="458">
        <v>44147.0</v>
      </c>
      <c r="I254" s="458">
        <v>44148.0</v>
      </c>
      <c r="J254" s="452" t="s">
        <v>9742</v>
      </c>
      <c r="K254" s="453">
        <v>314099.0</v>
      </c>
      <c r="L254" s="454" t="s">
        <v>18</v>
      </c>
      <c r="M254" s="455" t="s">
        <v>18</v>
      </c>
      <c r="N254" s="456" t="s">
        <v>18</v>
      </c>
      <c r="O254" s="58"/>
      <c r="P254" s="152"/>
    </row>
    <row r="255" hidden="1">
      <c r="A255" s="210">
        <v>1.0</v>
      </c>
      <c r="B255" s="294" t="s">
        <v>1216</v>
      </c>
      <c r="C255" s="128" t="s">
        <v>9743</v>
      </c>
      <c r="D255" s="210">
        <v>1343.0</v>
      </c>
      <c r="E255" s="210" t="s">
        <v>9744</v>
      </c>
      <c r="F255" s="210" t="s">
        <v>140</v>
      </c>
      <c r="G255" s="128" t="s">
        <v>18</v>
      </c>
      <c r="H255" s="212">
        <v>44152.0</v>
      </c>
      <c r="I255" s="212">
        <v>44152.0</v>
      </c>
      <c r="J255" s="53" t="s">
        <v>9745</v>
      </c>
      <c r="K255" s="132">
        <v>613766.0</v>
      </c>
      <c r="L255" s="133" t="s">
        <v>18</v>
      </c>
      <c r="M255" s="134" t="s">
        <v>18</v>
      </c>
      <c r="N255" s="213" t="s">
        <v>18</v>
      </c>
      <c r="O255" s="154"/>
    </row>
    <row r="256" hidden="1">
      <c r="A256" s="210">
        <v>1.0</v>
      </c>
      <c r="B256" s="294" t="s">
        <v>1287</v>
      </c>
      <c r="C256" s="128" t="s">
        <v>70</v>
      </c>
      <c r="D256" s="210">
        <v>1346.0</v>
      </c>
      <c r="E256" s="210" t="s">
        <v>9746</v>
      </c>
      <c r="F256" s="210" t="s">
        <v>140</v>
      </c>
      <c r="G256" s="128" t="s">
        <v>18</v>
      </c>
      <c r="H256" s="212">
        <v>44152.0</v>
      </c>
      <c r="I256" s="212">
        <v>44153.0</v>
      </c>
      <c r="J256" s="53" t="s">
        <v>9747</v>
      </c>
      <c r="K256" s="132">
        <v>7228538.0</v>
      </c>
      <c r="L256" s="133" t="s">
        <v>18</v>
      </c>
      <c r="M256" s="134" t="s">
        <v>18</v>
      </c>
      <c r="N256" s="213" t="s">
        <v>18</v>
      </c>
      <c r="O256" s="58"/>
    </row>
    <row r="257" hidden="1">
      <c r="A257" s="210">
        <v>2.0</v>
      </c>
      <c r="B257" s="294" t="s">
        <v>61</v>
      </c>
      <c r="C257" s="128" t="s">
        <v>2409</v>
      </c>
      <c r="D257" s="210" t="s">
        <v>2410</v>
      </c>
      <c r="E257" s="210" t="s">
        <v>2411</v>
      </c>
      <c r="F257" s="210" t="s">
        <v>140</v>
      </c>
      <c r="G257" s="128" t="s">
        <v>18</v>
      </c>
      <c r="H257" s="212">
        <v>44151.0</v>
      </c>
      <c r="I257" s="285">
        <v>44208.0</v>
      </c>
      <c r="J257" s="53" t="s">
        <v>9748</v>
      </c>
      <c r="K257" s="227" t="s">
        <v>18</v>
      </c>
      <c r="L257" s="133" t="s">
        <v>18</v>
      </c>
      <c r="M257" s="134" t="s">
        <v>18</v>
      </c>
      <c r="N257" s="213" t="s">
        <v>18</v>
      </c>
      <c r="O257" s="58"/>
    </row>
    <row r="258" hidden="1">
      <c r="A258" s="258">
        <v>1.0</v>
      </c>
      <c r="B258" s="436" t="s">
        <v>5335</v>
      </c>
      <c r="C258" s="124" t="s">
        <v>120</v>
      </c>
      <c r="D258" s="258">
        <v>1435.0</v>
      </c>
      <c r="E258" s="258" t="s">
        <v>9749</v>
      </c>
      <c r="F258" s="258" t="s">
        <v>140</v>
      </c>
      <c r="G258" s="124" t="s">
        <v>202</v>
      </c>
      <c r="H258" s="283">
        <v>44174.0</v>
      </c>
      <c r="I258" s="461">
        <v>44187.0</v>
      </c>
      <c r="J258" s="53" t="s">
        <v>9750</v>
      </c>
      <c r="K258" s="132">
        <v>3443931.0</v>
      </c>
      <c r="L258" s="133" t="s">
        <v>18</v>
      </c>
      <c r="M258" s="134" t="s">
        <v>18</v>
      </c>
      <c r="N258" s="213" t="s">
        <v>18</v>
      </c>
      <c r="O258" s="58"/>
    </row>
    <row r="259" hidden="1">
      <c r="A259" s="49">
        <v>1.0</v>
      </c>
      <c r="B259" s="206" t="s">
        <v>2461</v>
      </c>
      <c r="C259" s="51" t="s">
        <v>2462</v>
      </c>
      <c r="D259" s="49" t="s">
        <v>18</v>
      </c>
      <c r="E259" s="49" t="s">
        <v>2463</v>
      </c>
      <c r="F259" s="49" t="s">
        <v>140</v>
      </c>
      <c r="G259" s="51" t="s">
        <v>18</v>
      </c>
      <c r="H259" s="96">
        <v>44174.0</v>
      </c>
      <c r="I259" s="96">
        <v>44174.0</v>
      </c>
      <c r="J259" s="53" t="s">
        <v>9751</v>
      </c>
      <c r="K259" s="54">
        <v>33354.0</v>
      </c>
      <c r="L259" s="98" t="s">
        <v>18</v>
      </c>
      <c r="M259" s="55" t="s">
        <v>18</v>
      </c>
      <c r="N259" s="56" t="s">
        <v>18</v>
      </c>
      <c r="O259" s="425"/>
    </row>
    <row r="260" hidden="1">
      <c r="A260" s="210">
        <v>1.0</v>
      </c>
      <c r="B260" s="128" t="s">
        <v>1287</v>
      </c>
      <c r="C260" s="128" t="s">
        <v>93</v>
      </c>
      <c r="D260" s="210" t="s">
        <v>18</v>
      </c>
      <c r="E260" s="210" t="s">
        <v>9752</v>
      </c>
      <c r="F260" s="210" t="s">
        <v>140</v>
      </c>
      <c r="G260" s="128" t="s">
        <v>18</v>
      </c>
      <c r="H260" s="212">
        <v>44180.0</v>
      </c>
      <c r="I260" s="457">
        <v>44186.0</v>
      </c>
      <c r="J260" s="53" t="s">
        <v>9753</v>
      </c>
      <c r="K260" s="132">
        <v>4988839.0</v>
      </c>
      <c r="L260" s="133" t="s">
        <v>18</v>
      </c>
      <c r="M260" s="134" t="s">
        <v>18</v>
      </c>
      <c r="N260" s="213" t="s">
        <v>18</v>
      </c>
      <c r="O260" s="154"/>
    </row>
    <row r="261" hidden="1">
      <c r="A261" s="449">
        <v>1.0</v>
      </c>
      <c r="B261" s="450" t="s">
        <v>6270</v>
      </c>
      <c r="C261" s="209" t="s">
        <v>1505</v>
      </c>
      <c r="D261" s="449" t="s">
        <v>18</v>
      </c>
      <c r="E261" s="449" t="s">
        <v>9715</v>
      </c>
      <c r="F261" s="449" t="s">
        <v>140</v>
      </c>
      <c r="G261" s="209" t="s">
        <v>18</v>
      </c>
      <c r="H261" s="458">
        <v>44187.0</v>
      </c>
      <c r="I261" s="458">
        <v>44187.0</v>
      </c>
      <c r="J261" s="452" t="s">
        <v>9754</v>
      </c>
      <c r="K261" s="453">
        <v>40022.0</v>
      </c>
      <c r="L261" s="454" t="s">
        <v>9717</v>
      </c>
      <c r="M261" s="455" t="s">
        <v>18</v>
      </c>
      <c r="N261" s="456" t="s">
        <v>18</v>
      </c>
      <c r="O261" s="154"/>
    </row>
    <row r="262" hidden="1">
      <c r="A262" s="449">
        <v>1.0</v>
      </c>
      <c r="B262" s="450" t="s">
        <v>1287</v>
      </c>
      <c r="C262" s="209" t="s">
        <v>534</v>
      </c>
      <c r="D262" s="449">
        <v>1479.0</v>
      </c>
      <c r="E262" s="449" t="s">
        <v>9755</v>
      </c>
      <c r="F262" s="449" t="s">
        <v>140</v>
      </c>
      <c r="G262" s="209" t="s">
        <v>18</v>
      </c>
      <c r="H262" s="458">
        <v>44187.0</v>
      </c>
      <c r="I262" s="458">
        <v>44189.0</v>
      </c>
      <c r="J262" s="452" t="s">
        <v>9756</v>
      </c>
      <c r="K262" s="453">
        <v>5068436.0</v>
      </c>
      <c r="L262" s="454" t="s">
        <v>18</v>
      </c>
      <c r="M262" s="455" t="s">
        <v>18</v>
      </c>
      <c r="N262" s="456" t="s">
        <v>18</v>
      </c>
      <c r="O262" s="154"/>
    </row>
    <row r="263" hidden="1">
      <c r="A263" s="49">
        <v>1.0</v>
      </c>
      <c r="B263" s="51" t="s">
        <v>2052</v>
      </c>
      <c r="C263" s="51" t="s">
        <v>6259</v>
      </c>
      <c r="D263" s="49">
        <v>1540.0</v>
      </c>
      <c r="E263" s="49" t="s">
        <v>6441</v>
      </c>
      <c r="F263" s="49" t="s">
        <v>140</v>
      </c>
      <c r="G263" s="51" t="s">
        <v>18</v>
      </c>
      <c r="H263" s="96">
        <v>43826.0</v>
      </c>
      <c r="I263" s="96">
        <v>43839.0</v>
      </c>
      <c r="J263" s="53" t="s">
        <v>9757</v>
      </c>
      <c r="K263" s="54">
        <v>1328917.0</v>
      </c>
      <c r="L263" s="98" t="s">
        <v>6263</v>
      </c>
      <c r="M263" s="49" t="s">
        <v>18</v>
      </c>
      <c r="N263" s="67" t="s">
        <v>18</v>
      </c>
      <c r="O263" s="88"/>
    </row>
    <row r="264">
      <c r="A264" s="49">
        <v>1.0</v>
      </c>
      <c r="B264" s="51" t="s">
        <v>61</v>
      </c>
      <c r="C264" s="51" t="s">
        <v>9310</v>
      </c>
      <c r="D264" s="49" t="s">
        <v>18</v>
      </c>
      <c r="E264" s="49" t="s">
        <v>9311</v>
      </c>
      <c r="F264" s="49" t="s">
        <v>140</v>
      </c>
      <c r="G264" s="51" t="s">
        <v>18</v>
      </c>
      <c r="H264" s="96">
        <v>44097.0</v>
      </c>
      <c r="I264" s="96">
        <v>44097.0</v>
      </c>
      <c r="J264" s="53" t="s">
        <v>9758</v>
      </c>
      <c r="K264" s="54">
        <v>64865.0</v>
      </c>
      <c r="L264" s="98" t="s">
        <v>9313</v>
      </c>
      <c r="M264" s="55" t="s">
        <v>9314</v>
      </c>
      <c r="N264" s="56">
        <v>55135.25</v>
      </c>
      <c r="O264" s="88" t="s">
        <v>337</v>
      </c>
    </row>
    <row r="265">
      <c r="A265" s="49">
        <v>1.0</v>
      </c>
      <c r="B265" s="51" t="s">
        <v>1272</v>
      </c>
      <c r="C265" s="51" t="s">
        <v>426</v>
      </c>
      <c r="D265" s="49" t="s">
        <v>18</v>
      </c>
      <c r="E265" s="49" t="s">
        <v>9442</v>
      </c>
      <c r="F265" s="49" t="s">
        <v>140</v>
      </c>
      <c r="G265" s="51" t="s">
        <v>18</v>
      </c>
      <c r="H265" s="200">
        <v>44083.0</v>
      </c>
      <c r="I265" s="96">
        <v>44083.0</v>
      </c>
      <c r="J265" s="53" t="s">
        <v>9759</v>
      </c>
      <c r="K265" s="54">
        <v>58560.0</v>
      </c>
      <c r="L265" s="98" t="s">
        <v>9444</v>
      </c>
      <c r="M265" s="55" t="s">
        <v>9760</v>
      </c>
      <c r="N265" s="56">
        <v>58560.0</v>
      </c>
      <c r="O265" s="88" t="s">
        <v>337</v>
      </c>
    </row>
    <row r="266">
      <c r="A266" s="49">
        <v>1.0</v>
      </c>
      <c r="B266" s="51" t="s">
        <v>1272</v>
      </c>
      <c r="C266" s="51" t="s">
        <v>426</v>
      </c>
      <c r="D266" s="49" t="s">
        <v>18</v>
      </c>
      <c r="E266" s="49" t="s">
        <v>9445</v>
      </c>
      <c r="F266" s="49" t="s">
        <v>140</v>
      </c>
      <c r="G266" s="51" t="s">
        <v>18</v>
      </c>
      <c r="H266" s="200">
        <v>44083.0</v>
      </c>
      <c r="I266" s="442">
        <v>44083.0</v>
      </c>
      <c r="J266" s="53" t="s">
        <v>9761</v>
      </c>
      <c r="K266" s="54">
        <v>58560.0</v>
      </c>
      <c r="L266" s="98" t="s">
        <v>9447</v>
      </c>
      <c r="M266" s="55" t="s">
        <v>9760</v>
      </c>
      <c r="N266" s="56">
        <v>58560.0</v>
      </c>
      <c r="O266" s="88" t="s">
        <v>337</v>
      </c>
    </row>
    <row r="267">
      <c r="A267" s="49">
        <v>1.0</v>
      </c>
      <c r="B267" s="206" t="s">
        <v>6123</v>
      </c>
      <c r="C267" s="51" t="s">
        <v>426</v>
      </c>
      <c r="D267" s="49" t="s">
        <v>18</v>
      </c>
      <c r="E267" s="49" t="s">
        <v>6124</v>
      </c>
      <c r="F267" s="49" t="s">
        <v>140</v>
      </c>
      <c r="G267" s="51" t="s">
        <v>18</v>
      </c>
      <c r="H267" s="96">
        <v>44000.0</v>
      </c>
      <c r="I267" s="96">
        <v>44000.0</v>
      </c>
      <c r="J267" s="53" t="s">
        <v>9762</v>
      </c>
      <c r="K267" s="54">
        <v>96895.0</v>
      </c>
      <c r="L267" s="51" t="s">
        <v>6126</v>
      </c>
      <c r="M267" s="55" t="s">
        <v>6127</v>
      </c>
      <c r="N267" s="56">
        <v>77516.0</v>
      </c>
      <c r="O267" s="88" t="s">
        <v>337</v>
      </c>
    </row>
    <row r="268">
      <c r="A268" s="49">
        <v>1.0</v>
      </c>
      <c r="B268" s="206" t="s">
        <v>5655</v>
      </c>
      <c r="C268" s="51" t="s">
        <v>9448</v>
      </c>
      <c r="D268" s="49" t="s">
        <v>18</v>
      </c>
      <c r="E268" s="49" t="s">
        <v>9449</v>
      </c>
      <c r="F268" s="49" t="s">
        <v>140</v>
      </c>
      <c r="G268" s="51" t="s">
        <v>18</v>
      </c>
      <c r="H268" s="200">
        <v>44095.0</v>
      </c>
      <c r="I268" s="96">
        <v>44102.0</v>
      </c>
      <c r="J268" s="53" t="s">
        <v>9763</v>
      </c>
      <c r="K268" s="54" t="s">
        <v>9451</v>
      </c>
      <c r="L268" s="98" t="s">
        <v>9452</v>
      </c>
      <c r="M268" s="55" t="s">
        <v>9764</v>
      </c>
      <c r="N268" s="56">
        <v>96925.19</v>
      </c>
      <c r="O268" s="88" t="s">
        <v>337</v>
      </c>
    </row>
    <row r="269">
      <c r="A269" s="49">
        <v>1.0</v>
      </c>
      <c r="B269" s="206" t="s">
        <v>102</v>
      </c>
      <c r="C269" s="51" t="s">
        <v>2265</v>
      </c>
      <c r="D269" s="49">
        <v>764.0</v>
      </c>
      <c r="E269" s="49" t="s">
        <v>9593</v>
      </c>
      <c r="F269" s="49" t="s">
        <v>140</v>
      </c>
      <c r="G269" s="51" t="s">
        <v>9207</v>
      </c>
      <c r="H269" s="96">
        <v>44047.0</v>
      </c>
      <c r="I269" s="96">
        <v>44047.0</v>
      </c>
      <c r="J269" s="53" t="s">
        <v>9765</v>
      </c>
      <c r="K269" s="54">
        <v>97634.0</v>
      </c>
      <c r="L269" s="98" t="s">
        <v>9595</v>
      </c>
      <c r="M269" s="55" t="s">
        <v>9766</v>
      </c>
      <c r="N269" s="56">
        <v>97634.0</v>
      </c>
      <c r="O269" s="88" t="s">
        <v>337</v>
      </c>
    </row>
    <row r="270">
      <c r="A270" s="49">
        <v>2.0</v>
      </c>
      <c r="B270" s="206" t="s">
        <v>9214</v>
      </c>
      <c r="C270" s="51" t="s">
        <v>2697</v>
      </c>
      <c r="D270" s="49">
        <v>342.0</v>
      </c>
      <c r="E270" s="49" t="s">
        <v>9399</v>
      </c>
      <c r="F270" s="49" t="s">
        <v>140</v>
      </c>
      <c r="G270" s="51" t="s">
        <v>680</v>
      </c>
      <c r="H270" s="96">
        <v>44039.0</v>
      </c>
      <c r="I270" s="200">
        <v>44039.0</v>
      </c>
      <c r="J270" s="53" t="s">
        <v>9767</v>
      </c>
      <c r="K270" s="54">
        <v>2653346.0</v>
      </c>
      <c r="L270" s="98" t="s">
        <v>9407</v>
      </c>
      <c r="M270" s="55" t="s">
        <v>9404</v>
      </c>
      <c r="N270" s="56">
        <v>106295.0</v>
      </c>
      <c r="O270" s="88" t="s">
        <v>337</v>
      </c>
    </row>
    <row r="271">
      <c r="A271" s="49">
        <v>2.0</v>
      </c>
      <c r="B271" s="206" t="s">
        <v>9605</v>
      </c>
      <c r="C271" s="51" t="s">
        <v>9768</v>
      </c>
      <c r="D271" s="49">
        <v>109.0</v>
      </c>
      <c r="E271" s="49" t="s">
        <v>6091</v>
      </c>
      <c r="F271" s="49" t="s">
        <v>140</v>
      </c>
      <c r="G271" s="51" t="s">
        <v>18</v>
      </c>
      <c r="H271" s="200">
        <v>44042.0</v>
      </c>
      <c r="I271" s="96">
        <v>44042.0</v>
      </c>
      <c r="J271" s="81" t="s">
        <v>9769</v>
      </c>
      <c r="K271" s="54">
        <v>442406.0</v>
      </c>
      <c r="L271" s="98" t="s">
        <v>9608</v>
      </c>
      <c r="M271" s="55" t="s">
        <v>6093</v>
      </c>
      <c r="N271" s="56">
        <v>132721.8</v>
      </c>
      <c r="O271" s="88" t="s">
        <v>337</v>
      </c>
    </row>
    <row r="272">
      <c r="A272" s="49">
        <v>1.0</v>
      </c>
      <c r="B272" s="206" t="s">
        <v>5749</v>
      </c>
      <c r="C272" s="51" t="s">
        <v>5750</v>
      </c>
      <c r="D272" s="49">
        <v>610.0</v>
      </c>
      <c r="E272" s="49" t="s">
        <v>5751</v>
      </c>
      <c r="F272" s="49" t="s">
        <v>140</v>
      </c>
      <c r="G272" s="51" t="s">
        <v>18</v>
      </c>
      <c r="H272" s="96">
        <v>43840.0</v>
      </c>
      <c r="I272" s="96">
        <v>43840.0</v>
      </c>
      <c r="J272" s="53" t="s">
        <v>9770</v>
      </c>
      <c r="K272" s="54">
        <v>137580.0</v>
      </c>
      <c r="L272" s="133" t="s">
        <v>9771</v>
      </c>
      <c r="M272" s="55" t="s">
        <v>577</v>
      </c>
      <c r="N272" s="56">
        <v>137580.0</v>
      </c>
      <c r="O272" s="88" t="s">
        <v>337</v>
      </c>
    </row>
    <row r="273">
      <c r="A273" s="49">
        <v>1.0</v>
      </c>
      <c r="B273" s="206" t="s">
        <v>1065</v>
      </c>
      <c r="C273" s="51" t="s">
        <v>6391</v>
      </c>
      <c r="D273" s="49">
        <v>1369.0</v>
      </c>
      <c r="E273" s="49" t="s">
        <v>6392</v>
      </c>
      <c r="F273" s="49" t="s">
        <v>140</v>
      </c>
      <c r="G273" s="51" t="s">
        <v>18</v>
      </c>
      <c r="H273" s="96">
        <v>43843.0</v>
      </c>
      <c r="I273" s="96">
        <v>43843.0</v>
      </c>
      <c r="J273" s="53" t="s">
        <v>9772</v>
      </c>
      <c r="K273" s="54">
        <v>146430.0</v>
      </c>
      <c r="L273" s="98" t="s">
        <v>6394</v>
      </c>
      <c r="M273" s="55" t="s">
        <v>6395</v>
      </c>
      <c r="N273" s="56">
        <v>146430.0</v>
      </c>
      <c r="O273" s="88" t="s">
        <v>539</v>
      </c>
    </row>
    <row r="274">
      <c r="A274" s="49">
        <v>1.0</v>
      </c>
      <c r="B274" s="206" t="s">
        <v>1065</v>
      </c>
      <c r="C274" s="51" t="s">
        <v>6139</v>
      </c>
      <c r="D274" s="49" t="s">
        <v>18</v>
      </c>
      <c r="E274" s="49" t="s">
        <v>6412</v>
      </c>
      <c r="F274" s="49" t="s">
        <v>140</v>
      </c>
      <c r="G274" s="51" t="s">
        <v>18</v>
      </c>
      <c r="H274" s="96">
        <v>43878.0</v>
      </c>
      <c r="I274" s="96">
        <v>43878.0</v>
      </c>
      <c r="J274" s="53" t="s">
        <v>9773</v>
      </c>
      <c r="K274" s="54">
        <v>146430.0</v>
      </c>
      <c r="L274" s="98" t="s">
        <v>9774</v>
      </c>
      <c r="M274" s="55" t="s">
        <v>6395</v>
      </c>
      <c r="N274" s="56">
        <v>146430.0</v>
      </c>
      <c r="O274" s="88" t="s">
        <v>539</v>
      </c>
    </row>
    <row r="275">
      <c r="A275" s="49">
        <v>1.0</v>
      </c>
      <c r="B275" s="206" t="s">
        <v>5726</v>
      </c>
      <c r="C275" s="51" t="s">
        <v>291</v>
      </c>
      <c r="D275" s="49" t="s">
        <v>18</v>
      </c>
      <c r="E275" s="49" t="s">
        <v>5727</v>
      </c>
      <c r="F275" s="49" t="s">
        <v>140</v>
      </c>
      <c r="G275" s="51" t="s">
        <v>363</v>
      </c>
      <c r="H275" s="200">
        <v>44012.0</v>
      </c>
      <c r="I275" s="200">
        <v>44012.0</v>
      </c>
      <c r="J275" s="81" t="s">
        <v>9775</v>
      </c>
      <c r="K275" s="54">
        <v>499844.0</v>
      </c>
      <c r="L275" s="51" t="s">
        <v>5729</v>
      </c>
      <c r="M275" s="216" t="s">
        <v>5730</v>
      </c>
      <c r="N275" s="462">
        <v>149953.2</v>
      </c>
      <c r="O275" s="88" t="s">
        <v>337</v>
      </c>
    </row>
    <row r="276">
      <c r="A276" s="49">
        <v>1.0</v>
      </c>
      <c r="B276" s="206" t="s">
        <v>6177</v>
      </c>
      <c r="C276" s="51" t="s">
        <v>6178</v>
      </c>
      <c r="D276" s="49" t="s">
        <v>18</v>
      </c>
      <c r="E276" s="49" t="s">
        <v>6179</v>
      </c>
      <c r="F276" s="49" t="s">
        <v>140</v>
      </c>
      <c r="G276" s="51" t="s">
        <v>18</v>
      </c>
      <c r="H276" s="96">
        <v>43857.0</v>
      </c>
      <c r="I276" s="96">
        <v>43857.0</v>
      </c>
      <c r="J276" s="53" t="s">
        <v>9776</v>
      </c>
      <c r="K276" s="54">
        <v>167568.0</v>
      </c>
      <c r="L276" s="98" t="s">
        <v>6181</v>
      </c>
      <c r="M276" s="55" t="s">
        <v>9660</v>
      </c>
      <c r="N276" s="56">
        <v>167568.0</v>
      </c>
      <c r="O276" s="88" t="s">
        <v>337</v>
      </c>
      <c r="P276" s="152"/>
    </row>
    <row r="277" hidden="1">
      <c r="A277" s="49">
        <v>1.0</v>
      </c>
      <c r="B277" s="206" t="s">
        <v>258</v>
      </c>
      <c r="C277" s="51" t="s">
        <v>9453</v>
      </c>
      <c r="D277" s="49">
        <v>401.0</v>
      </c>
      <c r="E277" s="49" t="s">
        <v>9454</v>
      </c>
      <c r="F277" s="49" t="s">
        <v>140</v>
      </c>
      <c r="G277" s="51" t="s">
        <v>18</v>
      </c>
      <c r="H277" s="96">
        <v>44126.0</v>
      </c>
      <c r="I277" s="96">
        <v>44126.0</v>
      </c>
      <c r="J277" s="53" t="s">
        <v>9777</v>
      </c>
      <c r="K277" s="54">
        <v>183288.0</v>
      </c>
      <c r="L277" s="98" t="s">
        <v>9458</v>
      </c>
      <c r="M277" s="55" t="s">
        <v>18</v>
      </c>
      <c r="N277" s="56">
        <v>183288.0</v>
      </c>
      <c r="O277" s="154" t="s">
        <v>1527</v>
      </c>
      <c r="P277" s="152"/>
    </row>
    <row r="278">
      <c r="A278" s="49">
        <v>1.0</v>
      </c>
      <c r="B278" s="206" t="s">
        <v>6288</v>
      </c>
      <c r="C278" s="51" t="s">
        <v>291</v>
      </c>
      <c r="D278" s="49">
        <v>1359.0</v>
      </c>
      <c r="E278" s="49" t="s">
        <v>6289</v>
      </c>
      <c r="F278" s="49" t="s">
        <v>140</v>
      </c>
      <c r="G278" s="51" t="s">
        <v>18</v>
      </c>
      <c r="H278" s="96">
        <v>43943.0</v>
      </c>
      <c r="I278" s="96">
        <v>43943.0</v>
      </c>
      <c r="J278" s="53" t="s">
        <v>9778</v>
      </c>
      <c r="K278" s="54">
        <v>405185.0</v>
      </c>
      <c r="L278" s="98" t="s">
        <v>9779</v>
      </c>
      <c r="M278" s="56" t="s">
        <v>6292</v>
      </c>
      <c r="N278" s="56">
        <v>202592.5</v>
      </c>
      <c r="O278" s="88" t="s">
        <v>337</v>
      </c>
    </row>
    <row r="279">
      <c r="A279" s="49">
        <v>2.0</v>
      </c>
      <c r="B279" s="206" t="s">
        <v>9605</v>
      </c>
      <c r="C279" s="51" t="s">
        <v>9768</v>
      </c>
      <c r="D279" s="49">
        <v>109.0</v>
      </c>
      <c r="E279" s="49" t="s">
        <v>6091</v>
      </c>
      <c r="F279" s="49" t="s">
        <v>140</v>
      </c>
      <c r="G279" s="51" t="s">
        <v>18</v>
      </c>
      <c r="H279" s="200">
        <v>43861.0</v>
      </c>
      <c r="I279" s="96">
        <v>43861.0</v>
      </c>
      <c r="J279" s="81" t="s">
        <v>9780</v>
      </c>
      <c r="K279" s="54">
        <v>442406.0</v>
      </c>
      <c r="L279" s="98" t="s">
        <v>9608</v>
      </c>
      <c r="M279" s="55" t="s">
        <v>6093</v>
      </c>
      <c r="N279" s="56">
        <v>309684.0</v>
      </c>
      <c r="O279" s="88" t="s">
        <v>337</v>
      </c>
      <c r="P279" s="152"/>
    </row>
    <row r="280">
      <c r="A280" s="49">
        <v>1.0</v>
      </c>
      <c r="B280" s="206" t="s">
        <v>6073</v>
      </c>
      <c r="C280" s="51" t="s">
        <v>2489</v>
      </c>
      <c r="D280" s="49" t="s">
        <v>18</v>
      </c>
      <c r="E280" s="49" t="s">
        <v>6074</v>
      </c>
      <c r="F280" s="49" t="s">
        <v>140</v>
      </c>
      <c r="G280" s="51" t="s">
        <v>18</v>
      </c>
      <c r="H280" s="200">
        <v>43923.0</v>
      </c>
      <c r="I280" s="200">
        <v>43923.0</v>
      </c>
      <c r="J280" s="81" t="s">
        <v>9781</v>
      </c>
      <c r="K280" s="54">
        <v>1191880.0</v>
      </c>
      <c r="L280" s="98" t="s">
        <v>6076</v>
      </c>
      <c r="M280" s="55" t="s">
        <v>6077</v>
      </c>
      <c r="N280" s="56">
        <v>357564.0</v>
      </c>
      <c r="O280" s="88" t="s">
        <v>337</v>
      </c>
    </row>
    <row r="281">
      <c r="A281" s="49">
        <v>1.0</v>
      </c>
      <c r="B281" s="206" t="s">
        <v>127</v>
      </c>
      <c r="C281" s="51" t="s">
        <v>9661</v>
      </c>
      <c r="D281" s="49" t="s">
        <v>18</v>
      </c>
      <c r="E281" s="49" t="s">
        <v>9662</v>
      </c>
      <c r="F281" s="49" t="s">
        <v>140</v>
      </c>
      <c r="G281" s="51" t="s">
        <v>2055</v>
      </c>
      <c r="H281" s="200">
        <v>44145.0</v>
      </c>
      <c r="I281" s="96">
        <v>44145.0</v>
      </c>
      <c r="J281" s="81" t="s">
        <v>9782</v>
      </c>
      <c r="K281" s="54">
        <v>370000.0</v>
      </c>
      <c r="L281" s="98" t="s">
        <v>9667</v>
      </c>
      <c r="M281" s="55" t="s">
        <v>9665</v>
      </c>
      <c r="N281" s="56">
        <v>370000.0</v>
      </c>
      <c r="O281" s="154" t="s">
        <v>695</v>
      </c>
    </row>
    <row r="282">
      <c r="A282" s="49">
        <v>1.0</v>
      </c>
      <c r="B282" s="206" t="s">
        <v>2052</v>
      </c>
      <c r="C282" s="51" t="s">
        <v>326</v>
      </c>
      <c r="D282" s="49" t="s">
        <v>18</v>
      </c>
      <c r="E282" s="49" t="s">
        <v>6251</v>
      </c>
      <c r="F282" s="49" t="s">
        <v>140</v>
      </c>
      <c r="G282" s="51" t="s">
        <v>18</v>
      </c>
      <c r="H282" s="96">
        <v>44027.0</v>
      </c>
      <c r="I282" s="96">
        <v>44027.0</v>
      </c>
      <c r="J282" s="53" t="s">
        <v>9783</v>
      </c>
      <c r="K282" s="54">
        <v>1328917.0</v>
      </c>
      <c r="L282" s="98" t="s">
        <v>6253</v>
      </c>
      <c r="M282" s="55" t="s">
        <v>6258</v>
      </c>
      <c r="N282" s="56">
        <v>398675.1</v>
      </c>
      <c r="O282" s="88" t="s">
        <v>539</v>
      </c>
      <c r="P282" s="152"/>
    </row>
    <row r="283">
      <c r="A283" s="49">
        <v>1.0</v>
      </c>
      <c r="B283" s="206" t="s">
        <v>2052</v>
      </c>
      <c r="C283" s="51" t="s">
        <v>326</v>
      </c>
      <c r="D283" s="49" t="s">
        <v>18</v>
      </c>
      <c r="E283" s="49" t="s">
        <v>6441</v>
      </c>
      <c r="F283" s="49" t="s">
        <v>140</v>
      </c>
      <c r="G283" s="51" t="s">
        <v>18</v>
      </c>
      <c r="H283" s="96">
        <v>44027.0</v>
      </c>
      <c r="I283" s="96">
        <v>44027.0</v>
      </c>
      <c r="J283" s="53" t="s">
        <v>9783</v>
      </c>
      <c r="K283" s="54">
        <v>1328917.0</v>
      </c>
      <c r="L283" s="98" t="s">
        <v>9784</v>
      </c>
      <c r="M283" s="55" t="s">
        <v>6264</v>
      </c>
      <c r="N283" s="56">
        <v>398675.1</v>
      </c>
      <c r="O283" s="88" t="s">
        <v>539</v>
      </c>
      <c r="P283" s="152"/>
    </row>
    <row r="284">
      <c r="A284" s="49">
        <v>1.0</v>
      </c>
      <c r="B284" s="51" t="s">
        <v>2252</v>
      </c>
      <c r="C284" s="51" t="s">
        <v>120</v>
      </c>
      <c r="D284" s="49">
        <v>780.0</v>
      </c>
      <c r="E284" s="49" t="s">
        <v>2253</v>
      </c>
      <c r="F284" s="49" t="s">
        <v>140</v>
      </c>
      <c r="G284" s="51" t="s">
        <v>363</v>
      </c>
      <c r="H284" s="96">
        <v>44089.0</v>
      </c>
      <c r="I284" s="200">
        <v>44089.0</v>
      </c>
      <c r="J284" s="53" t="s">
        <v>9785</v>
      </c>
      <c r="K284" s="54">
        <v>2299890.0</v>
      </c>
      <c r="L284" s="98" t="s">
        <v>2255</v>
      </c>
      <c r="M284" s="55" t="s">
        <v>2256</v>
      </c>
      <c r="N284" s="56">
        <v>689967.0</v>
      </c>
      <c r="O284" s="88" t="s">
        <v>337</v>
      </c>
      <c r="P284" s="152"/>
    </row>
    <row r="285">
      <c r="A285" s="49">
        <v>1.0</v>
      </c>
      <c r="B285" s="206" t="s">
        <v>6327</v>
      </c>
      <c r="C285" s="51" t="s">
        <v>326</v>
      </c>
      <c r="D285" s="49" t="s">
        <v>18</v>
      </c>
      <c r="E285" s="49" t="s">
        <v>6328</v>
      </c>
      <c r="F285" s="49" t="s">
        <v>140</v>
      </c>
      <c r="G285" s="51" t="s">
        <v>18</v>
      </c>
      <c r="H285" s="96">
        <v>44028.0</v>
      </c>
      <c r="I285" s="281">
        <v>44028.0</v>
      </c>
      <c r="J285" s="53" t="s">
        <v>9786</v>
      </c>
      <c r="K285" s="54">
        <v>2473765.0</v>
      </c>
      <c r="L285" s="51" t="s">
        <v>6330</v>
      </c>
      <c r="M285" s="55" t="s">
        <v>6331</v>
      </c>
      <c r="N285" s="56">
        <v>742129.5</v>
      </c>
      <c r="O285" s="201" t="s">
        <v>539</v>
      </c>
      <c r="P285" s="152"/>
    </row>
    <row r="286">
      <c r="A286" s="258">
        <v>1.0</v>
      </c>
      <c r="B286" s="436" t="s">
        <v>5823</v>
      </c>
      <c r="C286" s="124" t="s">
        <v>326</v>
      </c>
      <c r="D286" s="258" t="s">
        <v>18</v>
      </c>
      <c r="E286" s="258" t="s">
        <v>5824</v>
      </c>
      <c r="F286" s="258" t="s">
        <v>140</v>
      </c>
      <c r="G286" s="124" t="s">
        <v>18</v>
      </c>
      <c r="H286" s="283">
        <v>43976.0</v>
      </c>
      <c r="I286" s="283">
        <v>43976.0</v>
      </c>
      <c r="J286" s="53" t="s">
        <v>9787</v>
      </c>
      <c r="K286" s="227">
        <v>2978671.0</v>
      </c>
      <c r="L286" s="133" t="s">
        <v>5826</v>
      </c>
      <c r="M286" s="56" t="s">
        <v>5827</v>
      </c>
      <c r="N286" s="437">
        <v>744667.75</v>
      </c>
      <c r="O286" s="88" t="s">
        <v>539</v>
      </c>
    </row>
    <row r="287">
      <c r="A287" s="258">
        <v>1.0</v>
      </c>
      <c r="B287" s="436" t="s">
        <v>5823</v>
      </c>
      <c r="C287" s="124" t="s">
        <v>326</v>
      </c>
      <c r="D287" s="258" t="s">
        <v>18</v>
      </c>
      <c r="E287" s="258" t="s">
        <v>5824</v>
      </c>
      <c r="F287" s="258" t="s">
        <v>140</v>
      </c>
      <c r="G287" s="124" t="s">
        <v>18</v>
      </c>
      <c r="H287" s="283">
        <v>43977.0</v>
      </c>
      <c r="I287" s="283">
        <v>43977.0</v>
      </c>
      <c r="J287" s="53" t="s">
        <v>9788</v>
      </c>
      <c r="K287" s="227">
        <v>2978671.0</v>
      </c>
      <c r="L287" s="133" t="s">
        <v>5826</v>
      </c>
      <c r="M287" s="56" t="s">
        <v>5827</v>
      </c>
      <c r="N287" s="437" t="s">
        <v>18</v>
      </c>
      <c r="O287" s="88" t="s">
        <v>539</v>
      </c>
      <c r="P287" s="152"/>
    </row>
    <row r="288">
      <c r="A288" s="49">
        <v>1.0</v>
      </c>
      <c r="B288" s="206" t="s">
        <v>9331</v>
      </c>
      <c r="C288" s="51" t="s">
        <v>93</v>
      </c>
      <c r="D288" s="49">
        <v>609.0</v>
      </c>
      <c r="E288" s="49" t="s">
        <v>9343</v>
      </c>
      <c r="F288" s="49" t="s">
        <v>140</v>
      </c>
      <c r="G288" s="51" t="s">
        <v>18</v>
      </c>
      <c r="H288" s="96">
        <v>44145.0</v>
      </c>
      <c r="I288" s="96">
        <v>44145.0</v>
      </c>
      <c r="J288" s="53" t="s">
        <v>9782</v>
      </c>
      <c r="K288" s="54">
        <v>826603.0</v>
      </c>
      <c r="L288" s="98" t="s">
        <v>9345</v>
      </c>
      <c r="M288" s="55" t="s">
        <v>9346</v>
      </c>
      <c r="N288" s="56">
        <v>826603.0</v>
      </c>
      <c r="O288" s="154" t="s">
        <v>337</v>
      </c>
    </row>
    <row r="289">
      <c r="A289" s="49">
        <v>1.0</v>
      </c>
      <c r="B289" s="206" t="s">
        <v>9331</v>
      </c>
      <c r="C289" s="51" t="s">
        <v>93</v>
      </c>
      <c r="D289" s="49">
        <v>607.0</v>
      </c>
      <c r="E289" s="49" t="s">
        <v>9338</v>
      </c>
      <c r="F289" s="49" t="s">
        <v>140</v>
      </c>
      <c r="G289" s="51" t="s">
        <v>18</v>
      </c>
      <c r="H289" s="96">
        <v>44145.0</v>
      </c>
      <c r="I289" s="281">
        <v>44145.0</v>
      </c>
      <c r="J289" s="53" t="s">
        <v>9782</v>
      </c>
      <c r="K289" s="54">
        <v>853338.67</v>
      </c>
      <c r="L289" s="98" t="s">
        <v>9340</v>
      </c>
      <c r="M289" s="55" t="s">
        <v>9341</v>
      </c>
      <c r="N289" s="56">
        <v>853338.67</v>
      </c>
      <c r="O289" s="154" t="s">
        <v>337</v>
      </c>
    </row>
    <row r="290">
      <c r="A290" s="49">
        <v>1.0</v>
      </c>
      <c r="B290" s="206" t="s">
        <v>9331</v>
      </c>
      <c r="C290" s="51" t="s">
        <v>120</v>
      </c>
      <c r="D290" s="49">
        <v>608.0</v>
      </c>
      <c r="E290" s="49" t="s">
        <v>9332</v>
      </c>
      <c r="F290" s="49" t="s">
        <v>140</v>
      </c>
      <c r="G290" s="51" t="s">
        <v>18</v>
      </c>
      <c r="H290" s="96">
        <v>44145.0</v>
      </c>
      <c r="I290" s="96">
        <v>44145.0</v>
      </c>
      <c r="J290" s="53" t="s">
        <v>9782</v>
      </c>
      <c r="K290" s="54">
        <v>873690.67</v>
      </c>
      <c r="L290" s="98" t="s">
        <v>9335</v>
      </c>
      <c r="M290" s="55" t="s">
        <v>9336</v>
      </c>
      <c r="N290" s="56">
        <v>873690.67</v>
      </c>
      <c r="O290" s="154" t="s">
        <v>337</v>
      </c>
    </row>
    <row r="291">
      <c r="A291" s="49">
        <v>2.0</v>
      </c>
      <c r="B291" s="206" t="s">
        <v>2284</v>
      </c>
      <c r="C291" s="51" t="s">
        <v>2285</v>
      </c>
      <c r="D291" s="49" t="s">
        <v>18</v>
      </c>
      <c r="E291" s="49" t="s">
        <v>2286</v>
      </c>
      <c r="F291" s="49" t="s">
        <v>140</v>
      </c>
      <c r="G291" s="51" t="s">
        <v>18</v>
      </c>
      <c r="H291" s="96">
        <v>44054.0</v>
      </c>
      <c r="I291" s="96">
        <v>44057.0</v>
      </c>
      <c r="J291" s="53" t="s">
        <v>9789</v>
      </c>
      <c r="K291" s="54">
        <v>3002914.0</v>
      </c>
      <c r="L291" s="98" t="s">
        <v>2288</v>
      </c>
      <c r="M291" s="55" t="s">
        <v>2289</v>
      </c>
      <c r="N291" s="56">
        <v>900874.2</v>
      </c>
      <c r="O291" s="425"/>
    </row>
    <row r="292">
      <c r="A292" s="49">
        <v>1.0</v>
      </c>
      <c r="B292" s="206" t="s">
        <v>2052</v>
      </c>
      <c r="C292" s="51" t="s">
        <v>326</v>
      </c>
      <c r="D292" s="49" t="s">
        <v>18</v>
      </c>
      <c r="E292" s="49" t="s">
        <v>6441</v>
      </c>
      <c r="F292" s="49" t="s">
        <v>140</v>
      </c>
      <c r="G292" s="51" t="s">
        <v>18</v>
      </c>
      <c r="H292" s="96">
        <v>43861.0</v>
      </c>
      <c r="I292" s="96">
        <v>43861.0</v>
      </c>
      <c r="J292" s="53" t="s">
        <v>9780</v>
      </c>
      <c r="K292" s="54">
        <v>1328917.0</v>
      </c>
      <c r="L292" s="215" t="s">
        <v>9784</v>
      </c>
      <c r="M292" s="55" t="s">
        <v>6264</v>
      </c>
      <c r="N292" s="56">
        <v>930241.9</v>
      </c>
      <c r="O292" s="88" t="s">
        <v>539</v>
      </c>
    </row>
    <row r="293">
      <c r="A293" s="49">
        <v>1.0</v>
      </c>
      <c r="B293" s="206" t="s">
        <v>2052</v>
      </c>
      <c r="C293" s="51" t="s">
        <v>326</v>
      </c>
      <c r="D293" s="49" t="s">
        <v>18</v>
      </c>
      <c r="E293" s="49" t="s">
        <v>6251</v>
      </c>
      <c r="F293" s="49" t="s">
        <v>140</v>
      </c>
      <c r="G293" s="51" t="s">
        <v>18</v>
      </c>
      <c r="H293" s="96">
        <v>43864.0</v>
      </c>
      <c r="I293" s="96">
        <v>43864.0</v>
      </c>
      <c r="J293" s="53" t="s">
        <v>9790</v>
      </c>
      <c r="K293" s="54">
        <v>1328917.0</v>
      </c>
      <c r="L293" s="98" t="s">
        <v>6253</v>
      </c>
      <c r="M293" s="55" t="s">
        <v>6258</v>
      </c>
      <c r="N293" s="56">
        <v>930241.9</v>
      </c>
      <c r="O293" s="88" t="s">
        <v>539</v>
      </c>
    </row>
    <row r="294">
      <c r="A294" s="49">
        <v>1.0</v>
      </c>
      <c r="B294" s="206" t="s">
        <v>1396</v>
      </c>
      <c r="C294" s="51" t="s">
        <v>93</v>
      </c>
      <c r="D294" s="49" t="s">
        <v>18</v>
      </c>
      <c r="E294" s="49" t="s">
        <v>9522</v>
      </c>
      <c r="F294" s="49" t="s">
        <v>140</v>
      </c>
      <c r="G294" s="51" t="s">
        <v>18</v>
      </c>
      <c r="H294" s="96">
        <v>44188.0</v>
      </c>
      <c r="I294" s="96">
        <v>44188.0</v>
      </c>
      <c r="J294" s="53" t="s">
        <v>9791</v>
      </c>
      <c r="K294" s="54">
        <v>1141288.0</v>
      </c>
      <c r="L294" s="98" t="s">
        <v>9792</v>
      </c>
      <c r="M294" s="55" t="s">
        <v>9525</v>
      </c>
      <c r="N294" s="56">
        <v>1141288.0</v>
      </c>
      <c r="O294" s="154" t="s">
        <v>337</v>
      </c>
    </row>
    <row r="295">
      <c r="A295" s="49">
        <v>1.0</v>
      </c>
      <c r="B295" s="206" t="s">
        <v>102</v>
      </c>
      <c r="C295" s="51" t="s">
        <v>217</v>
      </c>
      <c r="D295" s="49">
        <v>693.0</v>
      </c>
      <c r="E295" s="49" t="s">
        <v>9364</v>
      </c>
      <c r="F295" s="49" t="s">
        <v>140</v>
      </c>
      <c r="G295" s="51" t="s">
        <v>18</v>
      </c>
      <c r="H295" s="96">
        <v>44180.0</v>
      </c>
      <c r="I295" s="96">
        <v>44180.0</v>
      </c>
      <c r="J295" s="53" t="s">
        <v>9793</v>
      </c>
      <c r="K295" s="54">
        <v>1221947.0</v>
      </c>
      <c r="L295" s="98" t="s">
        <v>9794</v>
      </c>
      <c r="M295" s="55" t="s">
        <v>9368</v>
      </c>
      <c r="N295" s="56">
        <v>1221947.0</v>
      </c>
      <c r="O295" s="154" t="s">
        <v>539</v>
      </c>
    </row>
    <row r="296">
      <c r="A296" s="49">
        <v>1.0</v>
      </c>
      <c r="B296" s="206" t="s">
        <v>108</v>
      </c>
      <c r="C296" s="51" t="s">
        <v>394</v>
      </c>
      <c r="D296" s="49" t="s">
        <v>18</v>
      </c>
      <c r="E296" s="49" t="s">
        <v>5938</v>
      </c>
      <c r="F296" s="49" t="s">
        <v>140</v>
      </c>
      <c r="G296" s="51" t="s">
        <v>363</v>
      </c>
      <c r="H296" s="96">
        <v>44022.0</v>
      </c>
      <c r="I296" s="96">
        <v>44022.0</v>
      </c>
      <c r="J296" s="53" t="s">
        <v>9795</v>
      </c>
      <c r="K296" s="54">
        <v>1415950.0</v>
      </c>
      <c r="L296" s="51" t="s">
        <v>5941</v>
      </c>
      <c r="M296" s="55" t="s">
        <v>5942</v>
      </c>
      <c r="N296" s="56">
        <v>1415950.0</v>
      </c>
      <c r="O296" s="88" t="s">
        <v>337</v>
      </c>
      <c r="P296" s="152"/>
    </row>
    <row r="297">
      <c r="A297" s="49">
        <v>1.0</v>
      </c>
      <c r="B297" s="206" t="s">
        <v>1396</v>
      </c>
      <c r="C297" s="51" t="s">
        <v>2444</v>
      </c>
      <c r="D297" s="49">
        <v>1201.0</v>
      </c>
      <c r="E297" s="49" t="s">
        <v>2445</v>
      </c>
      <c r="F297" s="49" t="s">
        <v>140</v>
      </c>
      <c r="G297" s="128" t="s">
        <v>363</v>
      </c>
      <c r="H297" s="96">
        <v>44183.0</v>
      </c>
      <c r="I297" s="96">
        <v>44183.0</v>
      </c>
      <c r="J297" s="53" t="s">
        <v>9796</v>
      </c>
      <c r="K297" s="54">
        <v>2256663.0</v>
      </c>
      <c r="L297" s="98" t="s">
        <v>2447</v>
      </c>
      <c r="M297" s="55" t="s">
        <v>2448</v>
      </c>
      <c r="N297" s="56">
        <v>1579664.1</v>
      </c>
      <c r="O297" s="154" t="s">
        <v>337</v>
      </c>
      <c r="P297" s="152"/>
    </row>
    <row r="298">
      <c r="A298" s="49">
        <v>2.0</v>
      </c>
      <c r="B298" s="206" t="s">
        <v>2052</v>
      </c>
      <c r="C298" s="51" t="s">
        <v>2053</v>
      </c>
      <c r="D298" s="49">
        <v>407.0</v>
      </c>
      <c r="E298" s="49" t="s">
        <v>2054</v>
      </c>
      <c r="F298" s="49" t="s">
        <v>140</v>
      </c>
      <c r="G298" s="51" t="s">
        <v>1629</v>
      </c>
      <c r="H298" s="96">
        <v>44019.0</v>
      </c>
      <c r="I298" s="96">
        <v>44019.0</v>
      </c>
      <c r="J298" s="53" t="s">
        <v>9797</v>
      </c>
      <c r="K298" s="54">
        <v>1.9695E7</v>
      </c>
      <c r="L298" s="98" t="s">
        <v>9292</v>
      </c>
      <c r="M298" s="55" t="s">
        <v>2058</v>
      </c>
      <c r="N298" s="56">
        <v>1695000.0</v>
      </c>
      <c r="O298" s="88" t="s">
        <v>695</v>
      </c>
      <c r="P298" s="152"/>
    </row>
    <row r="299">
      <c r="A299" s="210">
        <v>2.0</v>
      </c>
      <c r="B299" s="294" t="s">
        <v>108</v>
      </c>
      <c r="C299" s="128" t="s">
        <v>2182</v>
      </c>
      <c r="D299" s="210" t="s">
        <v>18</v>
      </c>
      <c r="E299" s="210" t="s">
        <v>2183</v>
      </c>
      <c r="F299" s="210" t="s">
        <v>140</v>
      </c>
      <c r="G299" s="128" t="s">
        <v>18</v>
      </c>
      <c r="H299" s="212">
        <v>44188.0</v>
      </c>
      <c r="I299" s="212">
        <v>44188.0</v>
      </c>
      <c r="J299" s="53" t="s">
        <v>9791</v>
      </c>
      <c r="K299" s="132">
        <v>3.30038E7</v>
      </c>
      <c r="L299" s="133" t="s">
        <v>2185</v>
      </c>
      <c r="M299" s="134" t="s">
        <v>2186</v>
      </c>
      <c r="N299" s="213">
        <v>1904283.0</v>
      </c>
      <c r="O299" s="154" t="s">
        <v>695</v>
      </c>
    </row>
    <row r="300">
      <c r="A300" s="49">
        <v>1.0</v>
      </c>
      <c r="B300" s="206" t="s">
        <v>9299</v>
      </c>
      <c r="C300" s="49" t="s">
        <v>9300</v>
      </c>
      <c r="D300" s="49" t="s">
        <v>18</v>
      </c>
      <c r="E300" s="49" t="s">
        <v>3664</v>
      </c>
      <c r="F300" s="49" t="s">
        <v>140</v>
      </c>
      <c r="G300" s="51" t="s">
        <v>634</v>
      </c>
      <c r="H300" s="96">
        <v>44130.0</v>
      </c>
      <c r="I300" s="96">
        <v>44130.0</v>
      </c>
      <c r="J300" s="53" t="s">
        <v>9798</v>
      </c>
      <c r="K300" s="54">
        <v>4915552.0</v>
      </c>
      <c r="L300" s="98" t="s">
        <v>9304</v>
      </c>
      <c r="M300" s="55" t="s">
        <v>9307</v>
      </c>
      <c r="N300" s="56">
        <v>2215552.0</v>
      </c>
      <c r="O300" s="88" t="s">
        <v>539</v>
      </c>
    </row>
    <row r="301">
      <c r="A301" s="49">
        <v>2.0</v>
      </c>
      <c r="B301" s="206" t="s">
        <v>9214</v>
      </c>
      <c r="C301" s="51" t="s">
        <v>2697</v>
      </c>
      <c r="D301" s="49">
        <v>342.0</v>
      </c>
      <c r="E301" s="49" t="s">
        <v>9399</v>
      </c>
      <c r="F301" s="49" t="s">
        <v>140</v>
      </c>
      <c r="G301" s="51" t="s">
        <v>680</v>
      </c>
      <c r="H301" s="96">
        <v>43945.0</v>
      </c>
      <c r="I301" s="200">
        <v>43945.0</v>
      </c>
      <c r="J301" s="53" t="s">
        <v>9799</v>
      </c>
      <c r="K301" s="54">
        <v>2653346.0</v>
      </c>
      <c r="L301" s="98" t="s">
        <v>9407</v>
      </c>
      <c r="M301" s="55" t="s">
        <v>9404</v>
      </c>
      <c r="N301" s="56">
        <v>2653346.0</v>
      </c>
      <c r="O301" s="88" t="s">
        <v>337</v>
      </c>
    </row>
    <row r="302">
      <c r="A302" s="49">
        <v>1.0</v>
      </c>
      <c r="B302" s="206" t="s">
        <v>9299</v>
      </c>
      <c r="C302" s="49" t="s">
        <v>9300</v>
      </c>
      <c r="D302" s="49" t="s">
        <v>18</v>
      </c>
      <c r="E302" s="49" t="s">
        <v>3664</v>
      </c>
      <c r="F302" s="49" t="s">
        <v>140</v>
      </c>
      <c r="G302" s="51" t="s">
        <v>634</v>
      </c>
      <c r="H302" s="96">
        <v>43936.0</v>
      </c>
      <c r="I302" s="96">
        <v>43936.0</v>
      </c>
      <c r="J302" s="53" t="s">
        <v>9800</v>
      </c>
      <c r="K302" s="54">
        <v>4915552.0</v>
      </c>
      <c r="L302" s="98" t="s">
        <v>9304</v>
      </c>
      <c r="M302" s="55" t="s">
        <v>9307</v>
      </c>
      <c r="N302" s="56">
        <v>2700000.0</v>
      </c>
      <c r="O302" s="88" t="s">
        <v>539</v>
      </c>
      <c r="P302" s="152"/>
    </row>
    <row r="303">
      <c r="A303" s="49">
        <v>1.0</v>
      </c>
      <c r="B303" s="51" t="s">
        <v>108</v>
      </c>
      <c r="C303" s="51" t="s">
        <v>116</v>
      </c>
      <c r="D303" s="49" t="s">
        <v>5758</v>
      </c>
      <c r="E303" s="49" t="s">
        <v>5754</v>
      </c>
      <c r="F303" s="49" t="s">
        <v>140</v>
      </c>
      <c r="G303" s="51" t="s">
        <v>363</v>
      </c>
      <c r="H303" s="96">
        <v>44007.0</v>
      </c>
      <c r="I303" s="96">
        <v>44007.0</v>
      </c>
      <c r="J303" s="53" t="s">
        <v>9801</v>
      </c>
      <c r="K303" s="54">
        <v>7450485.0</v>
      </c>
      <c r="L303" s="51" t="s">
        <v>5761</v>
      </c>
      <c r="M303" s="55" t="s">
        <v>5757</v>
      </c>
      <c r="N303" s="56">
        <v>5215399.5</v>
      </c>
      <c r="O303" s="88" t="s">
        <v>539</v>
      </c>
    </row>
    <row r="304">
      <c r="A304" s="49">
        <v>2.0</v>
      </c>
      <c r="B304" s="51" t="s">
        <v>2052</v>
      </c>
      <c r="C304" s="51" t="s">
        <v>2053</v>
      </c>
      <c r="D304" s="49">
        <v>407.0</v>
      </c>
      <c r="E304" s="49" t="s">
        <v>2054</v>
      </c>
      <c r="F304" s="49" t="s">
        <v>140</v>
      </c>
      <c r="G304" s="51" t="s">
        <v>1629</v>
      </c>
      <c r="H304" s="96">
        <v>44193.0</v>
      </c>
      <c r="I304" s="96">
        <v>44193.0</v>
      </c>
      <c r="J304" s="53" t="s">
        <v>9716</v>
      </c>
      <c r="K304" s="54">
        <v>1.9695E7</v>
      </c>
      <c r="L304" s="98" t="s">
        <v>9292</v>
      </c>
      <c r="M304" s="55" t="s">
        <v>2058</v>
      </c>
      <c r="N304" s="56">
        <v>5400000.0</v>
      </c>
      <c r="O304" s="154" t="s">
        <v>695</v>
      </c>
    </row>
    <row r="305">
      <c r="A305" s="210">
        <v>2.0</v>
      </c>
      <c r="B305" s="128" t="s">
        <v>108</v>
      </c>
      <c r="C305" s="128" t="s">
        <v>2182</v>
      </c>
      <c r="D305" s="210" t="s">
        <v>18</v>
      </c>
      <c r="E305" s="210" t="s">
        <v>2183</v>
      </c>
      <c r="F305" s="210" t="s">
        <v>140</v>
      </c>
      <c r="G305" s="128" t="s">
        <v>18</v>
      </c>
      <c r="H305" s="212">
        <v>44165.0</v>
      </c>
      <c r="I305" s="212">
        <v>44165.0</v>
      </c>
      <c r="J305" s="53" t="s">
        <v>9802</v>
      </c>
      <c r="K305" s="132">
        <v>3.30038E7</v>
      </c>
      <c r="L305" s="133" t="s">
        <v>2185</v>
      </c>
      <c r="M305" s="134" t="s">
        <v>2186</v>
      </c>
      <c r="N305" s="213">
        <v>9365855.1</v>
      </c>
      <c r="O305" s="154" t="s">
        <v>246</v>
      </c>
    </row>
    <row r="306">
      <c r="A306" s="49">
        <v>2.0</v>
      </c>
      <c r="B306" s="51" t="s">
        <v>233</v>
      </c>
      <c r="C306" s="51" t="s">
        <v>2219</v>
      </c>
      <c r="D306" s="49">
        <v>262.0</v>
      </c>
      <c r="E306" s="49" t="s">
        <v>2220</v>
      </c>
      <c r="F306" s="49" t="s">
        <v>140</v>
      </c>
      <c r="G306" s="51" t="s">
        <v>288</v>
      </c>
      <c r="H306" s="96">
        <v>44106.0</v>
      </c>
      <c r="I306" s="200">
        <v>44106.0</v>
      </c>
      <c r="J306" s="53" t="s">
        <v>9803</v>
      </c>
      <c r="K306" s="54">
        <v>2.4393031E7</v>
      </c>
      <c r="L306" s="98" t="s">
        <v>9804</v>
      </c>
      <c r="M306" s="55" t="s">
        <v>2223</v>
      </c>
      <c r="N306" s="56">
        <v>1.21965155E7</v>
      </c>
      <c r="O306" s="88" t="s">
        <v>695</v>
      </c>
    </row>
    <row r="307">
      <c r="A307" s="49">
        <v>2.0</v>
      </c>
      <c r="B307" s="206" t="s">
        <v>9389</v>
      </c>
      <c r="C307" s="51" t="s">
        <v>9386</v>
      </c>
      <c r="D307" s="49" t="s">
        <v>18</v>
      </c>
      <c r="E307" s="49" t="s">
        <v>9387</v>
      </c>
      <c r="F307" s="49" t="s">
        <v>140</v>
      </c>
      <c r="G307" s="51" t="s">
        <v>288</v>
      </c>
      <c r="H307" s="200">
        <v>44125.0</v>
      </c>
      <c r="I307" s="200">
        <v>44125.0</v>
      </c>
      <c r="J307" s="81" t="s">
        <v>9805</v>
      </c>
      <c r="K307" s="54">
        <v>1.8824308E7</v>
      </c>
      <c r="L307" s="98" t="s">
        <v>9806</v>
      </c>
      <c r="M307" s="216" t="s">
        <v>9807</v>
      </c>
      <c r="N307" s="462">
        <v>1.50594464E7</v>
      </c>
      <c r="O307" s="88" t="s">
        <v>539</v>
      </c>
    </row>
    <row r="308">
      <c r="A308" s="210">
        <v>2.0</v>
      </c>
      <c r="B308" s="294" t="s">
        <v>108</v>
      </c>
      <c r="C308" s="128" t="s">
        <v>2182</v>
      </c>
      <c r="D308" s="210" t="s">
        <v>18</v>
      </c>
      <c r="E308" s="210" t="s">
        <v>2183</v>
      </c>
      <c r="F308" s="210" t="s">
        <v>140</v>
      </c>
      <c r="G308" s="128" t="s">
        <v>18</v>
      </c>
      <c r="H308" s="212">
        <v>44188.0</v>
      </c>
      <c r="I308" s="212">
        <v>44188.0</v>
      </c>
      <c r="J308" s="53" t="s">
        <v>9791</v>
      </c>
      <c r="K308" s="132">
        <v>3.30038E7</v>
      </c>
      <c r="L308" s="133" t="s">
        <v>2185</v>
      </c>
      <c r="M308" s="134" t="s">
        <v>2186</v>
      </c>
      <c r="N308" s="213">
        <v>2.18536619E7</v>
      </c>
      <c r="O308" s="154" t="s">
        <v>695</v>
      </c>
      <c r="P308" s="152"/>
    </row>
    <row r="309">
      <c r="A309" s="49">
        <v>2.0</v>
      </c>
      <c r="B309" s="206" t="s">
        <v>233</v>
      </c>
      <c r="C309" s="51" t="s">
        <v>266</v>
      </c>
      <c r="D309" s="49" t="s">
        <v>18</v>
      </c>
      <c r="E309" s="49" t="s">
        <v>380</v>
      </c>
      <c r="F309" s="49" t="s">
        <v>140</v>
      </c>
      <c r="G309" s="51" t="s">
        <v>18</v>
      </c>
      <c r="H309" s="96">
        <v>44103.0</v>
      </c>
      <c r="I309" s="96">
        <v>44103.0</v>
      </c>
      <c r="J309" s="81" t="s">
        <v>9808</v>
      </c>
      <c r="K309" s="97">
        <v>8.3723132E7</v>
      </c>
      <c r="L309" s="98" t="s">
        <v>382</v>
      </c>
      <c r="M309" s="55" t="s">
        <v>383</v>
      </c>
      <c r="N309" s="56">
        <v>6.69785056E7</v>
      </c>
      <c r="O309" s="88" t="s">
        <v>246</v>
      </c>
    </row>
    <row r="310" ht="75.0" customHeight="1">
      <c r="A310" s="49">
        <v>1.0</v>
      </c>
      <c r="B310" s="206" t="s">
        <v>6732</v>
      </c>
      <c r="C310" s="51" t="s">
        <v>3553</v>
      </c>
      <c r="D310" s="49" t="s">
        <v>18</v>
      </c>
      <c r="E310" s="49" t="s">
        <v>6733</v>
      </c>
      <c r="F310" s="49" t="s">
        <v>2387</v>
      </c>
      <c r="G310" s="51" t="s">
        <v>18</v>
      </c>
      <c r="H310" s="96">
        <v>44008.0</v>
      </c>
      <c r="I310" s="96">
        <v>44008.0</v>
      </c>
      <c r="J310" s="81" t="s">
        <v>9809</v>
      </c>
      <c r="K310" s="54">
        <v>39744.0</v>
      </c>
      <c r="L310" s="51" t="s">
        <v>9810</v>
      </c>
      <c r="M310" s="55" t="s">
        <v>6736</v>
      </c>
      <c r="N310" s="56">
        <v>25760.0</v>
      </c>
      <c r="O310" s="88" t="s">
        <v>337</v>
      </c>
    </row>
    <row r="311" ht="48.0" customHeight="1">
      <c r="A311" s="49">
        <v>1.0</v>
      </c>
      <c r="B311" s="206" t="s">
        <v>6750</v>
      </c>
      <c r="C311" s="51" t="s">
        <v>153</v>
      </c>
      <c r="D311" s="49" t="s">
        <v>18</v>
      </c>
      <c r="E311" s="49" t="s">
        <v>6751</v>
      </c>
      <c r="F311" s="49" t="s">
        <v>2387</v>
      </c>
      <c r="G311" s="51" t="s">
        <v>18</v>
      </c>
      <c r="H311" s="96">
        <v>43973.0</v>
      </c>
      <c r="I311" s="96">
        <v>43973.0</v>
      </c>
      <c r="J311" s="81" t="s">
        <v>9811</v>
      </c>
      <c r="K311" s="54">
        <v>1635258.0</v>
      </c>
      <c r="L311" s="98" t="s">
        <v>6753</v>
      </c>
      <c r="M311" s="55" t="s">
        <v>9812</v>
      </c>
      <c r="N311" s="56">
        <v>817629.0</v>
      </c>
      <c r="O311" s="88" t="s">
        <v>337</v>
      </c>
    </row>
    <row r="312">
      <c r="A312" s="49">
        <v>2.0</v>
      </c>
      <c r="B312" s="206" t="s">
        <v>328</v>
      </c>
      <c r="C312" s="51" t="s">
        <v>93</v>
      </c>
      <c r="D312" s="49">
        <v>175.0</v>
      </c>
      <c r="E312" s="49" t="s">
        <v>6601</v>
      </c>
      <c r="F312" s="49" t="s">
        <v>2387</v>
      </c>
      <c r="G312" s="51" t="s">
        <v>18</v>
      </c>
      <c r="H312" s="200">
        <v>43906.0</v>
      </c>
      <c r="I312" s="200">
        <v>43906.0</v>
      </c>
      <c r="J312" s="81" t="s">
        <v>9813</v>
      </c>
      <c r="K312" s="54">
        <v>4785115.0</v>
      </c>
      <c r="L312" s="98" t="s">
        <v>6603</v>
      </c>
      <c r="M312" s="55" t="s">
        <v>6604</v>
      </c>
      <c r="N312" s="56">
        <v>1301019.8</v>
      </c>
      <c r="O312" s="88" t="s">
        <v>337</v>
      </c>
    </row>
    <row r="313">
      <c r="A313" s="430">
        <v>2.0</v>
      </c>
      <c r="B313" s="463" t="s">
        <v>7105</v>
      </c>
      <c r="C313" s="444" t="s">
        <v>7106</v>
      </c>
      <c r="D313" s="430" t="s">
        <v>18</v>
      </c>
      <c r="E313" s="430" t="s">
        <v>7107</v>
      </c>
      <c r="F313" s="430" t="s">
        <v>582</v>
      </c>
      <c r="G313" s="444" t="s">
        <v>18</v>
      </c>
      <c r="H313" s="431">
        <v>43865.0</v>
      </c>
      <c r="I313" s="431">
        <v>43865.0</v>
      </c>
      <c r="J313" s="464" t="s">
        <v>9814</v>
      </c>
      <c r="K313" s="432">
        <v>1595006.0</v>
      </c>
      <c r="L313" s="50" t="s">
        <v>7109</v>
      </c>
      <c r="M313" s="433" t="s">
        <v>7110</v>
      </c>
      <c r="N313" s="434">
        <v>0.18</v>
      </c>
      <c r="O313" s="88" t="s">
        <v>539</v>
      </c>
    </row>
    <row r="314">
      <c r="A314" s="49">
        <v>2.0</v>
      </c>
      <c r="B314" s="206" t="s">
        <v>825</v>
      </c>
      <c r="C314" s="51" t="s">
        <v>205</v>
      </c>
      <c r="D314" s="49">
        <v>338.0</v>
      </c>
      <c r="E314" s="49" t="s">
        <v>826</v>
      </c>
      <c r="F314" s="49" t="s">
        <v>582</v>
      </c>
      <c r="G314" s="51" t="s">
        <v>18</v>
      </c>
      <c r="H314" s="96">
        <v>44174.0</v>
      </c>
      <c r="I314" s="96">
        <v>44174.0</v>
      </c>
      <c r="J314" s="53" t="s">
        <v>9815</v>
      </c>
      <c r="K314" s="54">
        <v>1624548.0</v>
      </c>
      <c r="L314" s="98" t="s">
        <v>828</v>
      </c>
      <c r="M314" s="55" t="s">
        <v>829</v>
      </c>
      <c r="N314" s="56">
        <v>2029.8</v>
      </c>
      <c r="O314" s="88" t="s">
        <v>337</v>
      </c>
    </row>
    <row r="315">
      <c r="A315" s="449">
        <v>2.0</v>
      </c>
      <c r="B315" s="203" t="s">
        <v>588</v>
      </c>
      <c r="C315" s="60" t="s">
        <v>9816</v>
      </c>
      <c r="D315" s="63" t="s">
        <v>18</v>
      </c>
      <c r="E315" s="63" t="s">
        <v>9817</v>
      </c>
      <c r="F315" s="63" t="s">
        <v>582</v>
      </c>
      <c r="G315" s="60" t="s">
        <v>3493</v>
      </c>
      <c r="H315" s="126">
        <v>44180.0</v>
      </c>
      <c r="I315" s="76">
        <v>44180.0</v>
      </c>
      <c r="J315" s="127" t="s">
        <v>9793</v>
      </c>
      <c r="K315" s="465">
        <v>1600000.0</v>
      </c>
      <c r="L315" s="357" t="s">
        <v>9818</v>
      </c>
      <c r="M315" s="61" t="s">
        <v>9819</v>
      </c>
      <c r="N315" s="456">
        <v>10118.9</v>
      </c>
      <c r="O315" s="154" t="s">
        <v>672</v>
      </c>
    </row>
    <row r="316" hidden="1">
      <c r="A316" s="49">
        <v>2.0</v>
      </c>
      <c r="B316" s="206" t="s">
        <v>1193</v>
      </c>
      <c r="C316" s="51" t="s">
        <v>70</v>
      </c>
      <c r="D316" s="49">
        <v>984.0</v>
      </c>
      <c r="E316" s="49" t="s">
        <v>18</v>
      </c>
      <c r="F316" s="49" t="s">
        <v>582</v>
      </c>
      <c r="G316" s="51" t="s">
        <v>18</v>
      </c>
      <c r="H316" s="96">
        <v>44077.0</v>
      </c>
      <c r="I316" s="96">
        <v>44085.0</v>
      </c>
      <c r="J316" s="81" t="s">
        <v>9820</v>
      </c>
      <c r="K316" s="54" t="s">
        <v>18</v>
      </c>
      <c r="L316" s="98" t="s">
        <v>18</v>
      </c>
      <c r="M316" s="55" t="s">
        <v>18</v>
      </c>
      <c r="N316" s="56" t="s">
        <v>18</v>
      </c>
      <c r="O316" s="88"/>
      <c r="P316" s="152"/>
    </row>
    <row r="317" hidden="1">
      <c r="A317" s="49">
        <v>2.0</v>
      </c>
      <c r="B317" s="206" t="s">
        <v>9821</v>
      </c>
      <c r="C317" s="51" t="s">
        <v>9822</v>
      </c>
      <c r="D317" s="49">
        <v>95.0</v>
      </c>
      <c r="E317" s="49" t="s">
        <v>18</v>
      </c>
      <c r="F317" s="49" t="s">
        <v>582</v>
      </c>
      <c r="G317" s="51" t="s">
        <v>202</v>
      </c>
      <c r="H317" s="96">
        <v>43854.0</v>
      </c>
      <c r="I317" s="96">
        <v>43867.0</v>
      </c>
      <c r="J317" s="53" t="s">
        <v>9823</v>
      </c>
      <c r="K317" s="54" t="s">
        <v>18</v>
      </c>
      <c r="L317" s="98" t="s">
        <v>18</v>
      </c>
      <c r="M317" s="55" t="s">
        <v>18</v>
      </c>
      <c r="N317" s="56" t="s">
        <v>18</v>
      </c>
      <c r="O317" s="88"/>
    </row>
    <row r="318" hidden="1">
      <c r="A318" s="49">
        <v>2.0</v>
      </c>
      <c r="B318" s="206" t="s">
        <v>6407</v>
      </c>
      <c r="C318" s="51" t="s">
        <v>2781</v>
      </c>
      <c r="D318" s="49">
        <v>171.0</v>
      </c>
      <c r="E318" s="49" t="s">
        <v>18</v>
      </c>
      <c r="F318" s="49" t="s">
        <v>582</v>
      </c>
      <c r="G318" s="51" t="s">
        <v>18</v>
      </c>
      <c r="H318" s="96">
        <v>43881.0</v>
      </c>
      <c r="I318" s="96">
        <v>43881.0</v>
      </c>
      <c r="J318" s="53" t="s">
        <v>9824</v>
      </c>
      <c r="K318" s="54" t="s">
        <v>18</v>
      </c>
      <c r="L318" s="98" t="s">
        <v>18</v>
      </c>
      <c r="M318" s="55" t="s">
        <v>18</v>
      </c>
      <c r="N318" s="56" t="s">
        <v>18</v>
      </c>
      <c r="O318" s="425"/>
    </row>
    <row r="319" hidden="1">
      <c r="A319" s="49">
        <v>2.0</v>
      </c>
      <c r="B319" s="206" t="s">
        <v>759</v>
      </c>
      <c r="C319" s="51" t="s">
        <v>70</v>
      </c>
      <c r="D319" s="49">
        <v>557.0</v>
      </c>
      <c r="E319" s="49" t="s">
        <v>18</v>
      </c>
      <c r="F319" s="49" t="s">
        <v>582</v>
      </c>
      <c r="G319" s="51" t="s">
        <v>18</v>
      </c>
      <c r="H319" s="96">
        <v>43998.0</v>
      </c>
      <c r="I319" s="96">
        <v>43998.0</v>
      </c>
      <c r="J319" s="53" t="s">
        <v>9825</v>
      </c>
      <c r="K319" s="54" t="s">
        <v>18</v>
      </c>
      <c r="L319" s="98" t="s">
        <v>18</v>
      </c>
      <c r="M319" s="216" t="s">
        <v>18</v>
      </c>
      <c r="N319" s="56" t="s">
        <v>18</v>
      </c>
      <c r="O319" s="425"/>
    </row>
    <row r="320" hidden="1">
      <c r="A320" s="49">
        <v>2.0</v>
      </c>
      <c r="B320" s="206" t="s">
        <v>52</v>
      </c>
      <c r="C320" s="51" t="s">
        <v>9826</v>
      </c>
      <c r="D320" s="49">
        <v>587.0</v>
      </c>
      <c r="E320" s="49" t="s">
        <v>18</v>
      </c>
      <c r="F320" s="49" t="s">
        <v>582</v>
      </c>
      <c r="G320" s="51" t="s">
        <v>18</v>
      </c>
      <c r="H320" s="96">
        <v>44007.0</v>
      </c>
      <c r="I320" s="96">
        <v>44007.0</v>
      </c>
      <c r="J320" s="53" t="s">
        <v>9827</v>
      </c>
      <c r="K320" s="54" t="s">
        <v>18</v>
      </c>
      <c r="L320" s="98" t="s">
        <v>18</v>
      </c>
      <c r="M320" s="55" t="s">
        <v>18</v>
      </c>
      <c r="N320" s="56" t="s">
        <v>18</v>
      </c>
      <c r="O320" s="425"/>
    </row>
    <row r="321" hidden="1">
      <c r="A321" s="49">
        <v>1.0</v>
      </c>
      <c r="B321" s="206" t="s">
        <v>759</v>
      </c>
      <c r="C321" s="51" t="s">
        <v>9828</v>
      </c>
      <c r="D321" s="430">
        <v>741.0</v>
      </c>
      <c r="E321" s="49" t="s">
        <v>18</v>
      </c>
      <c r="F321" s="49" t="s">
        <v>582</v>
      </c>
      <c r="G321" s="51" t="s">
        <v>18</v>
      </c>
      <c r="H321" s="96">
        <v>44020.0</v>
      </c>
      <c r="I321" s="96">
        <v>44020.0</v>
      </c>
      <c r="J321" s="53" t="s">
        <v>9829</v>
      </c>
      <c r="K321" s="432" t="s">
        <v>18</v>
      </c>
      <c r="L321" s="50" t="s">
        <v>18</v>
      </c>
      <c r="M321" s="433" t="s">
        <v>18</v>
      </c>
      <c r="N321" s="434" t="s">
        <v>18</v>
      </c>
      <c r="O321" s="88"/>
    </row>
    <row r="322" hidden="1">
      <c r="A322" s="49">
        <v>2.0</v>
      </c>
      <c r="B322" s="51" t="s">
        <v>580</v>
      </c>
      <c r="C322" s="51" t="s">
        <v>608</v>
      </c>
      <c r="D322" s="49" t="s">
        <v>9830</v>
      </c>
      <c r="E322" s="49" t="s">
        <v>18</v>
      </c>
      <c r="F322" s="49" t="s">
        <v>582</v>
      </c>
      <c r="G322" s="51" t="s">
        <v>18</v>
      </c>
      <c r="H322" s="200">
        <v>44018.0</v>
      </c>
      <c r="I322" s="96">
        <v>44021.0</v>
      </c>
      <c r="J322" s="53" t="s">
        <v>9831</v>
      </c>
      <c r="K322" s="54" t="s">
        <v>18</v>
      </c>
      <c r="L322" s="98" t="s">
        <v>18</v>
      </c>
      <c r="M322" s="55" t="s">
        <v>18</v>
      </c>
      <c r="N322" s="56" t="s">
        <v>18</v>
      </c>
      <c r="O322" s="425"/>
    </row>
    <row r="323" hidden="1">
      <c r="A323" s="49">
        <v>2.0</v>
      </c>
      <c r="B323" s="206" t="s">
        <v>3166</v>
      </c>
      <c r="C323" s="51" t="s">
        <v>9832</v>
      </c>
      <c r="D323" s="49">
        <v>661.0</v>
      </c>
      <c r="E323" s="49" t="s">
        <v>18</v>
      </c>
      <c r="F323" s="49" t="s">
        <v>582</v>
      </c>
      <c r="G323" s="51" t="s">
        <v>18</v>
      </c>
      <c r="H323" s="96">
        <v>44028.0</v>
      </c>
      <c r="I323" s="96">
        <v>44028.0</v>
      </c>
      <c r="J323" s="53" t="s">
        <v>9833</v>
      </c>
      <c r="K323" s="54" t="s">
        <v>18</v>
      </c>
      <c r="L323" s="98" t="s">
        <v>18</v>
      </c>
      <c r="M323" s="55"/>
      <c r="N323" s="56"/>
      <c r="O323" s="425"/>
    </row>
    <row r="324" hidden="1">
      <c r="A324" s="49">
        <v>1.0</v>
      </c>
      <c r="B324" s="206" t="s">
        <v>212</v>
      </c>
      <c r="C324" s="51" t="s">
        <v>70</v>
      </c>
      <c r="D324" s="49">
        <v>784.0</v>
      </c>
      <c r="E324" s="49" t="s">
        <v>18</v>
      </c>
      <c r="F324" s="49" t="s">
        <v>582</v>
      </c>
      <c r="G324" s="51" t="s">
        <v>18</v>
      </c>
      <c r="H324" s="96">
        <v>44028.0</v>
      </c>
      <c r="I324" s="96">
        <v>44036.0</v>
      </c>
      <c r="J324" s="53" t="s">
        <v>9834</v>
      </c>
      <c r="K324" s="54" t="s">
        <v>18</v>
      </c>
      <c r="L324" s="98" t="s">
        <v>18</v>
      </c>
      <c r="M324" s="55" t="s">
        <v>18</v>
      </c>
      <c r="N324" s="56" t="s">
        <v>18</v>
      </c>
      <c r="O324" s="425"/>
      <c r="P324" s="152"/>
    </row>
    <row r="325" hidden="1">
      <c r="A325" s="49">
        <v>2.0</v>
      </c>
      <c r="B325" s="206" t="s">
        <v>9835</v>
      </c>
      <c r="C325" s="51" t="s">
        <v>735</v>
      </c>
      <c r="D325" s="49">
        <v>783.0</v>
      </c>
      <c r="E325" s="49" t="s">
        <v>18</v>
      </c>
      <c r="F325" s="49" t="s">
        <v>582</v>
      </c>
      <c r="G325" s="51" t="s">
        <v>595</v>
      </c>
      <c r="H325" s="96">
        <v>44028.0</v>
      </c>
      <c r="I325" s="96">
        <v>44034.0</v>
      </c>
      <c r="J325" s="53" t="s">
        <v>9836</v>
      </c>
      <c r="K325" s="54" t="s">
        <v>18</v>
      </c>
      <c r="L325" s="98" t="s">
        <v>18</v>
      </c>
      <c r="M325" s="55" t="s">
        <v>18</v>
      </c>
      <c r="N325" s="56" t="s">
        <v>18</v>
      </c>
      <c r="O325" s="425"/>
    </row>
    <row r="326" hidden="1">
      <c r="A326" s="49">
        <v>1.0</v>
      </c>
      <c r="B326" s="206" t="s">
        <v>704</v>
      </c>
      <c r="C326" s="51" t="s">
        <v>9837</v>
      </c>
      <c r="D326" s="49">
        <v>797.0</v>
      </c>
      <c r="E326" s="49" t="s">
        <v>18</v>
      </c>
      <c r="F326" s="49" t="s">
        <v>582</v>
      </c>
      <c r="G326" s="51" t="s">
        <v>18</v>
      </c>
      <c r="H326" s="96">
        <v>44033.0</v>
      </c>
      <c r="I326" s="96">
        <v>44033.0</v>
      </c>
      <c r="J326" s="53" t="s">
        <v>9838</v>
      </c>
      <c r="K326" s="439" t="s">
        <v>18</v>
      </c>
      <c r="L326" s="98" t="s">
        <v>18</v>
      </c>
      <c r="M326" s="55" t="s">
        <v>18</v>
      </c>
      <c r="N326" s="56" t="s">
        <v>18</v>
      </c>
      <c r="O326" s="425"/>
    </row>
    <row r="327" hidden="1">
      <c r="A327" s="49">
        <v>2.0</v>
      </c>
      <c r="B327" s="206" t="s">
        <v>835</v>
      </c>
      <c r="C327" s="51" t="s">
        <v>5240</v>
      </c>
      <c r="D327" s="49">
        <v>109.0</v>
      </c>
      <c r="E327" s="49" t="s">
        <v>18</v>
      </c>
      <c r="F327" s="49" t="s">
        <v>582</v>
      </c>
      <c r="G327" s="51" t="s">
        <v>227</v>
      </c>
      <c r="H327" s="96">
        <v>43866.0</v>
      </c>
      <c r="I327" s="200">
        <v>43965.0</v>
      </c>
      <c r="J327" s="81" t="s">
        <v>9839</v>
      </c>
      <c r="K327" s="54" t="s">
        <v>18</v>
      </c>
      <c r="L327" s="98" t="s">
        <v>5244</v>
      </c>
      <c r="M327" s="55" t="s">
        <v>18</v>
      </c>
      <c r="N327" s="56" t="s">
        <v>18</v>
      </c>
      <c r="O327" s="425"/>
    </row>
    <row r="328" hidden="1">
      <c r="A328" s="49">
        <v>2.0</v>
      </c>
      <c r="B328" s="206" t="s">
        <v>835</v>
      </c>
      <c r="C328" s="51" t="s">
        <v>2697</v>
      </c>
      <c r="D328" s="49">
        <v>523.0</v>
      </c>
      <c r="E328" s="49" t="s">
        <v>18</v>
      </c>
      <c r="F328" s="49" t="s">
        <v>582</v>
      </c>
      <c r="G328" s="51" t="s">
        <v>18</v>
      </c>
      <c r="H328" s="129">
        <v>43990.0</v>
      </c>
      <c r="I328" s="129">
        <v>43990.0</v>
      </c>
      <c r="J328" s="53" t="s">
        <v>9840</v>
      </c>
      <c r="K328" s="54" t="s">
        <v>18</v>
      </c>
      <c r="L328" s="98" t="s">
        <v>18</v>
      </c>
      <c r="M328" s="55" t="s">
        <v>18</v>
      </c>
      <c r="N328" s="56" t="s">
        <v>18</v>
      </c>
      <c r="O328" s="425"/>
    </row>
    <row r="329" hidden="1">
      <c r="A329" s="49">
        <v>2.0</v>
      </c>
      <c r="B329" s="206" t="s">
        <v>580</v>
      </c>
      <c r="C329" s="51" t="s">
        <v>9841</v>
      </c>
      <c r="D329" s="49">
        <v>791.0</v>
      </c>
      <c r="E329" s="49" t="s">
        <v>18</v>
      </c>
      <c r="F329" s="49" t="s">
        <v>582</v>
      </c>
      <c r="G329" s="51" t="s">
        <v>18</v>
      </c>
      <c r="H329" s="96">
        <v>44062.0</v>
      </c>
      <c r="I329" s="96">
        <v>44062.0</v>
      </c>
      <c r="J329" s="53" t="s">
        <v>9842</v>
      </c>
      <c r="K329" s="54" t="s">
        <v>18</v>
      </c>
      <c r="L329" s="98" t="s">
        <v>18</v>
      </c>
      <c r="M329" s="55" t="s">
        <v>18</v>
      </c>
      <c r="N329" s="56" t="s">
        <v>18</v>
      </c>
      <c r="O329" s="425"/>
    </row>
    <row r="330" hidden="1">
      <c r="A330" s="49">
        <v>2.0</v>
      </c>
      <c r="B330" s="51" t="s">
        <v>3177</v>
      </c>
      <c r="C330" s="51" t="s">
        <v>9843</v>
      </c>
      <c r="D330" s="49">
        <v>954.0</v>
      </c>
      <c r="E330" s="49" t="s">
        <v>18</v>
      </c>
      <c r="F330" s="70" t="s">
        <v>582</v>
      </c>
      <c r="G330" s="51" t="s">
        <v>18</v>
      </c>
      <c r="H330" s="96">
        <v>44068.0</v>
      </c>
      <c r="I330" s="96">
        <v>44069.0</v>
      </c>
      <c r="J330" s="81" t="s">
        <v>9844</v>
      </c>
      <c r="K330" s="54" t="s">
        <v>18</v>
      </c>
      <c r="L330" s="98" t="s">
        <v>18</v>
      </c>
      <c r="M330" s="55" t="s">
        <v>18</v>
      </c>
      <c r="N330" s="56" t="s">
        <v>18</v>
      </c>
      <c r="O330" s="425"/>
      <c r="P330" s="152"/>
    </row>
    <row r="331" hidden="1">
      <c r="A331" s="51">
        <v>2.0</v>
      </c>
      <c r="B331" s="51" t="s">
        <v>580</v>
      </c>
      <c r="C331" s="51" t="s">
        <v>9845</v>
      </c>
      <c r="D331" s="51">
        <v>863.0</v>
      </c>
      <c r="E331" s="51" t="s">
        <v>18</v>
      </c>
      <c r="F331" s="69" t="s">
        <v>582</v>
      </c>
      <c r="G331" s="51" t="s">
        <v>18</v>
      </c>
      <c r="H331" s="182">
        <v>44082.0</v>
      </c>
      <c r="I331" s="182">
        <v>44082.0</v>
      </c>
      <c r="J331" s="81" t="s">
        <v>9846</v>
      </c>
      <c r="K331" s="439" t="s">
        <v>18</v>
      </c>
      <c r="L331" s="51" t="s">
        <v>18</v>
      </c>
      <c r="M331" s="51" t="s">
        <v>18</v>
      </c>
      <c r="N331" s="51" t="s">
        <v>18</v>
      </c>
      <c r="O331" s="425"/>
      <c r="P331" s="152"/>
    </row>
    <row r="332" hidden="1">
      <c r="A332" s="51">
        <v>2.0</v>
      </c>
      <c r="B332" s="51" t="s">
        <v>580</v>
      </c>
      <c r="C332" s="51" t="s">
        <v>9847</v>
      </c>
      <c r="D332" s="51">
        <v>1023.0</v>
      </c>
      <c r="E332" s="51" t="s">
        <v>18</v>
      </c>
      <c r="F332" s="69" t="s">
        <v>582</v>
      </c>
      <c r="G332" s="51" t="s">
        <v>595</v>
      </c>
      <c r="H332" s="182">
        <v>44082.0</v>
      </c>
      <c r="I332" s="182">
        <v>44083.0</v>
      </c>
      <c r="J332" s="81" t="s">
        <v>9848</v>
      </c>
      <c r="K332" s="439" t="s">
        <v>18</v>
      </c>
      <c r="L332" s="51" t="s">
        <v>18</v>
      </c>
      <c r="M332" s="51" t="s">
        <v>18</v>
      </c>
      <c r="N332" s="51" t="s">
        <v>18</v>
      </c>
      <c r="O332" s="425"/>
      <c r="P332" s="152"/>
    </row>
    <row r="333" hidden="1">
      <c r="A333" s="49">
        <v>2.0</v>
      </c>
      <c r="B333" s="206" t="s">
        <v>9849</v>
      </c>
      <c r="C333" s="51" t="s">
        <v>9850</v>
      </c>
      <c r="D333" s="49">
        <v>1034.0</v>
      </c>
      <c r="E333" s="49" t="s">
        <v>18</v>
      </c>
      <c r="F333" s="49" t="s">
        <v>582</v>
      </c>
      <c r="G333" s="51" t="s">
        <v>202</v>
      </c>
      <c r="H333" s="96">
        <v>44085.0</v>
      </c>
      <c r="I333" s="96">
        <v>44088.0</v>
      </c>
      <c r="J333" s="53" t="s">
        <v>9851</v>
      </c>
      <c r="K333" s="54" t="s">
        <v>18</v>
      </c>
      <c r="L333" s="98" t="s">
        <v>18</v>
      </c>
      <c r="M333" s="55" t="s">
        <v>18</v>
      </c>
      <c r="N333" s="56" t="s">
        <v>18</v>
      </c>
      <c r="O333" s="88"/>
      <c r="P333" s="152"/>
    </row>
    <row r="334" hidden="1">
      <c r="A334" s="49">
        <v>1.0</v>
      </c>
      <c r="B334" s="206" t="s">
        <v>588</v>
      </c>
      <c r="C334" s="51" t="s">
        <v>9852</v>
      </c>
      <c r="D334" s="49">
        <v>887.0</v>
      </c>
      <c r="E334" s="49" t="s">
        <v>18</v>
      </c>
      <c r="F334" s="49" t="s">
        <v>582</v>
      </c>
      <c r="G334" s="51" t="s">
        <v>18</v>
      </c>
      <c r="H334" s="96">
        <v>44088.0</v>
      </c>
      <c r="I334" s="96">
        <v>44088.0</v>
      </c>
      <c r="J334" s="53" t="s">
        <v>9853</v>
      </c>
      <c r="K334" s="54"/>
      <c r="L334" s="98"/>
      <c r="M334" s="55"/>
      <c r="N334" s="56"/>
      <c r="O334" s="425"/>
      <c r="P334" s="152"/>
    </row>
    <row r="335" hidden="1">
      <c r="A335" s="49">
        <v>2.0</v>
      </c>
      <c r="B335" s="206" t="s">
        <v>9854</v>
      </c>
      <c r="C335" s="51" t="s">
        <v>9855</v>
      </c>
      <c r="D335" s="49">
        <v>945.0</v>
      </c>
      <c r="E335" s="49" t="s">
        <v>18</v>
      </c>
      <c r="F335" s="49" t="s">
        <v>582</v>
      </c>
      <c r="G335" s="51" t="s">
        <v>586</v>
      </c>
      <c r="H335" s="96">
        <v>44103.0</v>
      </c>
      <c r="I335" s="96">
        <v>44106.0</v>
      </c>
      <c r="J335" s="53" t="s">
        <v>9856</v>
      </c>
      <c r="K335" s="54" t="s">
        <v>18</v>
      </c>
      <c r="L335" s="98" t="s">
        <v>18</v>
      </c>
      <c r="M335" s="55" t="s">
        <v>18</v>
      </c>
      <c r="N335" s="56" t="s">
        <v>18</v>
      </c>
      <c r="O335" s="88"/>
    </row>
    <row r="336" hidden="1">
      <c r="A336" s="210">
        <v>2.0</v>
      </c>
      <c r="B336" s="294" t="s">
        <v>580</v>
      </c>
      <c r="C336" s="128" t="s">
        <v>9847</v>
      </c>
      <c r="D336" s="210">
        <v>1083.0</v>
      </c>
      <c r="E336" s="210" t="s">
        <v>18</v>
      </c>
      <c r="F336" s="210" t="s">
        <v>582</v>
      </c>
      <c r="G336" s="128" t="s">
        <v>595</v>
      </c>
      <c r="H336" s="211">
        <v>44138.0</v>
      </c>
      <c r="I336" s="212">
        <v>44152.0</v>
      </c>
      <c r="J336" s="452" t="s">
        <v>9857</v>
      </c>
      <c r="K336" s="132" t="s">
        <v>18</v>
      </c>
      <c r="L336" s="133" t="s">
        <v>18</v>
      </c>
      <c r="M336" s="134" t="s">
        <v>18</v>
      </c>
      <c r="N336" s="213" t="s">
        <v>18</v>
      </c>
      <c r="O336" s="58"/>
    </row>
    <row r="337" hidden="1">
      <c r="A337" s="210">
        <v>2.0</v>
      </c>
      <c r="B337" s="294" t="s">
        <v>588</v>
      </c>
      <c r="C337" s="128" t="s">
        <v>70</v>
      </c>
      <c r="D337" s="210">
        <v>1157.0</v>
      </c>
      <c r="E337" s="210" t="s">
        <v>18</v>
      </c>
      <c r="F337" s="210" t="s">
        <v>582</v>
      </c>
      <c r="G337" s="128" t="s">
        <v>18</v>
      </c>
      <c r="H337" s="212">
        <v>44160.0</v>
      </c>
      <c r="I337" s="212">
        <v>44160.0</v>
      </c>
      <c r="J337" s="53" t="s">
        <v>9858</v>
      </c>
      <c r="K337" s="132" t="s">
        <v>18</v>
      </c>
      <c r="L337" s="133" t="s">
        <v>18</v>
      </c>
      <c r="M337" s="134" t="s">
        <v>18</v>
      </c>
      <c r="N337" s="213" t="s">
        <v>18</v>
      </c>
      <c r="O337" s="154"/>
    </row>
    <row r="338" hidden="1">
      <c r="A338" s="210">
        <v>2.0</v>
      </c>
      <c r="B338" s="294" t="s">
        <v>588</v>
      </c>
      <c r="C338" s="128" t="s">
        <v>70</v>
      </c>
      <c r="D338" s="210">
        <v>1156.0</v>
      </c>
      <c r="E338" s="210" t="s">
        <v>18</v>
      </c>
      <c r="F338" s="210" t="s">
        <v>582</v>
      </c>
      <c r="G338" s="128" t="s">
        <v>18</v>
      </c>
      <c r="H338" s="212">
        <v>44160.0</v>
      </c>
      <c r="I338" s="212">
        <v>44160.0</v>
      </c>
      <c r="J338" s="53" t="s">
        <v>9858</v>
      </c>
      <c r="K338" s="132" t="s">
        <v>18</v>
      </c>
      <c r="L338" s="133" t="s">
        <v>18</v>
      </c>
      <c r="M338" s="134" t="s">
        <v>18</v>
      </c>
      <c r="N338" s="213" t="s">
        <v>18</v>
      </c>
      <c r="O338" s="58"/>
      <c r="P338" s="152"/>
    </row>
    <row r="339" hidden="1">
      <c r="A339" s="210">
        <v>2.0</v>
      </c>
      <c r="B339" s="294" t="s">
        <v>9859</v>
      </c>
      <c r="C339" s="128" t="s">
        <v>9860</v>
      </c>
      <c r="D339" s="210">
        <v>1198.0</v>
      </c>
      <c r="E339" s="210" t="s">
        <v>18</v>
      </c>
      <c r="F339" s="210" t="s">
        <v>582</v>
      </c>
      <c r="G339" s="128" t="s">
        <v>18</v>
      </c>
      <c r="H339" s="212">
        <v>44162.0</v>
      </c>
      <c r="I339" s="212">
        <v>44162.0</v>
      </c>
      <c r="J339" s="53" t="s">
        <v>9861</v>
      </c>
      <c r="K339" s="132"/>
      <c r="L339" s="397"/>
      <c r="M339" s="134"/>
      <c r="N339" s="213"/>
      <c r="O339" s="58"/>
    </row>
    <row r="340" hidden="1">
      <c r="A340" s="49">
        <v>2.0</v>
      </c>
      <c r="B340" s="51" t="s">
        <v>7936</v>
      </c>
      <c r="C340" s="51" t="s">
        <v>7937</v>
      </c>
      <c r="D340" s="49">
        <v>1533.0</v>
      </c>
      <c r="E340" s="49" t="s">
        <v>9862</v>
      </c>
      <c r="F340" s="49" t="s">
        <v>582</v>
      </c>
      <c r="G340" s="51" t="s">
        <v>18</v>
      </c>
      <c r="H340" s="96">
        <v>43823.0</v>
      </c>
      <c r="I340" s="96">
        <v>43846.0</v>
      </c>
      <c r="J340" s="53" t="s">
        <v>9863</v>
      </c>
      <c r="K340" s="54">
        <v>2741332.0</v>
      </c>
      <c r="L340" s="98" t="s">
        <v>18</v>
      </c>
      <c r="M340" s="49" t="s">
        <v>18</v>
      </c>
      <c r="N340" s="67" t="s">
        <v>18</v>
      </c>
      <c r="O340" s="425"/>
    </row>
    <row r="341" hidden="1">
      <c r="A341" s="49">
        <v>2.0</v>
      </c>
      <c r="B341" s="51" t="s">
        <v>1272</v>
      </c>
      <c r="C341" s="51" t="s">
        <v>2084</v>
      </c>
      <c r="D341" s="49" t="s">
        <v>18</v>
      </c>
      <c r="E341" s="49" t="s">
        <v>9864</v>
      </c>
      <c r="F341" s="49" t="s">
        <v>582</v>
      </c>
      <c r="G341" s="51" t="s">
        <v>202</v>
      </c>
      <c r="H341" s="96">
        <v>43839.0</v>
      </c>
      <c r="I341" s="96">
        <v>43878.0</v>
      </c>
      <c r="J341" s="53" t="s">
        <v>9865</v>
      </c>
      <c r="K341" s="54">
        <v>4989548.0</v>
      </c>
      <c r="L341" s="98" t="s">
        <v>18</v>
      </c>
      <c r="M341" s="55" t="s">
        <v>18</v>
      </c>
      <c r="N341" s="56" t="s">
        <v>18</v>
      </c>
      <c r="O341" s="425"/>
    </row>
    <row r="342" hidden="1">
      <c r="A342" s="49">
        <v>2.0</v>
      </c>
      <c r="B342" s="51" t="s">
        <v>1272</v>
      </c>
      <c r="C342" s="51" t="s">
        <v>2084</v>
      </c>
      <c r="D342" s="49" t="s">
        <v>18</v>
      </c>
      <c r="E342" s="49" t="s">
        <v>9864</v>
      </c>
      <c r="F342" s="49" t="s">
        <v>582</v>
      </c>
      <c r="G342" s="51" t="s">
        <v>202</v>
      </c>
      <c r="H342" s="96">
        <v>43887.0</v>
      </c>
      <c r="I342" s="96">
        <v>43895.0</v>
      </c>
      <c r="J342" s="53" t="s">
        <v>9866</v>
      </c>
      <c r="K342" s="54">
        <v>4429548.0</v>
      </c>
      <c r="L342" s="98"/>
      <c r="M342" s="55"/>
      <c r="N342" s="56"/>
      <c r="O342" s="88"/>
    </row>
    <row r="343" hidden="1">
      <c r="A343" s="49">
        <v>2.0</v>
      </c>
      <c r="B343" s="206" t="s">
        <v>588</v>
      </c>
      <c r="C343" s="51" t="s">
        <v>9867</v>
      </c>
      <c r="D343" s="49">
        <v>3.0</v>
      </c>
      <c r="E343" s="49" t="s">
        <v>9868</v>
      </c>
      <c r="F343" s="49" t="s">
        <v>582</v>
      </c>
      <c r="G343" s="51" t="s">
        <v>595</v>
      </c>
      <c r="H343" s="96">
        <v>43840.0</v>
      </c>
      <c r="I343" s="96">
        <v>43851.0</v>
      </c>
      <c r="J343" s="53" t="s">
        <v>9869</v>
      </c>
      <c r="K343" s="54">
        <v>1545889.0</v>
      </c>
      <c r="L343" s="98" t="s">
        <v>18</v>
      </c>
      <c r="M343" s="55" t="s">
        <v>18</v>
      </c>
      <c r="N343" s="56" t="s">
        <v>18</v>
      </c>
      <c r="O343" s="425"/>
    </row>
    <row r="344" hidden="1">
      <c r="A344" s="49">
        <v>2.0</v>
      </c>
      <c r="B344" s="206" t="s">
        <v>197</v>
      </c>
      <c r="C344" s="51" t="s">
        <v>9870</v>
      </c>
      <c r="D344" s="49" t="s">
        <v>18</v>
      </c>
      <c r="E344" s="49" t="s">
        <v>9286</v>
      </c>
      <c r="F344" s="49" t="s">
        <v>582</v>
      </c>
      <c r="G344" s="51" t="s">
        <v>227</v>
      </c>
      <c r="H344" s="96">
        <v>43843.0</v>
      </c>
      <c r="I344" s="96">
        <v>43992.0</v>
      </c>
      <c r="J344" s="53" t="s">
        <v>9871</v>
      </c>
      <c r="K344" s="54">
        <v>8.4586898E7</v>
      </c>
      <c r="L344" s="98" t="s">
        <v>18</v>
      </c>
      <c r="M344" s="55" t="s">
        <v>18</v>
      </c>
      <c r="N344" s="56" t="s">
        <v>18</v>
      </c>
      <c r="O344" s="425"/>
    </row>
    <row r="345" hidden="1">
      <c r="A345" s="49">
        <v>2.0</v>
      </c>
      <c r="B345" s="51" t="s">
        <v>580</v>
      </c>
      <c r="C345" s="51" t="s">
        <v>9872</v>
      </c>
      <c r="D345" s="49">
        <v>24.0</v>
      </c>
      <c r="E345" s="49" t="s">
        <v>9873</v>
      </c>
      <c r="F345" s="49" t="s">
        <v>582</v>
      </c>
      <c r="G345" s="51" t="s">
        <v>9874</v>
      </c>
      <c r="H345" s="96">
        <v>43844.0</v>
      </c>
      <c r="I345" s="200">
        <v>43860.0</v>
      </c>
      <c r="J345" s="53" t="s">
        <v>9875</v>
      </c>
      <c r="K345" s="54">
        <v>9.6513041E7</v>
      </c>
      <c r="L345" s="98" t="s">
        <v>18</v>
      </c>
      <c r="M345" s="55" t="s">
        <v>18</v>
      </c>
      <c r="N345" s="56" t="s">
        <v>18</v>
      </c>
      <c r="O345" s="425"/>
    </row>
    <row r="346" hidden="1">
      <c r="A346" s="49">
        <v>2.0</v>
      </c>
      <c r="B346" s="206" t="s">
        <v>9876</v>
      </c>
      <c r="C346" s="51" t="s">
        <v>701</v>
      </c>
      <c r="D346" s="49" t="s">
        <v>18</v>
      </c>
      <c r="E346" s="49" t="s">
        <v>9877</v>
      </c>
      <c r="F346" s="49" t="s">
        <v>582</v>
      </c>
      <c r="G346" s="51" t="s">
        <v>595</v>
      </c>
      <c r="H346" s="96">
        <v>43845.0</v>
      </c>
      <c r="I346" s="96">
        <v>43846.0</v>
      </c>
      <c r="J346" s="53" t="s">
        <v>9878</v>
      </c>
      <c r="K346" s="54">
        <v>5553558.0</v>
      </c>
      <c r="L346" s="398" t="s">
        <v>18</v>
      </c>
      <c r="M346" s="49" t="s">
        <v>18</v>
      </c>
      <c r="N346" s="49" t="s">
        <v>18</v>
      </c>
      <c r="O346" s="425"/>
      <c r="P346" s="152"/>
    </row>
    <row r="347" hidden="1">
      <c r="A347" s="49">
        <v>2.0</v>
      </c>
      <c r="B347" s="206" t="s">
        <v>9876</v>
      </c>
      <c r="C347" s="51" t="s">
        <v>701</v>
      </c>
      <c r="D347" s="49" t="s">
        <v>18</v>
      </c>
      <c r="E347" s="49" t="s">
        <v>9877</v>
      </c>
      <c r="F347" s="49" t="s">
        <v>582</v>
      </c>
      <c r="G347" s="51" t="s">
        <v>595</v>
      </c>
      <c r="H347" s="96">
        <v>43847.0</v>
      </c>
      <c r="I347" s="96">
        <v>43850.0</v>
      </c>
      <c r="J347" s="53" t="s">
        <v>9879</v>
      </c>
      <c r="K347" s="54">
        <v>6135652.0</v>
      </c>
      <c r="L347" s="98" t="s">
        <v>18</v>
      </c>
      <c r="M347" s="49" t="s">
        <v>18</v>
      </c>
      <c r="N347" s="67" t="s">
        <v>18</v>
      </c>
      <c r="O347" s="425"/>
    </row>
    <row r="348" hidden="1">
      <c r="A348" s="49">
        <v>2.0</v>
      </c>
      <c r="B348" s="206" t="s">
        <v>9880</v>
      </c>
      <c r="C348" s="51" t="s">
        <v>9881</v>
      </c>
      <c r="D348" s="49">
        <v>382.0</v>
      </c>
      <c r="E348" s="49" t="s">
        <v>9877</v>
      </c>
      <c r="F348" s="49" t="s">
        <v>582</v>
      </c>
      <c r="G348" s="51" t="s">
        <v>18</v>
      </c>
      <c r="H348" s="96">
        <v>43942.0</v>
      </c>
      <c r="I348" s="96">
        <v>43948.0</v>
      </c>
      <c r="J348" s="53" t="s">
        <v>9882</v>
      </c>
      <c r="K348" s="439">
        <v>1.6041E7</v>
      </c>
      <c r="L348" s="98" t="s">
        <v>18</v>
      </c>
      <c r="M348" s="49" t="s">
        <v>18</v>
      </c>
      <c r="N348" s="67" t="s">
        <v>18</v>
      </c>
      <c r="O348" s="425"/>
    </row>
    <row r="349">
      <c r="A349" s="49">
        <v>2.0</v>
      </c>
      <c r="B349" s="51" t="s">
        <v>7868</v>
      </c>
      <c r="C349" s="51" t="s">
        <v>2781</v>
      </c>
      <c r="D349" s="49" t="s">
        <v>18</v>
      </c>
      <c r="E349" s="49" t="s">
        <v>2782</v>
      </c>
      <c r="F349" s="49" t="s">
        <v>582</v>
      </c>
      <c r="G349" s="51" t="s">
        <v>640</v>
      </c>
      <c r="H349" s="96">
        <v>43844.0</v>
      </c>
      <c r="I349" s="96">
        <v>43871.0</v>
      </c>
      <c r="J349" s="53" t="s">
        <v>9883</v>
      </c>
      <c r="K349" s="54">
        <v>5160766.11</v>
      </c>
      <c r="L349" s="98" t="s">
        <v>2787</v>
      </c>
      <c r="M349" s="55" t="s">
        <v>2785</v>
      </c>
      <c r="N349" s="67" t="s">
        <v>18</v>
      </c>
      <c r="O349" s="425"/>
    </row>
    <row r="350">
      <c r="A350" s="49">
        <v>2.0</v>
      </c>
      <c r="B350" s="51" t="s">
        <v>165</v>
      </c>
      <c r="C350" s="51" t="s">
        <v>3349</v>
      </c>
      <c r="D350" s="49">
        <v>152.0</v>
      </c>
      <c r="E350" s="49" t="s">
        <v>2782</v>
      </c>
      <c r="F350" s="49" t="s">
        <v>582</v>
      </c>
      <c r="G350" s="51" t="s">
        <v>640</v>
      </c>
      <c r="H350" s="96">
        <v>43875.0</v>
      </c>
      <c r="I350" s="96">
        <v>43879.0</v>
      </c>
      <c r="J350" s="53" t="s">
        <v>9884</v>
      </c>
      <c r="K350" s="54">
        <v>5160766.11</v>
      </c>
      <c r="L350" s="98" t="s">
        <v>2787</v>
      </c>
      <c r="M350" s="55" t="s">
        <v>2785</v>
      </c>
      <c r="N350" s="56" t="s">
        <v>18</v>
      </c>
      <c r="O350" s="88"/>
    </row>
    <row r="351">
      <c r="A351" s="49">
        <v>2.0</v>
      </c>
      <c r="B351" s="51" t="s">
        <v>9885</v>
      </c>
      <c r="C351" s="51" t="s">
        <v>3349</v>
      </c>
      <c r="D351" s="49" t="s">
        <v>9886</v>
      </c>
      <c r="E351" s="49" t="s">
        <v>2782</v>
      </c>
      <c r="F351" s="49" t="s">
        <v>582</v>
      </c>
      <c r="G351" s="51" t="s">
        <v>640</v>
      </c>
      <c r="H351" s="96">
        <v>43931.0</v>
      </c>
      <c r="I351" s="281">
        <v>43941.0</v>
      </c>
      <c r="J351" s="53" t="s">
        <v>9887</v>
      </c>
      <c r="K351" s="54">
        <v>5160766.11</v>
      </c>
      <c r="L351" s="98" t="s">
        <v>2784</v>
      </c>
      <c r="M351" s="55" t="s">
        <v>2785</v>
      </c>
      <c r="N351" s="56" t="s">
        <v>18</v>
      </c>
      <c r="O351" s="425"/>
    </row>
    <row r="352" hidden="1">
      <c r="A352" s="49">
        <v>2.0</v>
      </c>
      <c r="B352" s="51" t="s">
        <v>580</v>
      </c>
      <c r="C352" s="51" t="s">
        <v>9888</v>
      </c>
      <c r="D352" s="49" t="s">
        <v>18</v>
      </c>
      <c r="E352" s="49" t="s">
        <v>9889</v>
      </c>
      <c r="F352" s="49" t="s">
        <v>582</v>
      </c>
      <c r="G352" s="51" t="s">
        <v>9874</v>
      </c>
      <c r="H352" s="96">
        <v>43846.0</v>
      </c>
      <c r="I352" s="96">
        <v>43860.0</v>
      </c>
      <c r="J352" s="53" t="s">
        <v>9890</v>
      </c>
      <c r="K352" s="54">
        <v>6.7585521E7</v>
      </c>
      <c r="L352" s="98" t="s">
        <v>18</v>
      </c>
      <c r="M352" s="49" t="s">
        <v>18</v>
      </c>
      <c r="N352" s="67" t="s">
        <v>18</v>
      </c>
      <c r="O352" s="425"/>
    </row>
    <row r="353" hidden="1">
      <c r="A353" s="49">
        <v>2.0</v>
      </c>
      <c r="B353" s="206" t="s">
        <v>580</v>
      </c>
      <c r="C353" s="51" t="s">
        <v>9891</v>
      </c>
      <c r="D353" s="49" t="s">
        <v>18</v>
      </c>
      <c r="E353" s="49" t="s">
        <v>2800</v>
      </c>
      <c r="F353" s="49" t="s">
        <v>582</v>
      </c>
      <c r="G353" s="51" t="s">
        <v>227</v>
      </c>
      <c r="H353" s="96">
        <v>43846.0</v>
      </c>
      <c r="I353" s="96">
        <v>43860.0</v>
      </c>
      <c r="J353" s="53" t="s">
        <v>9892</v>
      </c>
      <c r="K353" s="54">
        <v>4.4798431E7</v>
      </c>
      <c r="L353" s="98" t="s">
        <v>18</v>
      </c>
      <c r="M353" s="49" t="s">
        <v>18</v>
      </c>
      <c r="N353" s="67" t="s">
        <v>18</v>
      </c>
      <c r="O353" s="88"/>
    </row>
    <row r="354">
      <c r="A354" s="49">
        <v>1.0</v>
      </c>
      <c r="B354" s="206" t="s">
        <v>1275</v>
      </c>
      <c r="C354" s="51" t="s">
        <v>1852</v>
      </c>
      <c r="D354" s="49" t="s">
        <v>18</v>
      </c>
      <c r="E354" s="49" t="s">
        <v>4223</v>
      </c>
      <c r="F354" s="49" t="s">
        <v>582</v>
      </c>
      <c r="G354" s="51" t="s">
        <v>18</v>
      </c>
      <c r="H354" s="96">
        <v>43854.0</v>
      </c>
      <c r="I354" s="96">
        <v>43854.0</v>
      </c>
      <c r="J354" s="53" t="s">
        <v>9893</v>
      </c>
      <c r="K354" s="54">
        <v>2805613.0</v>
      </c>
      <c r="L354" s="98" t="s">
        <v>18</v>
      </c>
      <c r="M354" s="55" t="s">
        <v>4226</v>
      </c>
      <c r="N354" s="67" t="s">
        <v>18</v>
      </c>
      <c r="O354" s="425"/>
    </row>
    <row r="355" hidden="1">
      <c r="A355" s="49">
        <v>2.0</v>
      </c>
      <c r="B355" s="206" t="s">
        <v>2812</v>
      </c>
      <c r="C355" s="51" t="s">
        <v>2813</v>
      </c>
      <c r="D355" s="49" t="s">
        <v>18</v>
      </c>
      <c r="E355" s="49" t="s">
        <v>2814</v>
      </c>
      <c r="F355" s="49" t="s">
        <v>582</v>
      </c>
      <c r="G355" s="51" t="s">
        <v>586</v>
      </c>
      <c r="H355" s="200">
        <v>43916.0</v>
      </c>
      <c r="I355" s="200">
        <v>43970.0</v>
      </c>
      <c r="J355" s="53" t="s">
        <v>9894</v>
      </c>
      <c r="K355" s="54"/>
      <c r="L355" s="98"/>
      <c r="M355" s="55"/>
      <c r="N355" s="56"/>
      <c r="O355" s="425"/>
    </row>
    <row r="356" hidden="1">
      <c r="A356" s="49">
        <v>2.0</v>
      </c>
      <c r="B356" s="206" t="s">
        <v>9895</v>
      </c>
      <c r="C356" s="51" t="s">
        <v>9896</v>
      </c>
      <c r="D356" s="49">
        <v>54.0</v>
      </c>
      <c r="E356" s="49" t="s">
        <v>2814</v>
      </c>
      <c r="F356" s="49" t="s">
        <v>582</v>
      </c>
      <c r="G356" s="51" t="s">
        <v>586</v>
      </c>
      <c r="H356" s="96">
        <v>43852.0</v>
      </c>
      <c r="I356" s="96">
        <v>43859.0</v>
      </c>
      <c r="J356" s="53" t="s">
        <v>9897</v>
      </c>
      <c r="K356" s="54" t="s">
        <v>18</v>
      </c>
      <c r="L356" s="98" t="s">
        <v>18</v>
      </c>
      <c r="M356" s="55" t="s">
        <v>18</v>
      </c>
      <c r="N356" s="56" t="s">
        <v>18</v>
      </c>
      <c r="O356" s="425"/>
      <c r="P356" s="152"/>
    </row>
    <row r="357" hidden="1">
      <c r="A357" s="49">
        <v>2.0</v>
      </c>
      <c r="B357" s="206" t="s">
        <v>9895</v>
      </c>
      <c r="C357" s="51" t="s">
        <v>9898</v>
      </c>
      <c r="D357" s="49">
        <v>53.0</v>
      </c>
      <c r="E357" s="49" t="s">
        <v>2814</v>
      </c>
      <c r="F357" s="49" t="s">
        <v>582</v>
      </c>
      <c r="G357" s="51" t="s">
        <v>586</v>
      </c>
      <c r="H357" s="96">
        <v>43852.0</v>
      </c>
      <c r="I357" s="96">
        <v>43859.0</v>
      </c>
      <c r="J357" s="53" t="s">
        <v>9899</v>
      </c>
      <c r="K357" s="54" t="s">
        <v>18</v>
      </c>
      <c r="L357" s="98" t="s">
        <v>18</v>
      </c>
      <c r="M357" s="55" t="s">
        <v>18</v>
      </c>
      <c r="N357" s="56" t="s">
        <v>18</v>
      </c>
      <c r="O357" s="425"/>
      <c r="P357" s="152"/>
    </row>
    <row r="358" hidden="1">
      <c r="A358" s="210">
        <v>2.0</v>
      </c>
      <c r="B358" s="294" t="s">
        <v>2812</v>
      </c>
      <c r="C358" s="128" t="s">
        <v>2813</v>
      </c>
      <c r="D358" s="210" t="s">
        <v>18</v>
      </c>
      <c r="E358" s="210" t="s">
        <v>2814</v>
      </c>
      <c r="F358" s="210" t="s">
        <v>582</v>
      </c>
      <c r="G358" s="128" t="s">
        <v>586</v>
      </c>
      <c r="H358" s="212">
        <v>44138.0</v>
      </c>
      <c r="I358" s="212">
        <v>44158.0</v>
      </c>
      <c r="J358" s="53" t="s">
        <v>9900</v>
      </c>
      <c r="K358" s="132">
        <v>8.006880262E7</v>
      </c>
      <c r="L358" s="133" t="s">
        <v>9901</v>
      </c>
      <c r="M358" s="134" t="s">
        <v>18</v>
      </c>
      <c r="N358" s="213" t="s">
        <v>18</v>
      </c>
      <c r="O358" s="425"/>
    </row>
    <row r="359" hidden="1">
      <c r="A359" s="210">
        <v>2.0</v>
      </c>
      <c r="B359" s="294" t="s">
        <v>2812</v>
      </c>
      <c r="C359" s="128" t="s">
        <v>2813</v>
      </c>
      <c r="D359" s="210" t="s">
        <v>18</v>
      </c>
      <c r="E359" s="210" t="s">
        <v>2814</v>
      </c>
      <c r="F359" s="210" t="s">
        <v>582</v>
      </c>
      <c r="G359" s="128" t="s">
        <v>586</v>
      </c>
      <c r="H359" s="96">
        <v>44176.0</v>
      </c>
      <c r="I359" s="96">
        <v>44180.0</v>
      </c>
      <c r="J359" s="53" t="s">
        <v>9902</v>
      </c>
      <c r="K359" s="54">
        <v>8.0634889E7</v>
      </c>
      <c r="L359" s="98" t="s">
        <v>18</v>
      </c>
      <c r="M359" s="55" t="s">
        <v>18</v>
      </c>
      <c r="N359" s="56" t="s">
        <v>18</v>
      </c>
      <c r="O359" s="88"/>
    </row>
    <row r="360" hidden="1">
      <c r="A360" s="49">
        <v>2.0</v>
      </c>
      <c r="B360" s="206" t="s">
        <v>258</v>
      </c>
      <c r="C360" s="51" t="s">
        <v>9903</v>
      </c>
      <c r="D360" s="49">
        <v>70.0</v>
      </c>
      <c r="E360" s="49" t="s">
        <v>9904</v>
      </c>
      <c r="F360" s="49" t="s">
        <v>582</v>
      </c>
      <c r="G360" s="51" t="s">
        <v>202</v>
      </c>
      <c r="H360" s="96">
        <v>43852.0</v>
      </c>
      <c r="I360" s="96">
        <v>43859.0</v>
      </c>
      <c r="J360" s="53" t="s">
        <v>9905</v>
      </c>
      <c r="K360" s="54">
        <v>1710226.0</v>
      </c>
      <c r="L360" s="98" t="s">
        <v>18</v>
      </c>
      <c r="M360" s="55" t="s">
        <v>18</v>
      </c>
      <c r="N360" s="56" t="s">
        <v>18</v>
      </c>
      <c r="O360" s="88"/>
    </row>
    <row r="361" hidden="1">
      <c r="A361" s="49">
        <v>2.0</v>
      </c>
      <c r="B361" s="206" t="s">
        <v>52</v>
      </c>
      <c r="C361" s="51" t="s">
        <v>701</v>
      </c>
      <c r="D361" s="49" t="s">
        <v>18</v>
      </c>
      <c r="E361" s="49" t="s">
        <v>2816</v>
      </c>
      <c r="F361" s="49" t="s">
        <v>582</v>
      </c>
      <c r="G361" s="51" t="s">
        <v>595</v>
      </c>
      <c r="H361" s="96">
        <v>43852.0</v>
      </c>
      <c r="I361" s="96">
        <v>43853.0</v>
      </c>
      <c r="J361" s="53" t="s">
        <v>9906</v>
      </c>
      <c r="K361" s="54">
        <v>6878583.0</v>
      </c>
      <c r="L361" s="98" t="s">
        <v>18</v>
      </c>
      <c r="M361" s="55" t="s">
        <v>18</v>
      </c>
      <c r="N361" s="56" t="s">
        <v>18</v>
      </c>
      <c r="O361" s="88"/>
    </row>
    <row r="362" hidden="1">
      <c r="A362" s="49">
        <v>2.0</v>
      </c>
      <c r="B362" s="206" t="s">
        <v>52</v>
      </c>
      <c r="C362" s="51" t="s">
        <v>701</v>
      </c>
      <c r="D362" s="49" t="s">
        <v>18</v>
      </c>
      <c r="E362" s="49" t="s">
        <v>2816</v>
      </c>
      <c r="F362" s="49" t="s">
        <v>582</v>
      </c>
      <c r="G362" s="51" t="s">
        <v>595</v>
      </c>
      <c r="H362" s="96">
        <v>43915.0</v>
      </c>
      <c r="I362" s="96">
        <v>43916.0</v>
      </c>
      <c r="J362" s="53" t="s">
        <v>9907</v>
      </c>
      <c r="K362" s="54">
        <v>6999515.0</v>
      </c>
      <c r="L362" s="98" t="s">
        <v>18</v>
      </c>
      <c r="M362" s="55" t="s">
        <v>18</v>
      </c>
      <c r="N362" s="56" t="s">
        <v>18</v>
      </c>
      <c r="O362" s="88"/>
    </row>
    <row r="363" hidden="1">
      <c r="A363" s="49">
        <v>2.0</v>
      </c>
      <c r="B363" s="206" t="s">
        <v>52</v>
      </c>
      <c r="C363" s="51" t="s">
        <v>735</v>
      </c>
      <c r="D363" s="49">
        <v>498.0</v>
      </c>
      <c r="E363" s="49" t="s">
        <v>2816</v>
      </c>
      <c r="F363" s="49" t="s">
        <v>582</v>
      </c>
      <c r="G363" s="51" t="s">
        <v>595</v>
      </c>
      <c r="H363" s="96">
        <v>43984.0</v>
      </c>
      <c r="I363" s="96">
        <v>43987.0</v>
      </c>
      <c r="J363" s="81" t="s">
        <v>9908</v>
      </c>
      <c r="K363" s="54">
        <v>6999515.0</v>
      </c>
      <c r="L363" s="98" t="s">
        <v>9909</v>
      </c>
      <c r="M363" s="55" t="s">
        <v>18</v>
      </c>
      <c r="N363" s="56" t="s">
        <v>18</v>
      </c>
      <c r="O363" s="425"/>
      <c r="P363" s="152"/>
    </row>
    <row r="364" hidden="1">
      <c r="A364" s="210">
        <v>2.0</v>
      </c>
      <c r="B364" s="294" t="s">
        <v>52</v>
      </c>
      <c r="C364" s="128" t="s">
        <v>2796</v>
      </c>
      <c r="D364" s="210">
        <v>1281.0</v>
      </c>
      <c r="E364" s="210" t="s">
        <v>2816</v>
      </c>
      <c r="F364" s="210" t="s">
        <v>582</v>
      </c>
      <c r="G364" s="128" t="s">
        <v>595</v>
      </c>
      <c r="H364" s="212">
        <v>44182.0</v>
      </c>
      <c r="I364" s="212">
        <v>44196.0</v>
      </c>
      <c r="J364" s="53" t="s">
        <v>9910</v>
      </c>
      <c r="K364" s="132">
        <v>6999515.0</v>
      </c>
      <c r="L364" s="133" t="s">
        <v>2818</v>
      </c>
      <c r="M364" s="134" t="s">
        <v>18</v>
      </c>
      <c r="N364" s="213" t="s">
        <v>18</v>
      </c>
      <c r="O364" s="58"/>
      <c r="P364" s="152"/>
    </row>
    <row r="365">
      <c r="A365" s="258">
        <v>1.0</v>
      </c>
      <c r="B365" s="436" t="s">
        <v>588</v>
      </c>
      <c r="C365" s="51" t="s">
        <v>9911</v>
      </c>
      <c r="D365" s="258">
        <v>129.0</v>
      </c>
      <c r="E365" s="258" t="s">
        <v>7843</v>
      </c>
      <c r="F365" s="258" t="s">
        <v>582</v>
      </c>
      <c r="G365" s="124" t="s">
        <v>18</v>
      </c>
      <c r="H365" s="283">
        <v>43969.0</v>
      </c>
      <c r="I365" s="283">
        <v>43969.0</v>
      </c>
      <c r="J365" s="53" t="s">
        <v>9912</v>
      </c>
      <c r="K365" s="54">
        <v>210915.0</v>
      </c>
      <c r="L365" s="133" t="s">
        <v>9913</v>
      </c>
      <c r="M365" s="258" t="s">
        <v>9914</v>
      </c>
      <c r="N365" s="437">
        <v>63274.5</v>
      </c>
      <c r="O365" s="88" t="s">
        <v>337</v>
      </c>
    </row>
    <row r="366">
      <c r="A366" s="49">
        <v>1.0</v>
      </c>
      <c r="B366" s="206" t="s">
        <v>7095</v>
      </c>
      <c r="C366" s="51" t="s">
        <v>120</v>
      </c>
      <c r="D366" s="49">
        <v>212.0</v>
      </c>
      <c r="E366" s="49" t="s">
        <v>7096</v>
      </c>
      <c r="F366" s="49" t="s">
        <v>582</v>
      </c>
      <c r="G366" s="51" t="s">
        <v>18</v>
      </c>
      <c r="H366" s="96">
        <v>43878.0</v>
      </c>
      <c r="I366" s="96">
        <v>43888.0</v>
      </c>
      <c r="J366" s="53" t="s">
        <v>9915</v>
      </c>
      <c r="K366" s="432">
        <v>1278795.0</v>
      </c>
      <c r="L366" s="98" t="s">
        <v>9916</v>
      </c>
      <c r="M366" s="55" t="s">
        <v>7099</v>
      </c>
      <c r="N366" s="56" t="s">
        <v>18</v>
      </c>
      <c r="O366" s="425"/>
    </row>
    <row r="367" hidden="1">
      <c r="A367" s="49">
        <v>2.0</v>
      </c>
      <c r="B367" s="206" t="s">
        <v>9895</v>
      </c>
      <c r="C367" s="51" t="s">
        <v>9917</v>
      </c>
      <c r="D367" s="49" t="s">
        <v>18</v>
      </c>
      <c r="E367" s="49" t="s">
        <v>9918</v>
      </c>
      <c r="F367" s="49" t="s">
        <v>582</v>
      </c>
      <c r="G367" s="51" t="s">
        <v>586</v>
      </c>
      <c r="H367" s="96">
        <v>43864.0</v>
      </c>
      <c r="I367" s="96">
        <v>43867.0</v>
      </c>
      <c r="J367" s="53" t="s">
        <v>9919</v>
      </c>
      <c r="K367" s="54">
        <v>8.8016745E7</v>
      </c>
      <c r="L367" s="98" t="s">
        <v>18</v>
      </c>
      <c r="M367" s="55" t="s">
        <v>18</v>
      </c>
      <c r="N367" s="56" t="s">
        <v>18</v>
      </c>
      <c r="O367" s="425"/>
      <c r="P367" s="152"/>
    </row>
    <row r="368" hidden="1">
      <c r="A368" s="49">
        <v>2.0</v>
      </c>
      <c r="B368" s="51" t="s">
        <v>9920</v>
      </c>
      <c r="C368" s="51" t="s">
        <v>9921</v>
      </c>
      <c r="D368" s="49">
        <v>94.0</v>
      </c>
      <c r="E368" s="49" t="s">
        <v>668</v>
      </c>
      <c r="F368" s="49" t="s">
        <v>582</v>
      </c>
      <c r="G368" s="51" t="s">
        <v>595</v>
      </c>
      <c r="H368" s="96">
        <v>43864.0</v>
      </c>
      <c r="I368" s="96">
        <v>43872.0</v>
      </c>
      <c r="J368" s="81" t="s">
        <v>9922</v>
      </c>
      <c r="K368" s="54">
        <v>703855.17</v>
      </c>
      <c r="L368" s="98" t="s">
        <v>18</v>
      </c>
      <c r="M368" s="55" t="s">
        <v>18</v>
      </c>
      <c r="N368" s="56" t="s">
        <v>18</v>
      </c>
      <c r="O368" s="425"/>
    </row>
    <row r="369" hidden="1">
      <c r="A369" s="49">
        <v>2.0</v>
      </c>
      <c r="B369" s="51" t="s">
        <v>9920</v>
      </c>
      <c r="C369" s="51" t="s">
        <v>9921</v>
      </c>
      <c r="D369" s="49" t="s">
        <v>18</v>
      </c>
      <c r="E369" s="49" t="s">
        <v>668</v>
      </c>
      <c r="F369" s="49" t="s">
        <v>582</v>
      </c>
      <c r="G369" s="51" t="s">
        <v>595</v>
      </c>
      <c r="H369" s="96">
        <v>43887.0</v>
      </c>
      <c r="I369" s="96">
        <v>43888.0</v>
      </c>
      <c r="J369" s="81" t="s">
        <v>9923</v>
      </c>
      <c r="K369" s="54">
        <v>704982.51</v>
      </c>
      <c r="L369" s="98" t="s">
        <v>18</v>
      </c>
      <c r="M369" s="55" t="s">
        <v>18</v>
      </c>
      <c r="N369" s="56" t="s">
        <v>18</v>
      </c>
      <c r="O369" s="425"/>
      <c r="P369" s="152"/>
    </row>
    <row r="370" hidden="1">
      <c r="A370" s="49">
        <v>2.0</v>
      </c>
      <c r="B370" s="51" t="s">
        <v>588</v>
      </c>
      <c r="C370" s="51" t="s">
        <v>585</v>
      </c>
      <c r="D370" s="49">
        <v>214.0</v>
      </c>
      <c r="E370" s="49" t="s">
        <v>668</v>
      </c>
      <c r="F370" s="49" t="s">
        <v>582</v>
      </c>
      <c r="G370" s="51" t="s">
        <v>595</v>
      </c>
      <c r="H370" s="96">
        <v>43892.0</v>
      </c>
      <c r="I370" s="96">
        <v>43892.0</v>
      </c>
      <c r="J370" s="53" t="s">
        <v>9924</v>
      </c>
      <c r="K370" s="54">
        <v>2098976.12</v>
      </c>
      <c r="L370" s="98" t="s">
        <v>18</v>
      </c>
      <c r="M370" s="55" t="s">
        <v>18</v>
      </c>
      <c r="N370" s="56" t="s">
        <v>18</v>
      </c>
      <c r="O370" s="425"/>
    </row>
    <row r="371" hidden="1">
      <c r="A371" s="49">
        <v>1.0</v>
      </c>
      <c r="B371" s="206" t="s">
        <v>588</v>
      </c>
      <c r="C371" s="51" t="s">
        <v>585</v>
      </c>
      <c r="D371" s="49">
        <v>480.0</v>
      </c>
      <c r="E371" s="49" t="s">
        <v>668</v>
      </c>
      <c r="F371" s="49" t="s">
        <v>582</v>
      </c>
      <c r="G371" s="51" t="s">
        <v>595</v>
      </c>
      <c r="H371" s="96">
        <v>43978.0</v>
      </c>
      <c r="I371" s="96">
        <v>43980.0</v>
      </c>
      <c r="J371" s="53" t="s">
        <v>9925</v>
      </c>
      <c r="K371" s="54">
        <v>2098976.12</v>
      </c>
      <c r="L371" s="98" t="s">
        <v>18</v>
      </c>
      <c r="M371" s="55" t="s">
        <v>18</v>
      </c>
      <c r="N371" s="56" t="s">
        <v>18</v>
      </c>
      <c r="O371" s="425"/>
    </row>
    <row r="372" hidden="1">
      <c r="A372" s="49">
        <v>1.0</v>
      </c>
      <c r="B372" s="51" t="s">
        <v>588</v>
      </c>
      <c r="C372" s="51" t="s">
        <v>585</v>
      </c>
      <c r="D372" s="49">
        <v>593.0</v>
      </c>
      <c r="E372" s="49" t="s">
        <v>668</v>
      </c>
      <c r="F372" s="49" t="s">
        <v>582</v>
      </c>
      <c r="G372" s="51" t="s">
        <v>595</v>
      </c>
      <c r="H372" s="96">
        <v>44011.0</v>
      </c>
      <c r="I372" s="96">
        <v>44020.0</v>
      </c>
      <c r="J372" s="81" t="s">
        <v>9926</v>
      </c>
      <c r="K372" s="54">
        <v>2098976.12</v>
      </c>
      <c r="L372" s="98" t="s">
        <v>2694</v>
      </c>
      <c r="M372" s="55" t="s">
        <v>18</v>
      </c>
      <c r="N372" s="56" t="s">
        <v>18</v>
      </c>
      <c r="O372" s="88"/>
    </row>
    <row r="373">
      <c r="A373" s="49">
        <v>1.0</v>
      </c>
      <c r="B373" s="206" t="s">
        <v>588</v>
      </c>
      <c r="C373" s="51" t="s">
        <v>3090</v>
      </c>
      <c r="D373" s="49">
        <v>478.0</v>
      </c>
      <c r="E373" s="49" t="s">
        <v>3091</v>
      </c>
      <c r="F373" s="49" t="s">
        <v>582</v>
      </c>
      <c r="G373" s="51" t="s">
        <v>595</v>
      </c>
      <c r="H373" s="96">
        <v>43978.0</v>
      </c>
      <c r="I373" s="96">
        <v>43987.0</v>
      </c>
      <c r="J373" s="53" t="s">
        <v>9927</v>
      </c>
      <c r="K373" s="54">
        <v>313084.99</v>
      </c>
      <c r="L373" s="98" t="s">
        <v>3093</v>
      </c>
      <c r="M373" s="55" t="s">
        <v>3094</v>
      </c>
      <c r="N373" s="56" t="s">
        <v>18</v>
      </c>
      <c r="O373" s="425"/>
    </row>
    <row r="374">
      <c r="A374" s="49">
        <v>1.0</v>
      </c>
      <c r="B374" s="206" t="s">
        <v>588</v>
      </c>
      <c r="C374" s="51" t="s">
        <v>3090</v>
      </c>
      <c r="D374" s="49">
        <v>479.0</v>
      </c>
      <c r="E374" s="49" t="s">
        <v>3091</v>
      </c>
      <c r="F374" s="49" t="s">
        <v>582</v>
      </c>
      <c r="G374" s="51" t="s">
        <v>595</v>
      </c>
      <c r="H374" s="96">
        <v>43978.0</v>
      </c>
      <c r="I374" s="96">
        <v>43979.0</v>
      </c>
      <c r="J374" s="53" t="s">
        <v>9928</v>
      </c>
      <c r="K374" s="54">
        <v>313084.99</v>
      </c>
      <c r="L374" s="98" t="s">
        <v>3093</v>
      </c>
      <c r="M374" s="55" t="s">
        <v>3094</v>
      </c>
      <c r="N374" s="56" t="s">
        <v>18</v>
      </c>
      <c r="O374" s="425"/>
    </row>
    <row r="375" hidden="1">
      <c r="A375" s="49">
        <v>2.0</v>
      </c>
      <c r="B375" s="206" t="s">
        <v>9920</v>
      </c>
      <c r="C375" s="51" t="s">
        <v>3090</v>
      </c>
      <c r="D375" s="49">
        <v>95.0</v>
      </c>
      <c r="E375" s="49" t="s">
        <v>3091</v>
      </c>
      <c r="F375" s="49" t="s">
        <v>582</v>
      </c>
      <c r="G375" s="51" t="s">
        <v>595</v>
      </c>
      <c r="H375" s="96">
        <v>43864.0</v>
      </c>
      <c r="I375" s="96">
        <v>43872.0</v>
      </c>
      <c r="J375" s="81" t="s">
        <v>9929</v>
      </c>
      <c r="K375" s="54">
        <v>313085.0</v>
      </c>
      <c r="L375" s="98" t="s">
        <v>18</v>
      </c>
      <c r="M375" s="55" t="s">
        <v>18</v>
      </c>
      <c r="N375" s="56" t="s">
        <v>18</v>
      </c>
      <c r="O375" s="88"/>
    </row>
    <row r="376">
      <c r="A376" s="49">
        <v>1.0</v>
      </c>
      <c r="B376" s="206" t="s">
        <v>588</v>
      </c>
      <c r="C376" s="51" t="s">
        <v>9930</v>
      </c>
      <c r="D376" s="49" t="s">
        <v>9931</v>
      </c>
      <c r="E376" s="49" t="s">
        <v>2851</v>
      </c>
      <c r="F376" s="49" t="s">
        <v>582</v>
      </c>
      <c r="G376" s="51" t="s">
        <v>595</v>
      </c>
      <c r="H376" s="96">
        <v>43991.0</v>
      </c>
      <c r="I376" s="96">
        <v>44004.0</v>
      </c>
      <c r="J376" s="53" t="s">
        <v>9932</v>
      </c>
      <c r="K376" s="54">
        <v>725078.0</v>
      </c>
      <c r="L376" s="98" t="s">
        <v>2853</v>
      </c>
      <c r="M376" s="55" t="s">
        <v>2854</v>
      </c>
      <c r="N376" s="56"/>
      <c r="O376" s="425"/>
    </row>
    <row r="377">
      <c r="A377" s="49">
        <v>1.0</v>
      </c>
      <c r="B377" s="206" t="s">
        <v>588</v>
      </c>
      <c r="C377" s="51" t="s">
        <v>9930</v>
      </c>
      <c r="D377" s="49">
        <v>593.0</v>
      </c>
      <c r="E377" s="49" t="s">
        <v>2851</v>
      </c>
      <c r="F377" s="49" t="s">
        <v>582</v>
      </c>
      <c r="G377" s="51" t="s">
        <v>595</v>
      </c>
      <c r="H377" s="200">
        <v>44004.0</v>
      </c>
      <c r="I377" s="200">
        <v>44034.0</v>
      </c>
      <c r="J377" s="81" t="s">
        <v>9933</v>
      </c>
      <c r="K377" s="54">
        <v>725078.0</v>
      </c>
      <c r="L377" s="98" t="s">
        <v>2853</v>
      </c>
      <c r="M377" s="55" t="s">
        <v>2854</v>
      </c>
      <c r="N377" s="56"/>
      <c r="O377" s="425"/>
    </row>
    <row r="378">
      <c r="A378" s="49">
        <v>1.0</v>
      </c>
      <c r="B378" s="206" t="s">
        <v>588</v>
      </c>
      <c r="C378" s="51" t="s">
        <v>9930</v>
      </c>
      <c r="D378" s="49">
        <v>718.0</v>
      </c>
      <c r="E378" s="49" t="s">
        <v>2851</v>
      </c>
      <c r="F378" s="49" t="s">
        <v>582</v>
      </c>
      <c r="G378" s="51" t="s">
        <v>595</v>
      </c>
      <c r="H378" s="96">
        <v>44043.0</v>
      </c>
      <c r="I378" s="96">
        <v>44053.0</v>
      </c>
      <c r="J378" s="53" t="s">
        <v>9934</v>
      </c>
      <c r="K378" s="54">
        <v>725078.0</v>
      </c>
      <c r="L378" s="98" t="s">
        <v>2853</v>
      </c>
      <c r="M378" s="55" t="s">
        <v>2854</v>
      </c>
      <c r="N378" s="56"/>
      <c r="O378" s="425"/>
    </row>
    <row r="379">
      <c r="A379" s="49">
        <v>1.0</v>
      </c>
      <c r="B379" s="206" t="s">
        <v>588</v>
      </c>
      <c r="C379" s="51" t="s">
        <v>9930</v>
      </c>
      <c r="D379" s="49" t="s">
        <v>9935</v>
      </c>
      <c r="E379" s="49" t="s">
        <v>2851</v>
      </c>
      <c r="F379" s="49" t="s">
        <v>582</v>
      </c>
      <c r="G379" s="51" t="s">
        <v>595</v>
      </c>
      <c r="H379" s="96">
        <v>44077.0</v>
      </c>
      <c r="I379" s="96">
        <v>44105.0</v>
      </c>
      <c r="J379" s="53" t="s">
        <v>9936</v>
      </c>
      <c r="K379" s="54">
        <v>725078.0</v>
      </c>
      <c r="L379" s="98" t="s">
        <v>2853</v>
      </c>
      <c r="M379" s="55" t="s">
        <v>2854</v>
      </c>
      <c r="N379" s="56" t="s">
        <v>18</v>
      </c>
      <c r="O379" s="88"/>
      <c r="P379" s="152"/>
    </row>
    <row r="380" hidden="1">
      <c r="A380" s="49">
        <v>2.0</v>
      </c>
      <c r="B380" s="206" t="s">
        <v>9920</v>
      </c>
      <c r="C380" s="51" t="s">
        <v>9937</v>
      </c>
      <c r="D380" s="49">
        <v>96.0</v>
      </c>
      <c r="E380" s="49" t="s">
        <v>2851</v>
      </c>
      <c r="F380" s="49" t="s">
        <v>582</v>
      </c>
      <c r="G380" s="51" t="s">
        <v>595</v>
      </c>
      <c r="H380" s="96">
        <v>43864.0</v>
      </c>
      <c r="I380" s="96">
        <v>43872.0</v>
      </c>
      <c r="J380" s="81" t="s">
        <v>9938</v>
      </c>
      <c r="K380" s="54">
        <v>725078.0</v>
      </c>
      <c r="L380" s="98" t="s">
        <v>18</v>
      </c>
      <c r="M380" s="55" t="s">
        <v>18</v>
      </c>
      <c r="N380" s="56" t="s">
        <v>18</v>
      </c>
      <c r="O380" s="425"/>
      <c r="P380" s="152"/>
    </row>
    <row r="381">
      <c r="A381" s="49">
        <v>2.0</v>
      </c>
      <c r="B381" s="206" t="s">
        <v>52</v>
      </c>
      <c r="C381" s="51" t="s">
        <v>690</v>
      </c>
      <c r="D381" s="49">
        <v>493.0</v>
      </c>
      <c r="E381" s="49" t="s">
        <v>691</v>
      </c>
      <c r="F381" s="49" t="s">
        <v>582</v>
      </c>
      <c r="G381" s="51" t="s">
        <v>634</v>
      </c>
      <c r="H381" s="96">
        <v>43980.0</v>
      </c>
      <c r="I381" s="96">
        <v>44001.0</v>
      </c>
      <c r="J381" s="53" t="s">
        <v>9939</v>
      </c>
      <c r="K381" s="97">
        <v>5.61355E7</v>
      </c>
      <c r="L381" s="98" t="s">
        <v>18</v>
      </c>
      <c r="M381" s="55" t="s">
        <v>694</v>
      </c>
      <c r="N381" s="56" t="s">
        <v>18</v>
      </c>
      <c r="O381" s="88"/>
      <c r="P381" s="152"/>
    </row>
    <row r="382">
      <c r="A382" s="49">
        <v>2.0</v>
      </c>
      <c r="B382" s="206" t="s">
        <v>52</v>
      </c>
      <c r="C382" s="51" t="s">
        <v>690</v>
      </c>
      <c r="D382" s="49">
        <v>690.0</v>
      </c>
      <c r="E382" s="49" t="s">
        <v>691</v>
      </c>
      <c r="F382" s="49" t="s">
        <v>582</v>
      </c>
      <c r="G382" s="51" t="s">
        <v>634</v>
      </c>
      <c r="H382" s="96">
        <v>44035.0</v>
      </c>
      <c r="I382" s="96">
        <v>44068.0</v>
      </c>
      <c r="J382" s="53" t="s">
        <v>9940</v>
      </c>
      <c r="K382" s="97">
        <v>5.61355E7</v>
      </c>
      <c r="L382" s="98" t="s">
        <v>693</v>
      </c>
      <c r="M382" s="55" t="s">
        <v>694</v>
      </c>
      <c r="N382" s="67" t="s">
        <v>18</v>
      </c>
      <c r="O382" s="88"/>
    </row>
    <row r="383">
      <c r="A383" s="49">
        <v>2.0</v>
      </c>
      <c r="B383" s="206" t="s">
        <v>52</v>
      </c>
      <c r="C383" s="51" t="s">
        <v>690</v>
      </c>
      <c r="D383" s="49">
        <v>929.0</v>
      </c>
      <c r="E383" s="49" t="s">
        <v>691</v>
      </c>
      <c r="F383" s="49" t="s">
        <v>582</v>
      </c>
      <c r="G383" s="51" t="s">
        <v>634</v>
      </c>
      <c r="H383" s="96">
        <v>44074.0</v>
      </c>
      <c r="I383" s="96">
        <v>44077.0</v>
      </c>
      <c r="J383" s="53" t="s">
        <v>9941</v>
      </c>
      <c r="K383" s="97">
        <v>5.61355E7</v>
      </c>
      <c r="L383" s="98" t="s">
        <v>693</v>
      </c>
      <c r="M383" s="55" t="s">
        <v>694</v>
      </c>
      <c r="N383" s="56" t="s">
        <v>18</v>
      </c>
      <c r="O383" s="425"/>
    </row>
    <row r="384" hidden="1">
      <c r="A384" s="49">
        <v>2.0</v>
      </c>
      <c r="B384" s="51" t="s">
        <v>2885</v>
      </c>
      <c r="C384" s="51" t="s">
        <v>690</v>
      </c>
      <c r="D384" s="49">
        <v>108.0</v>
      </c>
      <c r="E384" s="49" t="s">
        <v>691</v>
      </c>
      <c r="F384" s="49" t="s">
        <v>582</v>
      </c>
      <c r="G384" s="51" t="s">
        <v>288</v>
      </c>
      <c r="H384" s="200">
        <v>43859.0</v>
      </c>
      <c r="I384" s="96">
        <v>43895.0</v>
      </c>
      <c r="J384" s="81" t="s">
        <v>9942</v>
      </c>
      <c r="K384" s="54">
        <v>7.6950755E7</v>
      </c>
      <c r="L384" s="98" t="s">
        <v>18</v>
      </c>
      <c r="M384" s="55" t="s">
        <v>18</v>
      </c>
      <c r="N384" s="56" t="s">
        <v>18</v>
      </c>
      <c r="O384" s="425"/>
    </row>
    <row r="385" hidden="1">
      <c r="A385" s="49">
        <v>2.0</v>
      </c>
      <c r="B385" s="206" t="s">
        <v>9943</v>
      </c>
      <c r="C385" s="51" t="s">
        <v>690</v>
      </c>
      <c r="D385" s="49">
        <v>261.0</v>
      </c>
      <c r="E385" s="49" t="s">
        <v>691</v>
      </c>
      <c r="F385" s="49" t="s">
        <v>582</v>
      </c>
      <c r="G385" s="51" t="s">
        <v>288</v>
      </c>
      <c r="H385" s="96">
        <v>43903.0</v>
      </c>
      <c r="I385" s="96">
        <v>43914.0</v>
      </c>
      <c r="J385" s="53" t="s">
        <v>9944</v>
      </c>
      <c r="K385" s="54">
        <v>6.3861356E7</v>
      </c>
      <c r="L385" s="98" t="s">
        <v>18</v>
      </c>
      <c r="M385" s="55" t="s">
        <v>18</v>
      </c>
      <c r="N385" s="56" t="s">
        <v>18</v>
      </c>
      <c r="O385" s="425"/>
    </row>
    <row r="386" hidden="1">
      <c r="A386" s="49">
        <v>2.0</v>
      </c>
      <c r="B386" s="206" t="s">
        <v>2885</v>
      </c>
      <c r="C386" s="51" t="s">
        <v>690</v>
      </c>
      <c r="D386" s="49">
        <v>102.0</v>
      </c>
      <c r="E386" s="49" t="s">
        <v>691</v>
      </c>
      <c r="F386" s="49" t="s">
        <v>582</v>
      </c>
      <c r="G386" s="51" t="s">
        <v>497</v>
      </c>
      <c r="H386" s="96">
        <v>43872.0</v>
      </c>
      <c r="I386" s="96">
        <v>43964.0</v>
      </c>
      <c r="J386" s="53" t="s">
        <v>9945</v>
      </c>
      <c r="K386" s="54">
        <v>7.6950755E7</v>
      </c>
      <c r="L386" s="98" t="s">
        <v>18</v>
      </c>
      <c r="M386" s="55" t="s">
        <v>18</v>
      </c>
      <c r="N386" s="56" t="s">
        <v>18</v>
      </c>
      <c r="O386" s="88"/>
    </row>
    <row r="387" hidden="1">
      <c r="A387" s="49">
        <v>2.0</v>
      </c>
      <c r="B387" s="51" t="s">
        <v>9946</v>
      </c>
      <c r="C387" s="51" t="s">
        <v>9947</v>
      </c>
      <c r="D387" s="49">
        <v>322.0</v>
      </c>
      <c r="E387" s="49" t="s">
        <v>691</v>
      </c>
      <c r="F387" s="49" t="s">
        <v>582</v>
      </c>
      <c r="G387" s="51" t="s">
        <v>634</v>
      </c>
      <c r="H387" s="96">
        <v>43916.0</v>
      </c>
      <c r="I387" s="96">
        <v>43934.0</v>
      </c>
      <c r="J387" s="53" t="s">
        <v>9948</v>
      </c>
      <c r="K387" s="54">
        <v>5.8271858E7</v>
      </c>
      <c r="L387" s="98" t="s">
        <v>18</v>
      </c>
      <c r="M387" s="55" t="s">
        <v>18</v>
      </c>
      <c r="N387" s="56" t="s">
        <v>18</v>
      </c>
      <c r="O387" s="425"/>
    </row>
    <row r="388" hidden="1">
      <c r="A388" s="49">
        <v>2.0</v>
      </c>
      <c r="B388" s="51" t="s">
        <v>9943</v>
      </c>
      <c r="C388" s="51" t="s">
        <v>9949</v>
      </c>
      <c r="D388" s="49">
        <v>465.0</v>
      </c>
      <c r="E388" s="49" t="s">
        <v>691</v>
      </c>
      <c r="F388" s="49" t="s">
        <v>582</v>
      </c>
      <c r="G388" s="49" t="s">
        <v>288</v>
      </c>
      <c r="H388" s="96">
        <v>43937.0</v>
      </c>
      <c r="I388" s="96">
        <v>43965.0</v>
      </c>
      <c r="J388" s="53" t="s">
        <v>9950</v>
      </c>
      <c r="K388" s="54">
        <v>5.61355E7</v>
      </c>
      <c r="L388" s="98" t="s">
        <v>18</v>
      </c>
      <c r="M388" s="55" t="s">
        <v>18</v>
      </c>
      <c r="N388" s="56" t="s">
        <v>18</v>
      </c>
      <c r="O388" s="425"/>
    </row>
    <row r="389" hidden="1">
      <c r="A389" s="49">
        <v>2.0</v>
      </c>
      <c r="B389" s="206" t="s">
        <v>7913</v>
      </c>
      <c r="C389" s="51" t="s">
        <v>9951</v>
      </c>
      <c r="D389" s="49">
        <v>101.0</v>
      </c>
      <c r="E389" s="49" t="s">
        <v>9952</v>
      </c>
      <c r="F389" s="49" t="s">
        <v>582</v>
      </c>
      <c r="G389" s="51" t="s">
        <v>202</v>
      </c>
      <c r="H389" s="96">
        <v>43857.0</v>
      </c>
      <c r="I389" s="96">
        <v>43875.0</v>
      </c>
      <c r="J389" s="53" t="s">
        <v>9953</v>
      </c>
      <c r="K389" s="54" t="s">
        <v>18</v>
      </c>
      <c r="L389" s="98" t="s">
        <v>18</v>
      </c>
      <c r="M389" s="55" t="s">
        <v>18</v>
      </c>
      <c r="N389" s="56" t="s">
        <v>18</v>
      </c>
      <c r="O389" s="425"/>
    </row>
    <row r="390" hidden="1">
      <c r="A390" s="49">
        <v>2.0</v>
      </c>
      <c r="B390" s="206" t="s">
        <v>9954</v>
      </c>
      <c r="C390" s="51" t="s">
        <v>9903</v>
      </c>
      <c r="D390" s="49">
        <v>155.0</v>
      </c>
      <c r="E390" s="49" t="s">
        <v>9955</v>
      </c>
      <c r="F390" s="49" t="s">
        <v>582</v>
      </c>
      <c r="G390" s="51" t="s">
        <v>202</v>
      </c>
      <c r="H390" s="96">
        <v>43867.0</v>
      </c>
      <c r="I390" s="96">
        <v>43882.0</v>
      </c>
      <c r="J390" s="466" t="s">
        <v>9956</v>
      </c>
      <c r="K390" s="54" t="s">
        <v>18</v>
      </c>
      <c r="L390" s="98" t="s">
        <v>18</v>
      </c>
      <c r="M390" s="55" t="s">
        <v>18</v>
      </c>
      <c r="N390" s="56" t="s">
        <v>18</v>
      </c>
      <c r="O390" s="88"/>
    </row>
    <row r="391" hidden="1">
      <c r="A391" s="49">
        <v>2.0</v>
      </c>
      <c r="B391" s="51" t="s">
        <v>2736</v>
      </c>
      <c r="C391" s="51" t="s">
        <v>9957</v>
      </c>
      <c r="D391" s="49">
        <v>116.0</v>
      </c>
      <c r="E391" s="49" t="s">
        <v>9958</v>
      </c>
      <c r="F391" s="49" t="s">
        <v>582</v>
      </c>
      <c r="G391" s="51" t="s">
        <v>18</v>
      </c>
      <c r="H391" s="96">
        <v>43859.0</v>
      </c>
      <c r="I391" s="96">
        <v>43871.0</v>
      </c>
      <c r="J391" s="53" t="s">
        <v>9959</v>
      </c>
      <c r="K391" s="54" t="s">
        <v>18</v>
      </c>
      <c r="L391" s="98" t="s">
        <v>18</v>
      </c>
      <c r="M391" s="55" t="s">
        <v>18</v>
      </c>
      <c r="N391" s="56" t="s">
        <v>18</v>
      </c>
      <c r="O391" s="425"/>
    </row>
    <row r="392">
      <c r="A392" s="49">
        <v>2.0</v>
      </c>
      <c r="B392" s="85" t="s">
        <v>52</v>
      </c>
      <c r="C392" s="51" t="s">
        <v>2886</v>
      </c>
      <c r="D392" s="49">
        <v>836.0</v>
      </c>
      <c r="E392" s="49" t="s">
        <v>697</v>
      </c>
      <c r="F392" s="49" t="s">
        <v>582</v>
      </c>
      <c r="G392" s="51" t="s">
        <v>634</v>
      </c>
      <c r="H392" s="96">
        <v>44075.0</v>
      </c>
      <c r="I392" s="96">
        <v>44076.0</v>
      </c>
      <c r="J392" s="81" t="s">
        <v>9960</v>
      </c>
      <c r="K392" s="54">
        <v>6.725E7</v>
      </c>
      <c r="L392" s="98" t="s">
        <v>2888</v>
      </c>
      <c r="M392" s="55" t="s">
        <v>2889</v>
      </c>
      <c r="N392" s="56" t="s">
        <v>18</v>
      </c>
      <c r="O392" s="88"/>
    </row>
    <row r="393" hidden="1">
      <c r="A393" s="49">
        <v>2.0</v>
      </c>
      <c r="B393" s="51" t="s">
        <v>2885</v>
      </c>
      <c r="C393" s="51" t="s">
        <v>7432</v>
      </c>
      <c r="D393" s="49">
        <v>1239.0</v>
      </c>
      <c r="E393" s="49" t="s">
        <v>697</v>
      </c>
      <c r="F393" s="49" t="s">
        <v>582</v>
      </c>
      <c r="G393" s="51" t="s">
        <v>497</v>
      </c>
      <c r="H393" s="96">
        <v>43817.0</v>
      </c>
      <c r="I393" s="96">
        <v>43895.0</v>
      </c>
      <c r="J393" s="53" t="s">
        <v>9961</v>
      </c>
      <c r="K393" s="54">
        <v>6.725E7</v>
      </c>
      <c r="L393" s="467" t="s">
        <v>18</v>
      </c>
      <c r="M393" s="49" t="s">
        <v>18</v>
      </c>
      <c r="N393" s="67" t="s">
        <v>18</v>
      </c>
      <c r="O393" s="425"/>
    </row>
    <row r="394" hidden="1">
      <c r="A394" s="49">
        <v>2.0</v>
      </c>
      <c r="B394" s="51" t="s">
        <v>9943</v>
      </c>
      <c r="C394" s="51" t="s">
        <v>2886</v>
      </c>
      <c r="D394" s="49">
        <v>271.0</v>
      </c>
      <c r="E394" s="49" t="s">
        <v>697</v>
      </c>
      <c r="F394" s="49" t="s">
        <v>582</v>
      </c>
      <c r="G394" s="51" t="s">
        <v>497</v>
      </c>
      <c r="H394" s="96">
        <v>43907.0</v>
      </c>
      <c r="I394" s="96">
        <v>43923.0</v>
      </c>
      <c r="J394" s="53" t="s">
        <v>9962</v>
      </c>
      <c r="K394" s="54">
        <v>6.725E7</v>
      </c>
      <c r="L394" s="98" t="s">
        <v>18</v>
      </c>
      <c r="M394" s="55" t="s">
        <v>18</v>
      </c>
      <c r="N394" s="56" t="s">
        <v>18</v>
      </c>
      <c r="O394" s="468"/>
    </row>
    <row r="395" hidden="1">
      <c r="A395" s="49">
        <v>2.0</v>
      </c>
      <c r="B395" s="206" t="s">
        <v>9963</v>
      </c>
      <c r="C395" s="51" t="s">
        <v>9964</v>
      </c>
      <c r="D395" s="49" t="s">
        <v>9965</v>
      </c>
      <c r="E395" s="49" t="s">
        <v>697</v>
      </c>
      <c r="F395" s="49" t="s">
        <v>582</v>
      </c>
      <c r="G395" s="51" t="s">
        <v>9966</v>
      </c>
      <c r="H395" s="96">
        <v>43930.0</v>
      </c>
      <c r="I395" s="96">
        <v>43948.0</v>
      </c>
      <c r="J395" s="53" t="s">
        <v>9967</v>
      </c>
      <c r="K395" s="54">
        <v>6.725E7</v>
      </c>
      <c r="L395" s="98" t="s">
        <v>2888</v>
      </c>
      <c r="M395" s="55" t="s">
        <v>18</v>
      </c>
      <c r="N395" s="56" t="s">
        <v>18</v>
      </c>
      <c r="O395" s="425"/>
    </row>
    <row r="396" hidden="1">
      <c r="A396" s="49">
        <v>2.0</v>
      </c>
      <c r="B396" s="206" t="s">
        <v>704</v>
      </c>
      <c r="C396" s="51" t="s">
        <v>9968</v>
      </c>
      <c r="D396" s="49" t="s">
        <v>18</v>
      </c>
      <c r="E396" s="49" t="s">
        <v>9969</v>
      </c>
      <c r="F396" s="49" t="s">
        <v>582</v>
      </c>
      <c r="G396" s="51" t="s">
        <v>586</v>
      </c>
      <c r="H396" s="96">
        <v>43868.0</v>
      </c>
      <c r="I396" s="96">
        <v>43910.0</v>
      </c>
      <c r="J396" s="53" t="s">
        <v>9970</v>
      </c>
      <c r="K396" s="54">
        <v>9729533.0</v>
      </c>
      <c r="L396" s="98" t="s">
        <v>18</v>
      </c>
      <c r="M396" s="55" t="s">
        <v>18</v>
      </c>
      <c r="N396" s="56" t="s">
        <v>18</v>
      </c>
      <c r="O396" s="425"/>
      <c r="P396" s="152"/>
    </row>
    <row r="397" hidden="1">
      <c r="A397" s="210">
        <v>2.0</v>
      </c>
      <c r="B397" s="294" t="s">
        <v>1356</v>
      </c>
      <c r="C397" s="128" t="s">
        <v>9971</v>
      </c>
      <c r="D397" s="469" t="s">
        <v>9972</v>
      </c>
      <c r="E397" s="210" t="s">
        <v>9973</v>
      </c>
      <c r="F397" s="210" t="s">
        <v>582</v>
      </c>
      <c r="G397" s="128" t="s">
        <v>586</v>
      </c>
      <c r="H397" s="212">
        <v>44152.0</v>
      </c>
      <c r="I397" s="212">
        <v>44162.0</v>
      </c>
      <c r="J397" s="53" t="s">
        <v>9974</v>
      </c>
      <c r="K397" s="132" t="s">
        <v>18</v>
      </c>
      <c r="L397" s="133" t="s">
        <v>18</v>
      </c>
      <c r="M397" s="134" t="s">
        <v>18</v>
      </c>
      <c r="N397" s="213" t="s">
        <v>18</v>
      </c>
      <c r="O397" s="58"/>
    </row>
    <row r="398" hidden="1">
      <c r="A398" s="49">
        <v>2.0</v>
      </c>
      <c r="B398" s="206" t="s">
        <v>9975</v>
      </c>
      <c r="C398" s="51" t="s">
        <v>9976</v>
      </c>
      <c r="D398" s="49">
        <v>162.0</v>
      </c>
      <c r="E398" s="49" t="s">
        <v>9977</v>
      </c>
      <c r="F398" s="49" t="s">
        <v>582</v>
      </c>
      <c r="G398" s="85" t="s">
        <v>202</v>
      </c>
      <c r="H398" s="96">
        <v>43868.0</v>
      </c>
      <c r="I398" s="96">
        <v>43878.0</v>
      </c>
      <c r="J398" s="53" t="s">
        <v>9978</v>
      </c>
      <c r="K398" s="54" t="s">
        <v>18</v>
      </c>
      <c r="L398" s="98" t="s">
        <v>18</v>
      </c>
      <c r="M398" s="55" t="s">
        <v>18</v>
      </c>
      <c r="N398" s="56" t="s">
        <v>18</v>
      </c>
      <c r="O398" s="88"/>
    </row>
    <row r="399" hidden="1">
      <c r="A399" s="49">
        <v>2.0</v>
      </c>
      <c r="B399" s="51" t="s">
        <v>9975</v>
      </c>
      <c r="C399" s="51" t="s">
        <v>9979</v>
      </c>
      <c r="D399" s="49" t="s">
        <v>18</v>
      </c>
      <c r="E399" s="49" t="s">
        <v>9977</v>
      </c>
      <c r="F399" s="49" t="s">
        <v>582</v>
      </c>
      <c r="G399" s="51" t="s">
        <v>202</v>
      </c>
      <c r="H399" s="96">
        <v>43907.0</v>
      </c>
      <c r="I399" s="96">
        <v>43907.0</v>
      </c>
      <c r="J399" s="53" t="s">
        <v>9980</v>
      </c>
      <c r="K399" s="54">
        <v>1401156.0</v>
      </c>
      <c r="L399" s="467" t="s">
        <v>18</v>
      </c>
      <c r="M399" s="55" t="s">
        <v>18</v>
      </c>
      <c r="N399" s="56" t="s">
        <v>18</v>
      </c>
      <c r="O399" s="88"/>
    </row>
    <row r="400">
      <c r="A400" s="49">
        <v>2.0</v>
      </c>
      <c r="B400" s="206" t="s">
        <v>580</v>
      </c>
      <c r="C400" s="51" t="s">
        <v>9981</v>
      </c>
      <c r="D400" s="49" t="s">
        <v>18</v>
      </c>
      <c r="E400" s="49" t="s">
        <v>711</v>
      </c>
      <c r="F400" s="49" t="s">
        <v>582</v>
      </c>
      <c r="G400" s="51" t="s">
        <v>586</v>
      </c>
      <c r="H400" s="96">
        <v>44007.0</v>
      </c>
      <c r="I400" s="96">
        <v>44042.0</v>
      </c>
      <c r="J400" s="53" t="s">
        <v>9982</v>
      </c>
      <c r="K400" s="54">
        <v>5.1912999E7</v>
      </c>
      <c r="L400" s="98" t="s">
        <v>713</v>
      </c>
      <c r="M400" s="55" t="s">
        <v>714</v>
      </c>
      <c r="N400" s="56" t="s">
        <v>18</v>
      </c>
      <c r="O400" s="88"/>
    </row>
    <row r="401">
      <c r="A401" s="49">
        <v>2.0</v>
      </c>
      <c r="B401" s="206" t="s">
        <v>9854</v>
      </c>
      <c r="C401" s="51" t="s">
        <v>710</v>
      </c>
      <c r="D401" s="49">
        <v>957.0</v>
      </c>
      <c r="E401" s="49" t="s">
        <v>711</v>
      </c>
      <c r="F401" s="49" t="s">
        <v>582</v>
      </c>
      <c r="G401" s="49" t="s">
        <v>586</v>
      </c>
      <c r="H401" s="96">
        <v>44105.0</v>
      </c>
      <c r="I401" s="96">
        <v>44141.0</v>
      </c>
      <c r="J401" s="53" t="s">
        <v>9983</v>
      </c>
      <c r="K401" s="54">
        <v>4.833554068E7</v>
      </c>
      <c r="L401" s="98" t="s">
        <v>713</v>
      </c>
      <c r="M401" s="55" t="s">
        <v>714</v>
      </c>
      <c r="N401" s="56" t="s">
        <v>18</v>
      </c>
      <c r="O401" s="425"/>
    </row>
    <row r="402">
      <c r="A402" s="258">
        <v>2.0</v>
      </c>
      <c r="B402" s="436" t="s">
        <v>580</v>
      </c>
      <c r="C402" s="124" t="s">
        <v>2928</v>
      </c>
      <c r="D402" s="258">
        <v>1137.0</v>
      </c>
      <c r="E402" s="258" t="s">
        <v>711</v>
      </c>
      <c r="F402" s="258" t="s">
        <v>582</v>
      </c>
      <c r="G402" s="124" t="s">
        <v>586</v>
      </c>
      <c r="H402" s="283">
        <v>44155.0</v>
      </c>
      <c r="I402" s="283">
        <v>44181.0</v>
      </c>
      <c r="J402" s="284" t="s">
        <v>9984</v>
      </c>
      <c r="K402" s="54">
        <v>4.833554068E7</v>
      </c>
      <c r="L402" s="98" t="s">
        <v>713</v>
      </c>
      <c r="M402" s="55" t="s">
        <v>714</v>
      </c>
      <c r="N402" s="56" t="s">
        <v>18</v>
      </c>
      <c r="O402" s="154"/>
    </row>
    <row r="403">
      <c r="A403" s="258">
        <v>2.0</v>
      </c>
      <c r="B403" s="436" t="s">
        <v>580</v>
      </c>
      <c r="C403" s="124" t="s">
        <v>2928</v>
      </c>
      <c r="D403" s="258" t="s">
        <v>18</v>
      </c>
      <c r="E403" s="258" t="s">
        <v>711</v>
      </c>
      <c r="F403" s="258" t="s">
        <v>582</v>
      </c>
      <c r="G403" s="124" t="s">
        <v>586</v>
      </c>
      <c r="H403" s="212">
        <v>44181.0</v>
      </c>
      <c r="I403" s="212">
        <v>44196.0</v>
      </c>
      <c r="J403" s="53" t="s">
        <v>9985</v>
      </c>
      <c r="K403" s="132">
        <v>4.833554068E7</v>
      </c>
      <c r="L403" s="133" t="s">
        <v>713</v>
      </c>
      <c r="M403" s="134" t="s">
        <v>714</v>
      </c>
      <c r="N403" s="213"/>
      <c r="O403" s="88"/>
      <c r="P403" s="152"/>
    </row>
    <row r="404" hidden="1">
      <c r="A404" s="49">
        <v>2.0</v>
      </c>
      <c r="B404" s="206" t="s">
        <v>580</v>
      </c>
      <c r="C404" s="51" t="s">
        <v>9986</v>
      </c>
      <c r="D404" s="49">
        <v>88.0</v>
      </c>
      <c r="E404" s="49" t="s">
        <v>711</v>
      </c>
      <c r="F404" s="49" t="s">
        <v>582</v>
      </c>
      <c r="G404" s="51" t="s">
        <v>586</v>
      </c>
      <c r="H404" s="96">
        <v>43860.0</v>
      </c>
      <c r="I404" s="96">
        <v>43887.0</v>
      </c>
      <c r="J404" s="53" t="s">
        <v>9987</v>
      </c>
      <c r="K404" s="54">
        <v>5.1912999E7</v>
      </c>
      <c r="L404" s="98" t="s">
        <v>9988</v>
      </c>
      <c r="M404" s="55" t="s">
        <v>18</v>
      </c>
      <c r="N404" s="56" t="s">
        <v>18</v>
      </c>
      <c r="O404" s="425"/>
      <c r="P404" s="152"/>
    </row>
    <row r="405" hidden="1">
      <c r="A405" s="49">
        <v>2.0</v>
      </c>
      <c r="B405" s="206" t="s">
        <v>580</v>
      </c>
      <c r="C405" s="51" t="s">
        <v>9986</v>
      </c>
      <c r="D405" s="49">
        <v>388.0</v>
      </c>
      <c r="E405" s="49" t="s">
        <v>711</v>
      </c>
      <c r="F405" s="49" t="s">
        <v>582</v>
      </c>
      <c r="G405" s="51" t="s">
        <v>586</v>
      </c>
      <c r="H405" s="96">
        <v>43944.0</v>
      </c>
      <c r="I405" s="96">
        <v>43951.0</v>
      </c>
      <c r="J405" s="53" t="s">
        <v>9989</v>
      </c>
      <c r="K405" s="54">
        <v>5.1912999E7</v>
      </c>
      <c r="L405" s="98" t="s">
        <v>9988</v>
      </c>
      <c r="M405" s="55"/>
      <c r="N405" s="56"/>
      <c r="O405" s="88"/>
    </row>
    <row r="406" hidden="1">
      <c r="A406" s="49">
        <v>2.0</v>
      </c>
      <c r="B406" s="206" t="s">
        <v>580</v>
      </c>
      <c r="C406" s="51" t="s">
        <v>9981</v>
      </c>
      <c r="D406" s="49">
        <v>513.0</v>
      </c>
      <c r="E406" s="49" t="s">
        <v>711</v>
      </c>
      <c r="F406" s="49" t="s">
        <v>582</v>
      </c>
      <c r="G406" s="51" t="s">
        <v>586</v>
      </c>
      <c r="H406" s="96">
        <v>43987.0</v>
      </c>
      <c r="I406" s="96">
        <v>44007.0</v>
      </c>
      <c r="J406" s="53" t="s">
        <v>9990</v>
      </c>
      <c r="K406" s="54">
        <v>5.1912999E7</v>
      </c>
      <c r="L406" s="98" t="s">
        <v>713</v>
      </c>
      <c r="M406" s="55" t="s">
        <v>18</v>
      </c>
      <c r="N406" s="56" t="s">
        <v>18</v>
      </c>
      <c r="O406" s="425"/>
    </row>
    <row r="407" hidden="1">
      <c r="A407" s="49">
        <v>2.0</v>
      </c>
      <c r="B407" s="51" t="s">
        <v>580</v>
      </c>
      <c r="C407" s="51" t="s">
        <v>9991</v>
      </c>
      <c r="D407" s="49">
        <v>811.0</v>
      </c>
      <c r="E407" s="49" t="s">
        <v>711</v>
      </c>
      <c r="F407" s="49" t="s">
        <v>582</v>
      </c>
      <c r="G407" s="51" t="s">
        <v>586</v>
      </c>
      <c r="H407" s="96">
        <v>44064.0</v>
      </c>
      <c r="I407" s="96">
        <v>44076.0</v>
      </c>
      <c r="J407" s="81" t="s">
        <v>9992</v>
      </c>
      <c r="K407" s="54">
        <v>5.1912999E7</v>
      </c>
      <c r="L407" s="98" t="s">
        <v>713</v>
      </c>
      <c r="M407" s="49" t="s">
        <v>18</v>
      </c>
      <c r="N407" s="67" t="s">
        <v>18</v>
      </c>
      <c r="O407" s="425"/>
    </row>
    <row r="408">
      <c r="A408" s="49">
        <v>2.0</v>
      </c>
      <c r="B408" s="51" t="s">
        <v>457</v>
      </c>
      <c r="C408" s="51" t="s">
        <v>9993</v>
      </c>
      <c r="D408" s="49">
        <v>819.0</v>
      </c>
      <c r="E408" s="49" t="s">
        <v>719</v>
      </c>
      <c r="F408" s="49" t="s">
        <v>582</v>
      </c>
      <c r="G408" s="51" t="s">
        <v>586</v>
      </c>
      <c r="H408" s="96">
        <v>44069.0</v>
      </c>
      <c r="I408" s="96">
        <v>44076.0</v>
      </c>
      <c r="J408" s="53" t="s">
        <v>9994</v>
      </c>
      <c r="K408" s="54">
        <v>3.430448341E7</v>
      </c>
      <c r="L408" s="98" t="s">
        <v>18</v>
      </c>
      <c r="M408" s="55" t="s">
        <v>2954</v>
      </c>
      <c r="N408" s="56" t="s">
        <v>18</v>
      </c>
      <c r="O408" s="425"/>
    </row>
    <row r="409">
      <c r="A409" s="210">
        <v>2.0</v>
      </c>
      <c r="B409" s="128" t="s">
        <v>457</v>
      </c>
      <c r="C409" s="128" t="s">
        <v>9995</v>
      </c>
      <c r="D409" s="210">
        <v>964.0</v>
      </c>
      <c r="E409" s="210" t="s">
        <v>719</v>
      </c>
      <c r="F409" s="210" t="s">
        <v>582</v>
      </c>
      <c r="G409" s="128" t="s">
        <v>338</v>
      </c>
      <c r="H409" s="212">
        <v>44109.0</v>
      </c>
      <c r="I409" s="212">
        <v>44154.0</v>
      </c>
      <c r="J409" s="53" t="s">
        <v>9996</v>
      </c>
      <c r="K409" s="132">
        <v>3.430448341E7</v>
      </c>
      <c r="L409" s="133" t="s">
        <v>18</v>
      </c>
      <c r="M409" s="134" t="s">
        <v>2954</v>
      </c>
      <c r="N409" s="470"/>
      <c r="O409" s="425"/>
    </row>
    <row r="410">
      <c r="A410" s="210">
        <v>2.0</v>
      </c>
      <c r="B410" s="128" t="s">
        <v>9997</v>
      </c>
      <c r="C410" s="128" t="s">
        <v>9995</v>
      </c>
      <c r="D410" s="210">
        <v>1241.0</v>
      </c>
      <c r="E410" s="210" t="s">
        <v>719</v>
      </c>
      <c r="F410" s="210" t="s">
        <v>582</v>
      </c>
      <c r="G410" s="128" t="s">
        <v>172</v>
      </c>
      <c r="H410" s="212">
        <v>44173.0</v>
      </c>
      <c r="I410" s="458">
        <v>44186.0</v>
      </c>
      <c r="J410" s="87" t="s">
        <v>9998</v>
      </c>
      <c r="K410" s="132">
        <v>3.430448341E7</v>
      </c>
      <c r="L410" s="454"/>
      <c r="M410" s="134" t="s">
        <v>2954</v>
      </c>
      <c r="N410" s="456"/>
      <c r="O410" s="58"/>
    </row>
    <row r="411" hidden="1">
      <c r="A411" s="49">
        <v>2.0</v>
      </c>
      <c r="B411" s="51" t="s">
        <v>457</v>
      </c>
      <c r="C411" s="51" t="s">
        <v>9999</v>
      </c>
      <c r="D411" s="49">
        <v>87.0</v>
      </c>
      <c r="E411" s="49" t="s">
        <v>719</v>
      </c>
      <c r="F411" s="49" t="s">
        <v>582</v>
      </c>
      <c r="G411" s="51" t="s">
        <v>172</v>
      </c>
      <c r="H411" s="96">
        <v>43860.0</v>
      </c>
      <c r="I411" s="96">
        <v>43908.0</v>
      </c>
      <c r="J411" s="53" t="s">
        <v>10000</v>
      </c>
      <c r="K411" s="54">
        <v>3.9137808E7</v>
      </c>
      <c r="L411" s="98" t="s">
        <v>18</v>
      </c>
      <c r="M411" s="49" t="s">
        <v>18</v>
      </c>
      <c r="N411" s="67" t="s">
        <v>18</v>
      </c>
      <c r="O411" s="425"/>
    </row>
    <row r="412" hidden="1">
      <c r="A412" s="49">
        <v>2.0</v>
      </c>
      <c r="B412" s="51" t="s">
        <v>457</v>
      </c>
      <c r="C412" s="51" t="s">
        <v>2951</v>
      </c>
      <c r="D412" s="49">
        <v>771.0</v>
      </c>
      <c r="E412" s="49" t="s">
        <v>719</v>
      </c>
      <c r="F412" s="49" t="s">
        <v>582</v>
      </c>
      <c r="G412" s="51" t="s">
        <v>586</v>
      </c>
      <c r="H412" s="96">
        <v>44026.0</v>
      </c>
      <c r="I412" s="96">
        <v>44027.0</v>
      </c>
      <c r="J412" s="53" t="s">
        <v>10001</v>
      </c>
      <c r="K412" s="54" t="s">
        <v>18</v>
      </c>
      <c r="L412" s="98" t="s">
        <v>18</v>
      </c>
      <c r="M412" s="55" t="s">
        <v>18</v>
      </c>
      <c r="N412" s="56" t="s">
        <v>18</v>
      </c>
      <c r="O412" s="90"/>
    </row>
    <row r="413" hidden="1">
      <c r="A413" s="49">
        <v>2.0</v>
      </c>
      <c r="B413" s="51" t="s">
        <v>457</v>
      </c>
      <c r="C413" s="51" t="s">
        <v>2951</v>
      </c>
      <c r="D413" s="49" t="s">
        <v>18</v>
      </c>
      <c r="E413" s="49" t="s">
        <v>719</v>
      </c>
      <c r="F413" s="49" t="s">
        <v>582</v>
      </c>
      <c r="G413" s="51" t="s">
        <v>586</v>
      </c>
      <c r="H413" s="96">
        <v>44027.0</v>
      </c>
      <c r="I413" s="200">
        <v>44033.0</v>
      </c>
      <c r="J413" s="81" t="s">
        <v>10002</v>
      </c>
      <c r="K413" s="54">
        <v>3.430448341E7</v>
      </c>
      <c r="L413" s="98" t="s">
        <v>18</v>
      </c>
      <c r="M413" s="55" t="s">
        <v>18</v>
      </c>
      <c r="N413" s="56" t="s">
        <v>18</v>
      </c>
      <c r="O413" s="425"/>
    </row>
    <row r="414" hidden="1">
      <c r="A414" s="49">
        <v>2.0</v>
      </c>
      <c r="B414" s="51" t="s">
        <v>457</v>
      </c>
      <c r="C414" s="51" t="s">
        <v>2951</v>
      </c>
      <c r="D414" s="49" t="s">
        <v>18</v>
      </c>
      <c r="E414" s="49" t="s">
        <v>719</v>
      </c>
      <c r="F414" s="49" t="s">
        <v>582</v>
      </c>
      <c r="G414" s="51" t="s">
        <v>586</v>
      </c>
      <c r="H414" s="96">
        <v>44033.0</v>
      </c>
      <c r="I414" s="96">
        <v>44042.0</v>
      </c>
      <c r="J414" s="53" t="s">
        <v>10003</v>
      </c>
      <c r="K414" s="54">
        <v>3.430448341E7</v>
      </c>
      <c r="L414" s="98" t="s">
        <v>18</v>
      </c>
      <c r="M414" s="55" t="s">
        <v>18</v>
      </c>
      <c r="N414" s="56" t="s">
        <v>18</v>
      </c>
      <c r="O414" s="425"/>
    </row>
    <row r="415">
      <c r="A415" s="258">
        <v>2.0</v>
      </c>
      <c r="B415" s="436" t="s">
        <v>165</v>
      </c>
      <c r="C415" s="124" t="s">
        <v>10004</v>
      </c>
      <c r="D415" s="258">
        <v>127.0</v>
      </c>
      <c r="E415" s="258" t="s">
        <v>3098</v>
      </c>
      <c r="F415" s="258" t="s">
        <v>582</v>
      </c>
      <c r="G415" s="51" t="s">
        <v>640</v>
      </c>
      <c r="H415" s="283">
        <v>43872.0</v>
      </c>
      <c r="I415" s="283">
        <v>43881.0</v>
      </c>
      <c r="J415" s="53" t="s">
        <v>10005</v>
      </c>
      <c r="K415" s="54">
        <v>5160766.11</v>
      </c>
      <c r="L415" s="133" t="s">
        <v>3100</v>
      </c>
      <c r="M415" s="163" t="s">
        <v>3101</v>
      </c>
      <c r="N415" s="437" t="s">
        <v>18</v>
      </c>
      <c r="O415" s="425"/>
    </row>
    <row r="416">
      <c r="A416" s="258">
        <v>2.0</v>
      </c>
      <c r="B416" s="436" t="s">
        <v>165</v>
      </c>
      <c r="C416" s="124" t="s">
        <v>10004</v>
      </c>
      <c r="D416" s="49">
        <v>394.0</v>
      </c>
      <c r="E416" s="258" t="s">
        <v>3098</v>
      </c>
      <c r="F416" s="258" t="s">
        <v>582</v>
      </c>
      <c r="G416" s="51" t="s">
        <v>640</v>
      </c>
      <c r="H416" s="96">
        <v>43945.0</v>
      </c>
      <c r="I416" s="96">
        <v>43951.0</v>
      </c>
      <c r="J416" s="53" t="s">
        <v>10006</v>
      </c>
      <c r="K416" s="54">
        <v>5160766.11</v>
      </c>
      <c r="L416" s="133" t="s">
        <v>3100</v>
      </c>
      <c r="M416" s="163" t="s">
        <v>3101</v>
      </c>
      <c r="N416" s="56" t="s">
        <v>18</v>
      </c>
      <c r="O416" s="425"/>
      <c r="P416" s="152"/>
    </row>
    <row r="417">
      <c r="A417" s="49">
        <v>2.0</v>
      </c>
      <c r="B417" s="51" t="s">
        <v>165</v>
      </c>
      <c r="C417" s="51" t="s">
        <v>2781</v>
      </c>
      <c r="D417" s="49" t="s">
        <v>10007</v>
      </c>
      <c r="E417" s="49" t="s">
        <v>3098</v>
      </c>
      <c r="F417" s="49" t="s">
        <v>582</v>
      </c>
      <c r="G417" s="51" t="s">
        <v>640</v>
      </c>
      <c r="H417" s="96">
        <v>43978.0</v>
      </c>
      <c r="I417" s="96">
        <v>43983.0</v>
      </c>
      <c r="J417" s="53" t="s">
        <v>10008</v>
      </c>
      <c r="K417" s="54">
        <v>5160766.11</v>
      </c>
      <c r="L417" s="133" t="s">
        <v>3100</v>
      </c>
      <c r="M417" s="163" t="s">
        <v>3101</v>
      </c>
      <c r="N417" s="67" t="s">
        <v>18</v>
      </c>
      <c r="O417" s="425"/>
      <c r="P417" s="152"/>
    </row>
    <row r="418">
      <c r="A418" s="49">
        <v>1.0</v>
      </c>
      <c r="B418" s="51" t="s">
        <v>165</v>
      </c>
      <c r="C418" s="51" t="s">
        <v>2781</v>
      </c>
      <c r="D418" s="49">
        <v>851.0</v>
      </c>
      <c r="E418" s="49" t="s">
        <v>3098</v>
      </c>
      <c r="F418" s="49" t="s">
        <v>582</v>
      </c>
      <c r="G418" s="51" t="s">
        <v>640</v>
      </c>
      <c r="H418" s="96">
        <v>44077.0</v>
      </c>
      <c r="I418" s="200">
        <v>44078.0</v>
      </c>
      <c r="J418" s="53" t="s">
        <v>10009</v>
      </c>
      <c r="K418" s="54">
        <v>5160766.11</v>
      </c>
      <c r="L418" s="133" t="s">
        <v>3100</v>
      </c>
      <c r="M418" s="163" t="s">
        <v>3101</v>
      </c>
      <c r="N418" s="56" t="s">
        <v>18</v>
      </c>
      <c r="O418" s="88"/>
    </row>
    <row r="419">
      <c r="A419" s="49">
        <v>1.0</v>
      </c>
      <c r="B419" s="51" t="s">
        <v>9854</v>
      </c>
      <c r="C419" s="51" t="s">
        <v>3103</v>
      </c>
      <c r="D419" s="49">
        <v>937.0</v>
      </c>
      <c r="E419" s="49" t="s">
        <v>730</v>
      </c>
      <c r="F419" s="49" t="s">
        <v>582</v>
      </c>
      <c r="G419" s="51" t="s">
        <v>586</v>
      </c>
      <c r="H419" s="96">
        <v>44099.0</v>
      </c>
      <c r="I419" s="96">
        <v>44102.0</v>
      </c>
      <c r="J419" s="53" t="s">
        <v>10010</v>
      </c>
      <c r="K419" s="54">
        <v>1.202439637E7</v>
      </c>
      <c r="L419" s="98" t="s">
        <v>733</v>
      </c>
      <c r="M419" s="55" t="s">
        <v>734</v>
      </c>
      <c r="N419" s="56" t="s">
        <v>18</v>
      </c>
      <c r="O419" s="425"/>
      <c r="P419" s="152"/>
    </row>
    <row r="420">
      <c r="A420" s="49">
        <v>1.0</v>
      </c>
      <c r="B420" s="206" t="s">
        <v>9854</v>
      </c>
      <c r="C420" s="51" t="s">
        <v>3103</v>
      </c>
      <c r="D420" s="49">
        <v>1005.0</v>
      </c>
      <c r="E420" s="49" t="s">
        <v>730</v>
      </c>
      <c r="F420" s="49" t="s">
        <v>582</v>
      </c>
      <c r="G420" s="51" t="s">
        <v>586</v>
      </c>
      <c r="H420" s="96">
        <v>44118.0</v>
      </c>
      <c r="I420" s="96">
        <v>44119.0</v>
      </c>
      <c r="J420" s="53" t="s">
        <v>10011</v>
      </c>
      <c r="K420" s="54">
        <v>1.202439637E7</v>
      </c>
      <c r="L420" s="98" t="s">
        <v>733</v>
      </c>
      <c r="M420" s="55" t="s">
        <v>734</v>
      </c>
      <c r="N420" s="56" t="s">
        <v>18</v>
      </c>
      <c r="O420" s="425"/>
      <c r="P420" s="152"/>
    </row>
    <row r="421">
      <c r="A421" s="210">
        <v>2.0</v>
      </c>
      <c r="B421" s="294" t="s">
        <v>9859</v>
      </c>
      <c r="C421" s="128" t="s">
        <v>10012</v>
      </c>
      <c r="D421" s="210">
        <v>1186.0</v>
      </c>
      <c r="E421" s="210" t="s">
        <v>730</v>
      </c>
      <c r="F421" s="210" t="s">
        <v>582</v>
      </c>
      <c r="G421" s="128" t="s">
        <v>731</v>
      </c>
      <c r="H421" s="212">
        <v>44162.0</v>
      </c>
      <c r="I421" s="212">
        <v>44176.0</v>
      </c>
      <c r="J421" s="53" t="s">
        <v>10013</v>
      </c>
      <c r="K421" s="132">
        <v>1.202439637E7</v>
      </c>
      <c r="L421" s="133" t="s">
        <v>733</v>
      </c>
      <c r="M421" s="134" t="s">
        <v>734</v>
      </c>
      <c r="N421" s="213"/>
      <c r="O421" s="58"/>
    </row>
    <row r="422" hidden="1">
      <c r="A422" s="49">
        <v>2.0</v>
      </c>
      <c r="B422" s="51" t="s">
        <v>580</v>
      </c>
      <c r="C422" s="51" t="s">
        <v>10014</v>
      </c>
      <c r="D422" s="49" t="s">
        <v>10015</v>
      </c>
      <c r="E422" s="49" t="s">
        <v>730</v>
      </c>
      <c r="F422" s="49" t="s">
        <v>582</v>
      </c>
      <c r="G422" s="51" t="s">
        <v>586</v>
      </c>
      <c r="H422" s="96">
        <v>43906.0</v>
      </c>
      <c r="I422" s="96">
        <v>43917.0</v>
      </c>
      <c r="J422" s="53" t="s">
        <v>10016</v>
      </c>
      <c r="K422" s="54" t="s">
        <v>18</v>
      </c>
      <c r="L422" s="98" t="s">
        <v>18</v>
      </c>
      <c r="M422" s="55" t="s">
        <v>18</v>
      </c>
      <c r="N422" s="56" t="s">
        <v>18</v>
      </c>
      <c r="O422" s="425"/>
    </row>
    <row r="423" hidden="1">
      <c r="A423" s="49">
        <v>2.0</v>
      </c>
      <c r="B423" s="51" t="s">
        <v>580</v>
      </c>
      <c r="C423" s="51" t="s">
        <v>10014</v>
      </c>
      <c r="D423" s="49" t="s">
        <v>18</v>
      </c>
      <c r="E423" s="49" t="s">
        <v>730</v>
      </c>
      <c r="F423" s="49" t="s">
        <v>582</v>
      </c>
      <c r="G423" s="51" t="s">
        <v>586</v>
      </c>
      <c r="H423" s="96">
        <v>43922.0</v>
      </c>
      <c r="I423" s="96">
        <v>43964.0</v>
      </c>
      <c r="J423" s="53" t="s">
        <v>10017</v>
      </c>
      <c r="K423" s="54">
        <v>6.5587109E7</v>
      </c>
      <c r="L423" s="98"/>
      <c r="M423" s="55"/>
      <c r="N423" s="56"/>
      <c r="O423" s="425"/>
    </row>
    <row r="424" hidden="1">
      <c r="A424" s="49">
        <v>2.0</v>
      </c>
      <c r="B424" s="51" t="s">
        <v>580</v>
      </c>
      <c r="C424" s="51" t="s">
        <v>10018</v>
      </c>
      <c r="D424" s="49" t="s">
        <v>10019</v>
      </c>
      <c r="E424" s="49" t="s">
        <v>730</v>
      </c>
      <c r="F424" s="49" t="s">
        <v>582</v>
      </c>
      <c r="G424" s="51" t="s">
        <v>586</v>
      </c>
      <c r="H424" s="96">
        <v>44034.0</v>
      </c>
      <c r="I424" s="96">
        <v>44054.0</v>
      </c>
      <c r="J424" s="53" t="s">
        <v>10020</v>
      </c>
      <c r="K424" s="54">
        <v>9634870.0</v>
      </c>
      <c r="L424" s="98" t="s">
        <v>733</v>
      </c>
      <c r="M424" s="55" t="s">
        <v>18</v>
      </c>
      <c r="N424" s="56" t="s">
        <v>18</v>
      </c>
      <c r="O424" s="425"/>
    </row>
    <row r="425" hidden="1">
      <c r="A425" s="49">
        <v>2.0</v>
      </c>
      <c r="B425" s="51" t="s">
        <v>580</v>
      </c>
      <c r="C425" s="51" t="s">
        <v>10018</v>
      </c>
      <c r="D425" s="49" t="s">
        <v>18</v>
      </c>
      <c r="E425" s="49" t="s">
        <v>730</v>
      </c>
      <c r="F425" s="49" t="s">
        <v>582</v>
      </c>
      <c r="G425" s="51" t="s">
        <v>586</v>
      </c>
      <c r="H425" s="96">
        <v>44054.0</v>
      </c>
      <c r="I425" s="96">
        <v>44099.0</v>
      </c>
      <c r="J425" s="53" t="s">
        <v>10021</v>
      </c>
      <c r="K425" s="54">
        <v>1.202439637E7</v>
      </c>
      <c r="L425" s="98" t="s">
        <v>733</v>
      </c>
      <c r="M425" s="55" t="s">
        <v>18</v>
      </c>
      <c r="N425" s="56" t="s">
        <v>18</v>
      </c>
      <c r="O425" s="425"/>
    </row>
    <row r="426" hidden="1">
      <c r="A426" s="49">
        <v>2.0</v>
      </c>
      <c r="B426" s="51" t="s">
        <v>580</v>
      </c>
      <c r="C426" s="51" t="s">
        <v>10018</v>
      </c>
      <c r="D426" s="49" t="s">
        <v>18</v>
      </c>
      <c r="E426" s="49" t="s">
        <v>730</v>
      </c>
      <c r="F426" s="49" t="s">
        <v>582</v>
      </c>
      <c r="G426" s="51" t="s">
        <v>586</v>
      </c>
      <c r="H426" s="96">
        <v>44099.0</v>
      </c>
      <c r="I426" s="96">
        <v>44105.0</v>
      </c>
      <c r="J426" s="53" t="s">
        <v>10022</v>
      </c>
      <c r="K426" s="54">
        <v>1.202439637E7</v>
      </c>
      <c r="L426" s="98" t="s">
        <v>733</v>
      </c>
      <c r="M426" s="55" t="s">
        <v>18</v>
      </c>
      <c r="N426" s="56" t="s">
        <v>18</v>
      </c>
      <c r="O426" s="425"/>
    </row>
    <row r="427">
      <c r="A427" s="49">
        <v>2.0</v>
      </c>
      <c r="B427" s="51" t="s">
        <v>960</v>
      </c>
      <c r="C427" s="51" t="s">
        <v>3125</v>
      </c>
      <c r="D427" s="49">
        <v>312.0</v>
      </c>
      <c r="E427" s="49" t="s">
        <v>743</v>
      </c>
      <c r="F427" s="49" t="s">
        <v>582</v>
      </c>
      <c r="G427" s="51" t="s">
        <v>595</v>
      </c>
      <c r="H427" s="96">
        <v>43916.0</v>
      </c>
      <c r="I427" s="96">
        <v>43924.0</v>
      </c>
      <c r="J427" s="53" t="s">
        <v>10023</v>
      </c>
      <c r="K427" s="54">
        <v>7.6869388E7</v>
      </c>
      <c r="L427" s="98" t="s">
        <v>18</v>
      </c>
      <c r="M427" s="55" t="s">
        <v>3124</v>
      </c>
      <c r="N427" s="56" t="s">
        <v>18</v>
      </c>
      <c r="O427" s="425"/>
      <c r="P427" s="152"/>
    </row>
    <row r="428" hidden="1">
      <c r="A428" s="49">
        <v>2.0</v>
      </c>
      <c r="B428" s="51" t="s">
        <v>588</v>
      </c>
      <c r="C428" s="51" t="s">
        <v>10024</v>
      </c>
      <c r="D428" s="49">
        <v>153.0</v>
      </c>
      <c r="E428" s="49" t="s">
        <v>743</v>
      </c>
      <c r="F428" s="49" t="s">
        <v>582</v>
      </c>
      <c r="G428" s="51" t="s">
        <v>595</v>
      </c>
      <c r="H428" s="96">
        <v>43875.0</v>
      </c>
      <c r="I428" s="96">
        <v>43888.0</v>
      </c>
      <c r="J428" s="53" t="s">
        <v>10025</v>
      </c>
      <c r="K428" s="54" t="s">
        <v>18</v>
      </c>
      <c r="L428" s="98" t="s">
        <v>18</v>
      </c>
      <c r="M428" s="55" t="s">
        <v>18</v>
      </c>
      <c r="N428" s="56" t="s">
        <v>18</v>
      </c>
      <c r="O428" s="425"/>
    </row>
    <row r="429" hidden="1">
      <c r="A429" s="49">
        <v>2.0</v>
      </c>
      <c r="B429" s="51" t="s">
        <v>588</v>
      </c>
      <c r="C429" s="51" t="s">
        <v>10026</v>
      </c>
      <c r="D429" s="49" t="s">
        <v>18</v>
      </c>
      <c r="E429" s="49" t="s">
        <v>743</v>
      </c>
      <c r="F429" s="49" t="s">
        <v>582</v>
      </c>
      <c r="G429" s="51" t="s">
        <v>595</v>
      </c>
      <c r="H429" s="96">
        <v>43888.0</v>
      </c>
      <c r="I429" s="96">
        <v>43902.0</v>
      </c>
      <c r="J429" s="53" t="s">
        <v>10027</v>
      </c>
      <c r="K429" s="54">
        <v>7.6543078E7</v>
      </c>
      <c r="L429" s="98" t="s">
        <v>18</v>
      </c>
      <c r="M429" s="55" t="s">
        <v>18</v>
      </c>
      <c r="N429" s="56" t="s">
        <v>18</v>
      </c>
      <c r="O429" s="425"/>
    </row>
    <row r="430" hidden="1">
      <c r="A430" s="49">
        <v>2.0</v>
      </c>
      <c r="B430" s="51" t="s">
        <v>588</v>
      </c>
      <c r="C430" s="51" t="s">
        <v>10028</v>
      </c>
      <c r="D430" s="49">
        <v>260.0</v>
      </c>
      <c r="E430" s="49" t="s">
        <v>10029</v>
      </c>
      <c r="F430" s="49" t="s">
        <v>582</v>
      </c>
      <c r="G430" s="51" t="s">
        <v>595</v>
      </c>
      <c r="H430" s="96">
        <v>43902.0</v>
      </c>
      <c r="I430" s="96">
        <v>43902.0</v>
      </c>
      <c r="J430" s="53" t="s">
        <v>10030</v>
      </c>
      <c r="K430" s="54" t="s">
        <v>18</v>
      </c>
      <c r="L430" s="98" t="s">
        <v>18</v>
      </c>
      <c r="M430" s="55" t="s">
        <v>18</v>
      </c>
      <c r="N430" s="56" t="s">
        <v>18</v>
      </c>
      <c r="O430" s="425"/>
    </row>
    <row r="431" hidden="1">
      <c r="A431" s="49">
        <v>2.0</v>
      </c>
      <c r="B431" s="51" t="s">
        <v>960</v>
      </c>
      <c r="C431" s="51" t="s">
        <v>10031</v>
      </c>
      <c r="D431" s="49">
        <v>312.0</v>
      </c>
      <c r="E431" s="49" t="s">
        <v>2963</v>
      </c>
      <c r="F431" s="49" t="s">
        <v>582</v>
      </c>
      <c r="G431" s="51" t="s">
        <v>595</v>
      </c>
      <c r="H431" s="96">
        <v>43916.0</v>
      </c>
      <c r="I431" s="96">
        <v>43924.0</v>
      </c>
      <c r="J431" s="53" t="s">
        <v>10032</v>
      </c>
      <c r="K431" s="54">
        <v>1.6201493E7</v>
      </c>
      <c r="L431" s="98" t="s">
        <v>18</v>
      </c>
      <c r="M431" s="55" t="s">
        <v>18</v>
      </c>
      <c r="N431" s="56" t="s">
        <v>18</v>
      </c>
      <c r="O431" s="88"/>
    </row>
    <row r="432" hidden="1">
      <c r="A432" s="49">
        <v>2.0</v>
      </c>
      <c r="B432" s="51" t="s">
        <v>588</v>
      </c>
      <c r="C432" s="51" t="s">
        <v>10033</v>
      </c>
      <c r="D432" s="49">
        <v>153.0</v>
      </c>
      <c r="E432" s="49" t="s">
        <v>2963</v>
      </c>
      <c r="F432" s="49" t="s">
        <v>582</v>
      </c>
      <c r="G432" s="51" t="s">
        <v>595</v>
      </c>
      <c r="H432" s="96">
        <v>43875.0</v>
      </c>
      <c r="I432" s="96">
        <v>43888.0</v>
      </c>
      <c r="J432" s="53" t="s">
        <v>10034</v>
      </c>
      <c r="K432" s="54" t="s">
        <v>18</v>
      </c>
      <c r="L432" s="98" t="s">
        <v>18</v>
      </c>
      <c r="M432" s="55" t="s">
        <v>18</v>
      </c>
      <c r="N432" s="56" t="s">
        <v>18</v>
      </c>
      <c r="O432" s="425"/>
    </row>
    <row r="433" hidden="1">
      <c r="A433" s="49">
        <v>2.0</v>
      </c>
      <c r="B433" s="51" t="s">
        <v>588</v>
      </c>
      <c r="C433" s="51" t="s">
        <v>10035</v>
      </c>
      <c r="D433" s="49" t="s">
        <v>18</v>
      </c>
      <c r="E433" s="49" t="s">
        <v>2963</v>
      </c>
      <c r="F433" s="49" t="s">
        <v>582</v>
      </c>
      <c r="G433" s="51" t="s">
        <v>595</v>
      </c>
      <c r="H433" s="96">
        <v>43888.0</v>
      </c>
      <c r="I433" s="96">
        <v>43902.0</v>
      </c>
      <c r="J433" s="53" t="s">
        <v>10036</v>
      </c>
      <c r="K433" s="54">
        <v>1.6206739E7</v>
      </c>
      <c r="L433" s="98" t="s">
        <v>18</v>
      </c>
      <c r="M433" s="55" t="s">
        <v>18</v>
      </c>
      <c r="N433" s="56" t="s">
        <v>18</v>
      </c>
      <c r="O433" s="425"/>
    </row>
    <row r="434" hidden="1">
      <c r="A434" s="49">
        <v>3.0</v>
      </c>
      <c r="B434" s="51" t="s">
        <v>108</v>
      </c>
      <c r="C434" s="51" t="s">
        <v>10037</v>
      </c>
      <c r="D434" s="49">
        <v>200.0</v>
      </c>
      <c r="E434" s="49" t="s">
        <v>10038</v>
      </c>
      <c r="F434" s="49" t="s">
        <v>582</v>
      </c>
      <c r="G434" s="51" t="s">
        <v>202</v>
      </c>
      <c r="H434" s="96">
        <v>43874.0</v>
      </c>
      <c r="I434" s="96">
        <v>43923.0</v>
      </c>
      <c r="J434" s="53" t="s">
        <v>10039</v>
      </c>
      <c r="K434" s="54">
        <v>4.2E8</v>
      </c>
      <c r="L434" s="98" t="s">
        <v>18</v>
      </c>
      <c r="M434" s="55" t="s">
        <v>18</v>
      </c>
      <c r="N434" s="56" t="s">
        <v>18</v>
      </c>
      <c r="O434" s="425"/>
    </row>
    <row r="435" hidden="1">
      <c r="A435" s="49">
        <v>3.0</v>
      </c>
      <c r="B435" s="51" t="s">
        <v>108</v>
      </c>
      <c r="C435" s="51" t="s">
        <v>10037</v>
      </c>
      <c r="D435" s="49" t="s">
        <v>18</v>
      </c>
      <c r="E435" s="49" t="s">
        <v>10038</v>
      </c>
      <c r="F435" s="49" t="s">
        <v>582</v>
      </c>
      <c r="G435" s="51" t="s">
        <v>202</v>
      </c>
      <c r="H435" s="96">
        <v>43931.0</v>
      </c>
      <c r="I435" s="96">
        <v>43931.0</v>
      </c>
      <c r="J435" s="53" t="s">
        <v>10040</v>
      </c>
      <c r="K435" s="54">
        <v>3.89744045E8</v>
      </c>
      <c r="L435" s="98" t="s">
        <v>18</v>
      </c>
      <c r="M435" s="55" t="s">
        <v>18</v>
      </c>
      <c r="N435" s="56" t="s">
        <v>18</v>
      </c>
      <c r="O435" s="425"/>
    </row>
    <row r="436" hidden="1">
      <c r="A436" s="49">
        <v>3.0</v>
      </c>
      <c r="B436" s="51" t="s">
        <v>1818</v>
      </c>
      <c r="C436" s="51" t="s">
        <v>10037</v>
      </c>
      <c r="D436" s="49" t="s">
        <v>18</v>
      </c>
      <c r="E436" s="49" t="s">
        <v>10038</v>
      </c>
      <c r="F436" s="49" t="s">
        <v>582</v>
      </c>
      <c r="G436" s="51" t="s">
        <v>202</v>
      </c>
      <c r="H436" s="96">
        <v>43943.0</v>
      </c>
      <c r="I436" s="96">
        <v>43951.0</v>
      </c>
      <c r="J436" s="53" t="s">
        <v>10041</v>
      </c>
      <c r="K436" s="54">
        <v>3.23192036E8</v>
      </c>
      <c r="L436" s="98" t="s">
        <v>18</v>
      </c>
      <c r="M436" s="55" t="s">
        <v>18</v>
      </c>
      <c r="N436" s="56" t="s">
        <v>18</v>
      </c>
      <c r="O436" s="425"/>
    </row>
    <row r="437" hidden="1">
      <c r="A437" s="49">
        <v>3.0</v>
      </c>
      <c r="B437" s="51" t="s">
        <v>1818</v>
      </c>
      <c r="C437" s="51" t="s">
        <v>10037</v>
      </c>
      <c r="D437" s="49" t="s">
        <v>18</v>
      </c>
      <c r="E437" s="49" t="s">
        <v>10038</v>
      </c>
      <c r="F437" s="49" t="s">
        <v>582</v>
      </c>
      <c r="G437" s="51" t="s">
        <v>202</v>
      </c>
      <c r="H437" s="96">
        <v>43952.0</v>
      </c>
      <c r="I437" s="96">
        <v>43952.0</v>
      </c>
      <c r="J437" s="53" t="s">
        <v>10042</v>
      </c>
      <c r="K437" s="54">
        <v>3.89744045E8</v>
      </c>
      <c r="L437" s="98" t="s">
        <v>18</v>
      </c>
      <c r="M437" s="55" t="s">
        <v>18</v>
      </c>
      <c r="N437" s="56" t="s">
        <v>18</v>
      </c>
      <c r="O437" s="425"/>
    </row>
    <row r="438">
      <c r="A438" s="49">
        <v>1.0</v>
      </c>
      <c r="B438" s="51" t="s">
        <v>2942</v>
      </c>
      <c r="C438" s="51" t="s">
        <v>120</v>
      </c>
      <c r="D438" s="49">
        <v>463.0</v>
      </c>
      <c r="E438" s="49" t="s">
        <v>2976</v>
      </c>
      <c r="F438" s="49" t="s">
        <v>582</v>
      </c>
      <c r="G438" s="51" t="s">
        <v>363</v>
      </c>
      <c r="H438" s="276">
        <v>43976.0</v>
      </c>
      <c r="I438" s="276">
        <v>43977.0</v>
      </c>
      <c r="J438" s="53" t="s">
        <v>10043</v>
      </c>
      <c r="K438" s="54">
        <v>1014710.0</v>
      </c>
      <c r="L438" s="98" t="s">
        <v>2978</v>
      </c>
      <c r="M438" s="55" t="s">
        <v>2979</v>
      </c>
      <c r="N438" s="56" t="s">
        <v>18</v>
      </c>
      <c r="O438" s="88"/>
    </row>
    <row r="439" hidden="1">
      <c r="A439" s="49">
        <v>1.0</v>
      </c>
      <c r="B439" s="51" t="s">
        <v>10044</v>
      </c>
      <c r="C439" s="51" t="s">
        <v>120</v>
      </c>
      <c r="D439" s="49">
        <v>215.0</v>
      </c>
      <c r="E439" s="51" t="s">
        <v>2976</v>
      </c>
      <c r="F439" s="49" t="s">
        <v>582</v>
      </c>
      <c r="G439" s="49" t="s">
        <v>18</v>
      </c>
      <c r="H439" s="96">
        <v>43892.0</v>
      </c>
      <c r="I439" s="96">
        <v>43892.0</v>
      </c>
      <c r="J439" s="53" t="s">
        <v>10045</v>
      </c>
      <c r="K439" s="54">
        <v>982140.0</v>
      </c>
      <c r="L439" s="98" t="s">
        <v>10046</v>
      </c>
      <c r="M439" s="55" t="s">
        <v>18</v>
      </c>
      <c r="N439" s="56" t="s">
        <v>18</v>
      </c>
      <c r="O439" s="88"/>
    </row>
    <row r="440" hidden="1">
      <c r="A440" s="49">
        <v>2.0</v>
      </c>
      <c r="B440" s="51" t="s">
        <v>10047</v>
      </c>
      <c r="C440" s="51" t="s">
        <v>120</v>
      </c>
      <c r="D440" s="49">
        <v>146.0</v>
      </c>
      <c r="E440" s="49" t="s">
        <v>2976</v>
      </c>
      <c r="F440" s="49" t="s">
        <v>582</v>
      </c>
      <c r="G440" s="51" t="s">
        <v>18</v>
      </c>
      <c r="H440" s="200">
        <v>43875.0</v>
      </c>
      <c r="I440" s="200">
        <v>43920.0</v>
      </c>
      <c r="J440" s="53" t="s">
        <v>10048</v>
      </c>
      <c r="K440" s="54">
        <v>1014710.0</v>
      </c>
      <c r="L440" s="98" t="s">
        <v>2978</v>
      </c>
      <c r="M440" s="55" t="s">
        <v>18</v>
      </c>
      <c r="N440" s="56" t="s">
        <v>18</v>
      </c>
      <c r="O440" s="425"/>
    </row>
    <row r="441" hidden="1">
      <c r="A441" s="49">
        <v>1.0</v>
      </c>
      <c r="B441" s="51" t="s">
        <v>200</v>
      </c>
      <c r="C441" s="51" t="s">
        <v>120</v>
      </c>
      <c r="D441" s="49">
        <v>439.0</v>
      </c>
      <c r="E441" s="49" t="s">
        <v>2976</v>
      </c>
      <c r="F441" s="49" t="s">
        <v>582</v>
      </c>
      <c r="G441" s="51" t="s">
        <v>363</v>
      </c>
      <c r="H441" s="96">
        <v>43970.0</v>
      </c>
      <c r="I441" s="96">
        <v>43971.0</v>
      </c>
      <c r="J441" s="81" t="s">
        <v>10049</v>
      </c>
      <c r="K441" s="54">
        <v>1014710.0</v>
      </c>
      <c r="L441" s="98" t="s">
        <v>10050</v>
      </c>
      <c r="M441" s="55" t="s">
        <v>18</v>
      </c>
      <c r="N441" s="56" t="s">
        <v>18</v>
      </c>
      <c r="O441" s="425"/>
    </row>
    <row r="442" hidden="1">
      <c r="A442" s="49">
        <v>2.0</v>
      </c>
      <c r="B442" s="51" t="s">
        <v>10051</v>
      </c>
      <c r="C442" s="51" t="s">
        <v>3378</v>
      </c>
      <c r="D442" s="49">
        <v>213.0</v>
      </c>
      <c r="E442" s="49" t="s">
        <v>10052</v>
      </c>
      <c r="F442" s="49" t="s">
        <v>582</v>
      </c>
      <c r="G442" s="51" t="s">
        <v>595</v>
      </c>
      <c r="H442" s="96">
        <v>43878.0</v>
      </c>
      <c r="I442" s="96">
        <v>43910.0</v>
      </c>
      <c r="J442" s="53" t="s">
        <v>10053</v>
      </c>
      <c r="K442" s="54">
        <v>1.6041E7</v>
      </c>
      <c r="L442" s="215" t="s">
        <v>18</v>
      </c>
      <c r="M442" s="55" t="s">
        <v>18</v>
      </c>
      <c r="N442" s="56" t="s">
        <v>18</v>
      </c>
      <c r="O442" s="425"/>
    </row>
    <row r="443">
      <c r="A443" s="49">
        <v>2.0</v>
      </c>
      <c r="B443" s="51" t="s">
        <v>588</v>
      </c>
      <c r="C443" s="51" t="s">
        <v>817</v>
      </c>
      <c r="D443" s="49" t="s">
        <v>10054</v>
      </c>
      <c r="E443" s="49" t="s">
        <v>2992</v>
      </c>
      <c r="F443" s="49" t="s">
        <v>582</v>
      </c>
      <c r="G443" s="51" t="s">
        <v>595</v>
      </c>
      <c r="H443" s="96">
        <v>44053.0</v>
      </c>
      <c r="I443" s="96">
        <v>44061.0</v>
      </c>
      <c r="J443" s="81" t="s">
        <v>10055</v>
      </c>
      <c r="K443" s="54">
        <v>441463.0</v>
      </c>
      <c r="L443" s="215" t="s">
        <v>2994</v>
      </c>
      <c r="M443" s="55" t="s">
        <v>2995</v>
      </c>
      <c r="N443" s="56" t="s">
        <v>18</v>
      </c>
      <c r="O443" s="88"/>
    </row>
    <row r="444" hidden="1">
      <c r="A444" s="49">
        <v>2.0</v>
      </c>
      <c r="B444" s="51" t="s">
        <v>588</v>
      </c>
      <c r="C444" s="51" t="s">
        <v>10056</v>
      </c>
      <c r="D444" s="49">
        <v>158.0</v>
      </c>
      <c r="E444" s="49" t="s">
        <v>2992</v>
      </c>
      <c r="F444" s="49" t="s">
        <v>582</v>
      </c>
      <c r="G444" s="51" t="s">
        <v>595</v>
      </c>
      <c r="H444" s="96">
        <v>43879.0</v>
      </c>
      <c r="I444" s="96">
        <v>43882.0</v>
      </c>
      <c r="J444" s="53" t="s">
        <v>10057</v>
      </c>
      <c r="K444" s="54">
        <v>882926.0</v>
      </c>
      <c r="L444" s="98" t="s">
        <v>18</v>
      </c>
      <c r="M444" s="55" t="s">
        <v>18</v>
      </c>
      <c r="N444" s="56" t="s">
        <v>18</v>
      </c>
      <c r="O444" s="425"/>
    </row>
    <row r="445" hidden="1">
      <c r="A445" s="49">
        <v>1.0</v>
      </c>
      <c r="B445" s="51" t="s">
        <v>588</v>
      </c>
      <c r="C445" s="51" t="s">
        <v>735</v>
      </c>
      <c r="D445" s="49">
        <v>376.0</v>
      </c>
      <c r="E445" s="49" t="s">
        <v>2992</v>
      </c>
      <c r="F445" s="49" t="s">
        <v>582</v>
      </c>
      <c r="G445" s="51" t="s">
        <v>18</v>
      </c>
      <c r="H445" s="96">
        <v>43942.0</v>
      </c>
      <c r="I445" s="96">
        <v>43942.0</v>
      </c>
      <c r="J445" s="53" t="s">
        <v>10058</v>
      </c>
      <c r="K445" s="54" t="s">
        <v>18</v>
      </c>
      <c r="L445" s="98" t="s">
        <v>18</v>
      </c>
      <c r="M445" s="55" t="s">
        <v>18</v>
      </c>
      <c r="N445" s="56" t="s">
        <v>18</v>
      </c>
      <c r="O445" s="425"/>
    </row>
    <row r="446" hidden="1">
      <c r="A446" s="49">
        <v>1.0</v>
      </c>
      <c r="B446" s="51" t="s">
        <v>10059</v>
      </c>
      <c r="C446" s="51" t="s">
        <v>10060</v>
      </c>
      <c r="D446" s="49">
        <v>435.0</v>
      </c>
      <c r="E446" s="49" t="s">
        <v>2992</v>
      </c>
      <c r="F446" s="49" t="s">
        <v>582</v>
      </c>
      <c r="G446" s="51" t="s">
        <v>595</v>
      </c>
      <c r="H446" s="96">
        <v>43969.0</v>
      </c>
      <c r="I446" s="96">
        <v>43969.0</v>
      </c>
      <c r="J446" s="296" t="s">
        <v>10061</v>
      </c>
      <c r="K446" s="54">
        <v>441463.0</v>
      </c>
      <c r="L446" s="98" t="s">
        <v>18</v>
      </c>
      <c r="M446" s="55" t="s">
        <v>18</v>
      </c>
      <c r="N446" s="56" t="s">
        <v>18</v>
      </c>
      <c r="O446" s="425"/>
      <c r="P446" s="152"/>
    </row>
    <row r="447" hidden="1">
      <c r="A447" s="49">
        <v>2.0</v>
      </c>
      <c r="B447" s="206" t="s">
        <v>10062</v>
      </c>
      <c r="C447" s="51" t="s">
        <v>9903</v>
      </c>
      <c r="D447" s="49">
        <v>227.0</v>
      </c>
      <c r="E447" s="49" t="s">
        <v>10063</v>
      </c>
      <c r="F447" s="49" t="s">
        <v>582</v>
      </c>
      <c r="G447" s="51" t="s">
        <v>202</v>
      </c>
      <c r="H447" s="200">
        <v>43880.0</v>
      </c>
      <c r="I447" s="200">
        <v>43882.0</v>
      </c>
      <c r="J447" s="81" t="s">
        <v>10064</v>
      </c>
      <c r="K447" s="54">
        <v>1.3547E8</v>
      </c>
      <c r="L447" s="98" t="s">
        <v>18</v>
      </c>
      <c r="M447" s="55" t="s">
        <v>18</v>
      </c>
      <c r="N447" s="56" t="s">
        <v>18</v>
      </c>
      <c r="O447" s="425"/>
      <c r="P447" s="152"/>
    </row>
    <row r="448" hidden="1">
      <c r="A448" s="49">
        <v>2.0</v>
      </c>
      <c r="B448" s="51" t="s">
        <v>704</v>
      </c>
      <c r="C448" s="51" t="s">
        <v>3296</v>
      </c>
      <c r="D448" s="49" t="s">
        <v>18</v>
      </c>
      <c r="E448" s="49" t="s">
        <v>3297</v>
      </c>
      <c r="F448" s="49" t="s">
        <v>582</v>
      </c>
      <c r="G448" s="51" t="s">
        <v>18</v>
      </c>
      <c r="H448" s="96">
        <v>43880.0</v>
      </c>
      <c r="I448" s="96">
        <v>43895.0</v>
      </c>
      <c r="J448" s="53" t="s">
        <v>10065</v>
      </c>
      <c r="K448" s="54">
        <v>960000.0</v>
      </c>
      <c r="L448" s="98" t="s">
        <v>18</v>
      </c>
      <c r="M448" s="55" t="s">
        <v>18</v>
      </c>
      <c r="N448" s="56" t="s">
        <v>18</v>
      </c>
      <c r="O448" s="425"/>
    </row>
    <row r="449" ht="68.25" hidden="1" customHeight="1">
      <c r="A449" s="49">
        <v>1.0</v>
      </c>
      <c r="B449" s="51" t="s">
        <v>6177</v>
      </c>
      <c r="C449" s="51" t="s">
        <v>10066</v>
      </c>
      <c r="D449" s="49">
        <v>264.0</v>
      </c>
      <c r="E449" s="49" t="s">
        <v>3297</v>
      </c>
      <c r="F449" s="49" t="s">
        <v>582</v>
      </c>
      <c r="G449" s="51" t="s">
        <v>18</v>
      </c>
      <c r="H449" s="96">
        <v>43903.0</v>
      </c>
      <c r="I449" s="96">
        <v>43906.0</v>
      </c>
      <c r="J449" s="53" t="s">
        <v>10067</v>
      </c>
      <c r="K449" s="54">
        <v>720000.0</v>
      </c>
      <c r="L449" s="98" t="s">
        <v>18</v>
      </c>
      <c r="M449" s="55" t="s">
        <v>18</v>
      </c>
      <c r="N449" s="56" t="s">
        <v>18</v>
      </c>
      <c r="O449" s="425"/>
    </row>
    <row r="450" ht="68.25" hidden="1" customHeight="1">
      <c r="A450" s="49">
        <v>1.0</v>
      </c>
      <c r="B450" s="51" t="s">
        <v>1356</v>
      </c>
      <c r="C450" s="51" t="s">
        <v>3296</v>
      </c>
      <c r="D450" s="49">
        <v>353.0</v>
      </c>
      <c r="E450" s="49" t="s">
        <v>3297</v>
      </c>
      <c r="F450" s="49" t="s">
        <v>582</v>
      </c>
      <c r="G450" s="51" t="s">
        <v>18</v>
      </c>
      <c r="H450" s="96">
        <v>43937.0</v>
      </c>
      <c r="I450" s="96">
        <v>43948.0</v>
      </c>
      <c r="J450" s="53" t="s">
        <v>10068</v>
      </c>
      <c r="K450" s="54">
        <v>720000.0</v>
      </c>
      <c r="L450" s="98" t="s">
        <v>3299</v>
      </c>
      <c r="M450" s="55" t="s">
        <v>18</v>
      </c>
      <c r="N450" s="56" t="s">
        <v>18</v>
      </c>
      <c r="O450" s="425"/>
    </row>
    <row r="451" hidden="1">
      <c r="A451" s="49">
        <v>1.0</v>
      </c>
      <c r="B451" s="51" t="s">
        <v>10069</v>
      </c>
      <c r="C451" s="51" t="s">
        <v>70</v>
      </c>
      <c r="D451" s="49">
        <v>501.0</v>
      </c>
      <c r="E451" s="49" t="s">
        <v>3297</v>
      </c>
      <c r="F451" s="49" t="s">
        <v>582</v>
      </c>
      <c r="G451" s="51" t="s">
        <v>18</v>
      </c>
      <c r="H451" s="96">
        <v>43984.0</v>
      </c>
      <c r="I451" s="96">
        <v>43986.0</v>
      </c>
      <c r="J451" s="81" t="s">
        <v>10070</v>
      </c>
      <c r="K451" s="54">
        <v>720000.0</v>
      </c>
      <c r="L451" s="98" t="s">
        <v>3299</v>
      </c>
      <c r="M451" s="55"/>
      <c r="N451" s="56"/>
      <c r="O451" s="425"/>
      <c r="P451" s="152"/>
    </row>
    <row r="452" hidden="1">
      <c r="A452" s="49">
        <v>2.0</v>
      </c>
      <c r="B452" s="51" t="s">
        <v>3369</v>
      </c>
      <c r="C452" s="51" t="s">
        <v>10071</v>
      </c>
      <c r="D452" s="49" t="s">
        <v>10072</v>
      </c>
      <c r="E452" s="49" t="s">
        <v>10073</v>
      </c>
      <c r="F452" s="49" t="s">
        <v>582</v>
      </c>
      <c r="G452" s="51" t="s">
        <v>595</v>
      </c>
      <c r="H452" s="200">
        <v>43881.0</v>
      </c>
      <c r="I452" s="200">
        <v>43901.0</v>
      </c>
      <c r="J452" s="81" t="s">
        <v>10074</v>
      </c>
      <c r="K452" s="54">
        <v>2943339.0</v>
      </c>
      <c r="L452" s="98" t="s">
        <v>18</v>
      </c>
      <c r="M452" s="56" t="s">
        <v>18</v>
      </c>
      <c r="N452" s="56" t="s">
        <v>18</v>
      </c>
      <c r="O452" s="425"/>
      <c r="P452" s="152"/>
    </row>
    <row r="453" hidden="1">
      <c r="A453" s="49">
        <v>2.0</v>
      </c>
      <c r="B453" s="51" t="s">
        <v>3369</v>
      </c>
      <c r="C453" s="51" t="s">
        <v>10071</v>
      </c>
      <c r="D453" s="49"/>
      <c r="E453" s="49" t="s">
        <v>10073</v>
      </c>
      <c r="F453" s="49" t="s">
        <v>582</v>
      </c>
      <c r="G453" s="51" t="s">
        <v>595</v>
      </c>
      <c r="H453" s="96">
        <v>43902.0</v>
      </c>
      <c r="I453" s="200">
        <v>43907.0</v>
      </c>
      <c r="J453" s="53" t="s">
        <v>10075</v>
      </c>
      <c r="K453" s="54">
        <v>2786354.0</v>
      </c>
      <c r="L453" s="98" t="s">
        <v>18</v>
      </c>
      <c r="M453" s="56" t="s">
        <v>18</v>
      </c>
      <c r="N453" s="56" t="s">
        <v>18</v>
      </c>
      <c r="O453" s="425"/>
      <c r="P453" s="152"/>
    </row>
    <row r="454" hidden="1">
      <c r="A454" s="49">
        <v>2.0</v>
      </c>
      <c r="B454" s="51" t="s">
        <v>3369</v>
      </c>
      <c r="C454" s="51" t="s">
        <v>10071</v>
      </c>
      <c r="D454" s="49" t="s">
        <v>18</v>
      </c>
      <c r="E454" s="49" t="s">
        <v>10073</v>
      </c>
      <c r="F454" s="49" t="s">
        <v>582</v>
      </c>
      <c r="G454" s="51" t="s">
        <v>595</v>
      </c>
      <c r="H454" s="96">
        <v>43936.0</v>
      </c>
      <c r="I454" s="96">
        <v>43937.0</v>
      </c>
      <c r="J454" s="53" t="s">
        <v>10076</v>
      </c>
      <c r="K454" s="54">
        <v>2804342.0</v>
      </c>
      <c r="L454" s="98" t="s">
        <v>18</v>
      </c>
      <c r="M454" s="56" t="s">
        <v>18</v>
      </c>
      <c r="N454" s="56" t="s">
        <v>18</v>
      </c>
      <c r="O454" s="425"/>
      <c r="P454" s="152"/>
    </row>
    <row r="455">
      <c r="A455" s="49">
        <v>1.0</v>
      </c>
      <c r="B455" s="51" t="s">
        <v>588</v>
      </c>
      <c r="C455" s="51" t="s">
        <v>93</v>
      </c>
      <c r="D455" s="49">
        <v>716.0</v>
      </c>
      <c r="E455" s="49" t="s">
        <v>3335</v>
      </c>
      <c r="F455" s="49" t="s">
        <v>582</v>
      </c>
      <c r="G455" s="51" t="s">
        <v>363</v>
      </c>
      <c r="H455" s="96">
        <v>44043.0</v>
      </c>
      <c r="I455" s="96">
        <v>44048.0</v>
      </c>
      <c r="J455" s="53" t="s">
        <v>10077</v>
      </c>
      <c r="K455" s="54">
        <v>1073047.0</v>
      </c>
      <c r="L455" s="98" t="s">
        <v>3336</v>
      </c>
      <c r="M455" s="55" t="s">
        <v>3337</v>
      </c>
      <c r="N455" s="56" t="s">
        <v>18</v>
      </c>
      <c r="O455" s="425"/>
      <c r="P455" s="152"/>
    </row>
    <row r="456">
      <c r="A456" s="49">
        <v>2.0</v>
      </c>
      <c r="B456" s="51" t="s">
        <v>10078</v>
      </c>
      <c r="C456" s="51" t="s">
        <v>93</v>
      </c>
      <c r="D456" s="49">
        <v>679.0</v>
      </c>
      <c r="E456" s="49" t="s">
        <v>3335</v>
      </c>
      <c r="F456" s="49" t="s">
        <v>582</v>
      </c>
      <c r="G456" s="51" t="s">
        <v>363</v>
      </c>
      <c r="H456" s="96">
        <v>44034.0</v>
      </c>
      <c r="I456" s="96">
        <v>44034.0</v>
      </c>
      <c r="J456" s="53" t="s">
        <v>10079</v>
      </c>
      <c r="K456" s="54">
        <v>728383.0</v>
      </c>
      <c r="L456" s="98" t="s">
        <v>3336</v>
      </c>
      <c r="M456" s="55" t="s">
        <v>3337</v>
      </c>
      <c r="N456" s="56" t="s">
        <v>18</v>
      </c>
      <c r="O456" s="88"/>
      <c r="P456" s="152"/>
    </row>
    <row r="457">
      <c r="A457" s="49">
        <v>1.0</v>
      </c>
      <c r="B457" s="51" t="s">
        <v>588</v>
      </c>
      <c r="C457" s="51" t="s">
        <v>93</v>
      </c>
      <c r="D457" s="49">
        <v>712.0</v>
      </c>
      <c r="E457" s="49" t="s">
        <v>3335</v>
      </c>
      <c r="F457" s="49" t="s">
        <v>582</v>
      </c>
      <c r="G457" s="51" t="s">
        <v>363</v>
      </c>
      <c r="H457" s="96">
        <v>44042.0</v>
      </c>
      <c r="I457" s="96">
        <v>44042.0</v>
      </c>
      <c r="J457" s="81" t="s">
        <v>10080</v>
      </c>
      <c r="K457" s="54">
        <v>728383.0</v>
      </c>
      <c r="L457" s="98" t="s">
        <v>3336</v>
      </c>
      <c r="M457" s="55" t="s">
        <v>3337</v>
      </c>
      <c r="N457" s="56" t="s">
        <v>18</v>
      </c>
      <c r="O457" s="88"/>
      <c r="P457" s="152"/>
    </row>
    <row r="458" hidden="1">
      <c r="A458" s="49">
        <v>1.0</v>
      </c>
      <c r="B458" s="51" t="s">
        <v>588</v>
      </c>
      <c r="C458" s="51" t="s">
        <v>9218</v>
      </c>
      <c r="D458" s="49">
        <v>221.0</v>
      </c>
      <c r="E458" s="49" t="s">
        <v>3335</v>
      </c>
      <c r="F458" s="49" t="s">
        <v>582</v>
      </c>
      <c r="G458" s="51" t="s">
        <v>18</v>
      </c>
      <c r="H458" s="96">
        <v>43880.0</v>
      </c>
      <c r="I458" s="96">
        <v>43896.0</v>
      </c>
      <c r="J458" s="53" t="s">
        <v>10081</v>
      </c>
      <c r="K458" s="54">
        <v>728383.0</v>
      </c>
      <c r="L458" s="98" t="s">
        <v>3336</v>
      </c>
      <c r="M458" s="55" t="s">
        <v>18</v>
      </c>
      <c r="N458" s="56" t="s">
        <v>18</v>
      </c>
      <c r="O458" s="425"/>
      <c r="P458" s="152"/>
    </row>
    <row r="459" hidden="1">
      <c r="A459" s="49">
        <v>1.0</v>
      </c>
      <c r="B459" s="51" t="s">
        <v>588</v>
      </c>
      <c r="C459" s="51" t="s">
        <v>4076</v>
      </c>
      <c r="D459" s="49" t="s">
        <v>18</v>
      </c>
      <c r="E459" s="49" t="s">
        <v>3335</v>
      </c>
      <c r="F459" s="49" t="s">
        <v>582</v>
      </c>
      <c r="G459" s="51" t="s">
        <v>18</v>
      </c>
      <c r="H459" s="96">
        <v>44018.0</v>
      </c>
      <c r="I459" s="96">
        <v>44018.0</v>
      </c>
      <c r="J459" s="53" t="s">
        <v>10082</v>
      </c>
      <c r="K459" s="54">
        <v>874252.0</v>
      </c>
      <c r="L459" s="98" t="s">
        <v>3336</v>
      </c>
      <c r="M459" s="55" t="s">
        <v>18</v>
      </c>
      <c r="N459" s="56" t="s">
        <v>18</v>
      </c>
      <c r="O459" s="425"/>
      <c r="P459" s="152"/>
    </row>
    <row r="460" hidden="1">
      <c r="A460" s="49">
        <v>1.0</v>
      </c>
      <c r="B460" s="51" t="s">
        <v>588</v>
      </c>
      <c r="C460" s="51" t="s">
        <v>93</v>
      </c>
      <c r="D460" s="49">
        <v>743.0</v>
      </c>
      <c r="E460" s="49" t="s">
        <v>3335</v>
      </c>
      <c r="F460" s="49" t="s">
        <v>582</v>
      </c>
      <c r="G460" s="51" t="s">
        <v>18</v>
      </c>
      <c r="H460" s="96">
        <v>44020.0</v>
      </c>
      <c r="I460" s="96">
        <v>44020.0</v>
      </c>
      <c r="J460" s="53" t="s">
        <v>10083</v>
      </c>
      <c r="K460" s="54">
        <v>1073047.0</v>
      </c>
      <c r="L460" s="98" t="s">
        <v>3336</v>
      </c>
      <c r="M460" s="55" t="s">
        <v>18</v>
      </c>
      <c r="N460" s="56" t="s">
        <v>18</v>
      </c>
      <c r="O460" s="88"/>
      <c r="P460" s="152"/>
    </row>
    <row r="461" hidden="1">
      <c r="A461" s="49">
        <v>2.0</v>
      </c>
      <c r="B461" s="51" t="s">
        <v>580</v>
      </c>
      <c r="C461" s="51" t="s">
        <v>10084</v>
      </c>
      <c r="D461" s="49">
        <v>250.0</v>
      </c>
      <c r="E461" s="49" t="s">
        <v>10085</v>
      </c>
      <c r="F461" s="49" t="s">
        <v>582</v>
      </c>
      <c r="G461" s="51" t="s">
        <v>586</v>
      </c>
      <c r="H461" s="96">
        <v>43887.0</v>
      </c>
      <c r="I461" s="96">
        <v>43895.0</v>
      </c>
      <c r="J461" s="53" t="s">
        <v>10086</v>
      </c>
      <c r="K461" s="54" t="s">
        <v>18</v>
      </c>
      <c r="L461" s="98" t="s">
        <v>18</v>
      </c>
      <c r="M461" s="55" t="s">
        <v>18</v>
      </c>
      <c r="N461" s="56" t="s">
        <v>18</v>
      </c>
      <c r="O461" s="425"/>
      <c r="P461" s="152"/>
    </row>
    <row r="462">
      <c r="A462" s="49">
        <v>2.0</v>
      </c>
      <c r="B462" s="51" t="s">
        <v>1356</v>
      </c>
      <c r="C462" s="51" t="s">
        <v>10087</v>
      </c>
      <c r="D462" s="49">
        <v>613.0</v>
      </c>
      <c r="E462" s="49" t="s">
        <v>3007</v>
      </c>
      <c r="F462" s="49" t="s">
        <v>582</v>
      </c>
      <c r="G462" s="51" t="s">
        <v>586</v>
      </c>
      <c r="H462" s="96">
        <v>44015.0</v>
      </c>
      <c r="I462" s="96">
        <v>44022.0</v>
      </c>
      <c r="J462" s="81" t="s">
        <v>10088</v>
      </c>
      <c r="K462" s="54">
        <v>1040857.0</v>
      </c>
      <c r="L462" s="98" t="s">
        <v>3009</v>
      </c>
      <c r="M462" s="55" t="s">
        <v>3010</v>
      </c>
      <c r="N462" s="56" t="s">
        <v>18</v>
      </c>
      <c r="O462" s="88"/>
      <c r="P462" s="152"/>
    </row>
    <row r="463" hidden="1">
      <c r="A463" s="49">
        <v>1.0</v>
      </c>
      <c r="B463" s="51" t="s">
        <v>10089</v>
      </c>
      <c r="C463" s="51" t="s">
        <v>10090</v>
      </c>
      <c r="D463" s="49" t="s">
        <v>10091</v>
      </c>
      <c r="E463" s="49" t="s">
        <v>3007</v>
      </c>
      <c r="F463" s="49" t="s">
        <v>582</v>
      </c>
      <c r="G463" s="85" t="s">
        <v>586</v>
      </c>
      <c r="H463" s="96">
        <v>43882.0</v>
      </c>
      <c r="I463" s="96">
        <v>43907.0</v>
      </c>
      <c r="J463" s="53" t="s">
        <v>10092</v>
      </c>
      <c r="K463" s="54">
        <v>1040857.0</v>
      </c>
      <c r="L463" s="98" t="s">
        <v>3009</v>
      </c>
      <c r="M463" s="55" t="s">
        <v>18</v>
      </c>
      <c r="N463" s="56" t="s">
        <v>18</v>
      </c>
      <c r="O463" s="88"/>
      <c r="P463" s="152"/>
    </row>
    <row r="464" hidden="1">
      <c r="A464" s="49">
        <v>1.0</v>
      </c>
      <c r="B464" s="51" t="s">
        <v>10089</v>
      </c>
      <c r="C464" s="51" t="s">
        <v>10090</v>
      </c>
      <c r="D464" s="49">
        <v>590.0</v>
      </c>
      <c r="E464" s="49" t="s">
        <v>3007</v>
      </c>
      <c r="F464" s="49" t="s">
        <v>582</v>
      </c>
      <c r="G464" s="51" t="s">
        <v>586</v>
      </c>
      <c r="H464" s="96">
        <v>44007.0</v>
      </c>
      <c r="I464" s="96">
        <v>44011.0</v>
      </c>
      <c r="J464" s="53" t="s">
        <v>10093</v>
      </c>
      <c r="K464" s="54">
        <v>1040857.0</v>
      </c>
      <c r="L464" s="98" t="s">
        <v>3009</v>
      </c>
      <c r="M464" s="55" t="s">
        <v>18</v>
      </c>
      <c r="N464" s="56" t="s">
        <v>18</v>
      </c>
      <c r="O464" s="88"/>
      <c r="P464" s="152"/>
    </row>
    <row r="465" hidden="1">
      <c r="A465" s="49">
        <v>1.0</v>
      </c>
      <c r="B465" s="51" t="s">
        <v>2201</v>
      </c>
      <c r="C465" s="51" t="s">
        <v>10094</v>
      </c>
      <c r="D465" s="49">
        <v>252.0</v>
      </c>
      <c r="E465" s="49" t="s">
        <v>10095</v>
      </c>
      <c r="F465" s="49" t="s">
        <v>582</v>
      </c>
      <c r="G465" s="51" t="s">
        <v>18</v>
      </c>
      <c r="H465" s="96">
        <v>43888.0</v>
      </c>
      <c r="I465" s="96">
        <v>43889.0</v>
      </c>
      <c r="J465" s="53" t="s">
        <v>10096</v>
      </c>
      <c r="K465" s="54">
        <v>105787.0</v>
      </c>
      <c r="L465" s="98" t="s">
        <v>18</v>
      </c>
      <c r="M465" s="55" t="s">
        <v>18</v>
      </c>
      <c r="N465" s="56" t="s">
        <v>18</v>
      </c>
      <c r="O465" s="88"/>
      <c r="P465" s="152"/>
    </row>
    <row r="466" hidden="1">
      <c r="A466" s="49">
        <v>1.0</v>
      </c>
      <c r="B466" s="206" t="s">
        <v>7542</v>
      </c>
      <c r="C466" s="51" t="s">
        <v>326</v>
      </c>
      <c r="D466" s="49" t="s">
        <v>18</v>
      </c>
      <c r="E466" s="49" t="s">
        <v>10097</v>
      </c>
      <c r="F466" s="49" t="s">
        <v>582</v>
      </c>
      <c r="G466" s="51" t="s">
        <v>18</v>
      </c>
      <c r="H466" s="96">
        <v>43888.0</v>
      </c>
      <c r="I466" s="96">
        <v>43888.0</v>
      </c>
      <c r="J466" s="53" t="s">
        <v>10098</v>
      </c>
      <c r="K466" s="54">
        <v>3023450.0</v>
      </c>
      <c r="L466" s="98" t="s">
        <v>18</v>
      </c>
      <c r="M466" s="55" t="s">
        <v>18</v>
      </c>
      <c r="N466" s="56" t="s">
        <v>18</v>
      </c>
      <c r="O466" s="88"/>
      <c r="P466" s="152"/>
    </row>
    <row r="467">
      <c r="A467" s="49">
        <v>2.0</v>
      </c>
      <c r="B467" s="51" t="s">
        <v>580</v>
      </c>
      <c r="C467" s="51" t="s">
        <v>6259</v>
      </c>
      <c r="D467" s="49">
        <v>1252.0</v>
      </c>
      <c r="E467" s="49" t="s">
        <v>778</v>
      </c>
      <c r="F467" s="49" t="s">
        <v>582</v>
      </c>
      <c r="G467" s="51" t="s">
        <v>18</v>
      </c>
      <c r="H467" s="96">
        <v>43822.0</v>
      </c>
      <c r="I467" s="96">
        <v>43845.0</v>
      </c>
      <c r="J467" s="53" t="s">
        <v>10099</v>
      </c>
      <c r="K467" s="54">
        <v>6051137.0</v>
      </c>
      <c r="L467" s="98" t="s">
        <v>780</v>
      </c>
      <c r="M467" s="136" t="s">
        <v>781</v>
      </c>
      <c r="N467" s="67" t="s">
        <v>18</v>
      </c>
      <c r="O467" s="88"/>
      <c r="P467" s="152"/>
    </row>
    <row r="468">
      <c r="A468" s="49">
        <v>2.0</v>
      </c>
      <c r="B468" s="51" t="s">
        <v>580</v>
      </c>
      <c r="C468" s="51" t="s">
        <v>10100</v>
      </c>
      <c r="D468" s="49">
        <v>148.0</v>
      </c>
      <c r="E468" s="49" t="s">
        <v>778</v>
      </c>
      <c r="F468" s="49" t="s">
        <v>582</v>
      </c>
      <c r="G468" s="51" t="s">
        <v>18</v>
      </c>
      <c r="H468" s="96">
        <v>43875.0</v>
      </c>
      <c r="I468" s="96">
        <v>43875.0</v>
      </c>
      <c r="J468" s="81" t="s">
        <v>10101</v>
      </c>
      <c r="K468" s="54">
        <v>6051137.0</v>
      </c>
      <c r="L468" s="98" t="s">
        <v>10102</v>
      </c>
      <c r="M468" s="55" t="s">
        <v>781</v>
      </c>
      <c r="N468" s="56" t="s">
        <v>18</v>
      </c>
      <c r="O468" s="425"/>
      <c r="P468" s="152"/>
    </row>
    <row r="469" ht="40.5" customHeight="1">
      <c r="A469" s="49">
        <v>1.0</v>
      </c>
      <c r="B469" s="51" t="s">
        <v>580</v>
      </c>
      <c r="C469" s="51" t="s">
        <v>3011</v>
      </c>
      <c r="D469" s="49">
        <v>1063.0</v>
      </c>
      <c r="E469" s="49" t="s">
        <v>778</v>
      </c>
      <c r="F469" s="49" t="s">
        <v>582</v>
      </c>
      <c r="G469" s="128" t="s">
        <v>363</v>
      </c>
      <c r="H469" s="96">
        <v>44131.0</v>
      </c>
      <c r="I469" s="96">
        <v>44146.0</v>
      </c>
      <c r="J469" s="53" t="s">
        <v>10103</v>
      </c>
      <c r="K469" s="465">
        <v>6051137.0</v>
      </c>
      <c r="L469" s="60" t="s">
        <v>780</v>
      </c>
      <c r="M469" s="261" t="s">
        <v>3013</v>
      </c>
      <c r="N469" s="56" t="s">
        <v>18</v>
      </c>
      <c r="O469" s="58"/>
      <c r="P469" s="152"/>
    </row>
    <row r="470" hidden="1">
      <c r="A470" s="49">
        <v>1.0</v>
      </c>
      <c r="B470" s="51" t="s">
        <v>2988</v>
      </c>
      <c r="C470" s="51" t="s">
        <v>326</v>
      </c>
      <c r="D470" s="49" t="s">
        <v>18</v>
      </c>
      <c r="E470" s="49" t="s">
        <v>10104</v>
      </c>
      <c r="F470" s="49" t="s">
        <v>582</v>
      </c>
      <c r="G470" s="51" t="s">
        <v>18</v>
      </c>
      <c r="H470" s="96">
        <v>43888.0</v>
      </c>
      <c r="I470" s="438">
        <v>43888.0</v>
      </c>
      <c r="J470" s="53" t="s">
        <v>10105</v>
      </c>
      <c r="K470" s="54">
        <v>1995000.0</v>
      </c>
      <c r="L470" s="98" t="s">
        <v>18</v>
      </c>
      <c r="M470" s="55" t="s">
        <v>18</v>
      </c>
      <c r="N470" s="56" t="s">
        <v>18</v>
      </c>
      <c r="O470" s="425"/>
    </row>
    <row r="471" hidden="1">
      <c r="A471" s="49">
        <v>2.0</v>
      </c>
      <c r="B471" s="51" t="s">
        <v>200</v>
      </c>
      <c r="C471" s="51" t="s">
        <v>2796</v>
      </c>
      <c r="D471" s="49">
        <v>229.0</v>
      </c>
      <c r="E471" s="49" t="s">
        <v>3035</v>
      </c>
      <c r="F471" s="49" t="s">
        <v>582</v>
      </c>
      <c r="G471" s="51" t="s">
        <v>595</v>
      </c>
      <c r="H471" s="96">
        <v>43894.0</v>
      </c>
      <c r="I471" s="200">
        <v>43920.0</v>
      </c>
      <c r="J471" s="53" t="s">
        <v>10106</v>
      </c>
      <c r="K471" s="54">
        <v>3166363.0</v>
      </c>
      <c r="L471" s="98" t="s">
        <v>3037</v>
      </c>
      <c r="M471" s="55" t="s">
        <v>18</v>
      </c>
      <c r="N471" s="56" t="s">
        <v>18</v>
      </c>
      <c r="O471" s="425"/>
      <c r="P471" s="152"/>
    </row>
    <row r="472" hidden="1">
      <c r="A472" s="49">
        <v>2.0</v>
      </c>
      <c r="B472" s="51" t="s">
        <v>10044</v>
      </c>
      <c r="C472" s="51" t="s">
        <v>735</v>
      </c>
      <c r="D472" s="49">
        <v>304.0</v>
      </c>
      <c r="E472" s="49" t="s">
        <v>3035</v>
      </c>
      <c r="F472" s="49" t="s">
        <v>582</v>
      </c>
      <c r="G472" s="51" t="s">
        <v>595</v>
      </c>
      <c r="H472" s="96">
        <v>43914.0</v>
      </c>
      <c r="I472" s="96">
        <v>43920.0</v>
      </c>
      <c r="J472" s="53" t="s">
        <v>10107</v>
      </c>
      <c r="K472" s="54">
        <v>3166363.0</v>
      </c>
      <c r="L472" s="98" t="s">
        <v>3037</v>
      </c>
      <c r="M472" s="55" t="s">
        <v>18</v>
      </c>
      <c r="N472" s="56" t="s">
        <v>18</v>
      </c>
      <c r="O472" s="425"/>
      <c r="P472" s="152"/>
    </row>
    <row r="473" hidden="1">
      <c r="A473" s="49">
        <v>2.0</v>
      </c>
      <c r="B473" s="51" t="s">
        <v>200</v>
      </c>
      <c r="C473" s="51" t="s">
        <v>735</v>
      </c>
      <c r="D473" s="49">
        <v>464.0</v>
      </c>
      <c r="E473" s="49" t="s">
        <v>3035</v>
      </c>
      <c r="F473" s="49" t="s">
        <v>582</v>
      </c>
      <c r="G473" s="51" t="s">
        <v>595</v>
      </c>
      <c r="H473" s="276">
        <v>43976.0</v>
      </c>
      <c r="I473" s="276">
        <v>43977.0</v>
      </c>
      <c r="J473" s="53" t="s">
        <v>10108</v>
      </c>
      <c r="K473" s="54">
        <v>3166363.0</v>
      </c>
      <c r="L473" s="98" t="s">
        <v>3037</v>
      </c>
      <c r="M473" s="55" t="s">
        <v>18</v>
      </c>
      <c r="N473" s="56" t="s">
        <v>18</v>
      </c>
      <c r="O473" s="88"/>
      <c r="P473" s="152"/>
    </row>
    <row r="474" hidden="1">
      <c r="A474" s="49">
        <v>2.0</v>
      </c>
      <c r="B474" s="51" t="s">
        <v>10109</v>
      </c>
      <c r="C474" s="51" t="s">
        <v>70</v>
      </c>
      <c r="D474" s="49">
        <v>576.0</v>
      </c>
      <c r="E474" s="49" t="s">
        <v>10110</v>
      </c>
      <c r="F474" s="49" t="s">
        <v>582</v>
      </c>
      <c r="G474" s="51" t="s">
        <v>18</v>
      </c>
      <c r="H474" s="96">
        <v>43978.0</v>
      </c>
      <c r="I474" s="96">
        <v>43978.0</v>
      </c>
      <c r="J474" s="53" t="s">
        <v>10111</v>
      </c>
      <c r="K474" s="54">
        <v>2633378.0</v>
      </c>
      <c r="L474" s="98" t="s">
        <v>10112</v>
      </c>
      <c r="M474" s="49" t="s">
        <v>18</v>
      </c>
      <c r="N474" s="67" t="s">
        <v>18</v>
      </c>
      <c r="O474" s="425"/>
      <c r="P474" s="152"/>
    </row>
    <row r="475" hidden="1">
      <c r="A475" s="49">
        <v>2.0</v>
      </c>
      <c r="B475" s="206" t="s">
        <v>10113</v>
      </c>
      <c r="C475" s="51" t="s">
        <v>10114</v>
      </c>
      <c r="D475" s="49">
        <v>272.0</v>
      </c>
      <c r="E475" s="49" t="s">
        <v>10110</v>
      </c>
      <c r="F475" s="49" t="s">
        <v>582</v>
      </c>
      <c r="G475" s="51" t="s">
        <v>18</v>
      </c>
      <c r="H475" s="200">
        <v>43893.0</v>
      </c>
      <c r="I475" s="200">
        <v>43895.0</v>
      </c>
      <c r="J475" s="53" t="s">
        <v>10115</v>
      </c>
      <c r="K475" s="54">
        <v>2633378.0</v>
      </c>
      <c r="L475" s="98" t="s">
        <v>10112</v>
      </c>
      <c r="M475" s="55" t="s">
        <v>18</v>
      </c>
      <c r="N475" s="56" t="s">
        <v>18</v>
      </c>
      <c r="O475" s="88"/>
      <c r="P475" s="152"/>
    </row>
    <row r="476" hidden="1">
      <c r="A476" s="49">
        <v>2.0</v>
      </c>
      <c r="B476" s="51" t="s">
        <v>10116</v>
      </c>
      <c r="C476" s="51" t="s">
        <v>70</v>
      </c>
      <c r="D476" s="49">
        <v>433.0</v>
      </c>
      <c r="E476" s="49" t="s">
        <v>10110</v>
      </c>
      <c r="F476" s="49" t="s">
        <v>582</v>
      </c>
      <c r="G476" s="51" t="s">
        <v>18</v>
      </c>
      <c r="H476" s="96">
        <v>43931.0</v>
      </c>
      <c r="I476" s="281">
        <v>43937.0</v>
      </c>
      <c r="J476" s="53" t="s">
        <v>10117</v>
      </c>
      <c r="K476" s="54">
        <v>2633378.0</v>
      </c>
      <c r="L476" s="98" t="s">
        <v>10112</v>
      </c>
      <c r="M476" s="55"/>
      <c r="N476" s="56"/>
      <c r="O476" s="425"/>
    </row>
    <row r="477" hidden="1">
      <c r="A477" s="49">
        <v>2.0</v>
      </c>
      <c r="B477" s="51" t="s">
        <v>10118</v>
      </c>
      <c r="C477" s="51" t="s">
        <v>205</v>
      </c>
      <c r="D477" s="49">
        <v>460.0</v>
      </c>
      <c r="E477" s="49" t="s">
        <v>10110</v>
      </c>
      <c r="F477" s="49" t="s">
        <v>582</v>
      </c>
      <c r="G477" s="51" t="s">
        <v>18</v>
      </c>
      <c r="H477" s="96">
        <v>43942.0</v>
      </c>
      <c r="I477" s="96">
        <v>43942.0</v>
      </c>
      <c r="J477" s="53" t="s">
        <v>10119</v>
      </c>
      <c r="K477" s="54" t="s">
        <v>18</v>
      </c>
      <c r="L477" s="98" t="s">
        <v>18</v>
      </c>
      <c r="M477" s="55" t="s">
        <v>18</v>
      </c>
      <c r="N477" s="56" t="s">
        <v>18</v>
      </c>
      <c r="O477" s="425"/>
      <c r="P477" s="152"/>
    </row>
    <row r="478" hidden="1">
      <c r="A478" s="49">
        <v>2.0</v>
      </c>
      <c r="B478" s="51" t="s">
        <v>10116</v>
      </c>
      <c r="C478" s="51" t="s">
        <v>70</v>
      </c>
      <c r="D478" s="49">
        <v>479.0</v>
      </c>
      <c r="E478" s="49" t="s">
        <v>10110</v>
      </c>
      <c r="F478" s="49" t="s">
        <v>582</v>
      </c>
      <c r="G478" s="51" t="s">
        <v>18</v>
      </c>
      <c r="H478" s="96">
        <v>43944.0</v>
      </c>
      <c r="I478" s="96">
        <v>43945.0</v>
      </c>
      <c r="J478" s="53" t="s">
        <v>10120</v>
      </c>
      <c r="K478" s="54">
        <v>2633378.0</v>
      </c>
      <c r="L478" s="98" t="s">
        <v>10112</v>
      </c>
      <c r="M478" s="55" t="s">
        <v>18</v>
      </c>
      <c r="N478" s="56" t="s">
        <v>18</v>
      </c>
      <c r="O478" s="88"/>
      <c r="P478" s="152"/>
    </row>
    <row r="479" hidden="1">
      <c r="A479" s="49">
        <v>1.0</v>
      </c>
      <c r="B479" s="206" t="s">
        <v>10121</v>
      </c>
      <c r="C479" s="51" t="s">
        <v>70</v>
      </c>
      <c r="D479" s="49">
        <v>541.0</v>
      </c>
      <c r="E479" s="49" t="s">
        <v>10110</v>
      </c>
      <c r="F479" s="49" t="s">
        <v>582</v>
      </c>
      <c r="G479" s="51" t="s">
        <v>18</v>
      </c>
      <c r="H479" s="96">
        <v>43965.0</v>
      </c>
      <c r="I479" s="96">
        <v>43969.0</v>
      </c>
      <c r="J479" s="53" t="s">
        <v>10122</v>
      </c>
      <c r="K479" s="54">
        <v>2633378.0</v>
      </c>
      <c r="L479" s="98" t="s">
        <v>10123</v>
      </c>
      <c r="M479" s="55"/>
      <c r="N479" s="56"/>
      <c r="O479" s="425"/>
      <c r="P479" s="152"/>
    </row>
    <row r="480" hidden="1">
      <c r="A480" s="49">
        <v>1.0</v>
      </c>
      <c r="B480" s="206" t="s">
        <v>7449</v>
      </c>
      <c r="C480" s="51" t="s">
        <v>10124</v>
      </c>
      <c r="D480" s="49">
        <v>202.0</v>
      </c>
      <c r="E480" s="49" t="s">
        <v>10125</v>
      </c>
      <c r="F480" s="49" t="s">
        <v>582</v>
      </c>
      <c r="G480" s="51" t="s">
        <v>18</v>
      </c>
      <c r="H480" s="96">
        <v>43888.0</v>
      </c>
      <c r="I480" s="96">
        <v>43895.0</v>
      </c>
      <c r="J480" s="53" t="s">
        <v>10126</v>
      </c>
      <c r="K480" s="54">
        <v>1080000.0</v>
      </c>
      <c r="L480" s="98" t="s">
        <v>18</v>
      </c>
      <c r="M480" s="55" t="s">
        <v>18</v>
      </c>
      <c r="N480" s="56" t="s">
        <v>18</v>
      </c>
      <c r="O480" s="425"/>
      <c r="P480" s="152"/>
    </row>
    <row r="481" hidden="1">
      <c r="A481" s="49">
        <v>1.0</v>
      </c>
      <c r="B481" s="51" t="s">
        <v>4393</v>
      </c>
      <c r="C481" s="51" t="s">
        <v>116</v>
      </c>
      <c r="D481" s="49" t="s">
        <v>10127</v>
      </c>
      <c r="E481" s="49" t="s">
        <v>10128</v>
      </c>
      <c r="F481" s="49" t="s">
        <v>582</v>
      </c>
      <c r="G481" s="51" t="s">
        <v>18</v>
      </c>
      <c r="H481" s="96">
        <v>43896.0</v>
      </c>
      <c r="I481" s="96">
        <v>43902.0</v>
      </c>
      <c r="J481" s="53" t="s">
        <v>10129</v>
      </c>
      <c r="K481" s="54">
        <v>8465845.0</v>
      </c>
      <c r="L481" s="98" t="s">
        <v>18</v>
      </c>
      <c r="M481" s="55" t="s">
        <v>18</v>
      </c>
      <c r="N481" s="56" t="s">
        <v>18</v>
      </c>
      <c r="O481" s="425"/>
      <c r="P481" s="152"/>
    </row>
    <row r="482" hidden="1">
      <c r="A482" s="49">
        <v>1.0</v>
      </c>
      <c r="B482" s="51" t="s">
        <v>477</v>
      </c>
      <c r="C482" s="51" t="s">
        <v>10130</v>
      </c>
      <c r="D482" s="49">
        <v>307.0</v>
      </c>
      <c r="E482" s="49" t="s">
        <v>10131</v>
      </c>
      <c r="F482" s="49" t="s">
        <v>582</v>
      </c>
      <c r="G482" s="51" t="s">
        <v>18</v>
      </c>
      <c r="H482" s="96">
        <v>43900.0</v>
      </c>
      <c r="I482" s="96">
        <v>43902.0</v>
      </c>
      <c r="J482" s="53" t="s">
        <v>10132</v>
      </c>
      <c r="K482" s="54">
        <v>1434998.0</v>
      </c>
      <c r="L482" s="98" t="s">
        <v>18</v>
      </c>
      <c r="M482" s="49" t="s">
        <v>18</v>
      </c>
      <c r="N482" s="67" t="s">
        <v>18</v>
      </c>
      <c r="O482" s="425"/>
      <c r="P482" s="152"/>
    </row>
    <row r="483" hidden="1">
      <c r="A483" s="49">
        <v>1.0</v>
      </c>
      <c r="B483" s="206" t="s">
        <v>10133</v>
      </c>
      <c r="C483" s="51" t="s">
        <v>10134</v>
      </c>
      <c r="D483" s="49">
        <v>429.0</v>
      </c>
      <c r="E483" s="49" t="s">
        <v>10131</v>
      </c>
      <c r="F483" s="49" t="s">
        <v>582</v>
      </c>
      <c r="G483" s="51" t="s">
        <v>18</v>
      </c>
      <c r="H483" s="96">
        <v>43928.0</v>
      </c>
      <c r="I483" s="96">
        <v>43935.0</v>
      </c>
      <c r="J483" s="53" t="s">
        <v>10135</v>
      </c>
      <c r="K483" s="54">
        <v>1614214.0</v>
      </c>
      <c r="L483" s="98" t="s">
        <v>18</v>
      </c>
      <c r="M483" s="56" t="s">
        <v>18</v>
      </c>
      <c r="N483" s="56" t="s">
        <v>18</v>
      </c>
      <c r="O483" s="425"/>
      <c r="P483" s="152"/>
    </row>
    <row r="484" hidden="1">
      <c r="A484" s="49">
        <v>1.0</v>
      </c>
      <c r="B484" s="51" t="s">
        <v>835</v>
      </c>
      <c r="C484" s="51" t="s">
        <v>667</v>
      </c>
      <c r="D484" s="49">
        <v>221.0</v>
      </c>
      <c r="E484" s="49" t="s">
        <v>10136</v>
      </c>
      <c r="F484" s="49" t="s">
        <v>582</v>
      </c>
      <c r="G484" s="51" t="s">
        <v>586</v>
      </c>
      <c r="H484" s="96">
        <v>43893.0</v>
      </c>
      <c r="I484" s="96">
        <v>43914.0</v>
      </c>
      <c r="J484" s="53" t="s">
        <v>10137</v>
      </c>
      <c r="K484" s="54">
        <v>296685.0</v>
      </c>
      <c r="L484" s="98" t="s">
        <v>18</v>
      </c>
      <c r="M484" s="55" t="s">
        <v>18</v>
      </c>
      <c r="N484" s="56" t="s">
        <v>18</v>
      </c>
      <c r="O484" s="425"/>
    </row>
    <row r="485" hidden="1">
      <c r="A485" s="49">
        <v>2.0</v>
      </c>
      <c r="B485" s="51" t="s">
        <v>457</v>
      </c>
      <c r="C485" s="51" t="s">
        <v>7760</v>
      </c>
      <c r="D485" s="49" t="s">
        <v>18</v>
      </c>
      <c r="E485" s="49" t="s">
        <v>806</v>
      </c>
      <c r="F485" s="49" t="s">
        <v>582</v>
      </c>
      <c r="G485" s="51" t="s">
        <v>5262</v>
      </c>
      <c r="H485" s="96">
        <v>43902.0</v>
      </c>
      <c r="I485" s="96">
        <v>43907.0</v>
      </c>
      <c r="J485" s="53" t="s">
        <v>10138</v>
      </c>
      <c r="K485" s="54">
        <v>1335582.0</v>
      </c>
      <c r="L485" s="98" t="s">
        <v>18</v>
      </c>
      <c r="M485" s="55" t="s">
        <v>18</v>
      </c>
      <c r="N485" s="56" t="s">
        <v>18</v>
      </c>
      <c r="O485" s="425"/>
    </row>
    <row r="486" hidden="1">
      <c r="A486" s="49">
        <v>2.0</v>
      </c>
      <c r="B486" s="51" t="s">
        <v>457</v>
      </c>
      <c r="C486" s="51" t="s">
        <v>7760</v>
      </c>
      <c r="D486" s="49" t="s">
        <v>18</v>
      </c>
      <c r="E486" s="49" t="s">
        <v>806</v>
      </c>
      <c r="F486" s="49" t="s">
        <v>582</v>
      </c>
      <c r="G486" s="51" t="s">
        <v>5262</v>
      </c>
      <c r="H486" s="96">
        <v>44007.0</v>
      </c>
      <c r="I486" s="200">
        <v>43980.0</v>
      </c>
      <c r="J486" s="53" t="s">
        <v>10139</v>
      </c>
      <c r="K486" s="54">
        <v>1335582.0</v>
      </c>
      <c r="L486" s="98" t="s">
        <v>18</v>
      </c>
      <c r="M486" s="55" t="s">
        <v>18</v>
      </c>
      <c r="N486" s="56" t="s">
        <v>18</v>
      </c>
      <c r="O486" s="425"/>
      <c r="P486" s="306"/>
    </row>
    <row r="487" hidden="1">
      <c r="A487" s="49">
        <v>2.0</v>
      </c>
      <c r="B487" s="51" t="s">
        <v>457</v>
      </c>
      <c r="C487" s="51" t="s">
        <v>10140</v>
      </c>
      <c r="D487" s="49">
        <v>804.0</v>
      </c>
      <c r="E487" s="49" t="s">
        <v>806</v>
      </c>
      <c r="F487" s="49" t="s">
        <v>582</v>
      </c>
      <c r="G487" s="51" t="s">
        <v>5262</v>
      </c>
      <c r="H487" s="96">
        <v>44034.0</v>
      </c>
      <c r="I487" s="96">
        <v>44034.0</v>
      </c>
      <c r="J487" s="53" t="s">
        <v>10141</v>
      </c>
      <c r="K487" s="54">
        <v>1335582.0</v>
      </c>
      <c r="L487" s="98" t="s">
        <v>18</v>
      </c>
      <c r="M487" s="55" t="s">
        <v>18</v>
      </c>
      <c r="N487" s="56" t="s">
        <v>18</v>
      </c>
      <c r="O487" s="88"/>
      <c r="P487" s="306"/>
    </row>
    <row r="488" hidden="1">
      <c r="A488" s="49">
        <v>2.0</v>
      </c>
      <c r="B488" s="51" t="s">
        <v>457</v>
      </c>
      <c r="C488" s="51" t="s">
        <v>10140</v>
      </c>
      <c r="D488" s="49" t="s">
        <v>18</v>
      </c>
      <c r="E488" s="49" t="s">
        <v>806</v>
      </c>
      <c r="F488" s="49" t="s">
        <v>582</v>
      </c>
      <c r="G488" s="51" t="s">
        <v>5262</v>
      </c>
      <c r="H488" s="96">
        <v>44042.0</v>
      </c>
      <c r="I488" s="96">
        <v>44043.0</v>
      </c>
      <c r="J488" s="53" t="s">
        <v>10142</v>
      </c>
      <c r="K488" s="54">
        <v>1349292.0</v>
      </c>
      <c r="L488" s="98"/>
      <c r="M488" s="56"/>
      <c r="N488" s="56"/>
      <c r="O488" s="425"/>
      <c r="P488" s="152"/>
    </row>
    <row r="489">
      <c r="A489" s="210">
        <v>2.0</v>
      </c>
      <c r="B489" s="128" t="s">
        <v>3369</v>
      </c>
      <c r="C489" s="128" t="s">
        <v>10143</v>
      </c>
      <c r="D489" s="210">
        <v>1114.0</v>
      </c>
      <c r="E489" s="210" t="s">
        <v>10144</v>
      </c>
      <c r="F489" s="210" t="s">
        <v>582</v>
      </c>
      <c r="G489" s="128" t="s">
        <v>731</v>
      </c>
      <c r="H489" s="212">
        <v>44147.0</v>
      </c>
      <c r="I489" s="212">
        <v>44147.0</v>
      </c>
      <c r="J489" s="452" t="s">
        <v>10145</v>
      </c>
      <c r="K489" s="54">
        <v>161985.0</v>
      </c>
      <c r="L489" s="98" t="s">
        <v>10146</v>
      </c>
      <c r="M489" s="134" t="s">
        <v>10147</v>
      </c>
      <c r="N489" s="471"/>
      <c r="O489" s="58"/>
      <c r="P489" s="152"/>
    </row>
    <row r="490" hidden="1">
      <c r="A490" s="49">
        <v>2.0</v>
      </c>
      <c r="B490" s="51" t="s">
        <v>3369</v>
      </c>
      <c r="C490" s="51" t="s">
        <v>10143</v>
      </c>
      <c r="D490" s="49" t="s">
        <v>18</v>
      </c>
      <c r="E490" s="49" t="s">
        <v>10144</v>
      </c>
      <c r="F490" s="49" t="s">
        <v>582</v>
      </c>
      <c r="G490" s="51" t="s">
        <v>595</v>
      </c>
      <c r="H490" s="96">
        <v>43902.0</v>
      </c>
      <c r="I490" s="200">
        <v>43907.0</v>
      </c>
      <c r="J490" s="53" t="s">
        <v>10148</v>
      </c>
      <c r="K490" s="54">
        <v>161985.0</v>
      </c>
      <c r="L490" s="98" t="s">
        <v>18</v>
      </c>
      <c r="M490" s="56" t="s">
        <v>18</v>
      </c>
      <c r="N490" s="56" t="s">
        <v>18</v>
      </c>
      <c r="O490" s="425"/>
      <c r="P490" s="152"/>
    </row>
    <row r="491" hidden="1">
      <c r="A491" s="49">
        <v>2.0</v>
      </c>
      <c r="B491" s="51" t="s">
        <v>3369</v>
      </c>
      <c r="C491" s="51" t="s">
        <v>10143</v>
      </c>
      <c r="D491" s="49" t="s">
        <v>18</v>
      </c>
      <c r="E491" s="49" t="s">
        <v>10144</v>
      </c>
      <c r="F491" s="49" t="s">
        <v>582</v>
      </c>
      <c r="G491" s="51" t="s">
        <v>595</v>
      </c>
      <c r="H491" s="96">
        <v>43936.0</v>
      </c>
      <c r="I491" s="200">
        <v>43938.0</v>
      </c>
      <c r="J491" s="53" t="s">
        <v>10149</v>
      </c>
      <c r="K491" s="54">
        <v>161985.0</v>
      </c>
      <c r="L491" s="98" t="s">
        <v>18</v>
      </c>
      <c r="M491" s="56" t="s">
        <v>18</v>
      </c>
      <c r="N491" s="56" t="s">
        <v>18</v>
      </c>
      <c r="O491" s="425"/>
      <c r="P491" s="152"/>
    </row>
    <row r="492" hidden="1">
      <c r="A492" s="49">
        <v>2.0</v>
      </c>
      <c r="B492" s="51" t="s">
        <v>3369</v>
      </c>
      <c r="C492" s="51" t="s">
        <v>10150</v>
      </c>
      <c r="D492" s="49">
        <v>468.0</v>
      </c>
      <c r="E492" s="49" t="s">
        <v>10144</v>
      </c>
      <c r="F492" s="49" t="s">
        <v>582</v>
      </c>
      <c r="G492" s="51" t="s">
        <v>595</v>
      </c>
      <c r="H492" s="96">
        <v>43977.0</v>
      </c>
      <c r="I492" s="96">
        <v>43978.0</v>
      </c>
      <c r="J492" s="53" t="s">
        <v>10151</v>
      </c>
      <c r="K492" s="54">
        <v>161985.0</v>
      </c>
      <c r="L492" s="98" t="s">
        <v>18</v>
      </c>
      <c r="M492" s="55" t="s">
        <v>18</v>
      </c>
      <c r="N492" s="56" t="s">
        <v>18</v>
      </c>
      <c r="O492" s="425"/>
      <c r="P492" s="152"/>
    </row>
    <row r="493" hidden="1">
      <c r="A493" s="49">
        <v>2.0</v>
      </c>
      <c r="B493" s="51" t="s">
        <v>3369</v>
      </c>
      <c r="C493" s="51" t="s">
        <v>10143</v>
      </c>
      <c r="D493" s="49" t="s">
        <v>18</v>
      </c>
      <c r="E493" s="49" t="s">
        <v>10144</v>
      </c>
      <c r="F493" s="49" t="s">
        <v>582</v>
      </c>
      <c r="G493" s="51" t="s">
        <v>595</v>
      </c>
      <c r="H493" s="200">
        <v>43990.0</v>
      </c>
      <c r="I493" s="200">
        <v>43998.0</v>
      </c>
      <c r="J493" s="81" t="s">
        <v>10152</v>
      </c>
      <c r="K493" s="54">
        <v>161985.0</v>
      </c>
      <c r="L493" s="98" t="s">
        <v>10146</v>
      </c>
      <c r="M493" s="55" t="s">
        <v>18</v>
      </c>
      <c r="N493" s="56" t="s">
        <v>18</v>
      </c>
      <c r="O493" s="425"/>
      <c r="P493" s="152"/>
    </row>
    <row r="494">
      <c r="A494" s="49">
        <v>1.0</v>
      </c>
      <c r="B494" s="51" t="s">
        <v>1356</v>
      </c>
      <c r="C494" s="51" t="s">
        <v>992</v>
      </c>
      <c r="D494" s="49">
        <v>1269.0</v>
      </c>
      <c r="E494" s="49" t="s">
        <v>3054</v>
      </c>
      <c r="F494" s="49" t="s">
        <v>582</v>
      </c>
      <c r="G494" s="128" t="s">
        <v>586</v>
      </c>
      <c r="H494" s="96">
        <v>44131.0</v>
      </c>
      <c r="I494" s="96">
        <v>44134.0</v>
      </c>
      <c r="J494" s="53" t="s">
        <v>10153</v>
      </c>
      <c r="K494" s="54">
        <v>810809.99</v>
      </c>
      <c r="L494" s="98" t="s">
        <v>3056</v>
      </c>
      <c r="M494" s="55" t="s">
        <v>3057</v>
      </c>
      <c r="N494" s="472"/>
      <c r="O494" s="58"/>
      <c r="P494" s="152"/>
    </row>
    <row r="495" hidden="1">
      <c r="A495" s="49">
        <v>2.0</v>
      </c>
      <c r="B495" s="51" t="s">
        <v>10089</v>
      </c>
      <c r="C495" s="51" t="s">
        <v>10154</v>
      </c>
      <c r="D495" s="49">
        <v>240.0</v>
      </c>
      <c r="E495" s="49" t="s">
        <v>3054</v>
      </c>
      <c r="F495" s="49" t="s">
        <v>582</v>
      </c>
      <c r="G495" s="51" t="s">
        <v>586</v>
      </c>
      <c r="H495" s="200">
        <v>43896.0</v>
      </c>
      <c r="I495" s="200">
        <v>43930.0</v>
      </c>
      <c r="J495" s="81" t="s">
        <v>10155</v>
      </c>
      <c r="K495" s="54" t="s">
        <v>18</v>
      </c>
      <c r="L495" s="98" t="s">
        <v>18</v>
      </c>
      <c r="M495" s="55" t="s">
        <v>18</v>
      </c>
      <c r="N495" s="56" t="s">
        <v>18</v>
      </c>
      <c r="O495" s="425"/>
      <c r="P495" s="152"/>
    </row>
    <row r="496" hidden="1">
      <c r="A496" s="49">
        <v>1.0</v>
      </c>
      <c r="B496" s="51" t="s">
        <v>6177</v>
      </c>
      <c r="C496" s="51" t="s">
        <v>10154</v>
      </c>
      <c r="D496" s="49">
        <v>316.0</v>
      </c>
      <c r="E496" s="49" t="s">
        <v>3054</v>
      </c>
      <c r="F496" s="49" t="s">
        <v>582</v>
      </c>
      <c r="G496" s="51" t="s">
        <v>586</v>
      </c>
      <c r="H496" s="96">
        <v>43916.0</v>
      </c>
      <c r="I496" s="200">
        <v>43930.0</v>
      </c>
      <c r="J496" s="53" t="s">
        <v>10156</v>
      </c>
      <c r="K496" s="54" t="s">
        <v>18</v>
      </c>
      <c r="L496" s="98" t="s">
        <v>18</v>
      </c>
      <c r="M496" s="55" t="s">
        <v>18</v>
      </c>
      <c r="N496" s="56" t="s">
        <v>18</v>
      </c>
      <c r="O496" s="425"/>
      <c r="P496" s="152"/>
    </row>
    <row r="497" hidden="1">
      <c r="A497" s="49">
        <v>1.0</v>
      </c>
      <c r="B497" s="51" t="s">
        <v>10157</v>
      </c>
      <c r="C497" s="51" t="s">
        <v>992</v>
      </c>
      <c r="D497" s="49">
        <v>424.0</v>
      </c>
      <c r="E497" s="49" t="s">
        <v>3054</v>
      </c>
      <c r="F497" s="49" t="s">
        <v>582</v>
      </c>
      <c r="G497" s="51" t="s">
        <v>586</v>
      </c>
      <c r="H497" s="276">
        <v>43964.0</v>
      </c>
      <c r="I497" s="96">
        <v>43980.0</v>
      </c>
      <c r="J497" s="53" t="s">
        <v>10158</v>
      </c>
      <c r="K497" s="54">
        <v>694809.84</v>
      </c>
      <c r="L497" s="98" t="s">
        <v>18</v>
      </c>
      <c r="M497" s="55" t="s">
        <v>18</v>
      </c>
      <c r="N497" s="56" t="s">
        <v>18</v>
      </c>
      <c r="O497" s="425"/>
      <c r="P497" s="152"/>
    </row>
    <row r="498" hidden="1">
      <c r="A498" s="49">
        <v>1.0</v>
      </c>
      <c r="B498" s="51" t="s">
        <v>10157</v>
      </c>
      <c r="C498" s="51" t="s">
        <v>992</v>
      </c>
      <c r="D498" s="49" t="s">
        <v>18</v>
      </c>
      <c r="E498" s="49" t="s">
        <v>3054</v>
      </c>
      <c r="F498" s="49" t="s">
        <v>582</v>
      </c>
      <c r="G498" s="51" t="s">
        <v>586</v>
      </c>
      <c r="H498" s="96">
        <v>43980.0</v>
      </c>
      <c r="I498" s="96">
        <v>44007.0</v>
      </c>
      <c r="J498" s="53" t="s">
        <v>10159</v>
      </c>
      <c r="K498" s="54">
        <v>810809.99</v>
      </c>
      <c r="L498" s="98" t="s">
        <v>18</v>
      </c>
      <c r="M498" s="55" t="s">
        <v>18</v>
      </c>
      <c r="N498" s="56" t="s">
        <v>18</v>
      </c>
      <c r="O498" s="425"/>
      <c r="P498" s="152"/>
    </row>
    <row r="499" hidden="1">
      <c r="A499" s="49">
        <v>2.0</v>
      </c>
      <c r="B499" s="51" t="s">
        <v>10160</v>
      </c>
      <c r="C499" s="51" t="s">
        <v>10161</v>
      </c>
      <c r="D499" s="49">
        <v>327.0</v>
      </c>
      <c r="E499" s="49" t="s">
        <v>10162</v>
      </c>
      <c r="F499" s="49" t="s">
        <v>582</v>
      </c>
      <c r="G499" s="51" t="s">
        <v>586</v>
      </c>
      <c r="H499" s="96">
        <v>43903.0</v>
      </c>
      <c r="I499" s="96">
        <v>43929.0</v>
      </c>
      <c r="J499" s="53" t="s">
        <v>10163</v>
      </c>
      <c r="K499" s="54">
        <v>8790382.0</v>
      </c>
      <c r="L499" s="98" t="s">
        <v>18</v>
      </c>
      <c r="M499" s="55" t="s">
        <v>18</v>
      </c>
      <c r="N499" s="56" t="s">
        <v>18</v>
      </c>
      <c r="O499" s="88"/>
      <c r="P499" s="152"/>
    </row>
    <row r="500">
      <c r="A500" s="210">
        <v>2.0</v>
      </c>
      <c r="B500" s="128" t="s">
        <v>9859</v>
      </c>
      <c r="C500" s="128" t="s">
        <v>10164</v>
      </c>
      <c r="D500" s="210">
        <v>1191.0</v>
      </c>
      <c r="E500" s="210" t="s">
        <v>3072</v>
      </c>
      <c r="F500" s="210" t="s">
        <v>582</v>
      </c>
      <c r="G500" s="128" t="s">
        <v>586</v>
      </c>
      <c r="H500" s="212">
        <v>44162.0</v>
      </c>
      <c r="I500" s="212">
        <v>44168.0</v>
      </c>
      <c r="J500" s="53" t="s">
        <v>10165</v>
      </c>
      <c r="K500" s="132" t="s">
        <v>18</v>
      </c>
      <c r="L500" s="128" t="s">
        <v>7441</v>
      </c>
      <c r="M500" s="134" t="s">
        <v>3075</v>
      </c>
      <c r="N500" s="213" t="s">
        <v>18</v>
      </c>
      <c r="O500" s="58"/>
      <c r="P500" s="152"/>
    </row>
    <row r="501" hidden="1">
      <c r="A501" s="49">
        <v>2.0</v>
      </c>
      <c r="B501" s="51" t="s">
        <v>825</v>
      </c>
      <c r="C501" s="51" t="s">
        <v>205</v>
      </c>
      <c r="D501" s="49">
        <v>338.0</v>
      </c>
      <c r="E501" s="49" t="s">
        <v>826</v>
      </c>
      <c r="F501" s="49" t="s">
        <v>582</v>
      </c>
      <c r="G501" s="51" t="s">
        <v>18</v>
      </c>
      <c r="H501" s="96">
        <v>43907.0</v>
      </c>
      <c r="I501" s="96">
        <v>43910.0</v>
      </c>
      <c r="J501" s="53" t="s">
        <v>10166</v>
      </c>
      <c r="K501" s="54">
        <v>1624548.0</v>
      </c>
      <c r="L501" s="98" t="s">
        <v>18</v>
      </c>
      <c r="M501" s="55" t="s">
        <v>18</v>
      </c>
      <c r="N501" s="56" t="s">
        <v>18</v>
      </c>
      <c r="O501" s="425"/>
    </row>
    <row r="502" hidden="1">
      <c r="A502" s="49">
        <v>2.0</v>
      </c>
      <c r="B502" s="51" t="s">
        <v>825</v>
      </c>
      <c r="C502" s="51" t="s">
        <v>205</v>
      </c>
      <c r="D502" s="49" t="s">
        <v>18</v>
      </c>
      <c r="E502" s="49" t="s">
        <v>826</v>
      </c>
      <c r="F502" s="49" t="s">
        <v>582</v>
      </c>
      <c r="G502" s="51" t="s">
        <v>18</v>
      </c>
      <c r="H502" s="96">
        <v>43943.0</v>
      </c>
      <c r="I502" s="96">
        <v>43944.0</v>
      </c>
      <c r="J502" s="53" t="s">
        <v>10167</v>
      </c>
      <c r="K502" s="54">
        <v>1483911.0</v>
      </c>
      <c r="L502" s="98"/>
      <c r="M502" s="55"/>
      <c r="N502" s="56"/>
      <c r="O502" s="88"/>
      <c r="P502" s="152"/>
    </row>
    <row r="503" hidden="1">
      <c r="A503" s="49">
        <v>2.0</v>
      </c>
      <c r="B503" s="51" t="s">
        <v>825</v>
      </c>
      <c r="C503" s="51" t="s">
        <v>205</v>
      </c>
      <c r="D503" s="49" t="s">
        <v>18</v>
      </c>
      <c r="E503" s="49" t="s">
        <v>826</v>
      </c>
      <c r="F503" s="49" t="s">
        <v>582</v>
      </c>
      <c r="G503" s="51" t="s">
        <v>202</v>
      </c>
      <c r="H503" s="96">
        <v>43944.0</v>
      </c>
      <c r="I503" s="96">
        <v>43948.0</v>
      </c>
      <c r="J503" s="53" t="s">
        <v>10168</v>
      </c>
      <c r="K503" s="54">
        <v>2266901.0</v>
      </c>
      <c r="L503" s="98"/>
      <c r="M503" s="55"/>
      <c r="N503" s="56"/>
      <c r="O503" s="88"/>
    </row>
    <row r="504" hidden="1">
      <c r="A504" s="49">
        <v>2.0</v>
      </c>
      <c r="B504" s="51" t="s">
        <v>825</v>
      </c>
      <c r="C504" s="51" t="s">
        <v>205</v>
      </c>
      <c r="D504" s="49" t="s">
        <v>18</v>
      </c>
      <c r="E504" s="49" t="s">
        <v>826</v>
      </c>
      <c r="F504" s="49" t="s">
        <v>582</v>
      </c>
      <c r="G504" s="51" t="s">
        <v>202</v>
      </c>
      <c r="H504" s="96">
        <v>43949.0</v>
      </c>
      <c r="I504" s="96">
        <v>43949.0</v>
      </c>
      <c r="J504" s="53" t="s">
        <v>10169</v>
      </c>
      <c r="K504" s="54">
        <v>2361364.0</v>
      </c>
      <c r="L504" s="98" t="s">
        <v>828</v>
      </c>
      <c r="M504" s="55"/>
      <c r="N504" s="56"/>
      <c r="O504" s="88"/>
    </row>
    <row r="505">
      <c r="A505" s="49">
        <v>2.0</v>
      </c>
      <c r="B505" s="51" t="s">
        <v>580</v>
      </c>
      <c r="C505" s="51" t="s">
        <v>3632</v>
      </c>
      <c r="D505" s="49" t="s">
        <v>18</v>
      </c>
      <c r="E505" s="49" t="s">
        <v>18</v>
      </c>
      <c r="F505" s="49" t="s">
        <v>582</v>
      </c>
      <c r="G505" s="51" t="s">
        <v>586</v>
      </c>
      <c r="H505" s="96">
        <v>43894.0</v>
      </c>
      <c r="I505" s="96">
        <v>43894.0</v>
      </c>
      <c r="J505" s="53" t="s">
        <v>10170</v>
      </c>
      <c r="K505" s="54" t="s">
        <v>18</v>
      </c>
      <c r="L505" s="98" t="s">
        <v>597</v>
      </c>
      <c r="M505" s="55" t="s">
        <v>598</v>
      </c>
      <c r="N505" s="56">
        <v>95233.0</v>
      </c>
      <c r="O505" s="88" t="s">
        <v>672</v>
      </c>
    </row>
    <row r="506" hidden="1">
      <c r="A506" s="49">
        <v>1.0</v>
      </c>
      <c r="B506" s="51" t="s">
        <v>10171</v>
      </c>
      <c r="C506" s="51" t="s">
        <v>217</v>
      </c>
      <c r="D506" s="49">
        <v>428.0</v>
      </c>
      <c r="E506" s="49" t="s">
        <v>10172</v>
      </c>
      <c r="F506" s="49" t="s">
        <v>582</v>
      </c>
      <c r="G506" s="51" t="s">
        <v>18</v>
      </c>
      <c r="H506" s="96">
        <v>43928.0</v>
      </c>
      <c r="I506" s="96">
        <v>43943.0</v>
      </c>
      <c r="J506" s="53" t="s">
        <v>10173</v>
      </c>
      <c r="K506" s="54" t="s">
        <v>18</v>
      </c>
      <c r="L506" s="98" t="s">
        <v>18</v>
      </c>
      <c r="M506" s="55" t="s">
        <v>18</v>
      </c>
      <c r="N506" s="56" t="s">
        <v>18</v>
      </c>
      <c r="O506" s="425"/>
    </row>
    <row r="507">
      <c r="A507" s="49">
        <v>2.0</v>
      </c>
      <c r="B507" s="51" t="s">
        <v>580</v>
      </c>
      <c r="C507" s="51" t="s">
        <v>3632</v>
      </c>
      <c r="D507" s="49" t="s">
        <v>18</v>
      </c>
      <c r="E507" s="49" t="s">
        <v>18</v>
      </c>
      <c r="F507" s="49" t="s">
        <v>582</v>
      </c>
      <c r="G507" s="51" t="s">
        <v>586</v>
      </c>
      <c r="H507" s="96">
        <v>44102.0</v>
      </c>
      <c r="I507" s="96">
        <v>44102.0</v>
      </c>
      <c r="J507" s="53" t="s">
        <v>10174</v>
      </c>
      <c r="K507" s="54" t="s">
        <v>18</v>
      </c>
      <c r="L507" s="98" t="s">
        <v>597</v>
      </c>
      <c r="M507" s="55" t="s">
        <v>598</v>
      </c>
      <c r="N507" s="56">
        <v>101755.91</v>
      </c>
      <c r="O507" s="88" t="s">
        <v>672</v>
      </c>
    </row>
    <row r="508" hidden="1">
      <c r="A508" s="49">
        <v>2.0</v>
      </c>
      <c r="B508" s="51" t="s">
        <v>580</v>
      </c>
      <c r="C508" s="51" t="s">
        <v>10175</v>
      </c>
      <c r="D508" s="49">
        <v>461.0</v>
      </c>
      <c r="E508" s="49" t="s">
        <v>10176</v>
      </c>
      <c r="F508" s="49" t="s">
        <v>582</v>
      </c>
      <c r="G508" s="51" t="s">
        <v>595</v>
      </c>
      <c r="H508" s="96">
        <v>43942.0</v>
      </c>
      <c r="I508" s="96">
        <v>43972.0</v>
      </c>
      <c r="J508" s="53" t="s">
        <v>10177</v>
      </c>
      <c r="K508" s="54">
        <v>2.9629985E7</v>
      </c>
      <c r="L508" s="98" t="s">
        <v>18</v>
      </c>
      <c r="M508" s="55" t="s">
        <v>18</v>
      </c>
      <c r="N508" s="56" t="s">
        <v>18</v>
      </c>
      <c r="O508" s="425"/>
    </row>
    <row r="509" hidden="1">
      <c r="A509" s="49">
        <v>2.0</v>
      </c>
      <c r="B509" s="51" t="s">
        <v>580</v>
      </c>
      <c r="C509" s="51" t="s">
        <v>10175</v>
      </c>
      <c r="D509" s="49">
        <v>430.0</v>
      </c>
      <c r="E509" s="49" t="s">
        <v>10176</v>
      </c>
      <c r="F509" s="49" t="s">
        <v>582</v>
      </c>
      <c r="G509" s="51" t="s">
        <v>595</v>
      </c>
      <c r="H509" s="96">
        <v>43965.0</v>
      </c>
      <c r="I509" s="96">
        <v>43972.0</v>
      </c>
      <c r="J509" s="53" t="s">
        <v>10178</v>
      </c>
      <c r="K509" s="54">
        <v>2.9629985E7</v>
      </c>
      <c r="L509" s="98" t="s">
        <v>18</v>
      </c>
      <c r="M509" s="55" t="s">
        <v>18</v>
      </c>
      <c r="N509" s="56" t="s">
        <v>18</v>
      </c>
      <c r="O509" s="425"/>
    </row>
    <row r="510" hidden="1">
      <c r="A510" s="49">
        <v>2.0</v>
      </c>
      <c r="B510" s="51" t="s">
        <v>580</v>
      </c>
      <c r="C510" s="51" t="s">
        <v>10175</v>
      </c>
      <c r="D510" s="49" t="s">
        <v>18</v>
      </c>
      <c r="E510" s="49" t="s">
        <v>10176</v>
      </c>
      <c r="F510" s="49" t="s">
        <v>582</v>
      </c>
      <c r="G510" s="51" t="s">
        <v>595</v>
      </c>
      <c r="H510" s="96">
        <v>43972.0</v>
      </c>
      <c r="I510" s="96">
        <v>43980.0</v>
      </c>
      <c r="J510" s="473" t="s">
        <v>10179</v>
      </c>
      <c r="K510" s="54">
        <v>2.9629985E7</v>
      </c>
      <c r="L510" s="98" t="s">
        <v>18</v>
      </c>
      <c r="M510" s="55" t="s">
        <v>18</v>
      </c>
      <c r="N510" s="56" t="s">
        <v>18</v>
      </c>
      <c r="O510" s="425"/>
      <c r="P510" s="152"/>
    </row>
    <row r="511" hidden="1">
      <c r="A511" s="49">
        <v>2.0</v>
      </c>
      <c r="B511" s="51" t="s">
        <v>9854</v>
      </c>
      <c r="C511" s="51" t="s">
        <v>10180</v>
      </c>
      <c r="D511" s="49">
        <v>940.0</v>
      </c>
      <c r="E511" s="49" t="s">
        <v>10176</v>
      </c>
      <c r="F511" s="49" t="s">
        <v>582</v>
      </c>
      <c r="G511" s="128" t="s">
        <v>595</v>
      </c>
      <c r="H511" s="96">
        <v>44102.0</v>
      </c>
      <c r="I511" s="96">
        <v>44134.0</v>
      </c>
      <c r="J511" s="53" t="s">
        <v>10181</v>
      </c>
      <c r="K511" s="54">
        <v>2.667356933E7</v>
      </c>
      <c r="L511" s="98" t="s">
        <v>18</v>
      </c>
      <c r="M511" s="55" t="s">
        <v>18</v>
      </c>
      <c r="N511" s="56" t="s">
        <v>18</v>
      </c>
      <c r="O511" s="425"/>
    </row>
    <row r="512" hidden="1">
      <c r="A512" s="49">
        <v>2.0</v>
      </c>
      <c r="B512" s="51" t="s">
        <v>6177</v>
      </c>
      <c r="C512" s="51" t="s">
        <v>10182</v>
      </c>
      <c r="D512" s="49" t="s">
        <v>10183</v>
      </c>
      <c r="E512" s="49" t="s">
        <v>7451</v>
      </c>
      <c r="F512" s="49" t="s">
        <v>582</v>
      </c>
      <c r="G512" s="51" t="s">
        <v>586</v>
      </c>
      <c r="H512" s="96">
        <v>43867.0</v>
      </c>
      <c r="I512" s="96">
        <v>43873.0</v>
      </c>
      <c r="J512" s="466" t="s">
        <v>10184</v>
      </c>
      <c r="K512" s="54">
        <v>1122839.0</v>
      </c>
      <c r="L512" s="98" t="s">
        <v>7453</v>
      </c>
      <c r="M512" s="49" t="s">
        <v>18</v>
      </c>
      <c r="N512" s="67" t="s">
        <v>18</v>
      </c>
      <c r="O512" s="425"/>
    </row>
    <row r="513" hidden="1">
      <c r="A513" s="49">
        <v>2.0</v>
      </c>
      <c r="B513" s="206" t="s">
        <v>197</v>
      </c>
      <c r="C513" s="51" t="s">
        <v>2697</v>
      </c>
      <c r="D513" s="49" t="s">
        <v>18</v>
      </c>
      <c r="E513" s="49" t="s">
        <v>10185</v>
      </c>
      <c r="F513" s="49" t="s">
        <v>582</v>
      </c>
      <c r="G513" s="51" t="s">
        <v>227</v>
      </c>
      <c r="H513" s="96">
        <v>43944.0</v>
      </c>
      <c r="I513" s="96">
        <v>44000.0</v>
      </c>
      <c r="J513" s="53" t="s">
        <v>10186</v>
      </c>
      <c r="K513" s="54">
        <v>5261537.0</v>
      </c>
      <c r="L513" s="98" t="s">
        <v>18</v>
      </c>
      <c r="M513" s="49" t="s">
        <v>18</v>
      </c>
      <c r="N513" s="67" t="s">
        <v>18</v>
      </c>
      <c r="O513" s="425"/>
      <c r="P513" s="152"/>
    </row>
    <row r="514" hidden="1">
      <c r="A514" s="49">
        <v>2.0</v>
      </c>
      <c r="B514" s="51" t="s">
        <v>3166</v>
      </c>
      <c r="C514" s="51" t="s">
        <v>2697</v>
      </c>
      <c r="D514" s="49">
        <v>480.0</v>
      </c>
      <c r="E514" s="49" t="s">
        <v>3168</v>
      </c>
      <c r="F514" s="49" t="s">
        <v>582</v>
      </c>
      <c r="G514" s="51" t="s">
        <v>497</v>
      </c>
      <c r="H514" s="96">
        <v>43944.0</v>
      </c>
      <c r="I514" s="96">
        <v>43965.0</v>
      </c>
      <c r="J514" s="53" t="s">
        <v>10187</v>
      </c>
      <c r="K514" s="54">
        <v>2243238.0</v>
      </c>
      <c r="L514" s="98" t="s">
        <v>18</v>
      </c>
      <c r="M514" s="55" t="s">
        <v>18</v>
      </c>
      <c r="N514" s="56" t="s">
        <v>18</v>
      </c>
      <c r="O514" s="425"/>
      <c r="P514" s="152"/>
    </row>
    <row r="515">
      <c r="A515" s="49">
        <v>2.0</v>
      </c>
      <c r="B515" s="51" t="s">
        <v>10188</v>
      </c>
      <c r="C515" s="51" t="s">
        <v>10189</v>
      </c>
      <c r="D515" s="49" t="s">
        <v>10190</v>
      </c>
      <c r="E515" s="49" t="s">
        <v>3168</v>
      </c>
      <c r="F515" s="49" t="s">
        <v>582</v>
      </c>
      <c r="G515" s="51" t="s">
        <v>640</v>
      </c>
      <c r="H515" s="96">
        <v>44095.0</v>
      </c>
      <c r="I515" s="96">
        <v>44106.0</v>
      </c>
      <c r="J515" s="53" t="s">
        <v>10191</v>
      </c>
      <c r="K515" s="54">
        <v>1.4884582E7</v>
      </c>
      <c r="L515" s="98" t="s">
        <v>3170</v>
      </c>
      <c r="M515" s="55" t="s">
        <v>3171</v>
      </c>
      <c r="N515" s="67" t="s">
        <v>18</v>
      </c>
      <c r="O515" s="423"/>
      <c r="P515" s="152"/>
    </row>
    <row r="516" hidden="1">
      <c r="A516" s="49">
        <v>2.0</v>
      </c>
      <c r="B516" s="51" t="s">
        <v>3166</v>
      </c>
      <c r="C516" s="51" t="s">
        <v>2697</v>
      </c>
      <c r="D516" s="49" t="s">
        <v>18</v>
      </c>
      <c r="E516" s="49" t="s">
        <v>3168</v>
      </c>
      <c r="F516" s="49" t="s">
        <v>582</v>
      </c>
      <c r="G516" s="51" t="s">
        <v>10192</v>
      </c>
      <c r="H516" s="96">
        <v>43978.0</v>
      </c>
      <c r="I516" s="281">
        <v>43992.0</v>
      </c>
      <c r="J516" s="53" t="s">
        <v>10193</v>
      </c>
      <c r="K516" s="54">
        <v>6370870.0</v>
      </c>
      <c r="L516" s="98" t="s">
        <v>18</v>
      </c>
      <c r="M516" s="55" t="s">
        <v>18</v>
      </c>
      <c r="N516" s="56" t="s">
        <v>18</v>
      </c>
      <c r="O516" s="425"/>
      <c r="P516" s="152"/>
    </row>
    <row r="517" hidden="1">
      <c r="A517" s="49">
        <v>2.0</v>
      </c>
      <c r="B517" s="51" t="s">
        <v>3166</v>
      </c>
      <c r="C517" s="51" t="s">
        <v>2697</v>
      </c>
      <c r="D517" s="49" t="s">
        <v>18</v>
      </c>
      <c r="E517" s="49" t="s">
        <v>3168</v>
      </c>
      <c r="F517" s="49" t="s">
        <v>582</v>
      </c>
      <c r="G517" s="51" t="s">
        <v>10192</v>
      </c>
      <c r="H517" s="96">
        <v>43993.0</v>
      </c>
      <c r="I517" s="281">
        <v>43999.0</v>
      </c>
      <c r="J517" s="53" t="s">
        <v>10194</v>
      </c>
      <c r="K517" s="54">
        <v>6348602.0</v>
      </c>
      <c r="L517" s="98" t="s">
        <v>18</v>
      </c>
      <c r="M517" s="55" t="s">
        <v>18</v>
      </c>
      <c r="N517" s="56" t="s">
        <v>18</v>
      </c>
      <c r="O517" s="425"/>
      <c r="P517" s="152"/>
    </row>
    <row r="518" hidden="1">
      <c r="A518" s="49">
        <v>2.0</v>
      </c>
      <c r="B518" s="159" t="s">
        <v>3166</v>
      </c>
      <c r="C518" s="51" t="s">
        <v>10195</v>
      </c>
      <c r="D518" s="49">
        <v>673.0</v>
      </c>
      <c r="E518" s="49" t="s">
        <v>3168</v>
      </c>
      <c r="F518" s="49" t="s">
        <v>582</v>
      </c>
      <c r="G518" s="51" t="s">
        <v>640</v>
      </c>
      <c r="H518" s="96">
        <v>44005.0</v>
      </c>
      <c r="I518" s="96">
        <v>44008.0</v>
      </c>
      <c r="J518" s="53" t="s">
        <v>10196</v>
      </c>
      <c r="K518" s="54">
        <v>6348602.0</v>
      </c>
      <c r="L518" s="98" t="s">
        <v>18</v>
      </c>
      <c r="M518" s="55" t="s">
        <v>18</v>
      </c>
      <c r="N518" s="56" t="s">
        <v>18</v>
      </c>
      <c r="O518" s="88"/>
    </row>
    <row r="519" hidden="1">
      <c r="A519" s="49">
        <v>2.0</v>
      </c>
      <c r="B519" s="159" t="s">
        <v>3166</v>
      </c>
      <c r="C519" s="51" t="s">
        <v>10195</v>
      </c>
      <c r="D519" s="49" t="s">
        <v>18</v>
      </c>
      <c r="E519" s="49" t="s">
        <v>3168</v>
      </c>
      <c r="F519" s="49" t="s">
        <v>582</v>
      </c>
      <c r="G519" s="51" t="s">
        <v>640</v>
      </c>
      <c r="H519" s="96">
        <v>44018.0</v>
      </c>
      <c r="I519" s="281">
        <v>44025.0</v>
      </c>
      <c r="J519" s="53" t="s">
        <v>10197</v>
      </c>
      <c r="K519" s="54">
        <f>11915305+600000</f>
        <v>12515305</v>
      </c>
      <c r="L519" s="98" t="s">
        <v>3170</v>
      </c>
      <c r="M519" s="55" t="s">
        <v>18</v>
      </c>
      <c r="N519" s="56" t="s">
        <v>18</v>
      </c>
      <c r="O519" s="88"/>
    </row>
    <row r="520" hidden="1">
      <c r="A520" s="49">
        <v>2.0</v>
      </c>
      <c r="B520" s="51" t="s">
        <v>3166</v>
      </c>
      <c r="C520" s="51" t="s">
        <v>70</v>
      </c>
      <c r="D520" s="49">
        <v>949.0</v>
      </c>
      <c r="E520" s="49" t="s">
        <v>3168</v>
      </c>
      <c r="F520" s="49" t="s">
        <v>582</v>
      </c>
      <c r="G520" s="51" t="s">
        <v>640</v>
      </c>
      <c r="H520" s="96">
        <v>44068.0</v>
      </c>
      <c r="I520" s="96">
        <v>44089.0</v>
      </c>
      <c r="J520" s="53" t="s">
        <v>10198</v>
      </c>
      <c r="K520" s="54">
        <v>1.4884582E7</v>
      </c>
      <c r="L520" s="98" t="s">
        <v>3170</v>
      </c>
      <c r="M520" s="55" t="s">
        <v>18</v>
      </c>
      <c r="N520" s="56" t="s">
        <v>18</v>
      </c>
      <c r="O520" s="425"/>
      <c r="P520" s="152"/>
    </row>
    <row r="521" hidden="1">
      <c r="A521" s="49">
        <v>2.0</v>
      </c>
      <c r="B521" s="51" t="s">
        <v>10199</v>
      </c>
      <c r="C521" s="51" t="s">
        <v>604</v>
      </c>
      <c r="D521" s="49" t="s">
        <v>10200</v>
      </c>
      <c r="E521" s="49" t="s">
        <v>10201</v>
      </c>
      <c r="F521" s="49" t="s">
        <v>582</v>
      </c>
      <c r="G521" s="474" t="s">
        <v>172</v>
      </c>
      <c r="H521" s="96">
        <v>43945.0</v>
      </c>
      <c r="I521" s="281">
        <v>43958.0</v>
      </c>
      <c r="J521" s="53" t="s">
        <v>10202</v>
      </c>
      <c r="K521" s="54">
        <v>1631268.0</v>
      </c>
      <c r="L521" s="98" t="s">
        <v>18</v>
      </c>
      <c r="M521" s="55" t="s">
        <v>18</v>
      </c>
      <c r="N521" s="56" t="s">
        <v>18</v>
      </c>
      <c r="O521" s="88"/>
    </row>
    <row r="522" hidden="1">
      <c r="A522" s="49">
        <v>2.0</v>
      </c>
      <c r="B522" s="51" t="s">
        <v>10199</v>
      </c>
      <c r="C522" s="51" t="s">
        <v>604</v>
      </c>
      <c r="D522" s="49" t="s">
        <v>18</v>
      </c>
      <c r="E522" s="49" t="s">
        <v>10201</v>
      </c>
      <c r="F522" s="49" t="s">
        <v>582</v>
      </c>
      <c r="G522" s="474" t="s">
        <v>172</v>
      </c>
      <c r="H522" s="96">
        <v>43980.0</v>
      </c>
      <c r="I522" s="96">
        <v>43984.0</v>
      </c>
      <c r="J522" s="53" t="s">
        <v>10203</v>
      </c>
      <c r="K522" s="54">
        <v>5087320.0</v>
      </c>
      <c r="L522" s="98" t="s">
        <v>18</v>
      </c>
      <c r="M522" s="55" t="s">
        <v>18</v>
      </c>
      <c r="N522" s="56" t="s">
        <v>18</v>
      </c>
      <c r="O522" s="425"/>
      <c r="P522" s="152"/>
    </row>
    <row r="523" hidden="1">
      <c r="A523" s="49">
        <v>2.0</v>
      </c>
      <c r="B523" s="51" t="s">
        <v>10199</v>
      </c>
      <c r="C523" s="51" t="s">
        <v>604</v>
      </c>
      <c r="D523" s="49" t="s">
        <v>18</v>
      </c>
      <c r="E523" s="49" t="s">
        <v>10201</v>
      </c>
      <c r="F523" s="49" t="s">
        <v>582</v>
      </c>
      <c r="G523" s="474" t="s">
        <v>172</v>
      </c>
      <c r="H523" s="96">
        <v>43990.0</v>
      </c>
      <c r="I523" s="96">
        <v>43992.0</v>
      </c>
      <c r="J523" s="53" t="s">
        <v>10204</v>
      </c>
      <c r="K523" s="54">
        <v>5107320.0</v>
      </c>
      <c r="L523" s="98" t="s">
        <v>18</v>
      </c>
      <c r="M523" s="55" t="s">
        <v>18</v>
      </c>
      <c r="N523" s="56" t="s">
        <v>18</v>
      </c>
      <c r="O523" s="425"/>
      <c r="P523" s="152"/>
    </row>
    <row r="524" hidden="1">
      <c r="A524" s="49">
        <v>2.0</v>
      </c>
      <c r="B524" s="51" t="s">
        <v>10205</v>
      </c>
      <c r="C524" s="51" t="s">
        <v>10206</v>
      </c>
      <c r="D524" s="49">
        <v>981.0</v>
      </c>
      <c r="E524" s="49" t="s">
        <v>10201</v>
      </c>
      <c r="F524" s="49" t="s">
        <v>582</v>
      </c>
      <c r="G524" s="51" t="s">
        <v>202</v>
      </c>
      <c r="H524" s="96">
        <v>44075.0</v>
      </c>
      <c r="I524" s="96">
        <v>44081.0</v>
      </c>
      <c r="J524" s="81" t="s">
        <v>10207</v>
      </c>
      <c r="K524" s="54">
        <v>5107320.0</v>
      </c>
      <c r="L524" s="98" t="s">
        <v>18</v>
      </c>
      <c r="M524" s="55" t="s">
        <v>18</v>
      </c>
      <c r="N524" s="56" t="s">
        <v>18</v>
      </c>
      <c r="O524" s="88"/>
    </row>
    <row r="525" hidden="1">
      <c r="A525" s="51">
        <v>2.0</v>
      </c>
      <c r="B525" s="51" t="s">
        <v>10206</v>
      </c>
      <c r="C525" s="51" t="s">
        <v>604</v>
      </c>
      <c r="D525" s="51">
        <v>1025.0</v>
      </c>
      <c r="E525" s="51" t="s">
        <v>10201</v>
      </c>
      <c r="F525" s="51" t="s">
        <v>582</v>
      </c>
      <c r="G525" s="51" t="s">
        <v>172</v>
      </c>
      <c r="H525" s="182">
        <v>44082.0</v>
      </c>
      <c r="I525" s="475">
        <v>44119.0</v>
      </c>
      <c r="J525" s="81" t="s">
        <v>10208</v>
      </c>
      <c r="K525" s="439">
        <v>2037455.0</v>
      </c>
      <c r="L525" s="98" t="s">
        <v>18</v>
      </c>
      <c r="M525" s="55" t="s">
        <v>18</v>
      </c>
      <c r="N525" s="56" t="s">
        <v>18</v>
      </c>
      <c r="O525" s="425"/>
    </row>
    <row r="526" hidden="1">
      <c r="A526" s="49">
        <v>2.0</v>
      </c>
      <c r="B526" s="51" t="s">
        <v>52</v>
      </c>
      <c r="C526" s="51" t="s">
        <v>690</v>
      </c>
      <c r="D526" s="49">
        <v>1267.0</v>
      </c>
      <c r="E526" s="49" t="s">
        <v>7482</v>
      </c>
      <c r="F526" s="49" t="s">
        <v>582</v>
      </c>
      <c r="G526" s="51" t="s">
        <v>497</v>
      </c>
      <c r="H526" s="96">
        <v>43824.0</v>
      </c>
      <c r="I526" s="96">
        <v>43839.0</v>
      </c>
      <c r="J526" s="53" t="s">
        <v>10209</v>
      </c>
      <c r="K526" s="54">
        <v>1.41163611E8</v>
      </c>
      <c r="L526" s="98" t="s">
        <v>18</v>
      </c>
      <c r="M526" s="49" t="s">
        <v>18</v>
      </c>
      <c r="N526" s="67" t="s">
        <v>18</v>
      </c>
      <c r="O526" s="425"/>
    </row>
    <row r="527">
      <c r="A527" s="49">
        <v>2.0</v>
      </c>
      <c r="B527" s="51" t="s">
        <v>7213</v>
      </c>
      <c r="C527" s="51" t="s">
        <v>2904</v>
      </c>
      <c r="D527" s="49" t="s">
        <v>18</v>
      </c>
      <c r="E527" s="49" t="s">
        <v>10210</v>
      </c>
      <c r="F527" s="49" t="s">
        <v>582</v>
      </c>
      <c r="G527" s="51" t="s">
        <v>595</v>
      </c>
      <c r="H527" s="96">
        <v>43964.0</v>
      </c>
      <c r="I527" s="96">
        <v>44005.0</v>
      </c>
      <c r="J527" s="53" t="s">
        <v>10211</v>
      </c>
      <c r="K527" s="54">
        <f t="shared" ref="K527:K528" si="2">6759858+27200</f>
        <v>6787058</v>
      </c>
      <c r="L527" s="98" t="s">
        <v>18</v>
      </c>
      <c r="M527" s="55" t="s">
        <v>10212</v>
      </c>
      <c r="N527" s="67" t="s">
        <v>18</v>
      </c>
      <c r="O527" s="425"/>
    </row>
    <row r="528">
      <c r="A528" s="49">
        <v>2.0</v>
      </c>
      <c r="B528" s="51" t="s">
        <v>7213</v>
      </c>
      <c r="C528" s="51" t="s">
        <v>2904</v>
      </c>
      <c r="D528" s="49" t="s">
        <v>18</v>
      </c>
      <c r="E528" s="49" t="s">
        <v>10210</v>
      </c>
      <c r="F528" s="49" t="s">
        <v>582</v>
      </c>
      <c r="G528" s="51" t="s">
        <v>595</v>
      </c>
      <c r="H528" s="96">
        <v>44005.0</v>
      </c>
      <c r="I528" s="96">
        <v>44034.0</v>
      </c>
      <c r="J528" s="53" t="s">
        <v>10213</v>
      </c>
      <c r="K528" s="54">
        <f t="shared" si="2"/>
        <v>6787058</v>
      </c>
      <c r="L528" s="98" t="s">
        <v>18</v>
      </c>
      <c r="M528" s="55" t="s">
        <v>10212</v>
      </c>
      <c r="N528" s="56"/>
      <c r="O528" s="425"/>
      <c r="P528" s="152"/>
    </row>
    <row r="529">
      <c r="A529" s="49">
        <v>2.0</v>
      </c>
      <c r="B529" s="51" t="s">
        <v>7213</v>
      </c>
      <c r="C529" s="51" t="s">
        <v>10214</v>
      </c>
      <c r="D529" s="49">
        <v>531.0</v>
      </c>
      <c r="E529" s="49" t="s">
        <v>10210</v>
      </c>
      <c r="F529" s="49" t="s">
        <v>582</v>
      </c>
      <c r="G529" s="51" t="s">
        <v>595</v>
      </c>
      <c r="H529" s="96">
        <v>43991.0</v>
      </c>
      <c r="I529" s="96">
        <v>44005.0</v>
      </c>
      <c r="J529" s="53" t="s">
        <v>10215</v>
      </c>
      <c r="K529" s="54">
        <v>6759858.0</v>
      </c>
      <c r="L529" s="98" t="s">
        <v>18</v>
      </c>
      <c r="M529" s="55" t="s">
        <v>10212</v>
      </c>
      <c r="N529" s="56" t="s">
        <v>18</v>
      </c>
      <c r="O529" s="425"/>
      <c r="P529" s="152"/>
    </row>
    <row r="530" hidden="1">
      <c r="A530" s="49">
        <v>2.0</v>
      </c>
      <c r="B530" s="51" t="s">
        <v>6550</v>
      </c>
      <c r="C530" s="51" t="s">
        <v>2375</v>
      </c>
      <c r="D530" s="49">
        <v>574.0</v>
      </c>
      <c r="E530" s="49" t="s">
        <v>3198</v>
      </c>
      <c r="F530" s="49" t="s">
        <v>582</v>
      </c>
      <c r="G530" s="51" t="s">
        <v>55</v>
      </c>
      <c r="H530" s="96">
        <v>43977.0</v>
      </c>
      <c r="I530" s="96">
        <v>43980.0</v>
      </c>
      <c r="J530" s="81" t="s">
        <v>10216</v>
      </c>
      <c r="K530" s="54">
        <v>570000.0</v>
      </c>
      <c r="L530" s="98" t="s">
        <v>18</v>
      </c>
      <c r="M530" s="55" t="s">
        <v>18</v>
      </c>
      <c r="N530" s="56" t="s">
        <v>18</v>
      </c>
      <c r="O530" s="425"/>
      <c r="P530" s="306"/>
    </row>
    <row r="531" hidden="1">
      <c r="A531" s="49">
        <v>2.0</v>
      </c>
      <c r="B531" s="51" t="s">
        <v>6550</v>
      </c>
      <c r="C531" s="51" t="s">
        <v>2375</v>
      </c>
      <c r="D531" s="49" t="s">
        <v>18</v>
      </c>
      <c r="E531" s="49" t="s">
        <v>3198</v>
      </c>
      <c r="F531" s="49" t="s">
        <v>582</v>
      </c>
      <c r="G531" s="51" t="s">
        <v>55</v>
      </c>
      <c r="H531" s="96">
        <v>44089.0</v>
      </c>
      <c r="I531" s="96">
        <v>44091.0</v>
      </c>
      <c r="J531" s="53" t="s">
        <v>10217</v>
      </c>
      <c r="K531" s="54">
        <v>570000.0</v>
      </c>
      <c r="L531" s="98" t="s">
        <v>10218</v>
      </c>
      <c r="M531" s="55" t="s">
        <v>18</v>
      </c>
      <c r="N531" s="56" t="s">
        <v>18</v>
      </c>
      <c r="O531" s="88"/>
      <c r="P531" s="306"/>
    </row>
    <row r="532" hidden="1">
      <c r="A532" s="49">
        <v>2.0</v>
      </c>
      <c r="B532" s="51" t="s">
        <v>6550</v>
      </c>
      <c r="C532" s="51" t="s">
        <v>2375</v>
      </c>
      <c r="D532" s="49">
        <v>1357.0</v>
      </c>
      <c r="E532" s="49" t="s">
        <v>3198</v>
      </c>
      <c r="F532" s="49" t="s">
        <v>582</v>
      </c>
      <c r="G532" s="51" t="s">
        <v>55</v>
      </c>
      <c r="H532" s="96">
        <v>44154.0</v>
      </c>
      <c r="I532" s="96">
        <v>44159.0</v>
      </c>
      <c r="J532" s="53" t="s">
        <v>10219</v>
      </c>
      <c r="K532" s="54">
        <v>570000.0</v>
      </c>
      <c r="L532" s="133" t="s">
        <v>10220</v>
      </c>
      <c r="M532" s="55"/>
      <c r="N532" s="56"/>
      <c r="O532" s="88"/>
      <c r="P532" s="306"/>
    </row>
    <row r="533" hidden="1">
      <c r="A533" s="210">
        <v>1.0</v>
      </c>
      <c r="B533" s="128" t="s">
        <v>197</v>
      </c>
      <c r="C533" s="128" t="s">
        <v>2375</v>
      </c>
      <c r="D533" s="210">
        <v>1325.0</v>
      </c>
      <c r="E533" s="210" t="s">
        <v>3198</v>
      </c>
      <c r="F533" s="210" t="s">
        <v>582</v>
      </c>
      <c r="G533" s="128" t="s">
        <v>55</v>
      </c>
      <c r="H533" s="212">
        <v>44147.0</v>
      </c>
      <c r="I533" s="212">
        <v>44148.0</v>
      </c>
      <c r="J533" s="53" t="s">
        <v>10221</v>
      </c>
      <c r="K533" s="132">
        <v>570000.0</v>
      </c>
      <c r="L533" s="133" t="s">
        <v>3203</v>
      </c>
      <c r="M533" s="134"/>
      <c r="N533" s="213"/>
      <c r="O533" s="58"/>
      <c r="P533" s="306"/>
    </row>
    <row r="534" hidden="1">
      <c r="A534" s="49">
        <v>1.0</v>
      </c>
      <c r="B534" s="51" t="s">
        <v>7449</v>
      </c>
      <c r="C534" s="51" t="s">
        <v>7241</v>
      </c>
      <c r="D534" s="49">
        <v>188.0</v>
      </c>
      <c r="E534" s="49" t="s">
        <v>5988</v>
      </c>
      <c r="F534" s="49" t="s">
        <v>582</v>
      </c>
      <c r="G534" s="51" t="s">
        <v>18</v>
      </c>
      <c r="H534" s="96">
        <v>43886.0</v>
      </c>
      <c r="I534" s="96">
        <v>43892.0</v>
      </c>
      <c r="J534" s="53" t="s">
        <v>10222</v>
      </c>
      <c r="K534" s="54">
        <v>180000.0</v>
      </c>
      <c r="L534" s="98" t="s">
        <v>10223</v>
      </c>
      <c r="M534" s="55" t="s">
        <v>18</v>
      </c>
      <c r="N534" s="56" t="s">
        <v>18</v>
      </c>
      <c r="O534" s="88"/>
      <c r="P534" s="306"/>
    </row>
    <row r="535">
      <c r="A535" s="49">
        <v>2.0</v>
      </c>
      <c r="B535" s="51" t="s">
        <v>759</v>
      </c>
      <c r="C535" s="51" t="s">
        <v>735</v>
      </c>
      <c r="D535" s="49">
        <v>519.0</v>
      </c>
      <c r="E535" s="49" t="s">
        <v>3423</v>
      </c>
      <c r="F535" s="49" t="s">
        <v>582</v>
      </c>
      <c r="G535" s="51" t="s">
        <v>595</v>
      </c>
      <c r="H535" s="96">
        <v>43987.0</v>
      </c>
      <c r="I535" s="96">
        <v>44008.0</v>
      </c>
      <c r="J535" s="53" t="s">
        <v>10224</v>
      </c>
      <c r="K535" s="54">
        <v>2979550.0</v>
      </c>
      <c r="L535" s="98" t="s">
        <v>3425</v>
      </c>
      <c r="M535" s="55" t="s">
        <v>3426</v>
      </c>
      <c r="N535" s="56" t="s">
        <v>18</v>
      </c>
      <c r="O535" s="88"/>
      <c r="P535" s="306"/>
    </row>
    <row r="536">
      <c r="A536" s="49">
        <v>2.0</v>
      </c>
      <c r="B536" s="51" t="s">
        <v>759</v>
      </c>
      <c r="C536" s="51" t="s">
        <v>2796</v>
      </c>
      <c r="D536" s="49">
        <v>614.0</v>
      </c>
      <c r="E536" s="49" t="s">
        <v>3423</v>
      </c>
      <c r="F536" s="49" t="s">
        <v>582</v>
      </c>
      <c r="G536" s="51" t="s">
        <v>595</v>
      </c>
      <c r="H536" s="96">
        <v>44015.0</v>
      </c>
      <c r="I536" s="96">
        <v>44021.0</v>
      </c>
      <c r="J536" s="53" t="s">
        <v>10225</v>
      </c>
      <c r="K536" s="54">
        <v>3316803.0</v>
      </c>
      <c r="L536" s="98" t="s">
        <v>3425</v>
      </c>
      <c r="M536" s="55" t="s">
        <v>3426</v>
      </c>
      <c r="N536" s="56" t="s">
        <v>18</v>
      </c>
      <c r="O536" s="425"/>
      <c r="P536" s="306"/>
    </row>
    <row r="537">
      <c r="A537" s="49">
        <v>1.0</v>
      </c>
      <c r="B537" s="51" t="s">
        <v>759</v>
      </c>
      <c r="C537" s="51" t="s">
        <v>2796</v>
      </c>
      <c r="D537" s="49">
        <v>849.0</v>
      </c>
      <c r="E537" s="49" t="s">
        <v>3423</v>
      </c>
      <c r="F537" s="49" t="s">
        <v>582</v>
      </c>
      <c r="G537" s="51" t="s">
        <v>595</v>
      </c>
      <c r="H537" s="96">
        <v>44077.0</v>
      </c>
      <c r="I537" s="96">
        <v>44078.0</v>
      </c>
      <c r="J537" s="53" t="s">
        <v>10226</v>
      </c>
      <c r="K537" s="54">
        <v>3316803.0</v>
      </c>
      <c r="L537" s="98" t="s">
        <v>3425</v>
      </c>
      <c r="M537" s="55" t="s">
        <v>3426</v>
      </c>
      <c r="N537" s="56" t="s">
        <v>18</v>
      </c>
      <c r="O537" s="88"/>
      <c r="P537" s="306"/>
    </row>
    <row r="538">
      <c r="A538" s="49">
        <v>2.0</v>
      </c>
      <c r="B538" s="51" t="s">
        <v>759</v>
      </c>
      <c r="C538" s="51" t="s">
        <v>2796</v>
      </c>
      <c r="D538" s="49">
        <v>913.0</v>
      </c>
      <c r="E538" s="49" t="s">
        <v>3423</v>
      </c>
      <c r="F538" s="49" t="s">
        <v>582</v>
      </c>
      <c r="G538" s="51" t="s">
        <v>595</v>
      </c>
      <c r="H538" s="96">
        <v>44092.0</v>
      </c>
      <c r="I538" s="96">
        <v>44095.0</v>
      </c>
      <c r="J538" s="53" t="s">
        <v>10227</v>
      </c>
      <c r="K538" s="54">
        <v>3316803.0</v>
      </c>
      <c r="L538" s="98" t="s">
        <v>3425</v>
      </c>
      <c r="M538" s="55" t="s">
        <v>3426</v>
      </c>
      <c r="N538" s="56" t="s">
        <v>18</v>
      </c>
      <c r="O538" s="425"/>
      <c r="P538" s="306"/>
    </row>
    <row r="539" hidden="1">
      <c r="A539" s="49">
        <v>2.0</v>
      </c>
      <c r="B539" s="51" t="s">
        <v>10069</v>
      </c>
      <c r="C539" s="51" t="s">
        <v>10228</v>
      </c>
      <c r="D539" s="49">
        <v>516.0</v>
      </c>
      <c r="E539" s="49" t="s">
        <v>10229</v>
      </c>
      <c r="F539" s="49" t="s">
        <v>582</v>
      </c>
      <c r="G539" s="51" t="s">
        <v>586</v>
      </c>
      <c r="H539" s="96">
        <v>43987.0</v>
      </c>
      <c r="I539" s="96">
        <v>43987.0</v>
      </c>
      <c r="J539" s="53" t="s">
        <v>10230</v>
      </c>
      <c r="K539" s="54" t="s">
        <v>18</v>
      </c>
      <c r="L539" s="98" t="s">
        <v>18</v>
      </c>
      <c r="M539" s="55" t="s">
        <v>18</v>
      </c>
      <c r="N539" s="56" t="s">
        <v>18</v>
      </c>
      <c r="O539" s="88"/>
    </row>
    <row r="540" hidden="1">
      <c r="A540" s="49">
        <v>2.0</v>
      </c>
      <c r="B540" s="51" t="s">
        <v>10069</v>
      </c>
      <c r="C540" s="51" t="s">
        <v>10228</v>
      </c>
      <c r="D540" s="49" t="s">
        <v>18</v>
      </c>
      <c r="E540" s="49" t="s">
        <v>10229</v>
      </c>
      <c r="F540" s="49" t="s">
        <v>582</v>
      </c>
      <c r="G540" s="51" t="s">
        <v>586</v>
      </c>
      <c r="H540" s="96">
        <v>44014.0</v>
      </c>
      <c r="I540" s="96">
        <v>44026.0</v>
      </c>
      <c r="J540" s="53" t="s">
        <v>10231</v>
      </c>
      <c r="K540" s="54">
        <v>1.4220341E7</v>
      </c>
      <c r="L540" s="98" t="s">
        <v>18</v>
      </c>
      <c r="M540" s="55" t="s">
        <v>18</v>
      </c>
      <c r="N540" s="56" t="s">
        <v>18</v>
      </c>
      <c r="O540" s="425"/>
    </row>
    <row r="541" hidden="1">
      <c r="A541" s="49">
        <v>2.0</v>
      </c>
      <c r="B541" s="51" t="s">
        <v>10069</v>
      </c>
      <c r="C541" s="51" t="s">
        <v>10228</v>
      </c>
      <c r="D541" s="49">
        <v>865.0</v>
      </c>
      <c r="E541" s="49" t="s">
        <v>10229</v>
      </c>
      <c r="F541" s="49" t="s">
        <v>582</v>
      </c>
      <c r="G541" s="51" t="s">
        <v>586</v>
      </c>
      <c r="H541" s="96">
        <v>44082.0</v>
      </c>
      <c r="I541" s="96">
        <v>44118.0</v>
      </c>
      <c r="J541" s="53" t="s">
        <v>10232</v>
      </c>
      <c r="K541" s="54">
        <v>1.312502351E7</v>
      </c>
      <c r="L541" s="98" t="s">
        <v>18</v>
      </c>
      <c r="M541" s="55" t="s">
        <v>18</v>
      </c>
      <c r="N541" s="56" t="s">
        <v>18</v>
      </c>
      <c r="O541" s="425"/>
      <c r="P541" s="306"/>
    </row>
    <row r="542" hidden="1">
      <c r="A542" s="49">
        <v>2.0</v>
      </c>
      <c r="B542" s="51" t="s">
        <v>52</v>
      </c>
      <c r="C542" s="51" t="s">
        <v>10233</v>
      </c>
      <c r="D542" s="49">
        <v>509.0</v>
      </c>
      <c r="E542" s="49" t="s">
        <v>10234</v>
      </c>
      <c r="F542" s="49" t="s">
        <v>582</v>
      </c>
      <c r="G542" s="51" t="s">
        <v>595</v>
      </c>
      <c r="H542" s="96">
        <v>43987.0</v>
      </c>
      <c r="I542" s="96">
        <v>43997.0</v>
      </c>
      <c r="J542" s="53" t="s">
        <v>10235</v>
      </c>
      <c r="K542" s="54">
        <v>3481591.0</v>
      </c>
      <c r="L542" s="98" t="s">
        <v>18</v>
      </c>
      <c r="M542" s="55" t="s">
        <v>18</v>
      </c>
      <c r="N542" s="56" t="s">
        <v>18</v>
      </c>
      <c r="O542" s="425"/>
      <c r="P542" s="306"/>
    </row>
    <row r="543">
      <c r="A543" s="49">
        <v>2.0</v>
      </c>
      <c r="B543" s="51" t="s">
        <v>584</v>
      </c>
      <c r="C543" s="51" t="s">
        <v>10236</v>
      </c>
      <c r="D543" s="49" t="s">
        <v>18</v>
      </c>
      <c r="E543" s="49" t="s">
        <v>10237</v>
      </c>
      <c r="F543" s="49" t="s">
        <v>582</v>
      </c>
      <c r="G543" s="51" t="s">
        <v>586</v>
      </c>
      <c r="H543" s="200">
        <v>43997.0</v>
      </c>
      <c r="I543" s="200">
        <v>44005.0</v>
      </c>
      <c r="J543" s="81" t="s">
        <v>10238</v>
      </c>
      <c r="K543" s="54">
        <v>5700018.0</v>
      </c>
      <c r="L543" s="476" t="s">
        <v>10239</v>
      </c>
      <c r="M543" s="55" t="s">
        <v>6910</v>
      </c>
      <c r="N543" s="56" t="s">
        <v>18</v>
      </c>
      <c r="O543" s="88"/>
      <c r="P543" s="306"/>
    </row>
    <row r="544">
      <c r="A544" s="49">
        <v>2.0</v>
      </c>
      <c r="B544" s="51" t="s">
        <v>584</v>
      </c>
      <c r="C544" s="51" t="s">
        <v>10236</v>
      </c>
      <c r="D544" s="49" t="s">
        <v>18</v>
      </c>
      <c r="E544" s="49" t="s">
        <v>10237</v>
      </c>
      <c r="F544" s="49" t="s">
        <v>582</v>
      </c>
      <c r="G544" s="51" t="s">
        <v>586</v>
      </c>
      <c r="H544" s="96">
        <v>44050.0</v>
      </c>
      <c r="I544" s="96">
        <v>44054.0</v>
      </c>
      <c r="J544" s="81" t="s">
        <v>10240</v>
      </c>
      <c r="K544" s="54">
        <v>6505316.0</v>
      </c>
      <c r="L544" s="476" t="s">
        <v>10239</v>
      </c>
      <c r="M544" s="55" t="s">
        <v>6910</v>
      </c>
      <c r="N544" s="56"/>
      <c r="O544" s="88"/>
      <c r="P544" s="306"/>
    </row>
    <row r="545">
      <c r="A545" s="49">
        <v>2.0</v>
      </c>
      <c r="B545" s="51" t="s">
        <v>584</v>
      </c>
      <c r="C545" s="51" t="s">
        <v>10236</v>
      </c>
      <c r="D545" s="49" t="s">
        <v>18</v>
      </c>
      <c r="E545" s="49" t="s">
        <v>10237</v>
      </c>
      <c r="F545" s="49" t="s">
        <v>582</v>
      </c>
      <c r="G545" s="51" t="s">
        <v>586</v>
      </c>
      <c r="H545" s="96">
        <v>44111.0</v>
      </c>
      <c r="I545" s="96">
        <v>44112.0</v>
      </c>
      <c r="J545" s="81" t="s">
        <v>10241</v>
      </c>
      <c r="K545" s="54">
        <v>7797315.9</v>
      </c>
      <c r="L545" s="476" t="s">
        <v>10239</v>
      </c>
      <c r="M545" s="55" t="s">
        <v>6910</v>
      </c>
      <c r="N545" s="56"/>
      <c r="O545" s="88"/>
      <c r="P545" s="306"/>
    </row>
    <row r="546" hidden="1">
      <c r="A546" s="49">
        <v>2.0</v>
      </c>
      <c r="B546" s="51" t="s">
        <v>197</v>
      </c>
      <c r="C546" s="51" t="s">
        <v>10242</v>
      </c>
      <c r="D546" s="49">
        <v>658.0</v>
      </c>
      <c r="E546" s="49" t="s">
        <v>10243</v>
      </c>
      <c r="F546" s="49" t="s">
        <v>582</v>
      </c>
      <c r="G546" s="85" t="s">
        <v>18</v>
      </c>
      <c r="H546" s="96">
        <v>44000.0</v>
      </c>
      <c r="I546" s="96">
        <v>44000.0</v>
      </c>
      <c r="J546" s="81" t="s">
        <v>10244</v>
      </c>
      <c r="K546" s="54">
        <v>3.4699E8</v>
      </c>
      <c r="L546" s="398" t="s">
        <v>18</v>
      </c>
      <c r="M546" s="55" t="s">
        <v>18</v>
      </c>
      <c r="N546" s="56" t="s">
        <v>18</v>
      </c>
      <c r="O546" s="88"/>
      <c r="P546" s="152"/>
    </row>
    <row r="547" hidden="1">
      <c r="A547" s="49">
        <v>2.0</v>
      </c>
      <c r="B547" s="51" t="s">
        <v>10245</v>
      </c>
      <c r="C547" s="51" t="s">
        <v>10246</v>
      </c>
      <c r="D547" s="49" t="s">
        <v>18</v>
      </c>
      <c r="E547" s="49" t="s">
        <v>10247</v>
      </c>
      <c r="F547" s="49" t="s">
        <v>582</v>
      </c>
      <c r="G547" s="51" t="s">
        <v>680</v>
      </c>
      <c r="H547" s="96">
        <v>44004.0</v>
      </c>
      <c r="I547" s="96">
        <v>44027.0</v>
      </c>
      <c r="J547" s="53" t="s">
        <v>10248</v>
      </c>
      <c r="K547" s="54" t="s">
        <v>18</v>
      </c>
      <c r="L547" s="398" t="s">
        <v>18</v>
      </c>
      <c r="M547" s="55" t="s">
        <v>18</v>
      </c>
      <c r="N547" s="56" t="s">
        <v>18</v>
      </c>
      <c r="O547" s="88"/>
      <c r="P547" s="152"/>
    </row>
    <row r="548" hidden="1">
      <c r="A548" s="49">
        <v>2.0</v>
      </c>
      <c r="B548" s="51" t="s">
        <v>108</v>
      </c>
      <c r="C548" s="51" t="s">
        <v>10249</v>
      </c>
      <c r="D548" s="49">
        <v>695.0</v>
      </c>
      <c r="E548" s="49" t="s">
        <v>3162</v>
      </c>
      <c r="F548" s="49" t="s">
        <v>582</v>
      </c>
      <c r="G548" s="51" t="s">
        <v>2337</v>
      </c>
      <c r="H548" s="96">
        <v>44011.0</v>
      </c>
      <c r="I548" s="96">
        <v>44021.0</v>
      </c>
      <c r="J548" s="81" t="s">
        <v>10250</v>
      </c>
      <c r="K548" s="54" t="s">
        <v>18</v>
      </c>
      <c r="L548" s="98" t="s">
        <v>18</v>
      </c>
      <c r="M548" s="49" t="s">
        <v>18</v>
      </c>
      <c r="N548" s="67" t="s">
        <v>18</v>
      </c>
      <c r="O548" s="88"/>
      <c r="P548" s="152"/>
    </row>
    <row r="549" hidden="1">
      <c r="A549" s="49">
        <v>2.0</v>
      </c>
      <c r="B549" s="51" t="s">
        <v>258</v>
      </c>
      <c r="C549" s="51" t="s">
        <v>70</v>
      </c>
      <c r="D549" s="49">
        <v>951.0</v>
      </c>
      <c r="E549" s="49" t="s">
        <v>3162</v>
      </c>
      <c r="F549" s="49" t="s">
        <v>582</v>
      </c>
      <c r="G549" s="51" t="s">
        <v>1946</v>
      </c>
      <c r="H549" s="96">
        <v>44068.0</v>
      </c>
      <c r="I549" s="96">
        <v>44083.0</v>
      </c>
      <c r="J549" s="53" t="s">
        <v>10251</v>
      </c>
      <c r="K549" s="54" t="s">
        <v>18</v>
      </c>
      <c r="L549" s="98" t="s">
        <v>18</v>
      </c>
      <c r="M549" s="55" t="s">
        <v>18</v>
      </c>
      <c r="N549" s="56" t="s">
        <v>18</v>
      </c>
      <c r="O549" s="88"/>
      <c r="P549" s="152"/>
    </row>
    <row r="550" hidden="1">
      <c r="A550" s="49">
        <v>1.0</v>
      </c>
      <c r="B550" s="51" t="s">
        <v>10252</v>
      </c>
      <c r="C550" s="51" t="s">
        <v>70</v>
      </c>
      <c r="D550" s="49">
        <v>1010.0</v>
      </c>
      <c r="E550" s="49" t="s">
        <v>3162</v>
      </c>
      <c r="F550" s="49" t="s">
        <v>582</v>
      </c>
      <c r="G550" s="51" t="s">
        <v>1946</v>
      </c>
      <c r="H550" s="96">
        <v>44078.0</v>
      </c>
      <c r="I550" s="96">
        <v>44081.0</v>
      </c>
      <c r="J550" s="53" t="s">
        <v>10253</v>
      </c>
      <c r="K550" s="54">
        <v>1709922.0</v>
      </c>
      <c r="L550" s="98" t="s">
        <v>18</v>
      </c>
      <c r="M550" s="55" t="s">
        <v>18</v>
      </c>
      <c r="N550" s="56" t="s">
        <v>18</v>
      </c>
      <c r="O550" s="425"/>
      <c r="P550" s="152"/>
    </row>
    <row r="551" hidden="1">
      <c r="A551" s="49">
        <v>2.0</v>
      </c>
      <c r="B551" s="51" t="s">
        <v>258</v>
      </c>
      <c r="C551" s="51" t="s">
        <v>10254</v>
      </c>
      <c r="D551" s="49">
        <v>877.0</v>
      </c>
      <c r="E551" s="49" t="s">
        <v>3162</v>
      </c>
      <c r="F551" s="49" t="s">
        <v>582</v>
      </c>
      <c r="G551" s="51" t="s">
        <v>1946</v>
      </c>
      <c r="H551" s="96">
        <v>44084.0</v>
      </c>
      <c r="I551" s="96">
        <v>44088.0</v>
      </c>
      <c r="J551" s="53" t="s">
        <v>10255</v>
      </c>
      <c r="K551" s="54">
        <v>1.8E7</v>
      </c>
      <c r="L551" s="98" t="s">
        <v>18</v>
      </c>
      <c r="M551" s="55" t="s">
        <v>18</v>
      </c>
      <c r="N551" s="56" t="s">
        <v>18</v>
      </c>
      <c r="O551" s="425"/>
      <c r="P551" s="152"/>
    </row>
    <row r="552" hidden="1">
      <c r="A552" s="49">
        <v>2.0</v>
      </c>
      <c r="B552" s="51" t="s">
        <v>3636</v>
      </c>
      <c r="C552" s="51" t="s">
        <v>10256</v>
      </c>
      <c r="D552" s="49">
        <v>715.0</v>
      </c>
      <c r="E552" s="49" t="s">
        <v>10257</v>
      </c>
      <c r="F552" s="49" t="s">
        <v>582</v>
      </c>
      <c r="G552" s="51" t="s">
        <v>18</v>
      </c>
      <c r="H552" s="96">
        <v>44012.0</v>
      </c>
      <c r="I552" s="96">
        <v>44012.0</v>
      </c>
      <c r="J552" s="81" t="s">
        <v>10258</v>
      </c>
      <c r="K552" s="54">
        <v>6870000.0</v>
      </c>
      <c r="L552" s="98" t="s">
        <v>18</v>
      </c>
      <c r="M552" s="55" t="s">
        <v>18</v>
      </c>
      <c r="N552" s="56" t="s">
        <v>18</v>
      </c>
      <c r="O552" s="425"/>
      <c r="P552" s="152"/>
    </row>
    <row r="553" hidden="1">
      <c r="A553" s="49">
        <v>1.0</v>
      </c>
      <c r="B553" s="51" t="s">
        <v>10259</v>
      </c>
      <c r="C553" s="51" t="s">
        <v>70</v>
      </c>
      <c r="D553" s="49">
        <v>1070.0</v>
      </c>
      <c r="E553" s="49" t="s">
        <v>10257</v>
      </c>
      <c r="F553" s="210" t="s">
        <v>582</v>
      </c>
      <c r="G553" s="128" t="s">
        <v>18</v>
      </c>
      <c r="H553" s="212">
        <v>44092.0</v>
      </c>
      <c r="I553" s="212">
        <v>44094.0</v>
      </c>
      <c r="J553" s="53" t="s">
        <v>10260</v>
      </c>
      <c r="K553" s="54">
        <v>87280.0</v>
      </c>
      <c r="L553" s="98" t="s">
        <v>18</v>
      </c>
      <c r="M553" s="55" t="s">
        <v>18</v>
      </c>
      <c r="N553" s="56" t="s">
        <v>18</v>
      </c>
      <c r="O553" s="425"/>
    </row>
    <row r="554" hidden="1">
      <c r="A554" s="49">
        <v>2.0</v>
      </c>
      <c r="B554" s="51" t="s">
        <v>3636</v>
      </c>
      <c r="C554" s="51" t="s">
        <v>10256</v>
      </c>
      <c r="D554" s="49">
        <v>716.0</v>
      </c>
      <c r="E554" s="49" t="s">
        <v>10261</v>
      </c>
      <c r="F554" s="49" t="s">
        <v>582</v>
      </c>
      <c r="G554" s="51" t="s">
        <v>18</v>
      </c>
      <c r="H554" s="96">
        <v>44012.0</v>
      </c>
      <c r="I554" s="96">
        <v>44012.0</v>
      </c>
      <c r="J554" s="81" t="s">
        <v>10262</v>
      </c>
      <c r="K554" s="54">
        <v>2.499E7</v>
      </c>
      <c r="L554" s="98" t="s">
        <v>18</v>
      </c>
      <c r="M554" s="55" t="s">
        <v>18</v>
      </c>
      <c r="N554" s="56" t="s">
        <v>18</v>
      </c>
      <c r="O554" s="425"/>
      <c r="P554" s="152"/>
    </row>
    <row r="555" ht="40.5" customHeight="1">
      <c r="A555" s="210">
        <v>2.0</v>
      </c>
      <c r="B555" s="128" t="s">
        <v>580</v>
      </c>
      <c r="C555" s="128" t="s">
        <v>650</v>
      </c>
      <c r="D555" s="210">
        <v>1073.0</v>
      </c>
      <c r="E555" s="128" t="s">
        <v>3238</v>
      </c>
      <c r="F555" s="210" t="s">
        <v>582</v>
      </c>
      <c r="G555" s="128" t="s">
        <v>595</v>
      </c>
      <c r="H555" s="211">
        <v>44134.0</v>
      </c>
      <c r="I555" s="266">
        <v>44166.0</v>
      </c>
      <c r="J555" s="53" t="s">
        <v>10263</v>
      </c>
      <c r="K555" s="132">
        <v>1.160065593E7</v>
      </c>
      <c r="L555" s="133" t="s">
        <v>3240</v>
      </c>
      <c r="M555" s="134" t="s">
        <v>3241</v>
      </c>
      <c r="N555" s="477" t="s">
        <v>18</v>
      </c>
      <c r="O555" s="58"/>
      <c r="P555" s="152"/>
    </row>
    <row r="556" hidden="1">
      <c r="A556" s="49">
        <v>2.0</v>
      </c>
      <c r="B556" s="51" t="s">
        <v>580</v>
      </c>
      <c r="C556" s="51" t="s">
        <v>10264</v>
      </c>
      <c r="D556" s="49">
        <v>273.0</v>
      </c>
      <c r="E556" s="49" t="s">
        <v>3238</v>
      </c>
      <c r="F556" s="49" t="s">
        <v>582</v>
      </c>
      <c r="G556" s="51" t="s">
        <v>586</v>
      </c>
      <c r="H556" s="96">
        <v>43907.0</v>
      </c>
      <c r="I556" s="96">
        <v>43913.0</v>
      </c>
      <c r="J556" s="53" t="s">
        <v>10265</v>
      </c>
      <c r="K556" s="54">
        <v>1.1442865E7</v>
      </c>
      <c r="L556" s="98" t="s">
        <v>18</v>
      </c>
      <c r="M556" s="55" t="s">
        <v>18</v>
      </c>
      <c r="N556" s="56" t="s">
        <v>18</v>
      </c>
      <c r="O556" s="88"/>
      <c r="P556" s="152"/>
    </row>
    <row r="557">
      <c r="A557" s="449">
        <v>1.0</v>
      </c>
      <c r="B557" s="128" t="s">
        <v>580</v>
      </c>
      <c r="C557" s="128" t="s">
        <v>10266</v>
      </c>
      <c r="D557" s="210">
        <v>1299.0</v>
      </c>
      <c r="E557" s="210" t="s">
        <v>3238</v>
      </c>
      <c r="F557" s="210" t="s">
        <v>582</v>
      </c>
      <c r="G557" s="128" t="s">
        <v>595</v>
      </c>
      <c r="H557" s="212">
        <v>44187.0</v>
      </c>
      <c r="I557" s="212">
        <v>44195.0</v>
      </c>
      <c r="J557" s="53" t="s">
        <v>10267</v>
      </c>
      <c r="K557" s="132">
        <v>1.110586161E7</v>
      </c>
      <c r="L557" s="133" t="s">
        <v>3240</v>
      </c>
      <c r="M557" s="134" t="s">
        <v>3241</v>
      </c>
      <c r="N557" s="249"/>
      <c r="O557" s="58"/>
      <c r="P557" s="152"/>
    </row>
    <row r="558" hidden="1">
      <c r="A558" s="210">
        <v>2.0</v>
      </c>
      <c r="B558" s="128" t="s">
        <v>580</v>
      </c>
      <c r="C558" s="128" t="s">
        <v>10268</v>
      </c>
      <c r="D558" s="210">
        <v>1115.0</v>
      </c>
      <c r="E558" s="210" t="s">
        <v>3578</v>
      </c>
      <c r="F558" s="210" t="s">
        <v>582</v>
      </c>
      <c r="G558" s="128" t="s">
        <v>595</v>
      </c>
      <c r="H558" s="212">
        <v>44148.0</v>
      </c>
      <c r="I558" s="212">
        <v>44166.0</v>
      </c>
      <c r="J558" s="53" t="s">
        <v>10269</v>
      </c>
      <c r="K558" s="132" t="s">
        <v>18</v>
      </c>
      <c r="L558" s="133" t="s">
        <v>18</v>
      </c>
      <c r="M558" s="134" t="s">
        <v>18</v>
      </c>
      <c r="N558" s="213" t="s">
        <v>18</v>
      </c>
      <c r="O558" s="58"/>
      <c r="P558" s="152"/>
    </row>
    <row r="559" hidden="1">
      <c r="A559" s="49">
        <v>2.0</v>
      </c>
      <c r="B559" s="159" t="s">
        <v>10270</v>
      </c>
      <c r="C559" s="51" t="s">
        <v>10271</v>
      </c>
      <c r="D559" s="49" t="s">
        <v>18</v>
      </c>
      <c r="E559" s="49" t="s">
        <v>10272</v>
      </c>
      <c r="F559" s="49" t="s">
        <v>582</v>
      </c>
      <c r="G559" s="51" t="s">
        <v>595</v>
      </c>
      <c r="H559" s="52">
        <v>44015.0</v>
      </c>
      <c r="I559" s="52">
        <v>44019.0</v>
      </c>
      <c r="J559" s="53" t="s">
        <v>10273</v>
      </c>
      <c r="K559" s="54">
        <v>4428151.0</v>
      </c>
      <c r="L559" s="51" t="s">
        <v>18</v>
      </c>
      <c r="M559" s="55" t="s">
        <v>18</v>
      </c>
      <c r="N559" s="56" t="s">
        <v>18</v>
      </c>
      <c r="O559" s="88"/>
    </row>
    <row r="560" hidden="1">
      <c r="A560" s="49">
        <v>2.0</v>
      </c>
      <c r="B560" s="51" t="s">
        <v>197</v>
      </c>
      <c r="C560" s="49" t="s">
        <v>10274</v>
      </c>
      <c r="D560" s="49">
        <v>931.0</v>
      </c>
      <c r="E560" s="49" t="s">
        <v>10275</v>
      </c>
      <c r="F560" s="49" t="s">
        <v>582</v>
      </c>
      <c r="G560" s="51" t="s">
        <v>227</v>
      </c>
      <c r="H560" s="96">
        <v>44062.0</v>
      </c>
      <c r="I560" s="96">
        <v>44076.0</v>
      </c>
      <c r="J560" s="53" t="s">
        <v>10276</v>
      </c>
      <c r="K560" s="54">
        <v>1.0844672E7</v>
      </c>
      <c r="L560" s="98" t="s">
        <v>18</v>
      </c>
      <c r="M560" s="55" t="s">
        <v>18</v>
      </c>
      <c r="N560" s="56" t="s">
        <v>18</v>
      </c>
      <c r="O560" s="425"/>
    </row>
    <row r="561" hidden="1">
      <c r="A561" s="49">
        <v>2.0</v>
      </c>
      <c r="B561" s="51" t="s">
        <v>580</v>
      </c>
      <c r="C561" s="51" t="s">
        <v>7603</v>
      </c>
      <c r="D561" s="49">
        <v>30.0</v>
      </c>
      <c r="E561" s="49" t="s">
        <v>3248</v>
      </c>
      <c r="F561" s="49" t="s">
        <v>582</v>
      </c>
      <c r="G561" s="51" t="s">
        <v>18</v>
      </c>
      <c r="H561" s="96">
        <v>43846.0</v>
      </c>
      <c r="I561" s="96">
        <v>43861.0</v>
      </c>
      <c r="J561" s="53" t="s">
        <v>10277</v>
      </c>
      <c r="K561" s="54">
        <v>390176.39</v>
      </c>
      <c r="L561" s="98" t="s">
        <v>2829</v>
      </c>
      <c r="M561" s="55" t="s">
        <v>18</v>
      </c>
      <c r="N561" s="56" t="s">
        <v>18</v>
      </c>
      <c r="O561" s="88"/>
    </row>
    <row r="562" hidden="1">
      <c r="A562" s="49">
        <v>1.0</v>
      </c>
      <c r="B562" s="51" t="s">
        <v>704</v>
      </c>
      <c r="C562" s="51" t="s">
        <v>10278</v>
      </c>
      <c r="D562" s="49">
        <v>757.0</v>
      </c>
      <c r="E562" s="49" t="s">
        <v>10279</v>
      </c>
      <c r="F562" s="49" t="s">
        <v>582</v>
      </c>
      <c r="G562" s="51" t="s">
        <v>18</v>
      </c>
      <c r="H562" s="96">
        <v>44022.0</v>
      </c>
      <c r="I562" s="96">
        <v>44026.0</v>
      </c>
      <c r="J562" s="53" t="s">
        <v>10280</v>
      </c>
      <c r="K562" s="54">
        <v>252000.0</v>
      </c>
      <c r="L562" s="98" t="s">
        <v>18</v>
      </c>
      <c r="M562" s="55" t="s">
        <v>18</v>
      </c>
      <c r="N562" s="56" t="s">
        <v>18</v>
      </c>
      <c r="O562" s="425"/>
    </row>
    <row r="563" hidden="1">
      <c r="A563" s="49">
        <v>2.0</v>
      </c>
      <c r="B563" s="51" t="s">
        <v>10281</v>
      </c>
      <c r="C563" s="51" t="s">
        <v>10282</v>
      </c>
      <c r="D563" s="49">
        <v>748.0</v>
      </c>
      <c r="E563" s="49" t="s">
        <v>10283</v>
      </c>
      <c r="F563" s="49" t="s">
        <v>582</v>
      </c>
      <c r="G563" s="51" t="s">
        <v>18</v>
      </c>
      <c r="H563" s="96">
        <v>44021.0</v>
      </c>
      <c r="I563" s="96">
        <v>44027.0</v>
      </c>
      <c r="J563" s="81" t="s">
        <v>10284</v>
      </c>
      <c r="K563" s="54" t="s">
        <v>18</v>
      </c>
      <c r="L563" s="98" t="s">
        <v>18</v>
      </c>
      <c r="M563" s="55" t="s">
        <v>18</v>
      </c>
      <c r="N563" s="56" t="s">
        <v>18</v>
      </c>
      <c r="O563" s="88"/>
    </row>
    <row r="564" hidden="1">
      <c r="A564" s="49">
        <v>2.0</v>
      </c>
      <c r="B564" s="51" t="s">
        <v>10285</v>
      </c>
      <c r="C564" s="51" t="s">
        <v>10286</v>
      </c>
      <c r="D564" s="49">
        <v>801.0</v>
      </c>
      <c r="E564" s="49" t="s">
        <v>10287</v>
      </c>
      <c r="F564" s="49" t="s">
        <v>582</v>
      </c>
      <c r="G564" s="51" t="s">
        <v>10288</v>
      </c>
      <c r="H564" s="96">
        <v>44034.0</v>
      </c>
      <c r="I564" s="96">
        <v>44036.0</v>
      </c>
      <c r="J564" s="53" t="s">
        <v>10289</v>
      </c>
      <c r="K564" s="54" t="s">
        <v>18</v>
      </c>
      <c r="L564" s="98" t="s">
        <v>18</v>
      </c>
      <c r="M564" s="55" t="s">
        <v>18</v>
      </c>
      <c r="N564" s="56" t="s">
        <v>18</v>
      </c>
      <c r="O564" s="88"/>
    </row>
    <row r="565" hidden="1">
      <c r="A565" s="49">
        <v>2.0</v>
      </c>
      <c r="B565" s="51" t="s">
        <v>933</v>
      </c>
      <c r="C565" s="51" t="s">
        <v>10286</v>
      </c>
      <c r="D565" s="49" t="s">
        <v>18</v>
      </c>
      <c r="E565" s="49" t="s">
        <v>10287</v>
      </c>
      <c r="F565" s="49" t="s">
        <v>582</v>
      </c>
      <c r="G565" s="51" t="s">
        <v>10288</v>
      </c>
      <c r="H565" s="96">
        <v>44036.0</v>
      </c>
      <c r="I565" s="96">
        <v>44060.0</v>
      </c>
      <c r="J565" s="81" t="s">
        <v>10290</v>
      </c>
      <c r="K565" s="54" t="s">
        <v>18</v>
      </c>
      <c r="L565" s="98" t="s">
        <v>18</v>
      </c>
      <c r="M565" s="55" t="s">
        <v>18</v>
      </c>
      <c r="N565" s="56" t="s">
        <v>18</v>
      </c>
      <c r="O565" s="88"/>
    </row>
    <row r="566" hidden="1">
      <c r="A566" s="49">
        <v>2.0</v>
      </c>
      <c r="B566" s="51" t="s">
        <v>197</v>
      </c>
      <c r="C566" s="51" t="s">
        <v>10286</v>
      </c>
      <c r="D566" s="49">
        <v>927.0</v>
      </c>
      <c r="E566" s="49" t="s">
        <v>10287</v>
      </c>
      <c r="F566" s="49" t="s">
        <v>582</v>
      </c>
      <c r="G566" s="51" t="s">
        <v>10291</v>
      </c>
      <c r="H566" s="96">
        <v>44060.0</v>
      </c>
      <c r="I566" s="200">
        <v>44064.0</v>
      </c>
      <c r="J566" s="81" t="s">
        <v>10292</v>
      </c>
      <c r="K566" s="54" t="s">
        <v>18</v>
      </c>
      <c r="L566" s="98" t="s">
        <v>18</v>
      </c>
      <c r="M566" s="55" t="s">
        <v>18</v>
      </c>
      <c r="N566" s="56" t="s">
        <v>18</v>
      </c>
      <c r="O566" s="425"/>
    </row>
    <row r="567" hidden="1">
      <c r="A567" s="49">
        <v>2.0</v>
      </c>
      <c r="B567" s="51" t="s">
        <v>197</v>
      </c>
      <c r="C567" s="51" t="s">
        <v>10286</v>
      </c>
      <c r="D567" s="49" t="s">
        <v>18</v>
      </c>
      <c r="E567" s="49" t="s">
        <v>10287</v>
      </c>
      <c r="F567" s="49" t="s">
        <v>582</v>
      </c>
      <c r="G567" s="51" t="s">
        <v>10291</v>
      </c>
      <c r="H567" s="96">
        <v>44064.0</v>
      </c>
      <c r="I567" s="200">
        <v>44075.0</v>
      </c>
      <c r="J567" s="81" t="s">
        <v>10293</v>
      </c>
      <c r="K567" s="54">
        <v>1.36299795E8</v>
      </c>
      <c r="L567" s="98" t="s">
        <v>18</v>
      </c>
      <c r="M567" s="55" t="s">
        <v>18</v>
      </c>
      <c r="N567" s="56" t="s">
        <v>18</v>
      </c>
      <c r="O567" s="425"/>
    </row>
    <row r="568" hidden="1">
      <c r="A568" s="49">
        <v>2.0</v>
      </c>
      <c r="B568" s="51" t="s">
        <v>10294</v>
      </c>
      <c r="C568" s="51" t="s">
        <v>2714</v>
      </c>
      <c r="D568" s="49">
        <v>662.0</v>
      </c>
      <c r="E568" s="49" t="s">
        <v>10295</v>
      </c>
      <c r="F568" s="49" t="s">
        <v>582</v>
      </c>
      <c r="G568" s="51" t="s">
        <v>586</v>
      </c>
      <c r="H568" s="96">
        <v>44028.0</v>
      </c>
      <c r="I568" s="96">
        <v>44035.0</v>
      </c>
      <c r="J568" s="53" t="s">
        <v>10296</v>
      </c>
      <c r="K568" s="54" t="s">
        <v>18</v>
      </c>
      <c r="L568" s="98" t="s">
        <v>18</v>
      </c>
      <c r="M568" s="55" t="s">
        <v>18</v>
      </c>
      <c r="N568" s="56" t="s">
        <v>18</v>
      </c>
      <c r="O568" s="425"/>
    </row>
    <row r="569" hidden="1">
      <c r="A569" s="49">
        <v>2.0</v>
      </c>
      <c r="B569" s="51" t="s">
        <v>10294</v>
      </c>
      <c r="C569" s="51" t="s">
        <v>10297</v>
      </c>
      <c r="D569" s="49" t="s">
        <v>18</v>
      </c>
      <c r="E569" s="49" t="s">
        <v>10295</v>
      </c>
      <c r="F569" s="49" t="s">
        <v>582</v>
      </c>
      <c r="G569" s="51" t="s">
        <v>595</v>
      </c>
      <c r="H569" s="96">
        <v>44035.0</v>
      </c>
      <c r="I569" s="96">
        <v>44047.0</v>
      </c>
      <c r="J569" s="53" t="s">
        <v>10298</v>
      </c>
      <c r="K569" s="54">
        <v>2.4980255E7</v>
      </c>
      <c r="L569" s="98" t="s">
        <v>18</v>
      </c>
      <c r="M569" s="55" t="s">
        <v>18</v>
      </c>
      <c r="N569" s="56" t="s">
        <v>18</v>
      </c>
      <c r="O569" s="201"/>
    </row>
    <row r="570" hidden="1">
      <c r="A570" s="49">
        <v>2.0</v>
      </c>
      <c r="B570" s="51" t="s">
        <v>9835</v>
      </c>
      <c r="C570" s="51" t="s">
        <v>2796</v>
      </c>
      <c r="D570" s="49">
        <v>820.0</v>
      </c>
      <c r="E570" s="49" t="s">
        <v>10299</v>
      </c>
      <c r="F570" s="49" t="s">
        <v>582</v>
      </c>
      <c r="G570" s="51" t="s">
        <v>595</v>
      </c>
      <c r="H570" s="200">
        <v>44035.0</v>
      </c>
      <c r="I570" s="200">
        <v>44036.0</v>
      </c>
      <c r="J570" s="53" t="s">
        <v>10300</v>
      </c>
      <c r="K570" s="54">
        <v>2965861.0</v>
      </c>
      <c r="L570" s="98" t="s">
        <v>18</v>
      </c>
      <c r="M570" s="49" t="s">
        <v>18</v>
      </c>
      <c r="N570" s="67" t="s">
        <v>18</v>
      </c>
      <c r="O570" s="425"/>
    </row>
    <row r="571">
      <c r="A571" s="210">
        <v>2.0</v>
      </c>
      <c r="B571" s="128" t="s">
        <v>165</v>
      </c>
      <c r="C571" s="128" t="s">
        <v>857</v>
      </c>
      <c r="D571" s="210">
        <v>1158.0</v>
      </c>
      <c r="E571" s="210" t="s">
        <v>858</v>
      </c>
      <c r="F571" s="210" t="s">
        <v>582</v>
      </c>
      <c r="G571" s="128" t="s">
        <v>640</v>
      </c>
      <c r="H571" s="212">
        <v>44160.0</v>
      </c>
      <c r="I571" s="212">
        <v>44169.0</v>
      </c>
      <c r="J571" s="53" t="s">
        <v>10301</v>
      </c>
      <c r="K571" s="132">
        <v>1.4069139E7</v>
      </c>
      <c r="L571" s="133" t="s">
        <v>860</v>
      </c>
      <c r="M571" s="134" t="s">
        <v>861</v>
      </c>
      <c r="N571" s="213" t="s">
        <v>18</v>
      </c>
      <c r="O571" s="154"/>
      <c r="P571" s="152"/>
    </row>
    <row r="572" hidden="1">
      <c r="A572" s="49">
        <v>2.0</v>
      </c>
      <c r="B572" s="51" t="s">
        <v>165</v>
      </c>
      <c r="C572" s="51" t="s">
        <v>10302</v>
      </c>
      <c r="D572" s="49" t="s">
        <v>10303</v>
      </c>
      <c r="E572" s="49" t="s">
        <v>858</v>
      </c>
      <c r="F572" s="49" t="s">
        <v>582</v>
      </c>
      <c r="G572" s="51" t="s">
        <v>10304</v>
      </c>
      <c r="H572" s="96">
        <v>44035.0</v>
      </c>
      <c r="I572" s="200">
        <v>44064.0</v>
      </c>
      <c r="J572" s="53" t="s">
        <v>10305</v>
      </c>
      <c r="K572" s="54">
        <v>1.4069139E7</v>
      </c>
      <c r="L572" s="98" t="s">
        <v>860</v>
      </c>
      <c r="M572" s="55" t="s">
        <v>18</v>
      </c>
      <c r="N572" s="56" t="s">
        <v>18</v>
      </c>
      <c r="O572" s="425"/>
    </row>
    <row r="573" hidden="1">
      <c r="A573" s="49">
        <v>2.0</v>
      </c>
      <c r="B573" s="51" t="s">
        <v>10294</v>
      </c>
      <c r="C573" s="51" t="s">
        <v>10306</v>
      </c>
      <c r="D573" s="49" t="s">
        <v>18</v>
      </c>
      <c r="E573" s="49" t="s">
        <v>10307</v>
      </c>
      <c r="F573" s="49" t="s">
        <v>582</v>
      </c>
      <c r="G573" s="51" t="s">
        <v>595</v>
      </c>
      <c r="H573" s="96">
        <v>44035.0</v>
      </c>
      <c r="I573" s="200">
        <v>44047.0</v>
      </c>
      <c r="J573" s="53" t="s">
        <v>10308</v>
      </c>
      <c r="K573" s="54">
        <v>9119375.0</v>
      </c>
      <c r="L573" s="98" t="s">
        <v>18</v>
      </c>
      <c r="M573" s="49" t="s">
        <v>18</v>
      </c>
      <c r="N573" s="67" t="s">
        <v>18</v>
      </c>
      <c r="O573" s="425"/>
    </row>
    <row r="574" hidden="1">
      <c r="A574" s="49">
        <v>2.0</v>
      </c>
      <c r="B574" s="51" t="s">
        <v>10309</v>
      </c>
      <c r="C574" s="51" t="s">
        <v>10310</v>
      </c>
      <c r="D574" s="49">
        <v>850.0</v>
      </c>
      <c r="E574" s="49" t="s">
        <v>10311</v>
      </c>
      <c r="F574" s="49" t="s">
        <v>582</v>
      </c>
      <c r="G574" s="51" t="s">
        <v>202</v>
      </c>
      <c r="H574" s="96">
        <v>44046.0</v>
      </c>
      <c r="I574" s="96">
        <v>44053.0</v>
      </c>
      <c r="J574" s="53" t="s">
        <v>10312</v>
      </c>
      <c r="K574" s="478">
        <v>1.27458905E8</v>
      </c>
      <c r="L574" s="98"/>
      <c r="M574" s="55"/>
      <c r="N574" s="56"/>
      <c r="O574" s="425"/>
    </row>
    <row r="575" hidden="1">
      <c r="A575" s="49">
        <v>2.0</v>
      </c>
      <c r="B575" s="479" t="s">
        <v>580</v>
      </c>
      <c r="C575" s="51" t="s">
        <v>10313</v>
      </c>
      <c r="D575" s="49">
        <v>728.0</v>
      </c>
      <c r="E575" s="49" t="s">
        <v>3288</v>
      </c>
      <c r="F575" s="49" t="s">
        <v>582</v>
      </c>
      <c r="G575" s="51" t="s">
        <v>586</v>
      </c>
      <c r="H575" s="200">
        <v>44048.0</v>
      </c>
      <c r="I575" s="200">
        <v>44050.0</v>
      </c>
      <c r="J575" s="53" t="s">
        <v>10314</v>
      </c>
      <c r="K575" s="439">
        <v>4.7843643E7</v>
      </c>
      <c r="L575" s="98" t="s">
        <v>18</v>
      </c>
      <c r="M575" s="55" t="s">
        <v>18</v>
      </c>
      <c r="N575" s="56" t="s">
        <v>18</v>
      </c>
      <c r="O575" s="425"/>
    </row>
    <row r="576" hidden="1">
      <c r="A576" s="210">
        <v>2.0</v>
      </c>
      <c r="B576" s="210" t="s">
        <v>580</v>
      </c>
      <c r="C576" s="128" t="s">
        <v>2706</v>
      </c>
      <c r="D576" s="210">
        <v>1308.0</v>
      </c>
      <c r="E576" s="210" t="s">
        <v>18</v>
      </c>
      <c r="F576" s="210" t="s">
        <v>582</v>
      </c>
      <c r="G576" s="128" t="s">
        <v>586</v>
      </c>
      <c r="H576" s="212">
        <v>44188.0</v>
      </c>
      <c r="I576" s="212">
        <v>44196.0</v>
      </c>
      <c r="J576" s="53" t="s">
        <v>10315</v>
      </c>
      <c r="K576" s="132"/>
      <c r="L576" s="133"/>
      <c r="M576" s="134"/>
      <c r="N576" s="213"/>
      <c r="O576" s="425"/>
    </row>
    <row r="577" hidden="1">
      <c r="A577" s="49">
        <v>2.0</v>
      </c>
      <c r="B577" s="51" t="s">
        <v>10316</v>
      </c>
      <c r="C577" s="51" t="s">
        <v>10317</v>
      </c>
      <c r="D577" s="49">
        <v>850.0</v>
      </c>
      <c r="E577" s="49" t="s">
        <v>10318</v>
      </c>
      <c r="F577" s="49" t="s">
        <v>582</v>
      </c>
      <c r="G577" s="51" t="s">
        <v>202</v>
      </c>
      <c r="H577" s="96">
        <v>44046.0</v>
      </c>
      <c r="I577" s="96">
        <v>44049.0</v>
      </c>
      <c r="J577" s="81" t="s">
        <v>10319</v>
      </c>
      <c r="K577" s="54">
        <v>8625668.0</v>
      </c>
      <c r="L577" s="98" t="s">
        <v>18</v>
      </c>
      <c r="M577" s="55" t="s">
        <v>18</v>
      </c>
      <c r="N577" s="56" t="s">
        <v>18</v>
      </c>
      <c r="O577" s="425"/>
    </row>
    <row r="578" hidden="1">
      <c r="A578" s="49">
        <v>2.0</v>
      </c>
      <c r="B578" s="51" t="s">
        <v>10320</v>
      </c>
      <c r="C578" s="51" t="s">
        <v>10321</v>
      </c>
      <c r="D578" s="49">
        <v>850.0</v>
      </c>
      <c r="E578" s="49" t="s">
        <v>10322</v>
      </c>
      <c r="F578" s="49" t="s">
        <v>582</v>
      </c>
      <c r="G578" s="51" t="s">
        <v>202</v>
      </c>
      <c r="H578" s="96">
        <v>44046.0</v>
      </c>
      <c r="I578" s="96">
        <v>44054.0</v>
      </c>
      <c r="J578" s="53" t="s">
        <v>10323</v>
      </c>
      <c r="K578" s="54">
        <v>4209726.0</v>
      </c>
      <c r="L578" s="98" t="s">
        <v>18</v>
      </c>
      <c r="M578" s="55" t="s">
        <v>18</v>
      </c>
      <c r="N578" s="56" t="s">
        <v>18</v>
      </c>
      <c r="O578" s="425"/>
    </row>
    <row r="579" hidden="1">
      <c r="A579" s="49">
        <v>1.0</v>
      </c>
      <c r="B579" s="51" t="s">
        <v>588</v>
      </c>
      <c r="C579" s="51" t="s">
        <v>10324</v>
      </c>
      <c r="D579" s="49">
        <v>880.0</v>
      </c>
      <c r="E579" s="49" t="s">
        <v>10325</v>
      </c>
      <c r="F579" s="49" t="s">
        <v>582</v>
      </c>
      <c r="G579" s="51" t="s">
        <v>18</v>
      </c>
      <c r="H579" s="200">
        <v>44050.0</v>
      </c>
      <c r="I579" s="96">
        <v>44054.0</v>
      </c>
      <c r="J579" s="81" t="s">
        <v>10326</v>
      </c>
      <c r="K579" s="54">
        <v>76080.0</v>
      </c>
      <c r="L579" s="98" t="s">
        <v>18</v>
      </c>
      <c r="M579" s="55" t="s">
        <v>18</v>
      </c>
      <c r="N579" s="56" t="s">
        <v>18</v>
      </c>
      <c r="O579" s="425"/>
    </row>
    <row r="580">
      <c r="A580" s="49">
        <v>1.0</v>
      </c>
      <c r="B580" s="206" t="s">
        <v>588</v>
      </c>
      <c r="C580" s="51" t="s">
        <v>3291</v>
      </c>
      <c r="D580" s="49">
        <v>737.0</v>
      </c>
      <c r="E580" s="49" t="s">
        <v>3292</v>
      </c>
      <c r="F580" s="49" t="s">
        <v>582</v>
      </c>
      <c r="G580" s="51" t="s">
        <v>363</v>
      </c>
      <c r="H580" s="200">
        <v>44050.0</v>
      </c>
      <c r="I580" s="96">
        <v>44057.0</v>
      </c>
      <c r="J580" s="81" t="s">
        <v>10327</v>
      </c>
      <c r="K580" s="54">
        <v>374731.0</v>
      </c>
      <c r="L580" s="98" t="s">
        <v>3294</v>
      </c>
      <c r="M580" s="55" t="s">
        <v>3295</v>
      </c>
      <c r="N580" s="56" t="s">
        <v>18</v>
      </c>
      <c r="O580" s="425"/>
    </row>
    <row r="581">
      <c r="A581" s="49">
        <v>2.0</v>
      </c>
      <c r="B581" s="51" t="s">
        <v>588</v>
      </c>
      <c r="C581" s="51" t="s">
        <v>10328</v>
      </c>
      <c r="D581" s="49">
        <v>1069.0</v>
      </c>
      <c r="E581" s="49" t="s">
        <v>3292</v>
      </c>
      <c r="F581" s="49" t="s">
        <v>582</v>
      </c>
      <c r="G581" s="128" t="s">
        <v>363</v>
      </c>
      <c r="H581" s="96">
        <v>44132.0</v>
      </c>
      <c r="I581" s="96">
        <v>44144.0</v>
      </c>
      <c r="J581" s="53" t="s">
        <v>10329</v>
      </c>
      <c r="K581" s="54">
        <v>397917.0</v>
      </c>
      <c r="L581" s="98" t="s">
        <v>3294</v>
      </c>
      <c r="M581" s="55" t="s">
        <v>3295</v>
      </c>
      <c r="N581" s="56" t="s">
        <v>18</v>
      </c>
      <c r="O581" s="58"/>
    </row>
    <row r="582" hidden="1">
      <c r="A582" s="49">
        <v>1.0</v>
      </c>
      <c r="B582" s="51" t="s">
        <v>580</v>
      </c>
      <c r="C582" s="51" t="s">
        <v>10330</v>
      </c>
      <c r="D582" s="49">
        <v>871.0</v>
      </c>
      <c r="E582" s="49" t="s">
        <v>10331</v>
      </c>
      <c r="F582" s="49" t="s">
        <v>582</v>
      </c>
      <c r="G582" s="51" t="s">
        <v>18</v>
      </c>
      <c r="H582" s="96">
        <v>44050.0</v>
      </c>
      <c r="I582" s="96">
        <v>44054.0</v>
      </c>
      <c r="J582" s="81" t="s">
        <v>10332</v>
      </c>
      <c r="K582" s="54" t="s">
        <v>18</v>
      </c>
      <c r="L582" s="98" t="s">
        <v>18</v>
      </c>
      <c r="M582" s="55" t="s">
        <v>18</v>
      </c>
      <c r="N582" s="56" t="s">
        <v>18</v>
      </c>
      <c r="O582" s="425"/>
      <c r="P582" s="152"/>
    </row>
    <row r="583" hidden="1">
      <c r="A583" s="49">
        <v>1.0</v>
      </c>
      <c r="B583" s="51" t="s">
        <v>704</v>
      </c>
      <c r="C583" s="51" t="s">
        <v>10333</v>
      </c>
      <c r="D583" s="49">
        <v>881.0</v>
      </c>
      <c r="E583" s="49" t="s">
        <v>10334</v>
      </c>
      <c r="F583" s="49" t="s">
        <v>582</v>
      </c>
      <c r="G583" s="51" t="s">
        <v>18</v>
      </c>
      <c r="H583" s="96">
        <v>44050.0</v>
      </c>
      <c r="I583" s="96">
        <v>44056.0</v>
      </c>
      <c r="J583" s="81" t="s">
        <v>10335</v>
      </c>
      <c r="K583" s="54">
        <v>2600000.0</v>
      </c>
      <c r="L583" s="98" t="s">
        <v>18</v>
      </c>
      <c r="M583" s="55" t="s">
        <v>18</v>
      </c>
      <c r="N583" s="56" t="s">
        <v>18</v>
      </c>
      <c r="O583" s="425"/>
      <c r="P583" s="152"/>
    </row>
    <row r="584" hidden="1">
      <c r="A584" s="49">
        <v>2.0</v>
      </c>
      <c r="B584" s="51" t="s">
        <v>704</v>
      </c>
      <c r="C584" s="51" t="s">
        <v>10336</v>
      </c>
      <c r="D584" s="49">
        <v>885.0</v>
      </c>
      <c r="E584" s="49" t="s">
        <v>10337</v>
      </c>
      <c r="F584" s="49" t="s">
        <v>582</v>
      </c>
      <c r="G584" s="51" t="s">
        <v>18</v>
      </c>
      <c r="H584" s="96">
        <v>44053.0</v>
      </c>
      <c r="I584" s="96">
        <v>44056.0</v>
      </c>
      <c r="J584" s="81" t="s">
        <v>10338</v>
      </c>
      <c r="K584" s="54">
        <v>2600000.0</v>
      </c>
      <c r="L584" s="98" t="s">
        <v>18</v>
      </c>
      <c r="M584" s="55" t="s">
        <v>18</v>
      </c>
      <c r="N584" s="56" t="s">
        <v>18</v>
      </c>
      <c r="O584" s="425"/>
    </row>
    <row r="585" hidden="1">
      <c r="A585" s="49">
        <v>2.0</v>
      </c>
      <c r="B585" s="51" t="s">
        <v>580</v>
      </c>
      <c r="C585" s="51" t="s">
        <v>10339</v>
      </c>
      <c r="D585" s="49">
        <v>744.0</v>
      </c>
      <c r="E585" s="49" t="s">
        <v>10340</v>
      </c>
      <c r="F585" s="49" t="s">
        <v>582</v>
      </c>
      <c r="G585" s="51" t="s">
        <v>595</v>
      </c>
      <c r="H585" s="96">
        <v>44053.0</v>
      </c>
      <c r="I585" s="96">
        <v>44061.0</v>
      </c>
      <c r="J585" s="81" t="s">
        <v>10341</v>
      </c>
      <c r="K585" s="54" t="s">
        <v>18</v>
      </c>
      <c r="L585" s="98" t="s">
        <v>18</v>
      </c>
      <c r="M585" s="55" t="s">
        <v>18</v>
      </c>
      <c r="N585" s="56" t="s">
        <v>18</v>
      </c>
      <c r="O585" s="425"/>
      <c r="P585" s="152"/>
    </row>
    <row r="586" hidden="1">
      <c r="A586" s="49">
        <v>2.0</v>
      </c>
      <c r="B586" s="51" t="s">
        <v>580</v>
      </c>
      <c r="C586" s="51" t="s">
        <v>10339</v>
      </c>
      <c r="D586" s="49" t="s">
        <v>18</v>
      </c>
      <c r="E586" s="49" t="s">
        <v>10340</v>
      </c>
      <c r="F586" s="49" t="s">
        <v>582</v>
      </c>
      <c r="G586" s="51" t="s">
        <v>595</v>
      </c>
      <c r="H586" s="96">
        <v>44053.0</v>
      </c>
      <c r="I586" s="200">
        <v>44071.0</v>
      </c>
      <c r="J586" s="81" t="s">
        <v>10342</v>
      </c>
      <c r="K586" s="54">
        <v>1.2512536E7</v>
      </c>
      <c r="L586" s="98" t="s">
        <v>18</v>
      </c>
      <c r="M586" s="55" t="s">
        <v>18</v>
      </c>
      <c r="N586" s="56" t="s">
        <v>18</v>
      </c>
      <c r="O586" s="88"/>
    </row>
    <row r="587" ht="27.0" hidden="1" customHeight="1">
      <c r="A587" s="49">
        <v>2.0</v>
      </c>
      <c r="B587" s="51" t="s">
        <v>580</v>
      </c>
      <c r="C587" s="51" t="s">
        <v>10343</v>
      </c>
      <c r="D587" s="49" t="s">
        <v>18</v>
      </c>
      <c r="E587" s="49" t="s">
        <v>10344</v>
      </c>
      <c r="F587" s="49" t="s">
        <v>582</v>
      </c>
      <c r="G587" s="51" t="s">
        <v>595</v>
      </c>
      <c r="H587" s="96">
        <v>44053.0</v>
      </c>
      <c r="I587" s="96">
        <v>44075.0</v>
      </c>
      <c r="J587" s="81" t="s">
        <v>10345</v>
      </c>
      <c r="K587" s="54">
        <v>8137018.0</v>
      </c>
      <c r="L587" s="98" t="s">
        <v>18</v>
      </c>
      <c r="M587" s="55" t="s">
        <v>18</v>
      </c>
      <c r="N587" s="56" t="s">
        <v>18</v>
      </c>
      <c r="O587" s="88"/>
    </row>
    <row r="588" hidden="1">
      <c r="A588" s="49">
        <v>2.0</v>
      </c>
      <c r="B588" s="51" t="s">
        <v>580</v>
      </c>
      <c r="C588" s="51" t="s">
        <v>10268</v>
      </c>
      <c r="D588" s="49">
        <v>927.0</v>
      </c>
      <c r="E588" s="49" t="s">
        <v>10344</v>
      </c>
      <c r="F588" s="49" t="s">
        <v>582</v>
      </c>
      <c r="G588" s="51" t="s">
        <v>595</v>
      </c>
      <c r="H588" s="96">
        <v>44074.0</v>
      </c>
      <c r="I588" s="96">
        <v>44075.0</v>
      </c>
      <c r="J588" s="53" t="s">
        <v>10346</v>
      </c>
      <c r="K588" s="54" t="s">
        <v>18</v>
      </c>
      <c r="L588" s="98" t="s">
        <v>18</v>
      </c>
      <c r="M588" s="216" t="s">
        <v>18</v>
      </c>
      <c r="N588" s="56" t="s">
        <v>18</v>
      </c>
      <c r="O588" s="425"/>
      <c r="P588" s="152"/>
    </row>
    <row r="589" hidden="1">
      <c r="A589" s="49">
        <v>2.0</v>
      </c>
      <c r="B589" s="51" t="s">
        <v>580</v>
      </c>
      <c r="C589" s="51" t="s">
        <v>10347</v>
      </c>
      <c r="D589" s="49" t="s">
        <v>18</v>
      </c>
      <c r="E589" s="49" t="s">
        <v>10348</v>
      </c>
      <c r="F589" s="49" t="s">
        <v>582</v>
      </c>
      <c r="G589" s="51" t="s">
        <v>363</v>
      </c>
      <c r="H589" s="96">
        <v>44053.0</v>
      </c>
      <c r="I589" s="276">
        <v>44078.0</v>
      </c>
      <c r="J589" s="81" t="s">
        <v>10349</v>
      </c>
      <c r="K589" s="54">
        <v>2967622.0</v>
      </c>
      <c r="L589" s="98" t="s">
        <v>18</v>
      </c>
      <c r="M589" s="55" t="s">
        <v>18</v>
      </c>
      <c r="N589" s="56" t="s">
        <v>18</v>
      </c>
      <c r="O589" s="88"/>
      <c r="P589" s="152"/>
    </row>
    <row r="590" hidden="1">
      <c r="A590" s="49">
        <v>2.0</v>
      </c>
      <c r="B590" s="51" t="s">
        <v>588</v>
      </c>
      <c r="C590" s="51" t="s">
        <v>10350</v>
      </c>
      <c r="D590" s="49" t="s">
        <v>10351</v>
      </c>
      <c r="E590" s="49" t="s">
        <v>10352</v>
      </c>
      <c r="F590" s="49" t="s">
        <v>582</v>
      </c>
      <c r="G590" s="51" t="s">
        <v>172</v>
      </c>
      <c r="H590" s="96">
        <v>44055.0</v>
      </c>
      <c r="I590" s="96">
        <v>44091.0</v>
      </c>
      <c r="J590" s="53" t="s">
        <v>10353</v>
      </c>
      <c r="K590" s="54">
        <v>1.6801574E7</v>
      </c>
      <c r="L590" s="98" t="s">
        <v>18</v>
      </c>
      <c r="M590" s="55" t="s">
        <v>18</v>
      </c>
      <c r="N590" s="56" t="s">
        <v>18</v>
      </c>
      <c r="O590" s="88"/>
      <c r="P590" s="152"/>
    </row>
    <row r="591" hidden="1">
      <c r="A591" s="49">
        <v>2.0</v>
      </c>
      <c r="B591" s="51" t="s">
        <v>588</v>
      </c>
      <c r="C591" s="51" t="s">
        <v>10354</v>
      </c>
      <c r="D591" s="49">
        <v>1043.0</v>
      </c>
      <c r="E591" s="49" t="s">
        <v>10352</v>
      </c>
      <c r="F591" s="49" t="s">
        <v>582</v>
      </c>
      <c r="G591" s="128" t="s">
        <v>1790</v>
      </c>
      <c r="H591" s="96">
        <v>44126.0</v>
      </c>
      <c r="I591" s="96">
        <v>44134.0</v>
      </c>
      <c r="J591" s="53" t="s">
        <v>10355</v>
      </c>
      <c r="K591" s="54">
        <v>1.6801574E7</v>
      </c>
      <c r="L591" s="98" t="s">
        <v>18</v>
      </c>
      <c r="M591" s="55" t="s">
        <v>18</v>
      </c>
      <c r="N591" s="56" t="s">
        <v>18</v>
      </c>
      <c r="O591" s="425"/>
      <c r="P591" s="152"/>
    </row>
    <row r="592" hidden="1">
      <c r="A592" s="49">
        <v>2.0</v>
      </c>
      <c r="B592" s="51" t="s">
        <v>580</v>
      </c>
      <c r="C592" s="51" t="s">
        <v>10356</v>
      </c>
      <c r="D592" s="49" t="s">
        <v>18</v>
      </c>
      <c r="E592" s="49" t="s">
        <v>10357</v>
      </c>
      <c r="F592" s="49" t="s">
        <v>582</v>
      </c>
      <c r="G592" s="51" t="s">
        <v>595</v>
      </c>
      <c r="H592" s="96">
        <v>44053.0</v>
      </c>
      <c r="I592" s="96">
        <v>44071.0</v>
      </c>
      <c r="J592" s="81" t="s">
        <v>10358</v>
      </c>
      <c r="K592" s="54">
        <v>2611056.0</v>
      </c>
      <c r="L592" s="98" t="s">
        <v>18</v>
      </c>
      <c r="M592" s="55" t="s">
        <v>18</v>
      </c>
      <c r="N592" s="56" t="s">
        <v>18</v>
      </c>
      <c r="O592" s="88"/>
    </row>
    <row r="593" hidden="1">
      <c r="A593" s="49">
        <v>2.0</v>
      </c>
      <c r="B593" s="51" t="s">
        <v>580</v>
      </c>
      <c r="C593" s="51" t="s">
        <v>10359</v>
      </c>
      <c r="D593" s="49">
        <v>790.0</v>
      </c>
      <c r="E593" s="49" t="s">
        <v>10360</v>
      </c>
      <c r="F593" s="49" t="s">
        <v>582</v>
      </c>
      <c r="G593" s="51" t="s">
        <v>595</v>
      </c>
      <c r="H593" s="96">
        <v>44062.0</v>
      </c>
      <c r="I593" s="96">
        <v>44063.0</v>
      </c>
      <c r="J593" s="53" t="s">
        <v>10361</v>
      </c>
      <c r="K593" s="54">
        <v>1.3045193E7</v>
      </c>
      <c r="L593" s="98" t="s">
        <v>18</v>
      </c>
      <c r="M593" s="55" t="s">
        <v>18</v>
      </c>
      <c r="N593" s="56" t="s">
        <v>18</v>
      </c>
      <c r="O593" s="425"/>
    </row>
    <row r="594" hidden="1">
      <c r="A594" s="49">
        <v>2.0</v>
      </c>
      <c r="B594" s="51" t="s">
        <v>580</v>
      </c>
      <c r="C594" s="51" t="s">
        <v>10362</v>
      </c>
      <c r="D594" s="49" t="s">
        <v>18</v>
      </c>
      <c r="E594" s="49" t="s">
        <v>10363</v>
      </c>
      <c r="F594" s="49" t="s">
        <v>582</v>
      </c>
      <c r="G594" s="51" t="s">
        <v>595</v>
      </c>
      <c r="H594" s="96">
        <v>44062.0</v>
      </c>
      <c r="I594" s="96">
        <v>44064.0</v>
      </c>
      <c r="J594" s="53" t="s">
        <v>10364</v>
      </c>
      <c r="K594" s="54">
        <v>1.2512536E7</v>
      </c>
      <c r="L594" s="98" t="s">
        <v>18</v>
      </c>
      <c r="M594" s="55" t="s">
        <v>18</v>
      </c>
      <c r="N594" s="56" t="s">
        <v>18</v>
      </c>
      <c r="O594" s="425"/>
      <c r="P594" s="152"/>
    </row>
    <row r="595" hidden="1">
      <c r="A595" s="49">
        <v>2.0</v>
      </c>
      <c r="B595" s="51" t="s">
        <v>580</v>
      </c>
      <c r="C595" s="51" t="s">
        <v>10365</v>
      </c>
      <c r="D595" s="49" t="s">
        <v>18</v>
      </c>
      <c r="E595" s="49" t="s">
        <v>10366</v>
      </c>
      <c r="F595" s="49" t="s">
        <v>582</v>
      </c>
      <c r="G595" s="51" t="s">
        <v>595</v>
      </c>
      <c r="H595" s="96">
        <v>44062.0</v>
      </c>
      <c r="I595" s="96">
        <v>44064.0</v>
      </c>
      <c r="J595" s="53" t="s">
        <v>10367</v>
      </c>
      <c r="K595" s="54">
        <v>2851550.0</v>
      </c>
      <c r="L595" s="98" t="s">
        <v>18</v>
      </c>
      <c r="M595" s="55" t="s">
        <v>18</v>
      </c>
      <c r="N595" s="56" t="s">
        <v>18</v>
      </c>
      <c r="O595" s="425"/>
    </row>
    <row r="596" hidden="1">
      <c r="A596" s="49">
        <v>2.0</v>
      </c>
      <c r="B596" s="51" t="s">
        <v>10368</v>
      </c>
      <c r="C596" s="51" t="s">
        <v>10369</v>
      </c>
      <c r="D596" s="49">
        <v>941.0</v>
      </c>
      <c r="E596" s="49" t="s">
        <v>10370</v>
      </c>
      <c r="F596" s="49" t="s">
        <v>582</v>
      </c>
      <c r="G596" s="51" t="s">
        <v>18</v>
      </c>
      <c r="H596" s="96">
        <v>44064.0</v>
      </c>
      <c r="I596" s="96">
        <v>44064.0</v>
      </c>
      <c r="J596" s="81" t="s">
        <v>10371</v>
      </c>
      <c r="K596" s="54" t="s">
        <v>18</v>
      </c>
      <c r="L596" s="98" t="s">
        <v>18</v>
      </c>
      <c r="M596" s="55" t="s">
        <v>18</v>
      </c>
      <c r="N596" s="56" t="s">
        <v>18</v>
      </c>
      <c r="O596" s="88"/>
      <c r="P596" s="152"/>
    </row>
    <row r="597" hidden="1">
      <c r="A597" s="49">
        <v>2.0</v>
      </c>
      <c r="B597" s="51" t="s">
        <v>580</v>
      </c>
      <c r="C597" s="51" t="s">
        <v>10372</v>
      </c>
      <c r="D597" s="49">
        <v>809.0</v>
      </c>
      <c r="E597" s="49" t="s">
        <v>10373</v>
      </c>
      <c r="F597" s="49" t="s">
        <v>582</v>
      </c>
      <c r="G597" s="51" t="s">
        <v>595</v>
      </c>
      <c r="H597" s="96">
        <v>44064.0</v>
      </c>
      <c r="I597" s="96">
        <v>44069.0</v>
      </c>
      <c r="J597" s="81" t="s">
        <v>10374</v>
      </c>
      <c r="K597" s="54">
        <v>1.0759495E7</v>
      </c>
      <c r="L597" s="98" t="s">
        <v>18</v>
      </c>
      <c r="M597" s="49" t="s">
        <v>18</v>
      </c>
      <c r="N597" s="67" t="s">
        <v>18</v>
      </c>
      <c r="O597" s="88"/>
      <c r="P597" s="152"/>
    </row>
    <row r="598" hidden="1">
      <c r="A598" s="49">
        <v>2.0</v>
      </c>
      <c r="B598" s="51" t="s">
        <v>580</v>
      </c>
      <c r="C598" s="51" t="s">
        <v>10375</v>
      </c>
      <c r="D598" s="49" t="s">
        <v>18</v>
      </c>
      <c r="E598" s="49" t="s">
        <v>10376</v>
      </c>
      <c r="F598" s="49" t="s">
        <v>582</v>
      </c>
      <c r="G598" s="51" t="s">
        <v>595</v>
      </c>
      <c r="H598" s="96">
        <v>44064.0</v>
      </c>
      <c r="I598" s="96">
        <v>44076.0</v>
      </c>
      <c r="J598" s="53" t="s">
        <v>10377</v>
      </c>
      <c r="K598" s="54">
        <v>6257856.0</v>
      </c>
      <c r="L598" s="98" t="s">
        <v>18</v>
      </c>
      <c r="M598" s="49" t="s">
        <v>18</v>
      </c>
      <c r="N598" s="67" t="s">
        <v>18</v>
      </c>
      <c r="O598" s="425"/>
      <c r="P598" s="152"/>
    </row>
    <row r="599" hidden="1">
      <c r="A599" s="49">
        <v>2.0</v>
      </c>
      <c r="B599" s="51" t="s">
        <v>580</v>
      </c>
      <c r="C599" s="51" t="s">
        <v>10378</v>
      </c>
      <c r="D599" s="49" t="s">
        <v>18</v>
      </c>
      <c r="E599" s="49" t="s">
        <v>10379</v>
      </c>
      <c r="F599" s="49" t="s">
        <v>582</v>
      </c>
      <c r="G599" s="51" t="s">
        <v>595</v>
      </c>
      <c r="H599" s="96">
        <v>44064.0</v>
      </c>
      <c r="I599" s="96">
        <v>44076.0</v>
      </c>
      <c r="J599" s="53" t="s">
        <v>10380</v>
      </c>
      <c r="K599" s="54">
        <v>1.0741617E7</v>
      </c>
      <c r="L599" s="98" t="s">
        <v>18</v>
      </c>
      <c r="M599" s="49" t="s">
        <v>18</v>
      </c>
      <c r="N599" s="67" t="s">
        <v>18</v>
      </c>
      <c r="O599" s="425"/>
      <c r="P599" s="152"/>
    </row>
    <row r="600" hidden="1">
      <c r="A600" s="49">
        <v>2.0</v>
      </c>
      <c r="B600" s="51" t="s">
        <v>580</v>
      </c>
      <c r="C600" s="51" t="s">
        <v>10381</v>
      </c>
      <c r="D600" s="49" t="s">
        <v>18</v>
      </c>
      <c r="E600" s="49" t="s">
        <v>10382</v>
      </c>
      <c r="F600" s="49" t="s">
        <v>582</v>
      </c>
      <c r="G600" s="51" t="s">
        <v>595</v>
      </c>
      <c r="H600" s="96">
        <v>44064.0</v>
      </c>
      <c r="I600" s="96">
        <v>44076.0</v>
      </c>
      <c r="J600" s="53" t="s">
        <v>10383</v>
      </c>
      <c r="K600" s="54">
        <v>5969264.0</v>
      </c>
      <c r="L600" s="98" t="s">
        <v>18</v>
      </c>
      <c r="M600" s="49" t="s">
        <v>18</v>
      </c>
      <c r="N600" s="480" t="s">
        <v>18</v>
      </c>
      <c r="O600" s="425"/>
      <c r="P600" s="152"/>
    </row>
    <row r="601" hidden="1">
      <c r="A601" s="49">
        <v>2.0</v>
      </c>
      <c r="B601" s="51" t="s">
        <v>3177</v>
      </c>
      <c r="C601" s="51" t="s">
        <v>9843</v>
      </c>
      <c r="D601" s="49">
        <v>950.0</v>
      </c>
      <c r="E601" s="49" t="s">
        <v>10384</v>
      </c>
      <c r="F601" s="49" t="s">
        <v>582</v>
      </c>
      <c r="G601" s="51" t="s">
        <v>18</v>
      </c>
      <c r="H601" s="96">
        <v>44068.0</v>
      </c>
      <c r="I601" s="96">
        <v>44074.0</v>
      </c>
      <c r="J601" s="81" t="s">
        <v>10385</v>
      </c>
      <c r="K601" s="54">
        <v>1.1048E7</v>
      </c>
      <c r="L601" s="98" t="s">
        <v>18</v>
      </c>
      <c r="M601" s="55" t="s">
        <v>18</v>
      </c>
      <c r="N601" s="56" t="s">
        <v>18</v>
      </c>
      <c r="O601" s="88"/>
    </row>
    <row r="602">
      <c r="A602" s="49">
        <v>2.0</v>
      </c>
      <c r="B602" s="51" t="s">
        <v>7836</v>
      </c>
      <c r="C602" s="51" t="s">
        <v>10386</v>
      </c>
      <c r="D602" s="49" t="s">
        <v>18</v>
      </c>
      <c r="E602" s="49" t="s">
        <v>10387</v>
      </c>
      <c r="F602" s="49" t="s">
        <v>582</v>
      </c>
      <c r="G602" s="51" t="s">
        <v>595</v>
      </c>
      <c r="H602" s="96">
        <v>44070.0</v>
      </c>
      <c r="I602" s="96">
        <v>44082.0</v>
      </c>
      <c r="J602" s="53" t="s">
        <v>10388</v>
      </c>
      <c r="K602" s="54">
        <v>3.711E7</v>
      </c>
      <c r="L602" s="98" t="s">
        <v>18</v>
      </c>
      <c r="M602" s="55" t="s">
        <v>10389</v>
      </c>
      <c r="N602" s="56" t="s">
        <v>18</v>
      </c>
      <c r="O602" s="425"/>
    </row>
    <row r="603" hidden="1">
      <c r="A603" s="49">
        <v>2.0</v>
      </c>
      <c r="B603" s="206" t="s">
        <v>3819</v>
      </c>
      <c r="C603" s="51" t="s">
        <v>513</v>
      </c>
      <c r="D603" s="49">
        <v>969.0</v>
      </c>
      <c r="E603" s="49" t="s">
        <v>10390</v>
      </c>
      <c r="F603" s="49" t="s">
        <v>582</v>
      </c>
      <c r="G603" s="51" t="s">
        <v>497</v>
      </c>
      <c r="H603" s="96">
        <v>44070.0</v>
      </c>
      <c r="I603" s="200">
        <v>44082.0</v>
      </c>
      <c r="J603" s="53" t="s">
        <v>10391</v>
      </c>
      <c r="K603" s="54">
        <v>2272007.0</v>
      </c>
      <c r="L603" s="215" t="s">
        <v>18</v>
      </c>
      <c r="M603" s="55" t="s">
        <v>18</v>
      </c>
      <c r="N603" s="56" t="s">
        <v>18</v>
      </c>
      <c r="O603" s="425"/>
      <c r="P603" s="152"/>
    </row>
    <row r="604" hidden="1">
      <c r="A604" s="49">
        <v>1.0</v>
      </c>
      <c r="B604" s="51" t="s">
        <v>457</v>
      </c>
      <c r="C604" s="51" t="s">
        <v>9215</v>
      </c>
      <c r="D604" s="49">
        <v>979.0</v>
      </c>
      <c r="E604" s="49" t="s">
        <v>10392</v>
      </c>
      <c r="F604" s="49" t="s">
        <v>582</v>
      </c>
      <c r="G604" s="51" t="s">
        <v>18</v>
      </c>
      <c r="H604" s="96">
        <v>44075.0</v>
      </c>
      <c r="I604" s="200">
        <v>44076.0</v>
      </c>
      <c r="J604" s="81" t="s">
        <v>10393</v>
      </c>
      <c r="K604" s="54">
        <v>1172611.0</v>
      </c>
      <c r="L604" s="98" t="s">
        <v>18</v>
      </c>
      <c r="M604" s="55" t="s">
        <v>18</v>
      </c>
      <c r="N604" s="56" t="s">
        <v>18</v>
      </c>
      <c r="O604" s="425"/>
      <c r="P604" s="152"/>
    </row>
    <row r="605" hidden="1">
      <c r="A605" s="49">
        <v>2.0</v>
      </c>
      <c r="B605" s="51" t="s">
        <v>10394</v>
      </c>
      <c r="C605" s="51" t="s">
        <v>10395</v>
      </c>
      <c r="D605" s="49" t="s">
        <v>18</v>
      </c>
      <c r="E605" s="49" t="s">
        <v>10396</v>
      </c>
      <c r="F605" s="51" t="s">
        <v>582</v>
      </c>
      <c r="G605" s="51" t="s">
        <v>3158</v>
      </c>
      <c r="H605" s="96">
        <v>44091.0</v>
      </c>
      <c r="I605" s="96">
        <v>44095.0</v>
      </c>
      <c r="J605" s="53" t="s">
        <v>10397</v>
      </c>
      <c r="K605" s="481" t="s">
        <v>18</v>
      </c>
      <c r="L605" s="98" t="s">
        <v>18</v>
      </c>
      <c r="M605" s="55" t="s">
        <v>18</v>
      </c>
      <c r="N605" s="56" t="s">
        <v>18</v>
      </c>
      <c r="O605" s="425"/>
      <c r="P605" s="306"/>
    </row>
    <row r="606" hidden="1">
      <c r="A606" s="49">
        <v>2.0</v>
      </c>
      <c r="B606" s="51" t="s">
        <v>10394</v>
      </c>
      <c r="C606" s="51" t="s">
        <v>10398</v>
      </c>
      <c r="D606" s="49" t="s">
        <v>18</v>
      </c>
      <c r="E606" s="49" t="s">
        <v>10396</v>
      </c>
      <c r="F606" s="51" t="s">
        <v>582</v>
      </c>
      <c r="G606" s="51" t="s">
        <v>3158</v>
      </c>
      <c r="H606" s="96">
        <v>44095.0</v>
      </c>
      <c r="I606" s="96">
        <v>44112.0</v>
      </c>
      <c r="J606" s="53" t="s">
        <v>10399</v>
      </c>
      <c r="K606" s="54">
        <v>8.8082314E7</v>
      </c>
      <c r="L606" s="98" t="s">
        <v>18</v>
      </c>
      <c r="M606" s="55" t="s">
        <v>18</v>
      </c>
      <c r="N606" s="56" t="s">
        <v>18</v>
      </c>
      <c r="O606" s="88"/>
      <c r="P606" s="306"/>
    </row>
    <row r="607" hidden="1">
      <c r="A607" s="49">
        <v>2.0</v>
      </c>
      <c r="B607" s="51" t="s">
        <v>10394</v>
      </c>
      <c r="C607" s="51" t="s">
        <v>10398</v>
      </c>
      <c r="D607" s="49" t="s">
        <v>18</v>
      </c>
      <c r="E607" s="49" t="s">
        <v>10396</v>
      </c>
      <c r="F607" s="51" t="s">
        <v>582</v>
      </c>
      <c r="G607" s="51" t="s">
        <v>3158</v>
      </c>
      <c r="H607" s="96">
        <v>44117.0</v>
      </c>
      <c r="I607" s="96">
        <v>44119.0</v>
      </c>
      <c r="J607" s="53" t="s">
        <v>10400</v>
      </c>
      <c r="K607" s="54">
        <v>9.5009814E7</v>
      </c>
      <c r="L607" s="98"/>
      <c r="M607" s="55"/>
      <c r="N607" s="56"/>
      <c r="O607" s="88"/>
      <c r="P607" s="152"/>
    </row>
    <row r="608" hidden="1">
      <c r="A608" s="49">
        <v>2.0</v>
      </c>
      <c r="B608" s="51" t="s">
        <v>767</v>
      </c>
      <c r="C608" s="51" t="s">
        <v>3338</v>
      </c>
      <c r="D608" s="49">
        <v>855.0</v>
      </c>
      <c r="E608" s="49" t="s">
        <v>876</v>
      </c>
      <c r="F608" s="49" t="s">
        <v>582</v>
      </c>
      <c r="G608" s="51" t="s">
        <v>595</v>
      </c>
      <c r="H608" s="96">
        <v>44077.0</v>
      </c>
      <c r="I608" s="96">
        <v>44090.0</v>
      </c>
      <c r="J608" s="53" t="s">
        <v>10401</v>
      </c>
      <c r="K608" s="54">
        <v>4.0871514E7</v>
      </c>
      <c r="L608" s="98" t="s">
        <v>18</v>
      </c>
      <c r="M608" s="55" t="s">
        <v>18</v>
      </c>
      <c r="N608" s="56" t="s">
        <v>18</v>
      </c>
      <c r="O608" s="88"/>
      <c r="P608" s="152"/>
    </row>
    <row r="609" hidden="1">
      <c r="A609" s="210">
        <v>2.0</v>
      </c>
      <c r="B609" s="258" t="s">
        <v>7225</v>
      </c>
      <c r="C609" s="124" t="s">
        <v>3338</v>
      </c>
      <c r="D609" s="124">
        <v>1204.0</v>
      </c>
      <c r="E609" s="258" t="s">
        <v>876</v>
      </c>
      <c r="F609" s="258" t="s">
        <v>582</v>
      </c>
      <c r="G609" s="258" t="s">
        <v>595</v>
      </c>
      <c r="H609" s="212">
        <v>44165.0</v>
      </c>
      <c r="I609" s="283">
        <v>44168.0</v>
      </c>
      <c r="J609" s="53" t="s">
        <v>10402</v>
      </c>
      <c r="K609" s="132">
        <v>4.0871514E7</v>
      </c>
      <c r="L609" s="133" t="s">
        <v>18</v>
      </c>
      <c r="M609" s="134" t="s">
        <v>18</v>
      </c>
      <c r="N609" s="213" t="s">
        <v>18</v>
      </c>
      <c r="O609" s="58"/>
      <c r="P609" s="152"/>
    </row>
    <row r="610" hidden="1">
      <c r="A610" s="49">
        <v>2.0</v>
      </c>
      <c r="B610" s="51" t="s">
        <v>588</v>
      </c>
      <c r="C610" s="51" t="s">
        <v>10403</v>
      </c>
      <c r="D610" s="49" t="s">
        <v>10404</v>
      </c>
      <c r="E610" s="49" t="s">
        <v>10405</v>
      </c>
      <c r="F610" s="49" t="s">
        <v>582</v>
      </c>
      <c r="G610" s="51" t="s">
        <v>595</v>
      </c>
      <c r="H610" s="96">
        <v>44084.0</v>
      </c>
      <c r="I610" s="96">
        <v>44089.0</v>
      </c>
      <c r="J610" s="81" t="s">
        <v>10406</v>
      </c>
      <c r="K610" s="54">
        <v>3225402.0</v>
      </c>
      <c r="L610" s="98" t="s">
        <v>18</v>
      </c>
      <c r="M610" s="55" t="s">
        <v>18</v>
      </c>
      <c r="N610" s="56" t="s">
        <v>18</v>
      </c>
      <c r="O610" s="88"/>
      <c r="P610" s="152"/>
    </row>
    <row r="611">
      <c r="A611" s="49">
        <v>2.0</v>
      </c>
      <c r="B611" s="51" t="s">
        <v>2885</v>
      </c>
      <c r="C611" s="51" t="s">
        <v>7708</v>
      </c>
      <c r="D611" s="49">
        <v>405.0</v>
      </c>
      <c r="E611" s="49" t="s">
        <v>881</v>
      </c>
      <c r="F611" s="49" t="s">
        <v>582</v>
      </c>
      <c r="G611" s="51" t="s">
        <v>595</v>
      </c>
      <c r="H611" s="96">
        <v>43950.0</v>
      </c>
      <c r="I611" s="96">
        <v>43964.0</v>
      </c>
      <c r="J611" s="53" t="s">
        <v>10407</v>
      </c>
      <c r="K611" s="54">
        <v>7500000.0</v>
      </c>
      <c r="L611" s="98" t="s">
        <v>883</v>
      </c>
      <c r="M611" s="55" t="s">
        <v>884</v>
      </c>
      <c r="N611" s="56" t="s">
        <v>18</v>
      </c>
      <c r="O611" s="88"/>
    </row>
    <row r="612" hidden="1">
      <c r="A612" s="49">
        <v>1.0</v>
      </c>
      <c r="B612" s="51" t="s">
        <v>457</v>
      </c>
      <c r="C612" s="51" t="s">
        <v>93</v>
      </c>
      <c r="D612" s="49">
        <v>1027.0</v>
      </c>
      <c r="E612" s="49" t="s">
        <v>10408</v>
      </c>
      <c r="F612" s="49" t="s">
        <v>582</v>
      </c>
      <c r="G612" s="51" t="s">
        <v>18</v>
      </c>
      <c r="H612" s="200">
        <v>44084.0</v>
      </c>
      <c r="I612" s="200">
        <v>44089.0</v>
      </c>
      <c r="J612" s="81" t="s">
        <v>10409</v>
      </c>
      <c r="K612" s="54">
        <v>1400249.0</v>
      </c>
      <c r="L612" s="98" t="s">
        <v>18</v>
      </c>
      <c r="M612" s="55" t="s">
        <v>18</v>
      </c>
      <c r="N612" s="56" t="s">
        <v>18</v>
      </c>
      <c r="O612" s="425"/>
    </row>
    <row r="613" hidden="1">
      <c r="A613" s="49">
        <v>2.0</v>
      </c>
      <c r="B613" s="51" t="s">
        <v>759</v>
      </c>
      <c r="C613" s="51" t="s">
        <v>701</v>
      </c>
      <c r="D613" s="49">
        <v>1044.0</v>
      </c>
      <c r="E613" s="49" t="s">
        <v>10410</v>
      </c>
      <c r="F613" s="49" t="s">
        <v>582</v>
      </c>
      <c r="G613" s="51" t="s">
        <v>595</v>
      </c>
      <c r="H613" s="96">
        <v>44089.0</v>
      </c>
      <c r="I613" s="96">
        <v>44092.0</v>
      </c>
      <c r="J613" s="81" t="s">
        <v>10411</v>
      </c>
      <c r="K613" s="54">
        <v>3468456.0</v>
      </c>
      <c r="L613" s="98" t="s">
        <v>18</v>
      </c>
      <c r="M613" s="55" t="s">
        <v>18</v>
      </c>
      <c r="N613" s="56" t="s">
        <v>18</v>
      </c>
      <c r="O613" s="425"/>
    </row>
    <row r="614" hidden="1">
      <c r="A614" s="49">
        <v>2.0</v>
      </c>
      <c r="B614" s="51" t="s">
        <v>7398</v>
      </c>
      <c r="C614" s="51" t="s">
        <v>10412</v>
      </c>
      <c r="D614" s="49">
        <v>1038.0</v>
      </c>
      <c r="E614" s="49" t="s">
        <v>10413</v>
      </c>
      <c r="F614" s="49" t="s">
        <v>582</v>
      </c>
      <c r="G614" s="51" t="s">
        <v>202</v>
      </c>
      <c r="H614" s="96">
        <v>44088.0</v>
      </c>
      <c r="I614" s="96">
        <v>44089.0</v>
      </c>
      <c r="J614" s="53" t="s">
        <v>10414</v>
      </c>
      <c r="K614" s="54">
        <v>1.86E7</v>
      </c>
      <c r="L614" s="98" t="s">
        <v>18</v>
      </c>
      <c r="M614" s="55" t="s">
        <v>18</v>
      </c>
      <c r="N614" s="56" t="s">
        <v>18</v>
      </c>
      <c r="O614" s="425"/>
      <c r="P614" s="152"/>
    </row>
    <row r="615" ht="25.5" hidden="1" customHeight="1">
      <c r="A615" s="49">
        <v>2.0</v>
      </c>
      <c r="B615" s="51" t="s">
        <v>588</v>
      </c>
      <c r="C615" s="51" t="s">
        <v>10415</v>
      </c>
      <c r="D615" s="49">
        <v>945.0</v>
      </c>
      <c r="E615" s="49" t="s">
        <v>10416</v>
      </c>
      <c r="F615" s="49" t="s">
        <v>582</v>
      </c>
      <c r="G615" s="51" t="s">
        <v>586</v>
      </c>
      <c r="H615" s="96">
        <v>44067.0</v>
      </c>
      <c r="I615" s="96">
        <v>44118.0</v>
      </c>
      <c r="J615" s="53" t="s">
        <v>10417</v>
      </c>
      <c r="K615" s="54">
        <v>1.6151997E7</v>
      </c>
      <c r="L615" s="98" t="s">
        <v>18</v>
      </c>
      <c r="M615" s="55" t="s">
        <v>18</v>
      </c>
      <c r="N615" s="56" t="s">
        <v>18</v>
      </c>
      <c r="O615" s="425"/>
    </row>
    <row r="616" hidden="1">
      <c r="A616" s="49">
        <v>2.0</v>
      </c>
      <c r="B616" s="85" t="s">
        <v>10418</v>
      </c>
      <c r="C616" s="51" t="s">
        <v>10419</v>
      </c>
      <c r="D616" s="49">
        <v>1110.0</v>
      </c>
      <c r="E616" s="49" t="s">
        <v>10420</v>
      </c>
      <c r="F616" s="49" t="s">
        <v>582</v>
      </c>
      <c r="G616" s="51" t="s">
        <v>18</v>
      </c>
      <c r="H616" s="96">
        <v>44097.0</v>
      </c>
      <c r="I616" s="96">
        <v>44103.0</v>
      </c>
      <c r="J616" s="53" t="s">
        <v>10421</v>
      </c>
      <c r="K616" s="439" t="s">
        <v>18</v>
      </c>
      <c r="L616" s="51" t="s">
        <v>18</v>
      </c>
      <c r="M616" s="51" t="s">
        <v>18</v>
      </c>
      <c r="N616" s="51" t="s">
        <v>18</v>
      </c>
      <c r="O616" s="88"/>
    </row>
    <row r="617" hidden="1">
      <c r="A617" s="49">
        <v>2.0</v>
      </c>
      <c r="B617" s="202" t="s">
        <v>9854</v>
      </c>
      <c r="C617" s="51" t="s">
        <v>10422</v>
      </c>
      <c r="D617" s="49">
        <v>921.0</v>
      </c>
      <c r="E617" s="49" t="s">
        <v>10423</v>
      </c>
      <c r="F617" s="49" t="s">
        <v>582</v>
      </c>
      <c r="G617" s="51" t="s">
        <v>595</v>
      </c>
      <c r="H617" s="96">
        <v>44095.0</v>
      </c>
      <c r="I617" s="96">
        <v>44110.0</v>
      </c>
      <c r="J617" s="53" t="s">
        <v>10424</v>
      </c>
      <c r="K617" s="54" t="s">
        <v>18</v>
      </c>
      <c r="L617" s="98" t="s">
        <v>18</v>
      </c>
      <c r="M617" s="55" t="s">
        <v>18</v>
      </c>
      <c r="N617" s="56" t="s">
        <v>18</v>
      </c>
      <c r="O617" s="423"/>
    </row>
    <row r="618" hidden="1">
      <c r="A618" s="49">
        <v>2.0</v>
      </c>
      <c r="B618" s="159" t="s">
        <v>9854</v>
      </c>
      <c r="C618" s="51" t="s">
        <v>10422</v>
      </c>
      <c r="D618" s="49">
        <v>921.0</v>
      </c>
      <c r="E618" s="49" t="s">
        <v>10423</v>
      </c>
      <c r="F618" s="49" t="s">
        <v>582</v>
      </c>
      <c r="G618" s="128" t="s">
        <v>595</v>
      </c>
      <c r="H618" s="96">
        <v>44110.0</v>
      </c>
      <c r="I618" s="96">
        <v>44138.0</v>
      </c>
      <c r="J618" s="81" t="s">
        <v>10425</v>
      </c>
      <c r="K618" s="54">
        <v>4701484.0</v>
      </c>
      <c r="L618" s="98" t="s">
        <v>18</v>
      </c>
      <c r="M618" s="55" t="s">
        <v>18</v>
      </c>
      <c r="N618" s="56" t="s">
        <v>18</v>
      </c>
      <c r="O618" s="88"/>
      <c r="P618" s="152"/>
    </row>
    <row r="619" hidden="1">
      <c r="A619" s="49">
        <v>1.0</v>
      </c>
      <c r="B619" s="128" t="s">
        <v>825</v>
      </c>
      <c r="C619" s="51" t="s">
        <v>6259</v>
      </c>
      <c r="D619" s="49">
        <v>1116.0</v>
      </c>
      <c r="E619" s="49" t="s">
        <v>10426</v>
      </c>
      <c r="F619" s="49" t="s">
        <v>582</v>
      </c>
      <c r="G619" s="51" t="s">
        <v>18</v>
      </c>
      <c r="H619" s="96">
        <v>44098.0</v>
      </c>
      <c r="I619" s="281">
        <v>44103.0</v>
      </c>
      <c r="J619" s="53" t="s">
        <v>10427</v>
      </c>
      <c r="K619" s="54">
        <v>782264.0</v>
      </c>
      <c r="L619" s="98" t="s">
        <v>18</v>
      </c>
      <c r="M619" s="55" t="s">
        <v>18</v>
      </c>
      <c r="N619" s="56" t="s">
        <v>18</v>
      </c>
      <c r="O619" s="425"/>
    </row>
    <row r="620" hidden="1">
      <c r="A620" s="49">
        <v>2.0</v>
      </c>
      <c r="B620" s="51" t="s">
        <v>10428</v>
      </c>
      <c r="C620" s="51" t="s">
        <v>9691</v>
      </c>
      <c r="D620" s="430">
        <v>1121.0</v>
      </c>
      <c r="E620" s="49" t="s">
        <v>10429</v>
      </c>
      <c r="F620" s="49" t="s">
        <v>582</v>
      </c>
      <c r="G620" s="51" t="s">
        <v>497</v>
      </c>
      <c r="H620" s="200">
        <v>44099.0</v>
      </c>
      <c r="I620" s="96">
        <v>44103.0</v>
      </c>
      <c r="J620" s="53" t="s">
        <v>10430</v>
      </c>
      <c r="K620" s="54">
        <v>5457047.0</v>
      </c>
      <c r="L620" s="98" t="s">
        <v>18</v>
      </c>
      <c r="M620" s="55" t="s">
        <v>18</v>
      </c>
      <c r="N620" s="56" t="s">
        <v>18</v>
      </c>
      <c r="O620" s="425"/>
    </row>
    <row r="621" hidden="1">
      <c r="A621" s="49">
        <v>1.0</v>
      </c>
      <c r="B621" s="51" t="s">
        <v>10431</v>
      </c>
      <c r="C621" s="51" t="s">
        <v>10432</v>
      </c>
      <c r="D621" s="49">
        <v>1134.0</v>
      </c>
      <c r="E621" s="49" t="s">
        <v>10433</v>
      </c>
      <c r="F621" s="49" t="s">
        <v>582</v>
      </c>
      <c r="G621" s="51" t="s">
        <v>497</v>
      </c>
      <c r="H621" s="96">
        <v>44104.0</v>
      </c>
      <c r="I621" s="96">
        <v>44112.0</v>
      </c>
      <c r="J621" s="53" t="s">
        <v>10434</v>
      </c>
      <c r="K621" s="54">
        <v>731544.0</v>
      </c>
      <c r="L621" s="98" t="s">
        <v>18</v>
      </c>
      <c r="M621" s="55" t="s">
        <v>18</v>
      </c>
      <c r="N621" s="56" t="s">
        <v>18</v>
      </c>
      <c r="O621" s="425"/>
    </row>
    <row r="622" hidden="1">
      <c r="A622" s="49">
        <v>2.0</v>
      </c>
      <c r="B622" s="51" t="s">
        <v>2846</v>
      </c>
      <c r="C622" s="51" t="s">
        <v>10435</v>
      </c>
      <c r="D622" s="49" t="s">
        <v>18</v>
      </c>
      <c r="E622" s="49" t="s">
        <v>10436</v>
      </c>
      <c r="F622" s="49" t="s">
        <v>582</v>
      </c>
      <c r="G622" s="51" t="s">
        <v>586</v>
      </c>
      <c r="H622" s="96">
        <v>44111.0</v>
      </c>
      <c r="I622" s="96">
        <v>44119.0</v>
      </c>
      <c r="J622" s="53" t="s">
        <v>10437</v>
      </c>
      <c r="K622" s="439">
        <v>8562500.0</v>
      </c>
      <c r="L622" s="98" t="s">
        <v>18</v>
      </c>
      <c r="M622" s="55" t="s">
        <v>18</v>
      </c>
      <c r="N622" s="56" t="s">
        <v>18</v>
      </c>
      <c r="O622" s="88"/>
    </row>
    <row r="623" hidden="1">
      <c r="A623" s="49">
        <v>1.0</v>
      </c>
      <c r="B623" s="51" t="s">
        <v>580</v>
      </c>
      <c r="C623" s="51" t="s">
        <v>10438</v>
      </c>
      <c r="D623" s="49">
        <v>1160.0</v>
      </c>
      <c r="E623" s="49" t="s">
        <v>10439</v>
      </c>
      <c r="F623" s="49" t="s">
        <v>582</v>
      </c>
      <c r="G623" s="51" t="s">
        <v>202</v>
      </c>
      <c r="H623" s="200">
        <v>44111.0</v>
      </c>
      <c r="I623" s="96">
        <v>44116.0</v>
      </c>
      <c r="J623" s="296" t="s">
        <v>10440</v>
      </c>
      <c r="K623" s="54">
        <v>453841.0</v>
      </c>
      <c r="L623" s="98" t="s">
        <v>18</v>
      </c>
      <c r="M623" s="55" t="s">
        <v>18</v>
      </c>
      <c r="N623" s="56" t="s">
        <v>18</v>
      </c>
      <c r="O623" s="425"/>
    </row>
    <row r="624" hidden="1">
      <c r="A624" s="49">
        <v>1.0</v>
      </c>
      <c r="B624" s="51" t="s">
        <v>2846</v>
      </c>
      <c r="C624" s="51" t="s">
        <v>10441</v>
      </c>
      <c r="D624" s="49">
        <v>981.0</v>
      </c>
      <c r="E624" s="49" t="s">
        <v>10442</v>
      </c>
      <c r="F624" s="49" t="s">
        <v>582</v>
      </c>
      <c r="G624" s="51" t="s">
        <v>586</v>
      </c>
      <c r="H624" s="276">
        <v>44112.0</v>
      </c>
      <c r="I624" s="96">
        <v>44125.0</v>
      </c>
      <c r="J624" s="53" t="s">
        <v>10443</v>
      </c>
      <c r="K624" s="54">
        <v>785395.0</v>
      </c>
      <c r="L624" s="98" t="s">
        <v>18</v>
      </c>
      <c r="M624" s="55" t="s">
        <v>18</v>
      </c>
      <c r="N624" s="56" t="s">
        <v>18</v>
      </c>
      <c r="O624" s="425"/>
    </row>
    <row r="625" hidden="1">
      <c r="A625" s="49">
        <v>2.0</v>
      </c>
      <c r="B625" s="206" t="s">
        <v>704</v>
      </c>
      <c r="C625" s="51" t="s">
        <v>10444</v>
      </c>
      <c r="D625" s="49">
        <v>1185.0</v>
      </c>
      <c r="E625" s="49" t="s">
        <v>10445</v>
      </c>
      <c r="F625" s="49" t="s">
        <v>582</v>
      </c>
      <c r="G625" s="51" t="s">
        <v>634</v>
      </c>
      <c r="H625" s="200">
        <v>44113.0</v>
      </c>
      <c r="I625" s="200">
        <v>44125.0</v>
      </c>
      <c r="J625" s="53" t="s">
        <v>10446</v>
      </c>
      <c r="K625" s="54">
        <v>1257690.0</v>
      </c>
      <c r="L625" s="98" t="s">
        <v>18</v>
      </c>
      <c r="M625" s="55" t="s">
        <v>18</v>
      </c>
      <c r="N625" s="56" t="s">
        <v>18</v>
      </c>
      <c r="O625" s="425"/>
    </row>
    <row r="626" hidden="1">
      <c r="A626" s="49">
        <v>2.0</v>
      </c>
      <c r="B626" s="206" t="s">
        <v>9963</v>
      </c>
      <c r="C626" s="51" t="s">
        <v>10447</v>
      </c>
      <c r="D626" s="49">
        <v>1218.0</v>
      </c>
      <c r="E626" s="49" t="s">
        <v>10448</v>
      </c>
      <c r="F626" s="49" t="s">
        <v>582</v>
      </c>
      <c r="G626" s="128" t="s">
        <v>595</v>
      </c>
      <c r="H626" s="200">
        <v>44119.0</v>
      </c>
      <c r="I626" s="200">
        <v>44127.0</v>
      </c>
      <c r="J626" s="53" t="s">
        <v>10449</v>
      </c>
      <c r="K626" s="54">
        <v>3222733.0</v>
      </c>
      <c r="L626" s="98" t="s">
        <v>18</v>
      </c>
      <c r="M626" s="55" t="s">
        <v>18</v>
      </c>
      <c r="N626" s="56" t="s">
        <v>18</v>
      </c>
      <c r="O626" s="88"/>
      <c r="P626" s="152"/>
    </row>
    <row r="627" hidden="1">
      <c r="A627" s="49">
        <v>1.0</v>
      </c>
      <c r="B627" s="51" t="s">
        <v>2846</v>
      </c>
      <c r="C627" s="51" t="s">
        <v>10450</v>
      </c>
      <c r="D627" s="49">
        <v>1220.0</v>
      </c>
      <c r="E627" s="49" t="s">
        <v>10451</v>
      </c>
      <c r="F627" s="49" t="s">
        <v>582</v>
      </c>
      <c r="G627" s="128" t="s">
        <v>586</v>
      </c>
      <c r="H627" s="96">
        <v>44119.0</v>
      </c>
      <c r="I627" s="96">
        <v>44138.0</v>
      </c>
      <c r="J627" s="53" t="s">
        <v>10452</v>
      </c>
      <c r="K627" s="54">
        <v>9673117.0</v>
      </c>
      <c r="L627" s="98" t="s">
        <v>18</v>
      </c>
      <c r="M627" s="55" t="s">
        <v>18</v>
      </c>
      <c r="N627" s="56" t="s">
        <v>18</v>
      </c>
      <c r="O627" s="425"/>
      <c r="P627" s="152"/>
    </row>
    <row r="628" hidden="1">
      <c r="A628" s="210">
        <v>2.0</v>
      </c>
      <c r="B628" s="128" t="s">
        <v>580</v>
      </c>
      <c r="C628" s="128" t="s">
        <v>10453</v>
      </c>
      <c r="D628" s="210" t="s">
        <v>10454</v>
      </c>
      <c r="E628" s="210" t="s">
        <v>904</v>
      </c>
      <c r="F628" s="210" t="s">
        <v>582</v>
      </c>
      <c r="G628" s="128" t="s">
        <v>586</v>
      </c>
      <c r="H628" s="212">
        <v>44124.0</v>
      </c>
      <c r="I628" s="212">
        <v>44187.0</v>
      </c>
      <c r="J628" s="53" t="s">
        <v>10455</v>
      </c>
      <c r="K628" s="132">
        <v>9.2219639E7</v>
      </c>
      <c r="L628" s="133" t="s">
        <v>18</v>
      </c>
      <c r="M628" s="210" t="s">
        <v>18</v>
      </c>
      <c r="N628" s="214" t="s">
        <v>18</v>
      </c>
      <c r="O628" s="425"/>
    </row>
    <row r="629" hidden="1">
      <c r="A629" s="49">
        <v>2.0</v>
      </c>
      <c r="B629" s="51" t="s">
        <v>588</v>
      </c>
      <c r="C629" s="51" t="s">
        <v>686</v>
      </c>
      <c r="D629" s="49">
        <v>1038.0</v>
      </c>
      <c r="E629" s="49" t="s">
        <v>10456</v>
      </c>
      <c r="F629" s="49" t="s">
        <v>582</v>
      </c>
      <c r="G629" s="51" t="s">
        <v>595</v>
      </c>
      <c r="H629" s="96">
        <v>44126.0</v>
      </c>
      <c r="I629" s="96">
        <v>44138.0</v>
      </c>
      <c r="J629" s="53" t="s">
        <v>10457</v>
      </c>
      <c r="K629" s="54">
        <v>8.8537437E7</v>
      </c>
      <c r="L629" s="98" t="s">
        <v>18</v>
      </c>
      <c r="M629" s="55" t="s">
        <v>18</v>
      </c>
      <c r="N629" s="56" t="s">
        <v>18</v>
      </c>
      <c r="O629" s="425"/>
      <c r="P629" s="152"/>
    </row>
    <row r="630" hidden="1">
      <c r="A630" s="210">
        <v>2.0</v>
      </c>
      <c r="B630" s="128" t="s">
        <v>10458</v>
      </c>
      <c r="C630" s="128" t="s">
        <v>2796</v>
      </c>
      <c r="D630" s="210">
        <v>1274.0</v>
      </c>
      <c r="E630" s="210" t="s">
        <v>10459</v>
      </c>
      <c r="F630" s="210" t="s">
        <v>582</v>
      </c>
      <c r="G630" s="128" t="s">
        <v>595</v>
      </c>
      <c r="H630" s="212">
        <v>44132.0</v>
      </c>
      <c r="I630" s="212">
        <v>44148.0</v>
      </c>
      <c r="J630" s="53" t="s">
        <v>10460</v>
      </c>
      <c r="K630" s="132">
        <v>6131766.0</v>
      </c>
      <c r="L630" s="133" t="s">
        <v>18</v>
      </c>
      <c r="M630" s="134" t="s">
        <v>18</v>
      </c>
      <c r="N630" s="456" t="s">
        <v>18</v>
      </c>
      <c r="O630" s="58"/>
      <c r="P630" s="152"/>
    </row>
    <row r="631" hidden="1">
      <c r="A631" s="210">
        <v>1.0</v>
      </c>
      <c r="B631" s="128" t="s">
        <v>580</v>
      </c>
      <c r="C631" s="128" t="s">
        <v>10461</v>
      </c>
      <c r="D631" s="210">
        <v>1050.0</v>
      </c>
      <c r="E631" s="210" t="s">
        <v>3481</v>
      </c>
      <c r="F631" s="210" t="s">
        <v>582</v>
      </c>
      <c r="G631" s="128" t="s">
        <v>595</v>
      </c>
      <c r="H631" s="212">
        <v>44131.0</v>
      </c>
      <c r="I631" s="212">
        <v>44175.0</v>
      </c>
      <c r="J631" s="53" t="s">
        <v>10462</v>
      </c>
      <c r="K631" s="132" t="s">
        <v>18</v>
      </c>
      <c r="L631" s="133" t="s">
        <v>18</v>
      </c>
      <c r="M631" s="134" t="s">
        <v>18</v>
      </c>
      <c r="N631" s="213" t="s">
        <v>18</v>
      </c>
      <c r="O631" s="58"/>
      <c r="P631" s="152"/>
    </row>
    <row r="632" hidden="1">
      <c r="A632" s="210">
        <v>1.0</v>
      </c>
      <c r="B632" s="128" t="s">
        <v>580</v>
      </c>
      <c r="C632" s="128" t="s">
        <v>10463</v>
      </c>
      <c r="D632" s="210">
        <v>1050.0</v>
      </c>
      <c r="E632" s="210" t="s">
        <v>3484</v>
      </c>
      <c r="F632" s="210" t="s">
        <v>582</v>
      </c>
      <c r="G632" s="128" t="s">
        <v>595</v>
      </c>
      <c r="H632" s="212">
        <v>44131.0</v>
      </c>
      <c r="I632" s="482">
        <v>44175.0</v>
      </c>
      <c r="J632" s="53" t="s">
        <v>10464</v>
      </c>
      <c r="K632" s="132" t="s">
        <v>18</v>
      </c>
      <c r="L632" s="133" t="s">
        <v>18</v>
      </c>
      <c r="M632" s="134" t="s">
        <v>18</v>
      </c>
      <c r="N632" s="213" t="s">
        <v>18</v>
      </c>
      <c r="O632" s="58"/>
    </row>
    <row r="633">
      <c r="A633" s="210">
        <v>2.0</v>
      </c>
      <c r="B633" s="128" t="s">
        <v>580</v>
      </c>
      <c r="C633" s="128" t="s">
        <v>10465</v>
      </c>
      <c r="D633" s="210">
        <v>1073.0</v>
      </c>
      <c r="E633" s="128" t="s">
        <v>3487</v>
      </c>
      <c r="F633" s="210" t="s">
        <v>582</v>
      </c>
      <c r="G633" s="128" t="s">
        <v>595</v>
      </c>
      <c r="H633" s="211">
        <v>44134.0</v>
      </c>
      <c r="I633" s="211">
        <v>44166.0</v>
      </c>
      <c r="J633" s="53" t="s">
        <v>10466</v>
      </c>
      <c r="K633" s="132">
        <v>8904077.34</v>
      </c>
      <c r="L633" s="133" t="s">
        <v>3489</v>
      </c>
      <c r="M633" s="134" t="s">
        <v>3490</v>
      </c>
      <c r="N633" s="213" t="s">
        <v>18</v>
      </c>
      <c r="O633" s="58"/>
      <c r="P633" s="152"/>
    </row>
    <row r="634">
      <c r="A634" s="210">
        <v>1.0</v>
      </c>
      <c r="B634" s="128" t="s">
        <v>580</v>
      </c>
      <c r="C634" s="128" t="s">
        <v>3545</v>
      </c>
      <c r="D634" s="210">
        <v>1299.0</v>
      </c>
      <c r="E634" s="210" t="s">
        <v>3487</v>
      </c>
      <c r="F634" s="210" t="s">
        <v>582</v>
      </c>
      <c r="G634" s="128" t="s">
        <v>595</v>
      </c>
      <c r="H634" s="212">
        <v>44187.0</v>
      </c>
      <c r="I634" s="212">
        <v>44195.0</v>
      </c>
      <c r="J634" s="53" t="s">
        <v>10467</v>
      </c>
      <c r="K634" s="132">
        <v>7597145.99</v>
      </c>
      <c r="L634" s="133" t="s">
        <v>3489</v>
      </c>
      <c r="M634" s="134" t="s">
        <v>3490</v>
      </c>
      <c r="N634" s="63" t="s">
        <v>18</v>
      </c>
      <c r="O634" s="58"/>
      <c r="P634" s="152"/>
    </row>
    <row r="635" hidden="1">
      <c r="A635" s="49">
        <v>1.0</v>
      </c>
      <c r="B635" s="51" t="s">
        <v>580</v>
      </c>
      <c r="C635" s="51" t="s">
        <v>2862</v>
      </c>
      <c r="D635" s="49">
        <v>1071.0</v>
      </c>
      <c r="E635" s="49" t="s">
        <v>10468</v>
      </c>
      <c r="F635" s="49" t="s">
        <v>582</v>
      </c>
      <c r="G635" s="128" t="s">
        <v>10469</v>
      </c>
      <c r="H635" s="96">
        <v>44133.0</v>
      </c>
      <c r="I635" s="96">
        <v>44140.0</v>
      </c>
      <c r="J635" s="53" t="s">
        <v>10470</v>
      </c>
      <c r="K635" s="54">
        <v>557378.0</v>
      </c>
      <c r="L635" s="98" t="s">
        <v>18</v>
      </c>
      <c r="M635" s="55" t="s">
        <v>18</v>
      </c>
      <c r="N635" s="56" t="s">
        <v>18</v>
      </c>
      <c r="O635" s="58"/>
      <c r="P635" s="152"/>
    </row>
    <row r="636" hidden="1">
      <c r="A636" s="210">
        <v>2.0</v>
      </c>
      <c r="B636" s="128" t="s">
        <v>844</v>
      </c>
      <c r="C636" s="128" t="s">
        <v>10471</v>
      </c>
      <c r="D636" s="210">
        <v>1101.0</v>
      </c>
      <c r="E636" s="210" t="s">
        <v>10472</v>
      </c>
      <c r="F636" s="210" t="s">
        <v>582</v>
      </c>
      <c r="G636" s="128" t="s">
        <v>595</v>
      </c>
      <c r="H636" s="212">
        <v>44144.0</v>
      </c>
      <c r="I636" s="212">
        <v>44154.0</v>
      </c>
      <c r="J636" s="53" t="s">
        <v>10473</v>
      </c>
      <c r="K636" s="132">
        <v>2.0149524E7</v>
      </c>
      <c r="L636" s="133" t="s">
        <v>18</v>
      </c>
      <c r="M636" s="134" t="s">
        <v>18</v>
      </c>
      <c r="N636" s="213" t="s">
        <v>18</v>
      </c>
      <c r="O636" s="58"/>
    </row>
    <row r="637" hidden="1">
      <c r="A637" s="210">
        <v>2.0</v>
      </c>
      <c r="B637" s="128" t="s">
        <v>580</v>
      </c>
      <c r="C637" s="128" t="s">
        <v>735</v>
      </c>
      <c r="D637" s="210">
        <v>1129.0</v>
      </c>
      <c r="E637" s="210" t="s">
        <v>3372</v>
      </c>
      <c r="F637" s="210" t="s">
        <v>582</v>
      </c>
      <c r="G637" s="128" t="s">
        <v>595</v>
      </c>
      <c r="H637" s="212">
        <v>44152.0</v>
      </c>
      <c r="I637" s="212">
        <v>44152.0</v>
      </c>
      <c r="J637" s="53" t="s">
        <v>10474</v>
      </c>
      <c r="K637" s="54">
        <v>2.2906717E7</v>
      </c>
      <c r="L637" s="98" t="s">
        <v>10475</v>
      </c>
      <c r="M637" s="455" t="s">
        <v>18</v>
      </c>
      <c r="N637" s="456" t="s">
        <v>18</v>
      </c>
      <c r="O637" s="58"/>
    </row>
    <row r="638">
      <c r="A638" s="49">
        <v>2.0</v>
      </c>
      <c r="B638" s="51" t="s">
        <v>580</v>
      </c>
      <c r="C638" s="51" t="s">
        <v>10476</v>
      </c>
      <c r="D638" s="49">
        <v>201.0</v>
      </c>
      <c r="E638" s="49" t="s">
        <v>3372</v>
      </c>
      <c r="F638" s="49" t="s">
        <v>582</v>
      </c>
      <c r="G638" s="51" t="s">
        <v>595</v>
      </c>
      <c r="H638" s="200">
        <v>43888.0</v>
      </c>
      <c r="I638" s="200">
        <v>43895.0</v>
      </c>
      <c r="J638" s="81" t="s">
        <v>10477</v>
      </c>
      <c r="K638" s="54">
        <v>2.2906717E7</v>
      </c>
      <c r="L638" s="98" t="s">
        <v>3377</v>
      </c>
      <c r="M638" s="55" t="s">
        <v>3375</v>
      </c>
      <c r="N638" s="56" t="s">
        <v>18</v>
      </c>
      <c r="O638" s="425"/>
    </row>
    <row r="639">
      <c r="A639" s="49">
        <v>1.0</v>
      </c>
      <c r="B639" s="474" t="s">
        <v>7836</v>
      </c>
      <c r="C639" s="51" t="s">
        <v>10478</v>
      </c>
      <c r="D639" s="49">
        <v>292.0</v>
      </c>
      <c r="E639" s="49" t="s">
        <v>3372</v>
      </c>
      <c r="F639" s="49" t="s">
        <v>582</v>
      </c>
      <c r="G639" s="51" t="s">
        <v>595</v>
      </c>
      <c r="H639" s="200">
        <v>43895.0</v>
      </c>
      <c r="I639" s="200">
        <v>43900.0</v>
      </c>
      <c r="J639" s="81" t="s">
        <v>10479</v>
      </c>
      <c r="K639" s="54">
        <v>2.2906717E7</v>
      </c>
      <c r="L639" s="98" t="s">
        <v>10475</v>
      </c>
      <c r="M639" s="55" t="s">
        <v>3375</v>
      </c>
      <c r="N639" s="56" t="s">
        <v>18</v>
      </c>
      <c r="O639" s="88"/>
    </row>
    <row r="640">
      <c r="A640" s="49">
        <v>2.0</v>
      </c>
      <c r="B640" s="51" t="s">
        <v>580</v>
      </c>
      <c r="C640" s="51" t="s">
        <v>3378</v>
      </c>
      <c r="D640" s="49">
        <v>126.0</v>
      </c>
      <c r="E640" s="49" t="s">
        <v>10480</v>
      </c>
      <c r="F640" s="49" t="s">
        <v>582</v>
      </c>
      <c r="G640" s="51" t="s">
        <v>595</v>
      </c>
      <c r="H640" s="96">
        <v>43871.0</v>
      </c>
      <c r="I640" s="96">
        <v>43874.0</v>
      </c>
      <c r="J640" s="53" t="s">
        <v>10481</v>
      </c>
      <c r="K640" s="54">
        <v>2.2906717E7</v>
      </c>
      <c r="L640" s="98" t="s">
        <v>3374</v>
      </c>
      <c r="M640" s="55" t="s">
        <v>3375</v>
      </c>
      <c r="N640" s="56" t="s">
        <v>18</v>
      </c>
      <c r="O640" s="425"/>
      <c r="P640" s="152"/>
    </row>
    <row r="641" hidden="1">
      <c r="A641" s="210">
        <v>2.0</v>
      </c>
      <c r="B641" s="128" t="s">
        <v>432</v>
      </c>
      <c r="C641" s="128" t="s">
        <v>10482</v>
      </c>
      <c r="D641" s="210">
        <v>1321.0</v>
      </c>
      <c r="E641" s="210" t="s">
        <v>10483</v>
      </c>
      <c r="F641" s="210" t="s">
        <v>582</v>
      </c>
      <c r="G641" s="128" t="s">
        <v>2090</v>
      </c>
      <c r="H641" s="212">
        <v>44147.0</v>
      </c>
      <c r="I641" s="212">
        <v>44148.0</v>
      </c>
      <c r="J641" s="53" t="s">
        <v>10484</v>
      </c>
      <c r="K641" s="132" t="s">
        <v>18</v>
      </c>
      <c r="L641" s="133" t="s">
        <v>18</v>
      </c>
      <c r="M641" s="134" t="s">
        <v>18</v>
      </c>
      <c r="N641" s="213" t="s">
        <v>18</v>
      </c>
      <c r="O641" s="154"/>
      <c r="P641" s="152"/>
    </row>
    <row r="642" hidden="1">
      <c r="A642" s="210">
        <v>2.0</v>
      </c>
      <c r="B642" s="128" t="s">
        <v>432</v>
      </c>
      <c r="C642" s="128" t="s">
        <v>10482</v>
      </c>
      <c r="D642" s="210" t="s">
        <v>18</v>
      </c>
      <c r="E642" s="210" t="s">
        <v>10483</v>
      </c>
      <c r="F642" s="210" t="s">
        <v>582</v>
      </c>
      <c r="G642" s="128" t="s">
        <v>2090</v>
      </c>
      <c r="H642" s="212">
        <v>44148.0</v>
      </c>
      <c r="I642" s="212">
        <v>44161.0</v>
      </c>
      <c r="J642" s="53" t="s">
        <v>10485</v>
      </c>
      <c r="K642" s="132">
        <v>2.1631594E7</v>
      </c>
      <c r="L642" s="133" t="s">
        <v>18</v>
      </c>
      <c r="M642" s="134" t="s">
        <v>18</v>
      </c>
      <c r="N642" s="213" t="s">
        <v>18</v>
      </c>
      <c r="O642" s="154"/>
    </row>
    <row r="643" hidden="1">
      <c r="A643" s="210">
        <v>2.0</v>
      </c>
      <c r="B643" s="128" t="s">
        <v>432</v>
      </c>
      <c r="C643" s="128" t="s">
        <v>10486</v>
      </c>
      <c r="D643" s="210">
        <v>1322.0</v>
      </c>
      <c r="E643" s="210" t="s">
        <v>10487</v>
      </c>
      <c r="F643" s="210" t="s">
        <v>582</v>
      </c>
      <c r="G643" s="128" t="s">
        <v>2090</v>
      </c>
      <c r="H643" s="212">
        <v>44147.0</v>
      </c>
      <c r="I643" s="212">
        <v>44148.0</v>
      </c>
      <c r="J643" s="53" t="s">
        <v>10488</v>
      </c>
      <c r="K643" s="132" t="s">
        <v>18</v>
      </c>
      <c r="L643" s="133" t="s">
        <v>18</v>
      </c>
      <c r="M643" s="134" t="s">
        <v>18</v>
      </c>
      <c r="N643" s="213" t="s">
        <v>18</v>
      </c>
      <c r="O643" s="154"/>
    </row>
    <row r="644" hidden="1">
      <c r="A644" s="210">
        <v>2.0</v>
      </c>
      <c r="B644" s="128" t="s">
        <v>432</v>
      </c>
      <c r="C644" s="128" t="s">
        <v>10486</v>
      </c>
      <c r="D644" s="210" t="s">
        <v>18</v>
      </c>
      <c r="E644" s="210" t="s">
        <v>10487</v>
      </c>
      <c r="F644" s="210" t="s">
        <v>582</v>
      </c>
      <c r="G644" s="128" t="s">
        <v>2090</v>
      </c>
      <c r="H644" s="212">
        <v>44147.0</v>
      </c>
      <c r="I644" s="212">
        <v>44161.0</v>
      </c>
      <c r="J644" s="53" t="s">
        <v>10489</v>
      </c>
      <c r="K644" s="132">
        <v>7.2054807E7</v>
      </c>
      <c r="L644" s="133" t="s">
        <v>18</v>
      </c>
      <c r="M644" s="134" t="s">
        <v>18</v>
      </c>
      <c r="N644" s="213" t="s">
        <v>18</v>
      </c>
      <c r="O644" s="58"/>
      <c r="P644" s="152"/>
    </row>
    <row r="645" hidden="1">
      <c r="A645" s="258">
        <v>1.0</v>
      </c>
      <c r="B645" s="124" t="s">
        <v>588</v>
      </c>
      <c r="C645" s="51" t="s">
        <v>9911</v>
      </c>
      <c r="D645" s="258">
        <v>129.0</v>
      </c>
      <c r="E645" s="258" t="s">
        <v>7843</v>
      </c>
      <c r="F645" s="258" t="s">
        <v>582</v>
      </c>
      <c r="G645" s="124" t="s">
        <v>18</v>
      </c>
      <c r="H645" s="283">
        <v>43872.0</v>
      </c>
      <c r="I645" s="283">
        <v>43875.0</v>
      </c>
      <c r="J645" s="53" t="s">
        <v>10490</v>
      </c>
      <c r="K645" s="54">
        <v>210915.0</v>
      </c>
      <c r="L645" s="483" t="s">
        <v>9913</v>
      </c>
      <c r="M645" s="258" t="s">
        <v>18</v>
      </c>
      <c r="N645" s="459" t="s">
        <v>18</v>
      </c>
      <c r="O645" s="88"/>
    </row>
    <row r="646">
      <c r="A646" s="258">
        <v>1.0</v>
      </c>
      <c r="B646" s="124" t="s">
        <v>588</v>
      </c>
      <c r="C646" s="51" t="s">
        <v>9911</v>
      </c>
      <c r="D646" s="258">
        <v>129.0</v>
      </c>
      <c r="E646" s="258" t="s">
        <v>7843</v>
      </c>
      <c r="F646" s="258" t="s">
        <v>582</v>
      </c>
      <c r="G646" s="124" t="s">
        <v>18</v>
      </c>
      <c r="H646" s="283">
        <v>44008.0</v>
      </c>
      <c r="I646" s="283">
        <v>44008.0</v>
      </c>
      <c r="J646" s="53" t="s">
        <v>9809</v>
      </c>
      <c r="K646" s="54">
        <v>210915.0</v>
      </c>
      <c r="L646" s="133" t="s">
        <v>9913</v>
      </c>
      <c r="M646" s="258" t="s">
        <v>9914</v>
      </c>
      <c r="N646" s="437">
        <v>147640.5</v>
      </c>
      <c r="O646" s="88" t="s">
        <v>337</v>
      </c>
    </row>
    <row r="647">
      <c r="A647" s="49">
        <v>2.0</v>
      </c>
      <c r="B647" s="51" t="s">
        <v>10491</v>
      </c>
      <c r="C647" s="51" t="s">
        <v>10236</v>
      </c>
      <c r="D647" s="49" t="s">
        <v>18</v>
      </c>
      <c r="E647" s="49" t="s">
        <v>10492</v>
      </c>
      <c r="F647" s="49" t="s">
        <v>582</v>
      </c>
      <c r="G647" s="51" t="s">
        <v>586</v>
      </c>
      <c r="H647" s="96">
        <v>44158.0</v>
      </c>
      <c r="I647" s="96">
        <v>44162.0</v>
      </c>
      <c r="J647" s="81" t="s">
        <v>10493</v>
      </c>
      <c r="K647" s="54">
        <v>2092213.0</v>
      </c>
      <c r="L647" s="476" t="s">
        <v>7176</v>
      </c>
      <c r="M647" s="55" t="s">
        <v>6910</v>
      </c>
      <c r="N647" s="56" t="s">
        <v>18</v>
      </c>
      <c r="O647" s="88"/>
      <c r="P647" s="152"/>
    </row>
    <row r="648">
      <c r="A648" s="49">
        <v>2.0</v>
      </c>
      <c r="B648" s="51" t="s">
        <v>10491</v>
      </c>
      <c r="C648" s="51" t="s">
        <v>10236</v>
      </c>
      <c r="D648" s="49" t="s">
        <v>18</v>
      </c>
      <c r="E648" s="49" t="s">
        <v>10492</v>
      </c>
      <c r="F648" s="49" t="s">
        <v>582</v>
      </c>
      <c r="G648" s="51" t="s">
        <v>586</v>
      </c>
      <c r="H648" s="96">
        <v>44162.0</v>
      </c>
      <c r="I648" s="96">
        <v>44165.0</v>
      </c>
      <c r="J648" s="81" t="s">
        <v>10494</v>
      </c>
      <c r="K648" s="54">
        <v>2284413.0</v>
      </c>
      <c r="L648" s="476" t="s">
        <v>7176</v>
      </c>
      <c r="M648" s="55" t="s">
        <v>6910</v>
      </c>
      <c r="N648" s="56" t="s">
        <v>18</v>
      </c>
      <c r="O648" s="88"/>
    </row>
    <row r="649" hidden="1">
      <c r="A649" s="258">
        <v>1.0</v>
      </c>
      <c r="B649" s="124" t="s">
        <v>704</v>
      </c>
      <c r="C649" s="124" t="s">
        <v>632</v>
      </c>
      <c r="D649" s="258">
        <v>1356.0</v>
      </c>
      <c r="E649" s="258" t="s">
        <v>3410</v>
      </c>
      <c r="F649" s="258" t="s">
        <v>582</v>
      </c>
      <c r="G649" s="124" t="s">
        <v>634</v>
      </c>
      <c r="H649" s="283">
        <v>44155.0</v>
      </c>
      <c r="I649" s="283">
        <v>44167.0</v>
      </c>
      <c r="J649" s="284" t="s">
        <v>10495</v>
      </c>
      <c r="K649" s="227">
        <v>1960000.0</v>
      </c>
      <c r="L649" s="133" t="s">
        <v>18</v>
      </c>
      <c r="M649" s="163" t="s">
        <v>18</v>
      </c>
      <c r="N649" s="437" t="s">
        <v>18</v>
      </c>
      <c r="O649" s="58"/>
    </row>
    <row r="650" hidden="1">
      <c r="A650" s="210">
        <v>2.0</v>
      </c>
      <c r="B650" s="128" t="s">
        <v>10496</v>
      </c>
      <c r="C650" s="128" t="s">
        <v>93</v>
      </c>
      <c r="D650" s="210">
        <v>1155.0</v>
      </c>
      <c r="E650" s="210" t="s">
        <v>10497</v>
      </c>
      <c r="F650" s="210" t="s">
        <v>582</v>
      </c>
      <c r="G650" s="128" t="s">
        <v>363</v>
      </c>
      <c r="H650" s="212">
        <v>44160.0</v>
      </c>
      <c r="I650" s="212">
        <v>44168.0</v>
      </c>
      <c r="J650" s="53" t="s">
        <v>10498</v>
      </c>
      <c r="K650" s="132">
        <v>2153847.0</v>
      </c>
      <c r="L650" s="133" t="s">
        <v>18</v>
      </c>
      <c r="M650" s="134" t="s">
        <v>18</v>
      </c>
      <c r="N650" s="484" t="s">
        <v>18</v>
      </c>
      <c r="O650" s="58"/>
      <c r="P650" s="306"/>
    </row>
    <row r="651" hidden="1">
      <c r="A651" s="210">
        <v>1.0</v>
      </c>
      <c r="B651" s="128" t="s">
        <v>1356</v>
      </c>
      <c r="C651" s="128" t="s">
        <v>93</v>
      </c>
      <c r="D651" s="210">
        <v>1253.0</v>
      </c>
      <c r="E651" s="210" t="s">
        <v>10497</v>
      </c>
      <c r="F651" s="210" t="s">
        <v>582</v>
      </c>
      <c r="G651" s="128" t="s">
        <v>202</v>
      </c>
      <c r="H651" s="212">
        <v>44175.0</v>
      </c>
      <c r="I651" s="212">
        <v>44188.0</v>
      </c>
      <c r="J651" s="53" t="s">
        <v>10499</v>
      </c>
      <c r="K651" s="132">
        <v>1838900.0</v>
      </c>
      <c r="L651" s="133" t="s">
        <v>18</v>
      </c>
      <c r="M651" s="134" t="s">
        <v>18</v>
      </c>
      <c r="N651" s="213" t="s">
        <v>18</v>
      </c>
      <c r="O651" s="154"/>
      <c r="P651" s="306"/>
    </row>
    <row r="652">
      <c r="A652" s="49">
        <v>1.0</v>
      </c>
      <c r="B652" s="51" t="s">
        <v>457</v>
      </c>
      <c r="C652" s="51" t="s">
        <v>3590</v>
      </c>
      <c r="D652" s="49">
        <v>242.0</v>
      </c>
      <c r="E652" s="51" t="s">
        <v>7859</v>
      </c>
      <c r="F652" s="49" t="s">
        <v>582</v>
      </c>
      <c r="G652" s="49" t="s">
        <v>18</v>
      </c>
      <c r="H652" s="200">
        <v>43896.0</v>
      </c>
      <c r="I652" s="200">
        <v>43907.0</v>
      </c>
      <c r="J652" s="81" t="s">
        <v>10500</v>
      </c>
      <c r="K652" s="54">
        <v>211432.0</v>
      </c>
      <c r="L652" s="98" t="s">
        <v>10501</v>
      </c>
      <c r="M652" s="55" t="s">
        <v>7862</v>
      </c>
      <c r="N652" s="56" t="s">
        <v>18</v>
      </c>
      <c r="O652" s="425"/>
      <c r="P652" s="152"/>
    </row>
    <row r="653">
      <c r="A653" s="49">
        <v>1.0</v>
      </c>
      <c r="B653" s="51" t="s">
        <v>457</v>
      </c>
      <c r="C653" s="51" t="s">
        <v>10502</v>
      </c>
      <c r="D653" s="49">
        <v>351.0</v>
      </c>
      <c r="E653" s="49" t="s">
        <v>7859</v>
      </c>
      <c r="F653" s="49" t="s">
        <v>582</v>
      </c>
      <c r="G653" s="51" t="s">
        <v>18</v>
      </c>
      <c r="H653" s="96">
        <v>43931.0</v>
      </c>
      <c r="I653" s="96">
        <v>43937.0</v>
      </c>
      <c r="J653" s="53" t="s">
        <v>10503</v>
      </c>
      <c r="K653" s="54">
        <v>211432.0</v>
      </c>
      <c r="L653" s="98" t="s">
        <v>10501</v>
      </c>
      <c r="M653" s="55" t="s">
        <v>7862</v>
      </c>
      <c r="N653" s="56" t="s">
        <v>18</v>
      </c>
      <c r="O653" s="425"/>
    </row>
    <row r="654">
      <c r="A654" s="49">
        <v>1.0</v>
      </c>
      <c r="B654" s="51" t="s">
        <v>457</v>
      </c>
      <c r="C654" s="51" t="s">
        <v>6373</v>
      </c>
      <c r="D654" s="49">
        <v>466.0</v>
      </c>
      <c r="E654" s="49" t="s">
        <v>7859</v>
      </c>
      <c r="F654" s="49" t="s">
        <v>582</v>
      </c>
      <c r="G654" s="51" t="s">
        <v>363</v>
      </c>
      <c r="H654" s="276">
        <v>43976.0</v>
      </c>
      <c r="I654" s="276">
        <v>43976.0</v>
      </c>
      <c r="J654" s="53" t="s">
        <v>10504</v>
      </c>
      <c r="K654" s="54">
        <v>211432.0</v>
      </c>
      <c r="L654" s="98" t="s">
        <v>10501</v>
      </c>
      <c r="M654" s="55" t="s">
        <v>7862</v>
      </c>
      <c r="N654" s="56" t="s">
        <v>18</v>
      </c>
      <c r="O654" s="88"/>
    </row>
    <row r="655" hidden="1">
      <c r="A655" s="49">
        <v>2.0</v>
      </c>
      <c r="B655" s="206" t="s">
        <v>7868</v>
      </c>
      <c r="C655" s="51" t="s">
        <v>2781</v>
      </c>
      <c r="D655" s="49" t="s">
        <v>10505</v>
      </c>
      <c r="E655" s="49" t="s">
        <v>7866</v>
      </c>
      <c r="F655" s="49" t="s">
        <v>582</v>
      </c>
      <c r="G655" s="51" t="s">
        <v>640</v>
      </c>
      <c r="H655" s="96">
        <v>43812.0</v>
      </c>
      <c r="I655" s="96">
        <v>43844.0</v>
      </c>
      <c r="J655" s="53" t="s">
        <v>10506</v>
      </c>
      <c r="K655" s="54">
        <v>4915016.0</v>
      </c>
      <c r="L655" s="98" t="s">
        <v>18</v>
      </c>
      <c r="M655" s="49" t="s">
        <v>18</v>
      </c>
      <c r="N655" s="67" t="s">
        <v>18</v>
      </c>
      <c r="O655" s="88"/>
    </row>
    <row r="656" hidden="1">
      <c r="A656" s="49">
        <v>2.0</v>
      </c>
      <c r="B656" s="51" t="s">
        <v>9885</v>
      </c>
      <c r="C656" s="51" t="s">
        <v>10507</v>
      </c>
      <c r="D656" s="49" t="s">
        <v>18</v>
      </c>
      <c r="E656" s="49" t="s">
        <v>7866</v>
      </c>
      <c r="F656" s="49" t="s">
        <v>582</v>
      </c>
      <c r="G656" s="51" t="s">
        <v>18</v>
      </c>
      <c r="H656" s="96">
        <v>43840.0</v>
      </c>
      <c r="I656" s="200">
        <v>43844.0</v>
      </c>
      <c r="J656" s="53" t="s">
        <v>10508</v>
      </c>
      <c r="K656" s="54">
        <v>4915016.0</v>
      </c>
      <c r="L656" s="98" t="s">
        <v>18</v>
      </c>
      <c r="M656" s="49" t="s">
        <v>18</v>
      </c>
      <c r="N656" s="67" t="s">
        <v>18</v>
      </c>
      <c r="O656" s="425"/>
    </row>
    <row r="657" ht="94.5" customHeight="1">
      <c r="A657" s="49">
        <v>1.0</v>
      </c>
      <c r="B657" s="51" t="s">
        <v>588</v>
      </c>
      <c r="C657" s="51" t="s">
        <v>4872</v>
      </c>
      <c r="D657" s="49" t="s">
        <v>18</v>
      </c>
      <c r="E657" s="49" t="s">
        <v>18</v>
      </c>
      <c r="F657" s="49" t="s">
        <v>582</v>
      </c>
      <c r="G657" s="51" t="s">
        <v>595</v>
      </c>
      <c r="H657" s="96">
        <v>43854.0</v>
      </c>
      <c r="I657" s="96">
        <v>43854.0</v>
      </c>
      <c r="J657" s="81" t="s">
        <v>10509</v>
      </c>
      <c r="K657" s="54">
        <v>297381.0</v>
      </c>
      <c r="L657" s="133" t="s">
        <v>10510</v>
      </c>
      <c r="M657" s="55" t="s">
        <v>2719</v>
      </c>
      <c r="N657" s="56">
        <v>152176.72</v>
      </c>
      <c r="O657" s="88" t="s">
        <v>672</v>
      </c>
    </row>
    <row r="658">
      <c r="A658" s="49">
        <v>2.0</v>
      </c>
      <c r="B658" s="51" t="s">
        <v>3558</v>
      </c>
      <c r="C658" s="51" t="s">
        <v>3378</v>
      </c>
      <c r="D658" s="49">
        <v>49.0</v>
      </c>
      <c r="E658" s="49" t="s">
        <v>3559</v>
      </c>
      <c r="F658" s="49" t="s">
        <v>582</v>
      </c>
      <c r="G658" s="51" t="s">
        <v>595</v>
      </c>
      <c r="H658" s="96">
        <v>43851.0</v>
      </c>
      <c r="I658" s="96">
        <v>43852.0</v>
      </c>
      <c r="J658" s="53" t="s">
        <v>10511</v>
      </c>
      <c r="K658" s="54">
        <v>2390189.0</v>
      </c>
      <c r="L658" s="98" t="s">
        <v>3561</v>
      </c>
      <c r="M658" s="55" t="s">
        <v>3562</v>
      </c>
      <c r="N658" s="56" t="s">
        <v>18</v>
      </c>
      <c r="O658" s="88"/>
    </row>
    <row r="659">
      <c r="A659" s="49">
        <v>2.0</v>
      </c>
      <c r="B659" s="51" t="s">
        <v>1332</v>
      </c>
      <c r="C659" s="51" t="s">
        <v>2796</v>
      </c>
      <c r="D659" s="49">
        <v>601.0</v>
      </c>
      <c r="E659" s="49" t="s">
        <v>3559</v>
      </c>
      <c r="F659" s="49" t="s">
        <v>582</v>
      </c>
      <c r="G659" s="51" t="s">
        <v>595</v>
      </c>
      <c r="H659" s="96">
        <v>44012.0</v>
      </c>
      <c r="I659" s="96">
        <v>44018.0</v>
      </c>
      <c r="J659" s="81" t="s">
        <v>10512</v>
      </c>
      <c r="K659" s="54">
        <v>2390189.0</v>
      </c>
      <c r="L659" s="98" t="s">
        <v>3561</v>
      </c>
      <c r="M659" s="55" t="s">
        <v>3562</v>
      </c>
      <c r="N659" s="67" t="s">
        <v>18</v>
      </c>
      <c r="O659" s="425"/>
    </row>
    <row r="660" hidden="1">
      <c r="A660" s="210">
        <v>2.0</v>
      </c>
      <c r="B660" s="128" t="s">
        <v>9859</v>
      </c>
      <c r="C660" s="128" t="s">
        <v>10513</v>
      </c>
      <c r="D660" s="210" t="s">
        <v>10514</v>
      </c>
      <c r="E660" s="210" t="s">
        <v>10515</v>
      </c>
      <c r="F660" s="210" t="s">
        <v>582</v>
      </c>
      <c r="G660" s="128" t="s">
        <v>595</v>
      </c>
      <c r="H660" s="212">
        <v>44161.0</v>
      </c>
      <c r="I660" s="212">
        <v>44194.0</v>
      </c>
      <c r="J660" s="53" t="s">
        <v>10516</v>
      </c>
      <c r="K660" s="132">
        <v>2.7838674E7</v>
      </c>
      <c r="L660" s="133" t="s">
        <v>18</v>
      </c>
      <c r="M660" s="134" t="s">
        <v>18</v>
      </c>
      <c r="N660" s="213" t="s">
        <v>18</v>
      </c>
      <c r="O660" s="58"/>
    </row>
    <row r="661" hidden="1">
      <c r="A661" s="210">
        <v>1.0</v>
      </c>
      <c r="B661" s="128" t="s">
        <v>10517</v>
      </c>
      <c r="C661" s="128" t="s">
        <v>10518</v>
      </c>
      <c r="D661" s="210">
        <v>1175.0</v>
      </c>
      <c r="E661" s="210" t="s">
        <v>10519</v>
      </c>
      <c r="F661" s="210" t="s">
        <v>582</v>
      </c>
      <c r="G661" s="128" t="s">
        <v>18</v>
      </c>
      <c r="H661" s="212">
        <v>44161.0</v>
      </c>
      <c r="I661" s="212">
        <v>44162.0</v>
      </c>
      <c r="J661" s="53" t="s">
        <v>10520</v>
      </c>
      <c r="K661" s="132">
        <v>1918000.0</v>
      </c>
      <c r="L661" s="133" t="s">
        <v>18</v>
      </c>
      <c r="M661" s="134" t="s">
        <v>18</v>
      </c>
      <c r="N661" s="213" t="s">
        <v>18</v>
      </c>
      <c r="O661" s="58"/>
      <c r="P661" s="152"/>
    </row>
    <row r="662">
      <c r="A662" s="49">
        <v>2.0</v>
      </c>
      <c r="B662" s="51" t="s">
        <v>580</v>
      </c>
      <c r="C662" s="51" t="s">
        <v>10521</v>
      </c>
      <c r="D662" s="49">
        <v>379.0</v>
      </c>
      <c r="E662" s="49" t="s">
        <v>915</v>
      </c>
      <c r="F662" s="49" t="s">
        <v>582</v>
      </c>
      <c r="G662" s="51" t="s">
        <v>644</v>
      </c>
      <c r="H662" s="96">
        <v>43942.0</v>
      </c>
      <c r="I662" s="96">
        <v>43979.0</v>
      </c>
      <c r="J662" s="53" t="s">
        <v>10522</v>
      </c>
      <c r="K662" s="54">
        <v>3663144.78</v>
      </c>
      <c r="L662" s="98" t="s">
        <v>917</v>
      </c>
      <c r="M662" s="55" t="s">
        <v>918</v>
      </c>
      <c r="N662" s="56" t="s">
        <v>18</v>
      </c>
      <c r="O662" s="425"/>
      <c r="P662" s="152"/>
    </row>
    <row r="663">
      <c r="A663" s="49">
        <v>2.0</v>
      </c>
      <c r="B663" s="51" t="s">
        <v>580</v>
      </c>
      <c r="C663" s="51" t="s">
        <v>10523</v>
      </c>
      <c r="D663" s="49">
        <v>27.0</v>
      </c>
      <c r="E663" s="49" t="s">
        <v>915</v>
      </c>
      <c r="F663" s="49" t="s">
        <v>582</v>
      </c>
      <c r="G663" s="51" t="s">
        <v>586</v>
      </c>
      <c r="H663" s="276">
        <v>43846.0</v>
      </c>
      <c r="I663" s="200">
        <v>43861.0</v>
      </c>
      <c r="J663" s="53" t="s">
        <v>10524</v>
      </c>
      <c r="K663" s="54">
        <v>3663144.78</v>
      </c>
      <c r="L663" s="98" t="s">
        <v>917</v>
      </c>
      <c r="M663" s="55" t="s">
        <v>918</v>
      </c>
      <c r="N663" s="56" t="s">
        <v>18</v>
      </c>
      <c r="O663" s="425"/>
    </row>
    <row r="664">
      <c r="A664" s="49">
        <v>2.0</v>
      </c>
      <c r="B664" s="51" t="s">
        <v>580</v>
      </c>
      <c r="C664" s="51" t="s">
        <v>10523</v>
      </c>
      <c r="D664" s="49">
        <v>218.0</v>
      </c>
      <c r="E664" s="49" t="s">
        <v>915</v>
      </c>
      <c r="F664" s="49" t="s">
        <v>582</v>
      </c>
      <c r="G664" s="51" t="s">
        <v>586</v>
      </c>
      <c r="H664" s="96">
        <v>43892.0</v>
      </c>
      <c r="I664" s="96">
        <v>43894.0</v>
      </c>
      <c r="J664" s="53" t="s">
        <v>10525</v>
      </c>
      <c r="K664" s="54">
        <v>3663144.78</v>
      </c>
      <c r="L664" s="98" t="s">
        <v>917</v>
      </c>
      <c r="M664" s="55" t="s">
        <v>918</v>
      </c>
      <c r="N664" s="56" t="s">
        <v>18</v>
      </c>
      <c r="O664" s="88"/>
    </row>
    <row r="665">
      <c r="A665" s="49">
        <v>1.0</v>
      </c>
      <c r="B665" s="51" t="s">
        <v>7836</v>
      </c>
      <c r="C665" s="51" t="s">
        <v>914</v>
      </c>
      <c r="D665" s="49">
        <v>299.0</v>
      </c>
      <c r="E665" s="49" t="s">
        <v>915</v>
      </c>
      <c r="F665" s="49" t="s">
        <v>582</v>
      </c>
      <c r="G665" s="51" t="s">
        <v>644</v>
      </c>
      <c r="H665" s="200">
        <v>43896.0</v>
      </c>
      <c r="I665" s="200">
        <v>43900.0</v>
      </c>
      <c r="J665" s="81" t="s">
        <v>10526</v>
      </c>
      <c r="K665" s="54">
        <v>3663144.78</v>
      </c>
      <c r="L665" s="98" t="s">
        <v>917</v>
      </c>
      <c r="M665" s="55" t="s">
        <v>918</v>
      </c>
      <c r="N665" s="56" t="s">
        <v>18</v>
      </c>
      <c r="O665" s="88"/>
    </row>
    <row r="666" hidden="1">
      <c r="A666" s="210">
        <v>1.0</v>
      </c>
      <c r="B666" s="128" t="s">
        <v>588</v>
      </c>
      <c r="C666" s="128" t="s">
        <v>3500</v>
      </c>
      <c r="D666" s="210">
        <v>1215.0</v>
      </c>
      <c r="E666" s="210" t="s">
        <v>3501</v>
      </c>
      <c r="F666" s="210" t="s">
        <v>582</v>
      </c>
      <c r="G666" s="128" t="s">
        <v>595</v>
      </c>
      <c r="H666" s="212">
        <v>44166.0</v>
      </c>
      <c r="I666" s="212">
        <v>44181.0</v>
      </c>
      <c r="J666" s="452" t="s">
        <v>10527</v>
      </c>
      <c r="K666" s="132">
        <v>76904.0</v>
      </c>
      <c r="L666" s="133" t="s">
        <v>10528</v>
      </c>
      <c r="M666" s="134" t="s">
        <v>18</v>
      </c>
      <c r="N666" s="213" t="s">
        <v>18</v>
      </c>
      <c r="O666" s="58"/>
    </row>
    <row r="667" hidden="1">
      <c r="A667" s="210">
        <v>1.0</v>
      </c>
      <c r="B667" s="128" t="s">
        <v>588</v>
      </c>
      <c r="C667" s="128" t="s">
        <v>3500</v>
      </c>
      <c r="D667" s="210">
        <v>1301.0</v>
      </c>
      <c r="E667" s="210" t="s">
        <v>3501</v>
      </c>
      <c r="F667" s="210" t="s">
        <v>582</v>
      </c>
      <c r="G667" s="128" t="s">
        <v>595</v>
      </c>
      <c r="H667" s="212">
        <v>44187.0</v>
      </c>
      <c r="I667" s="212">
        <v>44196.0</v>
      </c>
      <c r="J667" s="53" t="s">
        <v>10529</v>
      </c>
      <c r="K667" s="132">
        <v>76904.0</v>
      </c>
      <c r="L667" s="133" t="s">
        <v>3503</v>
      </c>
      <c r="M667" s="134" t="s">
        <v>18</v>
      </c>
      <c r="N667" s="213" t="s">
        <v>18</v>
      </c>
      <c r="O667" s="154"/>
    </row>
    <row r="668" hidden="1">
      <c r="A668" s="210">
        <v>2.0</v>
      </c>
      <c r="B668" s="128" t="s">
        <v>580</v>
      </c>
      <c r="C668" s="128" t="s">
        <v>2862</v>
      </c>
      <c r="D668" s="210">
        <v>1196.0</v>
      </c>
      <c r="E668" s="210" t="s">
        <v>3508</v>
      </c>
      <c r="F668" s="210" t="s">
        <v>582</v>
      </c>
      <c r="G668" s="128" t="s">
        <v>363</v>
      </c>
      <c r="H668" s="212">
        <v>44162.0</v>
      </c>
      <c r="I668" s="285">
        <v>44175.0</v>
      </c>
      <c r="J668" s="53" t="s">
        <v>10530</v>
      </c>
      <c r="K668" s="132">
        <v>573496.0</v>
      </c>
      <c r="L668" s="133" t="s">
        <v>18</v>
      </c>
      <c r="M668" s="134" t="s">
        <v>18</v>
      </c>
      <c r="N668" s="213" t="s">
        <v>18</v>
      </c>
      <c r="O668" s="58"/>
    </row>
    <row r="669" hidden="1">
      <c r="A669" s="210">
        <v>2.0</v>
      </c>
      <c r="B669" s="128" t="s">
        <v>580</v>
      </c>
      <c r="C669" s="128" t="s">
        <v>3518</v>
      </c>
      <c r="D669" s="210">
        <v>1309.0</v>
      </c>
      <c r="E669" s="210" t="s">
        <v>3519</v>
      </c>
      <c r="F669" s="210" t="s">
        <v>582</v>
      </c>
      <c r="G669" s="128" t="s">
        <v>595</v>
      </c>
      <c r="H669" s="212">
        <v>44188.0</v>
      </c>
      <c r="I669" s="212">
        <v>44196.0</v>
      </c>
      <c r="J669" s="265" t="s">
        <v>10531</v>
      </c>
      <c r="K669" s="132"/>
      <c r="L669" s="133"/>
      <c r="M669" s="134"/>
      <c r="N669" s="213"/>
      <c r="O669" s="58"/>
    </row>
    <row r="670" hidden="1">
      <c r="A670" s="49">
        <v>2.0</v>
      </c>
      <c r="B670" s="51" t="s">
        <v>7913</v>
      </c>
      <c r="C670" s="51" t="s">
        <v>7914</v>
      </c>
      <c r="D670" s="49">
        <v>1454.0</v>
      </c>
      <c r="E670" s="49" t="s">
        <v>7915</v>
      </c>
      <c r="F670" s="49" t="s">
        <v>582</v>
      </c>
      <c r="G670" s="51" t="s">
        <v>202</v>
      </c>
      <c r="H670" s="96">
        <v>43804.0</v>
      </c>
      <c r="I670" s="96">
        <v>43840.0</v>
      </c>
      <c r="J670" s="53" t="s">
        <v>10532</v>
      </c>
      <c r="K670" s="54" t="s">
        <v>18</v>
      </c>
      <c r="L670" s="98" t="s">
        <v>18</v>
      </c>
      <c r="M670" s="49" t="s">
        <v>18</v>
      </c>
      <c r="N670" s="67" t="s">
        <v>18</v>
      </c>
      <c r="O670" s="88"/>
    </row>
    <row r="671" hidden="1">
      <c r="A671" s="49">
        <v>2.0</v>
      </c>
      <c r="B671" s="51" t="s">
        <v>580</v>
      </c>
      <c r="C671" s="51" t="s">
        <v>2931</v>
      </c>
      <c r="D671" s="49" t="s">
        <v>18</v>
      </c>
      <c r="E671" s="49" t="s">
        <v>7920</v>
      </c>
      <c r="F671" s="49" t="s">
        <v>582</v>
      </c>
      <c r="G671" s="51" t="s">
        <v>586</v>
      </c>
      <c r="H671" s="96">
        <v>43852.0</v>
      </c>
      <c r="I671" s="200">
        <v>43853.0</v>
      </c>
      <c r="J671" s="81" t="s">
        <v>10533</v>
      </c>
      <c r="K671" s="54">
        <v>5.0312998E7</v>
      </c>
      <c r="L671" s="98" t="s">
        <v>18</v>
      </c>
      <c r="M671" s="55" t="s">
        <v>18</v>
      </c>
      <c r="N671" s="56" t="s">
        <v>18</v>
      </c>
      <c r="O671" s="425"/>
    </row>
    <row r="672" hidden="1">
      <c r="A672" s="49">
        <v>2.0</v>
      </c>
      <c r="B672" s="51" t="s">
        <v>7542</v>
      </c>
      <c r="C672" s="51" t="s">
        <v>120</v>
      </c>
      <c r="D672" s="49">
        <v>1520.0</v>
      </c>
      <c r="E672" s="49" t="s">
        <v>7929</v>
      </c>
      <c r="F672" s="49" t="s">
        <v>582</v>
      </c>
      <c r="G672" s="51" t="s">
        <v>18</v>
      </c>
      <c r="H672" s="200">
        <v>43818.0</v>
      </c>
      <c r="I672" s="200">
        <v>43840.0</v>
      </c>
      <c r="J672" s="81" t="s">
        <v>10534</v>
      </c>
      <c r="K672" s="54">
        <v>1121926.0</v>
      </c>
      <c r="L672" s="98" t="s">
        <v>18</v>
      </c>
      <c r="M672" s="49" t="s">
        <v>18</v>
      </c>
      <c r="N672" s="67" t="s">
        <v>18</v>
      </c>
      <c r="O672" s="425"/>
    </row>
    <row r="673" hidden="1">
      <c r="A673" s="49">
        <v>2.0</v>
      </c>
      <c r="B673" s="51" t="s">
        <v>165</v>
      </c>
      <c r="C673" s="51" t="s">
        <v>8052</v>
      </c>
      <c r="D673" s="49">
        <v>977.0</v>
      </c>
      <c r="E673" s="49"/>
      <c r="F673" s="49" t="s">
        <v>582</v>
      </c>
      <c r="G673" s="51" t="s">
        <v>640</v>
      </c>
      <c r="H673" s="200">
        <v>44111.0</v>
      </c>
      <c r="I673" s="96">
        <v>44117.0</v>
      </c>
      <c r="J673" s="296" t="s">
        <v>10535</v>
      </c>
      <c r="K673" s="54" t="s">
        <v>18</v>
      </c>
      <c r="L673" s="98" t="s">
        <v>18</v>
      </c>
      <c r="M673" s="55" t="s">
        <v>18</v>
      </c>
      <c r="N673" s="56" t="s">
        <v>18</v>
      </c>
      <c r="O673" s="425"/>
    </row>
    <row r="674" hidden="1">
      <c r="A674" s="210">
        <v>1.0</v>
      </c>
      <c r="B674" s="128" t="s">
        <v>10536</v>
      </c>
      <c r="C674" s="128" t="s">
        <v>10537</v>
      </c>
      <c r="D674" s="210">
        <v>930.0</v>
      </c>
      <c r="E674" s="210"/>
      <c r="F674" s="210" t="s">
        <v>582</v>
      </c>
      <c r="G674" s="128"/>
      <c r="H674" s="212">
        <v>44097.0</v>
      </c>
      <c r="I674" s="212">
        <v>44196.0</v>
      </c>
      <c r="J674" s="53" t="s">
        <v>10538</v>
      </c>
      <c r="K674" s="132"/>
      <c r="L674" s="133"/>
      <c r="M674" s="134"/>
      <c r="N674" s="213"/>
      <c r="O674" s="425"/>
    </row>
    <row r="675" hidden="1">
      <c r="A675" s="210">
        <v>2.0</v>
      </c>
      <c r="B675" s="128" t="s">
        <v>52</v>
      </c>
      <c r="C675" s="128" t="s">
        <v>3427</v>
      </c>
      <c r="D675" s="210">
        <v>1384.0</v>
      </c>
      <c r="E675" s="210" t="s">
        <v>3428</v>
      </c>
      <c r="F675" s="210" t="s">
        <v>582</v>
      </c>
      <c r="G675" s="128" t="s">
        <v>288</v>
      </c>
      <c r="H675" s="212">
        <v>44162.0</v>
      </c>
      <c r="I675" s="212">
        <v>44193.0</v>
      </c>
      <c r="J675" s="53" t="s">
        <v>10539</v>
      </c>
      <c r="K675" s="132" t="s">
        <v>18</v>
      </c>
      <c r="L675" s="133" t="s">
        <v>18</v>
      </c>
      <c r="M675" s="134" t="s">
        <v>18</v>
      </c>
      <c r="N675" s="213" t="s">
        <v>18</v>
      </c>
      <c r="O675" s="58"/>
    </row>
    <row r="676" hidden="1">
      <c r="A676" s="210">
        <v>2.0</v>
      </c>
      <c r="B676" s="128" t="s">
        <v>52</v>
      </c>
      <c r="C676" s="128" t="s">
        <v>3427</v>
      </c>
      <c r="D676" s="210" t="s">
        <v>18</v>
      </c>
      <c r="E676" s="210" t="s">
        <v>3428</v>
      </c>
      <c r="F676" s="210" t="s">
        <v>582</v>
      </c>
      <c r="G676" s="128" t="s">
        <v>288</v>
      </c>
      <c r="H676" s="212">
        <v>44193.0</v>
      </c>
      <c r="I676" s="212">
        <v>44196.0</v>
      </c>
      <c r="J676" s="265" t="s">
        <v>10540</v>
      </c>
      <c r="K676" s="132"/>
      <c r="L676" s="133"/>
      <c r="M676" s="134"/>
      <c r="N676" s="213"/>
      <c r="O676" s="58"/>
    </row>
    <row r="677" hidden="1">
      <c r="A677" s="210">
        <v>1.0</v>
      </c>
      <c r="B677" s="128" t="s">
        <v>1356</v>
      </c>
      <c r="C677" s="128" t="s">
        <v>10541</v>
      </c>
      <c r="D677" s="210">
        <v>1485.0</v>
      </c>
      <c r="E677" s="210" t="s">
        <v>10542</v>
      </c>
      <c r="F677" s="210" t="s">
        <v>582</v>
      </c>
      <c r="G677" s="128" t="s">
        <v>18</v>
      </c>
      <c r="H677" s="212">
        <v>44188.0</v>
      </c>
      <c r="I677" s="212">
        <v>44194.0</v>
      </c>
      <c r="J677" s="265" t="s">
        <v>10543</v>
      </c>
      <c r="K677" s="132" t="s">
        <v>18</v>
      </c>
      <c r="L677" s="133" t="s">
        <v>18</v>
      </c>
      <c r="M677" s="134" t="s">
        <v>18</v>
      </c>
      <c r="N677" s="213" t="s">
        <v>18</v>
      </c>
      <c r="O677" s="58"/>
    </row>
    <row r="678" hidden="1">
      <c r="A678" s="210">
        <v>2.0</v>
      </c>
      <c r="B678" s="128" t="s">
        <v>588</v>
      </c>
      <c r="C678" s="128" t="s">
        <v>70</v>
      </c>
      <c r="D678" s="210">
        <v>1326.0</v>
      </c>
      <c r="E678" s="210"/>
      <c r="F678" s="210" t="s">
        <v>582</v>
      </c>
      <c r="G678" s="128"/>
      <c r="H678" s="212">
        <v>44189.0</v>
      </c>
      <c r="I678" s="212">
        <v>44196.0</v>
      </c>
      <c r="J678" s="53" t="s">
        <v>10544</v>
      </c>
      <c r="K678" s="132"/>
      <c r="L678" s="133"/>
      <c r="M678" s="134"/>
      <c r="N678" s="213"/>
      <c r="O678" s="58"/>
    </row>
    <row r="679" hidden="1">
      <c r="A679" s="210">
        <v>2.0</v>
      </c>
      <c r="B679" s="128" t="s">
        <v>457</v>
      </c>
      <c r="C679" s="128" t="s">
        <v>2951</v>
      </c>
      <c r="D679" s="210">
        <v>1327.0</v>
      </c>
      <c r="E679" s="210" t="s">
        <v>719</v>
      </c>
      <c r="F679" s="210" t="s">
        <v>582</v>
      </c>
      <c r="G679" s="128" t="s">
        <v>172</v>
      </c>
      <c r="H679" s="212">
        <v>44189.0</v>
      </c>
      <c r="I679" s="212">
        <v>44196.0</v>
      </c>
      <c r="J679" s="53" t="s">
        <v>10545</v>
      </c>
      <c r="K679" s="132">
        <v>3.430448341E7</v>
      </c>
      <c r="L679" s="133"/>
      <c r="M679" s="134"/>
      <c r="N679" s="213"/>
      <c r="O679" s="154"/>
      <c r="P679" s="152"/>
    </row>
    <row r="680">
      <c r="A680" s="210">
        <v>2.0</v>
      </c>
      <c r="B680" s="128" t="s">
        <v>3369</v>
      </c>
      <c r="C680" s="128" t="s">
        <v>10143</v>
      </c>
      <c r="D680" s="210">
        <v>1114.0</v>
      </c>
      <c r="E680" s="210" t="s">
        <v>10144</v>
      </c>
      <c r="F680" s="210" t="s">
        <v>582</v>
      </c>
      <c r="G680" s="128" t="s">
        <v>731</v>
      </c>
      <c r="H680" s="212">
        <v>44180.0</v>
      </c>
      <c r="I680" s="295">
        <v>44180.0</v>
      </c>
      <c r="J680" s="452" t="s">
        <v>9793</v>
      </c>
      <c r="K680" s="54">
        <v>161985.0</v>
      </c>
      <c r="L680" s="98" t="s">
        <v>10146</v>
      </c>
      <c r="M680" s="134" t="s">
        <v>10147</v>
      </c>
      <c r="N680" s="456">
        <v>161985.0</v>
      </c>
      <c r="O680" s="154" t="s">
        <v>672</v>
      </c>
      <c r="P680" s="152"/>
    </row>
    <row r="681">
      <c r="A681" s="49">
        <v>1.0</v>
      </c>
      <c r="B681" s="206" t="s">
        <v>2438</v>
      </c>
      <c r="C681" s="51" t="s">
        <v>7659</v>
      </c>
      <c r="D681" s="49">
        <v>1143.0</v>
      </c>
      <c r="E681" s="49" t="s">
        <v>6105</v>
      </c>
      <c r="F681" s="49" t="s">
        <v>582</v>
      </c>
      <c r="G681" s="51" t="s">
        <v>18</v>
      </c>
      <c r="H681" s="96">
        <v>43985.0</v>
      </c>
      <c r="I681" s="96">
        <v>43985.0</v>
      </c>
      <c r="J681" s="53" t="s">
        <v>10546</v>
      </c>
      <c r="K681" s="54">
        <v>206661.0</v>
      </c>
      <c r="L681" s="98" t="s">
        <v>6111</v>
      </c>
      <c r="M681" s="55" t="s">
        <v>6108</v>
      </c>
      <c r="N681" s="56">
        <v>206661.0</v>
      </c>
      <c r="O681" s="88" t="s">
        <v>337</v>
      </c>
    </row>
    <row r="682">
      <c r="A682" s="49">
        <v>1.0</v>
      </c>
      <c r="B682" s="51" t="s">
        <v>457</v>
      </c>
      <c r="C682" s="51" t="s">
        <v>3590</v>
      </c>
      <c r="D682" s="49">
        <v>242.0</v>
      </c>
      <c r="E682" s="51" t="s">
        <v>7859</v>
      </c>
      <c r="F682" s="49" t="s">
        <v>582</v>
      </c>
      <c r="G682" s="49" t="s">
        <v>18</v>
      </c>
      <c r="H682" s="200">
        <v>43993.0</v>
      </c>
      <c r="I682" s="200">
        <v>43993.0</v>
      </c>
      <c r="J682" s="81" t="s">
        <v>10547</v>
      </c>
      <c r="K682" s="54">
        <v>211432.0</v>
      </c>
      <c r="L682" s="98" t="s">
        <v>10501</v>
      </c>
      <c r="M682" s="55" t="s">
        <v>7862</v>
      </c>
      <c r="N682" s="56">
        <v>211432.0</v>
      </c>
      <c r="O682" s="88" t="s">
        <v>539</v>
      </c>
    </row>
    <row r="683">
      <c r="A683" s="210">
        <v>1.0</v>
      </c>
      <c r="B683" s="128" t="s">
        <v>588</v>
      </c>
      <c r="C683" s="128" t="s">
        <v>9930</v>
      </c>
      <c r="D683" s="210" t="s">
        <v>18</v>
      </c>
      <c r="E683" s="210" t="s">
        <v>2851</v>
      </c>
      <c r="F683" s="210" t="s">
        <v>582</v>
      </c>
      <c r="G683" s="128" t="s">
        <v>595</v>
      </c>
      <c r="H683" s="212">
        <v>44167.0</v>
      </c>
      <c r="I683" s="212">
        <v>44167.0</v>
      </c>
      <c r="J683" s="53" t="s">
        <v>10548</v>
      </c>
      <c r="K683" s="132">
        <v>725078.0</v>
      </c>
      <c r="L683" s="133" t="s">
        <v>2853</v>
      </c>
      <c r="M683" s="134" t="s">
        <v>2854</v>
      </c>
      <c r="N683" s="213">
        <v>258160.17</v>
      </c>
      <c r="O683" s="88" t="s">
        <v>672</v>
      </c>
    </row>
    <row r="684">
      <c r="A684" s="49">
        <v>2.0</v>
      </c>
      <c r="B684" s="51" t="s">
        <v>759</v>
      </c>
      <c r="C684" s="51" t="s">
        <v>10549</v>
      </c>
      <c r="D684" s="49" t="s">
        <v>18</v>
      </c>
      <c r="E684" s="49" t="s">
        <v>10550</v>
      </c>
      <c r="F684" s="49" t="s">
        <v>582</v>
      </c>
      <c r="G684" s="209"/>
      <c r="H684" s="96">
        <v>44138.0</v>
      </c>
      <c r="I684" s="96">
        <v>44138.0</v>
      </c>
      <c r="J684" s="53" t="s">
        <v>10551</v>
      </c>
      <c r="K684" s="54">
        <v>1307332.0</v>
      </c>
      <c r="L684" s="98" t="s">
        <v>10552</v>
      </c>
      <c r="M684" s="55" t="s">
        <v>10553</v>
      </c>
      <c r="N684" s="56">
        <v>261466.4</v>
      </c>
      <c r="O684" s="154" t="s">
        <v>672</v>
      </c>
    </row>
    <row r="685" hidden="1">
      <c r="A685" s="49">
        <v>1.0</v>
      </c>
      <c r="B685" s="51" t="s">
        <v>10157</v>
      </c>
      <c r="C685" s="51" t="s">
        <v>992</v>
      </c>
      <c r="D685" s="49" t="s">
        <v>18</v>
      </c>
      <c r="E685" s="49" t="s">
        <v>3054</v>
      </c>
      <c r="F685" s="161" t="s">
        <v>582</v>
      </c>
      <c r="G685" s="51" t="s">
        <v>586</v>
      </c>
      <c r="H685" s="96">
        <v>44012.0</v>
      </c>
      <c r="I685" s="96">
        <v>44021.0</v>
      </c>
      <c r="J685" s="53" t="s">
        <v>10554</v>
      </c>
      <c r="K685" s="54">
        <v>810809.99</v>
      </c>
      <c r="L685" s="98" t="s">
        <v>3056</v>
      </c>
      <c r="M685" s="55" t="s">
        <v>18</v>
      </c>
      <c r="N685" s="56" t="s">
        <v>18</v>
      </c>
      <c r="O685" s="88"/>
      <c r="P685" s="152"/>
    </row>
    <row r="686">
      <c r="A686" s="49">
        <v>2.0</v>
      </c>
      <c r="B686" s="51" t="s">
        <v>580</v>
      </c>
      <c r="C686" s="51" t="s">
        <v>7603</v>
      </c>
      <c r="D686" s="49">
        <v>30.0</v>
      </c>
      <c r="E686" s="49" t="s">
        <v>3248</v>
      </c>
      <c r="F686" s="49" t="s">
        <v>582</v>
      </c>
      <c r="G686" s="51" t="s">
        <v>18</v>
      </c>
      <c r="H686" s="96">
        <v>43997.0</v>
      </c>
      <c r="I686" s="96">
        <v>43997.0</v>
      </c>
      <c r="J686" s="53" t="s">
        <v>10555</v>
      </c>
      <c r="K686" s="54">
        <v>390176.39</v>
      </c>
      <c r="L686" s="98" t="s">
        <v>2829</v>
      </c>
      <c r="M686" s="55" t="s">
        <v>2826</v>
      </c>
      <c r="N686" s="56">
        <v>312141.11</v>
      </c>
      <c r="O686" s="88" t="s">
        <v>672</v>
      </c>
      <c r="P686" s="152"/>
    </row>
    <row r="687">
      <c r="A687" s="49">
        <v>2.0</v>
      </c>
      <c r="B687" s="51" t="s">
        <v>580</v>
      </c>
      <c r="C687" s="51" t="s">
        <v>7438</v>
      </c>
      <c r="D687" s="49">
        <v>386.0</v>
      </c>
      <c r="E687" s="49" t="s">
        <v>7439</v>
      </c>
      <c r="F687" s="49" t="s">
        <v>582</v>
      </c>
      <c r="G687" s="51" t="s">
        <v>586</v>
      </c>
      <c r="H687" s="96">
        <v>43866.0</v>
      </c>
      <c r="I687" s="96">
        <v>43866.0</v>
      </c>
      <c r="J687" s="53" t="s">
        <v>10556</v>
      </c>
      <c r="K687" s="485">
        <v>1.78149248E8</v>
      </c>
      <c r="L687" s="133" t="s">
        <v>10557</v>
      </c>
      <c r="M687" s="55" t="s">
        <v>3075</v>
      </c>
      <c r="N687" s="437">
        <v>401622.4</v>
      </c>
      <c r="O687" s="88" t="s">
        <v>672</v>
      </c>
      <c r="P687" s="152"/>
    </row>
    <row r="688">
      <c r="A688" s="49">
        <v>2.0</v>
      </c>
      <c r="B688" s="51" t="s">
        <v>825</v>
      </c>
      <c r="C688" s="51" t="s">
        <v>205</v>
      </c>
      <c r="D688" s="49">
        <v>338.0</v>
      </c>
      <c r="E688" s="49" t="s">
        <v>826</v>
      </c>
      <c r="F688" s="49" t="s">
        <v>582</v>
      </c>
      <c r="G688" s="51" t="s">
        <v>18</v>
      </c>
      <c r="H688" s="96">
        <v>44077.0</v>
      </c>
      <c r="I688" s="96">
        <v>44077.0</v>
      </c>
      <c r="J688" s="53" t="s">
        <v>10558</v>
      </c>
      <c r="K688" s="54">
        <v>1624548.0</v>
      </c>
      <c r="L688" s="98" t="s">
        <v>828</v>
      </c>
      <c r="M688" s="55" t="s">
        <v>829</v>
      </c>
      <c r="N688" s="56">
        <v>472272.71</v>
      </c>
      <c r="O688" s="88" t="s">
        <v>337</v>
      </c>
    </row>
    <row r="689">
      <c r="A689" s="49">
        <v>2.0</v>
      </c>
      <c r="B689" s="51" t="s">
        <v>9963</v>
      </c>
      <c r="C689" s="51" t="s">
        <v>9964</v>
      </c>
      <c r="D689" s="49" t="s">
        <v>9965</v>
      </c>
      <c r="E689" s="49" t="s">
        <v>697</v>
      </c>
      <c r="F689" s="49" t="s">
        <v>582</v>
      </c>
      <c r="G689" s="51" t="s">
        <v>10559</v>
      </c>
      <c r="H689" s="96">
        <v>44173.0</v>
      </c>
      <c r="I689" s="276">
        <v>44173.0</v>
      </c>
      <c r="J689" s="53" t="s">
        <v>10560</v>
      </c>
      <c r="K689" s="54">
        <v>6.725E7</v>
      </c>
      <c r="L689" s="98" t="s">
        <v>2888</v>
      </c>
      <c r="M689" s="55" t="s">
        <v>2889</v>
      </c>
      <c r="N689" s="56">
        <v>500000.0</v>
      </c>
      <c r="O689" s="88" t="s">
        <v>695</v>
      </c>
    </row>
    <row r="690">
      <c r="A690" s="49">
        <v>1.0</v>
      </c>
      <c r="B690" s="51" t="s">
        <v>2942</v>
      </c>
      <c r="C690" s="51" t="s">
        <v>120</v>
      </c>
      <c r="D690" s="49">
        <v>463.0</v>
      </c>
      <c r="E690" s="49" t="s">
        <v>2976</v>
      </c>
      <c r="F690" s="49" t="s">
        <v>582</v>
      </c>
      <c r="G690" s="51" t="s">
        <v>363</v>
      </c>
      <c r="H690" s="276">
        <v>44183.0</v>
      </c>
      <c r="I690" s="276">
        <v>44183.0</v>
      </c>
      <c r="J690" s="53" t="s">
        <v>9796</v>
      </c>
      <c r="K690" s="54">
        <v>1014710.0</v>
      </c>
      <c r="L690" s="98" t="s">
        <v>2978</v>
      </c>
      <c r="M690" s="55" t="s">
        <v>2979</v>
      </c>
      <c r="N690" s="56">
        <v>507355.0</v>
      </c>
      <c r="O690" s="154" t="s">
        <v>337</v>
      </c>
    </row>
    <row r="691">
      <c r="A691" s="49">
        <v>1.0</v>
      </c>
      <c r="B691" s="51" t="s">
        <v>2942</v>
      </c>
      <c r="C691" s="51" t="s">
        <v>120</v>
      </c>
      <c r="D691" s="49">
        <v>463.0</v>
      </c>
      <c r="E691" s="49" t="s">
        <v>2976</v>
      </c>
      <c r="F691" s="49" t="s">
        <v>582</v>
      </c>
      <c r="G691" s="51" t="s">
        <v>363</v>
      </c>
      <c r="H691" s="486">
        <v>43991.0</v>
      </c>
      <c r="I691" s="276">
        <v>43991.0</v>
      </c>
      <c r="J691" s="487">
        <v>43991.0</v>
      </c>
      <c r="K691" s="54">
        <v>1014710.0</v>
      </c>
      <c r="L691" s="98" t="s">
        <v>2978</v>
      </c>
      <c r="M691" s="55" t="s">
        <v>2979</v>
      </c>
      <c r="N691" s="56">
        <v>507559.17</v>
      </c>
      <c r="O691" s="88" t="s">
        <v>337</v>
      </c>
    </row>
    <row r="692">
      <c r="A692" s="49">
        <v>1.0</v>
      </c>
      <c r="B692" s="51" t="s">
        <v>588</v>
      </c>
      <c r="C692" s="51" t="s">
        <v>93</v>
      </c>
      <c r="D692" s="49">
        <v>712.0</v>
      </c>
      <c r="E692" s="49" t="s">
        <v>3335</v>
      </c>
      <c r="F692" s="49" t="s">
        <v>582</v>
      </c>
      <c r="G692" s="51" t="s">
        <v>363</v>
      </c>
      <c r="H692" s="96">
        <v>44048.0</v>
      </c>
      <c r="I692" s="96">
        <v>44048.0</v>
      </c>
      <c r="J692" s="81" t="s">
        <v>10561</v>
      </c>
      <c r="K692" s="54">
        <v>728383.0</v>
      </c>
      <c r="L692" s="98" t="s">
        <v>3336</v>
      </c>
      <c r="M692" s="55" t="s">
        <v>3337</v>
      </c>
      <c r="N692" s="56">
        <v>508275.6</v>
      </c>
      <c r="O692" s="88" t="s">
        <v>337</v>
      </c>
    </row>
    <row r="693">
      <c r="A693" s="49">
        <v>2.0</v>
      </c>
      <c r="B693" s="51" t="s">
        <v>52</v>
      </c>
      <c r="C693" s="51" t="s">
        <v>690</v>
      </c>
      <c r="D693" s="49">
        <v>690.0</v>
      </c>
      <c r="E693" s="49" t="s">
        <v>691</v>
      </c>
      <c r="F693" s="49" t="s">
        <v>582</v>
      </c>
      <c r="G693" s="51" t="s">
        <v>634</v>
      </c>
      <c r="H693" s="96">
        <v>44173.0</v>
      </c>
      <c r="I693" s="96">
        <v>44173.0</v>
      </c>
      <c r="J693" s="487">
        <v>44173.0</v>
      </c>
      <c r="K693" s="97">
        <v>5.61355E7</v>
      </c>
      <c r="L693" s="98" t="s">
        <v>693</v>
      </c>
      <c r="M693" s="55" t="s">
        <v>694</v>
      </c>
      <c r="N693" s="56">
        <v>600000.0</v>
      </c>
      <c r="O693" s="425"/>
    </row>
    <row r="694">
      <c r="A694" s="49">
        <v>1.0</v>
      </c>
      <c r="B694" s="51" t="s">
        <v>7641</v>
      </c>
      <c r="C694" s="51" t="s">
        <v>7642</v>
      </c>
      <c r="D694" s="49">
        <v>869.0</v>
      </c>
      <c r="E694" s="49" t="s">
        <v>7643</v>
      </c>
      <c r="F694" s="49" t="s">
        <v>582</v>
      </c>
      <c r="G694" s="51" t="s">
        <v>18</v>
      </c>
      <c r="H694" s="96">
        <v>43894.0</v>
      </c>
      <c r="I694" s="96">
        <v>43894.0</v>
      </c>
      <c r="J694" s="53" t="s">
        <v>10170</v>
      </c>
      <c r="K694" s="54">
        <v>566544.0</v>
      </c>
      <c r="L694" s="133" t="s">
        <v>10562</v>
      </c>
      <c r="M694" s="55" t="s">
        <v>7646</v>
      </c>
      <c r="N694" s="56">
        <v>609979.33</v>
      </c>
      <c r="O694" s="88" t="s">
        <v>672</v>
      </c>
    </row>
    <row r="695">
      <c r="A695" s="210">
        <v>2.0</v>
      </c>
      <c r="B695" s="128" t="s">
        <v>825</v>
      </c>
      <c r="C695" s="128" t="s">
        <v>205</v>
      </c>
      <c r="D695" s="210">
        <v>338.0</v>
      </c>
      <c r="E695" s="210" t="s">
        <v>826</v>
      </c>
      <c r="F695" s="210" t="s">
        <v>582</v>
      </c>
      <c r="G695" s="128" t="s">
        <v>18</v>
      </c>
      <c r="H695" s="212">
        <v>44162.0</v>
      </c>
      <c r="I695" s="212">
        <v>44162.0</v>
      </c>
      <c r="J695" s="80" t="s">
        <v>10563</v>
      </c>
      <c r="K695" s="132">
        <v>1624548.0</v>
      </c>
      <c r="L695" s="133" t="s">
        <v>828</v>
      </c>
      <c r="M695" s="134" t="s">
        <v>829</v>
      </c>
      <c r="N695" s="213">
        <v>625407.57</v>
      </c>
      <c r="O695" s="88" t="s">
        <v>337</v>
      </c>
    </row>
    <row r="696">
      <c r="A696" s="49">
        <v>2.0</v>
      </c>
      <c r="B696" s="51" t="s">
        <v>7213</v>
      </c>
      <c r="C696" s="51" t="s">
        <v>6479</v>
      </c>
      <c r="D696" s="49" t="s">
        <v>18</v>
      </c>
      <c r="E696" s="49" t="s">
        <v>7214</v>
      </c>
      <c r="F696" s="49" t="s">
        <v>582</v>
      </c>
      <c r="G696" s="51" t="s">
        <v>595</v>
      </c>
      <c r="H696" s="96">
        <v>44000.0</v>
      </c>
      <c r="I696" s="96">
        <v>44000.0</v>
      </c>
      <c r="J696" s="53" t="s">
        <v>9762</v>
      </c>
      <c r="K696" s="54">
        <v>1.302814E7</v>
      </c>
      <c r="L696" s="98" t="s">
        <v>7216</v>
      </c>
      <c r="M696" s="55" t="s">
        <v>6483</v>
      </c>
      <c r="N696" s="56">
        <v>779631.03</v>
      </c>
      <c r="O696" s="488" t="s">
        <v>672</v>
      </c>
      <c r="P696" s="152"/>
    </row>
    <row r="697">
      <c r="A697" s="49">
        <v>2.0</v>
      </c>
      <c r="B697" s="51" t="s">
        <v>10109</v>
      </c>
      <c r="C697" s="51" t="s">
        <v>205</v>
      </c>
      <c r="D697" s="49">
        <v>576.0</v>
      </c>
      <c r="E697" s="49" t="s">
        <v>10110</v>
      </c>
      <c r="F697" s="49" t="s">
        <v>582</v>
      </c>
      <c r="G697" s="51" t="s">
        <v>18</v>
      </c>
      <c r="H697" s="96">
        <v>44188.0</v>
      </c>
      <c r="I697" s="96">
        <v>44188.0</v>
      </c>
      <c r="J697" s="53" t="s">
        <v>9791</v>
      </c>
      <c r="K697" s="54">
        <v>2633378.0</v>
      </c>
      <c r="L697" s="98" t="s">
        <v>10112</v>
      </c>
      <c r="M697" s="55" t="s">
        <v>10564</v>
      </c>
      <c r="N697" s="56">
        <v>790013.4</v>
      </c>
      <c r="O697" s="489" t="s">
        <v>337</v>
      </c>
      <c r="P697" s="152"/>
    </row>
    <row r="698">
      <c r="A698" s="49">
        <v>2.0</v>
      </c>
      <c r="B698" s="51" t="s">
        <v>200</v>
      </c>
      <c r="C698" s="51" t="s">
        <v>2796</v>
      </c>
      <c r="D698" s="49">
        <v>229.0</v>
      </c>
      <c r="E698" s="49" t="s">
        <v>3035</v>
      </c>
      <c r="F698" s="49" t="s">
        <v>582</v>
      </c>
      <c r="G698" s="51" t="s">
        <v>595</v>
      </c>
      <c r="H698" s="96">
        <v>44183.0</v>
      </c>
      <c r="I698" s="200">
        <v>44183.0</v>
      </c>
      <c r="J698" s="53" t="s">
        <v>9796</v>
      </c>
      <c r="K698" s="54">
        <v>3166363.0</v>
      </c>
      <c r="L698" s="98" t="s">
        <v>3037</v>
      </c>
      <c r="M698" s="55" t="s">
        <v>3038</v>
      </c>
      <c r="N698" s="56">
        <v>949908.9</v>
      </c>
      <c r="O698" s="488" t="s">
        <v>672</v>
      </c>
    </row>
    <row r="699" hidden="1">
      <c r="A699" s="49">
        <v>1.0</v>
      </c>
      <c r="B699" s="51" t="s">
        <v>7398</v>
      </c>
      <c r="C699" s="51" t="s">
        <v>3296</v>
      </c>
      <c r="D699" s="49">
        <v>649.0</v>
      </c>
      <c r="E699" s="49" t="s">
        <v>7399</v>
      </c>
      <c r="F699" s="49" t="s">
        <v>582</v>
      </c>
      <c r="G699" s="51" t="s">
        <v>18</v>
      </c>
      <c r="H699" s="96">
        <v>43973.0</v>
      </c>
      <c r="I699" s="96">
        <v>43973.0</v>
      </c>
      <c r="J699" s="53" t="s">
        <v>9811</v>
      </c>
      <c r="K699" s="54">
        <v>960000.0</v>
      </c>
      <c r="L699" s="98" t="s">
        <v>7401</v>
      </c>
      <c r="M699" s="49" t="s">
        <v>18</v>
      </c>
      <c r="N699" s="56">
        <v>960000.0</v>
      </c>
      <c r="O699" s="488" t="s">
        <v>337</v>
      </c>
    </row>
    <row r="700">
      <c r="A700" s="49">
        <v>2.0</v>
      </c>
      <c r="B700" s="51" t="s">
        <v>7213</v>
      </c>
      <c r="C700" s="51" t="s">
        <v>6479</v>
      </c>
      <c r="D700" s="49" t="s">
        <v>18</v>
      </c>
      <c r="E700" s="49" t="s">
        <v>7214</v>
      </c>
      <c r="F700" s="49" t="s">
        <v>582</v>
      </c>
      <c r="G700" s="51" t="s">
        <v>595</v>
      </c>
      <c r="H700" s="96">
        <v>43844.0</v>
      </c>
      <c r="I700" s="96">
        <v>43844.0</v>
      </c>
      <c r="J700" s="53" t="s">
        <v>10565</v>
      </c>
      <c r="K700" s="54">
        <v>1.302814E7</v>
      </c>
      <c r="L700" s="98" t="s">
        <v>7216</v>
      </c>
      <c r="M700" s="55" t="s">
        <v>6483</v>
      </c>
      <c r="N700" s="56">
        <v>1000000.0</v>
      </c>
      <c r="O700" s="488" t="s">
        <v>672</v>
      </c>
    </row>
    <row r="701">
      <c r="A701" s="49">
        <v>2.0</v>
      </c>
      <c r="B701" s="51" t="s">
        <v>7213</v>
      </c>
      <c r="C701" s="51" t="s">
        <v>6479</v>
      </c>
      <c r="D701" s="49" t="s">
        <v>18</v>
      </c>
      <c r="E701" s="49" t="s">
        <v>7214</v>
      </c>
      <c r="F701" s="49" t="s">
        <v>582</v>
      </c>
      <c r="G701" s="51" t="s">
        <v>595</v>
      </c>
      <c r="H701" s="96">
        <v>43902.0</v>
      </c>
      <c r="I701" s="96">
        <v>43902.0</v>
      </c>
      <c r="J701" s="53" t="s">
        <v>10566</v>
      </c>
      <c r="K701" s="54">
        <v>1.302814E7</v>
      </c>
      <c r="L701" s="98" t="s">
        <v>7216</v>
      </c>
      <c r="M701" s="55" t="s">
        <v>6483</v>
      </c>
      <c r="N701" s="56">
        <v>1000000.0</v>
      </c>
      <c r="O701" s="88" t="s">
        <v>672</v>
      </c>
    </row>
    <row r="702">
      <c r="A702" s="258">
        <v>1.0</v>
      </c>
      <c r="B702" s="51" t="s">
        <v>457</v>
      </c>
      <c r="C702" s="51" t="s">
        <v>2340</v>
      </c>
      <c r="D702" s="49" t="s">
        <v>18</v>
      </c>
      <c r="E702" s="49" t="s">
        <v>7343</v>
      </c>
      <c r="F702" s="49" t="s">
        <v>582</v>
      </c>
      <c r="G702" s="51" t="s">
        <v>18</v>
      </c>
      <c r="H702" s="96">
        <v>44028.0</v>
      </c>
      <c r="I702" s="96">
        <v>44028.0</v>
      </c>
      <c r="J702" s="53" t="s">
        <v>10567</v>
      </c>
      <c r="K702" s="54">
        <v>1495303.0</v>
      </c>
      <c r="L702" s="124" t="s">
        <v>7345</v>
      </c>
      <c r="M702" s="163" t="s">
        <v>7346</v>
      </c>
      <c r="N702" s="437">
        <v>1146149.9</v>
      </c>
      <c r="O702" s="201" t="s">
        <v>337</v>
      </c>
    </row>
    <row r="703">
      <c r="A703" s="49">
        <v>2.0</v>
      </c>
      <c r="B703" s="51" t="s">
        <v>825</v>
      </c>
      <c r="C703" s="51" t="s">
        <v>205</v>
      </c>
      <c r="D703" s="49">
        <v>338.0</v>
      </c>
      <c r="E703" s="49" t="s">
        <v>826</v>
      </c>
      <c r="F703" s="49" t="s">
        <v>582</v>
      </c>
      <c r="G703" s="51" t="s">
        <v>18</v>
      </c>
      <c r="H703" s="96">
        <v>43998.0</v>
      </c>
      <c r="I703" s="96">
        <v>43998.0</v>
      </c>
      <c r="J703" s="53" t="s">
        <v>10568</v>
      </c>
      <c r="K703" s="54">
        <v>1624548.0</v>
      </c>
      <c r="L703" s="98" t="s">
        <v>828</v>
      </c>
      <c r="M703" s="55" t="s">
        <v>829</v>
      </c>
      <c r="N703" s="56">
        <v>1180681.76</v>
      </c>
      <c r="O703" s="88" t="s">
        <v>337</v>
      </c>
    </row>
    <row r="704">
      <c r="A704" s="49">
        <v>2.0</v>
      </c>
      <c r="B704" s="51" t="s">
        <v>3558</v>
      </c>
      <c r="C704" s="51" t="s">
        <v>3378</v>
      </c>
      <c r="D704" s="49">
        <v>49.0</v>
      </c>
      <c r="E704" s="49" t="s">
        <v>3559</v>
      </c>
      <c r="F704" s="49" t="s">
        <v>582</v>
      </c>
      <c r="G704" s="51" t="s">
        <v>595</v>
      </c>
      <c r="H704" s="96">
        <v>43951.0</v>
      </c>
      <c r="I704" s="96">
        <v>43951.0</v>
      </c>
      <c r="J704" s="53" t="s">
        <v>10569</v>
      </c>
      <c r="K704" s="54">
        <v>2390189.0</v>
      </c>
      <c r="L704" s="98" t="s">
        <v>3561</v>
      </c>
      <c r="M704" s="55" t="s">
        <v>3562</v>
      </c>
      <c r="N704" s="56">
        <v>1212555.42</v>
      </c>
      <c r="O704" s="88" t="s">
        <v>672</v>
      </c>
    </row>
    <row r="705">
      <c r="A705" s="49">
        <v>2.0</v>
      </c>
      <c r="B705" s="51" t="s">
        <v>5952</v>
      </c>
      <c r="C705" s="51" t="s">
        <v>7708</v>
      </c>
      <c r="D705" s="49">
        <v>884.0</v>
      </c>
      <c r="E705" s="49" t="s">
        <v>881</v>
      </c>
      <c r="F705" s="49" t="s">
        <v>582</v>
      </c>
      <c r="G705" s="51" t="s">
        <v>595</v>
      </c>
      <c r="H705" s="96">
        <v>43957.0</v>
      </c>
      <c r="I705" s="96">
        <v>43957.0</v>
      </c>
      <c r="J705" s="53" t="s">
        <v>10570</v>
      </c>
      <c r="K705" s="54">
        <v>7500000.0</v>
      </c>
      <c r="L705" s="98" t="s">
        <v>883</v>
      </c>
      <c r="M705" s="55" t="s">
        <v>884</v>
      </c>
      <c r="N705" s="56">
        <v>1215160.0</v>
      </c>
      <c r="O705" s="88" t="s">
        <v>695</v>
      </c>
    </row>
    <row r="706">
      <c r="A706" s="49">
        <v>2.0</v>
      </c>
      <c r="B706" s="51" t="s">
        <v>759</v>
      </c>
      <c r="C706" s="51" t="s">
        <v>2796</v>
      </c>
      <c r="D706" s="49">
        <v>913.0</v>
      </c>
      <c r="E706" s="49" t="s">
        <v>3423</v>
      </c>
      <c r="F706" s="49" t="s">
        <v>582</v>
      </c>
      <c r="G706" s="51" t="s">
        <v>595</v>
      </c>
      <c r="H706" s="96">
        <v>44105.0</v>
      </c>
      <c r="I706" s="96">
        <v>44105.0</v>
      </c>
      <c r="J706" s="53" t="s">
        <v>10571</v>
      </c>
      <c r="K706" s="54">
        <v>3316803.0</v>
      </c>
      <c r="L706" s="98" t="s">
        <v>3425</v>
      </c>
      <c r="M706" s="55" t="s">
        <v>3426</v>
      </c>
      <c r="N706" s="56">
        <v>1658401.13</v>
      </c>
      <c r="O706" s="88" t="s">
        <v>672</v>
      </c>
    </row>
    <row r="707">
      <c r="A707" s="49">
        <v>2.0</v>
      </c>
      <c r="B707" s="51" t="s">
        <v>10109</v>
      </c>
      <c r="C707" s="51" t="s">
        <v>205</v>
      </c>
      <c r="D707" s="49">
        <v>576.0</v>
      </c>
      <c r="E707" s="49" t="s">
        <v>10110</v>
      </c>
      <c r="F707" s="49" t="s">
        <v>582</v>
      </c>
      <c r="G707" s="51" t="s">
        <v>18</v>
      </c>
      <c r="H707" s="96">
        <v>43978.0</v>
      </c>
      <c r="I707" s="96">
        <v>43978.0</v>
      </c>
      <c r="J707" s="53" t="s">
        <v>10572</v>
      </c>
      <c r="K707" s="54">
        <v>2633378.0</v>
      </c>
      <c r="L707" s="98" t="s">
        <v>10112</v>
      </c>
      <c r="M707" s="55" t="s">
        <v>10564</v>
      </c>
      <c r="N707" s="56">
        <v>1843364.6</v>
      </c>
      <c r="O707" s="88" t="s">
        <v>337</v>
      </c>
    </row>
    <row r="708">
      <c r="A708" s="49">
        <v>2.0</v>
      </c>
      <c r="B708" s="51" t="s">
        <v>9963</v>
      </c>
      <c r="C708" s="51" t="s">
        <v>9964</v>
      </c>
      <c r="D708" s="49" t="s">
        <v>9965</v>
      </c>
      <c r="E708" s="49" t="s">
        <v>697</v>
      </c>
      <c r="F708" s="49" t="s">
        <v>582</v>
      </c>
      <c r="G708" s="51" t="s">
        <v>10559</v>
      </c>
      <c r="H708" s="96">
        <v>43990.0</v>
      </c>
      <c r="I708" s="276">
        <v>43990.0</v>
      </c>
      <c r="J708" s="53" t="s">
        <v>10573</v>
      </c>
      <c r="K708" s="54">
        <v>6.725E7</v>
      </c>
      <c r="L708" s="98" t="s">
        <v>2888</v>
      </c>
      <c r="M708" s="55" t="s">
        <v>2889</v>
      </c>
      <c r="N708" s="56">
        <v>2000000.0</v>
      </c>
      <c r="O708" s="88" t="s">
        <v>695</v>
      </c>
    </row>
    <row r="709">
      <c r="A709" s="49">
        <v>2.0</v>
      </c>
      <c r="B709" s="51" t="s">
        <v>200</v>
      </c>
      <c r="C709" s="51" t="s">
        <v>2796</v>
      </c>
      <c r="D709" s="49">
        <v>229.0</v>
      </c>
      <c r="E709" s="49" t="s">
        <v>3035</v>
      </c>
      <c r="F709" s="49" t="s">
        <v>582</v>
      </c>
      <c r="G709" s="51" t="s">
        <v>595</v>
      </c>
      <c r="H709" s="96">
        <v>43985.0</v>
      </c>
      <c r="I709" s="200">
        <v>43985.0</v>
      </c>
      <c r="J709" s="53" t="s">
        <v>10546</v>
      </c>
      <c r="K709" s="54">
        <v>3166363.0</v>
      </c>
      <c r="L709" s="98" t="s">
        <v>3037</v>
      </c>
      <c r="M709" s="55" t="s">
        <v>3038</v>
      </c>
      <c r="N709" s="56">
        <v>2216454.1</v>
      </c>
      <c r="O709" s="88" t="s">
        <v>672</v>
      </c>
    </row>
    <row r="710">
      <c r="A710" s="49">
        <v>2.0</v>
      </c>
      <c r="B710" s="51" t="s">
        <v>580</v>
      </c>
      <c r="C710" s="51" t="s">
        <v>7438</v>
      </c>
      <c r="D710" s="49">
        <v>386.0</v>
      </c>
      <c r="E710" s="49" t="s">
        <v>7439</v>
      </c>
      <c r="F710" s="49" t="s">
        <v>582</v>
      </c>
      <c r="G710" s="51" t="s">
        <v>586</v>
      </c>
      <c r="H710" s="96">
        <v>43866.0</v>
      </c>
      <c r="I710" s="96">
        <v>43866.0</v>
      </c>
      <c r="J710" s="53" t="s">
        <v>10556</v>
      </c>
      <c r="K710" s="485">
        <v>1.78149248E8</v>
      </c>
      <c r="L710" s="133" t="s">
        <v>10574</v>
      </c>
      <c r="M710" s="55" t="s">
        <v>3075</v>
      </c>
      <c r="N710" s="56">
        <v>2240553.6</v>
      </c>
      <c r="O710" s="88" t="s">
        <v>672</v>
      </c>
    </row>
    <row r="711">
      <c r="A711" s="49">
        <v>2.0</v>
      </c>
      <c r="B711" s="51" t="s">
        <v>52</v>
      </c>
      <c r="C711" s="51" t="s">
        <v>690</v>
      </c>
      <c r="D711" s="49">
        <v>690.0</v>
      </c>
      <c r="E711" s="49" t="s">
        <v>691</v>
      </c>
      <c r="F711" s="49" t="s">
        <v>582</v>
      </c>
      <c r="G711" s="51" t="s">
        <v>634</v>
      </c>
      <c r="H711" s="96">
        <v>44088.0</v>
      </c>
      <c r="I711" s="96">
        <v>44088.0</v>
      </c>
      <c r="J711" s="53" t="s">
        <v>10575</v>
      </c>
      <c r="K711" s="97">
        <v>5.61355E7</v>
      </c>
      <c r="L711" s="98" t="s">
        <v>693</v>
      </c>
      <c r="M711" s="55" t="s">
        <v>694</v>
      </c>
      <c r="N711" s="56">
        <v>2400000.0</v>
      </c>
      <c r="O711" s="88" t="s">
        <v>695</v>
      </c>
    </row>
    <row r="712">
      <c r="A712" s="49">
        <v>2.0</v>
      </c>
      <c r="B712" s="51" t="s">
        <v>3491</v>
      </c>
      <c r="C712" s="51" t="s">
        <v>93</v>
      </c>
      <c r="D712" s="49" t="s">
        <v>18</v>
      </c>
      <c r="E712" s="49" t="s">
        <v>7023</v>
      </c>
      <c r="F712" s="49" t="s">
        <v>582</v>
      </c>
      <c r="G712" s="51" t="s">
        <v>18</v>
      </c>
      <c r="H712" s="96">
        <v>43888.0</v>
      </c>
      <c r="I712" s="96">
        <v>43888.0</v>
      </c>
      <c r="J712" s="53" t="s">
        <v>10576</v>
      </c>
      <c r="K712" s="54">
        <v>4675000.0</v>
      </c>
      <c r="L712" s="98" t="s">
        <v>7025</v>
      </c>
      <c r="M712" s="55" t="s">
        <v>7026</v>
      </c>
      <c r="N712" s="56">
        <v>3618431.0</v>
      </c>
      <c r="O712" s="88" t="s">
        <v>337</v>
      </c>
    </row>
    <row r="713">
      <c r="A713" s="49">
        <v>2.0</v>
      </c>
      <c r="B713" s="51" t="s">
        <v>7868</v>
      </c>
      <c r="C713" s="51" t="s">
        <v>2781</v>
      </c>
      <c r="D713" s="49" t="s">
        <v>18</v>
      </c>
      <c r="E713" s="49" t="s">
        <v>2782</v>
      </c>
      <c r="F713" s="49" t="s">
        <v>582</v>
      </c>
      <c r="G713" s="51" t="s">
        <v>640</v>
      </c>
      <c r="H713" s="96">
        <v>43964.0</v>
      </c>
      <c r="I713" s="96">
        <v>43964.0</v>
      </c>
      <c r="J713" s="53" t="s">
        <v>10577</v>
      </c>
      <c r="K713" s="54">
        <v>5160766.11</v>
      </c>
      <c r="L713" s="98" t="s">
        <v>2787</v>
      </c>
      <c r="M713" s="55" t="s">
        <v>2785</v>
      </c>
      <c r="N713" s="56">
        <v>4128612.89</v>
      </c>
      <c r="O713" s="88" t="s">
        <v>695</v>
      </c>
    </row>
    <row r="714">
      <c r="A714" s="258">
        <v>2.0</v>
      </c>
      <c r="B714" s="124" t="s">
        <v>165</v>
      </c>
      <c r="C714" s="124" t="s">
        <v>10004</v>
      </c>
      <c r="D714" s="258">
        <v>127.0</v>
      </c>
      <c r="E714" s="258" t="s">
        <v>3098</v>
      </c>
      <c r="F714" s="258" t="s">
        <v>582</v>
      </c>
      <c r="G714" s="51" t="s">
        <v>640</v>
      </c>
      <c r="H714" s="283">
        <v>43986.0</v>
      </c>
      <c r="I714" s="283">
        <v>43986.0</v>
      </c>
      <c r="J714" s="53" t="s">
        <v>10578</v>
      </c>
      <c r="K714" s="54">
        <v>5160766.11</v>
      </c>
      <c r="L714" s="133" t="s">
        <v>3100</v>
      </c>
      <c r="M714" s="163" t="s">
        <v>3101</v>
      </c>
      <c r="N714" s="437">
        <v>4128612.89</v>
      </c>
      <c r="O714" s="88" t="s">
        <v>695</v>
      </c>
    </row>
    <row r="715">
      <c r="A715" s="49">
        <v>2.0</v>
      </c>
      <c r="B715" s="51" t="s">
        <v>6906</v>
      </c>
      <c r="C715" s="51" t="s">
        <v>6907</v>
      </c>
      <c r="D715" s="49">
        <v>39.0</v>
      </c>
      <c r="E715" s="49" t="s">
        <v>2892</v>
      </c>
      <c r="F715" s="49" t="s">
        <v>582</v>
      </c>
      <c r="G715" s="51" t="s">
        <v>586</v>
      </c>
      <c r="H715" s="96">
        <v>44132.0</v>
      </c>
      <c r="I715" s="96">
        <v>44132.0</v>
      </c>
      <c r="J715" s="53" t="s">
        <v>10579</v>
      </c>
      <c r="K715" s="54">
        <v>9.3458326E7</v>
      </c>
      <c r="L715" s="98" t="s">
        <v>6909</v>
      </c>
      <c r="M715" s="55" t="s">
        <v>6910</v>
      </c>
      <c r="N715" s="56">
        <v>4560014.04</v>
      </c>
      <c r="O715" s="88" t="s">
        <v>672</v>
      </c>
    </row>
    <row r="716">
      <c r="A716" s="49">
        <v>2.0</v>
      </c>
      <c r="B716" s="206" t="s">
        <v>3166</v>
      </c>
      <c r="C716" s="51" t="s">
        <v>70</v>
      </c>
      <c r="D716" s="49">
        <v>949.0</v>
      </c>
      <c r="E716" s="49" t="s">
        <v>3168</v>
      </c>
      <c r="F716" s="49" t="s">
        <v>582</v>
      </c>
      <c r="G716" s="51" t="s">
        <v>640</v>
      </c>
      <c r="H716" s="96">
        <v>44130.0</v>
      </c>
      <c r="I716" s="96">
        <v>44130.0</v>
      </c>
      <c r="J716" s="53" t="s">
        <v>9798</v>
      </c>
      <c r="K716" s="54">
        <v>1.4884582E7</v>
      </c>
      <c r="L716" s="98" t="s">
        <v>3170</v>
      </c>
      <c r="M716" s="55" t="s">
        <v>3171</v>
      </c>
      <c r="N716" s="56">
        <v>5031988.32</v>
      </c>
      <c r="O716" s="154" t="s">
        <v>695</v>
      </c>
      <c r="P716" s="152"/>
    </row>
    <row r="717">
      <c r="A717" s="49">
        <v>2.0</v>
      </c>
      <c r="B717" s="69" t="s">
        <v>7731</v>
      </c>
      <c r="C717" s="69" t="s">
        <v>7741</v>
      </c>
      <c r="D717" s="70">
        <v>336.0</v>
      </c>
      <c r="E717" s="70" t="s">
        <v>7732</v>
      </c>
      <c r="F717" s="70" t="s">
        <v>582</v>
      </c>
      <c r="G717" s="51" t="s">
        <v>586</v>
      </c>
      <c r="H717" s="218">
        <v>43846.0</v>
      </c>
      <c r="I717" s="218">
        <v>43846.0</v>
      </c>
      <c r="J717" s="220" t="s">
        <v>10580</v>
      </c>
      <c r="K717" s="304">
        <v>1.0747962E7</v>
      </c>
      <c r="L717" s="98" t="s">
        <v>7737</v>
      </c>
      <c r="M717" s="55" t="s">
        <v>7735</v>
      </c>
      <c r="N717" s="56">
        <v>5210725.13</v>
      </c>
      <c r="O717" s="88" t="s">
        <v>672</v>
      </c>
    </row>
    <row r="718">
      <c r="A718" s="49">
        <v>2.0</v>
      </c>
      <c r="B718" s="69" t="s">
        <v>3166</v>
      </c>
      <c r="C718" s="69" t="s">
        <v>70</v>
      </c>
      <c r="D718" s="70">
        <v>949.0</v>
      </c>
      <c r="E718" s="70" t="s">
        <v>3168</v>
      </c>
      <c r="F718" s="70" t="s">
        <v>582</v>
      </c>
      <c r="G718" s="51" t="s">
        <v>640</v>
      </c>
      <c r="H718" s="218">
        <v>44141.0</v>
      </c>
      <c r="I718" s="218">
        <v>44141.0</v>
      </c>
      <c r="J718" s="72" t="s">
        <v>10581</v>
      </c>
      <c r="K718" s="304">
        <v>1.4884582E7</v>
      </c>
      <c r="L718" s="98" t="s">
        <v>3170</v>
      </c>
      <c r="M718" s="55" t="s">
        <v>3171</v>
      </c>
      <c r="N718" s="56">
        <v>6875677.28</v>
      </c>
      <c r="O718" s="154" t="s">
        <v>695</v>
      </c>
    </row>
    <row r="719">
      <c r="A719" s="49">
        <v>2.0</v>
      </c>
      <c r="B719" s="51" t="s">
        <v>580</v>
      </c>
      <c r="C719" s="51" t="s">
        <v>10476</v>
      </c>
      <c r="D719" s="49">
        <v>201.0</v>
      </c>
      <c r="E719" s="49" t="s">
        <v>3372</v>
      </c>
      <c r="F719" s="49" t="s">
        <v>582</v>
      </c>
      <c r="G719" s="51" t="s">
        <v>595</v>
      </c>
      <c r="H719" s="200">
        <v>44008.0</v>
      </c>
      <c r="I719" s="200">
        <v>44008.0</v>
      </c>
      <c r="J719" s="81" t="s">
        <v>9809</v>
      </c>
      <c r="K719" s="54">
        <v>2.2906717E7</v>
      </c>
      <c r="L719" s="98" t="s">
        <v>10582</v>
      </c>
      <c r="M719" s="55" t="s">
        <v>3375</v>
      </c>
      <c r="N719" s="56">
        <v>9029816.29</v>
      </c>
      <c r="O719" s="88" t="s">
        <v>672</v>
      </c>
    </row>
    <row r="720">
      <c r="A720" s="49">
        <v>2.0</v>
      </c>
      <c r="B720" s="51" t="s">
        <v>580</v>
      </c>
      <c r="C720" s="51" t="s">
        <v>10476</v>
      </c>
      <c r="D720" s="49">
        <v>201.0</v>
      </c>
      <c r="E720" s="49" t="s">
        <v>3372</v>
      </c>
      <c r="F720" s="49" t="s">
        <v>582</v>
      </c>
      <c r="G720" s="51" t="s">
        <v>595</v>
      </c>
      <c r="H720" s="200">
        <v>44008.0</v>
      </c>
      <c r="I720" s="200">
        <v>44008.0</v>
      </c>
      <c r="J720" s="81" t="s">
        <v>9809</v>
      </c>
      <c r="K720" s="54">
        <v>2.2906717E7</v>
      </c>
      <c r="L720" s="98" t="s">
        <v>10583</v>
      </c>
      <c r="M720" s="55" t="s">
        <v>3375</v>
      </c>
      <c r="N720" s="56">
        <v>9063003.27</v>
      </c>
      <c r="O720" s="88" t="s">
        <v>672</v>
      </c>
    </row>
    <row r="721">
      <c r="A721" s="49">
        <v>2.0</v>
      </c>
      <c r="B721" s="51" t="s">
        <v>6766</v>
      </c>
      <c r="C721" s="51" t="s">
        <v>6767</v>
      </c>
      <c r="D721" s="49" t="s">
        <v>18</v>
      </c>
      <c r="E721" s="49" t="s">
        <v>6768</v>
      </c>
      <c r="F721" s="49" t="s">
        <v>582</v>
      </c>
      <c r="G721" s="51" t="s">
        <v>634</v>
      </c>
      <c r="H721" s="96">
        <v>43941.0</v>
      </c>
      <c r="I721" s="96">
        <v>43941.0</v>
      </c>
      <c r="J721" s="53" t="s">
        <v>10584</v>
      </c>
      <c r="K721" s="54">
        <v>3.7809387E7</v>
      </c>
      <c r="L721" s="98" t="s">
        <v>6770</v>
      </c>
      <c r="M721" s="216" t="s">
        <v>6771</v>
      </c>
      <c r="N721" s="56">
        <v>1.0E7</v>
      </c>
      <c r="O721" s="88" t="s">
        <v>695</v>
      </c>
    </row>
    <row r="722">
      <c r="A722" s="49">
        <v>2.0</v>
      </c>
      <c r="B722" s="206" t="s">
        <v>6906</v>
      </c>
      <c r="C722" s="51" t="s">
        <v>6907</v>
      </c>
      <c r="D722" s="49">
        <v>39.0</v>
      </c>
      <c r="E722" s="49" t="s">
        <v>2892</v>
      </c>
      <c r="F722" s="49" t="s">
        <v>582</v>
      </c>
      <c r="G722" s="51" t="s">
        <v>586</v>
      </c>
      <c r="H722" s="96">
        <v>43997.0</v>
      </c>
      <c r="I722" s="96">
        <v>43997.0</v>
      </c>
      <c r="J722" s="53" t="s">
        <v>10555</v>
      </c>
      <c r="K722" s="54">
        <v>9.3458326E7</v>
      </c>
      <c r="L722" s="98" t="s">
        <v>6909</v>
      </c>
      <c r="M722" s="55" t="s">
        <v>6910</v>
      </c>
      <c r="N722" s="56">
        <v>1.44954609E7</v>
      </c>
      <c r="O722" s="88" t="s">
        <v>672</v>
      </c>
    </row>
    <row r="723">
      <c r="A723" s="49">
        <v>2.0</v>
      </c>
      <c r="B723" s="206" t="s">
        <v>9963</v>
      </c>
      <c r="C723" s="51" t="s">
        <v>9964</v>
      </c>
      <c r="D723" s="49" t="s">
        <v>18</v>
      </c>
      <c r="E723" s="49" t="s">
        <v>697</v>
      </c>
      <c r="F723" s="49" t="s">
        <v>582</v>
      </c>
      <c r="G723" s="51" t="s">
        <v>10559</v>
      </c>
      <c r="H723" s="96">
        <v>44169.0</v>
      </c>
      <c r="I723" s="276">
        <v>44169.0</v>
      </c>
      <c r="J723" s="53" t="s">
        <v>10585</v>
      </c>
      <c r="K723" s="54">
        <v>6.725E7</v>
      </c>
      <c r="L723" s="98" t="s">
        <v>2888</v>
      </c>
      <c r="M723" s="55" t="s">
        <v>2889</v>
      </c>
      <c r="N723" s="56">
        <v>1.56E7</v>
      </c>
      <c r="O723" s="88" t="s">
        <v>695</v>
      </c>
    </row>
    <row r="724">
      <c r="A724" s="49">
        <v>2.0</v>
      </c>
      <c r="B724" s="206" t="s">
        <v>6766</v>
      </c>
      <c r="C724" s="51" t="s">
        <v>6767</v>
      </c>
      <c r="D724" s="49" t="s">
        <v>18</v>
      </c>
      <c r="E724" s="49" t="s">
        <v>6768</v>
      </c>
      <c r="F724" s="49" t="s">
        <v>582</v>
      </c>
      <c r="G724" s="51" t="s">
        <v>634</v>
      </c>
      <c r="H724" s="96">
        <v>44014.0</v>
      </c>
      <c r="I724" s="96">
        <v>44014.0</v>
      </c>
      <c r="J724" s="53" t="s">
        <v>10586</v>
      </c>
      <c r="K724" s="54">
        <v>3.7809387E7</v>
      </c>
      <c r="L724" s="98" t="s">
        <v>6770</v>
      </c>
      <c r="M724" s="216" t="s">
        <v>6771</v>
      </c>
      <c r="N724" s="56">
        <v>1.69151566E7</v>
      </c>
      <c r="O724" s="88" t="s">
        <v>695</v>
      </c>
    </row>
    <row r="725" hidden="1">
      <c r="A725" s="210">
        <v>2.0</v>
      </c>
      <c r="B725" s="294" t="s">
        <v>767</v>
      </c>
      <c r="C725" s="128" t="s">
        <v>10587</v>
      </c>
      <c r="D725" s="210"/>
      <c r="E725" s="210"/>
      <c r="F725" s="210" t="s">
        <v>582</v>
      </c>
      <c r="G725" s="128"/>
      <c r="H725" s="212">
        <v>44194.0</v>
      </c>
      <c r="I725" s="212">
        <v>44196.0</v>
      </c>
      <c r="J725" s="53" t="s">
        <v>10588</v>
      </c>
      <c r="K725" s="132"/>
      <c r="L725" s="133"/>
      <c r="M725" s="134"/>
      <c r="N725" s="213"/>
      <c r="O725" s="58"/>
    </row>
    <row r="726">
      <c r="A726" s="49">
        <v>2.0</v>
      </c>
      <c r="B726" s="51" t="s">
        <v>580</v>
      </c>
      <c r="C726" s="51" t="s">
        <v>9981</v>
      </c>
      <c r="D726" s="49" t="s">
        <v>18</v>
      </c>
      <c r="E726" s="49" t="s">
        <v>711</v>
      </c>
      <c r="F726" s="49" t="s">
        <v>582</v>
      </c>
      <c r="G726" s="51" t="s">
        <v>586</v>
      </c>
      <c r="H726" s="96">
        <v>44091.0</v>
      </c>
      <c r="I726" s="96">
        <v>44091.0</v>
      </c>
      <c r="J726" s="53" t="s">
        <v>10589</v>
      </c>
      <c r="K726" s="54">
        <v>5.1912999E7</v>
      </c>
      <c r="L726" s="98" t="s">
        <v>713</v>
      </c>
      <c r="M726" s="55" t="s">
        <v>714</v>
      </c>
      <c r="N726" s="56">
        <v>4.153039907E7</v>
      </c>
      <c r="O726" s="88" t="s">
        <v>672</v>
      </c>
    </row>
    <row r="727">
      <c r="A727" s="49">
        <v>2.0</v>
      </c>
      <c r="B727" s="206" t="s">
        <v>580</v>
      </c>
      <c r="C727" s="51" t="s">
        <v>7438</v>
      </c>
      <c r="D727" s="49">
        <v>386.0</v>
      </c>
      <c r="E727" s="49" t="s">
        <v>7439</v>
      </c>
      <c r="F727" s="49" t="s">
        <v>582</v>
      </c>
      <c r="G727" s="51" t="s">
        <v>586</v>
      </c>
      <c r="H727" s="96">
        <v>43866.0</v>
      </c>
      <c r="I727" s="96">
        <v>43866.0</v>
      </c>
      <c r="J727" s="53" t="s">
        <v>10556</v>
      </c>
      <c r="K727" s="485">
        <v>1.78149248E8</v>
      </c>
      <c r="L727" s="133" t="s">
        <v>10590</v>
      </c>
      <c r="M727" s="55" t="s">
        <v>3075</v>
      </c>
      <c r="N727" s="56">
        <v>5.5336176E7</v>
      </c>
      <c r="O727" s="88" t="s">
        <v>672</v>
      </c>
    </row>
    <row r="728" hidden="1">
      <c r="A728" s="49">
        <v>2.0</v>
      </c>
      <c r="B728" s="206" t="s">
        <v>1495</v>
      </c>
      <c r="C728" s="51" t="s">
        <v>9903</v>
      </c>
      <c r="D728" s="49">
        <v>142.0</v>
      </c>
      <c r="E728" s="49" t="s">
        <v>10591</v>
      </c>
      <c r="F728" s="49" t="s">
        <v>1027</v>
      </c>
      <c r="G728" s="51" t="s">
        <v>202</v>
      </c>
      <c r="H728" s="96">
        <v>43866.0</v>
      </c>
      <c r="I728" s="200">
        <v>43882.0</v>
      </c>
      <c r="J728" s="81" t="s">
        <v>10592</v>
      </c>
      <c r="K728" s="54" t="s">
        <v>18</v>
      </c>
      <c r="L728" s="398" t="s">
        <v>18</v>
      </c>
      <c r="M728" s="55" t="s">
        <v>18</v>
      </c>
      <c r="N728" s="56" t="s">
        <v>18</v>
      </c>
      <c r="O728" s="425"/>
    </row>
    <row r="729" hidden="1">
      <c r="A729" s="49">
        <v>1.0</v>
      </c>
      <c r="B729" s="51" t="s">
        <v>10593</v>
      </c>
      <c r="C729" s="51" t="s">
        <v>10594</v>
      </c>
      <c r="D729" s="49">
        <v>1109.0</v>
      </c>
      <c r="E729" s="49" t="s">
        <v>18</v>
      </c>
      <c r="F729" s="49" t="s">
        <v>1063</v>
      </c>
      <c r="G729" s="490" t="s">
        <v>18</v>
      </c>
      <c r="H729" s="96">
        <v>44096.0</v>
      </c>
      <c r="I729" s="96">
        <v>44096.0</v>
      </c>
      <c r="J729" s="81" t="s">
        <v>10595</v>
      </c>
      <c r="K729" s="54" t="s">
        <v>18</v>
      </c>
      <c r="L729" s="98" t="s">
        <v>18</v>
      </c>
      <c r="M729" s="55" t="s">
        <v>18</v>
      </c>
      <c r="N729" s="56" t="s">
        <v>18</v>
      </c>
      <c r="O729" s="425"/>
    </row>
    <row r="730" hidden="1">
      <c r="A730" s="210">
        <v>3.0</v>
      </c>
      <c r="B730" s="128" t="s">
        <v>73</v>
      </c>
      <c r="C730" s="128" t="s">
        <v>10596</v>
      </c>
      <c r="D730" s="210" t="s">
        <v>18</v>
      </c>
      <c r="E730" s="210" t="s">
        <v>10597</v>
      </c>
      <c r="F730" s="210" t="s">
        <v>1063</v>
      </c>
      <c r="G730" s="128" t="s">
        <v>9207</v>
      </c>
      <c r="H730" s="212">
        <v>44161.0</v>
      </c>
      <c r="I730" s="212">
        <v>44195.0</v>
      </c>
      <c r="J730" s="53" t="s">
        <v>10598</v>
      </c>
      <c r="K730" s="132" t="s">
        <v>18</v>
      </c>
      <c r="L730" s="397" t="s">
        <v>18</v>
      </c>
      <c r="M730" s="134" t="s">
        <v>18</v>
      </c>
      <c r="N730" s="213" t="s">
        <v>18</v>
      </c>
      <c r="O730" s="58"/>
    </row>
    <row r="731">
      <c r="A731" s="398">
        <v>2.0</v>
      </c>
      <c r="B731" s="98" t="s">
        <v>5256</v>
      </c>
      <c r="C731" s="98" t="s">
        <v>10599</v>
      </c>
      <c r="D731" s="398" t="s">
        <v>18</v>
      </c>
      <c r="E731" s="398" t="s">
        <v>10600</v>
      </c>
      <c r="F731" s="398" t="s">
        <v>1063</v>
      </c>
      <c r="G731" s="98" t="s">
        <v>600</v>
      </c>
      <c r="H731" s="491">
        <v>43945.0</v>
      </c>
      <c r="I731" s="491">
        <v>43945.0</v>
      </c>
      <c r="J731" s="492" t="s">
        <v>9799</v>
      </c>
      <c r="K731" s="493">
        <v>1.8E7</v>
      </c>
      <c r="L731" s="133" t="s">
        <v>10601</v>
      </c>
      <c r="M731" s="494" t="s">
        <v>10602</v>
      </c>
      <c r="N731" s="401">
        <v>1993092.75</v>
      </c>
      <c r="O731" s="88" t="s">
        <v>695</v>
      </c>
    </row>
    <row r="732">
      <c r="A732" s="49">
        <v>2.0</v>
      </c>
      <c r="B732" s="51" t="s">
        <v>10603</v>
      </c>
      <c r="C732" s="51" t="s">
        <v>10604</v>
      </c>
      <c r="D732" s="49" t="s">
        <v>18</v>
      </c>
      <c r="E732" s="49" t="s">
        <v>10605</v>
      </c>
      <c r="F732" s="49" t="s">
        <v>1063</v>
      </c>
      <c r="G732" s="51" t="s">
        <v>10606</v>
      </c>
      <c r="H732" s="96">
        <v>43857.0</v>
      </c>
      <c r="I732" s="96">
        <v>43857.0</v>
      </c>
      <c r="J732" s="53" t="s">
        <v>10607</v>
      </c>
      <c r="K732" s="54">
        <v>1.06E7</v>
      </c>
      <c r="L732" s="98" t="s">
        <v>10608</v>
      </c>
      <c r="M732" s="55" t="s">
        <v>10609</v>
      </c>
      <c r="N732" s="56">
        <v>2650000.0</v>
      </c>
      <c r="O732" s="88" t="s">
        <v>5740</v>
      </c>
    </row>
    <row r="733">
      <c r="A733" s="49">
        <v>3.0</v>
      </c>
      <c r="B733" s="159" t="s">
        <v>73</v>
      </c>
      <c r="C733" s="51" t="s">
        <v>74</v>
      </c>
      <c r="D733" s="49" t="s">
        <v>18</v>
      </c>
      <c r="E733" s="49" t="s">
        <v>1939</v>
      </c>
      <c r="F733" s="49" t="s">
        <v>1063</v>
      </c>
      <c r="G733" s="49" t="s">
        <v>18</v>
      </c>
      <c r="H733" s="52">
        <v>44104.0</v>
      </c>
      <c r="I733" s="52">
        <v>44104.0</v>
      </c>
      <c r="J733" s="53" t="s">
        <v>10610</v>
      </c>
      <c r="K733" s="54">
        <f t="shared" ref="K733:K734" si="3">7349030*75</f>
        <v>551177250</v>
      </c>
      <c r="L733" s="51" t="s">
        <v>1941</v>
      </c>
      <c r="M733" s="55" t="s">
        <v>1942</v>
      </c>
      <c r="N733" s="56">
        <f>43000*80</f>
        <v>3440000</v>
      </c>
      <c r="O733" s="88" t="s">
        <v>79</v>
      </c>
      <c r="P733" s="152"/>
    </row>
    <row r="734">
      <c r="A734" s="49">
        <v>3.0</v>
      </c>
      <c r="B734" s="159" t="s">
        <v>73</v>
      </c>
      <c r="C734" s="51" t="s">
        <v>74</v>
      </c>
      <c r="D734" s="49" t="s">
        <v>18</v>
      </c>
      <c r="E734" s="49" t="s">
        <v>1939</v>
      </c>
      <c r="F734" s="49" t="s">
        <v>1063</v>
      </c>
      <c r="G734" s="49" t="s">
        <v>18</v>
      </c>
      <c r="H734" s="52">
        <v>44004.0</v>
      </c>
      <c r="I734" s="52">
        <v>44004.0</v>
      </c>
      <c r="J734" s="53" t="s">
        <v>10611</v>
      </c>
      <c r="K734" s="54">
        <f t="shared" si="3"/>
        <v>551177250</v>
      </c>
      <c r="L734" s="51" t="s">
        <v>1941</v>
      </c>
      <c r="M734" s="55" t="s">
        <v>1942</v>
      </c>
      <c r="N734" s="56">
        <f>124900*78</f>
        <v>9742200</v>
      </c>
      <c r="O734" s="88" t="s">
        <v>79</v>
      </c>
    </row>
    <row r="735">
      <c r="A735" s="49">
        <v>2.0</v>
      </c>
      <c r="B735" s="51" t="s">
        <v>108</v>
      </c>
      <c r="C735" s="51" t="s">
        <v>8033</v>
      </c>
      <c r="D735" s="49" t="s">
        <v>18</v>
      </c>
      <c r="E735" s="49" t="s">
        <v>8034</v>
      </c>
      <c r="F735" s="49" t="s">
        <v>1063</v>
      </c>
      <c r="G735" s="51" t="s">
        <v>10606</v>
      </c>
      <c r="H735" s="281">
        <v>44019.0</v>
      </c>
      <c r="I735" s="276">
        <v>44019.0</v>
      </c>
      <c r="J735" s="81" t="s">
        <v>9797</v>
      </c>
      <c r="K735" s="54">
        <v>7.6557758E7</v>
      </c>
      <c r="L735" s="133" t="s">
        <v>10612</v>
      </c>
      <c r="M735" s="55" t="s">
        <v>8037</v>
      </c>
      <c r="N735" s="56">
        <v>1.090785887E7</v>
      </c>
      <c r="O735" s="88" t="s">
        <v>5740</v>
      </c>
    </row>
    <row r="736">
      <c r="A736" s="49">
        <v>3.0</v>
      </c>
      <c r="B736" s="159" t="s">
        <v>73</v>
      </c>
      <c r="C736" s="51" t="s">
        <v>74</v>
      </c>
      <c r="D736" s="49" t="s">
        <v>18</v>
      </c>
      <c r="E736" s="49" t="s">
        <v>1939</v>
      </c>
      <c r="F736" s="49" t="s">
        <v>1063</v>
      </c>
      <c r="G736" s="49" t="s">
        <v>18</v>
      </c>
      <c r="H736" s="52">
        <v>44012.0</v>
      </c>
      <c r="I736" s="52">
        <v>44012.0</v>
      </c>
      <c r="J736" s="53" t="s">
        <v>10613</v>
      </c>
      <c r="K736" s="54">
        <f>7349030*75</f>
        <v>551177250</v>
      </c>
      <c r="L736" s="51" t="s">
        <v>1941</v>
      </c>
      <c r="M736" s="55" t="s">
        <v>1942</v>
      </c>
      <c r="N736" s="56">
        <f>177000*80</f>
        <v>14160000</v>
      </c>
      <c r="O736" s="88" t="s">
        <v>79</v>
      </c>
      <c r="P736" s="152"/>
    </row>
    <row r="737">
      <c r="A737" s="49">
        <v>3.0</v>
      </c>
      <c r="B737" s="51" t="s">
        <v>73</v>
      </c>
      <c r="C737" s="51" t="s">
        <v>1944</v>
      </c>
      <c r="D737" s="49" t="s">
        <v>18</v>
      </c>
      <c r="E737" s="49" t="s">
        <v>1945</v>
      </c>
      <c r="F737" s="49" t="s">
        <v>1063</v>
      </c>
      <c r="G737" s="51" t="s">
        <v>1946</v>
      </c>
      <c r="H737" s="200">
        <v>44048.0</v>
      </c>
      <c r="I737" s="200">
        <v>44048.0</v>
      </c>
      <c r="J737" s="53" t="s">
        <v>10614</v>
      </c>
      <c r="K737" s="54">
        <v>9.5703237E7</v>
      </c>
      <c r="L737" s="51" t="s">
        <v>1948</v>
      </c>
      <c r="M737" s="55" t="s">
        <v>1949</v>
      </c>
      <c r="N737" s="56">
        <f>170000*86.62</f>
        <v>14725400</v>
      </c>
      <c r="O737" s="88" t="s">
        <v>695</v>
      </c>
      <c r="P737" s="152"/>
    </row>
    <row r="738">
      <c r="A738" s="49">
        <v>3.0</v>
      </c>
      <c r="B738" s="159" t="s">
        <v>73</v>
      </c>
      <c r="C738" s="51" t="s">
        <v>74</v>
      </c>
      <c r="D738" s="49" t="s">
        <v>18</v>
      </c>
      <c r="E738" s="49" t="s">
        <v>1939</v>
      </c>
      <c r="F738" s="49" t="s">
        <v>1063</v>
      </c>
      <c r="G738" s="49" t="s">
        <v>18</v>
      </c>
      <c r="H738" s="52">
        <v>44133.0</v>
      </c>
      <c r="I738" s="52">
        <v>44133.0</v>
      </c>
      <c r="J738" s="53" t="s">
        <v>10615</v>
      </c>
      <c r="K738" s="54">
        <f>7349030*75</f>
        <v>551177250</v>
      </c>
      <c r="L738" s="51" t="s">
        <v>1941</v>
      </c>
      <c r="M738" s="55" t="s">
        <v>1942</v>
      </c>
      <c r="N738" s="56">
        <f>189945*90</f>
        <v>17095050</v>
      </c>
      <c r="O738" s="88" t="s">
        <v>79</v>
      </c>
    </row>
    <row r="739">
      <c r="A739" s="49">
        <v>3.0</v>
      </c>
      <c r="B739" s="51" t="s">
        <v>73</v>
      </c>
      <c r="C739" s="51" t="s">
        <v>1944</v>
      </c>
      <c r="D739" s="49" t="s">
        <v>18</v>
      </c>
      <c r="E739" s="49" t="s">
        <v>1945</v>
      </c>
      <c r="F739" s="49" t="s">
        <v>1063</v>
      </c>
      <c r="G739" s="51" t="s">
        <v>1946</v>
      </c>
      <c r="H739" s="200">
        <v>44033.0</v>
      </c>
      <c r="I739" s="200">
        <v>44033.0</v>
      </c>
      <c r="J739" s="53" t="s">
        <v>10616</v>
      </c>
      <c r="K739" s="54">
        <v>9.5703237E7</v>
      </c>
      <c r="L739" s="51" t="s">
        <v>1948</v>
      </c>
      <c r="M739" s="55" t="s">
        <v>1949</v>
      </c>
      <c r="N739" s="56">
        <v>1.808174168E7</v>
      </c>
      <c r="O739" s="88" t="s">
        <v>695</v>
      </c>
    </row>
    <row r="740">
      <c r="A740" s="49">
        <v>3.0</v>
      </c>
      <c r="B740" s="159" t="s">
        <v>73</v>
      </c>
      <c r="C740" s="51" t="s">
        <v>74</v>
      </c>
      <c r="D740" s="49" t="s">
        <v>18</v>
      </c>
      <c r="E740" s="49" t="s">
        <v>1950</v>
      </c>
      <c r="F740" s="49" t="s">
        <v>1063</v>
      </c>
      <c r="G740" s="49" t="s">
        <v>18</v>
      </c>
      <c r="H740" s="52">
        <v>44193.0</v>
      </c>
      <c r="I740" s="52">
        <v>44193.0</v>
      </c>
      <c r="J740" s="53" t="s">
        <v>10617</v>
      </c>
      <c r="K740" s="54">
        <f>7349030*75</f>
        <v>551177250</v>
      </c>
      <c r="L740" s="51" t="s">
        <v>1941</v>
      </c>
      <c r="M740" s="55" t="s">
        <v>78</v>
      </c>
      <c r="N740" s="56">
        <v>2.688327094E7</v>
      </c>
      <c r="O740" s="88" t="s">
        <v>79</v>
      </c>
    </row>
    <row r="741">
      <c r="A741" s="49">
        <v>2.0</v>
      </c>
      <c r="B741" s="51" t="s">
        <v>108</v>
      </c>
      <c r="C741" s="51" t="s">
        <v>8033</v>
      </c>
      <c r="D741" s="49" t="s">
        <v>18</v>
      </c>
      <c r="E741" s="49" t="s">
        <v>8034</v>
      </c>
      <c r="F741" s="49" t="s">
        <v>1063</v>
      </c>
      <c r="G741" s="51" t="s">
        <v>10606</v>
      </c>
      <c r="H741" s="281">
        <v>43895.0</v>
      </c>
      <c r="I741" s="276">
        <v>43895.0</v>
      </c>
      <c r="J741" s="81" t="s">
        <v>10618</v>
      </c>
      <c r="K741" s="54">
        <v>7.6557758E7</v>
      </c>
      <c r="L741" s="133" t="s">
        <v>10612</v>
      </c>
      <c r="M741" s="55" t="s">
        <v>8037</v>
      </c>
      <c r="N741" s="56">
        <v>3.282494946E7</v>
      </c>
      <c r="O741" s="88" t="s">
        <v>5740</v>
      </c>
    </row>
    <row r="742">
      <c r="A742" s="49">
        <v>1.0</v>
      </c>
      <c r="B742" s="49" t="s">
        <v>8231</v>
      </c>
      <c r="C742" s="51" t="s">
        <v>426</v>
      </c>
      <c r="D742" s="49">
        <v>675.0</v>
      </c>
      <c r="E742" s="49" t="s">
        <v>10619</v>
      </c>
      <c r="F742" s="49" t="s">
        <v>1071</v>
      </c>
      <c r="G742" s="51" t="s">
        <v>18</v>
      </c>
      <c r="H742" s="96">
        <v>44011.0</v>
      </c>
      <c r="I742" s="96">
        <v>44011.0</v>
      </c>
      <c r="J742" s="81" t="s">
        <v>10620</v>
      </c>
      <c r="K742" s="54">
        <v>21420.0</v>
      </c>
      <c r="L742" s="98" t="s">
        <v>10621</v>
      </c>
      <c r="M742" s="55" t="s">
        <v>10622</v>
      </c>
      <c r="N742" s="56">
        <v>21420.0</v>
      </c>
      <c r="O742" s="88" t="s">
        <v>337</v>
      </c>
    </row>
    <row r="743">
      <c r="A743" s="49">
        <v>1.0</v>
      </c>
      <c r="B743" s="51" t="s">
        <v>4371</v>
      </c>
      <c r="C743" s="51" t="s">
        <v>1975</v>
      </c>
      <c r="D743" s="49">
        <v>846.0</v>
      </c>
      <c r="E743" s="49" t="s">
        <v>10623</v>
      </c>
      <c r="F743" s="49" t="s">
        <v>1071</v>
      </c>
      <c r="G743" s="51" t="s">
        <v>18</v>
      </c>
      <c r="H743" s="200">
        <v>44050.0</v>
      </c>
      <c r="I743" s="96">
        <v>44050.0</v>
      </c>
      <c r="J743" s="53" t="s">
        <v>10624</v>
      </c>
      <c r="K743" s="54">
        <v>22327.0</v>
      </c>
      <c r="L743" s="98" t="s">
        <v>10625</v>
      </c>
      <c r="M743" s="55" t="s">
        <v>10626</v>
      </c>
      <c r="N743" s="56">
        <v>22327.0</v>
      </c>
      <c r="O743" s="88" t="s">
        <v>337</v>
      </c>
    </row>
    <row r="744">
      <c r="A744" s="49">
        <v>1.0</v>
      </c>
      <c r="B744" s="51" t="s">
        <v>10627</v>
      </c>
      <c r="C744" s="51" t="s">
        <v>2140</v>
      </c>
      <c r="D744" s="49">
        <v>284.0</v>
      </c>
      <c r="E744" s="49" t="s">
        <v>10628</v>
      </c>
      <c r="F744" s="49" t="s">
        <v>1071</v>
      </c>
      <c r="G744" s="51" t="s">
        <v>18</v>
      </c>
      <c r="H744" s="96">
        <v>43915.0</v>
      </c>
      <c r="I744" s="96">
        <v>43915.0</v>
      </c>
      <c r="J744" s="53" t="s">
        <v>10629</v>
      </c>
      <c r="K744" s="54">
        <v>63207.0</v>
      </c>
      <c r="L744" s="98" t="s">
        <v>10630</v>
      </c>
      <c r="M744" s="55" t="s">
        <v>10631</v>
      </c>
      <c r="N744" s="56">
        <v>31603.5</v>
      </c>
      <c r="O744" s="88" t="s">
        <v>337</v>
      </c>
      <c r="P744" s="152"/>
    </row>
    <row r="745">
      <c r="A745" s="49">
        <v>1.0</v>
      </c>
      <c r="B745" s="51" t="s">
        <v>10627</v>
      </c>
      <c r="C745" s="51" t="s">
        <v>2140</v>
      </c>
      <c r="D745" s="49">
        <v>284.0</v>
      </c>
      <c r="E745" s="49" t="s">
        <v>10628</v>
      </c>
      <c r="F745" s="49" t="s">
        <v>1071</v>
      </c>
      <c r="G745" s="51" t="s">
        <v>18</v>
      </c>
      <c r="H745" s="96">
        <v>44012.0</v>
      </c>
      <c r="I745" s="96">
        <v>44012.0</v>
      </c>
      <c r="J745" s="53" t="s">
        <v>9775</v>
      </c>
      <c r="K745" s="54">
        <v>63207.0</v>
      </c>
      <c r="L745" s="98" t="s">
        <v>10630</v>
      </c>
      <c r="M745" s="55" t="s">
        <v>10631</v>
      </c>
      <c r="N745" s="56">
        <v>31603.5</v>
      </c>
      <c r="O745" s="88" t="s">
        <v>337</v>
      </c>
      <c r="P745" s="152"/>
    </row>
    <row r="746">
      <c r="A746" s="49">
        <v>1.0</v>
      </c>
      <c r="B746" s="51" t="s">
        <v>10632</v>
      </c>
      <c r="C746" s="51" t="s">
        <v>426</v>
      </c>
      <c r="D746" s="49" t="s">
        <v>18</v>
      </c>
      <c r="E746" s="49" t="s">
        <v>10633</v>
      </c>
      <c r="F746" s="49" t="s">
        <v>1071</v>
      </c>
      <c r="G746" s="51" t="s">
        <v>18</v>
      </c>
      <c r="H746" s="96">
        <v>44075.0</v>
      </c>
      <c r="I746" s="96">
        <v>44075.0</v>
      </c>
      <c r="J746" s="53" t="s">
        <v>10634</v>
      </c>
      <c r="K746" s="54">
        <v>64260.0</v>
      </c>
      <c r="L746" s="98" t="s">
        <v>10635</v>
      </c>
      <c r="M746" s="55" t="s">
        <v>10636</v>
      </c>
      <c r="N746" s="56">
        <v>32130.0</v>
      </c>
      <c r="O746" s="88" t="s">
        <v>337</v>
      </c>
    </row>
    <row r="747">
      <c r="A747" s="210">
        <v>1.0</v>
      </c>
      <c r="B747" s="128" t="s">
        <v>10637</v>
      </c>
      <c r="C747" s="128" t="s">
        <v>577</v>
      </c>
      <c r="D747" s="210" t="s">
        <v>18</v>
      </c>
      <c r="E747" s="210" t="s">
        <v>10638</v>
      </c>
      <c r="F747" s="210" t="s">
        <v>1071</v>
      </c>
      <c r="G747" s="128" t="s">
        <v>18</v>
      </c>
      <c r="H747" s="212">
        <v>44151.0</v>
      </c>
      <c r="I747" s="212">
        <v>44151.0</v>
      </c>
      <c r="J747" s="53" t="s">
        <v>10639</v>
      </c>
      <c r="K747" s="132">
        <v>37270.0</v>
      </c>
      <c r="L747" s="133" t="s">
        <v>10640</v>
      </c>
      <c r="M747" s="134" t="s">
        <v>577</v>
      </c>
      <c r="N747" s="213">
        <v>37271.0</v>
      </c>
      <c r="O747" s="154" t="s">
        <v>577</v>
      </c>
    </row>
    <row r="748">
      <c r="A748" s="49">
        <v>1.0</v>
      </c>
      <c r="B748" s="51" t="s">
        <v>5236</v>
      </c>
      <c r="C748" s="51" t="s">
        <v>426</v>
      </c>
      <c r="D748" s="49" t="s">
        <v>18</v>
      </c>
      <c r="E748" s="49" t="s">
        <v>5044</v>
      </c>
      <c r="F748" s="49" t="s">
        <v>1071</v>
      </c>
      <c r="G748" s="51" t="s">
        <v>18</v>
      </c>
      <c r="H748" s="96">
        <v>43937.0</v>
      </c>
      <c r="I748" s="96">
        <v>43937.0</v>
      </c>
      <c r="J748" s="53" t="s">
        <v>10641</v>
      </c>
      <c r="K748" s="54">
        <v>39840.0</v>
      </c>
      <c r="L748" s="98" t="s">
        <v>10642</v>
      </c>
      <c r="M748" s="55" t="s">
        <v>10643</v>
      </c>
      <c r="N748" s="56">
        <v>39840.0</v>
      </c>
      <c r="O748" s="88" t="s">
        <v>337</v>
      </c>
    </row>
    <row r="749" hidden="1">
      <c r="A749" s="258">
        <v>1.0</v>
      </c>
      <c r="B749" s="206" t="s">
        <v>10644</v>
      </c>
      <c r="C749" s="51" t="s">
        <v>577</v>
      </c>
      <c r="D749" s="49">
        <v>703.0</v>
      </c>
      <c r="E749" s="49" t="s">
        <v>10645</v>
      </c>
      <c r="F749" s="49" t="s">
        <v>1071</v>
      </c>
      <c r="G749" s="51" t="s">
        <v>18</v>
      </c>
      <c r="H749" s="96">
        <v>44034.0</v>
      </c>
      <c r="I749" s="283">
        <v>44034.0</v>
      </c>
      <c r="J749" s="81" t="s">
        <v>10646</v>
      </c>
      <c r="K749" s="227">
        <v>40522.0</v>
      </c>
      <c r="L749" s="133" t="s">
        <v>10647</v>
      </c>
      <c r="M749" s="163" t="s">
        <v>18</v>
      </c>
      <c r="N749" s="437">
        <v>40522.0</v>
      </c>
      <c r="O749" s="88" t="s">
        <v>337</v>
      </c>
    </row>
    <row r="750">
      <c r="A750" s="49">
        <v>1.0</v>
      </c>
      <c r="B750" s="51" t="s">
        <v>2052</v>
      </c>
      <c r="C750" s="51" t="s">
        <v>10648</v>
      </c>
      <c r="D750" s="49" t="s">
        <v>18</v>
      </c>
      <c r="E750" s="49" t="s">
        <v>10649</v>
      </c>
      <c r="F750" s="49" t="s">
        <v>1071</v>
      </c>
      <c r="G750" s="51" t="s">
        <v>18</v>
      </c>
      <c r="H750" s="96">
        <v>43937.0</v>
      </c>
      <c r="I750" s="129">
        <v>43937.0</v>
      </c>
      <c r="J750" s="474" t="s">
        <v>10641</v>
      </c>
      <c r="K750" s="54">
        <v>45276.0</v>
      </c>
      <c r="L750" s="98" t="s">
        <v>10650</v>
      </c>
      <c r="M750" s="55" t="s">
        <v>10651</v>
      </c>
      <c r="N750" s="56">
        <v>45276.0</v>
      </c>
      <c r="O750" s="88" t="s">
        <v>337</v>
      </c>
    </row>
    <row r="751">
      <c r="A751" s="49">
        <v>1.0</v>
      </c>
      <c r="B751" s="51" t="s">
        <v>102</v>
      </c>
      <c r="C751" s="51" t="s">
        <v>426</v>
      </c>
      <c r="D751" s="49">
        <v>758.0</v>
      </c>
      <c r="E751" s="49" t="s">
        <v>10652</v>
      </c>
      <c r="F751" s="49" t="s">
        <v>1071</v>
      </c>
      <c r="G751" s="51" t="s">
        <v>18</v>
      </c>
      <c r="H751" s="96">
        <v>44126.0</v>
      </c>
      <c r="I751" s="96">
        <v>44126.0</v>
      </c>
      <c r="J751" s="53" t="s">
        <v>9777</v>
      </c>
      <c r="K751" s="54">
        <v>58760.0</v>
      </c>
      <c r="L751" s="98" t="s">
        <v>10653</v>
      </c>
      <c r="M751" s="55" t="s">
        <v>10654</v>
      </c>
      <c r="N751" s="56">
        <v>58760.0</v>
      </c>
      <c r="O751" s="154" t="s">
        <v>337</v>
      </c>
    </row>
    <row r="752">
      <c r="A752" s="49">
        <v>1.0</v>
      </c>
      <c r="B752" s="51" t="s">
        <v>3774</v>
      </c>
      <c r="C752" s="51" t="s">
        <v>6178</v>
      </c>
      <c r="D752" s="49">
        <v>453.0</v>
      </c>
      <c r="E752" s="49" t="s">
        <v>10655</v>
      </c>
      <c r="F752" s="49" t="s">
        <v>1071</v>
      </c>
      <c r="G752" s="51" t="s">
        <v>18</v>
      </c>
      <c r="H752" s="96">
        <v>43979.0</v>
      </c>
      <c r="I752" s="96">
        <v>43979.0</v>
      </c>
      <c r="J752" s="53" t="s">
        <v>10656</v>
      </c>
      <c r="K752" s="54">
        <v>121298.0</v>
      </c>
      <c r="L752" s="495" t="s">
        <v>10657</v>
      </c>
      <c r="M752" s="55" t="s">
        <v>10658</v>
      </c>
      <c r="N752" s="56">
        <v>60649.0</v>
      </c>
      <c r="O752" s="88" t="s">
        <v>337</v>
      </c>
    </row>
    <row r="753">
      <c r="A753" s="49">
        <v>1.0</v>
      </c>
      <c r="B753" s="51" t="s">
        <v>3774</v>
      </c>
      <c r="C753" s="51" t="s">
        <v>6178</v>
      </c>
      <c r="D753" s="49">
        <v>453.0</v>
      </c>
      <c r="E753" s="49" t="s">
        <v>10655</v>
      </c>
      <c r="F753" s="49" t="s">
        <v>1071</v>
      </c>
      <c r="G753" s="51" t="s">
        <v>18</v>
      </c>
      <c r="H753" s="96">
        <v>44120.0</v>
      </c>
      <c r="I753" s="96">
        <v>44120.0</v>
      </c>
      <c r="J753" s="53" t="s">
        <v>10659</v>
      </c>
      <c r="K753" s="54">
        <v>121298.0</v>
      </c>
      <c r="L753" s="495" t="s">
        <v>10657</v>
      </c>
      <c r="M753" s="55" t="s">
        <v>10658</v>
      </c>
      <c r="N753" s="56">
        <v>60649.0</v>
      </c>
      <c r="O753" s="88" t="s">
        <v>337</v>
      </c>
    </row>
    <row r="754">
      <c r="A754" s="49">
        <v>1.0</v>
      </c>
      <c r="B754" s="51" t="s">
        <v>10660</v>
      </c>
      <c r="C754" s="51" t="s">
        <v>10661</v>
      </c>
      <c r="D754" s="49">
        <v>532.0</v>
      </c>
      <c r="E754" s="49" t="s">
        <v>10662</v>
      </c>
      <c r="F754" s="49" t="s">
        <v>1071</v>
      </c>
      <c r="G754" s="51" t="s">
        <v>18</v>
      </c>
      <c r="H754" s="96">
        <v>43987.0</v>
      </c>
      <c r="I754" s="96">
        <v>43987.0</v>
      </c>
      <c r="J754" s="53" t="s">
        <v>10663</v>
      </c>
      <c r="K754" s="54">
        <v>61503.0</v>
      </c>
      <c r="L754" s="98" t="s">
        <v>10664</v>
      </c>
      <c r="M754" s="55" t="s">
        <v>10665</v>
      </c>
      <c r="N754" s="56">
        <v>61503.0</v>
      </c>
      <c r="O754" s="88" t="s">
        <v>337</v>
      </c>
    </row>
    <row r="755">
      <c r="A755" s="210">
        <v>1.0</v>
      </c>
      <c r="B755" s="128" t="s">
        <v>5452</v>
      </c>
      <c r="C755" s="128" t="s">
        <v>3820</v>
      </c>
      <c r="D755" s="210" t="s">
        <v>18</v>
      </c>
      <c r="E755" s="210" t="s">
        <v>10666</v>
      </c>
      <c r="F755" s="210" t="s">
        <v>1071</v>
      </c>
      <c r="G755" s="128" t="s">
        <v>18</v>
      </c>
      <c r="H755" s="212">
        <v>44174.0</v>
      </c>
      <c r="I755" s="212">
        <v>44174.0</v>
      </c>
      <c r="J755" s="53" t="s">
        <v>9815</v>
      </c>
      <c r="K755" s="227">
        <v>65149.0</v>
      </c>
      <c r="L755" s="133" t="s">
        <v>10667</v>
      </c>
      <c r="M755" s="134" t="s">
        <v>10668</v>
      </c>
      <c r="N755" s="213">
        <v>65149.0</v>
      </c>
      <c r="O755" s="154" t="s">
        <v>337</v>
      </c>
    </row>
    <row r="756">
      <c r="A756" s="49">
        <v>1.0</v>
      </c>
      <c r="B756" s="49" t="s">
        <v>9175</v>
      </c>
      <c r="C756" s="51" t="s">
        <v>1319</v>
      </c>
      <c r="D756" s="49">
        <v>1050.0</v>
      </c>
      <c r="E756" s="49" t="s">
        <v>9176</v>
      </c>
      <c r="F756" s="49" t="s">
        <v>1071</v>
      </c>
      <c r="G756" s="51" t="s">
        <v>18</v>
      </c>
      <c r="H756" s="96">
        <v>44132.0</v>
      </c>
      <c r="I756" s="96">
        <v>44132.0</v>
      </c>
      <c r="J756" s="53" t="s">
        <v>10579</v>
      </c>
      <c r="K756" s="54">
        <v>69080.0</v>
      </c>
      <c r="L756" s="98" t="s">
        <v>10669</v>
      </c>
      <c r="M756" s="55" t="s">
        <v>10670</v>
      </c>
      <c r="N756" s="56">
        <v>69080.0</v>
      </c>
      <c r="O756" s="154" t="s">
        <v>577</v>
      </c>
    </row>
    <row r="757">
      <c r="A757" s="49">
        <v>1.0</v>
      </c>
      <c r="B757" s="51" t="s">
        <v>10671</v>
      </c>
      <c r="C757" s="51" t="s">
        <v>577</v>
      </c>
      <c r="D757" s="49">
        <v>995.0</v>
      </c>
      <c r="E757" s="49" t="s">
        <v>10672</v>
      </c>
      <c r="F757" s="49" t="s">
        <v>1071</v>
      </c>
      <c r="G757" s="51" t="s">
        <v>18</v>
      </c>
      <c r="H757" s="96">
        <v>44132.0</v>
      </c>
      <c r="I757" s="96">
        <v>44132.0</v>
      </c>
      <c r="J757" s="53" t="s">
        <v>10579</v>
      </c>
      <c r="K757" s="54">
        <v>71080.0</v>
      </c>
      <c r="L757" s="98" t="s">
        <v>10673</v>
      </c>
      <c r="M757" s="55" t="s">
        <v>10674</v>
      </c>
      <c r="N757" s="56">
        <v>71080.0</v>
      </c>
      <c r="O757" s="154" t="s">
        <v>577</v>
      </c>
    </row>
    <row r="758" hidden="1">
      <c r="A758" s="49">
        <v>1.0</v>
      </c>
      <c r="B758" s="51" t="s">
        <v>10675</v>
      </c>
      <c r="C758" s="51" t="s">
        <v>577</v>
      </c>
      <c r="D758" s="49" t="s">
        <v>18</v>
      </c>
      <c r="E758" s="49" t="s">
        <v>10676</v>
      </c>
      <c r="F758" s="49" t="s">
        <v>1071</v>
      </c>
      <c r="G758" s="51" t="s">
        <v>18</v>
      </c>
      <c r="H758" s="96">
        <v>44071.0</v>
      </c>
      <c r="I758" s="96">
        <v>44071.0</v>
      </c>
      <c r="J758" s="53" t="s">
        <v>10677</v>
      </c>
      <c r="K758" s="54">
        <v>73080.0</v>
      </c>
      <c r="L758" s="98" t="s">
        <v>10678</v>
      </c>
      <c r="M758" s="55" t="s">
        <v>18</v>
      </c>
      <c r="N758" s="56">
        <v>73080.0</v>
      </c>
      <c r="O758" s="88" t="s">
        <v>337</v>
      </c>
    </row>
    <row r="759">
      <c r="A759" s="49">
        <v>1.0</v>
      </c>
      <c r="B759" s="85" t="s">
        <v>10679</v>
      </c>
      <c r="C759" s="51" t="s">
        <v>6188</v>
      </c>
      <c r="D759" s="49">
        <v>57.0</v>
      </c>
      <c r="E759" s="49" t="s">
        <v>10680</v>
      </c>
      <c r="F759" s="49" t="s">
        <v>1071</v>
      </c>
      <c r="G759" s="51" t="s">
        <v>18</v>
      </c>
      <c r="H759" s="96">
        <v>43857.0</v>
      </c>
      <c r="I759" s="96">
        <v>43857.0</v>
      </c>
      <c r="J759" s="53" t="s">
        <v>9776</v>
      </c>
      <c r="K759" s="54">
        <v>74080.0</v>
      </c>
      <c r="L759" s="98" t="s">
        <v>10681</v>
      </c>
      <c r="M759" s="55" t="s">
        <v>577</v>
      </c>
      <c r="N759" s="56">
        <v>74080.0</v>
      </c>
      <c r="O759" s="88" t="s">
        <v>337</v>
      </c>
    </row>
    <row r="760" hidden="1">
      <c r="A760" s="49">
        <v>1.0</v>
      </c>
      <c r="B760" s="51" t="s">
        <v>127</v>
      </c>
      <c r="C760" s="51" t="s">
        <v>577</v>
      </c>
      <c r="D760" s="49">
        <v>699.0</v>
      </c>
      <c r="E760" s="49" t="s">
        <v>10682</v>
      </c>
      <c r="F760" s="49" t="s">
        <v>1071</v>
      </c>
      <c r="G760" s="51" t="s">
        <v>18</v>
      </c>
      <c r="H760" s="96">
        <v>44068.0</v>
      </c>
      <c r="I760" s="96">
        <v>44068.0</v>
      </c>
      <c r="J760" s="81" t="s">
        <v>10683</v>
      </c>
      <c r="K760" s="54">
        <v>74080.0</v>
      </c>
      <c r="L760" s="98" t="s">
        <v>10684</v>
      </c>
      <c r="M760" s="55" t="s">
        <v>18</v>
      </c>
      <c r="N760" s="56">
        <v>74080.0</v>
      </c>
      <c r="O760" s="88" t="s">
        <v>337</v>
      </c>
    </row>
    <row r="761">
      <c r="A761" s="49">
        <v>1.0</v>
      </c>
      <c r="B761" s="51" t="s">
        <v>1396</v>
      </c>
      <c r="C761" s="51" t="s">
        <v>5487</v>
      </c>
      <c r="D761" s="49">
        <v>787.0</v>
      </c>
      <c r="E761" s="49" t="s">
        <v>10685</v>
      </c>
      <c r="F761" s="49" t="s">
        <v>1071</v>
      </c>
      <c r="G761" s="51" t="s">
        <v>18</v>
      </c>
      <c r="H761" s="96">
        <v>44036.0</v>
      </c>
      <c r="I761" s="96">
        <v>44036.0</v>
      </c>
      <c r="J761" s="53" t="s">
        <v>10686</v>
      </c>
      <c r="K761" s="54">
        <v>82200.0</v>
      </c>
      <c r="L761" s="98" t="s">
        <v>10687</v>
      </c>
      <c r="M761" s="55" t="s">
        <v>10688</v>
      </c>
      <c r="N761" s="56">
        <v>82200.0</v>
      </c>
      <c r="O761" s="88" t="s">
        <v>337</v>
      </c>
    </row>
    <row r="762">
      <c r="A762" s="49">
        <v>2.0</v>
      </c>
      <c r="B762" s="51" t="s">
        <v>165</v>
      </c>
      <c r="C762" s="51" t="s">
        <v>892</v>
      </c>
      <c r="D762" s="49">
        <v>534.0</v>
      </c>
      <c r="E762" s="49" t="s">
        <v>4277</v>
      </c>
      <c r="F762" s="49" t="s">
        <v>1071</v>
      </c>
      <c r="G762" s="51" t="s">
        <v>18</v>
      </c>
      <c r="H762" s="96">
        <v>44188.0</v>
      </c>
      <c r="I762" s="96">
        <v>44188.0</v>
      </c>
      <c r="J762" s="53" t="s">
        <v>9791</v>
      </c>
      <c r="K762" s="54">
        <v>835305.0</v>
      </c>
      <c r="L762" s="98" t="s">
        <v>4278</v>
      </c>
      <c r="M762" s="55" t="s">
        <v>4279</v>
      </c>
      <c r="N762" s="56">
        <v>83321.6</v>
      </c>
      <c r="O762" s="95" t="s">
        <v>337</v>
      </c>
    </row>
    <row r="763">
      <c r="A763" s="49">
        <v>1.0</v>
      </c>
      <c r="B763" s="206" t="s">
        <v>4371</v>
      </c>
      <c r="C763" s="51" t="s">
        <v>1975</v>
      </c>
      <c r="D763" s="49">
        <v>846.0</v>
      </c>
      <c r="E763" s="49" t="s">
        <v>10623</v>
      </c>
      <c r="F763" s="49" t="s">
        <v>1071</v>
      </c>
      <c r="G763" s="51" t="s">
        <v>18</v>
      </c>
      <c r="H763" s="200">
        <v>44050.0</v>
      </c>
      <c r="I763" s="96">
        <v>44050.0</v>
      </c>
      <c r="J763" s="53" t="s">
        <v>10624</v>
      </c>
      <c r="K763" s="54">
        <v>89352.0</v>
      </c>
      <c r="L763" s="98" t="s">
        <v>10689</v>
      </c>
      <c r="M763" s="55" t="s">
        <v>10626</v>
      </c>
      <c r="N763" s="56">
        <v>89352.0</v>
      </c>
      <c r="O763" s="88" t="s">
        <v>337</v>
      </c>
    </row>
    <row r="764">
      <c r="A764" s="49">
        <v>1.0</v>
      </c>
      <c r="B764" s="51" t="s">
        <v>4248</v>
      </c>
      <c r="C764" s="51" t="s">
        <v>4593</v>
      </c>
      <c r="D764" s="49" t="s">
        <v>18</v>
      </c>
      <c r="E764" s="49" t="s">
        <v>4249</v>
      </c>
      <c r="F764" s="210" t="s">
        <v>1071</v>
      </c>
      <c r="G764" s="128" t="s">
        <v>18</v>
      </c>
      <c r="H764" s="212">
        <v>44188.0</v>
      </c>
      <c r="I764" s="212">
        <v>44188.0</v>
      </c>
      <c r="J764" s="53" t="s">
        <v>9791</v>
      </c>
      <c r="K764" s="54">
        <v>912603.0</v>
      </c>
      <c r="L764" s="98" t="s">
        <v>10690</v>
      </c>
      <c r="M764" s="55" t="s">
        <v>4252</v>
      </c>
      <c r="N764" s="56">
        <v>93328.69</v>
      </c>
      <c r="O764" s="154" t="s">
        <v>337</v>
      </c>
    </row>
    <row r="765">
      <c r="A765" s="49">
        <v>1.0</v>
      </c>
      <c r="B765" s="51" t="s">
        <v>3859</v>
      </c>
      <c r="C765" s="51" t="s">
        <v>291</v>
      </c>
      <c r="D765" s="49" t="s">
        <v>18</v>
      </c>
      <c r="E765" s="49" t="s">
        <v>9969</v>
      </c>
      <c r="F765" s="49" t="s">
        <v>1071</v>
      </c>
      <c r="G765" s="51" t="s">
        <v>18</v>
      </c>
      <c r="H765" s="96">
        <v>44125.0</v>
      </c>
      <c r="I765" s="96">
        <v>44125.0</v>
      </c>
      <c r="J765" s="466" t="s">
        <v>9805</v>
      </c>
      <c r="K765" s="54">
        <v>486024.0</v>
      </c>
      <c r="L765" s="133" t="s">
        <v>10691</v>
      </c>
      <c r="M765" s="55" t="s">
        <v>10692</v>
      </c>
      <c r="N765" s="401">
        <v>97204.8</v>
      </c>
      <c r="O765" s="88" t="s">
        <v>337</v>
      </c>
    </row>
    <row r="766">
      <c r="A766" s="210">
        <v>1.0</v>
      </c>
      <c r="B766" s="128" t="s">
        <v>233</v>
      </c>
      <c r="C766" s="128" t="s">
        <v>2587</v>
      </c>
      <c r="D766" s="210">
        <v>1444.0</v>
      </c>
      <c r="E766" s="210" t="s">
        <v>4606</v>
      </c>
      <c r="F766" s="210" t="s">
        <v>1071</v>
      </c>
      <c r="G766" s="128" t="s">
        <v>18</v>
      </c>
      <c r="H766" s="212">
        <v>44190.0</v>
      </c>
      <c r="I766" s="212">
        <v>44190.0</v>
      </c>
      <c r="J766" s="53" t="s">
        <v>10693</v>
      </c>
      <c r="K766" s="132">
        <v>123836.0</v>
      </c>
      <c r="L766" s="496" t="s">
        <v>4608</v>
      </c>
      <c r="M766" s="134" t="s">
        <v>4609</v>
      </c>
      <c r="N766" s="213">
        <v>123836.0</v>
      </c>
      <c r="O766" s="154" t="s">
        <v>337</v>
      </c>
    </row>
    <row r="767">
      <c r="A767" s="210">
        <v>1.0</v>
      </c>
      <c r="B767" s="128" t="s">
        <v>6084</v>
      </c>
      <c r="C767" s="128" t="s">
        <v>10694</v>
      </c>
      <c r="D767" s="210">
        <v>1418.0</v>
      </c>
      <c r="E767" s="210" t="s">
        <v>10695</v>
      </c>
      <c r="F767" s="210" t="s">
        <v>1071</v>
      </c>
      <c r="G767" s="128" t="s">
        <v>18</v>
      </c>
      <c r="H767" s="212">
        <v>44183.0</v>
      </c>
      <c r="I767" s="212">
        <v>44183.0</v>
      </c>
      <c r="J767" s="53" t="s">
        <v>9796</v>
      </c>
      <c r="K767" s="132">
        <v>139630.0</v>
      </c>
      <c r="L767" s="133" t="s">
        <v>10696</v>
      </c>
      <c r="M767" s="134" t="s">
        <v>10697</v>
      </c>
      <c r="N767" s="213">
        <v>139630.0</v>
      </c>
      <c r="O767" s="154" t="s">
        <v>337</v>
      </c>
    </row>
    <row r="768">
      <c r="A768" s="49">
        <v>1.0</v>
      </c>
      <c r="B768" s="51" t="s">
        <v>10698</v>
      </c>
      <c r="C768" s="51" t="s">
        <v>577</v>
      </c>
      <c r="D768" s="49">
        <v>245.0</v>
      </c>
      <c r="E768" s="49" t="s">
        <v>10699</v>
      </c>
      <c r="F768" s="49" t="s">
        <v>1071</v>
      </c>
      <c r="G768" s="51" t="s">
        <v>18</v>
      </c>
      <c r="H768" s="96">
        <v>43900.0</v>
      </c>
      <c r="I768" s="96">
        <v>43900.0</v>
      </c>
      <c r="J768" s="53" t="s">
        <v>10700</v>
      </c>
      <c r="K768" s="54">
        <v>140160.0</v>
      </c>
      <c r="L768" s="98" t="s">
        <v>10701</v>
      </c>
      <c r="M768" s="55" t="s">
        <v>577</v>
      </c>
      <c r="N768" s="56">
        <v>140160.0</v>
      </c>
      <c r="O768" s="88" t="s">
        <v>337</v>
      </c>
    </row>
    <row r="769">
      <c r="A769" s="49">
        <v>2.0</v>
      </c>
      <c r="B769" s="51" t="s">
        <v>165</v>
      </c>
      <c r="C769" s="51" t="s">
        <v>892</v>
      </c>
      <c r="D769" s="49">
        <v>534.0</v>
      </c>
      <c r="E769" s="49" t="s">
        <v>4277</v>
      </c>
      <c r="F769" s="49" t="s">
        <v>1071</v>
      </c>
      <c r="G769" s="51" t="s">
        <v>18</v>
      </c>
      <c r="H769" s="96">
        <v>44172.0</v>
      </c>
      <c r="I769" s="96">
        <v>44172.0</v>
      </c>
      <c r="J769" s="53" t="s">
        <v>10702</v>
      </c>
      <c r="K769" s="54">
        <v>835305.0</v>
      </c>
      <c r="L769" s="98" t="s">
        <v>10703</v>
      </c>
      <c r="M769" s="55" t="s">
        <v>10704</v>
      </c>
      <c r="N769" s="56">
        <v>167061.0</v>
      </c>
      <c r="O769" s="88" t="s">
        <v>337</v>
      </c>
    </row>
    <row r="770">
      <c r="A770" s="49">
        <v>1.0</v>
      </c>
      <c r="B770" s="51" t="s">
        <v>2885</v>
      </c>
      <c r="C770" s="51" t="s">
        <v>10705</v>
      </c>
      <c r="D770" s="49">
        <v>147.0</v>
      </c>
      <c r="E770" s="49" t="s">
        <v>10706</v>
      </c>
      <c r="F770" s="49" t="s">
        <v>1071</v>
      </c>
      <c r="G770" s="51" t="s">
        <v>18</v>
      </c>
      <c r="H770" s="96">
        <v>43991.0</v>
      </c>
      <c r="I770" s="276">
        <v>43991.0</v>
      </c>
      <c r="J770" s="296" t="s">
        <v>10707</v>
      </c>
      <c r="K770" s="54">
        <v>797896.0</v>
      </c>
      <c r="L770" s="98" t="s">
        <v>10708</v>
      </c>
      <c r="M770" s="55" t="s">
        <v>10709</v>
      </c>
      <c r="N770" s="56">
        <v>178869.0</v>
      </c>
      <c r="O770" s="88" t="s">
        <v>337</v>
      </c>
    </row>
    <row r="771" hidden="1">
      <c r="A771" s="49">
        <v>1.0</v>
      </c>
      <c r="B771" s="51" t="s">
        <v>10710</v>
      </c>
      <c r="C771" s="51" t="s">
        <v>10711</v>
      </c>
      <c r="D771" s="49">
        <v>983.0</v>
      </c>
      <c r="E771" s="49" t="s">
        <v>18</v>
      </c>
      <c r="F771" s="49" t="s">
        <v>1071</v>
      </c>
      <c r="G771" s="51" t="s">
        <v>18</v>
      </c>
      <c r="H771" s="96">
        <v>44077.0</v>
      </c>
      <c r="I771" s="96">
        <v>44077.0</v>
      </c>
      <c r="J771" s="81" t="s">
        <v>10712</v>
      </c>
      <c r="K771" s="122" t="s">
        <v>18</v>
      </c>
      <c r="L771" s="98" t="s">
        <v>18</v>
      </c>
      <c r="M771" s="443" t="s">
        <v>18</v>
      </c>
      <c r="N771" s="56" t="s">
        <v>18</v>
      </c>
      <c r="O771" s="88"/>
    </row>
    <row r="772" hidden="1">
      <c r="A772" s="49">
        <v>1.0</v>
      </c>
      <c r="B772" s="51" t="s">
        <v>127</v>
      </c>
      <c r="C772" s="51" t="s">
        <v>577</v>
      </c>
      <c r="D772" s="49">
        <v>988.0</v>
      </c>
      <c r="E772" s="49" t="s">
        <v>18</v>
      </c>
      <c r="F772" s="49" t="s">
        <v>1071</v>
      </c>
      <c r="G772" s="51" t="s">
        <v>18</v>
      </c>
      <c r="H772" s="96">
        <v>44077.0</v>
      </c>
      <c r="I772" s="96">
        <v>44077.0</v>
      </c>
      <c r="J772" s="81" t="s">
        <v>10713</v>
      </c>
      <c r="K772" s="54" t="s">
        <v>18</v>
      </c>
      <c r="L772" s="98" t="s">
        <v>18</v>
      </c>
      <c r="M772" s="55" t="s">
        <v>18</v>
      </c>
      <c r="N772" s="56" t="s">
        <v>18</v>
      </c>
      <c r="O772" s="425"/>
    </row>
    <row r="773" hidden="1">
      <c r="A773" s="49">
        <v>1.0</v>
      </c>
      <c r="B773" s="51" t="s">
        <v>10714</v>
      </c>
      <c r="C773" s="51" t="s">
        <v>5688</v>
      </c>
      <c r="D773" s="49">
        <v>15.0</v>
      </c>
      <c r="E773" s="49" t="s">
        <v>18</v>
      </c>
      <c r="F773" s="49" t="s">
        <v>1071</v>
      </c>
      <c r="G773" s="51" t="s">
        <v>18</v>
      </c>
      <c r="H773" s="96">
        <v>43843.0</v>
      </c>
      <c r="I773" s="96">
        <v>43846.0</v>
      </c>
      <c r="J773" s="53" t="s">
        <v>10715</v>
      </c>
      <c r="K773" s="54" t="s">
        <v>18</v>
      </c>
      <c r="L773" s="98" t="s">
        <v>18</v>
      </c>
      <c r="M773" s="55" t="s">
        <v>18</v>
      </c>
      <c r="N773" s="56" t="s">
        <v>18</v>
      </c>
      <c r="O773" s="425"/>
    </row>
    <row r="774" hidden="1">
      <c r="A774" s="49">
        <v>1.0</v>
      </c>
      <c r="B774" s="51" t="s">
        <v>9331</v>
      </c>
      <c r="C774" s="51" t="s">
        <v>2697</v>
      </c>
      <c r="D774" s="49">
        <v>21.0</v>
      </c>
      <c r="E774" s="49" t="s">
        <v>18</v>
      </c>
      <c r="F774" s="49" t="s">
        <v>1071</v>
      </c>
      <c r="G774" s="51" t="s">
        <v>18</v>
      </c>
      <c r="H774" s="96">
        <v>43844.0</v>
      </c>
      <c r="I774" s="96">
        <v>43844.0</v>
      </c>
      <c r="J774" s="53" t="s">
        <v>10716</v>
      </c>
      <c r="K774" s="54" t="s">
        <v>18</v>
      </c>
      <c r="L774" s="98" t="s">
        <v>18</v>
      </c>
      <c r="M774" s="55" t="s">
        <v>18</v>
      </c>
      <c r="N774" s="56" t="s">
        <v>18</v>
      </c>
      <c r="O774" s="425"/>
      <c r="P774" s="497"/>
    </row>
    <row r="775" hidden="1">
      <c r="A775" s="49">
        <v>1.0</v>
      </c>
      <c r="B775" s="51" t="s">
        <v>5436</v>
      </c>
      <c r="C775" s="51" t="s">
        <v>10717</v>
      </c>
      <c r="D775" s="49">
        <v>68.0</v>
      </c>
      <c r="E775" s="49" t="s">
        <v>18</v>
      </c>
      <c r="F775" s="49" t="s">
        <v>1071</v>
      </c>
      <c r="G775" s="51" t="s">
        <v>18</v>
      </c>
      <c r="H775" s="200">
        <v>43851.0</v>
      </c>
      <c r="I775" s="200">
        <v>43851.0</v>
      </c>
      <c r="J775" s="53" t="s">
        <v>10718</v>
      </c>
      <c r="K775" s="439" t="s">
        <v>18</v>
      </c>
      <c r="L775" s="98" t="s">
        <v>18</v>
      </c>
      <c r="M775" s="51" t="s">
        <v>18</v>
      </c>
      <c r="N775" s="51" t="s">
        <v>18</v>
      </c>
      <c r="O775" s="425"/>
    </row>
    <row r="776" hidden="1">
      <c r="A776" s="49">
        <v>1.0</v>
      </c>
      <c r="B776" s="51" t="s">
        <v>10719</v>
      </c>
      <c r="C776" s="51" t="s">
        <v>892</v>
      </c>
      <c r="D776" s="49">
        <v>114.0</v>
      </c>
      <c r="E776" s="49" t="s">
        <v>18</v>
      </c>
      <c r="F776" s="49" t="s">
        <v>1071</v>
      </c>
      <c r="G776" s="51" t="s">
        <v>18</v>
      </c>
      <c r="H776" s="96">
        <v>43860.0</v>
      </c>
      <c r="I776" s="96">
        <v>43864.0</v>
      </c>
      <c r="J776" s="53" t="s">
        <v>10720</v>
      </c>
      <c r="K776" s="54" t="s">
        <v>18</v>
      </c>
      <c r="L776" s="98" t="s">
        <v>18</v>
      </c>
      <c r="M776" s="49" t="s">
        <v>18</v>
      </c>
      <c r="N776" s="67" t="s">
        <v>18</v>
      </c>
      <c r="O776" s="425"/>
    </row>
    <row r="777" hidden="1">
      <c r="A777" s="49">
        <v>1.0</v>
      </c>
      <c r="B777" s="51" t="s">
        <v>312</v>
      </c>
      <c r="C777" s="51" t="s">
        <v>3349</v>
      </c>
      <c r="D777" s="49">
        <v>119.0</v>
      </c>
      <c r="E777" s="49" t="s">
        <v>18</v>
      </c>
      <c r="F777" s="49" t="s">
        <v>1071</v>
      </c>
      <c r="G777" s="51" t="s">
        <v>18</v>
      </c>
      <c r="H777" s="96">
        <v>43860.0</v>
      </c>
      <c r="I777" s="96">
        <v>43864.0</v>
      </c>
      <c r="J777" s="53" t="s">
        <v>10721</v>
      </c>
      <c r="K777" s="54" t="s">
        <v>18</v>
      </c>
      <c r="L777" s="98" t="s">
        <v>18</v>
      </c>
      <c r="M777" s="49" t="s">
        <v>18</v>
      </c>
      <c r="N777" s="67" t="s">
        <v>18</v>
      </c>
      <c r="O777" s="88"/>
    </row>
    <row r="778" hidden="1">
      <c r="A778" s="49">
        <v>1.0</v>
      </c>
      <c r="B778" s="51" t="s">
        <v>10722</v>
      </c>
      <c r="C778" s="51" t="s">
        <v>2697</v>
      </c>
      <c r="D778" s="49">
        <v>128.0</v>
      </c>
      <c r="E778" s="49" t="s">
        <v>18</v>
      </c>
      <c r="F778" s="49" t="s">
        <v>1071</v>
      </c>
      <c r="G778" s="51" t="s">
        <v>18</v>
      </c>
      <c r="H778" s="96">
        <v>43864.0</v>
      </c>
      <c r="I778" s="96">
        <v>43864.0</v>
      </c>
      <c r="J778" s="81" t="s">
        <v>10723</v>
      </c>
      <c r="K778" s="54" t="s">
        <v>18</v>
      </c>
      <c r="L778" s="98" t="s">
        <v>18</v>
      </c>
      <c r="M778" s="55" t="s">
        <v>18</v>
      </c>
      <c r="N778" s="56" t="s">
        <v>18</v>
      </c>
      <c r="O778" s="88"/>
    </row>
    <row r="779" hidden="1">
      <c r="A779" s="49">
        <v>1.0</v>
      </c>
      <c r="B779" s="51" t="s">
        <v>10724</v>
      </c>
      <c r="C779" s="51" t="s">
        <v>10725</v>
      </c>
      <c r="D779" s="49">
        <v>193.0</v>
      </c>
      <c r="E779" s="49" t="s">
        <v>18</v>
      </c>
      <c r="F779" s="49" t="s">
        <v>1071</v>
      </c>
      <c r="G779" s="51" t="s">
        <v>18</v>
      </c>
      <c r="H779" s="96">
        <v>43873.0</v>
      </c>
      <c r="I779" s="96">
        <v>43873.0</v>
      </c>
      <c r="J779" s="53" t="s">
        <v>10726</v>
      </c>
      <c r="K779" s="54" t="s">
        <v>18</v>
      </c>
      <c r="L779" s="98" t="s">
        <v>18</v>
      </c>
      <c r="M779" s="55" t="s">
        <v>18</v>
      </c>
      <c r="N779" s="56"/>
      <c r="O779" s="425"/>
    </row>
    <row r="780" hidden="1">
      <c r="A780" s="49">
        <v>1.0</v>
      </c>
      <c r="B780" s="51" t="s">
        <v>5436</v>
      </c>
      <c r="C780" s="51" t="s">
        <v>10727</v>
      </c>
      <c r="D780" s="49">
        <v>261.0</v>
      </c>
      <c r="E780" s="49" t="s">
        <v>18</v>
      </c>
      <c r="F780" s="49" t="s">
        <v>1071</v>
      </c>
      <c r="G780" s="51" t="s">
        <v>18</v>
      </c>
      <c r="H780" s="200">
        <v>43889.0</v>
      </c>
      <c r="I780" s="200">
        <v>43889.0</v>
      </c>
      <c r="J780" s="81" t="s">
        <v>10728</v>
      </c>
      <c r="K780" s="54" t="s">
        <v>18</v>
      </c>
      <c r="L780" s="98" t="s">
        <v>18</v>
      </c>
      <c r="M780" s="55" t="s">
        <v>18</v>
      </c>
      <c r="N780" s="56" t="s">
        <v>18</v>
      </c>
      <c r="O780" s="425"/>
    </row>
    <row r="781" hidden="1">
      <c r="A781" s="49">
        <v>1.0</v>
      </c>
      <c r="B781" s="206" t="s">
        <v>10729</v>
      </c>
      <c r="C781" s="51" t="s">
        <v>10730</v>
      </c>
      <c r="D781" s="49">
        <v>279.0</v>
      </c>
      <c r="E781" s="49" t="s">
        <v>18</v>
      </c>
      <c r="F781" s="49" t="s">
        <v>1071</v>
      </c>
      <c r="G781" s="51" t="s">
        <v>18</v>
      </c>
      <c r="H781" s="96">
        <v>43894.0</v>
      </c>
      <c r="I781" s="96">
        <v>43894.0</v>
      </c>
      <c r="J781" s="53" t="s">
        <v>10731</v>
      </c>
      <c r="K781" s="54" t="s">
        <v>18</v>
      </c>
      <c r="L781" s="98" t="s">
        <v>18</v>
      </c>
      <c r="M781" s="55" t="s">
        <v>18</v>
      </c>
      <c r="N781" s="55" t="s">
        <v>18</v>
      </c>
      <c r="O781" s="425"/>
      <c r="P781" s="152"/>
    </row>
    <row r="782" hidden="1">
      <c r="A782" s="49">
        <v>1.0</v>
      </c>
      <c r="B782" s="51" t="s">
        <v>10732</v>
      </c>
      <c r="C782" s="51" t="s">
        <v>120</v>
      </c>
      <c r="D782" s="49" t="s">
        <v>10733</v>
      </c>
      <c r="E782" s="49" t="s">
        <v>18</v>
      </c>
      <c r="F782" s="49" t="s">
        <v>1071</v>
      </c>
      <c r="G782" s="51" t="s">
        <v>18</v>
      </c>
      <c r="H782" s="96">
        <v>43916.0</v>
      </c>
      <c r="I782" s="96">
        <v>43924.0</v>
      </c>
      <c r="J782" s="53" t="s">
        <v>10734</v>
      </c>
      <c r="K782" s="54" t="s">
        <v>18</v>
      </c>
      <c r="L782" s="98" t="s">
        <v>18</v>
      </c>
      <c r="M782" s="55" t="s">
        <v>18</v>
      </c>
      <c r="N782" s="56" t="s">
        <v>18</v>
      </c>
      <c r="O782" s="425"/>
    </row>
    <row r="783" hidden="1">
      <c r="A783" s="49">
        <v>1.0</v>
      </c>
      <c r="B783" s="51" t="s">
        <v>10735</v>
      </c>
      <c r="C783" s="51" t="s">
        <v>10736</v>
      </c>
      <c r="D783" s="49">
        <v>417.0</v>
      </c>
      <c r="E783" s="49" t="s">
        <v>18</v>
      </c>
      <c r="F783" s="49" t="s">
        <v>1071</v>
      </c>
      <c r="G783" s="51" t="s">
        <v>18</v>
      </c>
      <c r="H783" s="96">
        <v>43927.0</v>
      </c>
      <c r="I783" s="96">
        <v>43927.0</v>
      </c>
      <c r="J783" s="53" t="s">
        <v>10737</v>
      </c>
      <c r="K783" s="54" t="s">
        <v>18</v>
      </c>
      <c r="L783" s="98" t="s">
        <v>18</v>
      </c>
      <c r="M783" s="55" t="s">
        <v>18</v>
      </c>
      <c r="N783" s="56" t="s">
        <v>18</v>
      </c>
      <c r="O783" s="425"/>
    </row>
    <row r="784" hidden="1">
      <c r="A784" s="49">
        <v>1.0</v>
      </c>
      <c r="B784" s="51" t="s">
        <v>933</v>
      </c>
      <c r="C784" s="51" t="s">
        <v>2697</v>
      </c>
      <c r="D784" s="49">
        <v>425.0</v>
      </c>
      <c r="E784" s="49" t="s">
        <v>18</v>
      </c>
      <c r="F784" s="49" t="s">
        <v>1071</v>
      </c>
      <c r="G784" s="51" t="s">
        <v>18</v>
      </c>
      <c r="H784" s="96">
        <v>43927.0</v>
      </c>
      <c r="I784" s="96">
        <v>43934.0</v>
      </c>
      <c r="J784" s="53" t="s">
        <v>10738</v>
      </c>
      <c r="K784" s="54" t="s">
        <v>18</v>
      </c>
      <c r="L784" s="98" t="s">
        <v>18</v>
      </c>
      <c r="M784" s="55" t="s">
        <v>18</v>
      </c>
      <c r="N784" s="56" t="s">
        <v>18</v>
      </c>
      <c r="O784" s="425"/>
    </row>
    <row r="785" hidden="1">
      <c r="A785" s="49">
        <v>1.0</v>
      </c>
      <c r="B785" s="51" t="s">
        <v>933</v>
      </c>
      <c r="C785" s="51" t="s">
        <v>2697</v>
      </c>
      <c r="D785" s="49">
        <v>426.0</v>
      </c>
      <c r="E785" s="49" t="s">
        <v>18</v>
      </c>
      <c r="F785" s="49" t="s">
        <v>1071</v>
      </c>
      <c r="G785" s="51" t="s">
        <v>18</v>
      </c>
      <c r="H785" s="218">
        <v>43927.0</v>
      </c>
      <c r="I785" s="218">
        <v>43934.0</v>
      </c>
      <c r="J785" s="72" t="s">
        <v>10738</v>
      </c>
      <c r="K785" s="54" t="s">
        <v>18</v>
      </c>
      <c r="L785" s="250" t="s">
        <v>18</v>
      </c>
      <c r="M785" s="74" t="s">
        <v>18</v>
      </c>
      <c r="N785" s="74" t="s">
        <v>18</v>
      </c>
      <c r="O785" s="425"/>
    </row>
    <row r="786" hidden="1">
      <c r="A786" s="49">
        <v>1.0</v>
      </c>
      <c r="B786" s="51" t="s">
        <v>10739</v>
      </c>
      <c r="C786" s="51" t="s">
        <v>2340</v>
      </c>
      <c r="D786" s="49">
        <v>456.0</v>
      </c>
      <c r="E786" s="49" t="s">
        <v>18</v>
      </c>
      <c r="F786" s="49" t="s">
        <v>1071</v>
      </c>
      <c r="G786" s="51" t="s">
        <v>18</v>
      </c>
      <c r="H786" s="498">
        <v>43938.0</v>
      </c>
      <c r="I786" s="218">
        <v>43941.0</v>
      </c>
      <c r="J786" s="72" t="s">
        <v>10740</v>
      </c>
      <c r="K786" s="304" t="s">
        <v>18</v>
      </c>
      <c r="L786" s="250" t="s">
        <v>18</v>
      </c>
      <c r="M786" s="73" t="s">
        <v>18</v>
      </c>
      <c r="N786" s="74" t="s">
        <v>18</v>
      </c>
      <c r="O786" s="425"/>
    </row>
    <row r="787" hidden="1">
      <c r="A787" s="49">
        <v>1.0</v>
      </c>
      <c r="B787" s="69" t="s">
        <v>10741</v>
      </c>
      <c r="C787" s="69" t="s">
        <v>2340</v>
      </c>
      <c r="D787" s="70">
        <v>459.0</v>
      </c>
      <c r="E787" s="70" t="s">
        <v>18</v>
      </c>
      <c r="F787" s="70" t="s">
        <v>1071</v>
      </c>
      <c r="G787" s="69" t="s">
        <v>18</v>
      </c>
      <c r="H787" s="498">
        <v>43938.0</v>
      </c>
      <c r="I787" s="218">
        <v>43941.0</v>
      </c>
      <c r="J787" s="72" t="s">
        <v>10742</v>
      </c>
      <c r="K787" s="304" t="s">
        <v>18</v>
      </c>
      <c r="L787" s="250" t="s">
        <v>18</v>
      </c>
      <c r="M787" s="73" t="s">
        <v>18</v>
      </c>
      <c r="N787" s="74" t="s">
        <v>18</v>
      </c>
      <c r="O787" s="88"/>
    </row>
    <row r="788" hidden="1">
      <c r="A788" s="49">
        <v>1.0</v>
      </c>
      <c r="B788" s="51" t="s">
        <v>2163</v>
      </c>
      <c r="C788" s="69" t="s">
        <v>892</v>
      </c>
      <c r="D788" s="70">
        <v>491.0</v>
      </c>
      <c r="E788" s="49" t="s">
        <v>18</v>
      </c>
      <c r="F788" s="70" t="s">
        <v>1071</v>
      </c>
      <c r="G788" s="69" t="s">
        <v>680</v>
      </c>
      <c r="H788" s="96">
        <v>43948.0</v>
      </c>
      <c r="I788" s="218">
        <v>43948.0</v>
      </c>
      <c r="J788" s="72" t="s">
        <v>10743</v>
      </c>
      <c r="K788" s="54" t="s">
        <v>18</v>
      </c>
      <c r="L788" s="98" t="s">
        <v>18</v>
      </c>
      <c r="M788" s="55" t="s">
        <v>18</v>
      </c>
      <c r="N788" s="56" t="s">
        <v>18</v>
      </c>
      <c r="O788" s="425"/>
    </row>
    <row r="789" hidden="1">
      <c r="A789" s="49">
        <v>1.0</v>
      </c>
      <c r="B789" s="51" t="s">
        <v>10744</v>
      </c>
      <c r="C789" s="51" t="s">
        <v>153</v>
      </c>
      <c r="D789" s="49">
        <v>500.0</v>
      </c>
      <c r="E789" s="49" t="s">
        <v>18</v>
      </c>
      <c r="F789" s="49" t="s">
        <v>1071</v>
      </c>
      <c r="G789" s="51" t="s">
        <v>18</v>
      </c>
      <c r="H789" s="96">
        <v>43950.0</v>
      </c>
      <c r="I789" s="96">
        <v>43951.0</v>
      </c>
      <c r="J789" s="53" t="s">
        <v>10745</v>
      </c>
      <c r="K789" s="54" t="s">
        <v>18</v>
      </c>
      <c r="L789" s="98" t="s">
        <v>18</v>
      </c>
      <c r="M789" s="55" t="s">
        <v>18</v>
      </c>
      <c r="N789" s="56" t="s">
        <v>18</v>
      </c>
      <c r="O789" s="425"/>
    </row>
    <row r="790" hidden="1">
      <c r="A790" s="49">
        <v>1.0</v>
      </c>
      <c r="B790" s="51" t="s">
        <v>10746</v>
      </c>
      <c r="C790" s="51" t="s">
        <v>153</v>
      </c>
      <c r="D790" s="49">
        <v>503.0</v>
      </c>
      <c r="E790" s="49" t="s">
        <v>18</v>
      </c>
      <c r="F790" s="49" t="s">
        <v>1071</v>
      </c>
      <c r="G790" s="51" t="s">
        <v>18</v>
      </c>
      <c r="H790" s="96">
        <v>43950.0</v>
      </c>
      <c r="I790" s="96">
        <v>43951.0</v>
      </c>
      <c r="J790" s="53" t="s">
        <v>10747</v>
      </c>
      <c r="K790" s="54" t="s">
        <v>18</v>
      </c>
      <c r="L790" s="98" t="s">
        <v>18</v>
      </c>
      <c r="M790" s="55" t="s">
        <v>18</v>
      </c>
      <c r="N790" s="56" t="s">
        <v>18</v>
      </c>
      <c r="O790" s="425"/>
    </row>
    <row r="791" hidden="1">
      <c r="A791" s="49">
        <v>1.0</v>
      </c>
      <c r="B791" s="51" t="s">
        <v>10748</v>
      </c>
      <c r="C791" s="51" t="s">
        <v>153</v>
      </c>
      <c r="D791" s="49">
        <v>496.0</v>
      </c>
      <c r="E791" s="49" t="s">
        <v>18</v>
      </c>
      <c r="F791" s="49" t="s">
        <v>1071</v>
      </c>
      <c r="G791" s="51" t="s">
        <v>18</v>
      </c>
      <c r="H791" s="96">
        <v>43950.0</v>
      </c>
      <c r="I791" s="96">
        <v>43951.0</v>
      </c>
      <c r="J791" s="53" t="s">
        <v>10749</v>
      </c>
      <c r="K791" s="54" t="s">
        <v>18</v>
      </c>
      <c r="L791" s="98" t="s">
        <v>18</v>
      </c>
      <c r="M791" s="55" t="s">
        <v>18</v>
      </c>
      <c r="N791" s="56" t="s">
        <v>18</v>
      </c>
      <c r="O791" s="425"/>
    </row>
    <row r="792" hidden="1">
      <c r="A792" s="49">
        <v>1.0</v>
      </c>
      <c r="B792" s="51" t="s">
        <v>10750</v>
      </c>
      <c r="C792" s="51" t="s">
        <v>153</v>
      </c>
      <c r="D792" s="49">
        <v>499.0</v>
      </c>
      <c r="E792" s="49" t="s">
        <v>18</v>
      </c>
      <c r="F792" s="49" t="s">
        <v>1071</v>
      </c>
      <c r="G792" s="51" t="s">
        <v>18</v>
      </c>
      <c r="H792" s="96">
        <v>43950.0</v>
      </c>
      <c r="I792" s="96">
        <v>43951.0</v>
      </c>
      <c r="J792" s="53" t="s">
        <v>10747</v>
      </c>
      <c r="K792" s="54" t="s">
        <v>18</v>
      </c>
      <c r="L792" s="98" t="s">
        <v>18</v>
      </c>
      <c r="M792" s="55" t="s">
        <v>18</v>
      </c>
      <c r="N792" s="56" t="s">
        <v>18</v>
      </c>
      <c r="O792" s="88"/>
    </row>
    <row r="793" hidden="1">
      <c r="A793" s="49">
        <v>1.0</v>
      </c>
      <c r="B793" s="51" t="s">
        <v>10751</v>
      </c>
      <c r="C793" s="51" t="s">
        <v>153</v>
      </c>
      <c r="D793" s="49">
        <v>511.0</v>
      </c>
      <c r="E793" s="49" t="s">
        <v>18</v>
      </c>
      <c r="F793" s="49" t="s">
        <v>1071</v>
      </c>
      <c r="G793" s="51" t="s">
        <v>18</v>
      </c>
      <c r="H793" s="96">
        <v>43957.0</v>
      </c>
      <c r="I793" s="96">
        <v>43957.0</v>
      </c>
      <c r="J793" s="53" t="s">
        <v>10752</v>
      </c>
      <c r="K793" s="54" t="s">
        <v>18</v>
      </c>
      <c r="L793" s="98" t="s">
        <v>18</v>
      </c>
      <c r="M793" s="55" t="s">
        <v>18</v>
      </c>
      <c r="N793" s="56" t="s">
        <v>18</v>
      </c>
      <c r="O793" s="425"/>
    </row>
    <row r="794" hidden="1">
      <c r="A794" s="49">
        <v>1.0</v>
      </c>
      <c r="B794" s="51" t="s">
        <v>10753</v>
      </c>
      <c r="C794" s="51" t="s">
        <v>153</v>
      </c>
      <c r="D794" s="49">
        <v>518.0</v>
      </c>
      <c r="E794" s="49" t="s">
        <v>18</v>
      </c>
      <c r="F794" s="49" t="s">
        <v>1071</v>
      </c>
      <c r="G794" s="51" t="s">
        <v>18</v>
      </c>
      <c r="H794" s="96">
        <v>43958.0</v>
      </c>
      <c r="I794" s="96">
        <v>43958.0</v>
      </c>
      <c r="J794" s="53" t="s">
        <v>10754</v>
      </c>
      <c r="K794" s="54" t="s">
        <v>18</v>
      </c>
      <c r="L794" s="98" t="s">
        <v>18</v>
      </c>
      <c r="M794" s="55" t="s">
        <v>18</v>
      </c>
      <c r="N794" s="56" t="s">
        <v>18</v>
      </c>
      <c r="O794" s="425"/>
    </row>
    <row r="795" hidden="1">
      <c r="A795" s="49">
        <v>1.0</v>
      </c>
      <c r="B795" s="51" t="s">
        <v>10755</v>
      </c>
      <c r="C795" s="51" t="s">
        <v>10756</v>
      </c>
      <c r="D795" s="49">
        <v>505.0</v>
      </c>
      <c r="E795" s="49" t="s">
        <v>18</v>
      </c>
      <c r="F795" s="49" t="s">
        <v>1071</v>
      </c>
      <c r="G795" s="51" t="s">
        <v>18</v>
      </c>
      <c r="H795" s="96">
        <v>43951.0</v>
      </c>
      <c r="I795" s="96">
        <v>43966.0</v>
      </c>
      <c r="J795" s="53" t="s">
        <v>10757</v>
      </c>
      <c r="K795" s="54" t="s">
        <v>18</v>
      </c>
      <c r="L795" s="98" t="s">
        <v>18</v>
      </c>
      <c r="M795" s="55" t="s">
        <v>18</v>
      </c>
      <c r="N795" s="56" t="s">
        <v>18</v>
      </c>
      <c r="O795" s="425"/>
    </row>
    <row r="796" hidden="1">
      <c r="A796" s="49">
        <v>1.0</v>
      </c>
      <c r="B796" s="51" t="s">
        <v>8088</v>
      </c>
      <c r="C796" s="51" t="s">
        <v>291</v>
      </c>
      <c r="D796" s="49">
        <v>536.0</v>
      </c>
      <c r="E796" s="49" t="s">
        <v>18</v>
      </c>
      <c r="F796" s="49" t="s">
        <v>1071</v>
      </c>
      <c r="G796" s="51" t="s">
        <v>18</v>
      </c>
      <c r="H796" s="96">
        <v>43964.0</v>
      </c>
      <c r="I796" s="96">
        <v>43966.0</v>
      </c>
      <c r="J796" s="53" t="s">
        <v>10758</v>
      </c>
      <c r="K796" s="54" t="s">
        <v>18</v>
      </c>
      <c r="L796" s="98" t="s">
        <v>18</v>
      </c>
      <c r="M796" s="55" t="s">
        <v>18</v>
      </c>
      <c r="N796" s="56" t="s">
        <v>18</v>
      </c>
      <c r="O796" s="425"/>
      <c r="P796" s="152"/>
    </row>
    <row r="797" hidden="1">
      <c r="A797" s="49">
        <v>1.0</v>
      </c>
      <c r="B797" s="51" t="s">
        <v>10759</v>
      </c>
      <c r="C797" s="51" t="s">
        <v>10760</v>
      </c>
      <c r="D797" s="51">
        <v>226.0</v>
      </c>
      <c r="E797" s="49" t="s">
        <v>18</v>
      </c>
      <c r="F797" s="258" t="s">
        <v>1071</v>
      </c>
      <c r="G797" s="51"/>
      <c r="H797" s="96">
        <v>43880.0</v>
      </c>
      <c r="I797" s="96">
        <v>43880.0</v>
      </c>
      <c r="J797" s="53" t="s">
        <v>10761</v>
      </c>
      <c r="K797" s="54" t="s">
        <v>18</v>
      </c>
      <c r="L797" s="98" t="s">
        <v>18</v>
      </c>
      <c r="M797" s="55" t="s">
        <v>18</v>
      </c>
      <c r="N797" s="56" t="s">
        <v>18</v>
      </c>
      <c r="O797" s="425"/>
    </row>
    <row r="798" hidden="1">
      <c r="A798" s="49">
        <v>1.0</v>
      </c>
      <c r="B798" s="51" t="s">
        <v>10762</v>
      </c>
      <c r="C798" s="51" t="s">
        <v>1593</v>
      </c>
      <c r="D798" s="49">
        <v>438.0</v>
      </c>
      <c r="E798" s="49" t="s">
        <v>18</v>
      </c>
      <c r="F798" s="49" t="s">
        <v>1071</v>
      </c>
      <c r="G798" s="51" t="s">
        <v>18</v>
      </c>
      <c r="H798" s="96">
        <v>43937.0</v>
      </c>
      <c r="I798" s="96">
        <v>43941.0</v>
      </c>
      <c r="J798" s="53" t="s">
        <v>10763</v>
      </c>
      <c r="K798" s="54" t="s">
        <v>18</v>
      </c>
      <c r="L798" s="98" t="s">
        <v>18</v>
      </c>
      <c r="M798" s="55" t="s">
        <v>18</v>
      </c>
      <c r="N798" s="56" t="s">
        <v>18</v>
      </c>
      <c r="O798" s="425"/>
    </row>
    <row r="799" hidden="1">
      <c r="A799" s="49">
        <v>1.0</v>
      </c>
      <c r="B799" s="206" t="s">
        <v>10764</v>
      </c>
      <c r="C799" s="51" t="s">
        <v>10765</v>
      </c>
      <c r="D799" s="49">
        <v>490.0</v>
      </c>
      <c r="E799" s="49" t="s">
        <v>18</v>
      </c>
      <c r="F799" s="49" t="s">
        <v>1071</v>
      </c>
      <c r="G799" s="51" t="s">
        <v>18</v>
      </c>
      <c r="H799" s="96">
        <v>43948.0</v>
      </c>
      <c r="I799" s="96">
        <v>43950.0</v>
      </c>
      <c r="J799" s="53" t="s">
        <v>10766</v>
      </c>
      <c r="K799" s="54" t="s">
        <v>5678</v>
      </c>
      <c r="L799" s="98" t="s">
        <v>18</v>
      </c>
      <c r="M799" s="55" t="s">
        <v>18</v>
      </c>
      <c r="N799" s="56" t="s">
        <v>18</v>
      </c>
      <c r="O799" s="425"/>
    </row>
    <row r="800" hidden="1">
      <c r="A800" s="49">
        <v>1.0</v>
      </c>
      <c r="B800" s="51" t="s">
        <v>108</v>
      </c>
      <c r="C800" s="51" t="s">
        <v>534</v>
      </c>
      <c r="D800" s="49">
        <v>504.0</v>
      </c>
      <c r="E800" s="49" t="s">
        <v>18</v>
      </c>
      <c r="F800" s="49" t="s">
        <v>1071</v>
      </c>
      <c r="G800" s="51"/>
      <c r="H800" s="96">
        <v>43951.0</v>
      </c>
      <c r="I800" s="96">
        <v>43957.0</v>
      </c>
      <c r="J800" s="53" t="s">
        <v>10767</v>
      </c>
      <c r="K800" s="54">
        <v>5156208.0</v>
      </c>
      <c r="L800" s="98" t="s">
        <v>18</v>
      </c>
      <c r="M800" s="55" t="s">
        <v>18</v>
      </c>
      <c r="N800" s="56" t="s">
        <v>18</v>
      </c>
      <c r="O800" s="425"/>
    </row>
    <row r="801" hidden="1">
      <c r="A801" s="49">
        <v>1.0</v>
      </c>
      <c r="B801" s="206" t="s">
        <v>10768</v>
      </c>
      <c r="C801" s="51" t="s">
        <v>10769</v>
      </c>
      <c r="D801" s="49">
        <v>567.0</v>
      </c>
      <c r="E801" s="49" t="s">
        <v>18</v>
      </c>
      <c r="F801" s="49" t="s">
        <v>1071</v>
      </c>
      <c r="G801" s="51" t="s">
        <v>18</v>
      </c>
      <c r="H801" s="96">
        <v>43972.0</v>
      </c>
      <c r="I801" s="96">
        <v>43972.0</v>
      </c>
      <c r="J801" s="53" t="s">
        <v>10770</v>
      </c>
      <c r="K801" s="54" t="s">
        <v>18</v>
      </c>
      <c r="L801" s="98" t="s">
        <v>18</v>
      </c>
      <c r="M801" s="55" t="s">
        <v>18</v>
      </c>
      <c r="N801" s="56" t="s">
        <v>18</v>
      </c>
      <c r="O801" s="425"/>
    </row>
    <row r="802" hidden="1">
      <c r="A802" s="49">
        <v>1.0</v>
      </c>
      <c r="B802" s="206" t="s">
        <v>10771</v>
      </c>
      <c r="C802" s="51" t="s">
        <v>93</v>
      </c>
      <c r="D802" s="49">
        <v>621.0</v>
      </c>
      <c r="E802" s="49" t="s">
        <v>18</v>
      </c>
      <c r="F802" s="49" t="s">
        <v>1071</v>
      </c>
      <c r="G802" s="51" t="s">
        <v>18</v>
      </c>
      <c r="H802" s="96">
        <v>43991.0</v>
      </c>
      <c r="I802" s="200">
        <v>43993.0</v>
      </c>
      <c r="J802" s="53" t="s">
        <v>10772</v>
      </c>
      <c r="K802" s="54" t="s">
        <v>18</v>
      </c>
      <c r="L802" s="98" t="s">
        <v>18</v>
      </c>
      <c r="M802" s="55" t="s">
        <v>18</v>
      </c>
      <c r="N802" s="56" t="s">
        <v>18</v>
      </c>
      <c r="O802" s="425"/>
    </row>
    <row r="803" hidden="1">
      <c r="A803" s="49">
        <v>1.0</v>
      </c>
      <c r="B803" s="206" t="s">
        <v>10773</v>
      </c>
      <c r="C803" s="51" t="s">
        <v>5592</v>
      </c>
      <c r="D803" s="49">
        <v>640.0</v>
      </c>
      <c r="E803" s="49" t="s">
        <v>18</v>
      </c>
      <c r="F803" s="49" t="s">
        <v>1071</v>
      </c>
      <c r="G803" s="51" t="s">
        <v>18</v>
      </c>
      <c r="H803" s="96">
        <v>43998.0</v>
      </c>
      <c r="I803" s="96">
        <v>43998.0</v>
      </c>
      <c r="J803" s="53" t="s">
        <v>10774</v>
      </c>
      <c r="K803" s="439" t="s">
        <v>18</v>
      </c>
      <c r="L803" s="98" t="s">
        <v>18</v>
      </c>
      <c r="M803" s="55" t="s">
        <v>18</v>
      </c>
      <c r="N803" s="56" t="s">
        <v>18</v>
      </c>
      <c r="O803" s="425"/>
    </row>
    <row r="804" hidden="1">
      <c r="A804" s="49">
        <v>1.0</v>
      </c>
      <c r="B804" s="206" t="s">
        <v>10775</v>
      </c>
      <c r="C804" s="51" t="s">
        <v>2697</v>
      </c>
      <c r="D804" s="49">
        <v>657.0</v>
      </c>
      <c r="E804" s="49" t="s">
        <v>18</v>
      </c>
      <c r="F804" s="49" t="s">
        <v>1071</v>
      </c>
      <c r="G804" s="51" t="s">
        <v>18</v>
      </c>
      <c r="H804" s="200">
        <v>44000.0</v>
      </c>
      <c r="I804" s="96">
        <v>44001.0</v>
      </c>
      <c r="J804" s="53" t="s">
        <v>10776</v>
      </c>
      <c r="K804" s="54" t="s">
        <v>18</v>
      </c>
      <c r="L804" s="98" t="s">
        <v>18</v>
      </c>
      <c r="M804" s="55" t="s">
        <v>18</v>
      </c>
      <c r="N804" s="56" t="s">
        <v>18</v>
      </c>
      <c r="O804" s="425"/>
    </row>
    <row r="805" hidden="1">
      <c r="A805" s="49">
        <v>1.0</v>
      </c>
      <c r="B805" s="206" t="s">
        <v>5436</v>
      </c>
      <c r="C805" s="51" t="s">
        <v>10777</v>
      </c>
      <c r="D805" s="49">
        <v>722.0</v>
      </c>
      <c r="E805" s="49" t="s">
        <v>18</v>
      </c>
      <c r="F805" s="49" t="s">
        <v>1071</v>
      </c>
      <c r="G805" s="51" t="s">
        <v>18</v>
      </c>
      <c r="H805" s="200">
        <v>44015.0</v>
      </c>
      <c r="I805" s="96">
        <v>44015.0</v>
      </c>
      <c r="J805" s="53" t="s">
        <v>10778</v>
      </c>
      <c r="K805" s="54" t="s">
        <v>18</v>
      </c>
      <c r="L805" s="98" t="s">
        <v>18</v>
      </c>
      <c r="M805" s="55" t="s">
        <v>18</v>
      </c>
      <c r="N805" s="56" t="s">
        <v>18</v>
      </c>
      <c r="O805" s="425"/>
    </row>
    <row r="806" hidden="1">
      <c r="A806" s="49">
        <v>1.0</v>
      </c>
      <c r="B806" s="479" t="s">
        <v>10779</v>
      </c>
      <c r="C806" s="51" t="s">
        <v>10780</v>
      </c>
      <c r="D806" s="49">
        <v>735.0</v>
      </c>
      <c r="E806" s="51" t="s">
        <v>18</v>
      </c>
      <c r="F806" s="49" t="s">
        <v>1071</v>
      </c>
      <c r="G806" s="51" t="s">
        <v>18</v>
      </c>
      <c r="H806" s="200">
        <v>44018.0</v>
      </c>
      <c r="I806" s="200">
        <v>44018.0</v>
      </c>
      <c r="J806" s="53" t="s">
        <v>10781</v>
      </c>
      <c r="K806" s="54" t="s">
        <v>18</v>
      </c>
      <c r="L806" s="98" t="s">
        <v>18</v>
      </c>
      <c r="M806" s="55" t="s">
        <v>18</v>
      </c>
      <c r="N806" s="56" t="s">
        <v>18</v>
      </c>
      <c r="O806" s="425"/>
    </row>
    <row r="807" hidden="1">
      <c r="A807" s="49">
        <v>1.0</v>
      </c>
      <c r="B807" s="206" t="s">
        <v>10782</v>
      </c>
      <c r="C807" s="51" t="s">
        <v>120</v>
      </c>
      <c r="D807" s="49" t="s">
        <v>10783</v>
      </c>
      <c r="E807" s="49" t="s">
        <v>18</v>
      </c>
      <c r="F807" s="49" t="s">
        <v>1071</v>
      </c>
      <c r="G807" s="51" t="s">
        <v>18</v>
      </c>
      <c r="H807" s="96">
        <v>44011.0</v>
      </c>
      <c r="I807" s="96">
        <v>44025.0</v>
      </c>
      <c r="J807" s="81" t="s">
        <v>10784</v>
      </c>
      <c r="K807" s="54" t="s">
        <v>18</v>
      </c>
      <c r="L807" s="98" t="s">
        <v>18</v>
      </c>
      <c r="M807" s="55" t="s">
        <v>18</v>
      </c>
      <c r="N807" s="56" t="s">
        <v>18</v>
      </c>
      <c r="O807" s="425"/>
    </row>
    <row r="808" hidden="1">
      <c r="A808" s="49">
        <v>1.0</v>
      </c>
      <c r="B808" s="206" t="s">
        <v>10785</v>
      </c>
      <c r="C808" s="51" t="s">
        <v>2697</v>
      </c>
      <c r="D808" s="49">
        <v>700.0</v>
      </c>
      <c r="E808" s="49" t="s">
        <v>18</v>
      </c>
      <c r="F808" s="49" t="s">
        <v>1071</v>
      </c>
      <c r="G808" s="51" t="s">
        <v>18</v>
      </c>
      <c r="H808" s="96">
        <v>44012.0</v>
      </c>
      <c r="I808" s="200">
        <v>44012.0</v>
      </c>
      <c r="J808" s="81" t="s">
        <v>10786</v>
      </c>
      <c r="K808" s="54" t="s">
        <v>18</v>
      </c>
      <c r="L808" s="98" t="s">
        <v>18</v>
      </c>
      <c r="M808" s="55" t="s">
        <v>18</v>
      </c>
      <c r="N808" s="56" t="s">
        <v>18</v>
      </c>
      <c r="O808" s="425"/>
    </row>
    <row r="809" hidden="1">
      <c r="A809" s="49">
        <v>1.0</v>
      </c>
      <c r="B809" s="51" t="s">
        <v>8097</v>
      </c>
      <c r="C809" s="51" t="s">
        <v>2697</v>
      </c>
      <c r="D809" s="49">
        <v>701.0</v>
      </c>
      <c r="E809" s="49" t="s">
        <v>18</v>
      </c>
      <c r="F809" s="49" t="s">
        <v>1071</v>
      </c>
      <c r="G809" s="51" t="s">
        <v>18</v>
      </c>
      <c r="H809" s="96">
        <v>44012.0</v>
      </c>
      <c r="I809" s="200">
        <v>44012.0</v>
      </c>
      <c r="J809" s="81" t="s">
        <v>10786</v>
      </c>
      <c r="K809" s="54" t="s">
        <v>18</v>
      </c>
      <c r="L809" s="98" t="s">
        <v>18</v>
      </c>
      <c r="M809" s="55" t="s">
        <v>18</v>
      </c>
      <c r="N809" s="56" t="s">
        <v>18</v>
      </c>
      <c r="O809" s="425"/>
    </row>
    <row r="810" hidden="1">
      <c r="A810" s="49">
        <v>1.0</v>
      </c>
      <c r="B810" s="51" t="s">
        <v>127</v>
      </c>
      <c r="C810" s="51" t="s">
        <v>577</v>
      </c>
      <c r="D810" s="49">
        <v>756.0</v>
      </c>
      <c r="E810" s="49" t="s">
        <v>18</v>
      </c>
      <c r="F810" s="49" t="s">
        <v>1071</v>
      </c>
      <c r="G810" s="51" t="s">
        <v>18</v>
      </c>
      <c r="H810" s="96">
        <v>44022.0</v>
      </c>
      <c r="I810" s="96">
        <v>44025.0</v>
      </c>
      <c r="J810" s="53" t="s">
        <v>10787</v>
      </c>
      <c r="K810" s="54" t="s">
        <v>18</v>
      </c>
      <c r="L810" s="98" t="s">
        <v>18</v>
      </c>
      <c r="M810" s="55" t="s">
        <v>18</v>
      </c>
      <c r="N810" s="56" t="s">
        <v>18</v>
      </c>
      <c r="O810" s="88"/>
    </row>
    <row r="811" hidden="1">
      <c r="A811" s="49">
        <v>1.0</v>
      </c>
      <c r="B811" s="51" t="s">
        <v>102</v>
      </c>
      <c r="C811" s="51" t="s">
        <v>10788</v>
      </c>
      <c r="D811" s="49">
        <v>772.0</v>
      </c>
      <c r="E811" s="49" t="s">
        <v>18</v>
      </c>
      <c r="F811" s="49" t="s">
        <v>1071</v>
      </c>
      <c r="G811" s="51" t="s">
        <v>18</v>
      </c>
      <c r="H811" s="96">
        <v>44026.0</v>
      </c>
      <c r="I811" s="96">
        <v>44026.0</v>
      </c>
      <c r="J811" s="53" t="s">
        <v>10789</v>
      </c>
      <c r="K811" s="54" t="s">
        <v>18</v>
      </c>
      <c r="L811" s="98" t="s">
        <v>18</v>
      </c>
      <c r="M811" s="55" t="s">
        <v>18</v>
      </c>
      <c r="N811" s="56" t="s">
        <v>18</v>
      </c>
      <c r="O811" s="425"/>
    </row>
    <row r="812" hidden="1">
      <c r="A812" s="49">
        <v>1.0</v>
      </c>
      <c r="B812" s="51" t="s">
        <v>1396</v>
      </c>
      <c r="C812" s="51" t="s">
        <v>2697</v>
      </c>
      <c r="D812" s="49">
        <v>780.0</v>
      </c>
      <c r="E812" s="49" t="s">
        <v>18</v>
      </c>
      <c r="F812" s="49" t="s">
        <v>1071</v>
      </c>
      <c r="G812" s="51" t="s">
        <v>18</v>
      </c>
      <c r="H812" s="96">
        <v>44027.0</v>
      </c>
      <c r="I812" s="96">
        <v>44028.0</v>
      </c>
      <c r="J812" s="53" t="s">
        <v>10790</v>
      </c>
      <c r="K812" s="54" t="s">
        <v>18</v>
      </c>
      <c r="L812" s="98" t="s">
        <v>18</v>
      </c>
      <c r="M812" s="55" t="s">
        <v>18</v>
      </c>
      <c r="N812" s="56" t="s">
        <v>18</v>
      </c>
      <c r="O812" s="88"/>
      <c r="P812" s="152"/>
    </row>
    <row r="813" hidden="1">
      <c r="A813" s="49">
        <v>1.0</v>
      </c>
      <c r="B813" s="51" t="s">
        <v>10791</v>
      </c>
      <c r="C813" s="51" t="s">
        <v>571</v>
      </c>
      <c r="D813" s="49">
        <v>789.0</v>
      </c>
      <c r="E813" s="49" t="s">
        <v>18</v>
      </c>
      <c r="F813" s="49" t="s">
        <v>1071</v>
      </c>
      <c r="G813" s="51" t="s">
        <v>18</v>
      </c>
      <c r="H813" s="96">
        <v>44032.0</v>
      </c>
      <c r="I813" s="96">
        <v>44032.0</v>
      </c>
      <c r="J813" s="53" t="s">
        <v>10792</v>
      </c>
      <c r="K813" s="54" t="s">
        <v>18</v>
      </c>
      <c r="L813" s="98" t="s">
        <v>18</v>
      </c>
      <c r="M813" s="55" t="s">
        <v>18</v>
      </c>
      <c r="N813" s="56" t="s">
        <v>18</v>
      </c>
      <c r="O813" s="425"/>
      <c r="P813" s="152"/>
    </row>
    <row r="814" hidden="1">
      <c r="A814" s="49">
        <v>1.0</v>
      </c>
      <c r="B814" s="51" t="s">
        <v>10793</v>
      </c>
      <c r="C814" s="51" t="s">
        <v>2697</v>
      </c>
      <c r="D814" s="49">
        <v>805.0</v>
      </c>
      <c r="E814" s="49" t="s">
        <v>18</v>
      </c>
      <c r="F814" s="49" t="s">
        <v>1071</v>
      </c>
      <c r="G814" s="51" t="s">
        <v>18</v>
      </c>
      <c r="H814" s="96">
        <v>44034.0</v>
      </c>
      <c r="I814" s="96">
        <v>44035.0</v>
      </c>
      <c r="J814" s="53" t="s">
        <v>10794</v>
      </c>
      <c r="K814" s="54" t="s">
        <v>18</v>
      </c>
      <c r="L814" s="98" t="s">
        <v>18</v>
      </c>
      <c r="M814" s="55" t="s">
        <v>18</v>
      </c>
      <c r="N814" s="56" t="s">
        <v>18</v>
      </c>
      <c r="O814" s="425"/>
      <c r="P814" s="152"/>
    </row>
    <row r="815" hidden="1">
      <c r="A815" s="49">
        <v>1.0</v>
      </c>
      <c r="B815" s="51" t="s">
        <v>10782</v>
      </c>
      <c r="C815" s="51" t="s">
        <v>120</v>
      </c>
      <c r="D815" s="49">
        <v>811.0</v>
      </c>
      <c r="E815" s="49" t="s">
        <v>18</v>
      </c>
      <c r="F815" s="49" t="s">
        <v>1071</v>
      </c>
      <c r="G815" s="51" t="s">
        <v>18</v>
      </c>
      <c r="H815" s="96">
        <v>44034.0</v>
      </c>
      <c r="I815" s="96">
        <v>44036.0</v>
      </c>
      <c r="J815" s="81" t="s">
        <v>10795</v>
      </c>
      <c r="K815" s="54">
        <v>959379.0</v>
      </c>
      <c r="L815" s="98" t="s">
        <v>18</v>
      </c>
      <c r="M815" s="55" t="s">
        <v>18</v>
      </c>
      <c r="N815" s="56" t="s">
        <v>18</v>
      </c>
      <c r="O815" s="88"/>
    </row>
    <row r="816" hidden="1">
      <c r="A816" s="49">
        <v>1.0</v>
      </c>
      <c r="B816" s="51" t="s">
        <v>10796</v>
      </c>
      <c r="C816" s="51" t="s">
        <v>2697</v>
      </c>
      <c r="D816" s="49" t="s">
        <v>10797</v>
      </c>
      <c r="E816" s="49" t="s">
        <v>18</v>
      </c>
      <c r="F816" s="49" t="s">
        <v>1071</v>
      </c>
      <c r="G816" s="51" t="s">
        <v>18</v>
      </c>
      <c r="H816" s="96">
        <v>44020.0</v>
      </c>
      <c r="I816" s="96">
        <v>44043.0</v>
      </c>
      <c r="J816" s="53" t="s">
        <v>10798</v>
      </c>
      <c r="K816" s="54" t="s">
        <v>18</v>
      </c>
      <c r="L816" s="98" t="s">
        <v>18</v>
      </c>
      <c r="M816" s="55" t="s">
        <v>18</v>
      </c>
      <c r="N816" s="56" t="s">
        <v>18</v>
      </c>
      <c r="O816" s="88"/>
    </row>
    <row r="817" hidden="1">
      <c r="A817" s="49">
        <v>1.0</v>
      </c>
      <c r="B817" s="51" t="s">
        <v>10799</v>
      </c>
      <c r="C817" s="51" t="s">
        <v>5606</v>
      </c>
      <c r="D817" s="49">
        <v>824.0</v>
      </c>
      <c r="E817" s="49" t="s">
        <v>18</v>
      </c>
      <c r="F817" s="49" t="s">
        <v>1071</v>
      </c>
      <c r="G817" s="51" t="s">
        <v>18</v>
      </c>
      <c r="H817" s="96">
        <v>44039.0</v>
      </c>
      <c r="I817" s="96">
        <v>44043.0</v>
      </c>
      <c r="J817" s="53" t="s">
        <v>10800</v>
      </c>
      <c r="K817" s="54" t="s">
        <v>18</v>
      </c>
      <c r="L817" s="98" t="s">
        <v>18</v>
      </c>
      <c r="M817" s="55" t="s">
        <v>18</v>
      </c>
      <c r="N817" s="56" t="s">
        <v>18</v>
      </c>
      <c r="O817" s="88"/>
    </row>
    <row r="818" hidden="1">
      <c r="A818" s="49">
        <v>1.0</v>
      </c>
      <c r="B818" s="51" t="s">
        <v>10801</v>
      </c>
      <c r="C818" s="51" t="s">
        <v>120</v>
      </c>
      <c r="D818" s="49">
        <v>832.0</v>
      </c>
      <c r="E818" s="49" t="s">
        <v>18</v>
      </c>
      <c r="F818" s="49" t="s">
        <v>1071</v>
      </c>
      <c r="G818" s="51" t="s">
        <v>18</v>
      </c>
      <c r="H818" s="96">
        <v>44041.0</v>
      </c>
      <c r="I818" s="200">
        <v>44041.0</v>
      </c>
      <c r="J818" s="53" t="s">
        <v>10802</v>
      </c>
      <c r="K818" s="54" t="s">
        <v>18</v>
      </c>
      <c r="L818" s="98" t="s">
        <v>18</v>
      </c>
      <c r="M818" s="55" t="s">
        <v>18</v>
      </c>
      <c r="N818" s="56" t="s">
        <v>18</v>
      </c>
      <c r="O818" s="425"/>
    </row>
    <row r="819" hidden="1">
      <c r="A819" s="49">
        <v>1.0</v>
      </c>
      <c r="B819" s="51" t="s">
        <v>10803</v>
      </c>
      <c r="C819" s="51" t="s">
        <v>10804</v>
      </c>
      <c r="D819" s="49">
        <v>840.0</v>
      </c>
      <c r="E819" s="49" t="s">
        <v>18</v>
      </c>
      <c r="F819" s="49" t="s">
        <v>1071</v>
      </c>
      <c r="G819" s="51" t="s">
        <v>18</v>
      </c>
      <c r="H819" s="200">
        <v>44041.0</v>
      </c>
      <c r="I819" s="96">
        <v>44041.0</v>
      </c>
      <c r="J819" s="53" t="s">
        <v>10805</v>
      </c>
      <c r="K819" s="54" t="s">
        <v>18</v>
      </c>
      <c r="L819" s="98" t="s">
        <v>18</v>
      </c>
      <c r="M819" s="55" t="s">
        <v>18</v>
      </c>
      <c r="N819" s="56" t="s">
        <v>18</v>
      </c>
      <c r="O819" s="425"/>
    </row>
    <row r="820" hidden="1">
      <c r="A820" s="49">
        <v>1.0</v>
      </c>
      <c r="B820" s="51" t="s">
        <v>10806</v>
      </c>
      <c r="C820" s="51" t="s">
        <v>10807</v>
      </c>
      <c r="D820" s="49">
        <v>841.0</v>
      </c>
      <c r="E820" s="49" t="s">
        <v>18</v>
      </c>
      <c r="F820" s="49" t="s">
        <v>1071</v>
      </c>
      <c r="G820" s="51" t="s">
        <v>18</v>
      </c>
      <c r="H820" s="200">
        <v>44041.0</v>
      </c>
      <c r="I820" s="96">
        <v>44041.0</v>
      </c>
      <c r="J820" s="53" t="s">
        <v>10808</v>
      </c>
      <c r="K820" s="54" t="s">
        <v>18</v>
      </c>
      <c r="L820" s="98" t="s">
        <v>18</v>
      </c>
      <c r="M820" s="55" t="s">
        <v>18</v>
      </c>
      <c r="N820" s="56" t="s">
        <v>18</v>
      </c>
      <c r="O820" s="425"/>
    </row>
    <row r="821" hidden="1">
      <c r="A821" s="49">
        <v>1.0</v>
      </c>
      <c r="B821" s="51" t="s">
        <v>1128</v>
      </c>
      <c r="C821" s="51" t="s">
        <v>217</v>
      </c>
      <c r="D821" s="49">
        <v>844.0</v>
      </c>
      <c r="E821" s="49" t="s">
        <v>18</v>
      </c>
      <c r="F821" s="49" t="s">
        <v>1071</v>
      </c>
      <c r="G821" s="51" t="s">
        <v>18</v>
      </c>
      <c r="H821" s="200">
        <v>44041.0</v>
      </c>
      <c r="I821" s="200">
        <v>44041.0</v>
      </c>
      <c r="J821" s="53" t="s">
        <v>10809</v>
      </c>
      <c r="K821" s="54" t="s">
        <v>18</v>
      </c>
      <c r="L821" s="98" t="s">
        <v>18</v>
      </c>
      <c r="M821" s="55" t="s">
        <v>18</v>
      </c>
      <c r="N821" s="56" t="s">
        <v>18</v>
      </c>
      <c r="O821" s="425"/>
    </row>
    <row r="822" hidden="1">
      <c r="A822" s="49">
        <v>1.0</v>
      </c>
      <c r="B822" s="51" t="s">
        <v>10810</v>
      </c>
      <c r="C822" s="51" t="s">
        <v>217</v>
      </c>
      <c r="D822" s="49">
        <v>849.0</v>
      </c>
      <c r="E822" s="49" t="s">
        <v>18</v>
      </c>
      <c r="F822" s="49" t="s">
        <v>1071</v>
      </c>
      <c r="G822" s="51" t="s">
        <v>18</v>
      </c>
      <c r="H822" s="96">
        <v>44042.0</v>
      </c>
      <c r="I822" s="96">
        <v>44042.0</v>
      </c>
      <c r="J822" s="81" t="s">
        <v>10811</v>
      </c>
      <c r="K822" s="54" t="s">
        <v>18</v>
      </c>
      <c r="L822" s="98" t="s">
        <v>18</v>
      </c>
      <c r="M822" s="55" t="s">
        <v>18</v>
      </c>
      <c r="N822" s="56" t="s">
        <v>18</v>
      </c>
      <c r="O822" s="88"/>
    </row>
    <row r="823" hidden="1">
      <c r="A823" s="49">
        <v>1.0</v>
      </c>
      <c r="B823" s="51" t="s">
        <v>10812</v>
      </c>
      <c r="C823" s="51" t="s">
        <v>10813</v>
      </c>
      <c r="D823" s="49">
        <v>843.0</v>
      </c>
      <c r="E823" s="49" t="s">
        <v>18</v>
      </c>
      <c r="F823" s="49" t="s">
        <v>1071</v>
      </c>
      <c r="G823" s="51" t="s">
        <v>18</v>
      </c>
      <c r="H823" s="96">
        <v>44043.0</v>
      </c>
      <c r="I823" s="96">
        <v>44043.0</v>
      </c>
      <c r="J823" s="53" t="s">
        <v>10814</v>
      </c>
      <c r="K823" s="54" t="s">
        <v>18</v>
      </c>
      <c r="L823" s="98" t="s">
        <v>18</v>
      </c>
      <c r="M823" s="49" t="s">
        <v>18</v>
      </c>
      <c r="N823" s="67" t="s">
        <v>18</v>
      </c>
      <c r="O823" s="425"/>
    </row>
    <row r="824" hidden="1">
      <c r="A824" s="49">
        <v>1.0</v>
      </c>
      <c r="B824" s="51" t="s">
        <v>10815</v>
      </c>
      <c r="C824" s="51" t="s">
        <v>10807</v>
      </c>
      <c r="D824" s="49">
        <v>829.0</v>
      </c>
      <c r="E824" s="49" t="s">
        <v>18</v>
      </c>
      <c r="F824" s="49" t="s">
        <v>1071</v>
      </c>
      <c r="G824" s="51" t="s">
        <v>18</v>
      </c>
      <c r="H824" s="96">
        <v>44043.0</v>
      </c>
      <c r="I824" s="96">
        <v>44043.0</v>
      </c>
      <c r="J824" s="81" t="s">
        <v>10816</v>
      </c>
      <c r="K824" s="54" t="s">
        <v>18</v>
      </c>
      <c r="L824" s="98" t="s">
        <v>18</v>
      </c>
      <c r="M824" s="55" t="s">
        <v>18</v>
      </c>
      <c r="N824" s="56" t="s">
        <v>18</v>
      </c>
      <c r="O824" s="88"/>
    </row>
    <row r="825" hidden="1">
      <c r="A825" s="49">
        <v>1.0</v>
      </c>
      <c r="B825" s="51" t="s">
        <v>1524</v>
      </c>
      <c r="C825" s="51" t="s">
        <v>309</v>
      </c>
      <c r="D825" s="49">
        <v>862.0</v>
      </c>
      <c r="E825" s="49" t="s">
        <v>18</v>
      </c>
      <c r="F825" s="49" t="s">
        <v>1071</v>
      </c>
      <c r="G825" s="51" t="s">
        <v>18</v>
      </c>
      <c r="H825" s="96">
        <v>44046.0</v>
      </c>
      <c r="I825" s="96">
        <v>44048.0</v>
      </c>
      <c r="J825" s="53" t="s">
        <v>10817</v>
      </c>
      <c r="K825" s="54">
        <v>100641.0</v>
      </c>
      <c r="L825" s="98" t="s">
        <v>10818</v>
      </c>
      <c r="M825" s="55" t="s">
        <v>18</v>
      </c>
      <c r="N825" s="56" t="s">
        <v>18</v>
      </c>
      <c r="O825" s="425"/>
    </row>
    <row r="826" hidden="1">
      <c r="A826" s="49">
        <v>1.0</v>
      </c>
      <c r="B826" s="51" t="s">
        <v>10819</v>
      </c>
      <c r="C826" s="51" t="s">
        <v>10820</v>
      </c>
      <c r="D826" s="49">
        <v>873.0</v>
      </c>
      <c r="E826" s="49" t="s">
        <v>18</v>
      </c>
      <c r="F826" s="49" t="s">
        <v>1071</v>
      </c>
      <c r="G826" s="51" t="s">
        <v>18</v>
      </c>
      <c r="H826" s="200">
        <v>44050.0</v>
      </c>
      <c r="I826" s="96">
        <v>44054.0</v>
      </c>
      <c r="J826" s="81" t="s">
        <v>10821</v>
      </c>
      <c r="K826" s="54" t="s">
        <v>18</v>
      </c>
      <c r="L826" s="98" t="s">
        <v>18</v>
      </c>
      <c r="M826" s="55" t="s">
        <v>18</v>
      </c>
      <c r="N826" s="56" t="s">
        <v>18</v>
      </c>
      <c r="O826" s="425"/>
      <c r="P826" s="152"/>
    </row>
    <row r="827" hidden="1">
      <c r="A827" s="49">
        <v>1.0</v>
      </c>
      <c r="B827" s="51" t="s">
        <v>165</v>
      </c>
      <c r="C827" s="51" t="s">
        <v>892</v>
      </c>
      <c r="D827" s="49">
        <v>882.0</v>
      </c>
      <c r="E827" s="49" t="s">
        <v>18</v>
      </c>
      <c r="F827" s="49" t="s">
        <v>1071</v>
      </c>
      <c r="G827" s="51" t="s">
        <v>18</v>
      </c>
      <c r="H827" s="96">
        <v>44053.0</v>
      </c>
      <c r="I827" s="96">
        <v>44053.0</v>
      </c>
      <c r="J827" s="81" t="s">
        <v>10822</v>
      </c>
      <c r="K827" s="54" t="s">
        <v>18</v>
      </c>
      <c r="L827" s="98" t="s">
        <v>18</v>
      </c>
      <c r="M827" s="55" t="s">
        <v>18</v>
      </c>
      <c r="N827" s="55" t="s">
        <v>18</v>
      </c>
      <c r="O827" s="88"/>
      <c r="P827" s="152"/>
    </row>
    <row r="828" hidden="1">
      <c r="A828" s="49">
        <v>1.0</v>
      </c>
      <c r="B828" s="51" t="s">
        <v>5436</v>
      </c>
      <c r="C828" s="51" t="s">
        <v>10823</v>
      </c>
      <c r="D828" s="49">
        <v>889.0</v>
      </c>
      <c r="E828" s="49" t="s">
        <v>18</v>
      </c>
      <c r="F828" s="49" t="s">
        <v>1071</v>
      </c>
      <c r="G828" s="51" t="s">
        <v>18</v>
      </c>
      <c r="H828" s="96">
        <v>44054.0</v>
      </c>
      <c r="I828" s="96">
        <v>44054.0</v>
      </c>
      <c r="J828" s="53" t="s">
        <v>10824</v>
      </c>
      <c r="K828" s="54" t="s">
        <v>18</v>
      </c>
      <c r="L828" s="98" t="s">
        <v>18</v>
      </c>
      <c r="M828" s="55" t="s">
        <v>18</v>
      </c>
      <c r="N828" s="56" t="s">
        <v>18</v>
      </c>
      <c r="O828" s="425"/>
    </row>
    <row r="829" hidden="1">
      <c r="A829" s="49">
        <v>1.0</v>
      </c>
      <c r="B829" s="51" t="s">
        <v>10825</v>
      </c>
      <c r="C829" s="51" t="s">
        <v>70</v>
      </c>
      <c r="D829" s="49">
        <v>922.0</v>
      </c>
      <c r="E829" s="49" t="s">
        <v>18</v>
      </c>
      <c r="F829" s="49" t="s">
        <v>1071</v>
      </c>
      <c r="G829" s="51" t="s">
        <v>202</v>
      </c>
      <c r="H829" s="96">
        <v>44057.0</v>
      </c>
      <c r="I829" s="96">
        <v>44057.0</v>
      </c>
      <c r="J829" s="53" t="s">
        <v>10826</v>
      </c>
      <c r="K829" s="54" t="s">
        <v>18</v>
      </c>
      <c r="L829" s="98" t="s">
        <v>18</v>
      </c>
      <c r="M829" s="55" t="s">
        <v>18</v>
      </c>
      <c r="N829" s="56" t="s">
        <v>18</v>
      </c>
      <c r="O829" s="499"/>
    </row>
    <row r="830" hidden="1">
      <c r="A830" s="49">
        <v>1.0</v>
      </c>
      <c r="B830" s="51" t="s">
        <v>102</v>
      </c>
      <c r="C830" s="51" t="s">
        <v>309</v>
      </c>
      <c r="D830" s="49">
        <v>926.0</v>
      </c>
      <c r="E830" s="49" t="s">
        <v>18</v>
      </c>
      <c r="F830" s="49" t="s">
        <v>1071</v>
      </c>
      <c r="G830" s="51" t="s">
        <v>18</v>
      </c>
      <c r="H830" s="96">
        <v>44057.0</v>
      </c>
      <c r="I830" s="96">
        <v>44057.0</v>
      </c>
      <c r="J830" s="53" t="s">
        <v>10827</v>
      </c>
      <c r="K830" s="54">
        <v>26338.0</v>
      </c>
      <c r="L830" s="98" t="s">
        <v>10828</v>
      </c>
      <c r="M830" s="55" t="s">
        <v>18</v>
      </c>
      <c r="N830" s="56" t="s">
        <v>18</v>
      </c>
      <c r="O830" s="425"/>
    </row>
    <row r="831" hidden="1">
      <c r="A831" s="49">
        <v>1.0</v>
      </c>
      <c r="B831" s="51" t="s">
        <v>10829</v>
      </c>
      <c r="C831" s="51" t="s">
        <v>10830</v>
      </c>
      <c r="D831" s="49">
        <v>936.0</v>
      </c>
      <c r="E831" s="49" t="s">
        <v>18</v>
      </c>
      <c r="F831" s="49" t="s">
        <v>1071</v>
      </c>
      <c r="G831" s="51" t="s">
        <v>18</v>
      </c>
      <c r="H831" s="200">
        <v>44062.0</v>
      </c>
      <c r="I831" s="200">
        <v>44062.0</v>
      </c>
      <c r="J831" s="53" t="s">
        <v>10831</v>
      </c>
      <c r="K831" s="54">
        <v>109920.0</v>
      </c>
      <c r="L831" s="98" t="s">
        <v>18</v>
      </c>
      <c r="M831" s="55" t="s">
        <v>18</v>
      </c>
      <c r="N831" s="56" t="s">
        <v>18</v>
      </c>
      <c r="O831" s="425"/>
    </row>
    <row r="832" hidden="1">
      <c r="A832" s="49">
        <v>1.0</v>
      </c>
      <c r="B832" s="51" t="s">
        <v>5436</v>
      </c>
      <c r="C832" s="51" t="s">
        <v>10832</v>
      </c>
      <c r="D832" s="49">
        <v>946.0</v>
      </c>
      <c r="E832" s="49" t="s">
        <v>18</v>
      </c>
      <c r="F832" s="49" t="s">
        <v>1071</v>
      </c>
      <c r="G832" s="51" t="s">
        <v>18</v>
      </c>
      <c r="H832" s="96">
        <v>44067.0</v>
      </c>
      <c r="I832" s="96">
        <v>44067.0</v>
      </c>
      <c r="J832" s="53" t="s">
        <v>10833</v>
      </c>
      <c r="K832" s="54" t="s">
        <v>18</v>
      </c>
      <c r="L832" s="98" t="s">
        <v>18</v>
      </c>
      <c r="M832" s="55" t="s">
        <v>18</v>
      </c>
      <c r="N832" s="56" t="s">
        <v>18</v>
      </c>
      <c r="O832" s="425"/>
    </row>
    <row r="833" hidden="1">
      <c r="A833" s="49">
        <v>1.0</v>
      </c>
      <c r="B833" s="51" t="s">
        <v>233</v>
      </c>
      <c r="C833" s="51" t="s">
        <v>70</v>
      </c>
      <c r="D833" s="49">
        <v>956.0</v>
      </c>
      <c r="E833" s="49" t="s">
        <v>18</v>
      </c>
      <c r="F833" s="49" t="s">
        <v>1071</v>
      </c>
      <c r="G833" s="51" t="s">
        <v>18</v>
      </c>
      <c r="H833" s="96">
        <v>44068.0</v>
      </c>
      <c r="I833" s="96">
        <v>44068.0</v>
      </c>
      <c r="J833" s="53" t="s">
        <v>10834</v>
      </c>
      <c r="K833" s="54" t="s">
        <v>18</v>
      </c>
      <c r="L833" s="98" t="s">
        <v>18</v>
      </c>
      <c r="M833" s="55" t="s">
        <v>18</v>
      </c>
      <c r="N833" s="56" t="s">
        <v>18</v>
      </c>
      <c r="O833" s="425"/>
    </row>
    <row r="834" hidden="1">
      <c r="A834" s="49">
        <v>1.0</v>
      </c>
      <c r="B834" s="206" t="s">
        <v>5436</v>
      </c>
      <c r="C834" s="51" t="s">
        <v>10835</v>
      </c>
      <c r="D834" s="49">
        <v>971.0</v>
      </c>
      <c r="E834" s="49" t="s">
        <v>18</v>
      </c>
      <c r="F834" s="49" t="s">
        <v>1071</v>
      </c>
      <c r="G834" s="51" t="s">
        <v>18</v>
      </c>
      <c r="H834" s="96">
        <v>44071.0</v>
      </c>
      <c r="I834" s="96">
        <v>44075.0</v>
      </c>
      <c r="J834" s="53" t="s">
        <v>10836</v>
      </c>
      <c r="K834" s="54" t="s">
        <v>18</v>
      </c>
      <c r="L834" s="98" t="s">
        <v>18</v>
      </c>
      <c r="M834" s="55" t="s">
        <v>18</v>
      </c>
      <c r="N834" s="56" t="s">
        <v>18</v>
      </c>
      <c r="O834" s="425"/>
    </row>
    <row r="835" hidden="1">
      <c r="A835" s="49">
        <v>1.0</v>
      </c>
      <c r="B835" s="51" t="s">
        <v>165</v>
      </c>
      <c r="C835" s="51" t="s">
        <v>530</v>
      </c>
      <c r="D835" s="49">
        <v>852.0</v>
      </c>
      <c r="E835" s="49" t="s">
        <v>18</v>
      </c>
      <c r="F835" s="49" t="s">
        <v>1071</v>
      </c>
      <c r="G835" s="51" t="s">
        <v>18</v>
      </c>
      <c r="H835" s="96">
        <v>44077.0</v>
      </c>
      <c r="I835" s="200">
        <v>44078.0</v>
      </c>
      <c r="J835" s="53" t="s">
        <v>10837</v>
      </c>
      <c r="K835" s="54" t="s">
        <v>18</v>
      </c>
      <c r="L835" s="98" t="s">
        <v>18</v>
      </c>
      <c r="M835" s="55" t="s">
        <v>18</v>
      </c>
      <c r="N835" s="56" t="s">
        <v>18</v>
      </c>
      <c r="O835" s="88"/>
    </row>
    <row r="836" hidden="1">
      <c r="A836" s="49">
        <v>1.0</v>
      </c>
      <c r="B836" s="51" t="s">
        <v>10838</v>
      </c>
      <c r="C836" s="51" t="s">
        <v>1918</v>
      </c>
      <c r="D836" s="49">
        <v>993.0</v>
      </c>
      <c r="E836" s="49" t="s">
        <v>18</v>
      </c>
      <c r="F836" s="49" t="s">
        <v>1071</v>
      </c>
      <c r="G836" s="51" t="s">
        <v>18</v>
      </c>
      <c r="H836" s="96">
        <v>44077.0</v>
      </c>
      <c r="I836" s="200">
        <v>44078.0</v>
      </c>
      <c r="J836" s="53" t="s">
        <v>10839</v>
      </c>
      <c r="K836" s="54" t="s">
        <v>18</v>
      </c>
      <c r="L836" s="98" t="s">
        <v>18</v>
      </c>
      <c r="M836" s="55" t="s">
        <v>18</v>
      </c>
      <c r="N836" s="56" t="s">
        <v>18</v>
      </c>
      <c r="O836" s="425"/>
    </row>
    <row r="837" hidden="1">
      <c r="A837" s="49">
        <v>2.0</v>
      </c>
      <c r="B837" s="51" t="s">
        <v>102</v>
      </c>
      <c r="C837" s="49" t="s">
        <v>309</v>
      </c>
      <c r="D837" s="49">
        <v>1006.0</v>
      </c>
      <c r="E837" s="49" t="s">
        <v>18</v>
      </c>
      <c r="F837" s="49" t="s">
        <v>1071</v>
      </c>
      <c r="G837" s="51" t="s">
        <v>18</v>
      </c>
      <c r="H837" s="96">
        <v>44078.0</v>
      </c>
      <c r="I837" s="96">
        <v>44078.0</v>
      </c>
      <c r="J837" s="53" t="s">
        <v>10840</v>
      </c>
      <c r="K837" s="54">
        <v>163975.0</v>
      </c>
      <c r="L837" s="98" t="s">
        <v>10841</v>
      </c>
      <c r="M837" s="55" t="s">
        <v>18</v>
      </c>
      <c r="N837" s="56" t="s">
        <v>18</v>
      </c>
      <c r="O837" s="425"/>
    </row>
    <row r="838" hidden="1">
      <c r="A838" s="49">
        <v>1.0</v>
      </c>
      <c r="B838" s="51" t="s">
        <v>10842</v>
      </c>
      <c r="C838" s="51" t="s">
        <v>10843</v>
      </c>
      <c r="D838" s="49">
        <v>1007.0</v>
      </c>
      <c r="E838" s="49" t="s">
        <v>18</v>
      </c>
      <c r="F838" s="49" t="s">
        <v>1071</v>
      </c>
      <c r="G838" s="51" t="s">
        <v>18</v>
      </c>
      <c r="H838" s="96">
        <v>44078.0</v>
      </c>
      <c r="I838" s="96">
        <v>44078.0</v>
      </c>
      <c r="J838" s="53" t="s">
        <v>10844</v>
      </c>
      <c r="K838" s="54" t="s">
        <v>18</v>
      </c>
      <c r="L838" s="98" t="s">
        <v>18</v>
      </c>
      <c r="M838" s="55" t="s">
        <v>18</v>
      </c>
      <c r="N838" s="56" t="s">
        <v>18</v>
      </c>
      <c r="O838" s="425"/>
    </row>
    <row r="839" hidden="1">
      <c r="A839" s="49">
        <v>1.0</v>
      </c>
      <c r="B839" s="51" t="s">
        <v>10845</v>
      </c>
      <c r="C839" s="51" t="s">
        <v>153</v>
      </c>
      <c r="D839" s="49">
        <v>1142.0</v>
      </c>
      <c r="E839" s="49" t="s">
        <v>18</v>
      </c>
      <c r="F839" s="49" t="s">
        <v>1071</v>
      </c>
      <c r="G839" s="51" t="s">
        <v>18</v>
      </c>
      <c r="H839" s="96">
        <v>44109.0</v>
      </c>
      <c r="I839" s="96">
        <v>44111.0</v>
      </c>
      <c r="J839" s="53" t="s">
        <v>10846</v>
      </c>
      <c r="K839" s="54" t="s">
        <v>18</v>
      </c>
      <c r="L839" s="98" t="s">
        <v>18</v>
      </c>
      <c r="M839" s="55" t="s">
        <v>18</v>
      </c>
      <c r="N839" s="56" t="s">
        <v>18</v>
      </c>
      <c r="O839" s="425"/>
    </row>
    <row r="840" hidden="1">
      <c r="A840" s="49">
        <v>1.0</v>
      </c>
      <c r="B840" s="51" t="s">
        <v>10062</v>
      </c>
      <c r="C840" s="51" t="s">
        <v>70</v>
      </c>
      <c r="D840" s="49">
        <v>1139.0</v>
      </c>
      <c r="E840" s="49" t="s">
        <v>18</v>
      </c>
      <c r="F840" s="49" t="s">
        <v>1071</v>
      </c>
      <c r="G840" s="51" t="s">
        <v>18</v>
      </c>
      <c r="H840" s="96">
        <v>44109.0</v>
      </c>
      <c r="I840" s="96">
        <v>44112.0</v>
      </c>
      <c r="J840" s="53" t="s">
        <v>10847</v>
      </c>
      <c r="K840" s="54" t="s">
        <v>18</v>
      </c>
      <c r="L840" s="98" t="s">
        <v>18</v>
      </c>
      <c r="M840" s="216" t="s">
        <v>18</v>
      </c>
      <c r="N840" s="56" t="s">
        <v>18</v>
      </c>
      <c r="O840" s="88"/>
    </row>
    <row r="841" hidden="1">
      <c r="A841" s="49">
        <v>1.0</v>
      </c>
      <c r="B841" s="51" t="s">
        <v>10848</v>
      </c>
      <c r="C841" s="51" t="s">
        <v>10849</v>
      </c>
      <c r="D841" s="49">
        <v>1141.0</v>
      </c>
      <c r="E841" s="49" t="s">
        <v>18</v>
      </c>
      <c r="F841" s="49" t="s">
        <v>1071</v>
      </c>
      <c r="G841" s="51" t="s">
        <v>18</v>
      </c>
      <c r="H841" s="96">
        <v>44109.0</v>
      </c>
      <c r="I841" s="500">
        <v>44111.0</v>
      </c>
      <c r="J841" s="501" t="s">
        <v>10850</v>
      </c>
      <c r="K841" s="54" t="s">
        <v>18</v>
      </c>
      <c r="L841" s="98" t="s">
        <v>18</v>
      </c>
      <c r="M841" s="55" t="s">
        <v>18</v>
      </c>
      <c r="N841" s="56" t="s">
        <v>18</v>
      </c>
      <c r="O841" s="425"/>
    </row>
    <row r="842" hidden="1">
      <c r="A842" s="49">
        <v>1.0</v>
      </c>
      <c r="B842" s="51" t="s">
        <v>2526</v>
      </c>
      <c r="C842" s="51" t="s">
        <v>70</v>
      </c>
      <c r="D842" s="49">
        <v>1149.0</v>
      </c>
      <c r="E842" s="49" t="s">
        <v>18</v>
      </c>
      <c r="F842" s="49" t="s">
        <v>1071</v>
      </c>
      <c r="G842" s="51" t="s">
        <v>202</v>
      </c>
      <c r="H842" s="435">
        <v>44110.0</v>
      </c>
      <c r="I842" s="96">
        <v>44117.0</v>
      </c>
      <c r="J842" s="53" t="s">
        <v>10851</v>
      </c>
      <c r="K842" s="54" t="s">
        <v>18</v>
      </c>
      <c r="L842" s="98" t="s">
        <v>18</v>
      </c>
      <c r="M842" s="55" t="s">
        <v>18</v>
      </c>
      <c r="N842" s="56" t="s">
        <v>18</v>
      </c>
      <c r="O842" s="425"/>
    </row>
    <row r="843" hidden="1">
      <c r="A843" s="49">
        <v>1.0</v>
      </c>
      <c r="B843" s="51" t="s">
        <v>10852</v>
      </c>
      <c r="C843" s="51" t="s">
        <v>10853</v>
      </c>
      <c r="D843" s="49">
        <v>1181.0</v>
      </c>
      <c r="E843" s="49" t="s">
        <v>18</v>
      </c>
      <c r="F843" s="49" t="s">
        <v>1071</v>
      </c>
      <c r="G843" s="51" t="s">
        <v>18</v>
      </c>
      <c r="H843" s="276">
        <v>44112.0</v>
      </c>
      <c r="I843" s="96">
        <v>44112.0</v>
      </c>
      <c r="J843" s="53" t="s">
        <v>10854</v>
      </c>
      <c r="K843" s="54" t="s">
        <v>18</v>
      </c>
      <c r="L843" s="98" t="s">
        <v>18</v>
      </c>
      <c r="M843" s="55" t="s">
        <v>18</v>
      </c>
      <c r="N843" s="56" t="s">
        <v>18</v>
      </c>
      <c r="O843" s="425"/>
    </row>
    <row r="844" hidden="1">
      <c r="A844" s="49">
        <v>1.0</v>
      </c>
      <c r="B844" s="51" t="s">
        <v>10855</v>
      </c>
      <c r="C844" s="51" t="s">
        <v>426</v>
      </c>
      <c r="D844" s="49">
        <v>1182.0</v>
      </c>
      <c r="E844" s="49" t="s">
        <v>18</v>
      </c>
      <c r="F844" s="49" t="s">
        <v>1071</v>
      </c>
      <c r="G844" s="51" t="s">
        <v>18</v>
      </c>
      <c r="H844" s="276">
        <v>44112.0</v>
      </c>
      <c r="I844" s="96">
        <v>44112.0</v>
      </c>
      <c r="J844" s="53" t="s">
        <v>10856</v>
      </c>
      <c r="K844" s="54" t="s">
        <v>18</v>
      </c>
      <c r="L844" s="98" t="s">
        <v>18</v>
      </c>
      <c r="M844" s="55" t="s">
        <v>18</v>
      </c>
      <c r="N844" s="56" t="s">
        <v>18</v>
      </c>
      <c r="O844" s="425"/>
    </row>
    <row r="845" hidden="1">
      <c r="A845" s="49">
        <v>1.0</v>
      </c>
      <c r="B845" s="51" t="s">
        <v>10857</v>
      </c>
      <c r="C845" s="51" t="s">
        <v>70</v>
      </c>
      <c r="D845" s="49">
        <v>1243.0</v>
      </c>
      <c r="E845" s="49" t="s">
        <v>18</v>
      </c>
      <c r="F845" s="49" t="s">
        <v>1071</v>
      </c>
      <c r="G845" s="51" t="s">
        <v>18</v>
      </c>
      <c r="H845" s="283">
        <v>44125.0</v>
      </c>
      <c r="I845" s="96">
        <v>44125.0</v>
      </c>
      <c r="J845" s="284" t="s">
        <v>10858</v>
      </c>
      <c r="K845" s="54" t="s">
        <v>18</v>
      </c>
      <c r="L845" s="98" t="s">
        <v>18</v>
      </c>
      <c r="M845" s="49" t="s">
        <v>18</v>
      </c>
      <c r="N845" s="67" t="s">
        <v>18</v>
      </c>
      <c r="O845" s="88"/>
    </row>
    <row r="846" hidden="1">
      <c r="A846" s="49">
        <v>1.0</v>
      </c>
      <c r="B846" s="51" t="s">
        <v>10859</v>
      </c>
      <c r="C846" s="51" t="s">
        <v>10860</v>
      </c>
      <c r="D846" s="49">
        <v>1245.0</v>
      </c>
      <c r="E846" s="49" t="s">
        <v>18</v>
      </c>
      <c r="F846" s="49" t="s">
        <v>1071</v>
      </c>
      <c r="G846" s="51" t="s">
        <v>18</v>
      </c>
      <c r="H846" s="283">
        <v>44125.0</v>
      </c>
      <c r="I846" s="96">
        <v>44125.0</v>
      </c>
      <c r="J846" s="284" t="s">
        <v>10861</v>
      </c>
      <c r="K846" s="54" t="s">
        <v>18</v>
      </c>
      <c r="L846" s="98" t="s">
        <v>18</v>
      </c>
      <c r="M846" s="49" t="s">
        <v>18</v>
      </c>
      <c r="N846" s="67" t="s">
        <v>18</v>
      </c>
      <c r="O846" s="88"/>
    </row>
    <row r="847" hidden="1">
      <c r="A847" s="49">
        <v>1.0</v>
      </c>
      <c r="B847" s="51" t="s">
        <v>6270</v>
      </c>
      <c r="C847" s="51" t="s">
        <v>3964</v>
      </c>
      <c r="D847" s="49">
        <v>1222.0</v>
      </c>
      <c r="E847" s="49" t="s">
        <v>18</v>
      </c>
      <c r="F847" s="70" t="s">
        <v>1071</v>
      </c>
      <c r="G847" s="209" t="s">
        <v>18</v>
      </c>
      <c r="H847" s="96">
        <v>44120.0</v>
      </c>
      <c r="I847" s="96">
        <v>44134.0</v>
      </c>
      <c r="J847" s="81" t="s">
        <v>10862</v>
      </c>
      <c r="K847" s="54" t="s">
        <v>18</v>
      </c>
      <c r="L847" s="98" t="s">
        <v>18</v>
      </c>
      <c r="M847" s="55" t="s">
        <v>18</v>
      </c>
      <c r="N847" s="56" t="s">
        <v>18</v>
      </c>
      <c r="O847" s="88"/>
    </row>
    <row r="848" hidden="1">
      <c r="A848" s="49">
        <v>1.0</v>
      </c>
      <c r="B848" s="51" t="s">
        <v>10863</v>
      </c>
      <c r="C848" s="51" t="s">
        <v>93</v>
      </c>
      <c r="D848" s="49">
        <v>1267.0</v>
      </c>
      <c r="E848" s="49" t="s">
        <v>18</v>
      </c>
      <c r="F848" s="70" t="s">
        <v>1071</v>
      </c>
      <c r="G848" s="128" t="s">
        <v>18</v>
      </c>
      <c r="H848" s="96">
        <v>44131.0</v>
      </c>
      <c r="I848" s="96">
        <v>44141.0</v>
      </c>
      <c r="J848" s="53" t="s">
        <v>10864</v>
      </c>
      <c r="K848" s="54" t="s">
        <v>18</v>
      </c>
      <c r="L848" s="98" t="s">
        <v>18</v>
      </c>
      <c r="M848" s="55" t="s">
        <v>18</v>
      </c>
      <c r="N848" s="56" t="s">
        <v>18</v>
      </c>
      <c r="O848" s="58"/>
    </row>
    <row r="849" hidden="1">
      <c r="A849" s="49">
        <v>1.0</v>
      </c>
      <c r="B849" s="51" t="s">
        <v>10865</v>
      </c>
      <c r="C849" s="51" t="s">
        <v>4011</v>
      </c>
      <c r="D849" s="49">
        <v>1288.0</v>
      </c>
      <c r="E849" s="49" t="s">
        <v>18</v>
      </c>
      <c r="F849" s="70" t="s">
        <v>1071</v>
      </c>
      <c r="G849" s="209" t="s">
        <v>18</v>
      </c>
      <c r="H849" s="96">
        <v>44138.0</v>
      </c>
      <c r="I849" s="96">
        <v>44138.0</v>
      </c>
      <c r="J849" s="53" t="s">
        <v>10866</v>
      </c>
      <c r="K849" s="54" t="s">
        <v>18</v>
      </c>
      <c r="L849" s="98" t="s">
        <v>18</v>
      </c>
      <c r="M849" s="55" t="s">
        <v>18</v>
      </c>
      <c r="N849" s="56" t="s">
        <v>18</v>
      </c>
      <c r="O849" s="58"/>
    </row>
    <row r="850" hidden="1">
      <c r="A850" s="49">
        <v>1.0</v>
      </c>
      <c r="B850" s="51" t="s">
        <v>102</v>
      </c>
      <c r="C850" s="51" t="s">
        <v>10867</v>
      </c>
      <c r="D850" s="49">
        <v>1292.0</v>
      </c>
      <c r="E850" s="49" t="s">
        <v>18</v>
      </c>
      <c r="F850" s="70" t="s">
        <v>1071</v>
      </c>
      <c r="G850" s="209" t="s">
        <v>18</v>
      </c>
      <c r="H850" s="96">
        <v>44141.0</v>
      </c>
      <c r="I850" s="96">
        <v>44141.0</v>
      </c>
      <c r="J850" s="53" t="s">
        <v>10868</v>
      </c>
      <c r="K850" s="54" t="s">
        <v>18</v>
      </c>
      <c r="L850" s="98" t="s">
        <v>18</v>
      </c>
      <c r="M850" s="55" t="s">
        <v>18</v>
      </c>
      <c r="N850" s="56" t="s">
        <v>18</v>
      </c>
      <c r="O850" s="58"/>
    </row>
    <row r="851" hidden="1">
      <c r="A851" s="49">
        <v>1.0</v>
      </c>
      <c r="B851" s="51" t="s">
        <v>10838</v>
      </c>
      <c r="C851" s="51" t="s">
        <v>70</v>
      </c>
      <c r="D851" s="49">
        <v>1310.0</v>
      </c>
      <c r="E851" s="49" t="s">
        <v>18</v>
      </c>
      <c r="F851" s="70" t="s">
        <v>1071</v>
      </c>
      <c r="G851" s="209" t="s">
        <v>18</v>
      </c>
      <c r="H851" s="96">
        <v>44144.0</v>
      </c>
      <c r="I851" s="96">
        <v>44144.0</v>
      </c>
      <c r="J851" s="81" t="s">
        <v>10869</v>
      </c>
      <c r="K851" s="54" t="s">
        <v>18</v>
      </c>
      <c r="L851" s="98" t="s">
        <v>18</v>
      </c>
      <c r="M851" s="55" t="s">
        <v>18</v>
      </c>
      <c r="N851" s="56" t="s">
        <v>18</v>
      </c>
      <c r="O851" s="58"/>
    </row>
    <row r="852" hidden="1">
      <c r="A852" s="49">
        <v>1.0</v>
      </c>
      <c r="B852" s="51" t="s">
        <v>10870</v>
      </c>
      <c r="C852" s="51" t="s">
        <v>5094</v>
      </c>
      <c r="D852" s="49">
        <v>1311.0</v>
      </c>
      <c r="E852" s="49" t="s">
        <v>18</v>
      </c>
      <c r="F852" s="49" t="s">
        <v>1071</v>
      </c>
      <c r="G852" s="209" t="s">
        <v>18</v>
      </c>
      <c r="H852" s="96">
        <v>44144.0</v>
      </c>
      <c r="I852" s="96">
        <v>44144.0</v>
      </c>
      <c r="J852" s="81" t="s">
        <v>10871</v>
      </c>
      <c r="K852" s="54" t="s">
        <v>18</v>
      </c>
      <c r="L852" s="98" t="s">
        <v>18</v>
      </c>
      <c r="M852" s="55" t="s">
        <v>18</v>
      </c>
      <c r="N852" s="56" t="s">
        <v>18</v>
      </c>
      <c r="O852" s="154"/>
    </row>
    <row r="853" hidden="1">
      <c r="A853" s="49">
        <v>1.0</v>
      </c>
      <c r="B853" s="51" t="s">
        <v>10872</v>
      </c>
      <c r="C853" s="51" t="s">
        <v>577</v>
      </c>
      <c r="D853" s="49">
        <v>1315.0</v>
      </c>
      <c r="E853" s="49" t="s">
        <v>18</v>
      </c>
      <c r="F853" s="49" t="s">
        <v>1071</v>
      </c>
      <c r="G853" s="209" t="s">
        <v>18</v>
      </c>
      <c r="H853" s="96">
        <v>44145.0</v>
      </c>
      <c r="I853" s="96">
        <v>44145.0</v>
      </c>
      <c r="J853" s="53" t="s">
        <v>10873</v>
      </c>
      <c r="K853" s="54" t="s">
        <v>18</v>
      </c>
      <c r="L853" s="98" t="s">
        <v>18</v>
      </c>
      <c r="M853" s="55" t="s">
        <v>18</v>
      </c>
      <c r="N853" s="56" t="s">
        <v>18</v>
      </c>
      <c r="O853" s="58"/>
    </row>
    <row r="854" hidden="1">
      <c r="A854" s="49">
        <v>1.0</v>
      </c>
      <c r="B854" s="51" t="s">
        <v>10874</v>
      </c>
      <c r="C854" s="51" t="s">
        <v>309</v>
      </c>
      <c r="D854" s="49">
        <v>1318.0</v>
      </c>
      <c r="E854" s="49" t="s">
        <v>18</v>
      </c>
      <c r="F854" s="70" t="s">
        <v>1071</v>
      </c>
      <c r="G854" s="209" t="s">
        <v>18</v>
      </c>
      <c r="H854" s="96">
        <v>44146.0</v>
      </c>
      <c r="I854" s="96">
        <v>44146.0</v>
      </c>
      <c r="J854" s="53" t="s">
        <v>10875</v>
      </c>
      <c r="K854" s="54" t="s">
        <v>18</v>
      </c>
      <c r="L854" s="98" t="s">
        <v>18</v>
      </c>
      <c r="M854" s="55" t="s">
        <v>18</v>
      </c>
      <c r="N854" s="56" t="s">
        <v>18</v>
      </c>
      <c r="O854" s="58"/>
    </row>
    <row r="855" hidden="1">
      <c r="A855" s="449">
        <v>1.0</v>
      </c>
      <c r="B855" s="209" t="s">
        <v>10876</v>
      </c>
      <c r="C855" s="209" t="s">
        <v>166</v>
      </c>
      <c r="D855" s="449">
        <v>1320.0</v>
      </c>
      <c r="E855" s="449" t="s">
        <v>18</v>
      </c>
      <c r="F855" s="502" t="s">
        <v>1071</v>
      </c>
      <c r="G855" s="209" t="s">
        <v>18</v>
      </c>
      <c r="H855" s="458">
        <v>44147.0</v>
      </c>
      <c r="I855" s="451">
        <v>44151.0</v>
      </c>
      <c r="J855" s="452" t="s">
        <v>10877</v>
      </c>
      <c r="K855" s="453" t="s">
        <v>18</v>
      </c>
      <c r="L855" s="454" t="s">
        <v>18</v>
      </c>
      <c r="M855" s="455" t="s">
        <v>18</v>
      </c>
      <c r="N855" s="456" t="s">
        <v>18</v>
      </c>
      <c r="O855" s="58"/>
    </row>
    <row r="856" hidden="1">
      <c r="A856" s="210">
        <v>1.0</v>
      </c>
      <c r="B856" s="294" t="s">
        <v>102</v>
      </c>
      <c r="C856" s="128" t="s">
        <v>10878</v>
      </c>
      <c r="D856" s="210">
        <v>1364.0</v>
      </c>
      <c r="E856" s="503" t="s">
        <v>18</v>
      </c>
      <c r="F856" s="210" t="s">
        <v>1071</v>
      </c>
      <c r="G856" s="128" t="s">
        <v>18</v>
      </c>
      <c r="H856" s="212">
        <v>44158.0</v>
      </c>
      <c r="I856" s="212">
        <v>44160.0</v>
      </c>
      <c r="J856" s="53" t="s">
        <v>10879</v>
      </c>
      <c r="K856" s="504" t="s">
        <v>18</v>
      </c>
      <c r="L856" s="133" t="s">
        <v>18</v>
      </c>
      <c r="M856" s="134" t="s">
        <v>18</v>
      </c>
      <c r="N856" s="213" t="s">
        <v>18</v>
      </c>
      <c r="O856" s="58"/>
    </row>
    <row r="857" hidden="1">
      <c r="A857" s="210">
        <v>1.0</v>
      </c>
      <c r="B857" s="128" t="s">
        <v>10880</v>
      </c>
      <c r="C857" s="128" t="s">
        <v>1346</v>
      </c>
      <c r="D857" s="210">
        <v>1348.0</v>
      </c>
      <c r="E857" s="210" t="s">
        <v>18</v>
      </c>
      <c r="F857" s="210" t="s">
        <v>1071</v>
      </c>
      <c r="G857" s="128" t="s">
        <v>18</v>
      </c>
      <c r="H857" s="212">
        <v>44153.0</v>
      </c>
      <c r="I857" s="212">
        <v>44159.0</v>
      </c>
      <c r="J857" s="53" t="s">
        <v>10881</v>
      </c>
      <c r="K857" s="132" t="s">
        <v>18</v>
      </c>
      <c r="L857" s="133" t="s">
        <v>18</v>
      </c>
      <c r="M857" s="134" t="s">
        <v>18</v>
      </c>
      <c r="N857" s="213" t="s">
        <v>18</v>
      </c>
      <c r="O857" s="58"/>
    </row>
    <row r="858" hidden="1">
      <c r="A858" s="210">
        <v>1.0</v>
      </c>
      <c r="B858" s="128" t="s">
        <v>10882</v>
      </c>
      <c r="C858" s="128" t="s">
        <v>153</v>
      </c>
      <c r="D858" s="210">
        <v>1350.0</v>
      </c>
      <c r="E858" s="210" t="s">
        <v>18</v>
      </c>
      <c r="F858" s="210" t="s">
        <v>1071</v>
      </c>
      <c r="G858" s="128" t="s">
        <v>18</v>
      </c>
      <c r="H858" s="212">
        <v>44153.0</v>
      </c>
      <c r="I858" s="212">
        <v>44153.0</v>
      </c>
      <c r="J858" s="53" t="s">
        <v>10883</v>
      </c>
      <c r="K858" s="132" t="s">
        <v>18</v>
      </c>
      <c r="L858" s="133" t="s">
        <v>18</v>
      </c>
      <c r="M858" s="134" t="s">
        <v>18</v>
      </c>
      <c r="N858" s="213" t="s">
        <v>18</v>
      </c>
      <c r="O858" s="58"/>
    </row>
    <row r="859" hidden="1">
      <c r="A859" s="210">
        <v>1.0</v>
      </c>
      <c r="B859" s="128" t="s">
        <v>108</v>
      </c>
      <c r="C859" s="128" t="s">
        <v>1461</v>
      </c>
      <c r="D859" s="210">
        <v>1360.0</v>
      </c>
      <c r="E859" s="210" t="s">
        <v>18</v>
      </c>
      <c r="F859" s="210" t="s">
        <v>1071</v>
      </c>
      <c r="G859" s="128" t="s">
        <v>18</v>
      </c>
      <c r="H859" s="212">
        <v>44158.0</v>
      </c>
      <c r="I859" s="212">
        <v>44160.0</v>
      </c>
      <c r="J859" s="53" t="s">
        <v>10884</v>
      </c>
      <c r="K859" s="227" t="s">
        <v>18</v>
      </c>
      <c r="L859" s="133" t="s">
        <v>10885</v>
      </c>
      <c r="M859" s="134" t="s">
        <v>18</v>
      </c>
      <c r="N859" s="213" t="s">
        <v>18</v>
      </c>
      <c r="O859" s="154"/>
    </row>
    <row r="860" hidden="1">
      <c r="A860" s="210">
        <v>1.0</v>
      </c>
      <c r="B860" s="128" t="s">
        <v>10886</v>
      </c>
      <c r="C860" s="128" t="s">
        <v>10887</v>
      </c>
      <c r="D860" s="210">
        <v>1160.0</v>
      </c>
      <c r="E860" s="210" t="s">
        <v>18</v>
      </c>
      <c r="F860" s="210" t="s">
        <v>1071</v>
      </c>
      <c r="G860" s="128" t="s">
        <v>18</v>
      </c>
      <c r="H860" s="212">
        <v>44160.0</v>
      </c>
      <c r="I860" s="212">
        <v>44160.0</v>
      </c>
      <c r="J860" s="53" t="s">
        <v>10888</v>
      </c>
      <c r="K860" s="132">
        <v>109920.0</v>
      </c>
      <c r="L860" s="133" t="s">
        <v>18</v>
      </c>
      <c r="M860" s="134" t="s">
        <v>18</v>
      </c>
      <c r="N860" s="213" t="s">
        <v>18</v>
      </c>
      <c r="O860" s="58"/>
      <c r="P860" s="152"/>
    </row>
    <row r="861" hidden="1">
      <c r="A861" s="210">
        <v>1.0</v>
      </c>
      <c r="B861" s="128" t="s">
        <v>10889</v>
      </c>
      <c r="C861" s="128" t="s">
        <v>10711</v>
      </c>
      <c r="D861" s="210">
        <v>1374.0</v>
      </c>
      <c r="E861" s="210" t="s">
        <v>18</v>
      </c>
      <c r="F861" s="210" t="s">
        <v>1071</v>
      </c>
      <c r="G861" s="128" t="s">
        <v>18</v>
      </c>
      <c r="H861" s="212">
        <v>44160.0</v>
      </c>
      <c r="I861" s="212">
        <v>44160.0</v>
      </c>
      <c r="J861" s="53" t="s">
        <v>10890</v>
      </c>
      <c r="K861" s="132" t="s">
        <v>18</v>
      </c>
      <c r="L861" s="133" t="s">
        <v>18</v>
      </c>
      <c r="M861" s="134" t="s">
        <v>18</v>
      </c>
      <c r="N861" s="213" t="s">
        <v>18</v>
      </c>
      <c r="O861" s="154"/>
    </row>
    <row r="862" hidden="1">
      <c r="A862" s="210">
        <v>1.0</v>
      </c>
      <c r="B862" s="128" t="s">
        <v>10891</v>
      </c>
      <c r="C862" s="128" t="s">
        <v>10892</v>
      </c>
      <c r="D862" s="210">
        <v>1432.0</v>
      </c>
      <c r="E862" s="210" t="s">
        <v>18</v>
      </c>
      <c r="F862" s="210" t="s">
        <v>1071</v>
      </c>
      <c r="G862" s="128" t="s">
        <v>18</v>
      </c>
      <c r="H862" s="212">
        <v>44173.0</v>
      </c>
      <c r="I862" s="212">
        <v>44173.0</v>
      </c>
      <c r="J862" s="53" t="s">
        <v>10893</v>
      </c>
      <c r="K862" s="505" t="s">
        <v>18</v>
      </c>
      <c r="L862" s="133" t="s">
        <v>18</v>
      </c>
      <c r="M862" s="134" t="s">
        <v>18</v>
      </c>
      <c r="N862" s="213" t="s">
        <v>18</v>
      </c>
      <c r="O862" s="58"/>
    </row>
    <row r="863" hidden="1">
      <c r="A863" s="210">
        <v>1.0</v>
      </c>
      <c r="B863" s="128" t="s">
        <v>10894</v>
      </c>
      <c r="C863" s="128" t="s">
        <v>10892</v>
      </c>
      <c r="D863" s="210">
        <v>1433.0</v>
      </c>
      <c r="E863" s="210" t="s">
        <v>18</v>
      </c>
      <c r="F863" s="210" t="s">
        <v>1071</v>
      </c>
      <c r="G863" s="128" t="s">
        <v>18</v>
      </c>
      <c r="H863" s="212">
        <v>44173.0</v>
      </c>
      <c r="I863" s="212">
        <v>44173.0</v>
      </c>
      <c r="J863" s="53" t="s">
        <v>10893</v>
      </c>
      <c r="K863" s="505" t="s">
        <v>18</v>
      </c>
      <c r="L863" s="133" t="s">
        <v>18</v>
      </c>
      <c r="M863" s="134" t="s">
        <v>18</v>
      </c>
      <c r="N863" s="213" t="s">
        <v>18</v>
      </c>
      <c r="O863" s="58"/>
      <c r="P863" s="152"/>
    </row>
    <row r="864" hidden="1">
      <c r="A864" s="210">
        <v>1.0</v>
      </c>
      <c r="B864" s="128" t="s">
        <v>10895</v>
      </c>
      <c r="C864" s="128" t="s">
        <v>10896</v>
      </c>
      <c r="D864" s="210">
        <v>1426.0</v>
      </c>
      <c r="E864" s="210" t="s">
        <v>18</v>
      </c>
      <c r="F864" s="210" t="s">
        <v>1071</v>
      </c>
      <c r="G864" s="128" t="s">
        <v>18</v>
      </c>
      <c r="H864" s="212">
        <v>44173.0</v>
      </c>
      <c r="I864" s="212">
        <v>44173.0</v>
      </c>
      <c r="J864" s="53" t="s">
        <v>10897</v>
      </c>
      <c r="K864" s="505" t="s">
        <v>18</v>
      </c>
      <c r="L864" s="133" t="s">
        <v>18</v>
      </c>
      <c r="M864" s="134" t="s">
        <v>18</v>
      </c>
      <c r="N864" s="213" t="s">
        <v>18</v>
      </c>
      <c r="O864" s="58"/>
      <c r="P864" s="152"/>
    </row>
    <row r="865" hidden="1">
      <c r="A865" s="210">
        <v>1.0</v>
      </c>
      <c r="B865" s="128" t="s">
        <v>10898</v>
      </c>
      <c r="C865" s="128" t="s">
        <v>1156</v>
      </c>
      <c r="D865" s="210">
        <v>1447.0</v>
      </c>
      <c r="E865" s="210" t="s">
        <v>18</v>
      </c>
      <c r="F865" s="210" t="s">
        <v>1071</v>
      </c>
      <c r="G865" s="128" t="s">
        <v>18</v>
      </c>
      <c r="H865" s="212">
        <v>44176.0</v>
      </c>
      <c r="I865" s="212">
        <v>44179.0</v>
      </c>
      <c r="J865" s="53" t="s">
        <v>10899</v>
      </c>
      <c r="K865" s="132" t="s">
        <v>18</v>
      </c>
      <c r="L865" s="133" t="s">
        <v>18</v>
      </c>
      <c r="M865" s="134" t="s">
        <v>18</v>
      </c>
      <c r="N865" s="213" t="s">
        <v>18</v>
      </c>
      <c r="O865" s="58"/>
      <c r="P865" s="152"/>
    </row>
    <row r="866" hidden="1">
      <c r="A866" s="210">
        <v>1.0</v>
      </c>
      <c r="B866" s="128" t="s">
        <v>453</v>
      </c>
      <c r="C866" s="128" t="s">
        <v>3770</v>
      </c>
      <c r="D866" s="210">
        <v>1397.0</v>
      </c>
      <c r="E866" s="210" t="s">
        <v>18</v>
      </c>
      <c r="F866" s="210" t="s">
        <v>1071</v>
      </c>
      <c r="G866" s="128" t="s">
        <v>18</v>
      </c>
      <c r="H866" s="212">
        <v>44165.0</v>
      </c>
      <c r="I866" s="285">
        <v>44174.0</v>
      </c>
      <c r="J866" s="53" t="s">
        <v>10900</v>
      </c>
      <c r="K866" s="132">
        <v>2622740.0</v>
      </c>
      <c r="L866" s="133" t="s">
        <v>18</v>
      </c>
      <c r="M866" s="134" t="s">
        <v>18</v>
      </c>
      <c r="N866" s="213" t="s">
        <v>18</v>
      </c>
      <c r="O866" s="58"/>
      <c r="P866" s="152"/>
    </row>
    <row r="867" hidden="1">
      <c r="A867" s="210">
        <v>1.0</v>
      </c>
      <c r="B867" s="128" t="s">
        <v>1851</v>
      </c>
      <c r="C867" s="128" t="s">
        <v>10901</v>
      </c>
      <c r="D867" s="210">
        <v>1398.0</v>
      </c>
      <c r="E867" s="210" t="s">
        <v>18</v>
      </c>
      <c r="F867" s="210" t="s">
        <v>1071</v>
      </c>
      <c r="G867" s="128" t="s">
        <v>18</v>
      </c>
      <c r="H867" s="212">
        <v>44165.0</v>
      </c>
      <c r="I867" s="212">
        <v>44166.0</v>
      </c>
      <c r="J867" s="53" t="s">
        <v>10902</v>
      </c>
      <c r="K867" s="132" t="s">
        <v>18</v>
      </c>
      <c r="L867" s="133" t="s">
        <v>18</v>
      </c>
      <c r="M867" s="134" t="s">
        <v>18</v>
      </c>
      <c r="N867" s="213" t="s">
        <v>18</v>
      </c>
      <c r="O867" s="154"/>
      <c r="P867" s="152"/>
    </row>
    <row r="868" hidden="1">
      <c r="A868" s="210">
        <v>1.0</v>
      </c>
      <c r="B868" s="128" t="s">
        <v>10903</v>
      </c>
      <c r="C868" s="128" t="s">
        <v>1852</v>
      </c>
      <c r="D868" s="210">
        <v>1434.0</v>
      </c>
      <c r="E868" s="210" t="s">
        <v>18</v>
      </c>
      <c r="F868" s="258" t="s">
        <v>1071</v>
      </c>
      <c r="G868" s="128" t="s">
        <v>18</v>
      </c>
      <c r="H868" s="283">
        <v>44174.0</v>
      </c>
      <c r="I868" s="212">
        <v>44179.0</v>
      </c>
      <c r="J868" s="53" t="s">
        <v>10904</v>
      </c>
      <c r="K868" s="132" t="s">
        <v>18</v>
      </c>
      <c r="L868" s="133" t="s">
        <v>18</v>
      </c>
      <c r="M868" s="134" t="s">
        <v>18</v>
      </c>
      <c r="N868" s="213" t="s">
        <v>18</v>
      </c>
      <c r="O868" s="154"/>
    </row>
    <row r="869" hidden="1">
      <c r="A869" s="210">
        <v>1.0</v>
      </c>
      <c r="B869" s="128" t="s">
        <v>10905</v>
      </c>
      <c r="C869" s="128" t="s">
        <v>153</v>
      </c>
      <c r="D869" s="210">
        <v>1455.0</v>
      </c>
      <c r="E869" s="210" t="s">
        <v>18</v>
      </c>
      <c r="F869" s="210" t="s">
        <v>1071</v>
      </c>
      <c r="G869" s="128" t="s">
        <v>18</v>
      </c>
      <c r="H869" s="212">
        <v>44180.0</v>
      </c>
      <c r="I869" s="506">
        <v>44180.0</v>
      </c>
      <c r="J869" s="53" t="s">
        <v>10906</v>
      </c>
      <c r="K869" s="132" t="s">
        <v>18</v>
      </c>
      <c r="L869" s="133" t="s">
        <v>18</v>
      </c>
      <c r="M869" s="134" t="s">
        <v>18</v>
      </c>
      <c r="N869" s="213" t="s">
        <v>18</v>
      </c>
      <c r="O869" s="154"/>
    </row>
    <row r="870" hidden="1">
      <c r="A870" s="210">
        <v>1.0</v>
      </c>
      <c r="B870" s="128" t="s">
        <v>10907</v>
      </c>
      <c r="C870" s="128" t="s">
        <v>10908</v>
      </c>
      <c r="D870" s="210">
        <v>1480.0</v>
      </c>
      <c r="E870" s="210" t="s">
        <v>18</v>
      </c>
      <c r="F870" s="210" t="s">
        <v>1071</v>
      </c>
      <c r="G870" s="128" t="s">
        <v>18</v>
      </c>
      <c r="H870" s="212">
        <v>44187.0</v>
      </c>
      <c r="I870" s="212">
        <v>44187.0</v>
      </c>
      <c r="J870" s="53" t="s">
        <v>10909</v>
      </c>
      <c r="K870" s="132" t="s">
        <v>18</v>
      </c>
      <c r="L870" s="396" t="s">
        <v>18</v>
      </c>
      <c r="M870" s="134" t="s">
        <v>18</v>
      </c>
      <c r="N870" s="134" t="s">
        <v>18</v>
      </c>
      <c r="O870" s="58"/>
    </row>
    <row r="871" hidden="1">
      <c r="A871" s="210">
        <v>1.0</v>
      </c>
      <c r="B871" s="128" t="s">
        <v>1275</v>
      </c>
      <c r="C871" s="128" t="s">
        <v>10910</v>
      </c>
      <c r="D871" s="210" t="s">
        <v>18</v>
      </c>
      <c r="E871" s="210" t="s">
        <v>18</v>
      </c>
      <c r="F871" s="210" t="s">
        <v>1071</v>
      </c>
      <c r="G871" s="128" t="s">
        <v>18</v>
      </c>
      <c r="H871" s="212">
        <v>44188.0</v>
      </c>
      <c r="I871" s="212">
        <v>44190.0</v>
      </c>
      <c r="J871" s="53" t="s">
        <v>10911</v>
      </c>
      <c r="K871" s="132" t="s">
        <v>18</v>
      </c>
      <c r="L871" s="133" t="s">
        <v>18</v>
      </c>
      <c r="M871" s="134" t="s">
        <v>18</v>
      </c>
      <c r="N871" s="213" t="s">
        <v>18</v>
      </c>
      <c r="O871" s="58"/>
    </row>
    <row r="872" hidden="1">
      <c r="A872" s="210">
        <v>1.0</v>
      </c>
      <c r="B872" s="128" t="s">
        <v>8131</v>
      </c>
      <c r="C872" s="128" t="s">
        <v>2136</v>
      </c>
      <c r="D872" s="210">
        <v>3.0</v>
      </c>
      <c r="E872" s="210" t="s">
        <v>10912</v>
      </c>
      <c r="F872" s="210" t="s">
        <v>1071</v>
      </c>
      <c r="G872" s="128" t="s">
        <v>18</v>
      </c>
      <c r="H872" s="212">
        <v>43840.0</v>
      </c>
      <c r="I872" s="285">
        <v>43843.0</v>
      </c>
      <c r="J872" s="53" t="s">
        <v>10913</v>
      </c>
      <c r="K872" s="132">
        <v>342975.0</v>
      </c>
      <c r="L872" s="133" t="s">
        <v>18</v>
      </c>
      <c r="M872" s="210" t="s">
        <v>18</v>
      </c>
      <c r="N872" s="214" t="s">
        <v>18</v>
      </c>
      <c r="O872" s="425"/>
    </row>
    <row r="873" hidden="1">
      <c r="A873" s="210">
        <v>1.0</v>
      </c>
      <c r="B873" s="128" t="s">
        <v>10914</v>
      </c>
      <c r="C873" s="128" t="s">
        <v>892</v>
      </c>
      <c r="D873" s="507">
        <v>1.0</v>
      </c>
      <c r="E873" s="210" t="s">
        <v>10915</v>
      </c>
      <c r="F873" s="210" t="s">
        <v>1071</v>
      </c>
      <c r="G873" s="128" t="s">
        <v>18</v>
      </c>
      <c r="H873" s="212">
        <v>43840.0</v>
      </c>
      <c r="I873" s="212">
        <v>43843.0</v>
      </c>
      <c r="J873" s="53" t="s">
        <v>10913</v>
      </c>
      <c r="K873" s="132">
        <v>297407.0</v>
      </c>
      <c r="L873" s="133" t="s">
        <v>18</v>
      </c>
      <c r="M873" s="210" t="s">
        <v>18</v>
      </c>
      <c r="N873" s="214" t="s">
        <v>18</v>
      </c>
      <c r="O873" s="88"/>
    </row>
    <row r="874" hidden="1">
      <c r="A874" s="210">
        <v>1.0</v>
      </c>
      <c r="B874" s="128" t="s">
        <v>102</v>
      </c>
      <c r="C874" s="128" t="s">
        <v>10916</v>
      </c>
      <c r="D874" s="210">
        <v>241.0</v>
      </c>
      <c r="E874" s="210" t="s">
        <v>10917</v>
      </c>
      <c r="F874" s="210" t="s">
        <v>1071</v>
      </c>
      <c r="G874" s="214" t="s">
        <v>18</v>
      </c>
      <c r="H874" s="212">
        <v>43887.0</v>
      </c>
      <c r="I874" s="212">
        <v>43888.0</v>
      </c>
      <c r="J874" s="53" t="s">
        <v>10918</v>
      </c>
      <c r="K874" s="132">
        <v>7.495262E7</v>
      </c>
      <c r="L874" s="397" t="s">
        <v>18</v>
      </c>
      <c r="M874" s="213" t="s">
        <v>18</v>
      </c>
      <c r="N874" s="213" t="s">
        <v>18</v>
      </c>
      <c r="O874" s="425"/>
    </row>
    <row r="875" hidden="1">
      <c r="A875" s="49">
        <v>1.0</v>
      </c>
      <c r="B875" s="51" t="s">
        <v>4396</v>
      </c>
      <c r="C875" s="51" t="s">
        <v>571</v>
      </c>
      <c r="D875" s="49">
        <v>1534.0</v>
      </c>
      <c r="E875" s="49" t="s">
        <v>10919</v>
      </c>
      <c r="F875" s="49" t="s">
        <v>1071</v>
      </c>
      <c r="G875" s="51" t="s">
        <v>18</v>
      </c>
      <c r="H875" s="96">
        <v>43823.0</v>
      </c>
      <c r="I875" s="96">
        <v>43846.0</v>
      </c>
      <c r="J875" s="53" t="s">
        <v>10920</v>
      </c>
      <c r="K875" s="54">
        <v>1.6093475E7</v>
      </c>
      <c r="L875" s="98" t="s">
        <v>18</v>
      </c>
      <c r="M875" s="49" t="s">
        <v>18</v>
      </c>
      <c r="N875" s="67" t="s">
        <v>18</v>
      </c>
      <c r="O875" s="88"/>
    </row>
    <row r="876" hidden="1">
      <c r="A876" s="49">
        <v>1.0</v>
      </c>
      <c r="B876" s="51" t="s">
        <v>10921</v>
      </c>
      <c r="C876" s="51" t="s">
        <v>534</v>
      </c>
      <c r="D876" s="49">
        <v>17.0</v>
      </c>
      <c r="E876" s="49" t="s">
        <v>3654</v>
      </c>
      <c r="F876" s="49" t="s">
        <v>1071</v>
      </c>
      <c r="G876" s="51" t="s">
        <v>18</v>
      </c>
      <c r="H876" s="96">
        <v>43843.0</v>
      </c>
      <c r="I876" s="96">
        <v>43850.0</v>
      </c>
      <c r="J876" s="53" t="s">
        <v>10922</v>
      </c>
      <c r="K876" s="54">
        <v>1840557.0</v>
      </c>
      <c r="L876" s="98" t="s">
        <v>18</v>
      </c>
      <c r="M876" s="49" t="s">
        <v>18</v>
      </c>
      <c r="N876" s="67" t="s">
        <v>18</v>
      </c>
      <c r="O876" s="425"/>
    </row>
    <row r="877" hidden="1">
      <c r="A877" s="49">
        <v>2.0</v>
      </c>
      <c r="B877" s="51" t="s">
        <v>10923</v>
      </c>
      <c r="C877" s="51" t="s">
        <v>10924</v>
      </c>
      <c r="D877" s="49">
        <v>18.0</v>
      </c>
      <c r="E877" s="49" t="s">
        <v>10925</v>
      </c>
      <c r="F877" s="49" t="s">
        <v>1071</v>
      </c>
      <c r="G877" s="51" t="s">
        <v>18</v>
      </c>
      <c r="H877" s="96">
        <v>43844.0</v>
      </c>
      <c r="I877" s="276">
        <v>43850.0</v>
      </c>
      <c r="J877" s="53" t="s">
        <v>10926</v>
      </c>
      <c r="K877" s="54">
        <v>674907.0</v>
      </c>
      <c r="L877" s="98" t="s">
        <v>18</v>
      </c>
      <c r="M877" s="49" t="s">
        <v>18</v>
      </c>
      <c r="N877" s="67" t="s">
        <v>18</v>
      </c>
      <c r="O877" s="88"/>
      <c r="P877" s="152"/>
    </row>
    <row r="878" hidden="1">
      <c r="A878" s="49">
        <v>1.0</v>
      </c>
      <c r="B878" s="51" t="s">
        <v>1272</v>
      </c>
      <c r="C878" s="51" t="s">
        <v>4243</v>
      </c>
      <c r="D878" s="49" t="s">
        <v>10927</v>
      </c>
      <c r="E878" s="49" t="s">
        <v>10928</v>
      </c>
      <c r="F878" s="49" t="s">
        <v>1071</v>
      </c>
      <c r="G878" s="51" t="s">
        <v>18</v>
      </c>
      <c r="H878" s="96">
        <v>43845.0</v>
      </c>
      <c r="I878" s="96">
        <v>43850.0</v>
      </c>
      <c r="J878" s="53" t="s">
        <v>10929</v>
      </c>
      <c r="K878" s="54">
        <v>119520.0</v>
      </c>
      <c r="L878" s="98" t="s">
        <v>10930</v>
      </c>
      <c r="M878" s="55" t="s">
        <v>18</v>
      </c>
      <c r="N878" s="56" t="s">
        <v>18</v>
      </c>
      <c r="O878" s="425"/>
      <c r="P878" s="152"/>
    </row>
    <row r="879" hidden="1">
      <c r="A879" s="49">
        <v>1.0</v>
      </c>
      <c r="B879" s="51" t="s">
        <v>1272</v>
      </c>
      <c r="C879" s="51" t="s">
        <v>426</v>
      </c>
      <c r="D879" s="49">
        <v>76.0</v>
      </c>
      <c r="E879" s="49" t="s">
        <v>10928</v>
      </c>
      <c r="F879" s="49" t="s">
        <v>1071</v>
      </c>
      <c r="G879" s="51" t="s">
        <v>18</v>
      </c>
      <c r="H879" s="96">
        <v>43853.0</v>
      </c>
      <c r="I879" s="96">
        <v>43852.0</v>
      </c>
      <c r="J879" s="296" t="s">
        <v>10931</v>
      </c>
      <c r="K879" s="54">
        <v>119520.0</v>
      </c>
      <c r="L879" s="98" t="s">
        <v>18</v>
      </c>
      <c r="M879" s="51" t="s">
        <v>18</v>
      </c>
      <c r="N879" s="51" t="s">
        <v>18</v>
      </c>
      <c r="O879" s="425"/>
      <c r="P879" s="152"/>
    </row>
    <row r="880">
      <c r="A880" s="49">
        <v>1.0</v>
      </c>
      <c r="B880" s="51" t="s">
        <v>5236</v>
      </c>
      <c r="C880" s="51" t="s">
        <v>426</v>
      </c>
      <c r="D880" s="49" t="s">
        <v>18</v>
      </c>
      <c r="E880" s="49" t="s">
        <v>10932</v>
      </c>
      <c r="F880" s="49" t="s">
        <v>1071</v>
      </c>
      <c r="G880" s="51" t="s">
        <v>18</v>
      </c>
      <c r="H880" s="96">
        <v>43910.0</v>
      </c>
      <c r="I880" s="96">
        <v>43913.0</v>
      </c>
      <c r="J880" s="53" t="s">
        <v>10933</v>
      </c>
      <c r="K880" s="54">
        <v>39840.0</v>
      </c>
      <c r="L880" s="98" t="s">
        <v>10642</v>
      </c>
      <c r="M880" s="55" t="s">
        <v>10643</v>
      </c>
      <c r="N880" s="56" t="s">
        <v>18</v>
      </c>
      <c r="O880" s="425"/>
    </row>
    <row r="881" hidden="1">
      <c r="A881" s="49">
        <v>1.0</v>
      </c>
      <c r="B881" s="51" t="s">
        <v>10934</v>
      </c>
      <c r="C881" s="51" t="s">
        <v>10935</v>
      </c>
      <c r="D881" s="49">
        <v>34.0</v>
      </c>
      <c r="E881" s="49" t="s">
        <v>10932</v>
      </c>
      <c r="F881" s="49" t="s">
        <v>1071</v>
      </c>
      <c r="G881" s="51" t="s">
        <v>18</v>
      </c>
      <c r="H881" s="96">
        <v>43846.0</v>
      </c>
      <c r="I881" s="96">
        <v>43850.0</v>
      </c>
      <c r="J881" s="53" t="s">
        <v>10936</v>
      </c>
      <c r="K881" s="54">
        <v>68450.0</v>
      </c>
      <c r="L881" s="98" t="s">
        <v>18</v>
      </c>
      <c r="M881" s="55" t="s">
        <v>18</v>
      </c>
      <c r="N881" s="56" t="s">
        <v>18</v>
      </c>
      <c r="O881" s="88"/>
    </row>
    <row r="882" hidden="1">
      <c r="A882" s="49">
        <v>1.0</v>
      </c>
      <c r="B882" s="206" t="s">
        <v>2163</v>
      </c>
      <c r="C882" s="51" t="s">
        <v>9218</v>
      </c>
      <c r="D882" s="49" t="s">
        <v>10937</v>
      </c>
      <c r="E882" s="49" t="s">
        <v>10938</v>
      </c>
      <c r="F882" s="49" t="s">
        <v>1071</v>
      </c>
      <c r="G882" s="51" t="s">
        <v>18</v>
      </c>
      <c r="H882" s="96">
        <v>43847.0</v>
      </c>
      <c r="I882" s="96">
        <v>43864.0</v>
      </c>
      <c r="J882" s="53" t="s">
        <v>10939</v>
      </c>
      <c r="K882" s="54">
        <v>1467892.0</v>
      </c>
      <c r="L882" s="98" t="s">
        <v>18</v>
      </c>
      <c r="M882" s="55" t="s">
        <v>18</v>
      </c>
      <c r="N882" s="56" t="s">
        <v>18</v>
      </c>
      <c r="O882" s="425"/>
    </row>
    <row r="883">
      <c r="A883" s="49">
        <v>1.0</v>
      </c>
      <c r="B883" s="206" t="s">
        <v>1275</v>
      </c>
      <c r="C883" s="51" t="s">
        <v>1852</v>
      </c>
      <c r="D883" s="49">
        <v>56.0</v>
      </c>
      <c r="E883" s="49" t="s">
        <v>4223</v>
      </c>
      <c r="F883" s="49" t="s">
        <v>1071</v>
      </c>
      <c r="G883" s="51" t="s">
        <v>18</v>
      </c>
      <c r="H883" s="96">
        <v>43851.0</v>
      </c>
      <c r="I883" s="96">
        <v>43852.0</v>
      </c>
      <c r="J883" s="53" t="s">
        <v>10940</v>
      </c>
      <c r="K883" s="54">
        <v>3577017.0</v>
      </c>
      <c r="L883" s="98" t="s">
        <v>18</v>
      </c>
      <c r="M883" s="55" t="s">
        <v>4226</v>
      </c>
      <c r="N883" s="56" t="s">
        <v>18</v>
      </c>
      <c r="O883" s="425"/>
    </row>
    <row r="884">
      <c r="A884" s="49">
        <v>1.0</v>
      </c>
      <c r="B884" s="51" t="s">
        <v>1275</v>
      </c>
      <c r="C884" s="51" t="s">
        <v>1852</v>
      </c>
      <c r="D884" s="49">
        <v>196.0</v>
      </c>
      <c r="E884" s="49" t="s">
        <v>4223</v>
      </c>
      <c r="F884" s="49" t="s">
        <v>1071</v>
      </c>
      <c r="G884" s="51" t="s">
        <v>18</v>
      </c>
      <c r="H884" s="96">
        <v>43873.0</v>
      </c>
      <c r="I884" s="96">
        <v>43881.0</v>
      </c>
      <c r="J884" s="53" t="s">
        <v>10941</v>
      </c>
      <c r="K884" s="54">
        <v>2610262.0</v>
      </c>
      <c r="L884" s="98" t="s">
        <v>4225</v>
      </c>
      <c r="M884" s="55" t="s">
        <v>4226</v>
      </c>
      <c r="N884" s="56" t="s">
        <v>18</v>
      </c>
      <c r="O884" s="425"/>
      <c r="P884" s="152"/>
    </row>
    <row r="885" hidden="1">
      <c r="A885" s="49">
        <v>1.0</v>
      </c>
      <c r="B885" s="51" t="s">
        <v>2988</v>
      </c>
      <c r="C885" s="51" t="s">
        <v>326</v>
      </c>
      <c r="D885" s="49" t="s">
        <v>18</v>
      </c>
      <c r="E885" s="49" t="s">
        <v>10942</v>
      </c>
      <c r="F885" s="49" t="s">
        <v>1071</v>
      </c>
      <c r="G885" s="51" t="s">
        <v>18</v>
      </c>
      <c r="H885" s="96">
        <v>43851.0</v>
      </c>
      <c r="I885" s="96">
        <v>43852.0</v>
      </c>
      <c r="J885" s="53" t="s">
        <v>10943</v>
      </c>
      <c r="K885" s="54">
        <v>1931532.0</v>
      </c>
      <c r="L885" s="98" t="s">
        <v>18</v>
      </c>
      <c r="M885" s="55" t="s">
        <v>18</v>
      </c>
      <c r="N885" s="56" t="s">
        <v>18</v>
      </c>
      <c r="O885" s="425"/>
    </row>
    <row r="886">
      <c r="A886" s="49">
        <v>1.0</v>
      </c>
      <c r="B886" s="51" t="s">
        <v>1600</v>
      </c>
      <c r="C886" s="51" t="s">
        <v>326</v>
      </c>
      <c r="D886" s="49">
        <v>592.0</v>
      </c>
      <c r="E886" s="49" t="s">
        <v>6973</v>
      </c>
      <c r="F886" s="49" t="s">
        <v>1071</v>
      </c>
      <c r="G886" s="51" t="s">
        <v>18</v>
      </c>
      <c r="H886" s="96">
        <v>43983.0</v>
      </c>
      <c r="I886" s="96">
        <v>43984.0</v>
      </c>
      <c r="J886" s="81" t="s">
        <v>10944</v>
      </c>
      <c r="K886" s="54">
        <v>2384824.0</v>
      </c>
      <c r="L886" s="98" t="s">
        <v>10945</v>
      </c>
      <c r="M886" s="163" t="s">
        <v>10946</v>
      </c>
      <c r="N886" s="56" t="s">
        <v>18</v>
      </c>
      <c r="O886" s="425"/>
      <c r="P886" s="152"/>
    </row>
    <row r="887" hidden="1">
      <c r="A887" s="49">
        <v>1.0</v>
      </c>
      <c r="B887" s="51" t="s">
        <v>2212</v>
      </c>
      <c r="C887" s="51" t="s">
        <v>70</v>
      </c>
      <c r="D887" s="49">
        <v>1225.0</v>
      </c>
      <c r="E887" s="49" t="s">
        <v>3667</v>
      </c>
      <c r="F887" s="49" t="s">
        <v>1071</v>
      </c>
      <c r="G887" s="508" t="s">
        <v>18</v>
      </c>
      <c r="H887" s="96">
        <v>44120.0</v>
      </c>
      <c r="I887" s="500">
        <v>44127.0</v>
      </c>
      <c r="J887" s="81" t="s">
        <v>10947</v>
      </c>
      <c r="K887" s="509" t="s">
        <v>18</v>
      </c>
      <c r="L887" s="510" t="s">
        <v>18</v>
      </c>
      <c r="M887" s="511" t="s">
        <v>18</v>
      </c>
      <c r="N887" s="512" t="s">
        <v>18</v>
      </c>
      <c r="O887" s="88"/>
    </row>
    <row r="888" hidden="1">
      <c r="A888" s="49">
        <v>1.0</v>
      </c>
      <c r="B888" s="51" t="s">
        <v>10679</v>
      </c>
      <c r="C888" s="51" t="s">
        <v>6188</v>
      </c>
      <c r="D888" s="49">
        <v>57.0</v>
      </c>
      <c r="E888" s="49" t="s">
        <v>10680</v>
      </c>
      <c r="F888" s="49" t="s">
        <v>1071</v>
      </c>
      <c r="G888" s="51" t="s">
        <v>18</v>
      </c>
      <c r="H888" s="96">
        <v>43851.0</v>
      </c>
      <c r="I888" s="96">
        <v>43853.0</v>
      </c>
      <c r="J888" s="53" t="s">
        <v>10948</v>
      </c>
      <c r="K888" s="54">
        <v>74080.0</v>
      </c>
      <c r="L888" s="98" t="s">
        <v>10681</v>
      </c>
      <c r="M888" s="51" t="s">
        <v>18</v>
      </c>
      <c r="N888" s="51" t="s">
        <v>18</v>
      </c>
      <c r="O888" s="425"/>
    </row>
    <row r="889" hidden="1">
      <c r="A889" s="49">
        <v>1.0</v>
      </c>
      <c r="B889" s="51" t="s">
        <v>10627</v>
      </c>
      <c r="C889" s="51" t="s">
        <v>10661</v>
      </c>
      <c r="D889" s="49">
        <v>78.0</v>
      </c>
      <c r="E889" s="49" t="s">
        <v>10628</v>
      </c>
      <c r="F889" s="49" t="s">
        <v>1071</v>
      </c>
      <c r="G889" s="51" t="s">
        <v>18</v>
      </c>
      <c r="H889" s="96">
        <v>43853.0</v>
      </c>
      <c r="I889" s="96">
        <v>43864.0</v>
      </c>
      <c r="J889" s="296" t="s">
        <v>10949</v>
      </c>
      <c r="K889" s="439">
        <v>63207.0</v>
      </c>
      <c r="L889" s="98" t="s">
        <v>18</v>
      </c>
      <c r="M889" s="51" t="s">
        <v>18</v>
      </c>
      <c r="N889" s="51" t="s">
        <v>18</v>
      </c>
      <c r="O889" s="425"/>
    </row>
    <row r="890" hidden="1">
      <c r="A890" s="49">
        <v>1.0</v>
      </c>
      <c r="B890" s="51" t="s">
        <v>10627</v>
      </c>
      <c r="C890" s="51" t="s">
        <v>2140</v>
      </c>
      <c r="D890" s="49">
        <v>284.0</v>
      </c>
      <c r="E890" s="49" t="s">
        <v>10628</v>
      </c>
      <c r="F890" s="49" t="s">
        <v>1071</v>
      </c>
      <c r="G890" s="51" t="s">
        <v>18</v>
      </c>
      <c r="H890" s="96">
        <v>43894.0</v>
      </c>
      <c r="I890" s="96">
        <v>43909.0</v>
      </c>
      <c r="J890" s="53" t="s">
        <v>10950</v>
      </c>
      <c r="K890" s="54">
        <v>63207.0</v>
      </c>
      <c r="L890" s="98" t="s">
        <v>10951</v>
      </c>
      <c r="M890" s="55"/>
      <c r="N890" s="56"/>
      <c r="O890" s="425"/>
      <c r="P890" s="306"/>
    </row>
    <row r="891" hidden="1">
      <c r="A891" s="49">
        <v>1.0</v>
      </c>
      <c r="B891" s="51" t="s">
        <v>10952</v>
      </c>
      <c r="C891" s="51" t="s">
        <v>445</v>
      </c>
      <c r="D891" s="49">
        <v>79.0</v>
      </c>
      <c r="E891" s="49" t="s">
        <v>10953</v>
      </c>
      <c r="F891" s="49" t="s">
        <v>1071</v>
      </c>
      <c r="G891" s="51" t="s">
        <v>18</v>
      </c>
      <c r="H891" s="96">
        <v>43853.0</v>
      </c>
      <c r="I891" s="96">
        <v>43858.0</v>
      </c>
      <c r="J891" s="296" t="s">
        <v>10954</v>
      </c>
      <c r="K891" s="439">
        <v>494024.0</v>
      </c>
      <c r="L891" s="98" t="s">
        <v>18</v>
      </c>
      <c r="M891" s="51" t="s">
        <v>18</v>
      </c>
      <c r="N891" s="51" t="s">
        <v>18</v>
      </c>
      <c r="O891" s="425"/>
    </row>
    <row r="892" hidden="1">
      <c r="A892" s="49">
        <v>1.0</v>
      </c>
      <c r="B892" s="51" t="s">
        <v>10955</v>
      </c>
      <c r="C892" s="51" t="s">
        <v>10956</v>
      </c>
      <c r="D892" s="49">
        <v>75.0</v>
      </c>
      <c r="E892" s="49" t="s">
        <v>10957</v>
      </c>
      <c r="F892" s="49" t="s">
        <v>1071</v>
      </c>
      <c r="G892" s="51" t="s">
        <v>18</v>
      </c>
      <c r="H892" s="96">
        <v>43853.0</v>
      </c>
      <c r="I892" s="96">
        <v>43864.0</v>
      </c>
      <c r="J892" s="296" t="s">
        <v>10958</v>
      </c>
      <c r="K892" s="54">
        <v>3990287.0</v>
      </c>
      <c r="L892" s="98" t="s">
        <v>18</v>
      </c>
      <c r="M892" s="51" t="s">
        <v>18</v>
      </c>
      <c r="N892" s="51" t="s">
        <v>18</v>
      </c>
      <c r="O892" s="425"/>
    </row>
    <row r="893" hidden="1">
      <c r="A893" s="49">
        <v>1.0</v>
      </c>
      <c r="B893" s="51" t="s">
        <v>9315</v>
      </c>
      <c r="C893" s="51" t="s">
        <v>120</v>
      </c>
      <c r="D893" s="49" t="s">
        <v>18</v>
      </c>
      <c r="E893" s="49" t="s">
        <v>10959</v>
      </c>
      <c r="F893" s="49" t="s">
        <v>1071</v>
      </c>
      <c r="G893" s="51" t="s">
        <v>18</v>
      </c>
      <c r="H893" s="96">
        <v>43858.0</v>
      </c>
      <c r="I893" s="96">
        <v>43859.0</v>
      </c>
      <c r="J893" s="53" t="s">
        <v>10960</v>
      </c>
      <c r="K893" s="54">
        <v>1216739.0</v>
      </c>
      <c r="L893" s="98" t="s">
        <v>18</v>
      </c>
      <c r="M893" s="55" t="s">
        <v>18</v>
      </c>
      <c r="N893" s="56" t="s">
        <v>18</v>
      </c>
      <c r="O893" s="425"/>
    </row>
    <row r="894" hidden="1">
      <c r="A894" s="49">
        <v>1.0</v>
      </c>
      <c r="B894" s="51" t="s">
        <v>10961</v>
      </c>
      <c r="C894" s="51" t="s">
        <v>577</v>
      </c>
      <c r="D894" s="49">
        <v>103.0</v>
      </c>
      <c r="E894" s="49" t="s">
        <v>10699</v>
      </c>
      <c r="F894" s="49" t="s">
        <v>1071</v>
      </c>
      <c r="G894" s="51" t="s">
        <v>18</v>
      </c>
      <c r="H894" s="200">
        <v>43859.0</v>
      </c>
      <c r="I894" s="96">
        <v>43861.0</v>
      </c>
      <c r="J894" s="81" t="s">
        <v>10962</v>
      </c>
      <c r="K894" s="54">
        <v>140160.0</v>
      </c>
      <c r="L894" s="98" t="s">
        <v>18</v>
      </c>
      <c r="M894" s="55" t="s">
        <v>18</v>
      </c>
      <c r="N894" s="56" t="s">
        <v>18</v>
      </c>
      <c r="O894" s="425"/>
    </row>
    <row r="895" hidden="1">
      <c r="A895" s="49">
        <v>1.0</v>
      </c>
      <c r="B895" s="51" t="s">
        <v>10698</v>
      </c>
      <c r="C895" s="51" t="s">
        <v>577</v>
      </c>
      <c r="D895" s="49">
        <v>245.0</v>
      </c>
      <c r="E895" s="49" t="s">
        <v>10699</v>
      </c>
      <c r="F895" s="49" t="s">
        <v>1071</v>
      </c>
      <c r="G895" s="51" t="s">
        <v>18</v>
      </c>
      <c r="H895" s="96">
        <v>43887.0</v>
      </c>
      <c r="I895" s="96">
        <v>43888.0</v>
      </c>
      <c r="J895" s="53" t="s">
        <v>10963</v>
      </c>
      <c r="K895" s="54">
        <v>140160.0</v>
      </c>
      <c r="L895" s="98" t="s">
        <v>10701</v>
      </c>
      <c r="M895" s="55" t="s">
        <v>18</v>
      </c>
      <c r="N895" s="56" t="s">
        <v>18</v>
      </c>
      <c r="O895" s="425"/>
    </row>
    <row r="896" hidden="1">
      <c r="A896" s="49">
        <v>1.0</v>
      </c>
      <c r="B896" s="51" t="s">
        <v>10964</v>
      </c>
      <c r="C896" s="51" t="s">
        <v>577</v>
      </c>
      <c r="D896" s="49">
        <v>267.0</v>
      </c>
      <c r="E896" s="49" t="s">
        <v>10699</v>
      </c>
      <c r="F896" s="49" t="s">
        <v>1071</v>
      </c>
      <c r="G896" s="51" t="s">
        <v>18</v>
      </c>
      <c r="H896" s="96">
        <v>43892.0</v>
      </c>
      <c r="I896" s="96">
        <v>43895.0</v>
      </c>
      <c r="J896" s="53" t="s">
        <v>10965</v>
      </c>
      <c r="K896" s="54">
        <v>140160.0</v>
      </c>
      <c r="L896" s="98" t="s">
        <v>10966</v>
      </c>
      <c r="M896" s="55"/>
      <c r="N896" s="56"/>
      <c r="O896" s="88"/>
    </row>
    <row r="897" hidden="1">
      <c r="A897" s="49">
        <v>1.0</v>
      </c>
      <c r="B897" s="51" t="s">
        <v>9055</v>
      </c>
      <c r="C897" s="51" t="s">
        <v>577</v>
      </c>
      <c r="D897" s="49">
        <v>336.0</v>
      </c>
      <c r="E897" s="49" t="s">
        <v>10699</v>
      </c>
      <c r="F897" s="70" t="s">
        <v>1071</v>
      </c>
      <c r="G897" s="51" t="s">
        <v>18</v>
      </c>
      <c r="H897" s="96">
        <v>43906.0</v>
      </c>
      <c r="I897" s="96">
        <v>43907.0</v>
      </c>
      <c r="J897" s="53" t="s">
        <v>10967</v>
      </c>
      <c r="K897" s="54">
        <v>140160.0</v>
      </c>
      <c r="L897" s="98" t="s">
        <v>10968</v>
      </c>
      <c r="M897" s="55" t="s">
        <v>18</v>
      </c>
      <c r="N897" s="56" t="s">
        <v>18</v>
      </c>
      <c r="O897" s="425"/>
    </row>
    <row r="898">
      <c r="A898" s="49">
        <v>1.0</v>
      </c>
      <c r="B898" s="51" t="s">
        <v>1128</v>
      </c>
      <c r="C898" s="51" t="s">
        <v>892</v>
      </c>
      <c r="D898" s="49">
        <v>122.0</v>
      </c>
      <c r="E898" s="49" t="s">
        <v>8099</v>
      </c>
      <c r="F898" s="49" t="s">
        <v>1071</v>
      </c>
      <c r="G898" s="51" t="s">
        <v>18</v>
      </c>
      <c r="H898" s="96">
        <v>43878.0</v>
      </c>
      <c r="I898" s="96">
        <v>43878.0</v>
      </c>
      <c r="J898" s="53" t="s">
        <v>10969</v>
      </c>
      <c r="K898" s="54">
        <v>295408.0</v>
      </c>
      <c r="L898" s="98" t="s">
        <v>10970</v>
      </c>
      <c r="M898" s="55" t="s">
        <v>10971</v>
      </c>
      <c r="N898" s="56">
        <v>295408.0</v>
      </c>
      <c r="O898" s="88" t="s">
        <v>337</v>
      </c>
    </row>
    <row r="899" hidden="1">
      <c r="A899" s="49">
        <v>1.0</v>
      </c>
      <c r="B899" s="51" t="s">
        <v>3774</v>
      </c>
      <c r="C899" s="51" t="s">
        <v>10705</v>
      </c>
      <c r="D899" s="49">
        <v>107.0</v>
      </c>
      <c r="E899" s="49" t="s">
        <v>10972</v>
      </c>
      <c r="F899" s="49" t="s">
        <v>1071</v>
      </c>
      <c r="G899" s="51" t="s">
        <v>18</v>
      </c>
      <c r="H899" s="200">
        <v>43859.0</v>
      </c>
      <c r="I899" s="200">
        <v>43864.0</v>
      </c>
      <c r="J899" s="81" t="s">
        <v>10973</v>
      </c>
      <c r="K899" s="54">
        <v>813065.0</v>
      </c>
      <c r="L899" s="98" t="s">
        <v>18</v>
      </c>
      <c r="M899" s="51" t="s">
        <v>18</v>
      </c>
      <c r="N899" s="51" t="s">
        <v>18</v>
      </c>
      <c r="O899" s="425"/>
    </row>
    <row r="900" hidden="1">
      <c r="A900" s="49">
        <v>1.0</v>
      </c>
      <c r="B900" s="51" t="s">
        <v>4378</v>
      </c>
      <c r="C900" s="51" t="s">
        <v>8125</v>
      </c>
      <c r="D900" s="49" t="s">
        <v>10974</v>
      </c>
      <c r="E900" s="49" t="s">
        <v>10975</v>
      </c>
      <c r="F900" s="49" t="s">
        <v>1071</v>
      </c>
      <c r="G900" s="51" t="s">
        <v>18</v>
      </c>
      <c r="H900" s="281">
        <v>43822.0</v>
      </c>
      <c r="I900" s="96">
        <v>43864.0</v>
      </c>
      <c r="J900" s="53" t="s">
        <v>10976</v>
      </c>
      <c r="K900" s="54">
        <v>2208297.0</v>
      </c>
      <c r="L900" s="98" t="s">
        <v>18</v>
      </c>
      <c r="M900" s="49" t="s">
        <v>18</v>
      </c>
      <c r="N900" s="67" t="s">
        <v>18</v>
      </c>
      <c r="O900" s="425"/>
    </row>
    <row r="901" hidden="1">
      <c r="A901" s="49">
        <v>1.0</v>
      </c>
      <c r="B901" s="51" t="s">
        <v>10977</v>
      </c>
      <c r="C901" s="51" t="s">
        <v>534</v>
      </c>
      <c r="D901" s="49">
        <v>112.0</v>
      </c>
      <c r="E901" s="49" t="s">
        <v>10978</v>
      </c>
      <c r="F901" s="49" t="s">
        <v>1071</v>
      </c>
      <c r="G901" s="51" t="s">
        <v>18</v>
      </c>
      <c r="H901" s="96">
        <v>43860.0</v>
      </c>
      <c r="I901" s="96">
        <v>43864.0</v>
      </c>
      <c r="J901" s="53" t="s">
        <v>10979</v>
      </c>
      <c r="K901" s="54">
        <v>3641503.0</v>
      </c>
      <c r="L901" s="98" t="s">
        <v>18</v>
      </c>
      <c r="M901" s="51" t="s">
        <v>18</v>
      </c>
      <c r="N901" s="51" t="s">
        <v>18</v>
      </c>
      <c r="O901" s="425"/>
    </row>
    <row r="902" hidden="1">
      <c r="A902" s="49">
        <v>1.0</v>
      </c>
      <c r="B902" s="51" t="s">
        <v>10977</v>
      </c>
      <c r="C902" s="51" t="s">
        <v>116</v>
      </c>
      <c r="D902" s="49">
        <v>118.0</v>
      </c>
      <c r="E902" s="49" t="s">
        <v>10980</v>
      </c>
      <c r="F902" s="49" t="s">
        <v>1071</v>
      </c>
      <c r="G902" s="51" t="s">
        <v>18</v>
      </c>
      <c r="H902" s="96">
        <v>43860.0</v>
      </c>
      <c r="I902" s="96">
        <v>43864.0</v>
      </c>
      <c r="J902" s="53" t="s">
        <v>10979</v>
      </c>
      <c r="K902" s="54">
        <v>1.6464741E7</v>
      </c>
      <c r="L902" s="98" t="s">
        <v>18</v>
      </c>
      <c r="M902" s="51" t="s">
        <v>18</v>
      </c>
      <c r="N902" s="51" t="s">
        <v>18</v>
      </c>
      <c r="O902" s="425"/>
    </row>
    <row r="903" hidden="1">
      <c r="A903" s="49">
        <v>1.0</v>
      </c>
      <c r="B903" s="51" t="s">
        <v>10981</v>
      </c>
      <c r="C903" s="51" t="s">
        <v>116</v>
      </c>
      <c r="D903" s="49">
        <v>49.0</v>
      </c>
      <c r="E903" s="49" t="s">
        <v>10982</v>
      </c>
      <c r="F903" s="49" t="s">
        <v>1071</v>
      </c>
      <c r="G903" s="51" t="s">
        <v>18</v>
      </c>
      <c r="H903" s="96">
        <v>43850.0</v>
      </c>
      <c r="I903" s="96">
        <v>43864.0</v>
      </c>
      <c r="J903" s="53" t="s">
        <v>10983</v>
      </c>
      <c r="K903" s="54">
        <v>1.6464741E7</v>
      </c>
      <c r="L903" s="98" t="s">
        <v>18</v>
      </c>
      <c r="M903" s="55" t="s">
        <v>18</v>
      </c>
      <c r="N903" s="56" t="s">
        <v>18</v>
      </c>
      <c r="O903" s="88"/>
    </row>
    <row r="904" hidden="1">
      <c r="A904" s="49">
        <v>1.0</v>
      </c>
      <c r="B904" s="51" t="s">
        <v>10977</v>
      </c>
      <c r="C904" s="51" t="s">
        <v>120</v>
      </c>
      <c r="D904" s="49">
        <v>130.0</v>
      </c>
      <c r="E904" s="49" t="s">
        <v>10984</v>
      </c>
      <c r="F904" s="49" t="s">
        <v>1071</v>
      </c>
      <c r="G904" s="51" t="s">
        <v>18</v>
      </c>
      <c r="H904" s="96">
        <v>43864.0</v>
      </c>
      <c r="I904" s="96">
        <v>43864.0</v>
      </c>
      <c r="J904" s="53" t="s">
        <v>10985</v>
      </c>
      <c r="K904" s="54">
        <v>1581761.0</v>
      </c>
      <c r="L904" s="98" t="s">
        <v>18</v>
      </c>
      <c r="M904" s="51" t="s">
        <v>18</v>
      </c>
      <c r="N904" s="51" t="s">
        <v>18</v>
      </c>
      <c r="O904" s="88"/>
    </row>
    <row r="905" hidden="1">
      <c r="A905" s="49">
        <v>1.0</v>
      </c>
      <c r="B905" s="51" t="s">
        <v>10986</v>
      </c>
      <c r="C905" s="51" t="s">
        <v>2697</v>
      </c>
      <c r="D905" s="49">
        <v>113.0</v>
      </c>
      <c r="E905" s="49" t="s">
        <v>10987</v>
      </c>
      <c r="F905" s="49" t="s">
        <v>1071</v>
      </c>
      <c r="G905" s="51" t="s">
        <v>18</v>
      </c>
      <c r="H905" s="96">
        <v>43860.0</v>
      </c>
      <c r="I905" s="96">
        <v>43864.0</v>
      </c>
      <c r="J905" s="53" t="s">
        <v>10979</v>
      </c>
      <c r="K905" s="54">
        <v>1581761.0</v>
      </c>
      <c r="L905" s="98" t="s">
        <v>18</v>
      </c>
      <c r="M905" s="51" t="s">
        <v>18</v>
      </c>
      <c r="N905" s="51" t="s">
        <v>18</v>
      </c>
      <c r="O905" s="88"/>
    </row>
    <row r="906" hidden="1">
      <c r="A906" s="49">
        <v>1.0</v>
      </c>
      <c r="B906" s="51" t="s">
        <v>10986</v>
      </c>
      <c r="C906" s="51" t="s">
        <v>2697</v>
      </c>
      <c r="D906" s="49">
        <v>661.0</v>
      </c>
      <c r="E906" s="49" t="s">
        <v>10987</v>
      </c>
      <c r="F906" s="49" t="s">
        <v>1071</v>
      </c>
      <c r="G906" s="51" t="s">
        <v>18</v>
      </c>
      <c r="H906" s="96">
        <v>44000.0</v>
      </c>
      <c r="I906" s="96">
        <v>44001.0</v>
      </c>
      <c r="J906" s="53" t="s">
        <v>10988</v>
      </c>
      <c r="K906" s="54">
        <v>1660849.0</v>
      </c>
      <c r="L906" s="98" t="s">
        <v>18</v>
      </c>
      <c r="M906" s="55" t="s">
        <v>18</v>
      </c>
      <c r="N906" s="56" t="s">
        <v>18</v>
      </c>
      <c r="O906" s="425"/>
    </row>
    <row r="907" hidden="1">
      <c r="A907" s="49">
        <v>1.0</v>
      </c>
      <c r="B907" s="51" t="s">
        <v>10986</v>
      </c>
      <c r="C907" s="51" t="s">
        <v>116</v>
      </c>
      <c r="D907" s="49">
        <v>135.0</v>
      </c>
      <c r="E907" s="49" t="s">
        <v>10989</v>
      </c>
      <c r="F907" s="49" t="s">
        <v>1071</v>
      </c>
      <c r="G907" s="51" t="s">
        <v>18</v>
      </c>
      <c r="H907" s="96">
        <v>43865.0</v>
      </c>
      <c r="I907" s="96">
        <v>43871.0</v>
      </c>
      <c r="J907" s="81" t="s">
        <v>10990</v>
      </c>
      <c r="K907" s="54">
        <v>1.6464741E7</v>
      </c>
      <c r="L907" s="98" t="s">
        <v>18</v>
      </c>
      <c r="M907" s="49" t="s">
        <v>18</v>
      </c>
      <c r="N907" s="67" t="s">
        <v>18</v>
      </c>
      <c r="O907" s="88"/>
    </row>
    <row r="908">
      <c r="A908" s="49">
        <v>1.0</v>
      </c>
      <c r="B908" s="51" t="s">
        <v>165</v>
      </c>
      <c r="C908" s="51" t="s">
        <v>10991</v>
      </c>
      <c r="D908" s="49">
        <v>98.0</v>
      </c>
      <c r="E908" s="49" t="s">
        <v>10992</v>
      </c>
      <c r="F908" s="49" t="s">
        <v>1071</v>
      </c>
      <c r="G908" s="51" t="s">
        <v>18</v>
      </c>
      <c r="H908" s="200">
        <v>43865.0</v>
      </c>
      <c r="I908" s="200">
        <v>43871.0</v>
      </c>
      <c r="J908" s="81" t="s">
        <v>10993</v>
      </c>
      <c r="K908" s="54">
        <v>416608.0</v>
      </c>
      <c r="L908" s="98" t="s">
        <v>10994</v>
      </c>
      <c r="M908" s="55" t="s">
        <v>4279</v>
      </c>
      <c r="N908" s="67" t="s">
        <v>18</v>
      </c>
      <c r="O908" s="425"/>
      <c r="P908" s="152"/>
    </row>
    <row r="909" hidden="1">
      <c r="A909" s="49">
        <v>1.0</v>
      </c>
      <c r="B909" s="51" t="s">
        <v>165</v>
      </c>
      <c r="C909" s="51" t="s">
        <v>530</v>
      </c>
      <c r="D909" s="49">
        <v>861.0</v>
      </c>
      <c r="E909" s="49" t="s">
        <v>10992</v>
      </c>
      <c r="F909" s="49" t="s">
        <v>1071</v>
      </c>
      <c r="G909" s="51" t="s">
        <v>18</v>
      </c>
      <c r="H909" s="96">
        <v>44047.0</v>
      </c>
      <c r="I909" s="96">
        <v>44047.0</v>
      </c>
      <c r="J909" s="53" t="s">
        <v>10995</v>
      </c>
      <c r="K909" s="54">
        <v>416608.0</v>
      </c>
      <c r="L909" s="98" t="s">
        <v>10996</v>
      </c>
      <c r="M909" s="49" t="s">
        <v>18</v>
      </c>
      <c r="N909" s="67" t="s">
        <v>18</v>
      </c>
      <c r="O909" s="88"/>
    </row>
    <row r="910" hidden="1">
      <c r="A910" s="49">
        <v>1.0</v>
      </c>
      <c r="B910" s="51" t="s">
        <v>6407</v>
      </c>
      <c r="C910" s="51" t="s">
        <v>892</v>
      </c>
      <c r="D910" s="49">
        <v>290.0</v>
      </c>
      <c r="E910" s="49" t="s">
        <v>10997</v>
      </c>
      <c r="F910" s="49" t="s">
        <v>1071</v>
      </c>
      <c r="G910" s="51" t="s">
        <v>18</v>
      </c>
      <c r="H910" s="200">
        <v>43894.0</v>
      </c>
      <c r="I910" s="200">
        <v>43894.0</v>
      </c>
      <c r="J910" s="81" t="s">
        <v>10998</v>
      </c>
      <c r="K910" s="54">
        <v>1251913.0</v>
      </c>
      <c r="L910" s="98" t="s">
        <v>10994</v>
      </c>
      <c r="M910" s="55" t="s">
        <v>18</v>
      </c>
      <c r="N910" s="55" t="s">
        <v>18</v>
      </c>
      <c r="O910" s="88"/>
    </row>
    <row r="911">
      <c r="A911" s="49">
        <v>2.0</v>
      </c>
      <c r="B911" s="51" t="s">
        <v>165</v>
      </c>
      <c r="C911" s="51" t="s">
        <v>892</v>
      </c>
      <c r="D911" s="49">
        <v>534.0</v>
      </c>
      <c r="E911" s="49" t="s">
        <v>4277</v>
      </c>
      <c r="F911" s="49" t="s">
        <v>1071</v>
      </c>
      <c r="G911" s="51" t="s">
        <v>18</v>
      </c>
      <c r="H911" s="96">
        <v>43991.0</v>
      </c>
      <c r="I911" s="96">
        <v>43991.0</v>
      </c>
      <c r="J911" s="53" t="s">
        <v>10999</v>
      </c>
      <c r="K911" s="54">
        <v>835305.0</v>
      </c>
      <c r="L911" s="98" t="s">
        <v>10703</v>
      </c>
      <c r="M911" s="55" t="s">
        <v>10704</v>
      </c>
      <c r="N911" s="56" t="s">
        <v>18</v>
      </c>
      <c r="O911" s="425"/>
    </row>
    <row r="912">
      <c r="A912" s="49">
        <v>1.0</v>
      </c>
      <c r="B912" s="51" t="s">
        <v>2885</v>
      </c>
      <c r="C912" s="51" t="s">
        <v>10705</v>
      </c>
      <c r="D912" s="49">
        <v>147.0</v>
      </c>
      <c r="E912" s="49" t="s">
        <v>10706</v>
      </c>
      <c r="F912" s="49" t="s">
        <v>1071</v>
      </c>
      <c r="G912" s="51" t="s">
        <v>18</v>
      </c>
      <c r="H912" s="96">
        <v>43936.0</v>
      </c>
      <c r="I912" s="276">
        <v>43936.0</v>
      </c>
      <c r="J912" s="296" t="s">
        <v>9800</v>
      </c>
      <c r="K912" s="54">
        <v>797896.0</v>
      </c>
      <c r="L912" s="98" t="s">
        <v>10708</v>
      </c>
      <c r="M912" s="55" t="s">
        <v>10709</v>
      </c>
      <c r="N912" s="56">
        <v>300000.0</v>
      </c>
      <c r="O912" s="88" t="s">
        <v>337</v>
      </c>
    </row>
    <row r="913" hidden="1">
      <c r="A913" s="49">
        <v>1.0</v>
      </c>
      <c r="B913" s="51" t="s">
        <v>165</v>
      </c>
      <c r="C913" s="51" t="s">
        <v>2140</v>
      </c>
      <c r="D913" s="49">
        <v>97.0</v>
      </c>
      <c r="E913" s="49" t="s">
        <v>4277</v>
      </c>
      <c r="F913" s="49" t="s">
        <v>1071</v>
      </c>
      <c r="G913" s="51" t="s">
        <v>18</v>
      </c>
      <c r="H913" s="200">
        <v>43865.0</v>
      </c>
      <c r="I913" s="200">
        <v>43871.0</v>
      </c>
      <c r="J913" s="81" t="s">
        <v>11000</v>
      </c>
      <c r="K913" s="54">
        <v>835305.0</v>
      </c>
      <c r="L913" s="98" t="s">
        <v>18</v>
      </c>
      <c r="M913" s="49" t="s">
        <v>18</v>
      </c>
      <c r="N913" s="67" t="s">
        <v>18</v>
      </c>
      <c r="O913" s="88"/>
    </row>
    <row r="914">
      <c r="A914" s="49">
        <v>1.0</v>
      </c>
      <c r="B914" s="51" t="s">
        <v>2885</v>
      </c>
      <c r="C914" s="51" t="s">
        <v>10705</v>
      </c>
      <c r="D914" s="49">
        <v>147.0</v>
      </c>
      <c r="E914" s="49" t="s">
        <v>10706</v>
      </c>
      <c r="F914" s="49" t="s">
        <v>1071</v>
      </c>
      <c r="G914" s="51" t="s">
        <v>18</v>
      </c>
      <c r="H914" s="96">
        <v>43972.0</v>
      </c>
      <c r="I914" s="276">
        <v>43972.0</v>
      </c>
      <c r="J914" s="296" t="s">
        <v>11001</v>
      </c>
      <c r="K914" s="54">
        <v>797896.0</v>
      </c>
      <c r="L914" s="98" t="s">
        <v>11002</v>
      </c>
      <c r="M914" s="55" t="s">
        <v>10709</v>
      </c>
      <c r="N914" s="56">
        <v>304226.0</v>
      </c>
      <c r="O914" s="88" t="s">
        <v>337</v>
      </c>
    </row>
    <row r="915" hidden="1">
      <c r="A915" s="49">
        <v>1.0</v>
      </c>
      <c r="B915" s="51" t="s">
        <v>11003</v>
      </c>
      <c r="C915" s="51" t="s">
        <v>892</v>
      </c>
      <c r="D915" s="49">
        <v>556.0</v>
      </c>
      <c r="E915" s="49" t="s">
        <v>11004</v>
      </c>
      <c r="F915" s="49" t="s">
        <v>1071</v>
      </c>
      <c r="G915" s="51" t="s">
        <v>18</v>
      </c>
      <c r="H915" s="96">
        <v>43998.0</v>
      </c>
      <c r="I915" s="96">
        <v>44005.0</v>
      </c>
      <c r="J915" s="53" t="s">
        <v>11005</v>
      </c>
      <c r="K915" s="54">
        <v>416608.0</v>
      </c>
      <c r="L915" s="98" t="s">
        <v>10996</v>
      </c>
      <c r="M915" s="49" t="s">
        <v>18</v>
      </c>
      <c r="N915" s="67" t="s">
        <v>18</v>
      </c>
      <c r="O915" s="425"/>
    </row>
    <row r="916" hidden="1">
      <c r="A916" s="49">
        <v>1.0</v>
      </c>
      <c r="B916" s="51" t="s">
        <v>11006</v>
      </c>
      <c r="C916" s="51" t="s">
        <v>534</v>
      </c>
      <c r="D916" s="49">
        <v>146.0</v>
      </c>
      <c r="E916" s="49" t="s">
        <v>11007</v>
      </c>
      <c r="F916" s="49" t="s">
        <v>1071</v>
      </c>
      <c r="G916" s="51" t="s">
        <v>18</v>
      </c>
      <c r="H916" s="96">
        <v>43866.0</v>
      </c>
      <c r="I916" s="276">
        <v>43874.0</v>
      </c>
      <c r="J916" s="296" t="s">
        <v>11008</v>
      </c>
      <c r="K916" s="54">
        <v>1235266.0</v>
      </c>
      <c r="L916" s="98" t="s">
        <v>18</v>
      </c>
      <c r="M916" s="49" t="s">
        <v>18</v>
      </c>
      <c r="N916" s="67" t="s">
        <v>18</v>
      </c>
      <c r="O916" s="425"/>
    </row>
    <row r="917" hidden="1">
      <c r="A917" s="49">
        <v>1.0</v>
      </c>
      <c r="B917" s="51" t="s">
        <v>2885</v>
      </c>
      <c r="C917" s="51" t="s">
        <v>10705</v>
      </c>
      <c r="D917" s="49">
        <v>147.0</v>
      </c>
      <c r="E917" s="49" t="s">
        <v>10706</v>
      </c>
      <c r="F917" s="49" t="s">
        <v>1071</v>
      </c>
      <c r="G917" s="51" t="s">
        <v>18</v>
      </c>
      <c r="H917" s="96">
        <v>43866.0</v>
      </c>
      <c r="I917" s="276">
        <v>43873.0</v>
      </c>
      <c r="J917" s="296" t="s">
        <v>11009</v>
      </c>
      <c r="K917" s="54">
        <v>797896.0</v>
      </c>
      <c r="L917" s="98" t="s">
        <v>18</v>
      </c>
      <c r="M917" s="49" t="s">
        <v>18</v>
      </c>
      <c r="N917" s="67" t="s">
        <v>18</v>
      </c>
      <c r="O917" s="425"/>
    </row>
    <row r="918" hidden="1">
      <c r="A918" s="49">
        <v>1.0</v>
      </c>
      <c r="B918" s="51" t="s">
        <v>2885</v>
      </c>
      <c r="C918" s="51" t="s">
        <v>153</v>
      </c>
      <c r="D918" s="49">
        <v>396.0</v>
      </c>
      <c r="E918" s="49" t="s">
        <v>10706</v>
      </c>
      <c r="F918" s="49" t="s">
        <v>1071</v>
      </c>
      <c r="G918" s="51" t="s">
        <v>18</v>
      </c>
      <c r="H918" s="96">
        <v>43916.0</v>
      </c>
      <c r="I918" s="96">
        <v>43929.0</v>
      </c>
      <c r="J918" s="53" t="s">
        <v>11010</v>
      </c>
      <c r="K918" s="54">
        <v>783095.0</v>
      </c>
      <c r="L918" s="98" t="s">
        <v>11011</v>
      </c>
      <c r="M918" s="55" t="s">
        <v>18</v>
      </c>
      <c r="N918" s="56" t="s">
        <v>18</v>
      </c>
      <c r="O918" s="88"/>
      <c r="P918" s="152"/>
    </row>
    <row r="919">
      <c r="A919" s="49">
        <v>2.0</v>
      </c>
      <c r="B919" s="51" t="s">
        <v>165</v>
      </c>
      <c r="C919" s="51" t="s">
        <v>892</v>
      </c>
      <c r="D919" s="49">
        <v>534.0</v>
      </c>
      <c r="E919" s="49" t="s">
        <v>4277</v>
      </c>
      <c r="F919" s="49" t="s">
        <v>1071</v>
      </c>
      <c r="G919" s="51" t="s">
        <v>18</v>
      </c>
      <c r="H919" s="96">
        <v>44085.0</v>
      </c>
      <c r="I919" s="96">
        <v>44085.0</v>
      </c>
      <c r="J919" s="53" t="s">
        <v>10999</v>
      </c>
      <c r="K919" s="54">
        <v>835305.0</v>
      </c>
      <c r="L919" s="98" t="s">
        <v>4278</v>
      </c>
      <c r="M919" s="55" t="s">
        <v>4279</v>
      </c>
      <c r="N919" s="56">
        <v>333286.4</v>
      </c>
      <c r="O919" s="425"/>
    </row>
    <row r="920" hidden="1">
      <c r="A920" s="49">
        <v>1.0</v>
      </c>
      <c r="B920" s="51" t="s">
        <v>11012</v>
      </c>
      <c r="C920" s="51" t="s">
        <v>11013</v>
      </c>
      <c r="D920" s="49">
        <v>159.0</v>
      </c>
      <c r="E920" s="49" t="s">
        <v>11014</v>
      </c>
      <c r="F920" s="49" t="s">
        <v>1071</v>
      </c>
      <c r="G920" s="51" t="s">
        <v>18</v>
      </c>
      <c r="H920" s="96">
        <v>43867.0</v>
      </c>
      <c r="I920" s="96">
        <v>43874.0</v>
      </c>
      <c r="J920" s="466" t="s">
        <v>11015</v>
      </c>
      <c r="K920" s="54">
        <v>834407.0</v>
      </c>
      <c r="L920" s="98" t="s">
        <v>18</v>
      </c>
      <c r="M920" s="49" t="s">
        <v>18</v>
      </c>
      <c r="N920" s="67" t="s">
        <v>18</v>
      </c>
      <c r="O920" s="425"/>
    </row>
    <row r="921" hidden="1">
      <c r="A921" s="49">
        <v>1.0</v>
      </c>
      <c r="B921" s="51" t="s">
        <v>1275</v>
      </c>
      <c r="C921" s="51" t="s">
        <v>513</v>
      </c>
      <c r="D921" s="49">
        <v>145.0</v>
      </c>
      <c r="E921" s="49" t="s">
        <v>11016</v>
      </c>
      <c r="F921" s="49" t="s">
        <v>1071</v>
      </c>
      <c r="G921" s="51" t="s">
        <v>18</v>
      </c>
      <c r="H921" s="96">
        <v>43867.0</v>
      </c>
      <c r="I921" s="96">
        <v>43875.0</v>
      </c>
      <c r="J921" s="466" t="s">
        <v>11017</v>
      </c>
      <c r="K921" s="54">
        <v>3970092.0</v>
      </c>
      <c r="L921" s="98" t="s">
        <v>18</v>
      </c>
      <c r="M921" s="49" t="s">
        <v>18</v>
      </c>
      <c r="N921" s="67" t="s">
        <v>18</v>
      </c>
      <c r="O921" s="88"/>
    </row>
    <row r="922">
      <c r="A922" s="49">
        <v>1.0</v>
      </c>
      <c r="B922" s="51" t="s">
        <v>3859</v>
      </c>
      <c r="C922" s="51" t="s">
        <v>291</v>
      </c>
      <c r="D922" s="49" t="s">
        <v>18</v>
      </c>
      <c r="E922" s="49" t="s">
        <v>9969</v>
      </c>
      <c r="F922" s="49" t="s">
        <v>1071</v>
      </c>
      <c r="G922" s="51" t="s">
        <v>18</v>
      </c>
      <c r="H922" s="200">
        <v>43893.0</v>
      </c>
      <c r="I922" s="200">
        <v>43909.0</v>
      </c>
      <c r="J922" s="53" t="s">
        <v>11018</v>
      </c>
      <c r="K922" s="54">
        <v>486024.0</v>
      </c>
      <c r="L922" s="98" t="s">
        <v>11019</v>
      </c>
      <c r="M922" s="55" t="s">
        <v>10692</v>
      </c>
      <c r="N922" s="56" t="s">
        <v>18</v>
      </c>
      <c r="O922" s="425"/>
    </row>
    <row r="923" hidden="1">
      <c r="A923" s="49">
        <v>1.0</v>
      </c>
      <c r="B923" s="51" t="s">
        <v>3859</v>
      </c>
      <c r="C923" s="51" t="s">
        <v>291</v>
      </c>
      <c r="D923" s="49" t="s">
        <v>11020</v>
      </c>
      <c r="E923" s="49" t="s">
        <v>9969</v>
      </c>
      <c r="F923" s="49" t="s">
        <v>1071</v>
      </c>
      <c r="G923" s="51" t="s">
        <v>18</v>
      </c>
      <c r="H923" s="96">
        <v>43867.0</v>
      </c>
      <c r="I923" s="96">
        <v>43873.0</v>
      </c>
      <c r="J923" s="466" t="s">
        <v>11021</v>
      </c>
      <c r="K923" s="54">
        <v>486024.0</v>
      </c>
      <c r="L923" s="98" t="s">
        <v>18</v>
      </c>
      <c r="M923" s="49" t="s">
        <v>18</v>
      </c>
      <c r="N923" s="67" t="s">
        <v>18</v>
      </c>
      <c r="O923" s="88"/>
    </row>
    <row r="924">
      <c r="A924" s="49">
        <v>1.0</v>
      </c>
      <c r="B924" s="51" t="s">
        <v>3521</v>
      </c>
      <c r="C924" s="51" t="s">
        <v>291</v>
      </c>
      <c r="D924" s="49">
        <v>230.0</v>
      </c>
      <c r="E924" s="49" t="s">
        <v>11022</v>
      </c>
      <c r="F924" s="49" t="s">
        <v>1071</v>
      </c>
      <c r="G924" s="51" t="s">
        <v>18</v>
      </c>
      <c r="H924" s="96">
        <v>43882.0</v>
      </c>
      <c r="I924" s="96">
        <v>43882.0</v>
      </c>
      <c r="J924" s="53" t="s">
        <v>11023</v>
      </c>
      <c r="K924" s="54">
        <v>486024.0</v>
      </c>
      <c r="L924" s="98" t="s">
        <v>11024</v>
      </c>
      <c r="M924" s="55" t="s">
        <v>11025</v>
      </c>
      <c r="N924" s="56" t="s">
        <v>18</v>
      </c>
      <c r="O924" s="425"/>
    </row>
    <row r="925" hidden="1">
      <c r="A925" s="49">
        <v>1.0</v>
      </c>
      <c r="B925" s="51" t="s">
        <v>3521</v>
      </c>
      <c r="C925" s="51" t="s">
        <v>291</v>
      </c>
      <c r="D925" s="49">
        <v>167.0</v>
      </c>
      <c r="E925" s="49" t="s">
        <v>11022</v>
      </c>
      <c r="F925" s="49" t="s">
        <v>1071</v>
      </c>
      <c r="G925" s="51" t="s">
        <v>18</v>
      </c>
      <c r="H925" s="96">
        <v>43868.0</v>
      </c>
      <c r="I925" s="96">
        <v>43874.0</v>
      </c>
      <c r="J925" s="53" t="s">
        <v>11026</v>
      </c>
      <c r="K925" s="54">
        <v>486024.0</v>
      </c>
      <c r="L925" s="98" t="s">
        <v>18</v>
      </c>
      <c r="M925" s="49" t="s">
        <v>18</v>
      </c>
      <c r="N925" s="67" t="s">
        <v>18</v>
      </c>
      <c r="O925" s="425"/>
    </row>
    <row r="926" hidden="1">
      <c r="A926" s="49">
        <v>1.0</v>
      </c>
      <c r="B926" s="51" t="s">
        <v>11027</v>
      </c>
      <c r="C926" s="51" t="s">
        <v>120</v>
      </c>
      <c r="D926" s="49">
        <v>164.0</v>
      </c>
      <c r="E926" s="49" t="s">
        <v>11028</v>
      </c>
      <c r="F926" s="49" t="s">
        <v>1071</v>
      </c>
      <c r="G926" s="51" t="s">
        <v>18</v>
      </c>
      <c r="H926" s="96">
        <v>43868.0</v>
      </c>
      <c r="I926" s="96">
        <v>43874.0</v>
      </c>
      <c r="J926" s="53" t="s">
        <v>11029</v>
      </c>
      <c r="K926" s="54" t="s">
        <v>18</v>
      </c>
      <c r="L926" s="98" t="s">
        <v>18</v>
      </c>
      <c r="M926" s="49" t="s">
        <v>18</v>
      </c>
      <c r="N926" s="67" t="s">
        <v>18</v>
      </c>
      <c r="O926" s="88"/>
    </row>
    <row r="927" hidden="1">
      <c r="A927" s="49">
        <v>1.0</v>
      </c>
      <c r="B927" s="51" t="s">
        <v>4461</v>
      </c>
      <c r="C927" s="51" t="s">
        <v>217</v>
      </c>
      <c r="D927" s="49">
        <v>169.0</v>
      </c>
      <c r="E927" s="49" t="s">
        <v>11030</v>
      </c>
      <c r="F927" s="49" t="s">
        <v>1071</v>
      </c>
      <c r="G927" s="51" t="s">
        <v>18</v>
      </c>
      <c r="H927" s="96">
        <v>43868.0</v>
      </c>
      <c r="I927" s="96">
        <v>43873.0</v>
      </c>
      <c r="J927" s="53" t="s">
        <v>11031</v>
      </c>
      <c r="K927" s="54">
        <v>2161973.0</v>
      </c>
      <c r="L927" s="98" t="s">
        <v>18</v>
      </c>
      <c r="M927" s="49" t="s">
        <v>18</v>
      </c>
      <c r="N927" s="67" t="s">
        <v>18</v>
      </c>
      <c r="O927" s="88"/>
    </row>
    <row r="928" hidden="1">
      <c r="A928" s="49">
        <v>1.0</v>
      </c>
      <c r="B928" s="51" t="s">
        <v>453</v>
      </c>
      <c r="C928" s="51" t="s">
        <v>2697</v>
      </c>
      <c r="D928" s="49" t="s">
        <v>18</v>
      </c>
      <c r="E928" s="49" t="s">
        <v>11032</v>
      </c>
      <c r="F928" s="49" t="s">
        <v>1071</v>
      </c>
      <c r="G928" s="51" t="s">
        <v>18</v>
      </c>
      <c r="H928" s="96">
        <v>43872.0</v>
      </c>
      <c r="I928" s="96">
        <v>43875.0</v>
      </c>
      <c r="J928" s="53" t="s">
        <v>11033</v>
      </c>
      <c r="K928" s="54">
        <v>1578703.0</v>
      </c>
      <c r="L928" s="98" t="s">
        <v>18</v>
      </c>
      <c r="M928" s="49" t="s">
        <v>18</v>
      </c>
      <c r="N928" s="67" t="s">
        <v>18</v>
      </c>
      <c r="O928" s="425"/>
    </row>
    <row r="929" hidden="1">
      <c r="A929" s="49">
        <v>1.0</v>
      </c>
      <c r="B929" s="51" t="s">
        <v>11034</v>
      </c>
      <c r="C929" s="51" t="s">
        <v>11035</v>
      </c>
      <c r="D929" s="49" t="s">
        <v>11036</v>
      </c>
      <c r="E929" s="49" t="s">
        <v>11037</v>
      </c>
      <c r="F929" s="49" t="s">
        <v>1071</v>
      </c>
      <c r="G929" s="51" t="s">
        <v>18</v>
      </c>
      <c r="H929" s="96">
        <v>43872.0</v>
      </c>
      <c r="I929" s="276">
        <v>43889.0</v>
      </c>
      <c r="J929" s="81" t="s">
        <v>11038</v>
      </c>
      <c r="K929" s="54">
        <v>732331.0</v>
      </c>
      <c r="L929" s="98" t="s">
        <v>18</v>
      </c>
      <c r="M929" s="49" t="s">
        <v>18</v>
      </c>
      <c r="N929" s="67" t="s">
        <v>18</v>
      </c>
      <c r="O929" s="425"/>
    </row>
    <row r="930" hidden="1">
      <c r="A930" s="49">
        <v>1.0</v>
      </c>
      <c r="B930" s="51" t="s">
        <v>11039</v>
      </c>
      <c r="C930" s="51" t="s">
        <v>2697</v>
      </c>
      <c r="D930" s="49" t="s">
        <v>11040</v>
      </c>
      <c r="E930" s="49" t="s">
        <v>11041</v>
      </c>
      <c r="F930" s="49" t="s">
        <v>1071</v>
      </c>
      <c r="G930" s="51" t="s">
        <v>497</v>
      </c>
      <c r="H930" s="96">
        <v>43878.0</v>
      </c>
      <c r="I930" s="96">
        <v>43889.0</v>
      </c>
      <c r="J930" s="53" t="s">
        <v>11042</v>
      </c>
      <c r="K930" s="54">
        <v>1284967.0</v>
      </c>
      <c r="L930" s="98" t="s">
        <v>18</v>
      </c>
      <c r="M930" s="49" t="s">
        <v>18</v>
      </c>
      <c r="N930" s="67" t="s">
        <v>18</v>
      </c>
      <c r="O930" s="88"/>
    </row>
    <row r="931" hidden="1">
      <c r="A931" s="49">
        <v>1.0</v>
      </c>
      <c r="B931" s="51" t="s">
        <v>102</v>
      </c>
      <c r="C931" s="51" t="s">
        <v>134</v>
      </c>
      <c r="D931" s="49">
        <v>217.0</v>
      </c>
      <c r="E931" s="49" t="s">
        <v>11043</v>
      </c>
      <c r="F931" s="49" t="s">
        <v>1071</v>
      </c>
      <c r="G931" s="51" t="s">
        <v>18</v>
      </c>
      <c r="H931" s="96">
        <v>43878.0</v>
      </c>
      <c r="I931" s="96">
        <v>43882.0</v>
      </c>
      <c r="J931" s="53" t="s">
        <v>11044</v>
      </c>
      <c r="K931" s="54">
        <v>467796.0</v>
      </c>
      <c r="L931" s="98" t="s">
        <v>18</v>
      </c>
      <c r="M931" s="49" t="s">
        <v>18</v>
      </c>
      <c r="N931" s="67" t="s">
        <v>18</v>
      </c>
      <c r="O931" s="425"/>
    </row>
    <row r="932" hidden="1">
      <c r="A932" s="49">
        <v>1.0</v>
      </c>
      <c r="B932" s="51" t="s">
        <v>6407</v>
      </c>
      <c r="C932" s="513" t="s">
        <v>93</v>
      </c>
      <c r="D932" s="49">
        <v>218.0</v>
      </c>
      <c r="E932" s="49" t="s">
        <v>11045</v>
      </c>
      <c r="F932" s="49" t="s">
        <v>1071</v>
      </c>
      <c r="G932" s="51" t="s">
        <v>18</v>
      </c>
      <c r="H932" s="96">
        <v>43879.0</v>
      </c>
      <c r="I932" s="96">
        <v>43882.0</v>
      </c>
      <c r="J932" s="53" t="s">
        <v>11046</v>
      </c>
      <c r="K932" s="54">
        <v>1806415.0</v>
      </c>
      <c r="L932" s="98" t="s">
        <v>18</v>
      </c>
      <c r="M932" s="49" t="s">
        <v>18</v>
      </c>
      <c r="N932" s="67" t="s">
        <v>18</v>
      </c>
      <c r="O932" s="88"/>
    </row>
    <row r="933" hidden="1">
      <c r="A933" s="49">
        <v>1.0</v>
      </c>
      <c r="B933" s="51" t="s">
        <v>1275</v>
      </c>
      <c r="C933" s="51" t="s">
        <v>326</v>
      </c>
      <c r="D933" s="49">
        <v>228.0</v>
      </c>
      <c r="E933" s="49" t="s">
        <v>11047</v>
      </c>
      <c r="F933" s="49" t="s">
        <v>1071</v>
      </c>
      <c r="G933" s="51" t="s">
        <v>18</v>
      </c>
      <c r="H933" s="96">
        <v>43881.0</v>
      </c>
      <c r="I933" s="96">
        <v>43901.0</v>
      </c>
      <c r="J933" s="53" t="s">
        <v>11048</v>
      </c>
      <c r="K933" s="54">
        <v>2883843.0</v>
      </c>
      <c r="L933" s="98" t="s">
        <v>18</v>
      </c>
      <c r="M933" s="55" t="s">
        <v>18</v>
      </c>
      <c r="N933" s="56" t="s">
        <v>18</v>
      </c>
      <c r="O933" s="88"/>
    </row>
    <row r="934" hidden="1">
      <c r="A934" s="49">
        <v>1.0</v>
      </c>
      <c r="B934" s="51" t="s">
        <v>11049</v>
      </c>
      <c r="C934" s="51" t="s">
        <v>11050</v>
      </c>
      <c r="D934" s="49">
        <v>203.0</v>
      </c>
      <c r="E934" s="49" t="s">
        <v>11051</v>
      </c>
      <c r="F934" s="49" t="s">
        <v>1071</v>
      </c>
      <c r="G934" s="51" t="s">
        <v>18</v>
      </c>
      <c r="H934" s="200">
        <v>43888.0</v>
      </c>
      <c r="I934" s="200">
        <v>43889.0</v>
      </c>
      <c r="J934" s="81" t="s">
        <v>11052</v>
      </c>
      <c r="K934" s="54">
        <v>507469.0</v>
      </c>
      <c r="L934" s="98" t="s">
        <v>18</v>
      </c>
      <c r="M934" s="55" t="s">
        <v>18</v>
      </c>
      <c r="N934" s="56" t="s">
        <v>18</v>
      </c>
      <c r="O934" s="425"/>
      <c r="P934" s="152"/>
    </row>
    <row r="935" hidden="1">
      <c r="A935" s="49">
        <v>1.0</v>
      </c>
      <c r="B935" s="51" t="s">
        <v>11053</v>
      </c>
      <c r="C935" s="51" t="s">
        <v>120</v>
      </c>
      <c r="D935" s="49">
        <v>251.0</v>
      </c>
      <c r="E935" s="49" t="s">
        <v>11054</v>
      </c>
      <c r="F935" s="49" t="s">
        <v>1071</v>
      </c>
      <c r="G935" s="51" t="s">
        <v>18</v>
      </c>
      <c r="H935" s="200">
        <v>43888.0</v>
      </c>
      <c r="I935" s="200">
        <v>43913.0</v>
      </c>
      <c r="J935" s="81" t="s">
        <v>11055</v>
      </c>
      <c r="K935" s="54" t="s">
        <v>18</v>
      </c>
      <c r="L935" s="98" t="s">
        <v>18</v>
      </c>
      <c r="M935" s="55" t="s">
        <v>18</v>
      </c>
      <c r="N935" s="56" t="s">
        <v>18</v>
      </c>
      <c r="O935" s="425"/>
    </row>
    <row r="936" hidden="1">
      <c r="A936" s="49">
        <v>1.0</v>
      </c>
      <c r="B936" s="51" t="s">
        <v>2360</v>
      </c>
      <c r="C936" s="51" t="s">
        <v>11056</v>
      </c>
      <c r="D936" s="49" t="s">
        <v>11057</v>
      </c>
      <c r="E936" s="49" t="s">
        <v>11058</v>
      </c>
      <c r="F936" s="49" t="s">
        <v>1071</v>
      </c>
      <c r="G936" s="51" t="s">
        <v>497</v>
      </c>
      <c r="H936" s="96">
        <v>43888.0</v>
      </c>
      <c r="I936" s="96">
        <v>43901.0</v>
      </c>
      <c r="J936" s="53" t="s">
        <v>11059</v>
      </c>
      <c r="K936" s="54">
        <v>1724219.0</v>
      </c>
      <c r="L936" s="98" t="s">
        <v>18</v>
      </c>
      <c r="M936" s="55" t="s">
        <v>18</v>
      </c>
      <c r="N936" s="56" t="s">
        <v>18</v>
      </c>
      <c r="O936" s="425"/>
    </row>
    <row r="937" hidden="1">
      <c r="A937" s="49">
        <v>1.0</v>
      </c>
      <c r="B937" s="51" t="s">
        <v>2360</v>
      </c>
      <c r="C937" s="51" t="s">
        <v>11056</v>
      </c>
      <c r="D937" s="49" t="s">
        <v>11057</v>
      </c>
      <c r="E937" s="49" t="s">
        <v>11058</v>
      </c>
      <c r="F937" s="49" t="s">
        <v>1071</v>
      </c>
      <c r="G937" s="51" t="s">
        <v>497</v>
      </c>
      <c r="H937" s="96">
        <v>43888.0</v>
      </c>
      <c r="I937" s="96">
        <v>43901.0</v>
      </c>
      <c r="J937" s="53" t="s">
        <v>11059</v>
      </c>
      <c r="K937" s="54">
        <v>1301715.0</v>
      </c>
      <c r="L937" s="98" t="s">
        <v>18</v>
      </c>
      <c r="M937" s="55" t="s">
        <v>18</v>
      </c>
      <c r="N937" s="56" t="s">
        <v>18</v>
      </c>
      <c r="O937" s="88"/>
    </row>
    <row r="938" hidden="1">
      <c r="A938" s="49">
        <v>1.0</v>
      </c>
      <c r="B938" s="51" t="s">
        <v>11060</v>
      </c>
      <c r="C938" s="51" t="s">
        <v>120</v>
      </c>
      <c r="D938" s="49">
        <v>546.0</v>
      </c>
      <c r="E938" s="49" t="s">
        <v>11058</v>
      </c>
      <c r="F938" s="49" t="s">
        <v>1071</v>
      </c>
      <c r="G938" s="51" t="s">
        <v>18</v>
      </c>
      <c r="H938" s="96">
        <v>43965.0</v>
      </c>
      <c r="I938" s="96">
        <v>43980.0</v>
      </c>
      <c r="J938" s="53" t="s">
        <v>11061</v>
      </c>
      <c r="K938" s="54">
        <v>1091020.0</v>
      </c>
      <c r="L938" s="98" t="s">
        <v>18</v>
      </c>
      <c r="M938" s="55" t="s">
        <v>18</v>
      </c>
      <c r="N938" s="56" t="s">
        <v>18</v>
      </c>
      <c r="O938" s="88"/>
    </row>
    <row r="939" hidden="1">
      <c r="A939" s="49">
        <v>1.0</v>
      </c>
      <c r="B939" s="51" t="s">
        <v>11060</v>
      </c>
      <c r="C939" s="51" t="s">
        <v>120</v>
      </c>
      <c r="D939" s="49">
        <v>586.0</v>
      </c>
      <c r="E939" s="49" t="s">
        <v>11058</v>
      </c>
      <c r="F939" s="49" t="s">
        <v>1071</v>
      </c>
      <c r="G939" s="51" t="s">
        <v>18</v>
      </c>
      <c r="H939" s="200">
        <v>43980.0</v>
      </c>
      <c r="I939" s="96">
        <v>43980.0</v>
      </c>
      <c r="J939" s="81" t="s">
        <v>11062</v>
      </c>
      <c r="K939" s="54" t="s">
        <v>18</v>
      </c>
      <c r="L939" s="98" t="s">
        <v>18</v>
      </c>
      <c r="M939" s="55" t="s">
        <v>18</v>
      </c>
      <c r="N939" s="56" t="s">
        <v>18</v>
      </c>
      <c r="O939" s="425"/>
    </row>
    <row r="940" hidden="1">
      <c r="A940" s="49">
        <v>1.0</v>
      </c>
      <c r="B940" s="51" t="s">
        <v>11060</v>
      </c>
      <c r="C940" s="51" t="s">
        <v>120</v>
      </c>
      <c r="D940" s="49">
        <v>390.0</v>
      </c>
      <c r="E940" s="49" t="s">
        <v>11063</v>
      </c>
      <c r="F940" s="49" t="s">
        <v>1071</v>
      </c>
      <c r="G940" s="49" t="s">
        <v>18</v>
      </c>
      <c r="H940" s="96">
        <v>43916.0</v>
      </c>
      <c r="I940" s="96">
        <v>43917.0</v>
      </c>
      <c r="J940" s="53" t="s">
        <v>11064</v>
      </c>
      <c r="K940" s="54">
        <v>1232653.0</v>
      </c>
      <c r="L940" s="98"/>
      <c r="M940" s="56"/>
      <c r="N940" s="56"/>
      <c r="O940" s="425"/>
    </row>
    <row r="941" hidden="1">
      <c r="A941" s="49">
        <v>1.0</v>
      </c>
      <c r="B941" s="51" t="s">
        <v>4064</v>
      </c>
      <c r="C941" s="51" t="s">
        <v>11065</v>
      </c>
      <c r="D941" s="49">
        <v>263.0</v>
      </c>
      <c r="E941" s="49" t="s">
        <v>11066</v>
      </c>
      <c r="F941" s="49" t="s">
        <v>1071</v>
      </c>
      <c r="G941" s="51" t="s">
        <v>18</v>
      </c>
      <c r="H941" s="96">
        <v>43889.0</v>
      </c>
      <c r="I941" s="96">
        <v>43900.0</v>
      </c>
      <c r="J941" s="53" t="s">
        <v>11067</v>
      </c>
      <c r="K941" s="54" t="s">
        <v>18</v>
      </c>
      <c r="L941" s="98" t="s">
        <v>18</v>
      </c>
      <c r="M941" s="55" t="s">
        <v>18</v>
      </c>
      <c r="N941" s="56" t="s">
        <v>18</v>
      </c>
      <c r="O941" s="425"/>
      <c r="P941" s="152"/>
    </row>
    <row r="942" hidden="1">
      <c r="A942" s="49">
        <v>1.0</v>
      </c>
      <c r="B942" s="51" t="s">
        <v>11068</v>
      </c>
      <c r="C942" s="51" t="s">
        <v>291</v>
      </c>
      <c r="D942" s="49">
        <v>264.0</v>
      </c>
      <c r="E942" s="49" t="s">
        <v>11069</v>
      </c>
      <c r="F942" s="49" t="s">
        <v>1071</v>
      </c>
      <c r="G942" s="51" t="s">
        <v>18</v>
      </c>
      <c r="H942" s="276">
        <v>43892.0</v>
      </c>
      <c r="I942" s="96">
        <v>43893.0</v>
      </c>
      <c r="J942" s="53" t="s">
        <v>11070</v>
      </c>
      <c r="K942" s="54">
        <v>492024.0</v>
      </c>
      <c r="L942" s="494" t="s">
        <v>18</v>
      </c>
      <c r="M942" s="55" t="s">
        <v>18</v>
      </c>
      <c r="N942" s="56" t="s">
        <v>18</v>
      </c>
      <c r="O942" s="425"/>
    </row>
    <row r="943" hidden="1">
      <c r="A943" s="49">
        <v>1.0</v>
      </c>
      <c r="B943" s="51" t="s">
        <v>4187</v>
      </c>
      <c r="C943" s="51" t="s">
        <v>153</v>
      </c>
      <c r="D943" s="49">
        <v>269.0</v>
      </c>
      <c r="E943" s="49" t="s">
        <v>11071</v>
      </c>
      <c r="F943" s="49" t="s">
        <v>1071</v>
      </c>
      <c r="G943" s="51" t="s">
        <v>18</v>
      </c>
      <c r="H943" s="96">
        <v>43892.0</v>
      </c>
      <c r="I943" s="96">
        <v>43895.0</v>
      </c>
      <c r="J943" s="53" t="s">
        <v>11072</v>
      </c>
      <c r="K943" s="54">
        <v>803602.0</v>
      </c>
      <c r="L943" s="98" t="s">
        <v>18</v>
      </c>
      <c r="M943" s="55" t="s">
        <v>18</v>
      </c>
      <c r="N943" s="56" t="s">
        <v>18</v>
      </c>
      <c r="O943" s="88"/>
    </row>
    <row r="944" hidden="1">
      <c r="A944" s="49">
        <v>1.0</v>
      </c>
      <c r="B944" s="51" t="s">
        <v>3859</v>
      </c>
      <c r="C944" s="51" t="s">
        <v>9237</v>
      </c>
      <c r="D944" s="49">
        <v>308.0</v>
      </c>
      <c r="E944" s="49" t="s">
        <v>11073</v>
      </c>
      <c r="F944" s="49" t="s">
        <v>1071</v>
      </c>
      <c r="G944" s="51" t="s">
        <v>18</v>
      </c>
      <c r="H944" s="96">
        <v>43900.0</v>
      </c>
      <c r="I944" s="96">
        <v>43900.0</v>
      </c>
      <c r="J944" s="53" t="s">
        <v>11074</v>
      </c>
      <c r="K944" s="54">
        <v>486024.0</v>
      </c>
      <c r="L944" s="98" t="s">
        <v>18</v>
      </c>
      <c r="M944" s="55" t="s">
        <v>18</v>
      </c>
      <c r="N944" s="56" t="s">
        <v>18</v>
      </c>
      <c r="O944" s="425"/>
    </row>
    <row r="945" hidden="1">
      <c r="A945" s="49">
        <v>1.0</v>
      </c>
      <c r="B945" s="51" t="s">
        <v>1332</v>
      </c>
      <c r="C945" s="51" t="s">
        <v>93</v>
      </c>
      <c r="D945" s="49">
        <v>321.0</v>
      </c>
      <c r="E945" s="49" t="s">
        <v>11075</v>
      </c>
      <c r="F945" s="49" t="s">
        <v>1071</v>
      </c>
      <c r="G945" s="51" t="s">
        <v>18</v>
      </c>
      <c r="H945" s="200">
        <v>43902.0</v>
      </c>
      <c r="I945" s="200">
        <v>43903.0</v>
      </c>
      <c r="J945" s="81" t="s">
        <v>11076</v>
      </c>
      <c r="K945" s="54">
        <v>1009340.0</v>
      </c>
      <c r="L945" s="98" t="s">
        <v>18</v>
      </c>
      <c r="M945" s="56" t="s">
        <v>18</v>
      </c>
      <c r="N945" s="56" t="s">
        <v>18</v>
      </c>
      <c r="O945" s="425"/>
    </row>
    <row r="946" hidden="1">
      <c r="A946" s="49">
        <v>1.0</v>
      </c>
      <c r="B946" s="51" t="s">
        <v>11077</v>
      </c>
      <c r="C946" s="51" t="s">
        <v>4891</v>
      </c>
      <c r="D946" s="49" t="s">
        <v>18</v>
      </c>
      <c r="E946" s="49" t="s">
        <v>8591</v>
      </c>
      <c r="F946" s="49" t="s">
        <v>1071</v>
      </c>
      <c r="G946" s="51" t="s">
        <v>18</v>
      </c>
      <c r="H946" s="96">
        <v>44047.0</v>
      </c>
      <c r="I946" s="200">
        <v>44048.0</v>
      </c>
      <c r="J946" s="53" t="s">
        <v>11078</v>
      </c>
      <c r="K946" s="439">
        <v>3.0513194E7</v>
      </c>
      <c r="L946" s="98" t="s">
        <v>18</v>
      </c>
      <c r="M946" s="55" t="s">
        <v>18</v>
      </c>
      <c r="N946" s="56" t="s">
        <v>18</v>
      </c>
      <c r="O946" s="425"/>
    </row>
    <row r="947">
      <c r="A947" s="49">
        <v>1.0</v>
      </c>
      <c r="B947" s="51" t="s">
        <v>6750</v>
      </c>
      <c r="C947" s="51" t="s">
        <v>93</v>
      </c>
      <c r="D947" s="49" t="s">
        <v>18</v>
      </c>
      <c r="E947" s="49" t="s">
        <v>11079</v>
      </c>
      <c r="F947" s="49" t="s">
        <v>1071</v>
      </c>
      <c r="G947" s="51" t="s">
        <v>18</v>
      </c>
      <c r="H947" s="96">
        <v>43916.0</v>
      </c>
      <c r="I947" s="96">
        <v>43916.0</v>
      </c>
      <c r="J947" s="53" t="s">
        <v>11080</v>
      </c>
      <c r="K947" s="54">
        <v>723157.0</v>
      </c>
      <c r="L947" s="98" t="s">
        <v>11081</v>
      </c>
      <c r="M947" s="55" t="s">
        <v>2048</v>
      </c>
      <c r="N947" s="56">
        <v>361578.5</v>
      </c>
      <c r="O947" s="88" t="s">
        <v>337</v>
      </c>
    </row>
    <row r="948" hidden="1">
      <c r="A948" s="49">
        <v>1.0</v>
      </c>
      <c r="B948" s="51" t="s">
        <v>5236</v>
      </c>
      <c r="C948" s="51" t="s">
        <v>892</v>
      </c>
      <c r="D948" s="49">
        <v>345.0</v>
      </c>
      <c r="E948" s="49" t="s">
        <v>11082</v>
      </c>
      <c r="F948" s="49" t="s">
        <v>1071</v>
      </c>
      <c r="G948" s="51" t="s">
        <v>18</v>
      </c>
      <c r="H948" s="96">
        <v>43908.0</v>
      </c>
      <c r="I948" s="96">
        <v>43910.0</v>
      </c>
      <c r="J948" s="53" t="s">
        <v>11083</v>
      </c>
      <c r="K948" s="54">
        <v>98073.0</v>
      </c>
      <c r="L948" s="98" t="s">
        <v>18</v>
      </c>
      <c r="M948" s="55" t="s">
        <v>18</v>
      </c>
      <c r="N948" s="56" t="s">
        <v>18</v>
      </c>
      <c r="O948" s="425"/>
    </row>
    <row r="949" hidden="1">
      <c r="A949" s="49">
        <v>1.0</v>
      </c>
      <c r="B949" s="51" t="s">
        <v>5236</v>
      </c>
      <c r="C949" s="51" t="s">
        <v>503</v>
      </c>
      <c r="D949" s="49">
        <v>344.0</v>
      </c>
      <c r="E949" s="49" t="s">
        <v>11084</v>
      </c>
      <c r="F949" s="49" t="s">
        <v>1071</v>
      </c>
      <c r="G949" s="51" t="s">
        <v>18</v>
      </c>
      <c r="H949" s="96">
        <v>43908.0</v>
      </c>
      <c r="I949" s="96">
        <v>43909.0</v>
      </c>
      <c r="J949" s="53" t="s">
        <v>11085</v>
      </c>
      <c r="K949" s="54">
        <v>469796.0</v>
      </c>
      <c r="L949" s="98" t="s">
        <v>18</v>
      </c>
      <c r="M949" s="55" t="s">
        <v>18</v>
      </c>
      <c r="N949" s="56" t="s">
        <v>18</v>
      </c>
      <c r="O949" s="425"/>
    </row>
    <row r="950" hidden="1">
      <c r="A950" s="49">
        <v>1.0</v>
      </c>
      <c r="B950" s="51" t="s">
        <v>5236</v>
      </c>
      <c r="C950" s="51" t="s">
        <v>4243</v>
      </c>
      <c r="D950" s="49">
        <v>355.0</v>
      </c>
      <c r="E950" s="49" t="s">
        <v>5044</v>
      </c>
      <c r="F950" s="49" t="s">
        <v>1071</v>
      </c>
      <c r="G950" s="51" t="s">
        <v>18</v>
      </c>
      <c r="H950" s="96">
        <v>43909.0</v>
      </c>
      <c r="I950" s="96">
        <v>43910.0</v>
      </c>
      <c r="J950" s="53" t="s">
        <v>11086</v>
      </c>
      <c r="K950" s="54">
        <v>39840.0</v>
      </c>
      <c r="L950" s="98" t="s">
        <v>18</v>
      </c>
      <c r="M950" s="55" t="s">
        <v>18</v>
      </c>
      <c r="N950" s="56" t="s">
        <v>18</v>
      </c>
      <c r="O950" s="425"/>
    </row>
    <row r="951" hidden="1">
      <c r="A951" s="49">
        <v>1.0</v>
      </c>
      <c r="B951" s="206" t="s">
        <v>11087</v>
      </c>
      <c r="C951" s="51" t="s">
        <v>4243</v>
      </c>
      <c r="D951" s="49">
        <v>356.0</v>
      </c>
      <c r="E951" s="49" t="s">
        <v>11088</v>
      </c>
      <c r="F951" s="49" t="s">
        <v>1071</v>
      </c>
      <c r="G951" s="51" t="s">
        <v>18</v>
      </c>
      <c r="H951" s="96">
        <v>43909.0</v>
      </c>
      <c r="I951" s="96">
        <v>43910.0</v>
      </c>
      <c r="J951" s="53" t="s">
        <v>11086</v>
      </c>
      <c r="K951" s="54">
        <v>41840.0</v>
      </c>
      <c r="L951" s="98" t="s">
        <v>18</v>
      </c>
      <c r="M951" s="55" t="s">
        <v>18</v>
      </c>
      <c r="N951" s="56" t="s">
        <v>18</v>
      </c>
      <c r="O951" s="425"/>
    </row>
    <row r="952" hidden="1">
      <c r="A952" s="49">
        <v>1.0</v>
      </c>
      <c r="B952" s="206" t="s">
        <v>11089</v>
      </c>
      <c r="C952" s="51" t="s">
        <v>4243</v>
      </c>
      <c r="D952" s="49">
        <v>353.0</v>
      </c>
      <c r="E952" s="49" t="s">
        <v>11090</v>
      </c>
      <c r="F952" s="49" t="s">
        <v>1071</v>
      </c>
      <c r="G952" s="51" t="s">
        <v>18</v>
      </c>
      <c r="H952" s="96">
        <v>43909.0</v>
      </c>
      <c r="I952" s="96">
        <v>43910.0</v>
      </c>
      <c r="J952" s="53" t="s">
        <v>11086</v>
      </c>
      <c r="K952" s="54">
        <v>41840.0</v>
      </c>
      <c r="L952" s="98" t="s">
        <v>18</v>
      </c>
      <c r="M952" s="55" t="s">
        <v>18</v>
      </c>
      <c r="N952" s="56" t="s">
        <v>18</v>
      </c>
      <c r="O952" s="425"/>
    </row>
    <row r="953" hidden="1">
      <c r="A953" s="49">
        <v>1.0</v>
      </c>
      <c r="B953" s="51" t="s">
        <v>2212</v>
      </c>
      <c r="C953" s="51" t="s">
        <v>10249</v>
      </c>
      <c r="D953" s="49" t="s">
        <v>18</v>
      </c>
      <c r="E953" s="49" t="s">
        <v>11091</v>
      </c>
      <c r="F953" s="49" t="s">
        <v>1071</v>
      </c>
      <c r="G953" s="51" t="s">
        <v>18</v>
      </c>
      <c r="H953" s="96">
        <v>43910.0</v>
      </c>
      <c r="I953" s="276">
        <v>43914.0</v>
      </c>
      <c r="J953" s="53" t="s">
        <v>11092</v>
      </c>
      <c r="K953" s="54">
        <v>2295132.0</v>
      </c>
      <c r="L953" s="98" t="s">
        <v>18</v>
      </c>
      <c r="M953" s="55" t="s">
        <v>18</v>
      </c>
      <c r="N953" s="56" t="s">
        <v>18</v>
      </c>
      <c r="O953" s="425"/>
    </row>
    <row r="954" hidden="1">
      <c r="A954" s="49">
        <v>1.0</v>
      </c>
      <c r="B954" s="51" t="s">
        <v>11093</v>
      </c>
      <c r="C954" s="51" t="s">
        <v>326</v>
      </c>
      <c r="D954" s="49">
        <v>369.0</v>
      </c>
      <c r="E954" s="49" t="s">
        <v>11094</v>
      </c>
      <c r="F954" s="49" t="s">
        <v>1071</v>
      </c>
      <c r="G954" s="51" t="s">
        <v>18</v>
      </c>
      <c r="H954" s="96">
        <v>43910.0</v>
      </c>
      <c r="I954" s="276">
        <v>43914.0</v>
      </c>
      <c r="J954" s="53" t="s">
        <v>11095</v>
      </c>
      <c r="K954" s="54">
        <v>1.1243884E7</v>
      </c>
      <c r="L954" s="98" t="s">
        <v>18</v>
      </c>
      <c r="M954" s="55" t="s">
        <v>18</v>
      </c>
      <c r="N954" s="56" t="s">
        <v>18</v>
      </c>
      <c r="O954" s="425"/>
    </row>
    <row r="955">
      <c r="A955" s="49">
        <v>1.0</v>
      </c>
      <c r="B955" s="51" t="s">
        <v>3859</v>
      </c>
      <c r="C955" s="51" t="s">
        <v>291</v>
      </c>
      <c r="D955" s="49" t="s">
        <v>18</v>
      </c>
      <c r="E955" s="49" t="s">
        <v>9969</v>
      </c>
      <c r="F955" s="49" t="s">
        <v>1071</v>
      </c>
      <c r="G955" s="51" t="s">
        <v>18</v>
      </c>
      <c r="H955" s="96">
        <v>43958.0</v>
      </c>
      <c r="I955" s="96">
        <v>43958.0</v>
      </c>
      <c r="J955" s="466" t="s">
        <v>11096</v>
      </c>
      <c r="K955" s="54">
        <v>486024.0</v>
      </c>
      <c r="L955" s="133" t="s">
        <v>10691</v>
      </c>
      <c r="M955" s="55" t="s">
        <v>10692</v>
      </c>
      <c r="N955" s="401">
        <v>388819.2</v>
      </c>
      <c r="O955" s="88" t="s">
        <v>337</v>
      </c>
    </row>
    <row r="956">
      <c r="A956" s="49">
        <v>1.0</v>
      </c>
      <c r="B956" s="51" t="s">
        <v>1600</v>
      </c>
      <c r="C956" s="51" t="s">
        <v>93</v>
      </c>
      <c r="D956" s="49" t="s">
        <v>18</v>
      </c>
      <c r="E956" s="49" t="s">
        <v>11079</v>
      </c>
      <c r="F956" s="49" t="s">
        <v>1071</v>
      </c>
      <c r="G956" s="51" t="s">
        <v>18</v>
      </c>
      <c r="H956" s="96">
        <v>37335.0</v>
      </c>
      <c r="I956" s="96">
        <v>43914.0</v>
      </c>
      <c r="J956" s="53" t="s">
        <v>11097</v>
      </c>
      <c r="K956" s="54">
        <v>723157.0</v>
      </c>
      <c r="L956" s="98" t="s">
        <v>11081</v>
      </c>
      <c r="M956" s="55" t="s">
        <v>2048</v>
      </c>
      <c r="N956" s="56" t="s">
        <v>18</v>
      </c>
      <c r="O956" s="88"/>
    </row>
    <row r="957" hidden="1">
      <c r="A957" s="49">
        <v>1.0</v>
      </c>
      <c r="B957" s="51" t="s">
        <v>10089</v>
      </c>
      <c r="C957" s="51" t="s">
        <v>93</v>
      </c>
      <c r="D957" s="49">
        <v>360.0</v>
      </c>
      <c r="E957" s="49" t="s">
        <v>11098</v>
      </c>
      <c r="F957" s="49" t="s">
        <v>1071</v>
      </c>
      <c r="G957" s="51" t="s">
        <v>18</v>
      </c>
      <c r="H957" s="96">
        <v>43910.0</v>
      </c>
      <c r="I957" s="276">
        <v>43917.0</v>
      </c>
      <c r="J957" s="53" t="s">
        <v>11099</v>
      </c>
      <c r="K957" s="54">
        <v>616587.0</v>
      </c>
      <c r="L957" s="98" t="s">
        <v>18</v>
      </c>
      <c r="M957" s="55" t="s">
        <v>18</v>
      </c>
      <c r="N957" s="56" t="s">
        <v>18</v>
      </c>
      <c r="O957" s="425"/>
    </row>
    <row r="958" hidden="1">
      <c r="A958" s="49">
        <v>1.0</v>
      </c>
      <c r="B958" s="51" t="s">
        <v>11100</v>
      </c>
      <c r="C958" s="51" t="s">
        <v>892</v>
      </c>
      <c r="D958" s="49">
        <v>384.0</v>
      </c>
      <c r="E958" s="49" t="s">
        <v>11101</v>
      </c>
      <c r="F958" s="49" t="s">
        <v>1071</v>
      </c>
      <c r="G958" s="51" t="s">
        <v>18</v>
      </c>
      <c r="H958" s="96">
        <v>43916.0</v>
      </c>
      <c r="I958" s="96">
        <v>43917.0</v>
      </c>
      <c r="J958" s="53" t="s">
        <v>11102</v>
      </c>
      <c r="K958" s="54">
        <v>324486.0</v>
      </c>
      <c r="L958" s="98" t="s">
        <v>18</v>
      </c>
      <c r="M958" s="55" t="s">
        <v>18</v>
      </c>
      <c r="N958" s="56" t="s">
        <v>18</v>
      </c>
      <c r="O958" s="425"/>
    </row>
    <row r="959" hidden="1">
      <c r="A959" s="49">
        <v>1.0</v>
      </c>
      <c r="B959" s="51" t="s">
        <v>453</v>
      </c>
      <c r="C959" s="51" t="s">
        <v>1346</v>
      </c>
      <c r="D959" s="49" t="s">
        <v>18</v>
      </c>
      <c r="E959" s="49" t="s">
        <v>11101</v>
      </c>
      <c r="F959" s="49" t="s">
        <v>1071</v>
      </c>
      <c r="G959" s="51" t="s">
        <v>18</v>
      </c>
      <c r="H959" s="96">
        <v>43965.0</v>
      </c>
      <c r="I959" s="96">
        <v>43971.0</v>
      </c>
      <c r="J959" s="53" t="s">
        <v>11103</v>
      </c>
      <c r="K959" s="54">
        <v>358366.0</v>
      </c>
      <c r="L959" s="98" t="s">
        <v>18</v>
      </c>
      <c r="M959" s="55" t="s">
        <v>18</v>
      </c>
      <c r="N959" s="56" t="s">
        <v>18</v>
      </c>
      <c r="O959" s="425"/>
    </row>
    <row r="960" hidden="1">
      <c r="A960" s="49">
        <v>1.0</v>
      </c>
      <c r="B960" s="51" t="s">
        <v>258</v>
      </c>
      <c r="C960" s="51" t="s">
        <v>326</v>
      </c>
      <c r="D960" s="49" t="s">
        <v>18</v>
      </c>
      <c r="E960" s="49" t="s">
        <v>11104</v>
      </c>
      <c r="F960" s="49" t="s">
        <v>1071</v>
      </c>
      <c r="G960" s="51" t="s">
        <v>18</v>
      </c>
      <c r="H960" s="96">
        <v>43916.0</v>
      </c>
      <c r="I960" s="96">
        <v>43916.0</v>
      </c>
      <c r="J960" s="53" t="s">
        <v>11105</v>
      </c>
      <c r="K960" s="54">
        <v>5.1566208E7</v>
      </c>
      <c r="L960" s="98" t="s">
        <v>18</v>
      </c>
      <c r="M960" s="55" t="s">
        <v>18</v>
      </c>
      <c r="N960" s="56" t="s">
        <v>18</v>
      </c>
      <c r="O960" s="425"/>
    </row>
    <row r="961" hidden="1">
      <c r="A961" s="49">
        <v>1.0</v>
      </c>
      <c r="B961" s="51" t="s">
        <v>258</v>
      </c>
      <c r="C961" s="51" t="s">
        <v>217</v>
      </c>
      <c r="D961" s="49">
        <v>601.0</v>
      </c>
      <c r="E961" s="49" t="s">
        <v>11104</v>
      </c>
      <c r="F961" s="49" t="s">
        <v>1071</v>
      </c>
      <c r="G961" s="51" t="s">
        <v>18</v>
      </c>
      <c r="H961" s="96">
        <v>43985.0</v>
      </c>
      <c r="I961" s="96">
        <v>43986.0</v>
      </c>
      <c r="J961" s="53" t="s">
        <v>11106</v>
      </c>
      <c r="K961" s="54">
        <v>5517143.0</v>
      </c>
      <c r="L961" s="98" t="s">
        <v>18</v>
      </c>
      <c r="M961" s="55" t="s">
        <v>18</v>
      </c>
      <c r="N961" s="56" t="s">
        <v>18</v>
      </c>
      <c r="O961" s="425"/>
    </row>
    <row r="962" hidden="1">
      <c r="A962" s="49">
        <v>1.0</v>
      </c>
      <c r="B962" s="51" t="s">
        <v>11107</v>
      </c>
      <c r="C962" s="51" t="s">
        <v>291</v>
      </c>
      <c r="D962" s="49">
        <v>393.0</v>
      </c>
      <c r="E962" s="49" t="s">
        <v>11108</v>
      </c>
      <c r="F962" s="49" t="s">
        <v>1071</v>
      </c>
      <c r="G962" s="51" t="s">
        <v>18</v>
      </c>
      <c r="H962" s="96">
        <v>43916.0</v>
      </c>
      <c r="I962" s="96">
        <v>43917.0</v>
      </c>
      <c r="J962" s="53" t="s">
        <v>11109</v>
      </c>
      <c r="K962" s="54">
        <v>489024.0</v>
      </c>
      <c r="L962" s="98" t="s">
        <v>18</v>
      </c>
      <c r="M962" s="55" t="s">
        <v>18</v>
      </c>
      <c r="N962" s="56" t="s">
        <v>18</v>
      </c>
      <c r="O962" s="425"/>
    </row>
    <row r="963" hidden="1">
      <c r="A963" s="49">
        <v>1.0</v>
      </c>
      <c r="B963" s="51" t="s">
        <v>1356</v>
      </c>
      <c r="C963" s="51" t="s">
        <v>309</v>
      </c>
      <c r="D963" s="49">
        <v>991.0</v>
      </c>
      <c r="E963" s="49" t="s">
        <v>11110</v>
      </c>
      <c r="F963" s="49" t="s">
        <v>1071</v>
      </c>
      <c r="G963" s="51" t="s">
        <v>18</v>
      </c>
      <c r="H963" s="96">
        <v>44077.0</v>
      </c>
      <c r="I963" s="96">
        <v>44077.0</v>
      </c>
      <c r="J963" s="81" t="s">
        <v>11111</v>
      </c>
      <c r="K963" s="54" t="s">
        <v>18</v>
      </c>
      <c r="L963" s="98" t="s">
        <v>18</v>
      </c>
      <c r="M963" s="55" t="s">
        <v>18</v>
      </c>
      <c r="N963" s="56" t="s">
        <v>18</v>
      </c>
      <c r="O963" s="425"/>
      <c r="P963" s="306"/>
    </row>
    <row r="964" hidden="1">
      <c r="A964" s="49">
        <v>1.0</v>
      </c>
      <c r="B964" s="51" t="s">
        <v>1128</v>
      </c>
      <c r="C964" s="51" t="s">
        <v>892</v>
      </c>
      <c r="D964" s="49">
        <v>452.0</v>
      </c>
      <c r="E964" s="49" t="s">
        <v>11112</v>
      </c>
      <c r="F964" s="49" t="s">
        <v>1071</v>
      </c>
      <c r="G964" s="51" t="s">
        <v>18</v>
      </c>
      <c r="H964" s="96">
        <v>43937.0</v>
      </c>
      <c r="I964" s="96">
        <v>43941.0</v>
      </c>
      <c r="J964" s="53" t="s">
        <v>11113</v>
      </c>
      <c r="K964" s="54" t="s">
        <v>18</v>
      </c>
      <c r="L964" s="98" t="s">
        <v>18</v>
      </c>
      <c r="M964" s="55" t="s">
        <v>18</v>
      </c>
      <c r="N964" s="56" t="s">
        <v>18</v>
      </c>
      <c r="O964" s="88"/>
      <c r="P964" s="306"/>
    </row>
    <row r="965" hidden="1">
      <c r="A965" s="49">
        <v>1.0</v>
      </c>
      <c r="B965" s="51" t="s">
        <v>11114</v>
      </c>
      <c r="C965" s="51" t="s">
        <v>571</v>
      </c>
      <c r="D965" s="49">
        <v>366.0</v>
      </c>
      <c r="E965" s="49" t="s">
        <v>1897</v>
      </c>
      <c r="F965" s="49" t="s">
        <v>1071</v>
      </c>
      <c r="G965" s="51" t="s">
        <v>18</v>
      </c>
      <c r="H965" s="96">
        <v>43937.0</v>
      </c>
      <c r="I965" s="96">
        <v>43948.0</v>
      </c>
      <c r="J965" s="53" t="s">
        <v>11115</v>
      </c>
      <c r="K965" s="54">
        <v>5754850.0</v>
      </c>
      <c r="L965" s="98" t="s">
        <v>18</v>
      </c>
      <c r="M965" s="55" t="s">
        <v>18</v>
      </c>
      <c r="N965" s="56" t="s">
        <v>18</v>
      </c>
      <c r="O965" s="425"/>
      <c r="P965" s="306"/>
    </row>
    <row r="966" hidden="1">
      <c r="A966" s="49">
        <v>1.0</v>
      </c>
      <c r="B966" s="51" t="s">
        <v>4371</v>
      </c>
      <c r="C966" s="51" t="s">
        <v>2697</v>
      </c>
      <c r="D966" s="49">
        <v>845.0</v>
      </c>
      <c r="E966" s="49" t="s">
        <v>1897</v>
      </c>
      <c r="F966" s="49" t="s">
        <v>1071</v>
      </c>
      <c r="G966" s="51" t="s">
        <v>18</v>
      </c>
      <c r="H966" s="200">
        <v>44041.0</v>
      </c>
      <c r="I966" s="96">
        <v>44070.0</v>
      </c>
      <c r="J966" s="53" t="s">
        <v>11116</v>
      </c>
      <c r="K966" s="54">
        <v>5754850.0</v>
      </c>
      <c r="L966" s="98" t="s">
        <v>11117</v>
      </c>
      <c r="M966" s="55" t="s">
        <v>18</v>
      </c>
      <c r="N966" s="56" t="s">
        <v>18</v>
      </c>
      <c r="O966" s="425"/>
      <c r="P966" s="152"/>
    </row>
    <row r="967" hidden="1">
      <c r="A967" s="49">
        <v>1.0</v>
      </c>
      <c r="B967" s="51" t="s">
        <v>11118</v>
      </c>
      <c r="C967" s="51" t="s">
        <v>892</v>
      </c>
      <c r="D967" s="49">
        <v>451.0</v>
      </c>
      <c r="E967" s="49" t="s">
        <v>11119</v>
      </c>
      <c r="F967" s="49" t="s">
        <v>1071</v>
      </c>
      <c r="G967" s="51" t="s">
        <v>18</v>
      </c>
      <c r="H967" s="96">
        <v>43937.0</v>
      </c>
      <c r="I967" s="96">
        <v>43941.0</v>
      </c>
      <c r="J967" s="53" t="s">
        <v>11120</v>
      </c>
      <c r="K967" s="54" t="s">
        <v>18</v>
      </c>
      <c r="L967" s="98" t="s">
        <v>18</v>
      </c>
      <c r="M967" s="55" t="s">
        <v>18</v>
      </c>
      <c r="N967" s="56" t="s">
        <v>18</v>
      </c>
      <c r="O967" s="425"/>
      <c r="P967" s="152"/>
    </row>
    <row r="968" hidden="1">
      <c r="A968" s="49">
        <v>1.0</v>
      </c>
      <c r="B968" s="51" t="s">
        <v>11121</v>
      </c>
      <c r="C968" s="51" t="s">
        <v>2340</v>
      </c>
      <c r="D968" s="49">
        <v>446.0</v>
      </c>
      <c r="E968" s="49" t="s">
        <v>11122</v>
      </c>
      <c r="F968" s="49" t="s">
        <v>1071</v>
      </c>
      <c r="G968" s="51" t="s">
        <v>18</v>
      </c>
      <c r="H968" s="96">
        <v>43937.0</v>
      </c>
      <c r="I968" s="281">
        <v>43941.0</v>
      </c>
      <c r="J968" s="53" t="s">
        <v>11120</v>
      </c>
      <c r="K968" s="54" t="s">
        <v>18</v>
      </c>
      <c r="L968" s="98" t="s">
        <v>18</v>
      </c>
      <c r="M968" s="55" t="s">
        <v>18</v>
      </c>
      <c r="N968" s="56" t="s">
        <v>18</v>
      </c>
      <c r="O968" s="425"/>
      <c r="P968" s="152"/>
    </row>
    <row r="969" hidden="1">
      <c r="A969" s="49">
        <v>1.0</v>
      </c>
      <c r="B969" s="51" t="s">
        <v>11123</v>
      </c>
      <c r="C969" s="51" t="s">
        <v>2340</v>
      </c>
      <c r="D969" s="49">
        <v>441.0</v>
      </c>
      <c r="E969" s="49" t="s">
        <v>11124</v>
      </c>
      <c r="F969" s="49" t="s">
        <v>1071</v>
      </c>
      <c r="G969" s="51" t="s">
        <v>18</v>
      </c>
      <c r="H969" s="96">
        <v>43937.0</v>
      </c>
      <c r="I969" s="96">
        <v>43941.0</v>
      </c>
      <c r="J969" s="53" t="s">
        <v>11125</v>
      </c>
      <c r="K969" s="54" t="s">
        <v>18</v>
      </c>
      <c r="L969" s="98" t="s">
        <v>18</v>
      </c>
      <c r="M969" s="55" t="s">
        <v>18</v>
      </c>
      <c r="N969" s="56" t="s">
        <v>18</v>
      </c>
      <c r="O969" s="425"/>
    </row>
    <row r="970" hidden="1">
      <c r="A970" s="49">
        <v>1.0</v>
      </c>
      <c r="B970" s="51" t="s">
        <v>11126</v>
      </c>
      <c r="C970" s="51" t="s">
        <v>2340</v>
      </c>
      <c r="D970" s="49">
        <v>447.0</v>
      </c>
      <c r="E970" s="49" t="s">
        <v>11127</v>
      </c>
      <c r="F970" s="49" t="s">
        <v>1071</v>
      </c>
      <c r="G970" s="51" t="s">
        <v>18</v>
      </c>
      <c r="H970" s="96">
        <v>43937.0</v>
      </c>
      <c r="I970" s="281">
        <v>43941.0</v>
      </c>
      <c r="J970" s="53" t="s">
        <v>11128</v>
      </c>
      <c r="K970" s="54" t="s">
        <v>18</v>
      </c>
      <c r="L970" s="98" t="s">
        <v>18</v>
      </c>
      <c r="M970" s="55" t="s">
        <v>18</v>
      </c>
      <c r="N970" s="56" t="s">
        <v>18</v>
      </c>
      <c r="O970" s="425"/>
    </row>
    <row r="971" ht="36.0" hidden="1" customHeight="1">
      <c r="A971" s="49">
        <v>1.0</v>
      </c>
      <c r="B971" s="51" t="s">
        <v>11129</v>
      </c>
      <c r="C971" s="51" t="s">
        <v>153</v>
      </c>
      <c r="D971" s="49">
        <v>439.0</v>
      </c>
      <c r="E971" s="49" t="s">
        <v>11130</v>
      </c>
      <c r="F971" s="49" t="s">
        <v>1071</v>
      </c>
      <c r="G971" s="51" t="s">
        <v>18</v>
      </c>
      <c r="H971" s="96">
        <v>43937.0</v>
      </c>
      <c r="I971" s="96">
        <v>43941.0</v>
      </c>
      <c r="J971" s="53" t="s">
        <v>11120</v>
      </c>
      <c r="K971" s="54" t="s">
        <v>18</v>
      </c>
      <c r="L971" s="98" t="s">
        <v>18</v>
      </c>
      <c r="M971" s="55" t="s">
        <v>18</v>
      </c>
      <c r="N971" s="56" t="s">
        <v>18</v>
      </c>
      <c r="O971" s="425"/>
    </row>
    <row r="972" hidden="1">
      <c r="A972" s="49">
        <v>1.0</v>
      </c>
      <c r="B972" s="51" t="s">
        <v>11131</v>
      </c>
      <c r="C972" s="51" t="s">
        <v>93</v>
      </c>
      <c r="D972" s="49">
        <v>448.0</v>
      </c>
      <c r="E972" s="49" t="s">
        <v>11132</v>
      </c>
      <c r="F972" s="49" t="s">
        <v>1071</v>
      </c>
      <c r="G972" s="51" t="s">
        <v>18</v>
      </c>
      <c r="H972" s="96">
        <v>43937.0</v>
      </c>
      <c r="I972" s="96">
        <v>43941.0</v>
      </c>
      <c r="J972" s="53" t="s">
        <v>11133</v>
      </c>
      <c r="K972" s="54" t="s">
        <v>18</v>
      </c>
      <c r="L972" s="98" t="s">
        <v>18</v>
      </c>
      <c r="M972" s="55" t="s">
        <v>18</v>
      </c>
      <c r="N972" s="56" t="s">
        <v>18</v>
      </c>
      <c r="O972" s="425"/>
    </row>
    <row r="973" hidden="1">
      <c r="A973" s="49">
        <v>1.0</v>
      </c>
      <c r="B973" s="51" t="s">
        <v>1087</v>
      </c>
      <c r="C973" s="51" t="s">
        <v>93</v>
      </c>
      <c r="D973" s="49">
        <v>440.0</v>
      </c>
      <c r="E973" s="49" t="s">
        <v>11134</v>
      </c>
      <c r="F973" s="49" t="s">
        <v>1071</v>
      </c>
      <c r="G973" s="51" t="s">
        <v>18</v>
      </c>
      <c r="H973" s="96">
        <v>43937.0</v>
      </c>
      <c r="I973" s="96">
        <v>43941.0</v>
      </c>
      <c r="J973" s="53" t="s">
        <v>11135</v>
      </c>
      <c r="K973" s="54" t="s">
        <v>18</v>
      </c>
      <c r="L973" s="98" t="s">
        <v>18</v>
      </c>
      <c r="M973" s="55" t="s">
        <v>18</v>
      </c>
      <c r="N973" s="56" t="s">
        <v>18</v>
      </c>
      <c r="O973" s="425"/>
    </row>
    <row r="974" hidden="1">
      <c r="A974" s="49">
        <v>1.0</v>
      </c>
      <c r="B974" s="51" t="s">
        <v>11136</v>
      </c>
      <c r="C974" s="51" t="s">
        <v>2340</v>
      </c>
      <c r="D974" s="49">
        <v>454.0</v>
      </c>
      <c r="E974" s="49" t="s">
        <v>11137</v>
      </c>
      <c r="F974" s="49" t="s">
        <v>1071</v>
      </c>
      <c r="G974" s="51" t="s">
        <v>18</v>
      </c>
      <c r="H974" s="96">
        <v>43938.0</v>
      </c>
      <c r="I974" s="281">
        <v>43941.0</v>
      </c>
      <c r="J974" s="53" t="s">
        <v>11138</v>
      </c>
      <c r="K974" s="54" t="s">
        <v>18</v>
      </c>
      <c r="L974" s="98" t="s">
        <v>18</v>
      </c>
      <c r="M974" s="55" t="s">
        <v>18</v>
      </c>
      <c r="N974" s="56" t="s">
        <v>18</v>
      </c>
      <c r="O974" s="425"/>
    </row>
    <row r="975" hidden="1">
      <c r="A975" s="49">
        <v>1.0</v>
      </c>
      <c r="B975" s="51" t="s">
        <v>3774</v>
      </c>
      <c r="C975" s="51" t="s">
        <v>6178</v>
      </c>
      <c r="D975" s="49">
        <v>453.0</v>
      </c>
      <c r="E975" s="49" t="s">
        <v>10655</v>
      </c>
      <c r="F975" s="49" t="s">
        <v>1071</v>
      </c>
      <c r="G975" s="51" t="s">
        <v>18</v>
      </c>
      <c r="H975" s="96">
        <v>43938.0</v>
      </c>
      <c r="I975" s="96">
        <v>43941.0</v>
      </c>
      <c r="J975" s="53" t="s">
        <v>11139</v>
      </c>
      <c r="K975" s="54">
        <v>121298.0</v>
      </c>
      <c r="L975" s="98" t="s">
        <v>18</v>
      </c>
      <c r="M975" s="55" t="s">
        <v>18</v>
      </c>
      <c r="N975" s="56" t="s">
        <v>18</v>
      </c>
      <c r="O975" s="88"/>
    </row>
    <row r="976" hidden="1">
      <c r="A976" s="49">
        <v>1.0</v>
      </c>
      <c r="B976" s="51" t="s">
        <v>3774</v>
      </c>
      <c r="C976" s="51" t="s">
        <v>1346</v>
      </c>
      <c r="D976" s="49">
        <v>466.0</v>
      </c>
      <c r="E976" s="49" t="s">
        <v>10655</v>
      </c>
      <c r="F976" s="49" t="s">
        <v>1071</v>
      </c>
      <c r="G976" s="51" t="s">
        <v>18</v>
      </c>
      <c r="H976" s="96">
        <v>43942.0</v>
      </c>
      <c r="I976" s="96">
        <v>43943.0</v>
      </c>
      <c r="J976" s="53" t="s">
        <v>11140</v>
      </c>
      <c r="K976" s="54">
        <v>121298.0</v>
      </c>
      <c r="L976" s="98" t="s">
        <v>11141</v>
      </c>
      <c r="M976" s="55" t="s">
        <v>18</v>
      </c>
      <c r="N976" s="56" t="s">
        <v>18</v>
      </c>
      <c r="O976" s="88"/>
      <c r="P976" s="152"/>
    </row>
    <row r="977" hidden="1">
      <c r="A977" s="49">
        <v>1.0</v>
      </c>
      <c r="B977" s="51" t="s">
        <v>3774</v>
      </c>
      <c r="C977" s="51" t="s">
        <v>1346</v>
      </c>
      <c r="D977" s="49">
        <v>548.0</v>
      </c>
      <c r="E977" s="49" t="s">
        <v>10655</v>
      </c>
      <c r="F977" s="49" t="s">
        <v>1071</v>
      </c>
      <c r="G977" s="51" t="s">
        <v>18</v>
      </c>
      <c r="H977" s="96">
        <v>43966.0</v>
      </c>
      <c r="I977" s="96">
        <v>43970.0</v>
      </c>
      <c r="J977" s="53" t="s">
        <v>11142</v>
      </c>
      <c r="K977" s="54">
        <v>121298.0</v>
      </c>
      <c r="L977" s="98" t="s">
        <v>11143</v>
      </c>
      <c r="M977" s="55" t="s">
        <v>18</v>
      </c>
      <c r="N977" s="56" t="s">
        <v>18</v>
      </c>
      <c r="O977" s="425"/>
    </row>
    <row r="978" hidden="1">
      <c r="A978" s="49">
        <v>1.0</v>
      </c>
      <c r="B978" s="51" t="s">
        <v>3774</v>
      </c>
      <c r="C978" s="51" t="s">
        <v>11144</v>
      </c>
      <c r="D978" s="49">
        <v>639.0</v>
      </c>
      <c r="E978" s="49" t="s">
        <v>10655</v>
      </c>
      <c r="F978" s="49" t="s">
        <v>1071</v>
      </c>
      <c r="G978" s="51" t="s">
        <v>18</v>
      </c>
      <c r="H978" s="96">
        <v>43998.0</v>
      </c>
      <c r="I978" s="96">
        <v>44005.0</v>
      </c>
      <c r="J978" s="53" t="s">
        <v>11145</v>
      </c>
      <c r="K978" s="54">
        <v>121298.0</v>
      </c>
      <c r="L978" s="98" t="s">
        <v>11146</v>
      </c>
      <c r="M978" s="55"/>
      <c r="N978" s="56"/>
      <c r="O978" s="88"/>
    </row>
    <row r="979" hidden="1">
      <c r="A979" s="49">
        <v>1.0</v>
      </c>
      <c r="B979" s="51" t="s">
        <v>11147</v>
      </c>
      <c r="C979" s="51" t="s">
        <v>2587</v>
      </c>
      <c r="D979" s="49">
        <v>471.0</v>
      </c>
      <c r="E979" s="49" t="s">
        <v>11148</v>
      </c>
      <c r="F979" s="49" t="s">
        <v>1071</v>
      </c>
      <c r="G979" s="51" t="s">
        <v>18</v>
      </c>
      <c r="H979" s="96">
        <v>43942.0</v>
      </c>
      <c r="I979" s="96">
        <v>43948.0</v>
      </c>
      <c r="J979" s="53" t="s">
        <v>11149</v>
      </c>
      <c r="K979" s="54">
        <v>89502.0</v>
      </c>
      <c r="L979" s="98" t="s">
        <v>18</v>
      </c>
      <c r="M979" s="55" t="s">
        <v>18</v>
      </c>
      <c r="N979" s="56" t="s">
        <v>18</v>
      </c>
      <c r="O979" s="425"/>
    </row>
    <row r="980" hidden="1">
      <c r="A980" s="49">
        <v>1.0</v>
      </c>
      <c r="B980" s="51" t="s">
        <v>11150</v>
      </c>
      <c r="C980" s="51" t="s">
        <v>6391</v>
      </c>
      <c r="D980" s="49">
        <v>475.0</v>
      </c>
      <c r="E980" s="49" t="s">
        <v>11151</v>
      </c>
      <c r="F980" s="49" t="s">
        <v>1071</v>
      </c>
      <c r="G980" s="51"/>
      <c r="H980" s="96">
        <v>43943.0</v>
      </c>
      <c r="I980" s="96">
        <v>43945.0</v>
      </c>
      <c r="J980" s="53" t="s">
        <v>11152</v>
      </c>
      <c r="K980" s="54">
        <v>332058.0</v>
      </c>
      <c r="L980" s="98" t="s">
        <v>18</v>
      </c>
      <c r="M980" s="55" t="s">
        <v>18</v>
      </c>
      <c r="N980" s="56" t="s">
        <v>18</v>
      </c>
      <c r="O980" s="425"/>
    </row>
    <row r="981" hidden="1">
      <c r="A981" s="49">
        <v>1.0</v>
      </c>
      <c r="B981" s="51" t="s">
        <v>11153</v>
      </c>
      <c r="C981" s="51" t="s">
        <v>6391</v>
      </c>
      <c r="D981" s="49">
        <v>486.0</v>
      </c>
      <c r="E981" s="49" t="s">
        <v>11154</v>
      </c>
      <c r="F981" s="49" t="s">
        <v>1071</v>
      </c>
      <c r="G981" s="51"/>
      <c r="H981" s="96">
        <v>43945.0</v>
      </c>
      <c r="I981" s="96">
        <v>43948.0</v>
      </c>
      <c r="J981" s="53" t="s">
        <v>11155</v>
      </c>
      <c r="K981" s="54">
        <v>334058.0</v>
      </c>
      <c r="L981" s="98"/>
      <c r="M981" s="49"/>
      <c r="N981" s="67"/>
      <c r="O981" s="425"/>
    </row>
    <row r="982" hidden="1">
      <c r="A982" s="49">
        <v>1.0</v>
      </c>
      <c r="B982" s="51" t="s">
        <v>11156</v>
      </c>
      <c r="C982" s="51" t="s">
        <v>217</v>
      </c>
      <c r="D982" s="49">
        <v>488.0</v>
      </c>
      <c r="E982" s="49" t="s">
        <v>11157</v>
      </c>
      <c r="F982" s="49" t="s">
        <v>1071</v>
      </c>
      <c r="G982" s="51" t="s">
        <v>18</v>
      </c>
      <c r="H982" s="96">
        <v>43948.0</v>
      </c>
      <c r="I982" s="96">
        <v>43950.0</v>
      </c>
      <c r="J982" s="53" t="s">
        <v>11158</v>
      </c>
      <c r="K982" s="54" t="s">
        <v>18</v>
      </c>
      <c r="L982" s="98" t="s">
        <v>18</v>
      </c>
      <c r="M982" s="55" t="s">
        <v>18</v>
      </c>
      <c r="N982" s="56" t="s">
        <v>18</v>
      </c>
      <c r="O982" s="425"/>
    </row>
    <row r="983" hidden="1">
      <c r="A983" s="49">
        <v>1.0</v>
      </c>
      <c r="B983" s="51" t="s">
        <v>11159</v>
      </c>
      <c r="C983" s="51" t="s">
        <v>11160</v>
      </c>
      <c r="D983" s="49" t="s">
        <v>11161</v>
      </c>
      <c r="E983" s="49" t="s">
        <v>11162</v>
      </c>
      <c r="F983" s="49" t="s">
        <v>1071</v>
      </c>
      <c r="G983" s="51"/>
      <c r="H983" s="96">
        <v>43948.0</v>
      </c>
      <c r="I983" s="96">
        <v>43957.0</v>
      </c>
      <c r="J983" s="53" t="s">
        <v>11163</v>
      </c>
      <c r="K983" s="54">
        <v>8.2623489E7</v>
      </c>
      <c r="L983" s="98"/>
      <c r="M983" s="55"/>
      <c r="N983" s="56"/>
      <c r="O983" s="425"/>
    </row>
    <row r="984" hidden="1">
      <c r="A984" s="49">
        <v>1.0</v>
      </c>
      <c r="B984" s="51" t="s">
        <v>11164</v>
      </c>
      <c r="C984" s="51" t="s">
        <v>291</v>
      </c>
      <c r="D984" s="49">
        <v>506.0</v>
      </c>
      <c r="E984" s="49" t="s">
        <v>11165</v>
      </c>
      <c r="F984" s="49" t="s">
        <v>1071</v>
      </c>
      <c r="G984" s="51" t="s">
        <v>18</v>
      </c>
      <c r="H984" s="96">
        <v>43951.0</v>
      </c>
      <c r="I984" s="96">
        <v>43957.0</v>
      </c>
      <c r="J984" s="53" t="s">
        <v>11166</v>
      </c>
      <c r="K984" s="54">
        <v>424744.0</v>
      </c>
      <c r="L984" s="98" t="s">
        <v>18</v>
      </c>
      <c r="M984" s="55" t="s">
        <v>18</v>
      </c>
      <c r="N984" s="56" t="s">
        <v>18</v>
      </c>
      <c r="O984" s="425"/>
      <c r="P984" s="152"/>
    </row>
    <row r="985" hidden="1">
      <c r="A985" s="49">
        <v>1.0</v>
      </c>
      <c r="B985" s="51" t="s">
        <v>11167</v>
      </c>
      <c r="C985" s="51" t="s">
        <v>291</v>
      </c>
      <c r="D985" s="49">
        <v>1047.0</v>
      </c>
      <c r="E985" s="49" t="s">
        <v>11165</v>
      </c>
      <c r="F985" s="49" t="s">
        <v>1071</v>
      </c>
      <c r="G985" s="51" t="s">
        <v>18</v>
      </c>
      <c r="H985" s="96">
        <v>44089.0</v>
      </c>
      <c r="I985" s="96">
        <v>44089.0</v>
      </c>
      <c r="J985" s="81" t="s">
        <v>11168</v>
      </c>
      <c r="K985" s="54">
        <v>424744.0</v>
      </c>
      <c r="L985" s="98" t="s">
        <v>18</v>
      </c>
      <c r="M985" s="55" t="s">
        <v>18</v>
      </c>
      <c r="N985" s="56" t="s">
        <v>18</v>
      </c>
      <c r="O985" s="88"/>
    </row>
    <row r="986" hidden="1">
      <c r="A986" s="49">
        <v>1.0</v>
      </c>
      <c r="B986" s="51" t="s">
        <v>11169</v>
      </c>
      <c r="C986" s="51" t="s">
        <v>6139</v>
      </c>
      <c r="D986" s="49">
        <v>515.0</v>
      </c>
      <c r="E986" s="49" t="s">
        <v>11170</v>
      </c>
      <c r="F986" s="49" t="s">
        <v>1071</v>
      </c>
      <c r="G986" s="51" t="s">
        <v>18</v>
      </c>
      <c r="H986" s="96">
        <v>43957.0</v>
      </c>
      <c r="I986" s="96">
        <v>43958.0</v>
      </c>
      <c r="J986" s="53" t="s">
        <v>11171</v>
      </c>
      <c r="K986" s="54">
        <v>332058.0</v>
      </c>
      <c r="L986" s="98" t="s">
        <v>18</v>
      </c>
      <c r="M986" s="55" t="s">
        <v>18</v>
      </c>
      <c r="N986" s="56" t="s">
        <v>18</v>
      </c>
      <c r="O986" s="88"/>
    </row>
    <row r="987" hidden="1">
      <c r="A987" s="49">
        <v>1.0</v>
      </c>
      <c r="B987" s="51" t="s">
        <v>10675</v>
      </c>
      <c r="C987" s="51" t="s">
        <v>1346</v>
      </c>
      <c r="D987" s="49">
        <v>522.0</v>
      </c>
      <c r="E987" s="49" t="s">
        <v>11172</v>
      </c>
      <c r="F987" s="49" t="s">
        <v>1071</v>
      </c>
      <c r="G987" s="51" t="s">
        <v>18</v>
      </c>
      <c r="H987" s="96">
        <v>43958.0</v>
      </c>
      <c r="I987" s="96">
        <v>43964.0</v>
      </c>
      <c r="J987" s="53" t="s">
        <v>11173</v>
      </c>
      <c r="K987" s="54">
        <v>63649.0</v>
      </c>
      <c r="L987" s="98" t="s">
        <v>18</v>
      </c>
      <c r="M987" s="55" t="s">
        <v>18</v>
      </c>
      <c r="N987" s="56" t="s">
        <v>18</v>
      </c>
      <c r="O987" s="425"/>
    </row>
    <row r="988" hidden="1">
      <c r="A988" s="49">
        <v>1.0</v>
      </c>
      <c r="B988" s="51" t="s">
        <v>10675</v>
      </c>
      <c r="C988" s="51" t="s">
        <v>1346</v>
      </c>
      <c r="D988" s="49" t="s">
        <v>18</v>
      </c>
      <c r="E988" s="49" t="s">
        <v>11172</v>
      </c>
      <c r="F988" s="49" t="s">
        <v>1071</v>
      </c>
      <c r="G988" s="51" t="s">
        <v>18</v>
      </c>
      <c r="H988" s="96">
        <v>44075.0</v>
      </c>
      <c r="I988" s="96">
        <v>44077.0</v>
      </c>
      <c r="J988" s="53" t="s">
        <v>11174</v>
      </c>
      <c r="K988" s="54">
        <v>63649.0</v>
      </c>
      <c r="L988" s="98" t="s">
        <v>18</v>
      </c>
      <c r="M988" s="55" t="s">
        <v>18</v>
      </c>
      <c r="N988" s="56" t="s">
        <v>18</v>
      </c>
      <c r="O988" s="425"/>
    </row>
    <row r="989">
      <c r="A989" s="49">
        <v>1.0</v>
      </c>
      <c r="B989" s="51" t="s">
        <v>10660</v>
      </c>
      <c r="C989" s="51" t="s">
        <v>10661</v>
      </c>
      <c r="D989" s="49">
        <v>532.0</v>
      </c>
      <c r="E989" s="49" t="s">
        <v>10662</v>
      </c>
      <c r="F989" s="49" t="s">
        <v>1071</v>
      </c>
      <c r="G989" s="51" t="s">
        <v>18</v>
      </c>
      <c r="H989" s="96">
        <v>43963.0</v>
      </c>
      <c r="I989" s="96">
        <v>43965.0</v>
      </c>
      <c r="J989" s="53" t="s">
        <v>11175</v>
      </c>
      <c r="K989" s="54">
        <v>61503.0</v>
      </c>
      <c r="L989" s="98" t="s">
        <v>10664</v>
      </c>
      <c r="M989" s="55" t="s">
        <v>10665</v>
      </c>
      <c r="N989" s="56"/>
      <c r="O989" s="88"/>
      <c r="P989" s="152"/>
    </row>
    <row r="990">
      <c r="A990" s="49">
        <v>1.0</v>
      </c>
      <c r="B990" s="51" t="s">
        <v>11176</v>
      </c>
      <c r="C990" s="51" t="s">
        <v>3553</v>
      </c>
      <c r="D990" s="49">
        <v>543.0</v>
      </c>
      <c r="E990" s="49" t="s">
        <v>10685</v>
      </c>
      <c r="F990" s="49" t="s">
        <v>1071</v>
      </c>
      <c r="G990" s="51"/>
      <c r="H990" s="96">
        <v>43965.0</v>
      </c>
      <c r="I990" s="96">
        <v>43985.0</v>
      </c>
      <c r="J990" s="53" t="s">
        <v>11177</v>
      </c>
      <c r="K990" s="54">
        <v>226730.0</v>
      </c>
      <c r="L990" s="98" t="s">
        <v>18</v>
      </c>
      <c r="M990" s="55" t="s">
        <v>10688</v>
      </c>
      <c r="N990" s="56" t="s">
        <v>18</v>
      </c>
      <c r="O990" s="88"/>
    </row>
    <row r="991">
      <c r="A991" s="49">
        <v>1.0</v>
      </c>
      <c r="B991" s="51" t="s">
        <v>1396</v>
      </c>
      <c r="C991" s="51" t="s">
        <v>5487</v>
      </c>
      <c r="D991" s="49">
        <v>787.0</v>
      </c>
      <c r="E991" s="49" t="s">
        <v>10685</v>
      </c>
      <c r="F991" s="49" t="s">
        <v>1071</v>
      </c>
      <c r="G991" s="51" t="s">
        <v>18</v>
      </c>
      <c r="H991" s="96">
        <v>44032.0</v>
      </c>
      <c r="I991" s="96">
        <v>44033.0</v>
      </c>
      <c r="J991" s="53" t="s">
        <v>11178</v>
      </c>
      <c r="K991" s="54">
        <v>82200.0</v>
      </c>
      <c r="L991" s="98" t="s">
        <v>10687</v>
      </c>
      <c r="M991" s="55" t="s">
        <v>10688</v>
      </c>
      <c r="N991" s="56"/>
      <c r="O991" s="425"/>
    </row>
    <row r="992" hidden="1">
      <c r="A992" s="49">
        <v>1.0</v>
      </c>
      <c r="B992" s="51" t="s">
        <v>1396</v>
      </c>
      <c r="C992" s="51" t="s">
        <v>5487</v>
      </c>
      <c r="D992" s="49" t="s">
        <v>18</v>
      </c>
      <c r="E992" s="49" t="s">
        <v>11179</v>
      </c>
      <c r="F992" s="49" t="s">
        <v>1071</v>
      </c>
      <c r="G992" s="51" t="s">
        <v>18</v>
      </c>
      <c r="H992" s="96">
        <v>43999.0</v>
      </c>
      <c r="I992" s="96">
        <v>44012.0</v>
      </c>
      <c r="J992" s="53" t="s">
        <v>11180</v>
      </c>
      <c r="K992" s="54">
        <v>158275.0</v>
      </c>
      <c r="L992" s="98"/>
      <c r="M992" s="55"/>
      <c r="N992" s="56"/>
      <c r="O992" s="425"/>
    </row>
    <row r="993" hidden="1">
      <c r="A993" s="49">
        <v>1.0</v>
      </c>
      <c r="B993" s="51" t="s">
        <v>8088</v>
      </c>
      <c r="C993" s="51" t="s">
        <v>291</v>
      </c>
      <c r="D993" s="49">
        <v>551.0</v>
      </c>
      <c r="E993" s="49" t="s">
        <v>11181</v>
      </c>
      <c r="F993" s="49" t="s">
        <v>1071</v>
      </c>
      <c r="G993" s="51" t="s">
        <v>18</v>
      </c>
      <c r="H993" s="96">
        <v>43966.0</v>
      </c>
      <c r="I993" s="96">
        <v>43985.0</v>
      </c>
      <c r="J993" s="53" t="s">
        <v>11182</v>
      </c>
      <c r="K993" s="54">
        <v>580020.0</v>
      </c>
      <c r="L993" s="98"/>
      <c r="M993" s="55"/>
      <c r="N993" s="56"/>
      <c r="O993" s="425"/>
    </row>
    <row r="994" hidden="1">
      <c r="A994" s="49">
        <v>1.0</v>
      </c>
      <c r="B994" s="51" t="s">
        <v>8088</v>
      </c>
      <c r="C994" s="51" t="s">
        <v>291</v>
      </c>
      <c r="D994" s="49" t="s">
        <v>18</v>
      </c>
      <c r="E994" s="49" t="s">
        <v>11181</v>
      </c>
      <c r="F994" s="49" t="s">
        <v>1071</v>
      </c>
      <c r="G994" s="51" t="s">
        <v>18</v>
      </c>
      <c r="H994" s="96">
        <v>44020.0</v>
      </c>
      <c r="I994" s="96">
        <v>44020.0</v>
      </c>
      <c r="J994" s="81" t="s">
        <v>11183</v>
      </c>
      <c r="K994" s="54">
        <v>594972.0</v>
      </c>
      <c r="L994" s="98" t="s">
        <v>18</v>
      </c>
      <c r="M994" s="55" t="s">
        <v>18</v>
      </c>
      <c r="N994" s="56" t="s">
        <v>18</v>
      </c>
      <c r="O994" s="425"/>
    </row>
    <row r="995" hidden="1">
      <c r="A995" s="49">
        <v>1.0</v>
      </c>
      <c r="B995" s="49" t="s">
        <v>8088</v>
      </c>
      <c r="C995" s="51" t="s">
        <v>291</v>
      </c>
      <c r="D995" s="49">
        <v>740.0</v>
      </c>
      <c r="E995" s="51" t="s">
        <v>11184</v>
      </c>
      <c r="F995" s="49" t="s">
        <v>1071</v>
      </c>
      <c r="G995" s="51" t="s">
        <v>18</v>
      </c>
      <c r="H995" s="96">
        <v>44018.0</v>
      </c>
      <c r="I995" s="96">
        <v>44018.0</v>
      </c>
      <c r="J995" s="53" t="s">
        <v>11185</v>
      </c>
      <c r="K995" s="54">
        <v>594972.0</v>
      </c>
      <c r="L995" s="98" t="s">
        <v>18</v>
      </c>
      <c r="M995" s="443" t="s">
        <v>18</v>
      </c>
      <c r="N995" s="56" t="s">
        <v>18</v>
      </c>
      <c r="O995" s="88"/>
    </row>
    <row r="996" hidden="1">
      <c r="A996" s="49">
        <v>1.0</v>
      </c>
      <c r="B996" s="51" t="s">
        <v>102</v>
      </c>
      <c r="C996" s="51" t="s">
        <v>503</v>
      </c>
      <c r="D996" s="49">
        <v>544.0</v>
      </c>
      <c r="E996" s="49" t="s">
        <v>11186</v>
      </c>
      <c r="F996" s="49" t="s">
        <v>1071</v>
      </c>
      <c r="G996" s="51" t="s">
        <v>18</v>
      </c>
      <c r="H996" s="96">
        <v>43965.0</v>
      </c>
      <c r="I996" s="96">
        <v>43969.0</v>
      </c>
      <c r="J996" s="53" t="s">
        <v>11177</v>
      </c>
      <c r="K996" s="54">
        <v>537876.0</v>
      </c>
      <c r="L996" s="98" t="s">
        <v>18</v>
      </c>
      <c r="M996" s="55" t="s">
        <v>18</v>
      </c>
      <c r="N996" s="56" t="s">
        <v>18</v>
      </c>
      <c r="O996" s="425"/>
    </row>
    <row r="997">
      <c r="A997" s="49">
        <v>1.0</v>
      </c>
      <c r="B997" s="51" t="s">
        <v>5236</v>
      </c>
      <c r="C997" s="51" t="s">
        <v>134</v>
      </c>
      <c r="D997" s="49" t="s">
        <v>18</v>
      </c>
      <c r="E997" s="49" t="s">
        <v>11186</v>
      </c>
      <c r="F997" s="49" t="s">
        <v>1071</v>
      </c>
      <c r="G997" s="51" t="s">
        <v>18</v>
      </c>
      <c r="H997" s="96">
        <v>43984.0</v>
      </c>
      <c r="I997" s="96">
        <v>44000.0</v>
      </c>
      <c r="J997" s="81" t="s">
        <v>11187</v>
      </c>
      <c r="K997" s="54">
        <v>468796.0</v>
      </c>
      <c r="L997" s="98" t="s">
        <v>11188</v>
      </c>
      <c r="M997" s="55" t="s">
        <v>11189</v>
      </c>
      <c r="N997" s="56" t="s">
        <v>18</v>
      </c>
      <c r="O997" s="425"/>
    </row>
    <row r="998" hidden="1">
      <c r="A998" s="49">
        <v>1.0</v>
      </c>
      <c r="B998" s="51" t="s">
        <v>102</v>
      </c>
      <c r="C998" s="51" t="s">
        <v>134</v>
      </c>
      <c r="D998" s="49">
        <v>642.0</v>
      </c>
      <c r="E998" s="49" t="s">
        <v>11186</v>
      </c>
      <c r="F998" s="49" t="s">
        <v>1071</v>
      </c>
      <c r="G998" s="51" t="s">
        <v>18</v>
      </c>
      <c r="H998" s="96">
        <v>43998.0</v>
      </c>
      <c r="I998" s="96">
        <v>44000.0</v>
      </c>
      <c r="J998" s="53" t="s">
        <v>11190</v>
      </c>
      <c r="K998" s="54">
        <v>468796.0</v>
      </c>
      <c r="L998" s="98" t="s">
        <v>11188</v>
      </c>
      <c r="M998" s="55" t="s">
        <v>18</v>
      </c>
      <c r="N998" s="56" t="s">
        <v>18</v>
      </c>
      <c r="O998" s="425"/>
    </row>
    <row r="999">
      <c r="A999" s="210">
        <v>1.0</v>
      </c>
      <c r="B999" s="128" t="s">
        <v>5236</v>
      </c>
      <c r="C999" s="128" t="s">
        <v>134</v>
      </c>
      <c r="D999" s="210" t="s">
        <v>18</v>
      </c>
      <c r="E999" s="210" t="s">
        <v>11186</v>
      </c>
      <c r="F999" s="210" t="s">
        <v>1071</v>
      </c>
      <c r="G999" s="128" t="s">
        <v>18</v>
      </c>
      <c r="H999" s="212">
        <v>44167.0</v>
      </c>
      <c r="I999" s="212">
        <v>44167.0</v>
      </c>
      <c r="J999" s="53" t="s">
        <v>10548</v>
      </c>
      <c r="K999" s="132">
        <v>468796.0</v>
      </c>
      <c r="L999" s="133" t="s">
        <v>11188</v>
      </c>
      <c r="M999" s="134" t="s">
        <v>11189</v>
      </c>
      <c r="N999" s="213">
        <v>468796.0</v>
      </c>
      <c r="O999" s="154" t="s">
        <v>337</v>
      </c>
    </row>
    <row r="1000" hidden="1">
      <c r="A1000" s="49">
        <v>1.0</v>
      </c>
      <c r="B1000" s="51" t="s">
        <v>2249</v>
      </c>
      <c r="C1000" s="51" t="s">
        <v>217</v>
      </c>
      <c r="D1000" s="49" t="s">
        <v>11191</v>
      </c>
      <c r="E1000" s="49" t="s">
        <v>11192</v>
      </c>
      <c r="F1000" s="49" t="s">
        <v>1071</v>
      </c>
      <c r="G1000" s="51" t="s">
        <v>18</v>
      </c>
      <c r="H1000" s="96">
        <v>43969.0</v>
      </c>
      <c r="I1000" s="96">
        <v>43971.0</v>
      </c>
      <c r="J1000" s="296" t="s">
        <v>11193</v>
      </c>
      <c r="K1000" s="54">
        <v>2461516.0</v>
      </c>
      <c r="L1000" s="98" t="s">
        <v>18</v>
      </c>
      <c r="M1000" s="55" t="s">
        <v>18</v>
      </c>
      <c r="N1000" s="56" t="s">
        <v>18</v>
      </c>
      <c r="O1000" s="425"/>
    </row>
    <row r="1001" hidden="1">
      <c r="A1001" s="49">
        <v>1.0</v>
      </c>
      <c r="B1001" s="51" t="s">
        <v>2249</v>
      </c>
      <c r="C1001" s="51" t="s">
        <v>534</v>
      </c>
      <c r="D1001" s="49">
        <v>864.0</v>
      </c>
      <c r="E1001" s="49" t="s">
        <v>11192</v>
      </c>
      <c r="F1001" s="49" t="s">
        <v>1071</v>
      </c>
      <c r="G1001" s="51" t="s">
        <v>18</v>
      </c>
      <c r="H1001" s="96">
        <v>44047.0</v>
      </c>
      <c r="I1001" s="96">
        <v>44046.0</v>
      </c>
      <c r="J1001" s="53" t="s">
        <v>11194</v>
      </c>
      <c r="K1001" s="54">
        <v>2451516.0</v>
      </c>
      <c r="L1001" s="98" t="s">
        <v>18</v>
      </c>
      <c r="M1001" s="55" t="s">
        <v>18</v>
      </c>
      <c r="N1001" s="56" t="s">
        <v>18</v>
      </c>
      <c r="O1001" s="425"/>
    </row>
    <row r="1002" hidden="1">
      <c r="A1002" s="49">
        <v>1.0</v>
      </c>
      <c r="B1002" s="51" t="s">
        <v>2249</v>
      </c>
      <c r="C1002" s="51" t="s">
        <v>534</v>
      </c>
      <c r="D1002" s="49">
        <v>1440.0</v>
      </c>
      <c r="E1002" s="49" t="s">
        <v>11192</v>
      </c>
      <c r="F1002" s="49" t="s">
        <v>1071</v>
      </c>
      <c r="G1002" s="51" t="s">
        <v>18</v>
      </c>
      <c r="H1002" s="96">
        <v>44174.0</v>
      </c>
      <c r="I1002" s="96">
        <v>44175.0</v>
      </c>
      <c r="J1002" s="53" t="s">
        <v>11195</v>
      </c>
      <c r="K1002" s="54">
        <v>2732952.0</v>
      </c>
      <c r="L1002" s="98" t="s">
        <v>18</v>
      </c>
      <c r="M1002" s="55" t="s">
        <v>18</v>
      </c>
      <c r="N1002" s="56" t="s">
        <v>18</v>
      </c>
      <c r="O1002" s="154"/>
      <c r="P1002" s="152"/>
    </row>
    <row r="1003" hidden="1">
      <c r="A1003" s="49">
        <v>1.0</v>
      </c>
      <c r="B1003" s="51" t="s">
        <v>5236</v>
      </c>
      <c r="C1003" s="51" t="s">
        <v>217</v>
      </c>
      <c r="D1003" s="49">
        <v>561.0</v>
      </c>
      <c r="E1003" s="49" t="s">
        <v>11196</v>
      </c>
      <c r="F1003" s="49" t="s">
        <v>1071</v>
      </c>
      <c r="G1003" s="51" t="s">
        <v>18</v>
      </c>
      <c r="H1003" s="96">
        <v>43971.0</v>
      </c>
      <c r="I1003" s="96">
        <v>43972.0</v>
      </c>
      <c r="J1003" s="53" t="s">
        <v>11197</v>
      </c>
      <c r="K1003" s="54">
        <v>2369378.0</v>
      </c>
      <c r="L1003" s="98" t="s">
        <v>18</v>
      </c>
      <c r="M1003" s="55" t="s">
        <v>18</v>
      </c>
      <c r="N1003" s="56" t="s">
        <v>18</v>
      </c>
      <c r="O1003" s="425"/>
    </row>
    <row r="1004" hidden="1">
      <c r="A1004" s="49">
        <v>1.0</v>
      </c>
      <c r="B1004" s="51" t="s">
        <v>102</v>
      </c>
      <c r="C1004" s="51" t="s">
        <v>217</v>
      </c>
      <c r="D1004" s="49">
        <v>912.0</v>
      </c>
      <c r="E1004" s="49" t="s">
        <v>11196</v>
      </c>
      <c r="F1004" s="49" t="s">
        <v>1071</v>
      </c>
      <c r="G1004" s="51" t="s">
        <v>18</v>
      </c>
      <c r="H1004" s="96">
        <v>44057.0</v>
      </c>
      <c r="I1004" s="96">
        <v>44057.0</v>
      </c>
      <c r="J1004" s="53" t="s">
        <v>11198</v>
      </c>
      <c r="K1004" s="54">
        <v>4662852.0</v>
      </c>
      <c r="L1004" s="98" t="s">
        <v>18</v>
      </c>
      <c r="M1004" s="55" t="s">
        <v>18</v>
      </c>
      <c r="N1004" s="56" t="s">
        <v>18</v>
      </c>
      <c r="O1004" s="425"/>
      <c r="P1004" s="152"/>
    </row>
    <row r="1005" hidden="1">
      <c r="A1005" s="49">
        <v>1.0</v>
      </c>
      <c r="B1005" s="51" t="s">
        <v>11199</v>
      </c>
      <c r="C1005" s="51" t="s">
        <v>291</v>
      </c>
      <c r="D1005" s="49">
        <v>554.0</v>
      </c>
      <c r="E1005" s="49" t="s">
        <v>11200</v>
      </c>
      <c r="F1005" s="49" t="s">
        <v>1071</v>
      </c>
      <c r="G1005" s="51" t="s">
        <v>18</v>
      </c>
      <c r="H1005" s="96">
        <v>43970.0</v>
      </c>
      <c r="I1005" s="96">
        <v>43986.0</v>
      </c>
      <c r="J1005" s="81" t="s">
        <v>11201</v>
      </c>
      <c r="K1005" s="54">
        <v>497344.0</v>
      </c>
      <c r="L1005" s="98" t="s">
        <v>18</v>
      </c>
      <c r="M1005" s="55" t="s">
        <v>18</v>
      </c>
      <c r="N1005" s="56" t="s">
        <v>18</v>
      </c>
      <c r="O1005" s="425"/>
    </row>
    <row r="1006" hidden="1">
      <c r="A1006" s="49">
        <v>1.0</v>
      </c>
      <c r="B1006" s="49" t="s">
        <v>11202</v>
      </c>
      <c r="C1006" s="51" t="s">
        <v>120</v>
      </c>
      <c r="D1006" s="49">
        <v>566.0</v>
      </c>
      <c r="E1006" s="49" t="s">
        <v>11203</v>
      </c>
      <c r="F1006" s="49" t="s">
        <v>1071</v>
      </c>
      <c r="G1006" s="51" t="s">
        <v>18</v>
      </c>
      <c r="H1006" s="96">
        <v>43972.0</v>
      </c>
      <c r="I1006" s="96">
        <v>43977.0</v>
      </c>
      <c r="J1006" s="53" t="s">
        <v>11204</v>
      </c>
      <c r="K1006" s="54">
        <v>546705.0</v>
      </c>
      <c r="L1006" s="98" t="s">
        <v>18</v>
      </c>
      <c r="M1006" s="55" t="s">
        <v>18</v>
      </c>
      <c r="N1006" s="56" t="s">
        <v>18</v>
      </c>
      <c r="O1006" s="88"/>
    </row>
    <row r="1007" hidden="1">
      <c r="A1007" s="49">
        <v>1.0</v>
      </c>
      <c r="B1007" s="51" t="s">
        <v>102</v>
      </c>
      <c r="C1007" s="51" t="s">
        <v>2697</v>
      </c>
      <c r="D1007" s="49">
        <v>571.0</v>
      </c>
      <c r="E1007" s="49" t="s">
        <v>11205</v>
      </c>
      <c r="F1007" s="49" t="s">
        <v>1071</v>
      </c>
      <c r="G1007" s="51" t="s">
        <v>18</v>
      </c>
      <c r="H1007" s="276">
        <v>43976.0</v>
      </c>
      <c r="I1007" s="96">
        <v>43978.0</v>
      </c>
      <c r="J1007" s="53" t="s">
        <v>11206</v>
      </c>
      <c r="K1007" s="54">
        <v>5.1948075E7</v>
      </c>
      <c r="L1007" s="98" t="s">
        <v>18</v>
      </c>
      <c r="M1007" s="55" t="s">
        <v>18</v>
      </c>
      <c r="N1007" s="56" t="s">
        <v>18</v>
      </c>
      <c r="O1007" s="425"/>
    </row>
    <row r="1008" hidden="1">
      <c r="A1008" s="49">
        <v>1.0</v>
      </c>
      <c r="B1008" s="51" t="s">
        <v>11207</v>
      </c>
      <c r="C1008" s="51" t="s">
        <v>577</v>
      </c>
      <c r="D1008" s="49">
        <v>575.0</v>
      </c>
      <c r="E1008" s="49" t="s">
        <v>10676</v>
      </c>
      <c r="F1008" s="49" t="s">
        <v>1071</v>
      </c>
      <c r="G1008" s="51" t="s">
        <v>18</v>
      </c>
      <c r="H1008" s="96">
        <v>43977.0</v>
      </c>
      <c r="I1008" s="96">
        <v>43977.0</v>
      </c>
      <c r="J1008" s="53" t="s">
        <v>11208</v>
      </c>
      <c r="K1008" s="54">
        <v>73080.0</v>
      </c>
      <c r="L1008" s="98" t="s">
        <v>18</v>
      </c>
      <c r="M1008" s="55" t="s">
        <v>18</v>
      </c>
      <c r="N1008" s="56" t="s">
        <v>18</v>
      </c>
      <c r="O1008" s="425"/>
    </row>
    <row r="1009" hidden="1">
      <c r="A1009" s="49">
        <v>1.0</v>
      </c>
      <c r="B1009" s="51" t="s">
        <v>11207</v>
      </c>
      <c r="C1009" s="51" t="s">
        <v>577</v>
      </c>
      <c r="D1009" s="49" t="s">
        <v>18</v>
      </c>
      <c r="E1009" s="49" t="s">
        <v>10676</v>
      </c>
      <c r="F1009" s="49" t="s">
        <v>1071</v>
      </c>
      <c r="G1009" s="51" t="s">
        <v>18</v>
      </c>
      <c r="H1009" s="96">
        <v>43980.0</v>
      </c>
      <c r="I1009" s="96">
        <v>43984.0</v>
      </c>
      <c r="J1009" s="53" t="s">
        <v>11209</v>
      </c>
      <c r="K1009" s="54">
        <v>73080.0</v>
      </c>
      <c r="L1009" s="98" t="s">
        <v>10678</v>
      </c>
      <c r="M1009" s="55" t="s">
        <v>18</v>
      </c>
      <c r="N1009" s="56" t="s">
        <v>18</v>
      </c>
      <c r="O1009" s="425"/>
    </row>
    <row r="1010" hidden="1">
      <c r="A1010" s="49">
        <v>1.0</v>
      </c>
      <c r="B1010" s="51" t="s">
        <v>11210</v>
      </c>
      <c r="C1010" s="51" t="s">
        <v>153</v>
      </c>
      <c r="D1010" s="49">
        <v>579.0</v>
      </c>
      <c r="E1010" s="49" t="s">
        <v>4249</v>
      </c>
      <c r="F1010" s="49" t="s">
        <v>1071</v>
      </c>
      <c r="G1010" s="51" t="s">
        <v>634</v>
      </c>
      <c r="H1010" s="96">
        <v>43978.0</v>
      </c>
      <c r="I1010" s="96">
        <v>43987.0</v>
      </c>
      <c r="J1010" s="53" t="s">
        <v>11211</v>
      </c>
      <c r="K1010" s="54">
        <v>845399.0</v>
      </c>
      <c r="L1010" s="98" t="s">
        <v>18</v>
      </c>
      <c r="M1010" s="49" t="s">
        <v>18</v>
      </c>
      <c r="N1010" s="67" t="s">
        <v>18</v>
      </c>
      <c r="O1010" s="425"/>
    </row>
    <row r="1011" hidden="1">
      <c r="A1011" s="49">
        <v>1.0</v>
      </c>
      <c r="B1011" s="51" t="s">
        <v>11212</v>
      </c>
      <c r="C1011" s="51" t="s">
        <v>318</v>
      </c>
      <c r="D1011" s="49">
        <v>593.0</v>
      </c>
      <c r="E1011" s="49" t="s">
        <v>11213</v>
      </c>
      <c r="F1011" s="49" t="s">
        <v>1071</v>
      </c>
      <c r="G1011" s="51" t="s">
        <v>18</v>
      </c>
      <c r="H1011" s="96">
        <v>43984.0</v>
      </c>
      <c r="I1011" s="96">
        <v>43984.0</v>
      </c>
      <c r="J1011" s="81" t="s">
        <v>11214</v>
      </c>
      <c r="K1011" s="54">
        <v>432974.0</v>
      </c>
      <c r="L1011" s="98"/>
      <c r="M1011" s="55"/>
      <c r="N1011" s="56"/>
      <c r="O1011" s="425"/>
    </row>
    <row r="1012" hidden="1">
      <c r="A1012" s="49">
        <v>1.0</v>
      </c>
      <c r="B1012" s="51" t="s">
        <v>5236</v>
      </c>
      <c r="C1012" s="51" t="s">
        <v>426</v>
      </c>
      <c r="D1012" s="49">
        <v>595.0</v>
      </c>
      <c r="E1012" s="49" t="s">
        <v>11215</v>
      </c>
      <c r="F1012" s="49" t="s">
        <v>1071</v>
      </c>
      <c r="G1012" s="51" t="s">
        <v>18</v>
      </c>
      <c r="H1012" s="96">
        <v>43984.0</v>
      </c>
      <c r="I1012" s="96">
        <v>43986.0</v>
      </c>
      <c r="J1012" s="81" t="s">
        <v>11216</v>
      </c>
      <c r="K1012" s="54">
        <v>21920.0</v>
      </c>
      <c r="L1012" s="98" t="s">
        <v>18</v>
      </c>
      <c r="M1012" s="55" t="s">
        <v>18</v>
      </c>
      <c r="N1012" s="56" t="s">
        <v>18</v>
      </c>
      <c r="O1012" s="425"/>
    </row>
    <row r="1013" hidden="1">
      <c r="A1013" s="49">
        <v>1.0</v>
      </c>
      <c r="B1013" s="51" t="s">
        <v>5236</v>
      </c>
      <c r="C1013" s="51" t="s">
        <v>394</v>
      </c>
      <c r="D1013" s="49">
        <v>597.0</v>
      </c>
      <c r="E1013" s="49" t="s">
        <v>11217</v>
      </c>
      <c r="F1013" s="49" t="s">
        <v>1071</v>
      </c>
      <c r="G1013" s="51" t="s">
        <v>18</v>
      </c>
      <c r="H1013" s="96">
        <v>43984.0</v>
      </c>
      <c r="I1013" s="96">
        <v>44000.0</v>
      </c>
      <c r="J1013" s="81" t="s">
        <v>11218</v>
      </c>
      <c r="K1013" s="54">
        <v>721374.0</v>
      </c>
      <c r="L1013" s="98" t="s">
        <v>18</v>
      </c>
      <c r="M1013" s="55" t="s">
        <v>18</v>
      </c>
      <c r="N1013" s="56" t="s">
        <v>18</v>
      </c>
      <c r="O1013" s="425"/>
    </row>
    <row r="1014" hidden="1">
      <c r="A1014" s="49">
        <v>1.0</v>
      </c>
      <c r="B1014" s="51" t="s">
        <v>1092</v>
      </c>
      <c r="C1014" s="51" t="s">
        <v>153</v>
      </c>
      <c r="D1014" s="49">
        <v>596.0</v>
      </c>
      <c r="E1014" s="49" t="s">
        <v>11219</v>
      </c>
      <c r="F1014" s="49" t="s">
        <v>1071</v>
      </c>
      <c r="G1014" s="51" t="s">
        <v>18</v>
      </c>
      <c r="H1014" s="96">
        <v>43984.0</v>
      </c>
      <c r="I1014" s="96">
        <v>43987.0</v>
      </c>
      <c r="J1014" s="81" t="s">
        <v>11220</v>
      </c>
      <c r="K1014" s="54">
        <v>2888884.0</v>
      </c>
      <c r="L1014" s="98" t="s">
        <v>18</v>
      </c>
      <c r="M1014" s="55" t="s">
        <v>18</v>
      </c>
      <c r="N1014" s="56" t="s">
        <v>18</v>
      </c>
      <c r="O1014" s="425"/>
    </row>
    <row r="1015" hidden="1">
      <c r="A1015" s="49">
        <v>1.0</v>
      </c>
      <c r="B1015" s="51" t="s">
        <v>11221</v>
      </c>
      <c r="C1015" s="51" t="s">
        <v>153</v>
      </c>
      <c r="D1015" s="49">
        <v>610.0</v>
      </c>
      <c r="E1015" s="49" t="s">
        <v>11222</v>
      </c>
      <c r="F1015" s="49" t="s">
        <v>1071</v>
      </c>
      <c r="G1015" s="51" t="s">
        <v>18</v>
      </c>
      <c r="H1015" s="96">
        <v>43987.0</v>
      </c>
      <c r="I1015" s="96">
        <v>43997.0</v>
      </c>
      <c r="J1015" s="53" t="s">
        <v>11223</v>
      </c>
      <c r="K1015" s="54">
        <v>883201.0</v>
      </c>
      <c r="L1015" s="98" t="s">
        <v>18</v>
      </c>
      <c r="M1015" s="55" t="s">
        <v>18</v>
      </c>
      <c r="N1015" s="56" t="s">
        <v>18</v>
      </c>
      <c r="O1015" s="425"/>
      <c r="P1015" s="152"/>
    </row>
    <row r="1016" hidden="1">
      <c r="A1016" s="49">
        <v>1.0</v>
      </c>
      <c r="B1016" s="51" t="s">
        <v>11224</v>
      </c>
      <c r="C1016" s="51" t="s">
        <v>217</v>
      </c>
      <c r="D1016" s="49">
        <v>600.0</v>
      </c>
      <c r="E1016" s="49" t="s">
        <v>11225</v>
      </c>
      <c r="F1016" s="49" t="s">
        <v>1071</v>
      </c>
      <c r="G1016" s="51" t="s">
        <v>18</v>
      </c>
      <c r="H1016" s="96">
        <v>43987.0</v>
      </c>
      <c r="I1016" s="96">
        <v>43997.0</v>
      </c>
      <c r="J1016" s="53" t="s">
        <v>11226</v>
      </c>
      <c r="K1016" s="54" t="s">
        <v>18</v>
      </c>
      <c r="L1016" s="98" t="s">
        <v>18</v>
      </c>
      <c r="M1016" s="55" t="s">
        <v>18</v>
      </c>
      <c r="N1016" s="56" t="s">
        <v>18</v>
      </c>
      <c r="O1016" s="88"/>
    </row>
    <row r="1017" hidden="1">
      <c r="A1017" s="49">
        <v>1.0</v>
      </c>
      <c r="B1017" s="51" t="s">
        <v>11227</v>
      </c>
      <c r="C1017" s="51" t="s">
        <v>153</v>
      </c>
      <c r="D1017" s="49">
        <v>612.0</v>
      </c>
      <c r="E1017" s="49" t="s">
        <v>11228</v>
      </c>
      <c r="F1017" s="49" t="s">
        <v>1071</v>
      </c>
      <c r="G1017" s="51" t="s">
        <v>18</v>
      </c>
      <c r="H1017" s="129">
        <v>43990.0</v>
      </c>
      <c r="I1017" s="96">
        <v>43991.0</v>
      </c>
      <c r="J1017" s="53" t="s">
        <v>11229</v>
      </c>
      <c r="K1017" s="54">
        <v>624413.0</v>
      </c>
      <c r="L1017" s="98" t="s">
        <v>18</v>
      </c>
      <c r="M1017" s="55" t="s">
        <v>18</v>
      </c>
      <c r="N1017" s="56" t="s">
        <v>18</v>
      </c>
      <c r="O1017" s="425"/>
    </row>
    <row r="1018" hidden="1">
      <c r="A1018" s="49">
        <v>1.0</v>
      </c>
      <c r="B1018" s="51" t="s">
        <v>3859</v>
      </c>
      <c r="C1018" s="51" t="s">
        <v>120</v>
      </c>
      <c r="D1018" s="49">
        <v>630.0</v>
      </c>
      <c r="E1018" s="49" t="s">
        <v>11230</v>
      </c>
      <c r="F1018" s="49" t="s">
        <v>1071</v>
      </c>
      <c r="G1018" s="51" t="s">
        <v>18</v>
      </c>
      <c r="H1018" s="96">
        <v>43997.0</v>
      </c>
      <c r="I1018" s="96">
        <v>43999.0</v>
      </c>
      <c r="J1018" s="53" t="s">
        <v>11231</v>
      </c>
      <c r="K1018" s="54">
        <v>554972.0</v>
      </c>
      <c r="L1018" s="98" t="s">
        <v>18</v>
      </c>
      <c r="M1018" s="55" t="s">
        <v>18</v>
      </c>
      <c r="N1018" s="56" t="s">
        <v>18</v>
      </c>
      <c r="O1018" s="425"/>
    </row>
    <row r="1019" hidden="1">
      <c r="A1019" s="49">
        <v>1.0</v>
      </c>
      <c r="B1019" s="51" t="s">
        <v>11232</v>
      </c>
      <c r="C1019" s="51" t="s">
        <v>11233</v>
      </c>
      <c r="D1019" s="49">
        <v>629.0</v>
      </c>
      <c r="E1019" s="49" t="s">
        <v>11234</v>
      </c>
      <c r="F1019" s="49" t="s">
        <v>1071</v>
      </c>
      <c r="G1019" s="51" t="s">
        <v>18</v>
      </c>
      <c r="H1019" s="96">
        <v>43997.0</v>
      </c>
      <c r="I1019" s="49" t="s">
        <v>18</v>
      </c>
      <c r="J1019" s="53" t="s">
        <v>11235</v>
      </c>
      <c r="K1019" s="54">
        <v>2496151.0</v>
      </c>
      <c r="L1019" s="98" t="s">
        <v>18</v>
      </c>
      <c r="M1019" s="55" t="s">
        <v>18</v>
      </c>
      <c r="N1019" s="56" t="s">
        <v>18</v>
      </c>
      <c r="O1019" s="88"/>
    </row>
    <row r="1020">
      <c r="A1020" s="49">
        <v>1.0</v>
      </c>
      <c r="B1020" s="51" t="s">
        <v>102</v>
      </c>
      <c r="C1020" s="51" t="s">
        <v>426</v>
      </c>
      <c r="D1020" s="49">
        <v>697.0</v>
      </c>
      <c r="E1020" s="49" t="s">
        <v>11236</v>
      </c>
      <c r="F1020" s="49" t="s">
        <v>1071</v>
      </c>
      <c r="G1020" s="51" t="s">
        <v>18</v>
      </c>
      <c r="H1020" s="96">
        <v>44011.0</v>
      </c>
      <c r="I1020" s="96">
        <v>44011.0</v>
      </c>
      <c r="J1020" s="53" t="s">
        <v>11237</v>
      </c>
      <c r="K1020" s="54">
        <v>21920.0</v>
      </c>
      <c r="L1020" s="98" t="s">
        <v>11238</v>
      </c>
      <c r="M1020" s="55" t="s">
        <v>11239</v>
      </c>
      <c r="N1020" s="56" t="s">
        <v>18</v>
      </c>
      <c r="O1020" s="425"/>
    </row>
    <row r="1021" hidden="1">
      <c r="A1021" s="49">
        <v>1.0</v>
      </c>
      <c r="B1021" s="51" t="s">
        <v>102</v>
      </c>
      <c r="C1021" s="51" t="s">
        <v>426</v>
      </c>
      <c r="D1021" s="49">
        <v>651.0</v>
      </c>
      <c r="E1021" s="49" t="s">
        <v>11236</v>
      </c>
      <c r="F1021" s="49" t="s">
        <v>1071</v>
      </c>
      <c r="G1021" s="51" t="s">
        <v>18</v>
      </c>
      <c r="H1021" s="96">
        <v>43999.0</v>
      </c>
      <c r="I1021" s="96">
        <v>44000.0</v>
      </c>
      <c r="J1021" s="81" t="s">
        <v>11240</v>
      </c>
      <c r="K1021" s="54">
        <v>21920.0</v>
      </c>
      <c r="L1021" s="98" t="s">
        <v>18</v>
      </c>
      <c r="M1021" s="55" t="s">
        <v>18</v>
      </c>
      <c r="N1021" s="56" t="s">
        <v>18</v>
      </c>
      <c r="O1021" s="425"/>
    </row>
    <row r="1022" hidden="1">
      <c r="A1022" s="49">
        <v>1.0</v>
      </c>
      <c r="B1022" s="51" t="s">
        <v>2073</v>
      </c>
      <c r="C1022" s="51" t="s">
        <v>153</v>
      </c>
      <c r="D1022" s="49">
        <v>654.0</v>
      </c>
      <c r="E1022" s="49" t="s">
        <v>11241</v>
      </c>
      <c r="F1022" s="49" t="s">
        <v>1071</v>
      </c>
      <c r="G1022" s="51" t="s">
        <v>202</v>
      </c>
      <c r="H1022" s="200">
        <v>44000.0</v>
      </c>
      <c r="I1022" s="96">
        <v>44004.0</v>
      </c>
      <c r="J1022" s="53" t="s">
        <v>11242</v>
      </c>
      <c r="K1022" s="54">
        <v>702306.0</v>
      </c>
      <c r="L1022" s="98" t="s">
        <v>18</v>
      </c>
      <c r="M1022" s="55" t="s">
        <v>18</v>
      </c>
      <c r="N1022" s="56" t="s">
        <v>18</v>
      </c>
      <c r="O1022" s="425"/>
    </row>
    <row r="1023" hidden="1">
      <c r="A1023" s="49">
        <v>1.0</v>
      </c>
      <c r="B1023" s="51" t="s">
        <v>1396</v>
      </c>
      <c r="C1023" s="51" t="s">
        <v>892</v>
      </c>
      <c r="D1023" s="49" t="s">
        <v>18</v>
      </c>
      <c r="E1023" s="49" t="s">
        <v>11243</v>
      </c>
      <c r="F1023" s="49" t="s">
        <v>1071</v>
      </c>
      <c r="G1023" s="51" t="s">
        <v>18</v>
      </c>
      <c r="H1023" s="96">
        <v>43999.0</v>
      </c>
      <c r="I1023" s="96">
        <v>44012.0</v>
      </c>
      <c r="J1023" s="53" t="s">
        <v>11244</v>
      </c>
      <c r="K1023" s="54">
        <v>226053.0</v>
      </c>
      <c r="L1023" s="98"/>
      <c r="M1023" s="55"/>
      <c r="N1023" s="56"/>
      <c r="O1023" s="425"/>
    </row>
    <row r="1024" hidden="1">
      <c r="A1024" s="49">
        <v>1.0</v>
      </c>
      <c r="B1024" s="49" t="s">
        <v>1396</v>
      </c>
      <c r="C1024" s="49" t="s">
        <v>11245</v>
      </c>
      <c r="D1024" s="49" t="s">
        <v>18</v>
      </c>
      <c r="E1024" s="49" t="s">
        <v>11243</v>
      </c>
      <c r="F1024" s="49" t="s">
        <v>1071</v>
      </c>
      <c r="G1024" s="49" t="s">
        <v>18</v>
      </c>
      <c r="H1024" s="276">
        <v>44014.0</v>
      </c>
      <c r="I1024" s="276">
        <v>44014.0</v>
      </c>
      <c r="J1024" s="296" t="s">
        <v>11246</v>
      </c>
      <c r="K1024" s="54">
        <v>245835.0</v>
      </c>
      <c r="L1024" s="49" t="s">
        <v>18</v>
      </c>
      <c r="M1024" s="49" t="s">
        <v>18</v>
      </c>
      <c r="N1024" s="49" t="s">
        <v>18</v>
      </c>
      <c r="O1024" s="425"/>
    </row>
    <row r="1025" hidden="1">
      <c r="A1025" s="49">
        <v>1.0</v>
      </c>
      <c r="B1025" s="51" t="s">
        <v>127</v>
      </c>
      <c r="C1025" s="51" t="s">
        <v>577</v>
      </c>
      <c r="D1025" s="49">
        <v>663.0</v>
      </c>
      <c r="E1025" s="49" t="s">
        <v>11247</v>
      </c>
      <c r="F1025" s="49" t="s">
        <v>1071</v>
      </c>
      <c r="G1025" s="51" t="s">
        <v>18</v>
      </c>
      <c r="H1025" s="96">
        <v>44004.0</v>
      </c>
      <c r="I1025" s="96">
        <v>44004.0</v>
      </c>
      <c r="J1025" s="53" t="s">
        <v>11248</v>
      </c>
      <c r="K1025" s="54">
        <v>315868.0</v>
      </c>
      <c r="L1025" s="98" t="s">
        <v>18</v>
      </c>
      <c r="M1025" s="216" t="s">
        <v>18</v>
      </c>
      <c r="N1025" s="56" t="s">
        <v>18</v>
      </c>
      <c r="O1025" s="88"/>
    </row>
    <row r="1026" hidden="1">
      <c r="A1026" s="49">
        <v>1.0</v>
      </c>
      <c r="B1026" s="51" t="s">
        <v>127</v>
      </c>
      <c r="C1026" s="51" t="s">
        <v>577</v>
      </c>
      <c r="D1026" s="49">
        <v>699.0</v>
      </c>
      <c r="E1026" s="49" t="s">
        <v>10682</v>
      </c>
      <c r="F1026" s="49" t="s">
        <v>1071</v>
      </c>
      <c r="G1026" s="51" t="s">
        <v>18</v>
      </c>
      <c r="H1026" s="96">
        <v>44011.0</v>
      </c>
      <c r="I1026" s="96">
        <v>44011.0</v>
      </c>
      <c r="J1026" s="81" t="s">
        <v>11249</v>
      </c>
      <c r="K1026" s="54">
        <v>74080.0</v>
      </c>
      <c r="L1026" s="98" t="s">
        <v>18</v>
      </c>
      <c r="M1026" s="55" t="s">
        <v>18</v>
      </c>
      <c r="N1026" s="56" t="s">
        <v>18</v>
      </c>
      <c r="O1026" s="88"/>
    </row>
    <row r="1027">
      <c r="A1027" s="49">
        <v>1.0</v>
      </c>
      <c r="B1027" s="51" t="s">
        <v>2244</v>
      </c>
      <c r="C1027" s="51" t="s">
        <v>217</v>
      </c>
      <c r="D1027" s="49" t="s">
        <v>18</v>
      </c>
      <c r="E1027" s="49" t="s">
        <v>4711</v>
      </c>
      <c r="F1027" s="49" t="s">
        <v>1071</v>
      </c>
      <c r="G1027" s="51" t="s">
        <v>18</v>
      </c>
      <c r="H1027" s="96">
        <v>44057.0</v>
      </c>
      <c r="I1027" s="96">
        <v>44057.0</v>
      </c>
      <c r="J1027" s="53" t="s">
        <v>11250</v>
      </c>
      <c r="K1027" s="54">
        <v>1183553.0</v>
      </c>
      <c r="L1027" s="98" t="s">
        <v>4713</v>
      </c>
      <c r="M1027" s="55" t="s">
        <v>4714</v>
      </c>
      <c r="N1027" s="56">
        <v>473421.0</v>
      </c>
      <c r="O1027" s="88" t="s">
        <v>337</v>
      </c>
    </row>
    <row r="1028">
      <c r="A1028" s="49">
        <v>1.0</v>
      </c>
      <c r="B1028" s="206" t="s">
        <v>2284</v>
      </c>
      <c r="C1028" s="51" t="s">
        <v>11251</v>
      </c>
      <c r="D1028" s="49" t="s">
        <v>18</v>
      </c>
      <c r="E1028" s="49" t="s">
        <v>5095</v>
      </c>
      <c r="F1028" s="49" t="s">
        <v>1071</v>
      </c>
      <c r="G1028" s="51" t="s">
        <v>18</v>
      </c>
      <c r="H1028" s="96">
        <v>44071.0</v>
      </c>
      <c r="I1028" s="96">
        <v>44071.0</v>
      </c>
      <c r="J1028" s="53" t="s">
        <v>11252</v>
      </c>
      <c r="K1028" s="54">
        <v>3002914.0</v>
      </c>
      <c r="L1028" s="98" t="s">
        <v>11253</v>
      </c>
      <c r="M1028" s="55" t="s">
        <v>2289</v>
      </c>
      <c r="N1028" s="56" t="s">
        <v>18</v>
      </c>
      <c r="O1028" s="425"/>
    </row>
    <row r="1029">
      <c r="A1029" s="49">
        <v>1.0</v>
      </c>
      <c r="B1029" s="49" t="s">
        <v>8231</v>
      </c>
      <c r="C1029" s="51" t="s">
        <v>426</v>
      </c>
      <c r="D1029" s="49">
        <v>675.0</v>
      </c>
      <c r="E1029" s="49" t="s">
        <v>10619</v>
      </c>
      <c r="F1029" s="49" t="s">
        <v>1071</v>
      </c>
      <c r="G1029" s="51" t="s">
        <v>18</v>
      </c>
      <c r="H1029" s="96">
        <v>44007.0</v>
      </c>
      <c r="I1029" s="96">
        <v>44011.0</v>
      </c>
      <c r="J1029" s="81" t="s">
        <v>11254</v>
      </c>
      <c r="K1029" s="54">
        <v>21420.0</v>
      </c>
      <c r="L1029" s="98" t="s">
        <v>10621</v>
      </c>
      <c r="M1029" s="55" t="s">
        <v>10622</v>
      </c>
      <c r="N1029" s="67" t="s">
        <v>18</v>
      </c>
      <c r="O1029" s="88"/>
    </row>
    <row r="1030">
      <c r="A1030" s="49">
        <v>1.0</v>
      </c>
      <c r="B1030" s="51" t="s">
        <v>3521</v>
      </c>
      <c r="C1030" s="51" t="s">
        <v>291</v>
      </c>
      <c r="D1030" s="49">
        <v>230.0</v>
      </c>
      <c r="E1030" s="49" t="s">
        <v>11022</v>
      </c>
      <c r="F1030" s="49" t="s">
        <v>1071</v>
      </c>
      <c r="G1030" s="51" t="s">
        <v>18</v>
      </c>
      <c r="H1030" s="96">
        <v>44043.0</v>
      </c>
      <c r="I1030" s="96">
        <v>44043.0</v>
      </c>
      <c r="J1030" s="53" t="s">
        <v>11255</v>
      </c>
      <c r="K1030" s="54">
        <v>486024.0</v>
      </c>
      <c r="L1030" s="98" t="s">
        <v>11024</v>
      </c>
      <c r="M1030" s="55" t="s">
        <v>11025</v>
      </c>
      <c r="N1030" s="56">
        <v>486024.0</v>
      </c>
      <c r="O1030" s="88" t="s">
        <v>337</v>
      </c>
    </row>
    <row r="1031" hidden="1">
      <c r="A1031" s="49">
        <v>1.0</v>
      </c>
      <c r="B1031" s="49" t="s">
        <v>1227</v>
      </c>
      <c r="C1031" s="51" t="s">
        <v>217</v>
      </c>
      <c r="D1031" s="49">
        <v>676.0</v>
      </c>
      <c r="E1031" s="49" t="s">
        <v>11256</v>
      </c>
      <c r="F1031" s="49" t="s">
        <v>1071</v>
      </c>
      <c r="G1031" s="51" t="s">
        <v>18</v>
      </c>
      <c r="H1031" s="96">
        <v>44007.0</v>
      </c>
      <c r="I1031" s="96">
        <v>44019.0</v>
      </c>
      <c r="J1031" s="53" t="s">
        <v>11257</v>
      </c>
      <c r="K1031" s="54" t="s">
        <v>18</v>
      </c>
      <c r="L1031" s="98" t="s">
        <v>18</v>
      </c>
      <c r="M1031" s="49" t="s">
        <v>18</v>
      </c>
      <c r="N1031" s="67" t="s">
        <v>18</v>
      </c>
      <c r="O1031" s="425"/>
    </row>
    <row r="1032" hidden="1">
      <c r="A1032" s="49">
        <v>1.0</v>
      </c>
      <c r="B1032" s="49" t="s">
        <v>7171</v>
      </c>
      <c r="C1032" s="51" t="s">
        <v>11258</v>
      </c>
      <c r="D1032" s="49">
        <v>683.0</v>
      </c>
      <c r="E1032" s="49" t="s">
        <v>11259</v>
      </c>
      <c r="F1032" s="49" t="s">
        <v>1071</v>
      </c>
      <c r="G1032" s="51" t="s">
        <v>18</v>
      </c>
      <c r="H1032" s="96">
        <v>44007.0</v>
      </c>
      <c r="I1032" s="96">
        <v>44014.0</v>
      </c>
      <c r="J1032" s="81" t="s">
        <v>11260</v>
      </c>
      <c r="K1032" s="54">
        <v>16301.0</v>
      </c>
      <c r="L1032" s="98" t="s">
        <v>18</v>
      </c>
      <c r="M1032" s="55" t="s">
        <v>18</v>
      </c>
      <c r="N1032" s="56" t="s">
        <v>18</v>
      </c>
      <c r="O1032" s="425"/>
    </row>
    <row r="1033" hidden="1">
      <c r="A1033" s="49">
        <v>1.0</v>
      </c>
      <c r="B1033" s="51" t="s">
        <v>11261</v>
      </c>
      <c r="C1033" s="51" t="s">
        <v>120</v>
      </c>
      <c r="D1033" s="49">
        <v>679.0</v>
      </c>
      <c r="E1033" s="49" t="s">
        <v>11262</v>
      </c>
      <c r="F1033" s="49" t="s">
        <v>1071</v>
      </c>
      <c r="G1033" s="51" t="s">
        <v>18</v>
      </c>
      <c r="H1033" s="96">
        <v>44007.0</v>
      </c>
      <c r="I1033" s="96">
        <v>44018.0</v>
      </c>
      <c r="J1033" s="53" t="s">
        <v>11263</v>
      </c>
      <c r="K1033" s="54">
        <v>599155.0</v>
      </c>
      <c r="L1033" s="98" t="s">
        <v>18</v>
      </c>
      <c r="M1033" s="55" t="s">
        <v>18</v>
      </c>
      <c r="N1033" s="56" t="s">
        <v>18</v>
      </c>
      <c r="O1033" s="425"/>
    </row>
    <row r="1034" hidden="1">
      <c r="A1034" s="258">
        <v>1.0</v>
      </c>
      <c r="B1034" s="51" t="s">
        <v>10644</v>
      </c>
      <c r="C1034" s="51" t="s">
        <v>577</v>
      </c>
      <c r="D1034" s="49">
        <v>703.0</v>
      </c>
      <c r="E1034" s="49" t="s">
        <v>10645</v>
      </c>
      <c r="F1034" s="49" t="s">
        <v>1071</v>
      </c>
      <c r="G1034" s="51" t="s">
        <v>18</v>
      </c>
      <c r="H1034" s="96">
        <v>44012.0</v>
      </c>
      <c r="I1034" s="283">
        <v>44012.0</v>
      </c>
      <c r="J1034" s="81" t="s">
        <v>11264</v>
      </c>
      <c r="K1034" s="227">
        <v>40522.0</v>
      </c>
      <c r="L1034" s="133" t="s">
        <v>18</v>
      </c>
      <c r="M1034" s="163" t="s">
        <v>18</v>
      </c>
      <c r="N1034" s="437" t="s">
        <v>18</v>
      </c>
      <c r="O1034" s="425"/>
    </row>
    <row r="1035" hidden="1">
      <c r="A1035" s="49">
        <v>1.0</v>
      </c>
      <c r="B1035" s="51" t="s">
        <v>1396</v>
      </c>
      <c r="C1035" s="51" t="s">
        <v>11265</v>
      </c>
      <c r="D1035" s="49" t="s">
        <v>18</v>
      </c>
      <c r="E1035" s="49" t="s">
        <v>11266</v>
      </c>
      <c r="F1035" s="49" t="s">
        <v>1071</v>
      </c>
      <c r="G1035" s="51" t="s">
        <v>18</v>
      </c>
      <c r="H1035" s="96">
        <v>44020.0</v>
      </c>
      <c r="I1035" s="96">
        <v>44020.0</v>
      </c>
      <c r="J1035" s="53" t="s">
        <v>11267</v>
      </c>
      <c r="K1035" s="54">
        <v>84507.0</v>
      </c>
      <c r="L1035" s="98"/>
      <c r="M1035" s="55"/>
      <c r="N1035" s="56"/>
      <c r="O1035" s="88"/>
    </row>
    <row r="1036" hidden="1">
      <c r="A1036" s="49">
        <v>1.0</v>
      </c>
      <c r="B1036" s="51" t="s">
        <v>1396</v>
      </c>
      <c r="C1036" s="51" t="s">
        <v>11265</v>
      </c>
      <c r="D1036" s="49" t="s">
        <v>18</v>
      </c>
      <c r="E1036" s="49" t="s">
        <v>11266</v>
      </c>
      <c r="F1036" s="49" t="s">
        <v>1071</v>
      </c>
      <c r="G1036" s="51" t="s">
        <v>18</v>
      </c>
      <c r="H1036" s="96">
        <v>44020.0</v>
      </c>
      <c r="I1036" s="96">
        <v>44020.0</v>
      </c>
      <c r="J1036" s="53" t="s">
        <v>11267</v>
      </c>
      <c r="K1036" s="54">
        <v>82200.0</v>
      </c>
      <c r="L1036" s="98"/>
      <c r="M1036" s="55"/>
      <c r="N1036" s="56"/>
      <c r="O1036" s="425"/>
    </row>
    <row r="1037" hidden="1">
      <c r="A1037" s="49">
        <v>1.0</v>
      </c>
      <c r="B1037" s="51" t="s">
        <v>5193</v>
      </c>
      <c r="C1037" s="51" t="s">
        <v>217</v>
      </c>
      <c r="D1037" s="49" t="s">
        <v>11268</v>
      </c>
      <c r="E1037" s="49" t="s">
        <v>11269</v>
      </c>
      <c r="F1037" s="49" t="s">
        <v>1071</v>
      </c>
      <c r="G1037" s="51" t="s">
        <v>18</v>
      </c>
      <c r="H1037" s="200">
        <v>44014.0</v>
      </c>
      <c r="I1037" s="96">
        <v>44019.0</v>
      </c>
      <c r="J1037" s="53" t="s">
        <v>11270</v>
      </c>
      <c r="K1037" s="54">
        <v>2571785.0</v>
      </c>
      <c r="L1037" s="98" t="s">
        <v>18</v>
      </c>
      <c r="M1037" s="55" t="s">
        <v>18</v>
      </c>
      <c r="N1037" s="56" t="s">
        <v>18</v>
      </c>
      <c r="O1037" s="425"/>
    </row>
    <row r="1038" hidden="1">
      <c r="A1038" s="49">
        <v>1.0</v>
      </c>
      <c r="B1038" s="51" t="s">
        <v>2846</v>
      </c>
      <c r="C1038" s="51" t="s">
        <v>309</v>
      </c>
      <c r="D1038" s="49" t="s">
        <v>18</v>
      </c>
      <c r="E1038" s="49" t="s">
        <v>9580</v>
      </c>
      <c r="F1038" s="49" t="s">
        <v>1071</v>
      </c>
      <c r="G1038" s="51" t="s">
        <v>18</v>
      </c>
      <c r="H1038" s="96">
        <v>44014.0</v>
      </c>
      <c r="I1038" s="96">
        <v>44015.0</v>
      </c>
      <c r="J1038" s="53" t="s">
        <v>11271</v>
      </c>
      <c r="K1038" s="54">
        <v>201844.0</v>
      </c>
      <c r="L1038" s="98" t="s">
        <v>18</v>
      </c>
      <c r="M1038" s="55" t="s">
        <v>18</v>
      </c>
      <c r="N1038" s="56" t="s">
        <v>18</v>
      </c>
      <c r="O1038" s="88"/>
    </row>
    <row r="1039" hidden="1">
      <c r="A1039" s="49">
        <v>1.0</v>
      </c>
      <c r="B1039" s="159" t="s">
        <v>11272</v>
      </c>
      <c r="C1039" s="51" t="s">
        <v>99</v>
      </c>
      <c r="D1039" s="49">
        <v>728.0</v>
      </c>
      <c r="E1039" s="49" t="s">
        <v>11273</v>
      </c>
      <c r="F1039" s="49" t="s">
        <v>1071</v>
      </c>
      <c r="G1039" s="51" t="s">
        <v>18</v>
      </c>
      <c r="H1039" s="96">
        <v>44015.0</v>
      </c>
      <c r="I1039" s="96">
        <v>44020.0</v>
      </c>
      <c r="J1039" s="81" t="s">
        <v>11274</v>
      </c>
      <c r="K1039" s="54">
        <v>2564785.0</v>
      </c>
      <c r="L1039" s="98" t="s">
        <v>18</v>
      </c>
      <c r="M1039" s="55" t="s">
        <v>18</v>
      </c>
      <c r="N1039" s="56" t="s">
        <v>18</v>
      </c>
      <c r="O1039" s="88"/>
    </row>
    <row r="1040" hidden="1">
      <c r="A1040" s="49">
        <v>1.0</v>
      </c>
      <c r="B1040" s="159" t="s">
        <v>11275</v>
      </c>
      <c r="C1040" s="51" t="s">
        <v>326</v>
      </c>
      <c r="D1040" s="49">
        <v>724.0</v>
      </c>
      <c r="E1040" s="49" t="s">
        <v>11276</v>
      </c>
      <c r="F1040" s="49" t="s">
        <v>1071</v>
      </c>
      <c r="G1040" s="51" t="s">
        <v>18</v>
      </c>
      <c r="H1040" s="96">
        <v>44015.0</v>
      </c>
      <c r="I1040" s="96">
        <v>44019.0</v>
      </c>
      <c r="J1040" s="81" t="s">
        <v>11277</v>
      </c>
      <c r="K1040" s="54" t="s">
        <v>18</v>
      </c>
      <c r="L1040" s="98" t="s">
        <v>18</v>
      </c>
      <c r="M1040" s="55" t="s">
        <v>18</v>
      </c>
      <c r="N1040" s="56" t="s">
        <v>18</v>
      </c>
      <c r="O1040" s="88"/>
    </row>
    <row r="1041" hidden="1">
      <c r="A1041" s="49">
        <v>1.0</v>
      </c>
      <c r="B1041" s="51" t="s">
        <v>11278</v>
      </c>
      <c r="C1041" s="51" t="s">
        <v>7886</v>
      </c>
      <c r="D1041" s="49">
        <v>721.0</v>
      </c>
      <c r="E1041" s="49" t="s">
        <v>11279</v>
      </c>
      <c r="F1041" s="49" t="s">
        <v>1071</v>
      </c>
      <c r="G1041" s="51" t="s">
        <v>202</v>
      </c>
      <c r="H1041" s="96">
        <v>44014.0</v>
      </c>
      <c r="I1041" s="96">
        <v>44022.0</v>
      </c>
      <c r="J1041" s="53" t="s">
        <v>11280</v>
      </c>
      <c r="K1041" s="54">
        <v>1771714.0</v>
      </c>
      <c r="L1041" s="98" t="s">
        <v>18</v>
      </c>
      <c r="M1041" s="55" t="s">
        <v>18</v>
      </c>
      <c r="N1041" s="56" t="s">
        <v>18</v>
      </c>
      <c r="O1041" s="88"/>
    </row>
    <row r="1042" hidden="1">
      <c r="A1042" s="49">
        <v>1.0</v>
      </c>
      <c r="B1042" s="51" t="s">
        <v>3134</v>
      </c>
      <c r="C1042" s="49" t="s">
        <v>120</v>
      </c>
      <c r="D1042" s="49">
        <v>934.0</v>
      </c>
      <c r="E1042" s="49" t="s">
        <v>11279</v>
      </c>
      <c r="F1042" s="49" t="s">
        <v>1071</v>
      </c>
      <c r="G1042" s="51" t="s">
        <v>202</v>
      </c>
      <c r="H1042" s="96">
        <v>44061.0</v>
      </c>
      <c r="I1042" s="96">
        <v>44063.0</v>
      </c>
      <c r="J1042" s="53" t="s">
        <v>11281</v>
      </c>
      <c r="K1042" s="54">
        <v>2249299.0</v>
      </c>
      <c r="L1042" s="98" t="s">
        <v>18</v>
      </c>
      <c r="M1042" s="55" t="s">
        <v>18</v>
      </c>
      <c r="N1042" s="56" t="s">
        <v>18</v>
      </c>
      <c r="O1042" s="425"/>
    </row>
    <row r="1043" hidden="1">
      <c r="A1043" s="49">
        <v>1.0</v>
      </c>
      <c r="B1043" s="51" t="s">
        <v>11282</v>
      </c>
      <c r="C1043" s="51" t="s">
        <v>426</v>
      </c>
      <c r="D1043" s="49">
        <v>731.0</v>
      </c>
      <c r="E1043" s="49" t="s">
        <v>11283</v>
      </c>
      <c r="F1043" s="49" t="s">
        <v>1071</v>
      </c>
      <c r="G1043" s="51" t="s">
        <v>18</v>
      </c>
      <c r="H1043" s="200">
        <v>44018.0</v>
      </c>
      <c r="I1043" s="96">
        <v>44018.0</v>
      </c>
      <c r="J1043" s="53" t="s">
        <v>11284</v>
      </c>
      <c r="K1043" s="54">
        <v>21920.0</v>
      </c>
      <c r="L1043" s="98" t="s">
        <v>18</v>
      </c>
      <c r="M1043" s="55" t="s">
        <v>18</v>
      </c>
      <c r="N1043" s="56" t="s">
        <v>18</v>
      </c>
      <c r="O1043" s="425"/>
    </row>
    <row r="1044" hidden="1">
      <c r="A1044" s="49">
        <v>1.0</v>
      </c>
      <c r="B1044" s="51" t="s">
        <v>11285</v>
      </c>
      <c r="C1044" s="51" t="s">
        <v>309</v>
      </c>
      <c r="D1044" s="49" t="s">
        <v>18</v>
      </c>
      <c r="E1044" s="49" t="s">
        <v>1514</v>
      </c>
      <c r="F1044" s="49" t="s">
        <v>1071</v>
      </c>
      <c r="G1044" s="51" t="s">
        <v>18</v>
      </c>
      <c r="H1044" s="96">
        <v>44018.0</v>
      </c>
      <c r="I1044" s="96">
        <v>44018.0</v>
      </c>
      <c r="J1044" s="53" t="s">
        <v>11286</v>
      </c>
      <c r="K1044" s="54">
        <v>1545146.0</v>
      </c>
      <c r="L1044" s="98" t="s">
        <v>18</v>
      </c>
      <c r="M1044" s="55" t="s">
        <v>18</v>
      </c>
      <c r="N1044" s="56" t="s">
        <v>18</v>
      </c>
      <c r="O1044" s="425"/>
    </row>
    <row r="1045" hidden="1">
      <c r="A1045" s="49">
        <v>1.0</v>
      </c>
      <c r="B1045" s="51" t="s">
        <v>1396</v>
      </c>
      <c r="C1045" s="51" t="s">
        <v>309</v>
      </c>
      <c r="D1045" s="49" t="s">
        <v>18</v>
      </c>
      <c r="E1045" s="49" t="s">
        <v>11287</v>
      </c>
      <c r="F1045" s="49" t="s">
        <v>1071</v>
      </c>
      <c r="G1045" s="51" t="s">
        <v>18</v>
      </c>
      <c r="H1045" s="96">
        <v>44018.0</v>
      </c>
      <c r="I1045" s="96">
        <v>44018.0</v>
      </c>
      <c r="J1045" s="53" t="s">
        <v>11286</v>
      </c>
      <c r="K1045" s="54">
        <v>388013.0</v>
      </c>
      <c r="L1045" s="98" t="s">
        <v>18</v>
      </c>
      <c r="M1045" s="55" t="s">
        <v>18</v>
      </c>
      <c r="N1045" s="56" t="s">
        <v>18</v>
      </c>
      <c r="O1045" s="88"/>
    </row>
    <row r="1046">
      <c r="A1046" s="49">
        <v>1.0</v>
      </c>
      <c r="B1046" s="51" t="s">
        <v>102</v>
      </c>
      <c r="C1046" s="51" t="s">
        <v>426</v>
      </c>
      <c r="D1046" s="49">
        <v>758.0</v>
      </c>
      <c r="E1046" s="49" t="s">
        <v>10652</v>
      </c>
      <c r="F1046" s="49" t="s">
        <v>1071</v>
      </c>
      <c r="G1046" s="51" t="s">
        <v>18</v>
      </c>
      <c r="H1046" s="96">
        <v>44022.0</v>
      </c>
      <c r="I1046" s="96">
        <v>44025.0</v>
      </c>
      <c r="J1046" s="53" t="s">
        <v>11288</v>
      </c>
      <c r="K1046" s="54">
        <v>58760.0</v>
      </c>
      <c r="L1046" s="98" t="s">
        <v>10653</v>
      </c>
      <c r="M1046" s="55" t="s">
        <v>10654</v>
      </c>
      <c r="N1046" s="56" t="s">
        <v>18</v>
      </c>
      <c r="O1046" s="425"/>
    </row>
    <row r="1047" hidden="1">
      <c r="A1047" s="49">
        <v>1.0</v>
      </c>
      <c r="B1047" s="51" t="s">
        <v>11289</v>
      </c>
      <c r="C1047" s="51" t="s">
        <v>9168</v>
      </c>
      <c r="D1047" s="49" t="s">
        <v>18</v>
      </c>
      <c r="E1047" s="49" t="s">
        <v>11290</v>
      </c>
      <c r="F1047" s="49" t="s">
        <v>1071</v>
      </c>
      <c r="G1047" s="51"/>
      <c r="H1047" s="96">
        <v>44025.0</v>
      </c>
      <c r="I1047" s="96">
        <v>44026.0</v>
      </c>
      <c r="J1047" s="53" t="s">
        <v>11291</v>
      </c>
      <c r="K1047" s="54">
        <v>1.8254032E7</v>
      </c>
      <c r="L1047" s="98" t="s">
        <v>18</v>
      </c>
      <c r="M1047" s="55" t="s">
        <v>18</v>
      </c>
      <c r="N1047" s="56" t="s">
        <v>18</v>
      </c>
      <c r="O1047" s="425"/>
    </row>
    <row r="1048">
      <c r="A1048" s="49">
        <v>1.0</v>
      </c>
      <c r="B1048" s="51" t="s">
        <v>2244</v>
      </c>
      <c r="C1048" s="51" t="s">
        <v>120</v>
      </c>
      <c r="D1048" s="49">
        <v>773.0</v>
      </c>
      <c r="E1048" s="49" t="s">
        <v>11292</v>
      </c>
      <c r="F1048" s="49" t="s">
        <v>1071</v>
      </c>
      <c r="G1048" s="51" t="s">
        <v>18</v>
      </c>
      <c r="H1048" s="96">
        <v>44026.0</v>
      </c>
      <c r="I1048" s="96">
        <v>44026.0</v>
      </c>
      <c r="J1048" s="53" t="s">
        <v>11293</v>
      </c>
      <c r="K1048" s="54">
        <v>1016655.0</v>
      </c>
      <c r="L1048" s="98" t="s">
        <v>11294</v>
      </c>
      <c r="M1048" s="55" t="s">
        <v>11295</v>
      </c>
      <c r="N1048" s="56" t="s">
        <v>18</v>
      </c>
      <c r="O1048" s="88"/>
    </row>
    <row r="1049" hidden="1">
      <c r="A1049" s="49">
        <v>1.0</v>
      </c>
      <c r="B1049" s="206" t="s">
        <v>2244</v>
      </c>
      <c r="C1049" s="51" t="s">
        <v>120</v>
      </c>
      <c r="D1049" s="49" t="s">
        <v>18</v>
      </c>
      <c r="E1049" s="49" t="s">
        <v>11292</v>
      </c>
      <c r="F1049" s="49" t="s">
        <v>1071</v>
      </c>
      <c r="G1049" s="51" t="s">
        <v>18</v>
      </c>
      <c r="H1049" s="96">
        <v>44027.0</v>
      </c>
      <c r="I1049" s="200">
        <v>44027.0</v>
      </c>
      <c r="J1049" s="53" t="s">
        <v>11296</v>
      </c>
      <c r="K1049" s="54">
        <v>8920050.0</v>
      </c>
      <c r="L1049" s="98" t="s">
        <v>18</v>
      </c>
      <c r="M1049" s="55" t="s">
        <v>18</v>
      </c>
      <c r="N1049" s="56" t="s">
        <v>18</v>
      </c>
      <c r="O1049" s="425"/>
    </row>
    <row r="1050" hidden="1">
      <c r="A1050" s="49">
        <v>1.0</v>
      </c>
      <c r="B1050" s="206" t="s">
        <v>1600</v>
      </c>
      <c r="C1050" s="51" t="s">
        <v>120</v>
      </c>
      <c r="D1050" s="49">
        <v>785.0</v>
      </c>
      <c r="E1050" s="49" t="s">
        <v>11292</v>
      </c>
      <c r="F1050" s="49" t="s">
        <v>1071</v>
      </c>
      <c r="G1050" s="51" t="s">
        <v>18</v>
      </c>
      <c r="H1050" s="96">
        <v>44028.0</v>
      </c>
      <c r="I1050" s="96">
        <v>44027.0</v>
      </c>
      <c r="J1050" s="53" t="s">
        <v>11297</v>
      </c>
      <c r="K1050" s="54">
        <v>892050.0</v>
      </c>
      <c r="L1050" s="98" t="s">
        <v>18</v>
      </c>
      <c r="M1050" s="55" t="s">
        <v>18</v>
      </c>
      <c r="N1050" s="56" t="s">
        <v>18</v>
      </c>
      <c r="O1050" s="425"/>
    </row>
    <row r="1051" hidden="1">
      <c r="A1051" s="49">
        <v>1.0</v>
      </c>
      <c r="B1051" s="51" t="s">
        <v>8263</v>
      </c>
      <c r="C1051" s="51" t="s">
        <v>534</v>
      </c>
      <c r="D1051" s="49">
        <v>781.0</v>
      </c>
      <c r="E1051" s="49" t="s">
        <v>11298</v>
      </c>
      <c r="F1051" s="49" t="s">
        <v>1071</v>
      </c>
      <c r="G1051" s="51" t="s">
        <v>18</v>
      </c>
      <c r="H1051" s="96">
        <v>44028.0</v>
      </c>
      <c r="I1051" s="96">
        <v>44036.0</v>
      </c>
      <c r="J1051" s="53" t="s">
        <v>11299</v>
      </c>
      <c r="K1051" s="54">
        <v>2655936.0</v>
      </c>
      <c r="L1051" s="98" t="s">
        <v>18</v>
      </c>
      <c r="M1051" s="55" t="s">
        <v>18</v>
      </c>
      <c r="N1051" s="56" t="s">
        <v>18</v>
      </c>
      <c r="O1051" s="88"/>
      <c r="P1051" s="152"/>
    </row>
    <row r="1052" hidden="1">
      <c r="A1052" s="49">
        <v>1.0</v>
      </c>
      <c r="B1052" s="51" t="s">
        <v>11300</v>
      </c>
      <c r="C1052" s="51" t="s">
        <v>4243</v>
      </c>
      <c r="D1052" s="49">
        <v>812.0</v>
      </c>
      <c r="E1052" s="49" t="s">
        <v>11301</v>
      </c>
      <c r="F1052" s="49" t="s">
        <v>1071</v>
      </c>
      <c r="G1052" s="51" t="s">
        <v>18</v>
      </c>
      <c r="H1052" s="96">
        <v>44035.0</v>
      </c>
      <c r="I1052" s="200">
        <v>44035.0</v>
      </c>
      <c r="J1052" s="53" t="s">
        <v>11302</v>
      </c>
      <c r="K1052" s="54">
        <v>26480.0</v>
      </c>
      <c r="L1052" s="98" t="s">
        <v>18</v>
      </c>
      <c r="M1052" s="55" t="s">
        <v>18</v>
      </c>
      <c r="N1052" s="56" t="s">
        <v>18</v>
      </c>
      <c r="O1052" s="425"/>
    </row>
    <row r="1053">
      <c r="A1053" s="49">
        <v>1.0</v>
      </c>
      <c r="B1053" s="51" t="s">
        <v>8068</v>
      </c>
      <c r="C1053" s="51" t="s">
        <v>571</v>
      </c>
      <c r="D1053" s="49" t="s">
        <v>18</v>
      </c>
      <c r="E1053" s="49" t="s">
        <v>8069</v>
      </c>
      <c r="F1053" s="49" t="s">
        <v>1071</v>
      </c>
      <c r="G1053" s="51" t="s">
        <v>18</v>
      </c>
      <c r="H1053" s="96">
        <v>43846.0</v>
      </c>
      <c r="I1053" s="96">
        <v>43846.0</v>
      </c>
      <c r="J1053" s="53" t="s">
        <v>11303</v>
      </c>
      <c r="K1053" s="54">
        <v>1.6318475E7</v>
      </c>
      <c r="L1053" s="98" t="s">
        <v>8071</v>
      </c>
      <c r="M1053" s="55" t="s">
        <v>4725</v>
      </c>
      <c r="N1053" s="67" t="s">
        <v>18</v>
      </c>
      <c r="O1053" s="425"/>
    </row>
    <row r="1054" hidden="1">
      <c r="A1054" s="49">
        <v>1.0</v>
      </c>
      <c r="B1054" s="51" t="s">
        <v>10632</v>
      </c>
      <c r="C1054" s="51" t="s">
        <v>426</v>
      </c>
      <c r="D1054" s="49">
        <v>847.0</v>
      </c>
      <c r="E1054" s="49" t="s">
        <v>10633</v>
      </c>
      <c r="F1054" s="49" t="s">
        <v>1071</v>
      </c>
      <c r="G1054" s="51" t="s">
        <v>18</v>
      </c>
      <c r="H1054" s="200">
        <v>44041.0</v>
      </c>
      <c r="I1054" s="96">
        <v>44042.0</v>
      </c>
      <c r="J1054" s="53" t="s">
        <v>11304</v>
      </c>
      <c r="K1054" s="54">
        <v>59260.0</v>
      </c>
      <c r="L1054" s="98" t="s">
        <v>18</v>
      </c>
      <c r="M1054" s="55" t="s">
        <v>18</v>
      </c>
      <c r="N1054" s="56" t="s">
        <v>18</v>
      </c>
      <c r="O1054" s="425"/>
    </row>
    <row r="1055" hidden="1">
      <c r="A1055" s="49">
        <v>1.0</v>
      </c>
      <c r="B1055" s="51" t="s">
        <v>4371</v>
      </c>
      <c r="C1055" s="51" t="s">
        <v>1975</v>
      </c>
      <c r="D1055" s="49">
        <v>846.0</v>
      </c>
      <c r="E1055" s="49" t="s">
        <v>10623</v>
      </c>
      <c r="F1055" s="49" t="s">
        <v>1071</v>
      </c>
      <c r="G1055" s="51" t="s">
        <v>18</v>
      </c>
      <c r="H1055" s="200">
        <v>44041.0</v>
      </c>
      <c r="I1055" s="96">
        <v>44046.0</v>
      </c>
      <c r="J1055" s="53" t="s">
        <v>11305</v>
      </c>
      <c r="K1055" s="54">
        <v>107730.0</v>
      </c>
      <c r="L1055" s="98" t="s">
        <v>11306</v>
      </c>
      <c r="M1055" s="55" t="s">
        <v>18</v>
      </c>
      <c r="N1055" s="56" t="s">
        <v>18</v>
      </c>
      <c r="O1055" s="425"/>
    </row>
    <row r="1056" hidden="1">
      <c r="A1056" s="49">
        <v>1.0</v>
      </c>
      <c r="B1056" s="51" t="s">
        <v>197</v>
      </c>
      <c r="C1056" s="51" t="s">
        <v>11307</v>
      </c>
      <c r="D1056" s="49" t="s">
        <v>18</v>
      </c>
      <c r="E1056" s="49" t="s">
        <v>11308</v>
      </c>
      <c r="F1056" s="49" t="s">
        <v>1071</v>
      </c>
      <c r="G1056" s="51" t="s">
        <v>18</v>
      </c>
      <c r="H1056" s="200">
        <v>44042.0</v>
      </c>
      <c r="I1056" s="96">
        <v>44046.0</v>
      </c>
      <c r="J1056" s="81" t="s">
        <v>11309</v>
      </c>
      <c r="K1056" s="54">
        <v>435389.0</v>
      </c>
      <c r="L1056" s="98" t="s">
        <v>18</v>
      </c>
      <c r="M1056" s="55" t="s">
        <v>18</v>
      </c>
      <c r="N1056" s="56" t="s">
        <v>18</v>
      </c>
      <c r="O1056" s="425"/>
    </row>
    <row r="1057" hidden="1">
      <c r="A1057" s="49">
        <v>1.0</v>
      </c>
      <c r="B1057" s="51" t="s">
        <v>1600</v>
      </c>
      <c r="C1057" s="51" t="s">
        <v>11310</v>
      </c>
      <c r="D1057" s="49">
        <v>858.0</v>
      </c>
      <c r="E1057" s="258" t="s">
        <v>4703</v>
      </c>
      <c r="F1057" s="49" t="s">
        <v>1071</v>
      </c>
      <c r="G1057" s="51" t="s">
        <v>18</v>
      </c>
      <c r="H1057" s="96">
        <v>44046.0</v>
      </c>
      <c r="I1057" s="96">
        <v>44048.0</v>
      </c>
      <c r="J1057" s="53" t="s">
        <v>11311</v>
      </c>
      <c r="K1057" s="227">
        <v>2034991.0</v>
      </c>
      <c r="L1057" s="98" t="s">
        <v>18</v>
      </c>
      <c r="M1057" s="55" t="s">
        <v>18</v>
      </c>
      <c r="N1057" s="56" t="s">
        <v>18</v>
      </c>
      <c r="O1057" s="425"/>
    </row>
    <row r="1058" hidden="1">
      <c r="A1058" s="49">
        <v>1.0</v>
      </c>
      <c r="B1058" s="51" t="s">
        <v>2244</v>
      </c>
      <c r="C1058" s="51" t="s">
        <v>217</v>
      </c>
      <c r="D1058" s="49">
        <v>869.0</v>
      </c>
      <c r="E1058" s="49" t="s">
        <v>4703</v>
      </c>
      <c r="F1058" s="49" t="s">
        <v>1071</v>
      </c>
      <c r="G1058" s="51" t="s">
        <v>18</v>
      </c>
      <c r="H1058" s="96">
        <v>44048.0</v>
      </c>
      <c r="I1058" s="96">
        <v>44053.0</v>
      </c>
      <c r="J1058" s="53" t="s">
        <v>11312</v>
      </c>
      <c r="K1058" s="54">
        <v>3044517.0</v>
      </c>
      <c r="L1058" s="98" t="s">
        <v>18</v>
      </c>
      <c r="M1058" s="55" t="s">
        <v>18</v>
      </c>
      <c r="N1058" s="56" t="s">
        <v>18</v>
      </c>
      <c r="O1058" s="425"/>
    </row>
    <row r="1059" hidden="1">
      <c r="A1059" s="49">
        <v>1.0</v>
      </c>
      <c r="B1059" s="51" t="s">
        <v>2244</v>
      </c>
      <c r="C1059" s="51" t="s">
        <v>217</v>
      </c>
      <c r="D1059" s="49" t="s">
        <v>18</v>
      </c>
      <c r="E1059" s="49" t="s">
        <v>11313</v>
      </c>
      <c r="F1059" s="49" t="s">
        <v>1071</v>
      </c>
      <c r="G1059" s="51" t="s">
        <v>18</v>
      </c>
      <c r="H1059" s="96">
        <v>44055.0</v>
      </c>
      <c r="I1059" s="96">
        <v>44057.0</v>
      </c>
      <c r="J1059" s="53" t="s">
        <v>11314</v>
      </c>
      <c r="K1059" s="54">
        <v>3044517.0</v>
      </c>
      <c r="L1059" s="98" t="s">
        <v>11315</v>
      </c>
      <c r="M1059" s="55" t="s">
        <v>18</v>
      </c>
      <c r="N1059" s="56" t="s">
        <v>18</v>
      </c>
      <c r="O1059" s="88"/>
    </row>
    <row r="1060" hidden="1">
      <c r="A1060" s="49">
        <v>1.0</v>
      </c>
      <c r="B1060" s="51" t="s">
        <v>102</v>
      </c>
      <c r="C1060" s="51" t="s">
        <v>577</v>
      </c>
      <c r="D1060" s="49">
        <v>872.0</v>
      </c>
      <c r="E1060" s="49" t="s">
        <v>11316</v>
      </c>
      <c r="F1060" s="49" t="s">
        <v>1071</v>
      </c>
      <c r="G1060" s="51" t="s">
        <v>18</v>
      </c>
      <c r="H1060" s="276">
        <v>44050.0</v>
      </c>
      <c r="I1060" s="96">
        <v>44053.0</v>
      </c>
      <c r="J1060" s="81" t="s">
        <v>11317</v>
      </c>
      <c r="K1060" s="54">
        <v>71580.0</v>
      </c>
      <c r="L1060" s="98" t="s">
        <v>18</v>
      </c>
      <c r="M1060" s="55" t="s">
        <v>18</v>
      </c>
      <c r="N1060" s="56" t="s">
        <v>18</v>
      </c>
      <c r="O1060" s="425"/>
    </row>
    <row r="1061" hidden="1">
      <c r="A1061" s="210">
        <v>1.0</v>
      </c>
      <c r="B1061" s="128" t="s">
        <v>102</v>
      </c>
      <c r="C1061" s="128" t="s">
        <v>1146</v>
      </c>
      <c r="D1061" s="210">
        <v>1415.0</v>
      </c>
      <c r="E1061" s="210" t="s">
        <v>9621</v>
      </c>
      <c r="F1061" s="210" t="s">
        <v>1071</v>
      </c>
      <c r="G1061" s="128" t="s">
        <v>18</v>
      </c>
      <c r="H1061" s="212">
        <v>44166.0</v>
      </c>
      <c r="I1061" s="212">
        <v>44168.0</v>
      </c>
      <c r="J1061" s="53" t="s">
        <v>11318</v>
      </c>
      <c r="K1061" s="132">
        <v>70880.0</v>
      </c>
      <c r="L1061" s="133" t="s">
        <v>11319</v>
      </c>
      <c r="M1061" s="134" t="s">
        <v>18</v>
      </c>
      <c r="N1061" s="213" t="s">
        <v>18</v>
      </c>
      <c r="O1061" s="58"/>
    </row>
    <row r="1062" hidden="1">
      <c r="A1062" s="49">
        <v>1.0</v>
      </c>
      <c r="B1062" s="51" t="s">
        <v>102</v>
      </c>
      <c r="C1062" s="51" t="s">
        <v>426</v>
      </c>
      <c r="D1062" s="49">
        <v>904.0</v>
      </c>
      <c r="E1062" s="49" t="s">
        <v>11320</v>
      </c>
      <c r="F1062" s="49" t="s">
        <v>1071</v>
      </c>
      <c r="G1062" s="51" t="s">
        <v>18</v>
      </c>
      <c r="H1062" s="96">
        <v>44055.0</v>
      </c>
      <c r="I1062" s="500">
        <v>44111.0</v>
      </c>
      <c r="J1062" s="501" t="s">
        <v>11321</v>
      </c>
      <c r="K1062" s="54">
        <v>872820.0</v>
      </c>
      <c r="L1062" s="98" t="s">
        <v>18</v>
      </c>
      <c r="M1062" s="55" t="s">
        <v>18</v>
      </c>
      <c r="N1062" s="56" t="s">
        <v>18</v>
      </c>
      <c r="O1062" s="88"/>
    </row>
    <row r="1063" hidden="1">
      <c r="A1063" s="49">
        <v>1.0</v>
      </c>
      <c r="B1063" s="51" t="s">
        <v>11322</v>
      </c>
      <c r="C1063" s="51" t="s">
        <v>291</v>
      </c>
      <c r="D1063" s="49" t="s">
        <v>18</v>
      </c>
      <c r="E1063" s="49" t="s">
        <v>9651</v>
      </c>
      <c r="F1063" s="49" t="s">
        <v>1071</v>
      </c>
      <c r="G1063" s="51" t="s">
        <v>18</v>
      </c>
      <c r="H1063" s="96">
        <v>44070.0</v>
      </c>
      <c r="I1063" s="96">
        <v>44071.0</v>
      </c>
      <c r="J1063" s="81" t="s">
        <v>11323</v>
      </c>
      <c r="K1063" s="54">
        <v>2249861.0</v>
      </c>
      <c r="L1063" s="98" t="s">
        <v>18</v>
      </c>
      <c r="M1063" s="55" t="s">
        <v>18</v>
      </c>
      <c r="N1063" s="56" t="s">
        <v>18</v>
      </c>
      <c r="O1063" s="88"/>
    </row>
    <row r="1064" hidden="1">
      <c r="A1064" s="49">
        <v>1.0</v>
      </c>
      <c r="B1064" s="51" t="s">
        <v>3774</v>
      </c>
      <c r="C1064" s="51" t="s">
        <v>153</v>
      </c>
      <c r="D1064" s="49">
        <v>938.0</v>
      </c>
      <c r="E1064" s="49" t="s">
        <v>4454</v>
      </c>
      <c r="F1064" s="49" t="s">
        <v>1071</v>
      </c>
      <c r="G1064" s="51" t="s">
        <v>18</v>
      </c>
      <c r="H1064" s="96">
        <v>44063.0</v>
      </c>
      <c r="I1064" s="96">
        <v>44063.0</v>
      </c>
      <c r="J1064" s="53" t="s">
        <v>11324</v>
      </c>
      <c r="K1064" s="54">
        <v>831274.0</v>
      </c>
      <c r="L1064" s="98"/>
      <c r="M1064" s="55"/>
      <c r="N1064" s="56"/>
      <c r="O1064" s="88"/>
    </row>
    <row r="1065">
      <c r="A1065" s="49">
        <v>1.0</v>
      </c>
      <c r="B1065" s="51" t="s">
        <v>3774</v>
      </c>
      <c r="C1065" s="51" t="s">
        <v>153</v>
      </c>
      <c r="D1065" s="49">
        <v>1057.0</v>
      </c>
      <c r="E1065" s="49" t="s">
        <v>4454</v>
      </c>
      <c r="F1065" s="49" t="s">
        <v>1071</v>
      </c>
      <c r="G1065" s="51" t="s">
        <v>18</v>
      </c>
      <c r="H1065" s="96">
        <v>44091.0</v>
      </c>
      <c r="I1065" s="96">
        <v>44091.0</v>
      </c>
      <c r="J1065" s="81" t="s">
        <v>11325</v>
      </c>
      <c r="K1065" s="54">
        <v>857959.0</v>
      </c>
      <c r="L1065" s="98" t="s">
        <v>18</v>
      </c>
      <c r="M1065" s="55" t="s">
        <v>4457</v>
      </c>
      <c r="N1065" s="56" t="s">
        <v>18</v>
      </c>
      <c r="O1065" s="88"/>
    </row>
    <row r="1066" hidden="1">
      <c r="A1066" s="449">
        <v>1.0</v>
      </c>
      <c r="B1066" s="209" t="s">
        <v>3774</v>
      </c>
      <c r="C1066" s="209" t="s">
        <v>153</v>
      </c>
      <c r="D1066" s="449">
        <v>1306.0</v>
      </c>
      <c r="E1066" s="449" t="s">
        <v>4454</v>
      </c>
      <c r="F1066" s="449" t="s">
        <v>1071</v>
      </c>
      <c r="G1066" s="209" t="s">
        <v>18</v>
      </c>
      <c r="H1066" s="458">
        <v>44144.0</v>
      </c>
      <c r="I1066" s="458">
        <v>44151.0</v>
      </c>
      <c r="J1066" s="452" t="s">
        <v>11326</v>
      </c>
      <c r="K1066" s="453">
        <v>834121.0</v>
      </c>
      <c r="L1066" s="454" t="s">
        <v>18</v>
      </c>
      <c r="M1066" s="455" t="s">
        <v>18</v>
      </c>
      <c r="N1066" s="456" t="s">
        <v>18</v>
      </c>
      <c r="O1066" s="58"/>
    </row>
    <row r="1067" hidden="1">
      <c r="A1067" s="49">
        <v>1.0</v>
      </c>
      <c r="B1067" s="51" t="s">
        <v>2244</v>
      </c>
      <c r="C1067" s="51" t="s">
        <v>217</v>
      </c>
      <c r="D1067" s="49">
        <v>953.0</v>
      </c>
      <c r="E1067" s="49" t="s">
        <v>4715</v>
      </c>
      <c r="F1067" s="49" t="s">
        <v>1071</v>
      </c>
      <c r="G1067" s="51" t="s">
        <v>18</v>
      </c>
      <c r="H1067" s="96">
        <v>44067.0</v>
      </c>
      <c r="I1067" s="96">
        <v>44067.0</v>
      </c>
      <c r="J1067" s="53" t="s">
        <v>11327</v>
      </c>
      <c r="K1067" s="54">
        <v>2141556.0</v>
      </c>
      <c r="L1067" s="98" t="s">
        <v>18</v>
      </c>
      <c r="M1067" s="55" t="s">
        <v>18</v>
      </c>
      <c r="N1067" s="56" t="s">
        <v>18</v>
      </c>
      <c r="O1067" s="88"/>
    </row>
    <row r="1068" hidden="1">
      <c r="A1068" s="49">
        <v>1.0</v>
      </c>
      <c r="B1068" s="206" t="s">
        <v>533</v>
      </c>
      <c r="C1068" s="51" t="s">
        <v>217</v>
      </c>
      <c r="D1068" s="49">
        <v>1042.0</v>
      </c>
      <c r="E1068" s="49" t="s">
        <v>4715</v>
      </c>
      <c r="F1068" s="49" t="s">
        <v>1071</v>
      </c>
      <c r="G1068" s="51" t="s">
        <v>18</v>
      </c>
      <c r="H1068" s="96">
        <v>44089.0</v>
      </c>
      <c r="I1068" s="96">
        <v>44089.0</v>
      </c>
      <c r="J1068" s="81" t="s">
        <v>11328</v>
      </c>
      <c r="K1068" s="54" t="s">
        <v>18</v>
      </c>
      <c r="L1068" s="98" t="s">
        <v>18</v>
      </c>
      <c r="M1068" s="55" t="s">
        <v>18</v>
      </c>
      <c r="N1068" s="56" t="s">
        <v>18</v>
      </c>
      <c r="O1068" s="425"/>
    </row>
    <row r="1069" hidden="1">
      <c r="A1069" s="49">
        <v>1.0</v>
      </c>
      <c r="B1069" s="51" t="s">
        <v>533</v>
      </c>
      <c r="C1069" s="51" t="s">
        <v>1852</v>
      </c>
      <c r="D1069" s="49" t="s">
        <v>18</v>
      </c>
      <c r="E1069" s="49" t="s">
        <v>4715</v>
      </c>
      <c r="F1069" s="49" t="s">
        <v>1071</v>
      </c>
      <c r="G1069" s="51" t="s">
        <v>18</v>
      </c>
      <c r="H1069" s="96">
        <v>44095.0</v>
      </c>
      <c r="I1069" s="96">
        <v>44095.0</v>
      </c>
      <c r="J1069" s="53" t="s">
        <v>11329</v>
      </c>
      <c r="K1069" s="132">
        <v>959983.0</v>
      </c>
      <c r="L1069" s="128" t="s">
        <v>4716</v>
      </c>
      <c r="M1069" s="55" t="s">
        <v>18</v>
      </c>
      <c r="N1069" s="56" t="s">
        <v>18</v>
      </c>
      <c r="O1069" s="88"/>
    </row>
    <row r="1070" hidden="1">
      <c r="A1070" s="49">
        <v>1.0</v>
      </c>
      <c r="B1070" s="51" t="s">
        <v>233</v>
      </c>
      <c r="C1070" s="51" t="s">
        <v>11330</v>
      </c>
      <c r="D1070" s="49" t="s">
        <v>11331</v>
      </c>
      <c r="E1070" s="49" t="s">
        <v>11332</v>
      </c>
      <c r="F1070" s="49" t="s">
        <v>1071</v>
      </c>
      <c r="G1070" s="51" t="s">
        <v>18</v>
      </c>
      <c r="H1070" s="96">
        <v>44067.0</v>
      </c>
      <c r="I1070" s="96">
        <v>44068.0</v>
      </c>
      <c r="J1070" s="53" t="s">
        <v>11333</v>
      </c>
      <c r="K1070" s="54">
        <v>2011740.0</v>
      </c>
      <c r="L1070" s="98" t="s">
        <v>18</v>
      </c>
      <c r="M1070" s="55" t="s">
        <v>18</v>
      </c>
      <c r="N1070" s="56" t="s">
        <v>18</v>
      </c>
      <c r="O1070" s="425"/>
    </row>
    <row r="1071" hidden="1">
      <c r="A1071" s="49">
        <v>1.0</v>
      </c>
      <c r="B1071" s="51" t="s">
        <v>233</v>
      </c>
      <c r="C1071" s="51" t="s">
        <v>530</v>
      </c>
      <c r="D1071" s="49" t="s">
        <v>18</v>
      </c>
      <c r="E1071" s="49" t="s">
        <v>11332</v>
      </c>
      <c r="F1071" s="49" t="s">
        <v>1071</v>
      </c>
      <c r="G1071" s="51" t="s">
        <v>18</v>
      </c>
      <c r="H1071" s="96">
        <v>44070.0</v>
      </c>
      <c r="I1071" s="96">
        <v>44071.0</v>
      </c>
      <c r="J1071" s="53" t="s">
        <v>11334</v>
      </c>
      <c r="K1071" s="54">
        <v>2514675.0</v>
      </c>
      <c r="L1071" s="98"/>
      <c r="M1071" s="55"/>
      <c r="N1071" s="55"/>
      <c r="O1071" s="425"/>
    </row>
    <row r="1072" hidden="1">
      <c r="A1072" s="49">
        <v>1.0</v>
      </c>
      <c r="B1072" s="51" t="s">
        <v>233</v>
      </c>
      <c r="C1072" s="85" t="s">
        <v>2943</v>
      </c>
      <c r="D1072" s="49">
        <v>1228.0</v>
      </c>
      <c r="E1072" s="49" t="s">
        <v>11332</v>
      </c>
      <c r="F1072" s="49" t="s">
        <v>1071</v>
      </c>
      <c r="G1072" s="51" t="s">
        <v>18</v>
      </c>
      <c r="H1072" s="96">
        <v>44123.0</v>
      </c>
      <c r="I1072" s="500">
        <v>44125.0</v>
      </c>
      <c r="J1072" s="53" t="s">
        <v>11335</v>
      </c>
      <c r="K1072" s="54">
        <v>2009744.0</v>
      </c>
      <c r="L1072" s="98" t="s">
        <v>18</v>
      </c>
      <c r="M1072" s="55" t="s">
        <v>18</v>
      </c>
      <c r="N1072" s="56" t="s">
        <v>18</v>
      </c>
      <c r="O1072" s="425"/>
    </row>
    <row r="1073" hidden="1">
      <c r="A1073" s="49">
        <v>1.0</v>
      </c>
      <c r="B1073" s="51" t="s">
        <v>11336</v>
      </c>
      <c r="C1073" s="51" t="s">
        <v>11337</v>
      </c>
      <c r="D1073" s="49">
        <v>970.0</v>
      </c>
      <c r="E1073" s="49" t="s">
        <v>11338</v>
      </c>
      <c r="F1073" s="49" t="s">
        <v>1071</v>
      </c>
      <c r="G1073" s="51" t="s">
        <v>18</v>
      </c>
      <c r="H1073" s="96">
        <v>44070.0</v>
      </c>
      <c r="I1073" s="96">
        <v>44070.0</v>
      </c>
      <c r="J1073" s="53" t="s">
        <v>11339</v>
      </c>
      <c r="K1073" s="514">
        <v>26084.0</v>
      </c>
      <c r="L1073" s="98" t="s">
        <v>18</v>
      </c>
      <c r="M1073" s="55" t="s">
        <v>18</v>
      </c>
      <c r="N1073" s="56" t="s">
        <v>18</v>
      </c>
      <c r="O1073" s="425"/>
    </row>
    <row r="1074" hidden="1">
      <c r="A1074" s="49">
        <v>1.0</v>
      </c>
      <c r="B1074" s="51" t="s">
        <v>1377</v>
      </c>
      <c r="C1074" s="51" t="s">
        <v>217</v>
      </c>
      <c r="D1074" s="49">
        <v>967.0</v>
      </c>
      <c r="E1074" s="49" t="s">
        <v>11340</v>
      </c>
      <c r="F1074" s="49" t="s">
        <v>1071</v>
      </c>
      <c r="G1074" s="51" t="s">
        <v>18</v>
      </c>
      <c r="H1074" s="96">
        <v>44070.0</v>
      </c>
      <c r="I1074" s="96">
        <v>44081.0</v>
      </c>
      <c r="J1074" s="53" t="s">
        <v>11341</v>
      </c>
      <c r="K1074" s="54">
        <v>1.9341623E7</v>
      </c>
      <c r="L1074" s="98" t="s">
        <v>18</v>
      </c>
      <c r="M1074" s="55" t="s">
        <v>18</v>
      </c>
      <c r="N1074" s="56" t="s">
        <v>18</v>
      </c>
      <c r="O1074" s="425"/>
    </row>
    <row r="1075" hidden="1">
      <c r="A1075" s="49">
        <v>1.0</v>
      </c>
      <c r="B1075" s="51" t="s">
        <v>11342</v>
      </c>
      <c r="C1075" s="51" t="s">
        <v>577</v>
      </c>
      <c r="D1075" s="49">
        <v>982.0</v>
      </c>
      <c r="E1075" s="49" t="s">
        <v>11343</v>
      </c>
      <c r="F1075" s="49" t="s">
        <v>1071</v>
      </c>
      <c r="G1075" s="51" t="s">
        <v>18</v>
      </c>
      <c r="H1075" s="96">
        <v>44077.0</v>
      </c>
      <c r="I1075" s="96">
        <v>44090.0</v>
      </c>
      <c r="J1075" s="81" t="s">
        <v>11344</v>
      </c>
      <c r="K1075" s="54"/>
      <c r="L1075" s="98"/>
      <c r="M1075" s="55"/>
      <c r="N1075" s="56"/>
      <c r="O1075" s="425"/>
    </row>
    <row r="1076" hidden="1">
      <c r="A1076" s="49">
        <v>1.0</v>
      </c>
      <c r="B1076" s="51" t="s">
        <v>10671</v>
      </c>
      <c r="C1076" s="51" t="s">
        <v>577</v>
      </c>
      <c r="D1076" s="49">
        <v>995.0</v>
      </c>
      <c r="E1076" s="49" t="s">
        <v>10672</v>
      </c>
      <c r="F1076" s="49" t="s">
        <v>1071</v>
      </c>
      <c r="G1076" s="51" t="s">
        <v>18</v>
      </c>
      <c r="H1076" s="96">
        <v>44077.0</v>
      </c>
      <c r="I1076" s="96">
        <v>44082.0</v>
      </c>
      <c r="J1076" s="53" t="s">
        <v>11345</v>
      </c>
      <c r="K1076" s="54">
        <v>71080.0</v>
      </c>
      <c r="L1076" s="98" t="s">
        <v>10673</v>
      </c>
      <c r="M1076" s="55" t="s">
        <v>18</v>
      </c>
      <c r="N1076" s="56" t="s">
        <v>18</v>
      </c>
      <c r="O1076" s="425"/>
    </row>
    <row r="1077" hidden="1">
      <c r="A1077" s="49">
        <v>1.0</v>
      </c>
      <c r="B1077" s="51" t="s">
        <v>1551</v>
      </c>
      <c r="C1077" s="51" t="s">
        <v>93</v>
      </c>
      <c r="D1077" s="49">
        <v>1004.0</v>
      </c>
      <c r="E1077" s="49" t="s">
        <v>11346</v>
      </c>
      <c r="F1077" s="49" t="s">
        <v>1071</v>
      </c>
      <c r="G1077" s="209" t="s">
        <v>18</v>
      </c>
      <c r="H1077" s="96">
        <v>44077.0</v>
      </c>
      <c r="I1077" s="96">
        <v>44131.0</v>
      </c>
      <c r="J1077" s="53" t="s">
        <v>11347</v>
      </c>
      <c r="K1077" s="54">
        <v>6808804.0</v>
      </c>
      <c r="L1077" s="98" t="s">
        <v>18</v>
      </c>
      <c r="M1077" s="55" t="s">
        <v>18</v>
      </c>
      <c r="N1077" s="56" t="s">
        <v>18</v>
      </c>
      <c r="O1077" s="425"/>
    </row>
    <row r="1078" hidden="1">
      <c r="A1078" s="49">
        <v>1.0</v>
      </c>
      <c r="B1078" s="51" t="s">
        <v>233</v>
      </c>
      <c r="C1078" s="49" t="s">
        <v>309</v>
      </c>
      <c r="D1078" s="49" t="s">
        <v>18</v>
      </c>
      <c r="E1078" s="49" t="s">
        <v>11348</v>
      </c>
      <c r="F1078" s="49" t="s">
        <v>1071</v>
      </c>
      <c r="G1078" s="51" t="s">
        <v>18</v>
      </c>
      <c r="H1078" s="96">
        <v>44078.0</v>
      </c>
      <c r="I1078" s="96">
        <v>44081.0</v>
      </c>
      <c r="J1078" s="53" t="s">
        <v>11349</v>
      </c>
      <c r="K1078" s="54">
        <v>325200.0</v>
      </c>
      <c r="L1078" s="98"/>
      <c r="M1078" s="55"/>
      <c r="N1078" s="56"/>
      <c r="O1078" s="425"/>
    </row>
    <row r="1079" hidden="1">
      <c r="A1079" s="51">
        <v>1.0</v>
      </c>
      <c r="B1079" s="51" t="s">
        <v>11350</v>
      </c>
      <c r="C1079" s="51" t="s">
        <v>153</v>
      </c>
      <c r="D1079" s="51">
        <v>1024.0</v>
      </c>
      <c r="E1079" s="51" t="s">
        <v>11351</v>
      </c>
      <c r="F1079" s="51" t="s">
        <v>1071</v>
      </c>
      <c r="G1079" s="51" t="s">
        <v>18</v>
      </c>
      <c r="H1079" s="182">
        <v>44082.0</v>
      </c>
      <c r="I1079" s="182">
        <v>44084.0</v>
      </c>
      <c r="J1079" s="81" t="s">
        <v>11352</v>
      </c>
      <c r="K1079" s="54">
        <v>824324.0</v>
      </c>
      <c r="L1079" s="51" t="s">
        <v>18</v>
      </c>
      <c r="M1079" s="51" t="s">
        <v>18</v>
      </c>
      <c r="N1079" s="51" t="s">
        <v>18</v>
      </c>
      <c r="O1079" s="425"/>
    </row>
    <row r="1080" hidden="1">
      <c r="A1080" s="49">
        <v>1.0</v>
      </c>
      <c r="B1080" s="51" t="s">
        <v>11353</v>
      </c>
      <c r="C1080" s="51" t="s">
        <v>530</v>
      </c>
      <c r="D1080" s="49">
        <v>1046.0</v>
      </c>
      <c r="E1080" s="49" t="s">
        <v>11354</v>
      </c>
      <c r="F1080" s="49" t="s">
        <v>1071</v>
      </c>
      <c r="G1080" s="51" t="s">
        <v>18</v>
      </c>
      <c r="H1080" s="96">
        <v>44089.0</v>
      </c>
      <c r="I1080" s="96">
        <v>44089.0</v>
      </c>
      <c r="J1080" s="81" t="s">
        <v>11355</v>
      </c>
      <c r="K1080" s="54">
        <v>252320.0</v>
      </c>
      <c r="L1080" s="98" t="s">
        <v>18</v>
      </c>
      <c r="M1080" s="55" t="s">
        <v>18</v>
      </c>
      <c r="N1080" s="56" t="s">
        <v>18</v>
      </c>
      <c r="O1080" s="88"/>
    </row>
    <row r="1081" hidden="1">
      <c r="A1081" s="49">
        <v>1.0</v>
      </c>
      <c r="B1081" s="51" t="s">
        <v>2201</v>
      </c>
      <c r="C1081" s="51" t="s">
        <v>530</v>
      </c>
      <c r="D1081" s="49">
        <v>1179.0</v>
      </c>
      <c r="E1081" s="49" t="s">
        <v>11354</v>
      </c>
      <c r="F1081" s="49" t="s">
        <v>1071</v>
      </c>
      <c r="G1081" s="515" t="s">
        <v>18</v>
      </c>
      <c r="H1081" s="96">
        <v>44111.0</v>
      </c>
      <c r="I1081" s="500">
        <v>44112.0</v>
      </c>
      <c r="J1081" s="53" t="s">
        <v>11356</v>
      </c>
      <c r="K1081" s="509">
        <v>239804.0</v>
      </c>
      <c r="L1081" s="510" t="s">
        <v>18</v>
      </c>
      <c r="M1081" s="511" t="s">
        <v>18</v>
      </c>
      <c r="N1081" s="512" t="s">
        <v>18</v>
      </c>
      <c r="O1081" s="425"/>
    </row>
    <row r="1082" hidden="1">
      <c r="A1082" s="49">
        <v>1.0</v>
      </c>
      <c r="B1082" s="51" t="s">
        <v>2201</v>
      </c>
      <c r="C1082" s="51" t="s">
        <v>530</v>
      </c>
      <c r="D1082" s="49">
        <v>1188.0</v>
      </c>
      <c r="E1082" s="49" t="s">
        <v>11354</v>
      </c>
      <c r="F1082" s="49" t="s">
        <v>1071</v>
      </c>
      <c r="G1082" s="51" t="s">
        <v>18</v>
      </c>
      <c r="H1082" s="200">
        <v>44112.0</v>
      </c>
      <c r="I1082" s="200">
        <v>44116.0</v>
      </c>
      <c r="J1082" s="53" t="s">
        <v>11357</v>
      </c>
      <c r="K1082" s="54">
        <v>239804.0</v>
      </c>
      <c r="L1082" s="98" t="s">
        <v>11358</v>
      </c>
      <c r="M1082" s="55" t="s">
        <v>18</v>
      </c>
      <c r="N1082" s="56" t="s">
        <v>18</v>
      </c>
      <c r="O1082" s="425"/>
    </row>
    <row r="1083" hidden="1">
      <c r="A1083" s="49">
        <v>1.0</v>
      </c>
      <c r="B1083" s="51" t="s">
        <v>11359</v>
      </c>
      <c r="C1083" s="51" t="s">
        <v>530</v>
      </c>
      <c r="D1083" s="49">
        <v>1221.0</v>
      </c>
      <c r="E1083" s="49" t="s">
        <v>11354</v>
      </c>
      <c r="F1083" s="49" t="s">
        <v>1071</v>
      </c>
      <c r="G1083" s="51" t="s">
        <v>18</v>
      </c>
      <c r="H1083" s="96">
        <v>44119.0</v>
      </c>
      <c r="I1083" s="96">
        <v>44119.0</v>
      </c>
      <c r="J1083" s="53" t="s">
        <v>11360</v>
      </c>
      <c r="K1083" s="54">
        <v>287842.0</v>
      </c>
      <c r="L1083" s="98" t="s">
        <v>18</v>
      </c>
      <c r="M1083" s="55" t="s">
        <v>18</v>
      </c>
      <c r="N1083" s="56" t="s">
        <v>18</v>
      </c>
      <c r="O1083" s="425"/>
    </row>
    <row r="1084" hidden="1">
      <c r="A1084" s="49">
        <v>1.0</v>
      </c>
      <c r="B1084" s="49" t="s">
        <v>9175</v>
      </c>
      <c r="C1084" s="51" t="s">
        <v>1319</v>
      </c>
      <c r="D1084" s="49">
        <v>1050.0</v>
      </c>
      <c r="E1084" s="49" t="s">
        <v>9176</v>
      </c>
      <c r="F1084" s="49" t="s">
        <v>1071</v>
      </c>
      <c r="G1084" s="51" t="s">
        <v>18</v>
      </c>
      <c r="H1084" s="96">
        <v>44090.0</v>
      </c>
      <c r="I1084" s="96">
        <v>44091.0</v>
      </c>
      <c r="J1084" s="53" t="s">
        <v>11361</v>
      </c>
      <c r="K1084" s="54">
        <v>69080.0</v>
      </c>
      <c r="L1084" s="98" t="s">
        <v>18</v>
      </c>
      <c r="M1084" s="55" t="s">
        <v>18</v>
      </c>
      <c r="N1084" s="56" t="s">
        <v>18</v>
      </c>
      <c r="O1084" s="425"/>
    </row>
    <row r="1085" hidden="1">
      <c r="A1085" s="49">
        <v>1.0</v>
      </c>
      <c r="B1085" s="51" t="s">
        <v>965</v>
      </c>
      <c r="C1085" s="51" t="s">
        <v>116</v>
      </c>
      <c r="D1085" s="49">
        <v>1063.0</v>
      </c>
      <c r="E1085" s="49" t="s">
        <v>9180</v>
      </c>
      <c r="F1085" s="49" t="s">
        <v>1071</v>
      </c>
      <c r="G1085" s="515" t="s">
        <v>18</v>
      </c>
      <c r="H1085" s="96">
        <v>44092.0</v>
      </c>
      <c r="I1085" s="500">
        <v>44096.0</v>
      </c>
      <c r="J1085" s="53" t="s">
        <v>11362</v>
      </c>
      <c r="K1085" s="509">
        <v>6892017.0</v>
      </c>
      <c r="L1085" s="510" t="s">
        <v>18</v>
      </c>
      <c r="M1085" s="511" t="s">
        <v>18</v>
      </c>
      <c r="N1085" s="512" t="s">
        <v>18</v>
      </c>
      <c r="O1085" s="425"/>
    </row>
    <row r="1086" hidden="1">
      <c r="A1086" s="49">
        <v>1.0</v>
      </c>
      <c r="B1086" s="51" t="s">
        <v>11363</v>
      </c>
      <c r="C1086" s="51" t="s">
        <v>426</v>
      </c>
      <c r="D1086" s="49">
        <v>1062.0</v>
      </c>
      <c r="E1086" s="49" t="s">
        <v>11364</v>
      </c>
      <c r="F1086" s="49" t="s">
        <v>1071</v>
      </c>
      <c r="G1086" s="51" t="s">
        <v>18</v>
      </c>
      <c r="H1086" s="96">
        <v>44092.0</v>
      </c>
      <c r="I1086" s="96">
        <v>44091.0</v>
      </c>
      <c r="J1086" s="53" t="s">
        <v>11362</v>
      </c>
      <c r="K1086" s="54">
        <v>23920.0</v>
      </c>
      <c r="L1086" s="98"/>
      <c r="M1086" s="55"/>
      <c r="N1086" s="56"/>
      <c r="O1086" s="88"/>
    </row>
    <row r="1087" hidden="1">
      <c r="A1087" s="49">
        <v>1.0</v>
      </c>
      <c r="B1087" s="206" t="s">
        <v>11365</v>
      </c>
      <c r="C1087" s="51" t="s">
        <v>9691</v>
      </c>
      <c r="D1087" s="49">
        <v>1137.0</v>
      </c>
      <c r="E1087" s="49" t="s">
        <v>11366</v>
      </c>
      <c r="F1087" s="49" t="s">
        <v>1071</v>
      </c>
      <c r="G1087" s="51" t="s">
        <v>18</v>
      </c>
      <c r="H1087" s="96">
        <v>44105.0</v>
      </c>
      <c r="I1087" s="96">
        <v>44113.0</v>
      </c>
      <c r="J1087" s="53" t="s">
        <v>11367</v>
      </c>
      <c r="K1087" s="54">
        <v>828823.0</v>
      </c>
      <c r="L1087" s="98" t="s">
        <v>18</v>
      </c>
      <c r="M1087" s="134" t="s">
        <v>18</v>
      </c>
      <c r="N1087" s="56" t="s">
        <v>18</v>
      </c>
      <c r="O1087" s="425"/>
    </row>
    <row r="1088" hidden="1">
      <c r="A1088" s="49">
        <v>1.0</v>
      </c>
      <c r="B1088" s="51" t="s">
        <v>3521</v>
      </c>
      <c r="C1088" s="51" t="s">
        <v>530</v>
      </c>
      <c r="D1088" s="49">
        <v>975.0</v>
      </c>
      <c r="E1088" s="49" t="s">
        <v>11368</v>
      </c>
      <c r="F1088" s="49" t="s">
        <v>1071</v>
      </c>
      <c r="G1088" s="51" t="s">
        <v>18</v>
      </c>
      <c r="H1088" s="200">
        <v>44111.0</v>
      </c>
      <c r="I1088" s="200">
        <v>44111.0</v>
      </c>
      <c r="J1088" s="296" t="s">
        <v>11369</v>
      </c>
      <c r="K1088" s="54">
        <v>148135.0</v>
      </c>
      <c r="L1088" s="98" t="s">
        <v>18</v>
      </c>
      <c r="M1088" s="55" t="s">
        <v>18</v>
      </c>
      <c r="N1088" s="56" t="s">
        <v>18</v>
      </c>
      <c r="O1088" s="425"/>
    </row>
    <row r="1089" hidden="1">
      <c r="A1089" s="49">
        <v>1.0</v>
      </c>
      <c r="B1089" s="51" t="s">
        <v>4365</v>
      </c>
      <c r="C1089" s="51" t="s">
        <v>4662</v>
      </c>
      <c r="D1089" s="49">
        <v>1189.0</v>
      </c>
      <c r="E1089" s="49" t="s">
        <v>1538</v>
      </c>
      <c r="F1089" s="49" t="s">
        <v>1071</v>
      </c>
      <c r="G1089" s="51"/>
      <c r="H1089" s="96">
        <v>44113.0</v>
      </c>
      <c r="I1089" s="96">
        <v>44113.0</v>
      </c>
      <c r="J1089" s="53" t="s">
        <v>11370</v>
      </c>
      <c r="K1089" s="54">
        <v>906300.0</v>
      </c>
      <c r="L1089" s="98" t="s">
        <v>18</v>
      </c>
      <c r="M1089" s="55" t="s">
        <v>18</v>
      </c>
      <c r="N1089" s="56" t="s">
        <v>18</v>
      </c>
      <c r="O1089" s="425"/>
    </row>
    <row r="1090" hidden="1">
      <c r="A1090" s="49">
        <v>1.0</v>
      </c>
      <c r="B1090" s="51" t="s">
        <v>102</v>
      </c>
      <c r="C1090" s="51" t="s">
        <v>11371</v>
      </c>
      <c r="D1090" s="49">
        <v>1206.0</v>
      </c>
      <c r="E1090" s="49" t="s">
        <v>11372</v>
      </c>
      <c r="F1090" s="49" t="s">
        <v>1071</v>
      </c>
      <c r="G1090" s="51" t="s">
        <v>9207</v>
      </c>
      <c r="H1090" s="281">
        <v>44117.0</v>
      </c>
      <c r="I1090" s="516">
        <v>44118.0</v>
      </c>
      <c r="J1090" s="517" t="s">
        <v>11373</v>
      </c>
      <c r="K1090" s="54">
        <v>1.6073516E8</v>
      </c>
      <c r="L1090" s="98" t="s">
        <v>18</v>
      </c>
      <c r="M1090" s="55" t="s">
        <v>18</v>
      </c>
      <c r="N1090" s="56" t="s">
        <v>18</v>
      </c>
      <c r="O1090" s="88"/>
    </row>
    <row r="1091" hidden="1">
      <c r="A1091" s="49">
        <v>1.0</v>
      </c>
      <c r="B1091" s="51" t="s">
        <v>11374</v>
      </c>
      <c r="C1091" s="51" t="s">
        <v>2644</v>
      </c>
      <c r="D1091" s="49">
        <v>1209.0</v>
      </c>
      <c r="E1091" s="518" t="s">
        <v>11375</v>
      </c>
      <c r="F1091" s="49" t="s">
        <v>1071</v>
      </c>
      <c r="G1091" s="515" t="s">
        <v>18</v>
      </c>
      <c r="H1091" s="281">
        <v>44118.0</v>
      </c>
      <c r="I1091" s="516">
        <v>44119.0</v>
      </c>
      <c r="J1091" s="517" t="s">
        <v>11376</v>
      </c>
      <c r="K1091" s="509">
        <v>306861.0</v>
      </c>
      <c r="L1091" s="510" t="s">
        <v>18</v>
      </c>
      <c r="M1091" s="511" t="s">
        <v>18</v>
      </c>
      <c r="N1091" s="512" t="s">
        <v>18</v>
      </c>
      <c r="O1091" s="88"/>
    </row>
    <row r="1092" hidden="1">
      <c r="A1092" s="49">
        <v>1.0</v>
      </c>
      <c r="B1092" s="51" t="s">
        <v>11377</v>
      </c>
      <c r="C1092" s="51" t="s">
        <v>11378</v>
      </c>
      <c r="D1092" s="49">
        <v>1223.0</v>
      </c>
      <c r="E1092" s="49" t="s">
        <v>11379</v>
      </c>
      <c r="F1092" s="49" t="s">
        <v>1071</v>
      </c>
      <c r="G1092" s="209" t="s">
        <v>18</v>
      </c>
      <c r="H1092" s="96">
        <v>44120.0</v>
      </c>
      <c r="I1092" s="283">
        <v>44140.0</v>
      </c>
      <c r="J1092" s="81" t="s">
        <v>11380</v>
      </c>
      <c r="K1092" s="54">
        <v>716940.0</v>
      </c>
      <c r="L1092" s="98" t="s">
        <v>18</v>
      </c>
      <c r="M1092" s="55" t="s">
        <v>18</v>
      </c>
      <c r="N1092" s="56" t="s">
        <v>18</v>
      </c>
      <c r="O1092" s="88"/>
    </row>
    <row r="1093" hidden="1">
      <c r="A1093" s="49">
        <v>1.0</v>
      </c>
      <c r="B1093" s="51" t="s">
        <v>3705</v>
      </c>
      <c r="C1093" s="51" t="s">
        <v>571</v>
      </c>
      <c r="D1093" s="49">
        <v>1231.0</v>
      </c>
      <c r="E1093" s="49" t="s">
        <v>4723</v>
      </c>
      <c r="F1093" s="49" t="s">
        <v>1071</v>
      </c>
      <c r="G1093" s="209" t="s">
        <v>18</v>
      </c>
      <c r="H1093" s="281">
        <v>44124.0</v>
      </c>
      <c r="I1093" s="281">
        <v>44141.0</v>
      </c>
      <c r="J1093" s="81" t="s">
        <v>11381</v>
      </c>
      <c r="K1093" s="54">
        <v>1.92881165E7</v>
      </c>
      <c r="L1093" s="98" t="s">
        <v>4724</v>
      </c>
      <c r="M1093" s="49" t="s">
        <v>18</v>
      </c>
      <c r="N1093" s="67" t="s">
        <v>18</v>
      </c>
      <c r="O1093" s="88"/>
    </row>
    <row r="1094" hidden="1">
      <c r="A1094" s="49">
        <v>1.0</v>
      </c>
      <c r="B1094" s="51" t="s">
        <v>2244</v>
      </c>
      <c r="C1094" s="51" t="s">
        <v>217</v>
      </c>
      <c r="D1094" s="49">
        <v>1232.0</v>
      </c>
      <c r="E1094" s="49" t="s">
        <v>4726</v>
      </c>
      <c r="F1094" s="49" t="s">
        <v>1071</v>
      </c>
      <c r="G1094" s="51" t="s">
        <v>18</v>
      </c>
      <c r="H1094" s="281">
        <v>44124.0</v>
      </c>
      <c r="I1094" s="96">
        <v>44125.0</v>
      </c>
      <c r="J1094" s="81" t="s">
        <v>11382</v>
      </c>
      <c r="K1094" s="54">
        <v>2575104.0</v>
      </c>
      <c r="L1094" s="98" t="s">
        <v>18</v>
      </c>
      <c r="M1094" s="49" t="s">
        <v>18</v>
      </c>
      <c r="N1094" s="67" t="s">
        <v>18</v>
      </c>
      <c r="O1094" s="425"/>
    </row>
    <row r="1095" hidden="1">
      <c r="A1095" s="49">
        <v>1.0</v>
      </c>
      <c r="B1095" s="51" t="s">
        <v>2244</v>
      </c>
      <c r="C1095" s="51" t="s">
        <v>326</v>
      </c>
      <c r="D1095" s="49">
        <v>1275.0</v>
      </c>
      <c r="E1095" s="49" t="s">
        <v>4726</v>
      </c>
      <c r="F1095" s="49" t="s">
        <v>1071</v>
      </c>
      <c r="G1095" s="128" t="s">
        <v>18</v>
      </c>
      <c r="H1095" s="96">
        <v>44132.0</v>
      </c>
      <c r="I1095" s="96">
        <v>44134.0</v>
      </c>
      <c r="J1095" s="53" t="s">
        <v>11383</v>
      </c>
      <c r="K1095" s="54">
        <v>2572104.0</v>
      </c>
      <c r="L1095" s="98" t="s">
        <v>4727</v>
      </c>
      <c r="M1095" s="55" t="s">
        <v>18</v>
      </c>
      <c r="N1095" s="56" t="s">
        <v>18</v>
      </c>
      <c r="O1095" s="58"/>
    </row>
    <row r="1096" hidden="1">
      <c r="A1096" s="49">
        <v>1.0</v>
      </c>
      <c r="B1096" s="51" t="s">
        <v>11384</v>
      </c>
      <c r="C1096" s="51" t="s">
        <v>120</v>
      </c>
      <c r="D1096" s="49">
        <v>1233.0</v>
      </c>
      <c r="E1096" s="49" t="s">
        <v>11385</v>
      </c>
      <c r="F1096" s="49" t="s">
        <v>1071</v>
      </c>
      <c r="G1096" s="209" t="s">
        <v>18</v>
      </c>
      <c r="H1096" s="200">
        <v>44124.0</v>
      </c>
      <c r="I1096" s="96">
        <v>44130.0</v>
      </c>
      <c r="J1096" s="53" t="s">
        <v>11386</v>
      </c>
      <c r="K1096" s="54">
        <v>4500000.0</v>
      </c>
      <c r="L1096" s="98" t="s">
        <v>18</v>
      </c>
      <c r="M1096" s="55" t="s">
        <v>18</v>
      </c>
      <c r="N1096" s="56" t="s">
        <v>18</v>
      </c>
      <c r="O1096" s="425"/>
    </row>
    <row r="1097" hidden="1">
      <c r="A1097" s="49">
        <v>1.0</v>
      </c>
      <c r="B1097" s="51" t="s">
        <v>102</v>
      </c>
      <c r="C1097" s="51" t="s">
        <v>4729</v>
      </c>
      <c r="D1097" s="49">
        <v>1244.0</v>
      </c>
      <c r="E1097" s="49" t="s">
        <v>4730</v>
      </c>
      <c r="F1097" s="49" t="s">
        <v>1071</v>
      </c>
      <c r="G1097" s="51" t="s">
        <v>18</v>
      </c>
      <c r="H1097" s="283">
        <v>44125.0</v>
      </c>
      <c r="I1097" s="96">
        <v>44126.0</v>
      </c>
      <c r="J1097" s="284" t="s">
        <v>11387</v>
      </c>
      <c r="K1097" s="54">
        <v>48577.0</v>
      </c>
      <c r="L1097" s="98" t="s">
        <v>18</v>
      </c>
      <c r="M1097" s="49" t="s">
        <v>18</v>
      </c>
      <c r="N1097" s="67" t="s">
        <v>18</v>
      </c>
      <c r="O1097" s="88"/>
    </row>
    <row r="1098" hidden="1">
      <c r="A1098" s="49">
        <v>1.0</v>
      </c>
      <c r="B1098" s="51" t="s">
        <v>239</v>
      </c>
      <c r="C1098" s="51" t="s">
        <v>153</v>
      </c>
      <c r="D1098" s="49">
        <v>1253.0</v>
      </c>
      <c r="E1098" s="49" t="s">
        <v>11388</v>
      </c>
      <c r="F1098" s="49" t="s">
        <v>1071</v>
      </c>
      <c r="G1098" s="51" t="s">
        <v>18</v>
      </c>
      <c r="H1098" s="96">
        <v>44126.0</v>
      </c>
      <c r="I1098" s="96">
        <v>44126.0</v>
      </c>
      <c r="J1098" s="53" t="s">
        <v>11389</v>
      </c>
      <c r="K1098" s="54">
        <v>837025.0</v>
      </c>
      <c r="L1098" s="98" t="s">
        <v>18</v>
      </c>
      <c r="M1098" s="55" t="s">
        <v>18</v>
      </c>
      <c r="N1098" s="56" t="s">
        <v>18</v>
      </c>
      <c r="O1098" s="425"/>
    </row>
    <row r="1099" hidden="1">
      <c r="A1099" s="49">
        <v>1.0</v>
      </c>
      <c r="B1099" s="51" t="s">
        <v>239</v>
      </c>
      <c r="C1099" s="51" t="s">
        <v>153</v>
      </c>
      <c r="D1099" s="49">
        <v>1290.0</v>
      </c>
      <c r="E1099" s="49" t="s">
        <v>11388</v>
      </c>
      <c r="F1099" s="49" t="s">
        <v>1071</v>
      </c>
      <c r="G1099" s="128" t="s">
        <v>202</v>
      </c>
      <c r="H1099" s="96">
        <v>44138.0</v>
      </c>
      <c r="I1099" s="96">
        <v>44141.0</v>
      </c>
      <c r="J1099" s="53" t="s">
        <v>11390</v>
      </c>
      <c r="K1099" s="54">
        <v>1219447.0</v>
      </c>
      <c r="L1099" s="98"/>
      <c r="M1099" s="55"/>
      <c r="N1099" s="56"/>
      <c r="O1099" s="58"/>
    </row>
    <row r="1100" hidden="1">
      <c r="A1100" s="49">
        <v>1.0</v>
      </c>
      <c r="B1100" s="206" t="s">
        <v>11391</v>
      </c>
      <c r="C1100" s="51" t="s">
        <v>153</v>
      </c>
      <c r="D1100" s="49">
        <v>1257.0</v>
      </c>
      <c r="E1100" s="49" t="s">
        <v>11392</v>
      </c>
      <c r="F1100" s="49" t="s">
        <v>1071</v>
      </c>
      <c r="G1100" s="508" t="s">
        <v>18</v>
      </c>
      <c r="H1100" s="96">
        <v>44126.0</v>
      </c>
      <c r="I1100" s="96">
        <v>44130.0</v>
      </c>
      <c r="J1100" s="53" t="s">
        <v>11393</v>
      </c>
      <c r="K1100" s="54">
        <v>831323.0</v>
      </c>
      <c r="L1100" s="510" t="s">
        <v>18</v>
      </c>
      <c r="M1100" s="511" t="s">
        <v>18</v>
      </c>
      <c r="N1100" s="512" t="s">
        <v>18</v>
      </c>
      <c r="O1100" s="425"/>
    </row>
    <row r="1101" hidden="1">
      <c r="A1101" s="49">
        <v>1.0</v>
      </c>
      <c r="B1101" s="51" t="s">
        <v>233</v>
      </c>
      <c r="C1101" s="51" t="s">
        <v>3820</v>
      </c>
      <c r="D1101" s="49">
        <v>1256.0</v>
      </c>
      <c r="E1101" s="49" t="s">
        <v>4606</v>
      </c>
      <c r="F1101" s="49" t="s">
        <v>1071</v>
      </c>
      <c r="G1101" s="508" t="s">
        <v>18</v>
      </c>
      <c r="H1101" s="96">
        <v>44126.0</v>
      </c>
      <c r="I1101" s="96">
        <v>44130.0</v>
      </c>
      <c r="J1101" s="53" t="s">
        <v>11394</v>
      </c>
      <c r="K1101" s="54">
        <v>123836.0</v>
      </c>
      <c r="L1101" s="98" t="s">
        <v>18</v>
      </c>
      <c r="M1101" s="216" t="s">
        <v>18</v>
      </c>
      <c r="N1101" s="216" t="s">
        <v>18</v>
      </c>
      <c r="O1101" s="425"/>
    </row>
    <row r="1102" hidden="1">
      <c r="A1102" s="49">
        <v>1.0</v>
      </c>
      <c r="B1102" s="51" t="s">
        <v>11395</v>
      </c>
      <c r="C1102" s="51" t="s">
        <v>3820</v>
      </c>
      <c r="D1102" s="49">
        <v>1317.0</v>
      </c>
      <c r="E1102" s="49" t="s">
        <v>4606</v>
      </c>
      <c r="F1102" s="49" t="s">
        <v>1071</v>
      </c>
      <c r="G1102" s="209" t="s">
        <v>18</v>
      </c>
      <c r="H1102" s="96">
        <v>44145.0</v>
      </c>
      <c r="I1102" s="96">
        <v>44145.0</v>
      </c>
      <c r="J1102" s="53" t="s">
        <v>11396</v>
      </c>
      <c r="K1102" s="54">
        <v>123836.0</v>
      </c>
      <c r="L1102" s="98" t="s">
        <v>11397</v>
      </c>
      <c r="M1102" s="55" t="s">
        <v>18</v>
      </c>
      <c r="N1102" s="56" t="s">
        <v>18</v>
      </c>
      <c r="O1102" s="58"/>
    </row>
    <row r="1103" hidden="1">
      <c r="A1103" s="210">
        <v>1.0</v>
      </c>
      <c r="B1103" s="128" t="s">
        <v>233</v>
      </c>
      <c r="C1103" s="128" t="s">
        <v>2587</v>
      </c>
      <c r="D1103" s="210">
        <v>1444.0</v>
      </c>
      <c r="E1103" s="210" t="s">
        <v>4606</v>
      </c>
      <c r="F1103" s="210" t="s">
        <v>1071</v>
      </c>
      <c r="G1103" s="128" t="s">
        <v>18</v>
      </c>
      <c r="H1103" s="212">
        <v>44176.0</v>
      </c>
      <c r="I1103" s="212">
        <v>44182.0</v>
      </c>
      <c r="J1103" s="53" t="s">
        <v>11398</v>
      </c>
      <c r="K1103" s="132">
        <v>123836.0</v>
      </c>
      <c r="L1103" s="496" t="s">
        <v>4608</v>
      </c>
      <c r="M1103" s="134" t="s">
        <v>18</v>
      </c>
      <c r="N1103" s="213" t="s">
        <v>18</v>
      </c>
      <c r="O1103" s="58"/>
    </row>
    <row r="1104">
      <c r="A1104" s="49">
        <v>2.0</v>
      </c>
      <c r="B1104" s="51" t="s">
        <v>165</v>
      </c>
      <c r="C1104" s="51" t="s">
        <v>892</v>
      </c>
      <c r="D1104" s="49">
        <v>534.0</v>
      </c>
      <c r="E1104" s="49" t="s">
        <v>4277</v>
      </c>
      <c r="F1104" s="49" t="s">
        <v>1071</v>
      </c>
      <c r="G1104" s="51" t="s">
        <v>18</v>
      </c>
      <c r="H1104" s="96">
        <v>44026.0</v>
      </c>
      <c r="I1104" s="96">
        <v>44026.0</v>
      </c>
      <c r="J1104" s="53" t="s">
        <v>11399</v>
      </c>
      <c r="K1104" s="54">
        <v>835305.0</v>
      </c>
      <c r="L1104" s="98" t="s">
        <v>10703</v>
      </c>
      <c r="M1104" s="55" t="s">
        <v>10704</v>
      </c>
      <c r="N1104" s="56">
        <v>668244.0</v>
      </c>
      <c r="O1104" s="88" t="s">
        <v>337</v>
      </c>
    </row>
    <row r="1105" hidden="1">
      <c r="A1105" s="449">
        <v>1.0</v>
      </c>
      <c r="B1105" s="209" t="s">
        <v>11400</v>
      </c>
      <c r="C1105" s="209" t="s">
        <v>120</v>
      </c>
      <c r="D1105" s="449">
        <v>1271.0</v>
      </c>
      <c r="E1105" s="449" t="s">
        <v>11401</v>
      </c>
      <c r="F1105" s="449" t="s">
        <v>1071</v>
      </c>
      <c r="G1105" s="209" t="s">
        <v>18</v>
      </c>
      <c r="H1105" s="458">
        <v>44131.0</v>
      </c>
      <c r="I1105" s="458">
        <v>44151.0</v>
      </c>
      <c r="J1105" s="452" t="s">
        <v>11402</v>
      </c>
      <c r="K1105" s="453">
        <v>1540068.0</v>
      </c>
      <c r="L1105" s="454" t="s">
        <v>18</v>
      </c>
      <c r="M1105" s="455" t="s">
        <v>18</v>
      </c>
      <c r="N1105" s="456" t="s">
        <v>18</v>
      </c>
      <c r="O1105" s="58"/>
    </row>
    <row r="1106" hidden="1">
      <c r="A1106" s="49">
        <v>1.0</v>
      </c>
      <c r="B1106" s="51" t="s">
        <v>10637</v>
      </c>
      <c r="C1106" s="51" t="s">
        <v>577</v>
      </c>
      <c r="D1106" s="49">
        <v>1266.0</v>
      </c>
      <c r="E1106" s="49" t="s">
        <v>10638</v>
      </c>
      <c r="F1106" s="49" t="s">
        <v>1071</v>
      </c>
      <c r="G1106" s="209" t="s">
        <v>18</v>
      </c>
      <c r="H1106" s="96">
        <v>44131.0</v>
      </c>
      <c r="I1106" s="96">
        <v>44132.0</v>
      </c>
      <c r="J1106" s="53" t="s">
        <v>11403</v>
      </c>
      <c r="K1106" s="54">
        <v>73080.0</v>
      </c>
      <c r="L1106" s="98" t="s">
        <v>18</v>
      </c>
      <c r="M1106" s="55" t="s">
        <v>18</v>
      </c>
      <c r="N1106" s="56" t="s">
        <v>18</v>
      </c>
      <c r="O1106" s="58"/>
    </row>
    <row r="1107" hidden="1">
      <c r="A1107" s="49">
        <v>1.0</v>
      </c>
      <c r="B1107" s="51" t="s">
        <v>10637</v>
      </c>
      <c r="C1107" s="51" t="s">
        <v>577</v>
      </c>
      <c r="D1107" s="49" t="s">
        <v>18</v>
      </c>
      <c r="E1107" s="49" t="s">
        <v>10638</v>
      </c>
      <c r="F1107" s="49" t="s">
        <v>1071</v>
      </c>
      <c r="G1107" s="209" t="s">
        <v>18</v>
      </c>
      <c r="H1107" s="96">
        <v>44148.0</v>
      </c>
      <c r="I1107" s="96">
        <v>44151.0</v>
      </c>
      <c r="J1107" s="53" t="s">
        <v>11404</v>
      </c>
      <c r="K1107" s="54">
        <v>73080.0</v>
      </c>
      <c r="L1107" s="98" t="s">
        <v>18</v>
      </c>
      <c r="M1107" s="55" t="s">
        <v>18</v>
      </c>
      <c r="N1107" s="56" t="s">
        <v>18</v>
      </c>
      <c r="O1107" s="58"/>
    </row>
    <row r="1108" hidden="1">
      <c r="A1108" s="49">
        <v>1.0</v>
      </c>
      <c r="B1108" s="51" t="s">
        <v>10637</v>
      </c>
      <c r="C1108" s="51" t="s">
        <v>577</v>
      </c>
      <c r="D1108" s="49" t="s">
        <v>18</v>
      </c>
      <c r="E1108" s="49" t="s">
        <v>10638</v>
      </c>
      <c r="F1108" s="49" t="s">
        <v>1071</v>
      </c>
      <c r="G1108" s="209" t="s">
        <v>18</v>
      </c>
      <c r="H1108" s="96">
        <v>44151.0</v>
      </c>
      <c r="I1108" s="96">
        <v>44151.0</v>
      </c>
      <c r="J1108" s="53" t="s">
        <v>11405</v>
      </c>
      <c r="K1108" s="54">
        <v>37270.0</v>
      </c>
      <c r="L1108" s="98" t="s">
        <v>10640</v>
      </c>
      <c r="M1108" s="55" t="s">
        <v>18</v>
      </c>
      <c r="N1108" s="56" t="s">
        <v>18</v>
      </c>
      <c r="O1108" s="58"/>
    </row>
    <row r="1109" hidden="1">
      <c r="A1109" s="49">
        <v>1.0</v>
      </c>
      <c r="B1109" s="51" t="s">
        <v>1377</v>
      </c>
      <c r="C1109" s="51" t="s">
        <v>11406</v>
      </c>
      <c r="D1109" s="49">
        <v>1265.0</v>
      </c>
      <c r="E1109" s="49" t="s">
        <v>11407</v>
      </c>
      <c r="F1109" s="49" t="s">
        <v>1071</v>
      </c>
      <c r="G1109" s="128" t="s">
        <v>1946</v>
      </c>
      <c r="H1109" s="96">
        <v>44131.0</v>
      </c>
      <c r="I1109" s="96">
        <v>44140.0</v>
      </c>
      <c r="J1109" s="53" t="s">
        <v>11408</v>
      </c>
      <c r="K1109" s="54">
        <v>2799851.0</v>
      </c>
      <c r="L1109" s="98" t="s">
        <v>18</v>
      </c>
      <c r="M1109" s="55" t="s">
        <v>18</v>
      </c>
      <c r="N1109" s="56" t="s">
        <v>18</v>
      </c>
      <c r="O1109" s="58"/>
    </row>
    <row r="1110" hidden="1">
      <c r="A1110" s="49">
        <v>1.0</v>
      </c>
      <c r="B1110" s="51" t="s">
        <v>704</v>
      </c>
      <c r="C1110" s="51" t="s">
        <v>11409</v>
      </c>
      <c r="D1110" s="49">
        <v>1283.0</v>
      </c>
      <c r="E1110" s="49" t="s">
        <v>11410</v>
      </c>
      <c r="F1110" s="49" t="s">
        <v>1071</v>
      </c>
      <c r="G1110" s="209" t="s">
        <v>18</v>
      </c>
      <c r="H1110" s="96">
        <v>44134.0</v>
      </c>
      <c r="I1110" s="96">
        <v>44137.0</v>
      </c>
      <c r="J1110" s="53" t="s">
        <v>11411</v>
      </c>
      <c r="K1110" s="54">
        <v>1236900.0</v>
      </c>
      <c r="L1110" s="98" t="s">
        <v>18</v>
      </c>
      <c r="M1110" s="55" t="s">
        <v>18</v>
      </c>
      <c r="N1110" s="56" t="s">
        <v>18</v>
      </c>
      <c r="O1110" s="58"/>
    </row>
    <row r="1111" hidden="1">
      <c r="A1111" s="49">
        <v>1.0</v>
      </c>
      <c r="B1111" s="51" t="s">
        <v>6270</v>
      </c>
      <c r="C1111" s="51" t="s">
        <v>3964</v>
      </c>
      <c r="D1111" s="49">
        <v>1282.0</v>
      </c>
      <c r="E1111" s="51" t="s">
        <v>11412</v>
      </c>
      <c r="F1111" s="49" t="s">
        <v>1071</v>
      </c>
      <c r="G1111" s="128" t="s">
        <v>11413</v>
      </c>
      <c r="H1111" s="96">
        <v>44134.0</v>
      </c>
      <c r="I1111" s="96">
        <v>44144.0</v>
      </c>
      <c r="J1111" s="53" t="s">
        <v>11414</v>
      </c>
      <c r="K1111" s="54">
        <v>3725633.0</v>
      </c>
      <c r="L1111" s="519" t="s">
        <v>18</v>
      </c>
      <c r="M1111" s="511" t="s">
        <v>18</v>
      </c>
      <c r="N1111" s="511" t="s">
        <v>18</v>
      </c>
      <c r="O1111" s="58"/>
    </row>
    <row r="1112" hidden="1">
      <c r="A1112" s="49">
        <v>1.0</v>
      </c>
      <c r="B1112" s="51" t="s">
        <v>4823</v>
      </c>
      <c r="C1112" s="51" t="s">
        <v>577</v>
      </c>
      <c r="D1112" s="49">
        <v>1289.0</v>
      </c>
      <c r="E1112" s="49" t="s">
        <v>11415</v>
      </c>
      <c r="F1112" s="49" t="s">
        <v>1071</v>
      </c>
      <c r="G1112" s="209" t="s">
        <v>18</v>
      </c>
      <c r="H1112" s="96">
        <v>44138.0</v>
      </c>
      <c r="I1112" s="438">
        <v>44141.0</v>
      </c>
      <c r="J1112" s="53" t="s">
        <v>11416</v>
      </c>
      <c r="K1112" s="54">
        <v>69080.0</v>
      </c>
      <c r="L1112" s="98" t="s">
        <v>18</v>
      </c>
      <c r="M1112" s="55" t="s">
        <v>18</v>
      </c>
      <c r="N1112" s="56" t="s">
        <v>18</v>
      </c>
      <c r="O1112" s="58"/>
    </row>
    <row r="1113" hidden="1">
      <c r="A1113" s="49">
        <v>1.0</v>
      </c>
      <c r="B1113" s="51" t="s">
        <v>11417</v>
      </c>
      <c r="C1113" s="51" t="s">
        <v>513</v>
      </c>
      <c r="D1113" s="49">
        <v>1307.0</v>
      </c>
      <c r="E1113" s="49" t="s">
        <v>11418</v>
      </c>
      <c r="F1113" s="49" t="s">
        <v>1071</v>
      </c>
      <c r="G1113" s="209" t="s">
        <v>680</v>
      </c>
      <c r="H1113" s="96">
        <v>44144.0</v>
      </c>
      <c r="I1113" s="276">
        <v>44146.0</v>
      </c>
      <c r="J1113" s="81" t="s">
        <v>11419</v>
      </c>
      <c r="K1113" s="54">
        <v>1961430.0</v>
      </c>
      <c r="L1113" s="98" t="s">
        <v>18</v>
      </c>
      <c r="M1113" s="55" t="s">
        <v>18</v>
      </c>
      <c r="N1113" s="56" t="s">
        <v>18</v>
      </c>
      <c r="O1113" s="154"/>
    </row>
    <row r="1114" hidden="1">
      <c r="A1114" s="49">
        <v>1.0</v>
      </c>
      <c r="B1114" s="51" t="s">
        <v>11420</v>
      </c>
      <c r="C1114" s="51" t="s">
        <v>1346</v>
      </c>
      <c r="D1114" s="49">
        <v>1106.0</v>
      </c>
      <c r="E1114" s="49" t="s">
        <v>11421</v>
      </c>
      <c r="F1114" s="49" t="s">
        <v>1071</v>
      </c>
      <c r="G1114" s="209" t="s">
        <v>18</v>
      </c>
      <c r="H1114" s="96">
        <v>44145.0</v>
      </c>
      <c r="I1114" s="96">
        <v>44145.0</v>
      </c>
      <c r="J1114" s="53" t="s">
        <v>11422</v>
      </c>
      <c r="K1114" s="54">
        <v>729630.0</v>
      </c>
      <c r="L1114" s="98" t="s">
        <v>18</v>
      </c>
      <c r="M1114" s="55" t="s">
        <v>18</v>
      </c>
      <c r="N1114" s="56" t="s">
        <v>18</v>
      </c>
      <c r="O1114" s="58"/>
    </row>
    <row r="1115" hidden="1">
      <c r="A1115" s="449">
        <v>1.0</v>
      </c>
      <c r="B1115" s="209" t="s">
        <v>11423</v>
      </c>
      <c r="C1115" s="209" t="s">
        <v>93</v>
      </c>
      <c r="D1115" s="449">
        <v>1319.0</v>
      </c>
      <c r="E1115" s="449" t="s">
        <v>10480</v>
      </c>
      <c r="F1115" s="449" t="s">
        <v>1071</v>
      </c>
      <c r="G1115" s="209" t="s">
        <v>18</v>
      </c>
      <c r="H1115" s="458">
        <v>44146.0</v>
      </c>
      <c r="I1115" s="458">
        <v>44151.0</v>
      </c>
      <c r="J1115" s="452" t="s">
        <v>11424</v>
      </c>
      <c r="K1115" s="453">
        <v>1031718.0</v>
      </c>
      <c r="L1115" s="454" t="s">
        <v>18</v>
      </c>
      <c r="M1115" s="455" t="s">
        <v>18</v>
      </c>
      <c r="N1115" s="456" t="s">
        <v>18</v>
      </c>
      <c r="O1115" s="58"/>
    </row>
    <row r="1116" hidden="1">
      <c r="A1116" s="449">
        <v>1.0</v>
      </c>
      <c r="B1116" s="209" t="s">
        <v>11425</v>
      </c>
      <c r="C1116" s="209" t="s">
        <v>120</v>
      </c>
      <c r="D1116" s="449">
        <v>1316.0</v>
      </c>
      <c r="E1116" s="449" t="s">
        <v>11426</v>
      </c>
      <c r="F1116" s="449" t="s">
        <v>1071</v>
      </c>
      <c r="G1116" s="209" t="s">
        <v>18</v>
      </c>
      <c r="H1116" s="458">
        <v>44146.0</v>
      </c>
      <c r="I1116" s="458">
        <v>44151.0</v>
      </c>
      <c r="J1116" s="452" t="s">
        <v>11427</v>
      </c>
      <c r="K1116" s="453">
        <v>502469.0</v>
      </c>
      <c r="L1116" s="454"/>
      <c r="M1116" s="455"/>
      <c r="N1116" s="456"/>
      <c r="O1116" s="58"/>
    </row>
    <row r="1117" hidden="1">
      <c r="A1117" s="449">
        <v>1.0</v>
      </c>
      <c r="B1117" s="209" t="s">
        <v>11428</v>
      </c>
      <c r="C1117" s="209" t="s">
        <v>3820</v>
      </c>
      <c r="D1117" s="449">
        <v>1326.0</v>
      </c>
      <c r="E1117" s="449" t="s">
        <v>11429</v>
      </c>
      <c r="F1117" s="449" t="s">
        <v>1071</v>
      </c>
      <c r="G1117" s="209" t="s">
        <v>18</v>
      </c>
      <c r="H1117" s="458">
        <v>44147.0</v>
      </c>
      <c r="I1117" s="458">
        <v>44151.0</v>
      </c>
      <c r="J1117" s="452" t="s">
        <v>11430</v>
      </c>
      <c r="K1117" s="453">
        <v>326372.0</v>
      </c>
      <c r="L1117" s="454" t="s">
        <v>18</v>
      </c>
      <c r="M1117" s="455" t="s">
        <v>18</v>
      </c>
      <c r="N1117" s="456" t="s">
        <v>18</v>
      </c>
      <c r="O1117" s="58"/>
    </row>
    <row r="1118" hidden="1">
      <c r="A1118" s="210">
        <v>1.0</v>
      </c>
      <c r="B1118" s="128" t="s">
        <v>11431</v>
      </c>
      <c r="C1118" s="128" t="s">
        <v>153</v>
      </c>
      <c r="D1118" s="210">
        <v>1327.0</v>
      </c>
      <c r="E1118" s="210" t="s">
        <v>11432</v>
      </c>
      <c r="F1118" s="210" t="s">
        <v>1071</v>
      </c>
      <c r="G1118" s="128" t="s">
        <v>18</v>
      </c>
      <c r="H1118" s="212">
        <v>44148.0</v>
      </c>
      <c r="I1118" s="212">
        <v>44158.0</v>
      </c>
      <c r="J1118" s="53" t="s">
        <v>11433</v>
      </c>
      <c r="K1118" s="132">
        <v>2208160.0</v>
      </c>
      <c r="L1118" s="133" t="s">
        <v>18</v>
      </c>
      <c r="M1118" s="134" t="s">
        <v>18</v>
      </c>
      <c r="N1118" s="213" t="s">
        <v>18</v>
      </c>
      <c r="O1118" s="58"/>
    </row>
    <row r="1119" hidden="1">
      <c r="A1119" s="449">
        <v>1.0</v>
      </c>
      <c r="B1119" s="209" t="s">
        <v>5452</v>
      </c>
      <c r="C1119" s="209" t="s">
        <v>3820</v>
      </c>
      <c r="D1119" s="449" t="s">
        <v>18</v>
      </c>
      <c r="E1119" s="449" t="s">
        <v>10666</v>
      </c>
      <c r="F1119" s="449" t="s">
        <v>1071</v>
      </c>
      <c r="G1119" s="209" t="s">
        <v>18</v>
      </c>
      <c r="H1119" s="458">
        <v>44151.0</v>
      </c>
      <c r="I1119" s="458">
        <v>44151.0</v>
      </c>
      <c r="J1119" s="452" t="s">
        <v>11405</v>
      </c>
      <c r="K1119" s="520">
        <v>65149.0</v>
      </c>
      <c r="L1119" s="454" t="s">
        <v>10667</v>
      </c>
      <c r="M1119" s="455" t="s">
        <v>18</v>
      </c>
      <c r="N1119" s="456" t="s">
        <v>18</v>
      </c>
      <c r="O1119" s="58"/>
    </row>
    <row r="1120" hidden="1">
      <c r="A1120" s="449">
        <v>1.0</v>
      </c>
      <c r="B1120" s="209" t="s">
        <v>5452</v>
      </c>
      <c r="C1120" s="209" t="s">
        <v>3820</v>
      </c>
      <c r="D1120" s="449">
        <v>1329.0</v>
      </c>
      <c r="E1120" s="449" t="s">
        <v>10666</v>
      </c>
      <c r="F1120" s="449" t="s">
        <v>1071</v>
      </c>
      <c r="G1120" s="209" t="s">
        <v>18</v>
      </c>
      <c r="H1120" s="458">
        <v>44148.0</v>
      </c>
      <c r="I1120" s="458">
        <v>44151.0</v>
      </c>
      <c r="J1120" s="452" t="s">
        <v>11434</v>
      </c>
      <c r="K1120" s="520">
        <v>65149.0</v>
      </c>
      <c r="L1120" s="454" t="s">
        <v>18</v>
      </c>
      <c r="M1120" s="455" t="s">
        <v>18</v>
      </c>
      <c r="N1120" s="456" t="s">
        <v>18</v>
      </c>
      <c r="O1120" s="58"/>
    </row>
    <row r="1121">
      <c r="A1121" s="521">
        <v>1.0</v>
      </c>
      <c r="B1121" s="522" t="s">
        <v>1600</v>
      </c>
      <c r="C1121" s="522" t="s">
        <v>326</v>
      </c>
      <c r="D1121" s="521">
        <v>592.0</v>
      </c>
      <c r="E1121" s="521" t="s">
        <v>6973</v>
      </c>
      <c r="F1121" s="521" t="s">
        <v>1071</v>
      </c>
      <c r="G1121" s="522" t="s">
        <v>18</v>
      </c>
      <c r="H1121" s="283">
        <v>43999.0</v>
      </c>
      <c r="I1121" s="283">
        <v>43999.0</v>
      </c>
      <c r="J1121" s="523" t="s">
        <v>11435</v>
      </c>
      <c r="K1121" s="524">
        <v>2384824.0</v>
      </c>
      <c r="L1121" s="525" t="s">
        <v>10945</v>
      </c>
      <c r="M1121" s="163" t="s">
        <v>10946</v>
      </c>
      <c r="N1121" s="437">
        <v>715477.2</v>
      </c>
      <c r="O1121" s="88" t="s">
        <v>539</v>
      </c>
    </row>
    <row r="1122" hidden="1">
      <c r="A1122" s="449">
        <v>1.0</v>
      </c>
      <c r="B1122" s="209" t="s">
        <v>11436</v>
      </c>
      <c r="C1122" s="209" t="s">
        <v>70</v>
      </c>
      <c r="D1122" s="449">
        <v>1328.0</v>
      </c>
      <c r="E1122" s="449" t="s">
        <v>11437</v>
      </c>
      <c r="F1122" s="449" t="s">
        <v>1071</v>
      </c>
      <c r="G1122" s="209" t="s">
        <v>18</v>
      </c>
      <c r="H1122" s="458">
        <v>44148.0</v>
      </c>
      <c r="I1122" s="458">
        <v>44153.0</v>
      </c>
      <c r="J1122" s="452" t="s">
        <v>11438</v>
      </c>
      <c r="K1122" s="453">
        <v>745906.0</v>
      </c>
      <c r="L1122" s="454" t="s">
        <v>18</v>
      </c>
      <c r="M1122" s="455" t="s">
        <v>18</v>
      </c>
      <c r="N1122" s="456" t="s">
        <v>18</v>
      </c>
      <c r="O1122" s="58"/>
    </row>
    <row r="1123" hidden="1">
      <c r="A1123" s="210">
        <v>1.0</v>
      </c>
      <c r="B1123" s="128" t="s">
        <v>1227</v>
      </c>
      <c r="C1123" s="128" t="s">
        <v>70</v>
      </c>
      <c r="D1123" s="210">
        <v>1345.0</v>
      </c>
      <c r="E1123" s="128" t="s">
        <v>11439</v>
      </c>
      <c r="F1123" s="210" t="s">
        <v>1071</v>
      </c>
      <c r="G1123" s="128" t="s">
        <v>18</v>
      </c>
      <c r="H1123" s="212">
        <v>44152.0</v>
      </c>
      <c r="I1123" s="212">
        <v>44162.0</v>
      </c>
      <c r="J1123" s="53" t="s">
        <v>11440</v>
      </c>
      <c r="K1123" s="132">
        <v>1.9785214E7</v>
      </c>
      <c r="L1123" s="133" t="s">
        <v>18</v>
      </c>
      <c r="M1123" s="134" t="s">
        <v>18</v>
      </c>
      <c r="N1123" s="213" t="s">
        <v>18</v>
      </c>
      <c r="O1123" s="58"/>
    </row>
    <row r="1124" hidden="1">
      <c r="A1124" s="210">
        <v>1.0</v>
      </c>
      <c r="B1124" s="128" t="s">
        <v>6911</v>
      </c>
      <c r="C1124" s="128" t="s">
        <v>11441</v>
      </c>
      <c r="D1124" s="210" t="s">
        <v>11442</v>
      </c>
      <c r="E1124" s="210" t="s">
        <v>11443</v>
      </c>
      <c r="F1124" s="210" t="s">
        <v>1071</v>
      </c>
      <c r="G1124" s="128" t="s">
        <v>18</v>
      </c>
      <c r="H1124" s="212">
        <v>44153.0</v>
      </c>
      <c r="I1124" s="212">
        <v>44160.0</v>
      </c>
      <c r="J1124" s="53" t="s">
        <v>11444</v>
      </c>
      <c r="K1124" s="132">
        <v>3116556.0</v>
      </c>
      <c r="L1124" s="133" t="s">
        <v>18</v>
      </c>
      <c r="M1124" s="134" t="s">
        <v>18</v>
      </c>
      <c r="N1124" s="213" t="s">
        <v>18</v>
      </c>
      <c r="O1124" s="58"/>
    </row>
    <row r="1125" hidden="1">
      <c r="A1125" s="258">
        <v>1.0</v>
      </c>
      <c r="B1125" s="124" t="s">
        <v>11445</v>
      </c>
      <c r="C1125" s="124" t="s">
        <v>1244</v>
      </c>
      <c r="D1125" s="258">
        <v>1352.0</v>
      </c>
      <c r="E1125" s="258" t="s">
        <v>11446</v>
      </c>
      <c r="F1125" s="258" t="s">
        <v>1071</v>
      </c>
      <c r="G1125" s="124" t="s">
        <v>202</v>
      </c>
      <c r="H1125" s="283">
        <v>44155.0</v>
      </c>
      <c r="I1125" s="283">
        <v>44159.0</v>
      </c>
      <c r="J1125" s="284" t="s">
        <v>11447</v>
      </c>
      <c r="K1125" s="227">
        <v>3121167.0</v>
      </c>
      <c r="L1125" s="133" t="s">
        <v>18</v>
      </c>
      <c r="M1125" s="163" t="s">
        <v>18</v>
      </c>
      <c r="N1125" s="437" t="s">
        <v>18</v>
      </c>
      <c r="O1125" s="154"/>
    </row>
    <row r="1126">
      <c r="A1126" s="210">
        <v>1.0</v>
      </c>
      <c r="B1126" s="128" t="s">
        <v>1287</v>
      </c>
      <c r="C1126" s="128" t="s">
        <v>1346</v>
      </c>
      <c r="D1126" s="210" t="s">
        <v>18</v>
      </c>
      <c r="E1126" s="210" t="s">
        <v>11448</v>
      </c>
      <c r="F1126" s="210" t="s">
        <v>1071</v>
      </c>
      <c r="G1126" s="128"/>
      <c r="H1126" s="212">
        <v>44155.0</v>
      </c>
      <c r="I1126" s="212">
        <v>44155.0</v>
      </c>
      <c r="J1126" s="53" t="s">
        <v>11449</v>
      </c>
      <c r="K1126" s="227">
        <v>290763.0</v>
      </c>
      <c r="L1126" s="133" t="s">
        <v>18</v>
      </c>
      <c r="M1126" s="134" t="s">
        <v>11450</v>
      </c>
      <c r="N1126" s="213" t="s">
        <v>18</v>
      </c>
      <c r="O1126" s="154"/>
    </row>
    <row r="1127" hidden="1">
      <c r="A1127" s="210">
        <v>1.0</v>
      </c>
      <c r="B1127" s="128" t="s">
        <v>11451</v>
      </c>
      <c r="C1127" s="128" t="s">
        <v>577</v>
      </c>
      <c r="D1127" s="210">
        <v>1363.0</v>
      </c>
      <c r="E1127" s="210" t="s">
        <v>11452</v>
      </c>
      <c r="F1127" s="210" t="s">
        <v>1071</v>
      </c>
      <c r="G1127" s="128" t="s">
        <v>18</v>
      </c>
      <c r="H1127" s="212">
        <v>44158.0</v>
      </c>
      <c r="I1127" s="212">
        <v>44159.0</v>
      </c>
      <c r="J1127" s="53" t="s">
        <v>11453</v>
      </c>
      <c r="K1127" s="227">
        <v>74080.0</v>
      </c>
      <c r="L1127" s="133" t="s">
        <v>18</v>
      </c>
      <c r="M1127" s="134" t="s">
        <v>18</v>
      </c>
      <c r="N1127" s="213" t="s">
        <v>18</v>
      </c>
      <c r="O1127" s="154"/>
    </row>
    <row r="1128" hidden="1">
      <c r="A1128" s="210">
        <v>1.0</v>
      </c>
      <c r="B1128" s="128" t="s">
        <v>8850</v>
      </c>
      <c r="C1128" s="128" t="s">
        <v>217</v>
      </c>
      <c r="D1128" s="210">
        <v>1358.0</v>
      </c>
      <c r="E1128" s="210" t="s">
        <v>11454</v>
      </c>
      <c r="F1128" s="210" t="s">
        <v>1071</v>
      </c>
      <c r="G1128" s="128" t="s">
        <v>18</v>
      </c>
      <c r="H1128" s="212">
        <v>44158.0</v>
      </c>
      <c r="I1128" s="212">
        <v>44159.0</v>
      </c>
      <c r="J1128" s="53" t="s">
        <v>11455</v>
      </c>
      <c r="K1128" s="132">
        <v>2734952.0</v>
      </c>
      <c r="L1128" s="133" t="s">
        <v>18</v>
      </c>
      <c r="M1128" s="134" t="s">
        <v>18</v>
      </c>
      <c r="N1128" s="213" t="s">
        <v>18</v>
      </c>
      <c r="O1128" s="154"/>
    </row>
    <row r="1129" hidden="1">
      <c r="A1129" s="210">
        <v>1.0</v>
      </c>
      <c r="B1129" s="128" t="s">
        <v>11456</v>
      </c>
      <c r="C1129" s="128" t="s">
        <v>4113</v>
      </c>
      <c r="D1129" s="210">
        <v>1366.0</v>
      </c>
      <c r="E1129" s="210" t="s">
        <v>11457</v>
      </c>
      <c r="F1129" s="210" t="s">
        <v>1071</v>
      </c>
      <c r="G1129" s="128" t="s">
        <v>18</v>
      </c>
      <c r="H1129" s="212">
        <v>44159.0</v>
      </c>
      <c r="I1129" s="212">
        <v>44162.0</v>
      </c>
      <c r="J1129" s="53" t="s">
        <v>11458</v>
      </c>
      <c r="K1129" s="132">
        <v>241372.0</v>
      </c>
      <c r="L1129" s="133" t="s">
        <v>18</v>
      </c>
      <c r="M1129" s="134" t="s">
        <v>18</v>
      </c>
      <c r="N1129" s="213" t="s">
        <v>18</v>
      </c>
      <c r="O1129" s="58"/>
    </row>
    <row r="1130" ht="60.75" hidden="1" customHeight="1">
      <c r="A1130" s="210">
        <v>1.0</v>
      </c>
      <c r="B1130" s="128" t="s">
        <v>6911</v>
      </c>
      <c r="C1130" s="128" t="s">
        <v>530</v>
      </c>
      <c r="D1130" s="210" t="s">
        <v>18</v>
      </c>
      <c r="E1130" s="210" t="s">
        <v>11459</v>
      </c>
      <c r="F1130" s="210" t="s">
        <v>1071</v>
      </c>
      <c r="G1130" s="128" t="s">
        <v>18</v>
      </c>
      <c r="H1130" s="212">
        <v>44160.0</v>
      </c>
      <c r="I1130" s="212">
        <v>44162.0</v>
      </c>
      <c r="J1130" s="53" t="s">
        <v>11460</v>
      </c>
      <c r="K1130" s="227">
        <v>556146.0</v>
      </c>
      <c r="L1130" s="133" t="s">
        <v>18</v>
      </c>
      <c r="M1130" s="134" t="s">
        <v>18</v>
      </c>
      <c r="N1130" s="213" t="s">
        <v>18</v>
      </c>
      <c r="O1130" s="154"/>
    </row>
    <row r="1131" hidden="1">
      <c r="A1131" s="210">
        <v>1.0</v>
      </c>
      <c r="B1131" s="128" t="s">
        <v>11461</v>
      </c>
      <c r="C1131" s="128" t="s">
        <v>217</v>
      </c>
      <c r="D1131" s="210">
        <v>1375.0</v>
      </c>
      <c r="E1131" s="210" t="s">
        <v>11462</v>
      </c>
      <c r="F1131" s="210" t="s">
        <v>1071</v>
      </c>
      <c r="G1131" s="128" t="s">
        <v>18</v>
      </c>
      <c r="H1131" s="212">
        <v>44161.0</v>
      </c>
      <c r="I1131" s="212">
        <v>44162.0</v>
      </c>
      <c r="J1131" s="53" t="s">
        <v>11463</v>
      </c>
      <c r="K1131" s="227">
        <v>2732952.0</v>
      </c>
      <c r="L1131" s="133" t="s">
        <v>18</v>
      </c>
      <c r="M1131" s="134" t="s">
        <v>18</v>
      </c>
      <c r="N1131" s="213" t="s">
        <v>18</v>
      </c>
      <c r="O1131" s="58"/>
    </row>
    <row r="1132" hidden="1">
      <c r="A1132" s="210">
        <v>1.0</v>
      </c>
      <c r="B1132" s="128" t="s">
        <v>11464</v>
      </c>
      <c r="C1132" s="128" t="s">
        <v>291</v>
      </c>
      <c r="D1132" s="210">
        <v>1377.0</v>
      </c>
      <c r="E1132" s="210" t="s">
        <v>11465</v>
      </c>
      <c r="F1132" s="210" t="s">
        <v>1071</v>
      </c>
      <c r="G1132" s="128" t="s">
        <v>202</v>
      </c>
      <c r="H1132" s="212">
        <v>44161.0</v>
      </c>
      <c r="I1132" s="212">
        <v>44162.0</v>
      </c>
      <c r="J1132" s="53" t="s">
        <v>11466</v>
      </c>
      <c r="K1132" s="227">
        <v>993070.0</v>
      </c>
      <c r="L1132" s="133" t="s">
        <v>18</v>
      </c>
      <c r="M1132" s="134" t="s">
        <v>18</v>
      </c>
      <c r="N1132" s="213" t="s">
        <v>18</v>
      </c>
      <c r="O1132" s="58"/>
    </row>
    <row r="1133" hidden="1">
      <c r="A1133" s="258">
        <v>1.0</v>
      </c>
      <c r="B1133" s="124" t="s">
        <v>474</v>
      </c>
      <c r="C1133" s="124" t="s">
        <v>2697</v>
      </c>
      <c r="D1133" s="258">
        <v>246.0</v>
      </c>
      <c r="E1133" s="258" t="s">
        <v>11467</v>
      </c>
      <c r="F1133" s="258" t="s">
        <v>1071</v>
      </c>
      <c r="G1133" s="124" t="s">
        <v>18</v>
      </c>
      <c r="H1133" s="283">
        <v>43887.0</v>
      </c>
      <c r="I1133" s="461">
        <v>43889.0</v>
      </c>
      <c r="J1133" s="284" t="s">
        <v>11468</v>
      </c>
      <c r="K1133" s="227">
        <v>49059.0</v>
      </c>
      <c r="L1133" s="133" t="s">
        <v>11469</v>
      </c>
      <c r="M1133" s="163" t="s">
        <v>18</v>
      </c>
      <c r="N1133" s="437" t="s">
        <v>18</v>
      </c>
      <c r="O1133" s="425"/>
    </row>
    <row r="1134" hidden="1">
      <c r="A1134" s="210">
        <v>1.0</v>
      </c>
      <c r="B1134" s="128" t="s">
        <v>11470</v>
      </c>
      <c r="C1134" s="128" t="s">
        <v>513</v>
      </c>
      <c r="D1134" s="210">
        <v>1380.0</v>
      </c>
      <c r="E1134" s="210" t="s">
        <v>11471</v>
      </c>
      <c r="F1134" s="210" t="s">
        <v>1071</v>
      </c>
      <c r="G1134" s="128" t="s">
        <v>202</v>
      </c>
      <c r="H1134" s="212">
        <v>44161.0</v>
      </c>
      <c r="I1134" s="212">
        <v>44169.0</v>
      </c>
      <c r="J1134" s="53" t="s">
        <v>11472</v>
      </c>
      <c r="K1134" s="132">
        <v>3358036.0</v>
      </c>
      <c r="L1134" s="133" t="s">
        <v>18</v>
      </c>
      <c r="M1134" s="134" t="s">
        <v>18</v>
      </c>
      <c r="N1134" s="213" t="s">
        <v>18</v>
      </c>
      <c r="O1134" s="58"/>
    </row>
    <row r="1135" hidden="1">
      <c r="A1135" s="210">
        <v>1.0</v>
      </c>
      <c r="B1135" s="128" t="s">
        <v>102</v>
      </c>
      <c r="C1135" s="128" t="s">
        <v>534</v>
      </c>
      <c r="D1135" s="210">
        <v>1387.0</v>
      </c>
      <c r="E1135" s="210" t="s">
        <v>11473</v>
      </c>
      <c r="F1135" s="210" t="s">
        <v>1071</v>
      </c>
      <c r="G1135" s="128" t="s">
        <v>202</v>
      </c>
      <c r="H1135" s="212">
        <v>44162.0</v>
      </c>
      <c r="I1135" s="285">
        <v>44166.0</v>
      </c>
      <c r="J1135" s="53" t="s">
        <v>11474</v>
      </c>
      <c r="K1135" s="132" t="s">
        <v>18</v>
      </c>
      <c r="L1135" s="133" t="s">
        <v>18</v>
      </c>
      <c r="M1135" s="134" t="s">
        <v>18</v>
      </c>
      <c r="N1135" s="213" t="s">
        <v>18</v>
      </c>
      <c r="O1135" s="58"/>
    </row>
    <row r="1136" hidden="1">
      <c r="A1136" s="210">
        <v>1.0</v>
      </c>
      <c r="B1136" s="128" t="s">
        <v>11475</v>
      </c>
      <c r="C1136" s="128" t="s">
        <v>534</v>
      </c>
      <c r="D1136" s="210">
        <v>1401.0</v>
      </c>
      <c r="E1136" s="210" t="s">
        <v>11476</v>
      </c>
      <c r="F1136" s="210" t="s">
        <v>1071</v>
      </c>
      <c r="G1136" s="128" t="s">
        <v>18</v>
      </c>
      <c r="H1136" s="212">
        <v>44165.0</v>
      </c>
      <c r="I1136" s="212">
        <v>44165.0</v>
      </c>
      <c r="J1136" s="53" t="s">
        <v>11477</v>
      </c>
      <c r="K1136" s="132">
        <v>2955242.0</v>
      </c>
      <c r="L1136" s="133" t="s">
        <v>18</v>
      </c>
      <c r="M1136" s="134" t="s">
        <v>18</v>
      </c>
      <c r="N1136" s="213" t="s">
        <v>18</v>
      </c>
      <c r="O1136" s="58"/>
    </row>
    <row r="1137" hidden="1">
      <c r="A1137" s="210">
        <v>1.0</v>
      </c>
      <c r="B1137" s="128" t="s">
        <v>102</v>
      </c>
      <c r="C1137" s="128" t="s">
        <v>534</v>
      </c>
      <c r="D1137" s="210">
        <v>1383.0</v>
      </c>
      <c r="E1137" s="210" t="s">
        <v>11478</v>
      </c>
      <c r="F1137" s="210" t="s">
        <v>1071</v>
      </c>
      <c r="G1137" s="128" t="s">
        <v>288</v>
      </c>
      <c r="H1137" s="212">
        <v>44162.0</v>
      </c>
      <c r="I1137" s="285">
        <v>44182.0</v>
      </c>
      <c r="J1137" s="53" t="s">
        <v>11479</v>
      </c>
      <c r="K1137" s="132">
        <v>3104868.0</v>
      </c>
      <c r="L1137" s="133" t="s">
        <v>18</v>
      </c>
      <c r="M1137" s="134" t="s">
        <v>18</v>
      </c>
      <c r="N1137" s="213" t="s">
        <v>18</v>
      </c>
      <c r="O1137" s="58"/>
    </row>
    <row r="1138" ht="42.0" hidden="1" customHeight="1">
      <c r="A1138" s="210">
        <v>1.0</v>
      </c>
      <c r="B1138" s="128" t="s">
        <v>11480</v>
      </c>
      <c r="C1138" s="128" t="s">
        <v>420</v>
      </c>
      <c r="D1138" s="210">
        <v>1400.0</v>
      </c>
      <c r="E1138" s="210" t="s">
        <v>3438</v>
      </c>
      <c r="F1138" s="210" t="s">
        <v>1071</v>
      </c>
      <c r="G1138" s="128" t="s">
        <v>18</v>
      </c>
      <c r="H1138" s="212">
        <v>44165.0</v>
      </c>
      <c r="I1138" s="212">
        <v>44172.0</v>
      </c>
      <c r="J1138" s="53" t="s">
        <v>11481</v>
      </c>
      <c r="K1138" s="526">
        <v>597164.0</v>
      </c>
      <c r="L1138" s="133" t="s">
        <v>18</v>
      </c>
      <c r="M1138" s="134" t="s">
        <v>18</v>
      </c>
      <c r="N1138" s="213" t="s">
        <v>18</v>
      </c>
      <c r="O1138" s="58"/>
    </row>
    <row r="1139" hidden="1">
      <c r="A1139" s="210">
        <v>1.0</v>
      </c>
      <c r="B1139" s="128" t="s">
        <v>6084</v>
      </c>
      <c r="C1139" s="128" t="s">
        <v>10694</v>
      </c>
      <c r="D1139" s="210">
        <v>1418.0</v>
      </c>
      <c r="E1139" s="210" t="s">
        <v>10695</v>
      </c>
      <c r="F1139" s="210" t="s">
        <v>1071</v>
      </c>
      <c r="G1139" s="128" t="s">
        <v>18</v>
      </c>
      <c r="H1139" s="212">
        <v>44168.0</v>
      </c>
      <c r="I1139" s="212">
        <v>44168.0</v>
      </c>
      <c r="J1139" s="53" t="s">
        <v>11482</v>
      </c>
      <c r="K1139" s="132">
        <v>178371.0</v>
      </c>
      <c r="L1139" s="133" t="s">
        <v>18</v>
      </c>
      <c r="M1139" s="134" t="s">
        <v>18</v>
      </c>
      <c r="N1139" s="213" t="s">
        <v>18</v>
      </c>
      <c r="O1139" s="58"/>
      <c r="P1139" s="152"/>
    </row>
    <row r="1140" hidden="1">
      <c r="A1140" s="210">
        <v>1.0</v>
      </c>
      <c r="B1140" s="128" t="s">
        <v>457</v>
      </c>
      <c r="C1140" s="128" t="s">
        <v>120</v>
      </c>
      <c r="D1140" s="210" t="s">
        <v>18</v>
      </c>
      <c r="E1140" s="210" t="s">
        <v>11483</v>
      </c>
      <c r="F1140" s="210" t="s">
        <v>1071</v>
      </c>
      <c r="G1140" s="128" t="s">
        <v>18</v>
      </c>
      <c r="H1140" s="212">
        <v>44168.0</v>
      </c>
      <c r="I1140" s="212">
        <v>44168.0</v>
      </c>
      <c r="J1140" s="53" t="s">
        <v>11484</v>
      </c>
      <c r="K1140" s="132">
        <v>843392.0</v>
      </c>
      <c r="L1140" s="133" t="s">
        <v>18</v>
      </c>
      <c r="M1140" s="134" t="s">
        <v>18</v>
      </c>
      <c r="N1140" s="213" t="s">
        <v>18</v>
      </c>
      <c r="O1140" s="58"/>
      <c r="P1140" s="152"/>
    </row>
    <row r="1141" hidden="1">
      <c r="A1141" s="210">
        <v>1.0</v>
      </c>
      <c r="B1141" s="128" t="s">
        <v>457</v>
      </c>
      <c r="C1141" s="128" t="s">
        <v>120</v>
      </c>
      <c r="D1141" s="210" t="s">
        <v>18</v>
      </c>
      <c r="E1141" s="210" t="s">
        <v>11485</v>
      </c>
      <c r="F1141" s="210" t="s">
        <v>1071</v>
      </c>
      <c r="G1141" s="128" t="s">
        <v>18</v>
      </c>
      <c r="H1141" s="212">
        <v>44168.0</v>
      </c>
      <c r="I1141" s="212">
        <v>44168.0</v>
      </c>
      <c r="J1141" s="53" t="s">
        <v>11484</v>
      </c>
      <c r="K1141" s="132">
        <v>826133.0</v>
      </c>
      <c r="L1141" s="133" t="s">
        <v>18</v>
      </c>
      <c r="M1141" s="134" t="s">
        <v>18</v>
      </c>
      <c r="N1141" s="213" t="s">
        <v>18</v>
      </c>
      <c r="O1141" s="58"/>
    </row>
    <row r="1142" hidden="1">
      <c r="A1142" s="210">
        <v>1.0</v>
      </c>
      <c r="B1142" s="128" t="s">
        <v>102</v>
      </c>
      <c r="C1142" s="128" t="s">
        <v>577</v>
      </c>
      <c r="D1142" s="210">
        <v>1424.0</v>
      </c>
      <c r="E1142" s="210" t="s">
        <v>11486</v>
      </c>
      <c r="F1142" s="210" t="s">
        <v>1071</v>
      </c>
      <c r="G1142" s="128" t="s">
        <v>18</v>
      </c>
      <c r="H1142" s="212">
        <v>44169.0</v>
      </c>
      <c r="I1142" s="212">
        <v>44172.0</v>
      </c>
      <c r="J1142" s="53" t="s">
        <v>11487</v>
      </c>
      <c r="K1142" s="505">
        <v>78679.0</v>
      </c>
      <c r="L1142" s="133" t="s">
        <v>18</v>
      </c>
      <c r="M1142" s="134" t="s">
        <v>18</v>
      </c>
      <c r="N1142" s="213" t="s">
        <v>18</v>
      </c>
      <c r="O1142" s="58"/>
    </row>
    <row r="1143" hidden="1">
      <c r="A1143" s="210">
        <v>1.0</v>
      </c>
      <c r="B1143" s="128" t="s">
        <v>2296</v>
      </c>
      <c r="C1143" s="128" t="s">
        <v>291</v>
      </c>
      <c r="D1143" s="210">
        <v>1422.0</v>
      </c>
      <c r="E1143" s="210" t="s">
        <v>11488</v>
      </c>
      <c r="F1143" s="210" t="s">
        <v>1071</v>
      </c>
      <c r="G1143" s="128" t="s">
        <v>202</v>
      </c>
      <c r="H1143" s="212">
        <v>44169.0</v>
      </c>
      <c r="I1143" s="212">
        <v>44179.0</v>
      </c>
      <c r="J1143" s="53" t="s">
        <v>11489</v>
      </c>
      <c r="K1143" s="132">
        <v>1181030.0</v>
      </c>
      <c r="L1143" s="133" t="s">
        <v>18</v>
      </c>
      <c r="M1143" s="134" t="s">
        <v>18</v>
      </c>
      <c r="N1143" s="213" t="s">
        <v>18</v>
      </c>
      <c r="O1143" s="154"/>
    </row>
    <row r="1144" hidden="1">
      <c r="A1144" s="210">
        <v>1.0</v>
      </c>
      <c r="B1144" s="128" t="s">
        <v>4389</v>
      </c>
      <c r="C1144" s="128" t="s">
        <v>93</v>
      </c>
      <c r="D1144" s="210">
        <v>1421.0</v>
      </c>
      <c r="E1144" s="210" t="s">
        <v>11490</v>
      </c>
      <c r="F1144" s="210" t="s">
        <v>1071</v>
      </c>
      <c r="G1144" s="128" t="s">
        <v>202</v>
      </c>
      <c r="H1144" s="212">
        <v>44168.0</v>
      </c>
      <c r="I1144" s="212">
        <v>44172.0</v>
      </c>
      <c r="J1144" s="53" t="s">
        <v>11491</v>
      </c>
      <c r="K1144" s="132">
        <v>2069529.0</v>
      </c>
      <c r="L1144" s="133" t="s">
        <v>18</v>
      </c>
      <c r="M1144" s="134" t="s">
        <v>18</v>
      </c>
      <c r="N1144" s="213" t="s">
        <v>18</v>
      </c>
      <c r="O1144" s="58"/>
    </row>
    <row r="1145" hidden="1">
      <c r="A1145" s="210">
        <v>1.0</v>
      </c>
      <c r="B1145" s="128" t="s">
        <v>342</v>
      </c>
      <c r="C1145" s="128" t="s">
        <v>120</v>
      </c>
      <c r="D1145" s="210">
        <v>1436.0</v>
      </c>
      <c r="E1145" s="210" t="s">
        <v>11492</v>
      </c>
      <c r="F1145" s="258" t="s">
        <v>1071</v>
      </c>
      <c r="G1145" s="128" t="s">
        <v>18</v>
      </c>
      <c r="H1145" s="283">
        <v>44174.0</v>
      </c>
      <c r="I1145" s="212">
        <v>44176.0</v>
      </c>
      <c r="J1145" s="53" t="s">
        <v>11493</v>
      </c>
      <c r="K1145" s="132">
        <v>1799826.0</v>
      </c>
      <c r="L1145" s="133" t="s">
        <v>18</v>
      </c>
      <c r="M1145" s="134" t="s">
        <v>18</v>
      </c>
      <c r="N1145" s="213" t="s">
        <v>18</v>
      </c>
      <c r="O1145" s="154"/>
    </row>
    <row r="1146" hidden="1">
      <c r="A1146" s="449">
        <v>1.0</v>
      </c>
      <c r="B1146" s="209" t="s">
        <v>361</v>
      </c>
      <c r="C1146" s="209" t="s">
        <v>2431</v>
      </c>
      <c r="D1146" s="449">
        <v>1468.0</v>
      </c>
      <c r="E1146" s="449" t="s">
        <v>2463</v>
      </c>
      <c r="F1146" s="449" t="s">
        <v>1071</v>
      </c>
      <c r="G1146" s="209" t="s">
        <v>18</v>
      </c>
      <c r="H1146" s="458">
        <v>44182.0</v>
      </c>
      <c r="I1146" s="458">
        <v>44187.0</v>
      </c>
      <c r="J1146" s="452" t="s">
        <v>11494</v>
      </c>
      <c r="K1146" s="453">
        <v>33354.0</v>
      </c>
      <c r="L1146" s="454" t="s">
        <v>18</v>
      </c>
      <c r="M1146" s="455" t="s">
        <v>18</v>
      </c>
      <c r="N1146" s="456" t="s">
        <v>18</v>
      </c>
      <c r="O1146" s="58"/>
    </row>
    <row r="1147" hidden="1">
      <c r="A1147" s="449">
        <v>1.0</v>
      </c>
      <c r="B1147" s="209" t="s">
        <v>102</v>
      </c>
      <c r="C1147" s="209" t="s">
        <v>4662</v>
      </c>
      <c r="D1147" s="449">
        <v>1445.0</v>
      </c>
      <c r="E1147" s="449" t="s">
        <v>4743</v>
      </c>
      <c r="F1147" s="449" t="s">
        <v>1071</v>
      </c>
      <c r="G1147" s="209" t="s">
        <v>18</v>
      </c>
      <c r="H1147" s="458">
        <v>44176.0</v>
      </c>
      <c r="I1147" s="527">
        <v>44180.0</v>
      </c>
      <c r="J1147" s="452" t="s">
        <v>11495</v>
      </c>
      <c r="K1147" s="453">
        <v>78679.0</v>
      </c>
      <c r="L1147" s="454" t="s">
        <v>4744</v>
      </c>
      <c r="M1147" s="455" t="s">
        <v>18</v>
      </c>
      <c r="N1147" s="456" t="s">
        <v>18</v>
      </c>
      <c r="O1147" s="58"/>
    </row>
    <row r="1148" hidden="1">
      <c r="A1148" s="210">
        <v>1.0</v>
      </c>
      <c r="B1148" s="128" t="s">
        <v>11496</v>
      </c>
      <c r="C1148" s="128" t="s">
        <v>11497</v>
      </c>
      <c r="D1148" s="210" t="s">
        <v>11498</v>
      </c>
      <c r="E1148" s="210" t="s">
        <v>11499</v>
      </c>
      <c r="F1148" s="210" t="s">
        <v>1071</v>
      </c>
      <c r="G1148" s="128" t="s">
        <v>288</v>
      </c>
      <c r="H1148" s="212">
        <v>44152.0</v>
      </c>
      <c r="I1148" s="212">
        <v>44183.0</v>
      </c>
      <c r="J1148" s="53" t="s">
        <v>11500</v>
      </c>
      <c r="K1148" s="132">
        <v>666964.0</v>
      </c>
      <c r="L1148" s="133" t="s">
        <v>18</v>
      </c>
      <c r="M1148" s="134" t="s">
        <v>18</v>
      </c>
      <c r="N1148" s="213" t="s">
        <v>18</v>
      </c>
      <c r="O1148" s="154"/>
    </row>
    <row r="1149" hidden="1">
      <c r="A1149" s="210">
        <v>1.0</v>
      </c>
      <c r="B1149" s="128" t="s">
        <v>11496</v>
      </c>
      <c r="C1149" s="128" t="s">
        <v>11501</v>
      </c>
      <c r="D1149" s="210" t="s">
        <v>11502</v>
      </c>
      <c r="E1149" s="210" t="s">
        <v>11503</v>
      </c>
      <c r="F1149" s="210" t="s">
        <v>1071</v>
      </c>
      <c r="G1149" s="128" t="s">
        <v>288</v>
      </c>
      <c r="H1149" s="212">
        <v>44152.0</v>
      </c>
      <c r="I1149" s="212">
        <v>44195.0</v>
      </c>
      <c r="J1149" s="53" t="s">
        <v>11504</v>
      </c>
      <c r="K1149" s="132">
        <v>6096254.0</v>
      </c>
      <c r="L1149" s="133" t="s">
        <v>18</v>
      </c>
      <c r="M1149" s="134" t="s">
        <v>18</v>
      </c>
      <c r="N1149" s="213" t="s">
        <v>18</v>
      </c>
      <c r="O1149" s="154"/>
    </row>
    <row r="1150" hidden="1">
      <c r="A1150" s="449">
        <v>1.0</v>
      </c>
      <c r="B1150" s="209" t="s">
        <v>361</v>
      </c>
      <c r="C1150" s="209" t="s">
        <v>153</v>
      </c>
      <c r="D1150" s="449" t="s">
        <v>18</v>
      </c>
      <c r="E1150" s="449" t="s">
        <v>11505</v>
      </c>
      <c r="F1150" s="449" t="s">
        <v>1071</v>
      </c>
      <c r="G1150" s="209" t="s">
        <v>18</v>
      </c>
      <c r="H1150" s="458">
        <v>44182.0</v>
      </c>
      <c r="I1150" s="458">
        <v>44188.0</v>
      </c>
      <c r="J1150" s="452" t="s">
        <v>11506</v>
      </c>
      <c r="K1150" s="453">
        <v>893266.0</v>
      </c>
      <c r="L1150" s="454" t="s">
        <v>18</v>
      </c>
      <c r="M1150" s="455" t="s">
        <v>18</v>
      </c>
      <c r="N1150" s="456" t="s">
        <v>18</v>
      </c>
      <c r="O1150" s="154"/>
    </row>
    <row r="1151" hidden="1">
      <c r="A1151" s="210">
        <v>1.0</v>
      </c>
      <c r="B1151" s="128" t="s">
        <v>10903</v>
      </c>
      <c r="C1151" s="128" t="s">
        <v>1852</v>
      </c>
      <c r="D1151" s="210">
        <v>1434.0</v>
      </c>
      <c r="E1151" s="210" t="s">
        <v>11507</v>
      </c>
      <c r="F1151" s="258" t="s">
        <v>1071</v>
      </c>
      <c r="G1151" s="128" t="s">
        <v>18</v>
      </c>
      <c r="H1151" s="283">
        <v>44187.0</v>
      </c>
      <c r="I1151" s="212">
        <v>44188.0</v>
      </c>
      <c r="J1151" s="53" t="s">
        <v>11508</v>
      </c>
      <c r="K1151" s="132">
        <v>1390110.0</v>
      </c>
      <c r="L1151" s="133" t="s">
        <v>18</v>
      </c>
      <c r="M1151" s="134" t="s">
        <v>18</v>
      </c>
      <c r="N1151" s="213" t="s">
        <v>18</v>
      </c>
      <c r="O1151" s="154"/>
    </row>
    <row r="1152">
      <c r="A1152" s="449">
        <v>1.0</v>
      </c>
      <c r="B1152" s="209" t="s">
        <v>2244</v>
      </c>
      <c r="C1152" s="209" t="s">
        <v>217</v>
      </c>
      <c r="D1152" s="449" t="s">
        <v>18</v>
      </c>
      <c r="E1152" s="449" t="s">
        <v>4746</v>
      </c>
      <c r="F1152" s="449" t="s">
        <v>1071</v>
      </c>
      <c r="G1152" s="209" t="s">
        <v>18</v>
      </c>
      <c r="H1152" s="451">
        <v>44189.0</v>
      </c>
      <c r="I1152" s="451">
        <v>44189.0</v>
      </c>
      <c r="J1152" s="452" t="s">
        <v>11509</v>
      </c>
      <c r="K1152" s="453">
        <v>1537956.0</v>
      </c>
      <c r="L1152" s="454" t="s">
        <v>18</v>
      </c>
      <c r="M1152" s="455" t="s">
        <v>4749</v>
      </c>
      <c r="N1152" s="456" t="s">
        <v>18</v>
      </c>
      <c r="O1152" s="58"/>
    </row>
    <row r="1153">
      <c r="A1153" s="49">
        <v>1.0</v>
      </c>
      <c r="B1153" s="51" t="s">
        <v>2244</v>
      </c>
      <c r="C1153" s="51" t="s">
        <v>217</v>
      </c>
      <c r="D1153" s="49" t="s">
        <v>18</v>
      </c>
      <c r="E1153" s="49" t="s">
        <v>4703</v>
      </c>
      <c r="F1153" s="49" t="s">
        <v>1071</v>
      </c>
      <c r="G1153" s="51" t="s">
        <v>18</v>
      </c>
      <c r="H1153" s="96">
        <v>44057.0</v>
      </c>
      <c r="I1153" s="96">
        <v>44057.0</v>
      </c>
      <c r="J1153" s="53" t="s">
        <v>11250</v>
      </c>
      <c r="K1153" s="54">
        <v>1860964.0</v>
      </c>
      <c r="L1153" s="98" t="s">
        <v>11510</v>
      </c>
      <c r="M1153" s="55" t="s">
        <v>4705</v>
      </c>
      <c r="N1153" s="56">
        <v>744385.0</v>
      </c>
      <c r="O1153" s="88" t="s">
        <v>337</v>
      </c>
    </row>
    <row r="1154">
      <c r="A1154" s="49">
        <v>1.0</v>
      </c>
      <c r="B1154" s="51" t="s">
        <v>1128</v>
      </c>
      <c r="C1154" s="51" t="s">
        <v>892</v>
      </c>
      <c r="D1154" s="49">
        <v>72.0</v>
      </c>
      <c r="E1154" s="49" t="s">
        <v>8099</v>
      </c>
      <c r="F1154" s="49" t="s">
        <v>1071</v>
      </c>
      <c r="G1154" s="51" t="s">
        <v>18</v>
      </c>
      <c r="H1154" s="96">
        <v>43852.0</v>
      </c>
      <c r="I1154" s="96">
        <v>43851.0</v>
      </c>
      <c r="J1154" s="53" t="s">
        <v>11511</v>
      </c>
      <c r="K1154" s="54" t="s">
        <v>18</v>
      </c>
      <c r="L1154" s="98" t="s">
        <v>18</v>
      </c>
      <c r="M1154" s="55" t="s">
        <v>10971</v>
      </c>
      <c r="N1154" s="56" t="s">
        <v>18</v>
      </c>
      <c r="O1154" s="425"/>
    </row>
    <row r="1155">
      <c r="A1155" s="49">
        <v>1.0</v>
      </c>
      <c r="B1155" s="51" t="s">
        <v>1128</v>
      </c>
      <c r="C1155" s="51" t="s">
        <v>892</v>
      </c>
      <c r="D1155" s="49">
        <v>122.0</v>
      </c>
      <c r="E1155" s="49" t="s">
        <v>8099</v>
      </c>
      <c r="F1155" s="49" t="s">
        <v>1071</v>
      </c>
      <c r="G1155" s="51" t="s">
        <v>18</v>
      </c>
      <c r="H1155" s="96">
        <v>43860.0</v>
      </c>
      <c r="I1155" s="96">
        <v>43865.0</v>
      </c>
      <c r="J1155" s="53" t="s">
        <v>11512</v>
      </c>
      <c r="K1155" s="54">
        <v>296908.0</v>
      </c>
      <c r="L1155" s="98" t="s">
        <v>10970</v>
      </c>
      <c r="M1155" s="55" t="s">
        <v>10971</v>
      </c>
      <c r="N1155" s="56" t="s">
        <v>18</v>
      </c>
      <c r="O1155" s="425"/>
    </row>
    <row r="1156" hidden="1">
      <c r="A1156" s="49">
        <v>1.0</v>
      </c>
      <c r="B1156" s="206" t="s">
        <v>8131</v>
      </c>
      <c r="C1156" s="51" t="s">
        <v>6297</v>
      </c>
      <c r="D1156" s="49">
        <v>1546.0</v>
      </c>
      <c r="E1156" s="49" t="s">
        <v>8132</v>
      </c>
      <c r="F1156" s="49" t="s">
        <v>1071</v>
      </c>
      <c r="G1156" s="51" t="s">
        <v>18</v>
      </c>
      <c r="H1156" s="96">
        <v>43827.0</v>
      </c>
      <c r="I1156" s="96">
        <v>43839.0</v>
      </c>
      <c r="J1156" s="53" t="s">
        <v>11513</v>
      </c>
      <c r="K1156" s="54">
        <v>342975.0</v>
      </c>
      <c r="L1156" s="98" t="s">
        <v>18</v>
      </c>
      <c r="M1156" s="49" t="s">
        <v>18</v>
      </c>
      <c r="N1156" s="67" t="s">
        <v>18</v>
      </c>
      <c r="O1156" s="425"/>
    </row>
    <row r="1157" hidden="1">
      <c r="A1157" s="210">
        <v>1.0</v>
      </c>
      <c r="B1157" s="128" t="s">
        <v>1275</v>
      </c>
      <c r="C1157" s="128" t="s">
        <v>571</v>
      </c>
      <c r="D1157" s="210">
        <v>1272.0</v>
      </c>
      <c r="E1157" s="210"/>
      <c r="F1157" s="210" t="s">
        <v>1071</v>
      </c>
      <c r="G1157" s="128"/>
      <c r="H1157" s="212">
        <v>44131.0</v>
      </c>
      <c r="I1157" s="212">
        <v>44195.0</v>
      </c>
      <c r="J1157" s="53" t="s">
        <v>11514</v>
      </c>
      <c r="K1157" s="132"/>
      <c r="L1157" s="396"/>
      <c r="M1157" s="134"/>
      <c r="N1157" s="134"/>
      <c r="O1157" s="58"/>
    </row>
    <row r="1158">
      <c r="A1158" s="49">
        <v>1.0</v>
      </c>
      <c r="B1158" s="51" t="s">
        <v>10632</v>
      </c>
      <c r="C1158" s="51" t="s">
        <v>426</v>
      </c>
      <c r="D1158" s="49" t="s">
        <v>18</v>
      </c>
      <c r="E1158" s="49" t="s">
        <v>10633</v>
      </c>
      <c r="F1158" s="49" t="s">
        <v>1071</v>
      </c>
      <c r="G1158" s="51" t="s">
        <v>18</v>
      </c>
      <c r="H1158" s="96">
        <v>44071.0</v>
      </c>
      <c r="I1158" s="96">
        <v>44074.0</v>
      </c>
      <c r="J1158" s="53" t="s">
        <v>11515</v>
      </c>
      <c r="K1158" s="54">
        <v>64260.0</v>
      </c>
      <c r="L1158" s="98" t="s">
        <v>10635</v>
      </c>
      <c r="M1158" s="55" t="s">
        <v>10636</v>
      </c>
      <c r="N1158" s="56" t="s">
        <v>18</v>
      </c>
      <c r="O1158" s="88" t="s">
        <v>337</v>
      </c>
    </row>
    <row r="1159">
      <c r="A1159" s="210">
        <v>1.0</v>
      </c>
      <c r="B1159" s="128" t="s">
        <v>2244</v>
      </c>
      <c r="C1159" s="128" t="s">
        <v>217</v>
      </c>
      <c r="D1159" s="210" t="s">
        <v>18</v>
      </c>
      <c r="E1159" s="210" t="s">
        <v>4746</v>
      </c>
      <c r="F1159" s="210" t="s">
        <v>1071</v>
      </c>
      <c r="G1159" s="128" t="s">
        <v>18</v>
      </c>
      <c r="H1159" s="211">
        <v>44193.0</v>
      </c>
      <c r="I1159" s="211">
        <v>44193.0</v>
      </c>
      <c r="J1159" s="53" t="s">
        <v>9716</v>
      </c>
      <c r="K1159" s="132">
        <v>1537956.0</v>
      </c>
      <c r="L1159" s="133" t="s">
        <v>11516</v>
      </c>
      <c r="M1159" s="134" t="s">
        <v>4749</v>
      </c>
      <c r="N1159" s="213">
        <v>766478.0</v>
      </c>
      <c r="O1159" s="154" t="s">
        <v>337</v>
      </c>
    </row>
    <row r="1160">
      <c r="A1160" s="49">
        <v>1.0</v>
      </c>
      <c r="B1160" s="51" t="s">
        <v>1275</v>
      </c>
      <c r="C1160" s="51" t="s">
        <v>1852</v>
      </c>
      <c r="D1160" s="49">
        <v>196.0</v>
      </c>
      <c r="E1160" s="49" t="s">
        <v>4223</v>
      </c>
      <c r="F1160" s="49" t="s">
        <v>1071</v>
      </c>
      <c r="G1160" s="51" t="s">
        <v>18</v>
      </c>
      <c r="H1160" s="96">
        <v>44064.0</v>
      </c>
      <c r="I1160" s="96">
        <v>44064.0</v>
      </c>
      <c r="J1160" s="53" t="s">
        <v>11517</v>
      </c>
      <c r="K1160" s="54">
        <v>2610262.0</v>
      </c>
      <c r="L1160" s="98" t="s">
        <v>4225</v>
      </c>
      <c r="M1160" s="55" t="s">
        <v>4226</v>
      </c>
      <c r="N1160" s="56">
        <v>783078.6</v>
      </c>
      <c r="O1160" s="88" t="s">
        <v>337</v>
      </c>
    </row>
    <row r="1161">
      <c r="A1161" s="49">
        <v>1.0</v>
      </c>
      <c r="B1161" s="51" t="s">
        <v>2244</v>
      </c>
      <c r="C1161" s="51" t="s">
        <v>120</v>
      </c>
      <c r="D1161" s="49" t="s">
        <v>18</v>
      </c>
      <c r="E1161" s="49" t="s">
        <v>11292</v>
      </c>
      <c r="F1161" s="49" t="s">
        <v>1071</v>
      </c>
      <c r="G1161" s="51" t="s">
        <v>18</v>
      </c>
      <c r="H1161" s="96">
        <v>44032.0</v>
      </c>
      <c r="I1161" s="200">
        <v>44032.0</v>
      </c>
      <c r="J1161" s="53" t="s">
        <v>11518</v>
      </c>
      <c r="K1161" s="54">
        <v>892050.0</v>
      </c>
      <c r="L1161" s="98" t="s">
        <v>11519</v>
      </c>
      <c r="M1161" s="55" t="s">
        <v>11295</v>
      </c>
      <c r="N1161" s="56">
        <v>892050.0</v>
      </c>
      <c r="O1161" s="88" t="s">
        <v>337</v>
      </c>
    </row>
    <row r="1162">
      <c r="A1162" s="49">
        <v>1.0</v>
      </c>
      <c r="B1162" s="206" t="s">
        <v>533</v>
      </c>
      <c r="C1162" s="51" t="s">
        <v>1852</v>
      </c>
      <c r="D1162" s="49" t="s">
        <v>18</v>
      </c>
      <c r="E1162" s="49" t="s">
        <v>4715</v>
      </c>
      <c r="F1162" s="49" t="s">
        <v>1071</v>
      </c>
      <c r="G1162" s="51" t="s">
        <v>18</v>
      </c>
      <c r="H1162" s="96">
        <v>44097.0</v>
      </c>
      <c r="I1162" s="96">
        <v>44097.0</v>
      </c>
      <c r="J1162" s="53" t="s">
        <v>11520</v>
      </c>
      <c r="K1162" s="132">
        <v>959983.0</v>
      </c>
      <c r="L1162" s="128" t="s">
        <v>4716</v>
      </c>
      <c r="M1162" s="55" t="s">
        <v>4717</v>
      </c>
      <c r="N1162" s="56">
        <v>959983.0</v>
      </c>
      <c r="O1162" s="88" t="s">
        <v>337</v>
      </c>
    </row>
    <row r="1163">
      <c r="A1163" s="49">
        <v>1.0</v>
      </c>
      <c r="B1163" s="206" t="s">
        <v>4378</v>
      </c>
      <c r="C1163" s="51" t="s">
        <v>534</v>
      </c>
      <c r="D1163" s="49" t="s">
        <v>18</v>
      </c>
      <c r="E1163" s="49" t="s">
        <v>11521</v>
      </c>
      <c r="F1163" s="49" t="s">
        <v>1071</v>
      </c>
      <c r="G1163" s="51" t="s">
        <v>18</v>
      </c>
      <c r="H1163" s="96">
        <v>44098.0</v>
      </c>
      <c r="I1163" s="96">
        <v>44098.0</v>
      </c>
      <c r="J1163" s="53" t="s">
        <v>11522</v>
      </c>
      <c r="K1163" s="54">
        <v>1.1243884E7</v>
      </c>
      <c r="L1163" s="98" t="s">
        <v>11523</v>
      </c>
      <c r="M1163" s="55" t="s">
        <v>11524</v>
      </c>
      <c r="N1163" s="56">
        <v>1405485.5</v>
      </c>
      <c r="O1163" s="88" t="s">
        <v>539</v>
      </c>
    </row>
    <row r="1164">
      <c r="A1164" s="521">
        <v>1.0</v>
      </c>
      <c r="B1164" s="528" t="s">
        <v>1600</v>
      </c>
      <c r="C1164" s="522" t="s">
        <v>326</v>
      </c>
      <c r="D1164" s="521">
        <v>592.0</v>
      </c>
      <c r="E1164" s="521" t="s">
        <v>6973</v>
      </c>
      <c r="F1164" s="521" t="s">
        <v>1071</v>
      </c>
      <c r="G1164" s="522" t="s">
        <v>18</v>
      </c>
      <c r="H1164" s="283">
        <v>43999.0</v>
      </c>
      <c r="I1164" s="283">
        <v>43999.0</v>
      </c>
      <c r="J1164" s="523" t="s">
        <v>11435</v>
      </c>
      <c r="K1164" s="524">
        <v>2384824.0</v>
      </c>
      <c r="L1164" s="525" t="s">
        <v>10945</v>
      </c>
      <c r="M1164" s="163" t="s">
        <v>10946</v>
      </c>
      <c r="N1164" s="529">
        <v>1669376.8</v>
      </c>
      <c r="O1164" s="88" t="s">
        <v>539</v>
      </c>
    </row>
    <row r="1165">
      <c r="A1165" s="112">
        <v>1.0</v>
      </c>
      <c r="B1165" s="113" t="s">
        <v>2244</v>
      </c>
      <c r="C1165" s="113" t="s">
        <v>326</v>
      </c>
      <c r="D1165" s="112">
        <v>1275.0</v>
      </c>
      <c r="E1165" s="112" t="s">
        <v>4726</v>
      </c>
      <c r="F1165" s="112" t="s">
        <v>1071</v>
      </c>
      <c r="G1165" s="113" t="s">
        <v>18</v>
      </c>
      <c r="H1165" s="231">
        <v>44138.0</v>
      </c>
      <c r="I1165" s="231">
        <v>44138.0</v>
      </c>
      <c r="J1165" s="232" t="s">
        <v>10551</v>
      </c>
      <c r="K1165" s="233">
        <v>2572104.0</v>
      </c>
      <c r="L1165" s="282" t="s">
        <v>4727</v>
      </c>
      <c r="M1165" s="109" t="s">
        <v>4728</v>
      </c>
      <c r="N1165" s="236">
        <v>1800472.8</v>
      </c>
      <c r="O1165" s="154" t="s">
        <v>337</v>
      </c>
    </row>
    <row r="1166">
      <c r="A1166" s="49">
        <v>1.0</v>
      </c>
      <c r="B1166" s="51" t="s">
        <v>4378</v>
      </c>
      <c r="C1166" s="51" t="s">
        <v>534</v>
      </c>
      <c r="D1166" s="49" t="s">
        <v>18</v>
      </c>
      <c r="E1166" s="49" t="s">
        <v>11521</v>
      </c>
      <c r="F1166" s="49" t="s">
        <v>1071</v>
      </c>
      <c r="G1166" s="51" t="s">
        <v>18</v>
      </c>
      <c r="H1166" s="96">
        <v>44116.0</v>
      </c>
      <c r="I1166" s="96">
        <v>44116.0</v>
      </c>
      <c r="J1166" s="53" t="s">
        <v>11525</v>
      </c>
      <c r="K1166" s="54">
        <v>1.1243884E7</v>
      </c>
      <c r="L1166" s="98" t="s">
        <v>11523</v>
      </c>
      <c r="M1166" s="55" t="s">
        <v>11524</v>
      </c>
      <c r="N1166" s="56">
        <v>4216456.5</v>
      </c>
      <c r="O1166" s="88" t="s">
        <v>539</v>
      </c>
    </row>
    <row r="1167">
      <c r="A1167" s="49">
        <v>1.0</v>
      </c>
      <c r="B1167" s="51" t="s">
        <v>4378</v>
      </c>
      <c r="C1167" s="51" t="s">
        <v>534</v>
      </c>
      <c r="D1167" s="49">
        <v>326.0</v>
      </c>
      <c r="E1167" s="49" t="s">
        <v>11521</v>
      </c>
      <c r="F1167" s="49" t="s">
        <v>1071</v>
      </c>
      <c r="G1167" s="51" t="s">
        <v>18</v>
      </c>
      <c r="H1167" s="96">
        <v>43903.0</v>
      </c>
      <c r="I1167" s="96">
        <v>43924.0</v>
      </c>
      <c r="J1167" s="53" t="s">
        <v>11526</v>
      </c>
      <c r="K1167" s="54">
        <v>1.1243884E7</v>
      </c>
      <c r="L1167" s="98" t="s">
        <v>11523</v>
      </c>
      <c r="M1167" s="55" t="s">
        <v>11524</v>
      </c>
      <c r="N1167" s="56">
        <v>5621942.0</v>
      </c>
      <c r="O1167" s="88" t="s">
        <v>539</v>
      </c>
    </row>
    <row r="1168" hidden="1">
      <c r="A1168" s="449">
        <v>1.0</v>
      </c>
      <c r="B1168" s="209" t="s">
        <v>453</v>
      </c>
      <c r="C1168" s="209" t="s">
        <v>217</v>
      </c>
      <c r="D1168" s="449">
        <v>1496.0</v>
      </c>
      <c r="E1168" s="449" t="s">
        <v>18</v>
      </c>
      <c r="F1168" s="449" t="s">
        <v>1071</v>
      </c>
      <c r="G1168" s="209" t="s">
        <v>18</v>
      </c>
      <c r="H1168" s="212">
        <v>44194.0</v>
      </c>
      <c r="I1168" s="212">
        <v>44194.0</v>
      </c>
      <c r="J1168" s="452" t="s">
        <v>11527</v>
      </c>
      <c r="K1168" s="453">
        <v>3387633.0</v>
      </c>
      <c r="L1168" s="519" t="s">
        <v>18</v>
      </c>
      <c r="M1168" s="455" t="s">
        <v>18</v>
      </c>
      <c r="N1168" s="456" t="s">
        <v>18</v>
      </c>
      <c r="O1168" s="58"/>
    </row>
    <row r="1169" hidden="1">
      <c r="A1169" s="449">
        <v>1.0</v>
      </c>
      <c r="B1169" s="209" t="s">
        <v>102</v>
      </c>
      <c r="C1169" s="209" t="s">
        <v>571</v>
      </c>
      <c r="D1169" s="449">
        <v>1497.0</v>
      </c>
      <c r="E1169" s="449" t="s">
        <v>11528</v>
      </c>
      <c r="F1169" s="449" t="s">
        <v>1071</v>
      </c>
      <c r="G1169" s="209" t="s">
        <v>18</v>
      </c>
      <c r="H1169" s="212">
        <v>44194.0</v>
      </c>
      <c r="I1169" s="212">
        <v>44195.0</v>
      </c>
      <c r="J1169" s="452" t="s">
        <v>11529</v>
      </c>
      <c r="K1169" s="453">
        <v>2265865.0</v>
      </c>
      <c r="L1169" s="454" t="s">
        <v>18</v>
      </c>
      <c r="M1169" s="455" t="s">
        <v>18</v>
      </c>
      <c r="N1169" s="456" t="s">
        <v>18</v>
      </c>
      <c r="O1169" s="58"/>
    </row>
    <row r="1170" hidden="1">
      <c r="A1170" s="449">
        <v>1.0</v>
      </c>
      <c r="B1170" s="209" t="s">
        <v>11530</v>
      </c>
      <c r="C1170" s="209" t="s">
        <v>11531</v>
      </c>
      <c r="D1170" s="449">
        <v>1500.0</v>
      </c>
      <c r="E1170" s="449" t="s">
        <v>11532</v>
      </c>
      <c r="F1170" s="449" t="s">
        <v>1071</v>
      </c>
      <c r="G1170" s="209" t="s">
        <v>18</v>
      </c>
      <c r="H1170" s="212">
        <v>44194.0</v>
      </c>
      <c r="I1170" s="212">
        <v>44195.0</v>
      </c>
      <c r="J1170" s="452" t="s">
        <v>11533</v>
      </c>
      <c r="K1170" s="453">
        <v>44218.0</v>
      </c>
      <c r="L1170" s="454" t="s">
        <v>18</v>
      </c>
      <c r="M1170" s="455" t="s">
        <v>18</v>
      </c>
      <c r="N1170" s="456" t="s">
        <v>18</v>
      </c>
      <c r="O1170" s="58"/>
    </row>
    <row r="1171" hidden="1">
      <c r="A1171" s="49">
        <v>1.0</v>
      </c>
      <c r="B1171" s="51" t="s">
        <v>11534</v>
      </c>
      <c r="C1171" s="51" t="s">
        <v>153</v>
      </c>
      <c r="D1171" s="49">
        <v>502.0</v>
      </c>
      <c r="E1171" s="49" t="s">
        <v>18</v>
      </c>
      <c r="F1171" s="49" t="s">
        <v>2459</v>
      </c>
      <c r="G1171" s="51" t="s">
        <v>18</v>
      </c>
      <c r="H1171" s="96">
        <v>43950.0</v>
      </c>
      <c r="I1171" s="96">
        <v>43951.0</v>
      </c>
      <c r="J1171" s="53" t="s">
        <v>10747</v>
      </c>
      <c r="K1171" s="54" t="s">
        <v>18</v>
      </c>
      <c r="L1171" s="98" t="s">
        <v>18</v>
      </c>
      <c r="M1171" s="55" t="s">
        <v>18</v>
      </c>
      <c r="N1171" s="56" t="s">
        <v>18</v>
      </c>
      <c r="O1171" s="425"/>
    </row>
    <row r="1172" hidden="1">
      <c r="A1172" s="49">
        <v>1.0</v>
      </c>
      <c r="B1172" s="51" t="s">
        <v>5436</v>
      </c>
      <c r="C1172" s="51" t="s">
        <v>10823</v>
      </c>
      <c r="D1172" s="49">
        <v>877.0</v>
      </c>
      <c r="E1172" s="49" t="s">
        <v>18</v>
      </c>
      <c r="F1172" s="49" t="s">
        <v>2459</v>
      </c>
      <c r="G1172" s="51" t="s">
        <v>18</v>
      </c>
      <c r="H1172" s="96">
        <v>44050.0</v>
      </c>
      <c r="I1172" s="96">
        <v>44050.0</v>
      </c>
      <c r="J1172" s="81" t="s">
        <v>11535</v>
      </c>
      <c r="K1172" s="54" t="s">
        <v>18</v>
      </c>
      <c r="L1172" s="98" t="s">
        <v>18</v>
      </c>
      <c r="M1172" s="55" t="s">
        <v>18</v>
      </c>
      <c r="N1172" s="56" t="s">
        <v>18</v>
      </c>
      <c r="O1172" s="425"/>
    </row>
    <row r="1173" hidden="1">
      <c r="A1173" s="49">
        <v>1.0</v>
      </c>
      <c r="B1173" s="51" t="s">
        <v>2017</v>
      </c>
      <c r="C1173" s="51" t="s">
        <v>70</v>
      </c>
      <c r="D1173" s="49">
        <v>889.0</v>
      </c>
      <c r="E1173" s="49" t="s">
        <v>18</v>
      </c>
      <c r="F1173" s="49" t="s">
        <v>2459</v>
      </c>
      <c r="G1173" s="51" t="s">
        <v>18</v>
      </c>
      <c r="H1173" s="200">
        <v>44088.0</v>
      </c>
      <c r="I1173" s="530">
        <v>44112.0</v>
      </c>
      <c r="J1173" s="501" t="s">
        <v>11536</v>
      </c>
      <c r="K1173" s="54" t="s">
        <v>18</v>
      </c>
      <c r="L1173" s="98" t="s">
        <v>18</v>
      </c>
      <c r="M1173" s="55" t="s">
        <v>18</v>
      </c>
      <c r="N1173" s="56" t="s">
        <v>18</v>
      </c>
      <c r="O1173" s="425"/>
    </row>
    <row r="1174" hidden="1">
      <c r="A1174" s="49">
        <v>1.0</v>
      </c>
      <c r="B1174" s="51" t="s">
        <v>10977</v>
      </c>
      <c r="C1174" s="51" t="s">
        <v>6391</v>
      </c>
      <c r="D1174" s="49">
        <v>143.0</v>
      </c>
      <c r="E1174" s="49" t="s">
        <v>11537</v>
      </c>
      <c r="F1174" s="49" t="s">
        <v>2459</v>
      </c>
      <c r="G1174" s="51" t="s">
        <v>18</v>
      </c>
      <c r="H1174" s="96">
        <v>43866.0</v>
      </c>
      <c r="I1174" s="200">
        <v>43874.0</v>
      </c>
      <c r="J1174" s="81" t="s">
        <v>18</v>
      </c>
      <c r="K1174" s="54">
        <v>1147384.0</v>
      </c>
      <c r="L1174" s="494" t="s">
        <v>18</v>
      </c>
      <c r="M1174" s="55" t="s">
        <v>18</v>
      </c>
      <c r="N1174" s="56" t="s">
        <v>18</v>
      </c>
      <c r="O1174" s="425"/>
    </row>
    <row r="1175">
      <c r="A1175" s="49">
        <v>2.0</v>
      </c>
      <c r="B1175" s="51" t="s">
        <v>4881</v>
      </c>
      <c r="C1175" s="51" t="s">
        <v>11538</v>
      </c>
      <c r="D1175" s="49">
        <v>484.0</v>
      </c>
      <c r="E1175" s="49" t="s">
        <v>11539</v>
      </c>
      <c r="F1175" s="49" t="s">
        <v>1608</v>
      </c>
      <c r="G1175" s="49" t="s">
        <v>202</v>
      </c>
      <c r="H1175" s="96">
        <v>44014.0</v>
      </c>
      <c r="I1175" s="96">
        <v>44014.0</v>
      </c>
      <c r="J1175" s="53" t="s">
        <v>11540</v>
      </c>
      <c r="K1175" s="54">
        <v>6447618.0</v>
      </c>
      <c r="L1175" s="98" t="s">
        <v>11541</v>
      </c>
      <c r="M1175" s="55" t="s">
        <v>11542</v>
      </c>
      <c r="N1175" s="56">
        <v>31292.0</v>
      </c>
      <c r="O1175" s="88" t="s">
        <v>337</v>
      </c>
    </row>
    <row r="1176">
      <c r="A1176" s="49">
        <v>1.0</v>
      </c>
      <c r="B1176" s="51" t="s">
        <v>258</v>
      </c>
      <c r="C1176" s="51" t="s">
        <v>892</v>
      </c>
      <c r="D1176" s="49">
        <v>289.0</v>
      </c>
      <c r="E1176" s="49" t="s">
        <v>8509</v>
      </c>
      <c r="F1176" s="49" t="s">
        <v>1608</v>
      </c>
      <c r="G1176" s="51" t="s">
        <v>18</v>
      </c>
      <c r="H1176" s="96">
        <v>43978.0</v>
      </c>
      <c r="I1176" s="96">
        <v>43978.0</v>
      </c>
      <c r="J1176" s="53" t="s">
        <v>11543</v>
      </c>
      <c r="K1176" s="54">
        <v>1885284.0</v>
      </c>
      <c r="L1176" s="98" t="s">
        <v>11544</v>
      </c>
      <c r="M1176" s="55" t="s">
        <v>8511</v>
      </c>
      <c r="N1176" s="56">
        <v>94264.2</v>
      </c>
      <c r="O1176" s="88" t="s">
        <v>337</v>
      </c>
    </row>
    <row r="1177">
      <c r="A1177" s="49">
        <v>1.0</v>
      </c>
      <c r="B1177" s="51" t="s">
        <v>1876</v>
      </c>
      <c r="C1177" s="51" t="s">
        <v>2697</v>
      </c>
      <c r="D1177" s="49">
        <v>650.0</v>
      </c>
      <c r="E1177" s="49" t="s">
        <v>11545</v>
      </c>
      <c r="F1177" s="49" t="s">
        <v>1608</v>
      </c>
      <c r="G1177" s="51" t="s">
        <v>18</v>
      </c>
      <c r="H1177" s="96">
        <v>44176.0</v>
      </c>
      <c r="I1177" s="96">
        <v>44176.0</v>
      </c>
      <c r="J1177" s="53" t="s">
        <v>11546</v>
      </c>
      <c r="K1177" s="54">
        <v>497000.0</v>
      </c>
      <c r="L1177" s="98" t="s">
        <v>11547</v>
      </c>
      <c r="M1177" s="55" t="s">
        <v>11548</v>
      </c>
      <c r="N1177" s="56">
        <v>149100.0</v>
      </c>
      <c r="O1177" s="154" t="s">
        <v>337</v>
      </c>
    </row>
    <row r="1178">
      <c r="A1178" s="49">
        <v>1.0</v>
      </c>
      <c r="B1178" s="51" t="s">
        <v>6583</v>
      </c>
      <c r="C1178" s="51" t="s">
        <v>93</v>
      </c>
      <c r="D1178" s="49" t="s">
        <v>18</v>
      </c>
      <c r="E1178" s="49" t="s">
        <v>8421</v>
      </c>
      <c r="F1178" s="49" t="s">
        <v>1608</v>
      </c>
      <c r="G1178" s="51" t="s">
        <v>18</v>
      </c>
      <c r="H1178" s="96">
        <v>43893.0</v>
      </c>
      <c r="I1178" s="96">
        <v>43893.0</v>
      </c>
      <c r="J1178" s="53" t="s">
        <v>11549</v>
      </c>
      <c r="K1178" s="54">
        <v>1986878.0</v>
      </c>
      <c r="L1178" s="400" t="s">
        <v>8423</v>
      </c>
      <c r="M1178" s="55" t="s">
        <v>8424</v>
      </c>
      <c r="N1178" s="56">
        <v>162000.0</v>
      </c>
      <c r="O1178" s="88" t="s">
        <v>337</v>
      </c>
    </row>
    <row r="1179">
      <c r="A1179" s="49">
        <v>1.0</v>
      </c>
      <c r="B1179" s="51" t="s">
        <v>8503</v>
      </c>
      <c r="C1179" s="51" t="s">
        <v>153</v>
      </c>
      <c r="D1179" s="49" t="s">
        <v>18</v>
      </c>
      <c r="E1179" s="49" t="s">
        <v>11550</v>
      </c>
      <c r="F1179" s="49" t="s">
        <v>1608</v>
      </c>
      <c r="G1179" s="51" t="s">
        <v>18</v>
      </c>
      <c r="H1179" s="200">
        <v>43979.0</v>
      </c>
      <c r="I1179" s="200">
        <v>43979.0</v>
      </c>
      <c r="J1179" s="81" t="s">
        <v>10656</v>
      </c>
      <c r="K1179" s="54">
        <v>749757.0</v>
      </c>
      <c r="L1179" s="133" t="s">
        <v>11551</v>
      </c>
      <c r="M1179" s="55" t="s">
        <v>11552</v>
      </c>
      <c r="N1179" s="56">
        <v>224927.1</v>
      </c>
      <c r="O1179" s="88" t="s">
        <v>337</v>
      </c>
    </row>
    <row r="1180">
      <c r="A1180" s="49">
        <v>2.0</v>
      </c>
      <c r="B1180" s="51" t="s">
        <v>8467</v>
      </c>
      <c r="C1180" s="51" t="s">
        <v>7801</v>
      </c>
      <c r="D1180" s="49" t="s">
        <v>18</v>
      </c>
      <c r="E1180" s="49" t="s">
        <v>11553</v>
      </c>
      <c r="F1180" s="49" t="s">
        <v>1608</v>
      </c>
      <c r="G1180" s="51" t="s">
        <v>18</v>
      </c>
      <c r="H1180" s="96">
        <v>44000.0</v>
      </c>
      <c r="I1180" s="276">
        <v>44000.0</v>
      </c>
      <c r="J1180" s="81" t="s">
        <v>9762</v>
      </c>
      <c r="K1180" s="54">
        <v>497700.0</v>
      </c>
      <c r="L1180" s="51" t="s">
        <v>11554</v>
      </c>
      <c r="M1180" s="55" t="s">
        <v>11555</v>
      </c>
      <c r="N1180" s="56">
        <v>347900.0</v>
      </c>
      <c r="O1180" s="88" t="s">
        <v>1527</v>
      </c>
    </row>
    <row r="1181" ht="34.5" customHeight="1">
      <c r="A1181" s="49">
        <v>1.0</v>
      </c>
      <c r="B1181" s="51" t="s">
        <v>1876</v>
      </c>
      <c r="C1181" s="51" t="s">
        <v>2697</v>
      </c>
      <c r="D1181" s="49">
        <v>650.0</v>
      </c>
      <c r="E1181" s="49" t="s">
        <v>11545</v>
      </c>
      <c r="F1181" s="49" t="s">
        <v>1608</v>
      </c>
      <c r="G1181" s="51" t="s">
        <v>18</v>
      </c>
      <c r="H1181" s="96">
        <v>44127.0</v>
      </c>
      <c r="I1181" s="96">
        <v>44127.0</v>
      </c>
      <c r="J1181" s="53" t="s">
        <v>11556</v>
      </c>
      <c r="K1181" s="54">
        <v>497000.0</v>
      </c>
      <c r="L1181" s="98" t="s">
        <v>11547</v>
      </c>
      <c r="M1181" s="55" t="s">
        <v>11548</v>
      </c>
      <c r="N1181" s="56">
        <v>347900.0</v>
      </c>
      <c r="O1181" s="154" t="s">
        <v>337</v>
      </c>
    </row>
    <row r="1182">
      <c r="A1182" s="49">
        <v>1.0</v>
      </c>
      <c r="B1182" s="51" t="s">
        <v>5256</v>
      </c>
      <c r="C1182" s="51" t="s">
        <v>6592</v>
      </c>
      <c r="D1182" s="49" t="s">
        <v>18</v>
      </c>
      <c r="E1182" s="49" t="s">
        <v>6593</v>
      </c>
      <c r="F1182" s="49" t="s">
        <v>1608</v>
      </c>
      <c r="G1182" s="51" t="s">
        <v>18</v>
      </c>
      <c r="H1182" s="96">
        <v>43857.0</v>
      </c>
      <c r="I1182" s="96">
        <v>43857.0</v>
      </c>
      <c r="J1182" s="53" t="s">
        <v>10607</v>
      </c>
      <c r="K1182" s="54">
        <v>2105132.0</v>
      </c>
      <c r="L1182" s="98" t="s">
        <v>8437</v>
      </c>
      <c r="M1182" s="55" t="s">
        <v>8438</v>
      </c>
      <c r="N1182" s="56">
        <v>421026.4</v>
      </c>
      <c r="O1182" s="88" t="s">
        <v>337</v>
      </c>
    </row>
    <row r="1183">
      <c r="A1183" s="49">
        <v>3.0</v>
      </c>
      <c r="B1183" s="51" t="s">
        <v>1065</v>
      </c>
      <c r="C1183" s="51" t="s">
        <v>8783</v>
      </c>
      <c r="D1183" s="49">
        <v>821.0</v>
      </c>
      <c r="E1183" s="49" t="s">
        <v>8781</v>
      </c>
      <c r="F1183" s="49" t="s">
        <v>1608</v>
      </c>
      <c r="G1183" s="51" t="s">
        <v>1629</v>
      </c>
      <c r="H1183" s="96">
        <v>43889.0</v>
      </c>
      <c r="I1183" s="276">
        <v>43889.0</v>
      </c>
      <c r="J1183" s="53" t="s">
        <v>11557</v>
      </c>
      <c r="K1183" s="54">
        <v>472018.4</v>
      </c>
      <c r="L1183" s="98" t="s">
        <v>8785</v>
      </c>
      <c r="M1183" s="55" t="s">
        <v>8786</v>
      </c>
      <c r="N1183" s="56">
        <v>472018.4</v>
      </c>
      <c r="O1183" s="88" t="s">
        <v>79</v>
      </c>
    </row>
    <row r="1184">
      <c r="A1184" s="49">
        <v>1.0</v>
      </c>
      <c r="B1184" s="51" t="s">
        <v>8503</v>
      </c>
      <c r="C1184" s="51" t="s">
        <v>153</v>
      </c>
      <c r="D1184" s="49" t="s">
        <v>18</v>
      </c>
      <c r="E1184" s="49" t="s">
        <v>11550</v>
      </c>
      <c r="F1184" s="49" t="s">
        <v>1608</v>
      </c>
      <c r="G1184" s="51" t="s">
        <v>18</v>
      </c>
      <c r="H1184" s="200">
        <v>44151.0</v>
      </c>
      <c r="I1184" s="200">
        <v>44151.0</v>
      </c>
      <c r="J1184" s="81" t="s">
        <v>10639</v>
      </c>
      <c r="K1184" s="54">
        <v>749757.0</v>
      </c>
      <c r="L1184" s="133" t="s">
        <v>11551</v>
      </c>
      <c r="M1184" s="55" t="s">
        <v>11552</v>
      </c>
      <c r="N1184" s="56">
        <v>524829.0</v>
      </c>
      <c r="O1184" s="88" t="s">
        <v>337</v>
      </c>
    </row>
    <row r="1185">
      <c r="A1185" s="49">
        <v>1.0</v>
      </c>
      <c r="B1185" s="51" t="s">
        <v>123</v>
      </c>
      <c r="C1185" s="51" t="s">
        <v>1425</v>
      </c>
      <c r="D1185" s="49" t="s">
        <v>18</v>
      </c>
      <c r="E1185" s="49" t="s">
        <v>8328</v>
      </c>
      <c r="F1185" s="49" t="s">
        <v>1608</v>
      </c>
      <c r="G1185" s="51" t="s">
        <v>18</v>
      </c>
      <c r="H1185" s="96">
        <v>44027.0</v>
      </c>
      <c r="I1185" s="96">
        <v>44027.0</v>
      </c>
      <c r="J1185" s="53" t="s">
        <v>9783</v>
      </c>
      <c r="K1185" s="54">
        <v>637702.0</v>
      </c>
      <c r="L1185" s="51" t="s">
        <v>11558</v>
      </c>
      <c r="M1185" s="55" t="s">
        <v>8329</v>
      </c>
      <c r="N1185" s="56">
        <v>637702.0</v>
      </c>
      <c r="O1185" s="88" t="s">
        <v>337</v>
      </c>
    </row>
    <row r="1186" hidden="1">
      <c r="A1186" s="49">
        <v>2.0</v>
      </c>
      <c r="B1186" s="51" t="s">
        <v>8135</v>
      </c>
      <c r="C1186" s="51" t="s">
        <v>8136</v>
      </c>
      <c r="D1186" s="49">
        <v>1214.0</v>
      </c>
      <c r="E1186" s="49" t="s">
        <v>18</v>
      </c>
      <c r="F1186" s="49" t="s">
        <v>1608</v>
      </c>
      <c r="G1186" s="51" t="s">
        <v>18</v>
      </c>
      <c r="H1186" s="96">
        <v>43810.0</v>
      </c>
      <c r="I1186" s="96">
        <v>43845.0</v>
      </c>
      <c r="J1186" s="53" t="s">
        <v>11559</v>
      </c>
      <c r="K1186" s="54" t="s">
        <v>18</v>
      </c>
      <c r="L1186" s="98" t="s">
        <v>18</v>
      </c>
      <c r="M1186" s="49" t="s">
        <v>18</v>
      </c>
      <c r="N1186" s="67" t="s">
        <v>18</v>
      </c>
      <c r="O1186" s="88"/>
    </row>
    <row r="1187" hidden="1">
      <c r="A1187" s="49">
        <v>2.0</v>
      </c>
      <c r="B1187" s="51" t="s">
        <v>5655</v>
      </c>
      <c r="C1187" s="51" t="s">
        <v>266</v>
      </c>
      <c r="D1187" s="49">
        <v>37.0</v>
      </c>
      <c r="E1187" s="49" t="s">
        <v>18</v>
      </c>
      <c r="F1187" s="49" t="s">
        <v>1608</v>
      </c>
      <c r="G1187" s="51" t="s">
        <v>18</v>
      </c>
      <c r="H1187" s="96">
        <v>43846.0</v>
      </c>
      <c r="I1187" s="96">
        <v>43850.0</v>
      </c>
      <c r="J1187" s="53" t="s">
        <v>11560</v>
      </c>
      <c r="K1187" s="54" t="s">
        <v>18</v>
      </c>
      <c r="L1187" s="98" t="s">
        <v>18</v>
      </c>
      <c r="M1187" s="55" t="s">
        <v>18</v>
      </c>
      <c r="N1187" s="56" t="s">
        <v>18</v>
      </c>
      <c r="O1187" s="425"/>
    </row>
    <row r="1188" hidden="1">
      <c r="A1188" s="49">
        <v>2.0</v>
      </c>
      <c r="B1188" s="51" t="s">
        <v>1876</v>
      </c>
      <c r="C1188" s="51" t="s">
        <v>11561</v>
      </c>
      <c r="D1188" s="49">
        <v>48.0</v>
      </c>
      <c r="E1188" s="49" t="s">
        <v>18</v>
      </c>
      <c r="F1188" s="49" t="s">
        <v>1608</v>
      </c>
      <c r="G1188" s="51" t="s">
        <v>18</v>
      </c>
      <c r="H1188" s="96">
        <v>43850.0</v>
      </c>
      <c r="I1188" s="96">
        <v>43851.0</v>
      </c>
      <c r="J1188" s="53" t="s">
        <v>11562</v>
      </c>
      <c r="K1188" s="54" t="s">
        <v>18</v>
      </c>
      <c r="L1188" s="98" t="s">
        <v>18</v>
      </c>
      <c r="M1188" s="55" t="s">
        <v>18</v>
      </c>
      <c r="N1188" s="56" t="s">
        <v>18</v>
      </c>
      <c r="O1188" s="425"/>
    </row>
    <row r="1189" hidden="1">
      <c r="A1189" s="49">
        <v>2.0</v>
      </c>
      <c r="B1189" s="51" t="s">
        <v>1021</v>
      </c>
      <c r="C1189" s="51" t="s">
        <v>11563</v>
      </c>
      <c r="D1189" s="49" t="s">
        <v>11564</v>
      </c>
      <c r="E1189" s="49" t="s">
        <v>18</v>
      </c>
      <c r="F1189" s="49" t="s">
        <v>1608</v>
      </c>
      <c r="G1189" s="51" t="s">
        <v>5262</v>
      </c>
      <c r="H1189" s="96">
        <v>43850.0</v>
      </c>
      <c r="I1189" s="276">
        <v>43857.0</v>
      </c>
      <c r="J1189" s="53" t="s">
        <v>11565</v>
      </c>
      <c r="K1189" s="54">
        <v>125000.0</v>
      </c>
      <c r="L1189" s="98" t="s">
        <v>18</v>
      </c>
      <c r="M1189" s="55" t="s">
        <v>18</v>
      </c>
      <c r="N1189" s="56" t="s">
        <v>18</v>
      </c>
      <c r="O1189" s="425"/>
    </row>
    <row r="1190" hidden="1">
      <c r="A1190" s="49">
        <v>3.0</v>
      </c>
      <c r="B1190" s="51" t="s">
        <v>2212</v>
      </c>
      <c r="C1190" s="51" t="s">
        <v>4894</v>
      </c>
      <c r="D1190" s="49">
        <v>194.0</v>
      </c>
      <c r="E1190" s="49" t="s">
        <v>18</v>
      </c>
      <c r="F1190" s="49" t="s">
        <v>1608</v>
      </c>
      <c r="G1190" s="51" t="s">
        <v>18</v>
      </c>
      <c r="H1190" s="96">
        <v>43873.0</v>
      </c>
      <c r="I1190" s="96">
        <v>43873.0</v>
      </c>
      <c r="J1190" s="53" t="s">
        <v>11566</v>
      </c>
      <c r="K1190" s="54" t="s">
        <v>18</v>
      </c>
      <c r="L1190" s="98" t="s">
        <v>18</v>
      </c>
      <c r="M1190" s="55" t="s">
        <v>18</v>
      </c>
      <c r="N1190" s="56" t="s">
        <v>18</v>
      </c>
      <c r="O1190" s="425"/>
    </row>
    <row r="1191" hidden="1">
      <c r="A1191" s="49">
        <v>2.0</v>
      </c>
      <c r="B1191" s="51" t="s">
        <v>558</v>
      </c>
      <c r="C1191" s="51" t="s">
        <v>11567</v>
      </c>
      <c r="D1191" s="49">
        <v>235.0</v>
      </c>
      <c r="E1191" s="49" t="s">
        <v>18</v>
      </c>
      <c r="F1191" s="49" t="s">
        <v>1608</v>
      </c>
      <c r="G1191" s="51" t="s">
        <v>18</v>
      </c>
      <c r="H1191" s="96">
        <v>43882.0</v>
      </c>
      <c r="I1191" s="96">
        <v>43887.0</v>
      </c>
      <c r="J1191" s="53" t="s">
        <v>11568</v>
      </c>
      <c r="K1191" s="54" t="s">
        <v>18</v>
      </c>
      <c r="L1191" s="98" t="s">
        <v>18</v>
      </c>
      <c r="M1191" s="55" t="s">
        <v>18</v>
      </c>
      <c r="N1191" s="56" t="s">
        <v>18</v>
      </c>
      <c r="O1191" s="425"/>
    </row>
    <row r="1192" hidden="1">
      <c r="A1192" s="49">
        <v>2.0</v>
      </c>
      <c r="B1192" s="51" t="s">
        <v>11569</v>
      </c>
      <c r="C1192" s="51" t="s">
        <v>11570</v>
      </c>
      <c r="D1192" s="49">
        <v>237.0</v>
      </c>
      <c r="E1192" s="49" t="s">
        <v>18</v>
      </c>
      <c r="F1192" s="49" t="s">
        <v>1608</v>
      </c>
      <c r="G1192" s="51" t="s">
        <v>18</v>
      </c>
      <c r="H1192" s="96">
        <v>43886.0</v>
      </c>
      <c r="I1192" s="96">
        <v>43895.0</v>
      </c>
      <c r="J1192" s="53" t="s">
        <v>11571</v>
      </c>
      <c r="K1192" s="54" t="s">
        <v>18</v>
      </c>
      <c r="L1192" s="98" t="s">
        <v>18</v>
      </c>
      <c r="M1192" s="55" t="s">
        <v>18</v>
      </c>
      <c r="N1192" s="56" t="s">
        <v>18</v>
      </c>
      <c r="O1192" s="425"/>
    </row>
    <row r="1193" hidden="1">
      <c r="A1193" s="49">
        <v>2.0</v>
      </c>
      <c r="B1193" s="51" t="s">
        <v>1021</v>
      </c>
      <c r="C1193" s="51" t="s">
        <v>11572</v>
      </c>
      <c r="D1193" s="49">
        <v>507.0</v>
      </c>
      <c r="E1193" s="49" t="s">
        <v>18</v>
      </c>
      <c r="F1193" s="49" t="s">
        <v>1608</v>
      </c>
      <c r="G1193" s="51" t="s">
        <v>1629</v>
      </c>
      <c r="H1193" s="96">
        <v>43951.0</v>
      </c>
      <c r="I1193" s="96">
        <v>43959.0</v>
      </c>
      <c r="J1193" s="53" t="s">
        <v>11573</v>
      </c>
      <c r="K1193" s="54">
        <v>450000.0</v>
      </c>
      <c r="L1193" s="98" t="s">
        <v>18</v>
      </c>
      <c r="M1193" s="55" t="s">
        <v>18</v>
      </c>
      <c r="N1193" s="56" t="s">
        <v>18</v>
      </c>
      <c r="O1193" s="425"/>
    </row>
    <row r="1194" hidden="1">
      <c r="A1194" s="49">
        <v>2.0</v>
      </c>
      <c r="B1194" s="51" t="s">
        <v>11574</v>
      </c>
      <c r="C1194" s="51" t="s">
        <v>11575</v>
      </c>
      <c r="D1194" s="49">
        <v>508.0</v>
      </c>
      <c r="E1194" s="49" t="s">
        <v>18</v>
      </c>
      <c r="F1194" s="49" t="s">
        <v>1608</v>
      </c>
      <c r="G1194" s="51" t="s">
        <v>1629</v>
      </c>
      <c r="H1194" s="96">
        <v>43951.0</v>
      </c>
      <c r="I1194" s="96">
        <v>43957.0</v>
      </c>
      <c r="J1194" s="53" t="s">
        <v>11576</v>
      </c>
      <c r="K1194" s="54">
        <v>7.6221665E7</v>
      </c>
      <c r="L1194" s="98" t="s">
        <v>18</v>
      </c>
      <c r="M1194" s="55" t="s">
        <v>18</v>
      </c>
      <c r="N1194" s="56" t="s">
        <v>18</v>
      </c>
      <c r="O1194" s="425"/>
    </row>
    <row r="1195" hidden="1">
      <c r="A1195" s="49">
        <v>2.0</v>
      </c>
      <c r="B1195" s="51" t="s">
        <v>4187</v>
      </c>
      <c r="C1195" s="51" t="s">
        <v>11577</v>
      </c>
      <c r="D1195" s="49">
        <v>555.0</v>
      </c>
      <c r="E1195" s="49" t="s">
        <v>18</v>
      </c>
      <c r="F1195" s="49" t="s">
        <v>1608</v>
      </c>
      <c r="G1195" s="51" t="s">
        <v>18</v>
      </c>
      <c r="H1195" s="96">
        <v>43970.0</v>
      </c>
      <c r="I1195" s="96">
        <v>43976.0</v>
      </c>
      <c r="J1195" s="81" t="s">
        <v>11578</v>
      </c>
      <c r="K1195" s="439" t="s">
        <v>18</v>
      </c>
      <c r="L1195" s="98" t="s">
        <v>18</v>
      </c>
      <c r="M1195" s="55" t="s">
        <v>18</v>
      </c>
      <c r="N1195" s="56" t="s">
        <v>18</v>
      </c>
      <c r="O1195" s="88"/>
    </row>
    <row r="1196" hidden="1">
      <c r="A1196" s="49">
        <v>1.0</v>
      </c>
      <c r="B1196" s="51" t="s">
        <v>4187</v>
      </c>
      <c r="C1196" s="51" t="s">
        <v>11577</v>
      </c>
      <c r="D1196" s="49">
        <v>588.0</v>
      </c>
      <c r="E1196" s="49" t="s">
        <v>18</v>
      </c>
      <c r="F1196" s="49" t="s">
        <v>1608</v>
      </c>
      <c r="G1196" s="51" t="s">
        <v>1629</v>
      </c>
      <c r="H1196" s="200">
        <v>43980.0</v>
      </c>
      <c r="I1196" s="96">
        <v>43980.0</v>
      </c>
      <c r="J1196" s="81" t="s">
        <v>11579</v>
      </c>
      <c r="K1196" s="54" t="s">
        <v>18</v>
      </c>
      <c r="L1196" s="98" t="s">
        <v>18</v>
      </c>
      <c r="M1196" s="55" t="s">
        <v>18</v>
      </c>
      <c r="N1196" s="56" t="s">
        <v>18</v>
      </c>
      <c r="O1196" s="88"/>
    </row>
    <row r="1197" hidden="1">
      <c r="A1197" s="49">
        <v>2.0</v>
      </c>
      <c r="B1197" s="51" t="s">
        <v>3521</v>
      </c>
      <c r="C1197" s="51" t="s">
        <v>11580</v>
      </c>
      <c r="D1197" s="49">
        <v>762.0</v>
      </c>
      <c r="E1197" s="49" t="s">
        <v>18</v>
      </c>
      <c r="F1197" s="49" t="s">
        <v>1608</v>
      </c>
      <c r="G1197" s="51"/>
      <c r="H1197" s="96">
        <v>44025.0</v>
      </c>
      <c r="I1197" s="96">
        <v>44025.0</v>
      </c>
      <c r="J1197" s="53" t="s">
        <v>11581</v>
      </c>
      <c r="K1197" s="54" t="s">
        <v>18</v>
      </c>
      <c r="L1197" s="98" t="s">
        <v>18</v>
      </c>
      <c r="M1197" s="55" t="s">
        <v>18</v>
      </c>
      <c r="N1197" s="531" t="s">
        <v>18</v>
      </c>
      <c r="O1197" s="425"/>
    </row>
    <row r="1198" hidden="1">
      <c r="A1198" s="49">
        <v>2.0</v>
      </c>
      <c r="B1198" s="51" t="s">
        <v>108</v>
      </c>
      <c r="C1198" s="51" t="s">
        <v>2697</v>
      </c>
      <c r="D1198" s="49">
        <v>765.0</v>
      </c>
      <c r="E1198" s="49" t="s">
        <v>18</v>
      </c>
      <c r="F1198" s="49" t="s">
        <v>1608</v>
      </c>
      <c r="G1198" s="51" t="s">
        <v>1629</v>
      </c>
      <c r="H1198" s="96">
        <v>44025.0</v>
      </c>
      <c r="I1198" s="96">
        <v>44032.0</v>
      </c>
      <c r="J1198" s="53" t="s">
        <v>11582</v>
      </c>
      <c r="K1198" s="54" t="s">
        <v>18</v>
      </c>
      <c r="L1198" s="98" t="s">
        <v>18</v>
      </c>
      <c r="M1198" s="55" t="s">
        <v>18</v>
      </c>
      <c r="N1198" s="56" t="s">
        <v>18</v>
      </c>
      <c r="O1198" s="88"/>
    </row>
    <row r="1199" hidden="1">
      <c r="A1199" s="49">
        <v>2.0</v>
      </c>
      <c r="B1199" s="51" t="s">
        <v>233</v>
      </c>
      <c r="C1199" s="51" t="s">
        <v>266</v>
      </c>
      <c r="D1199" s="49">
        <v>824.0</v>
      </c>
      <c r="E1199" s="49" t="s">
        <v>18</v>
      </c>
      <c r="F1199" s="49" t="s">
        <v>1608</v>
      </c>
      <c r="G1199" s="51" t="s">
        <v>18</v>
      </c>
      <c r="H1199" s="96">
        <v>44071.0</v>
      </c>
      <c r="I1199" s="96">
        <v>44071.0</v>
      </c>
      <c r="J1199" s="53" t="s">
        <v>11583</v>
      </c>
      <c r="K1199" s="54" t="s">
        <v>18</v>
      </c>
      <c r="L1199" s="98" t="s">
        <v>18</v>
      </c>
      <c r="M1199" s="55" t="s">
        <v>18</v>
      </c>
      <c r="N1199" s="56" t="s">
        <v>18</v>
      </c>
      <c r="O1199" s="425"/>
    </row>
    <row r="1200" hidden="1">
      <c r="A1200" s="49">
        <v>1.0</v>
      </c>
      <c r="B1200" s="51" t="s">
        <v>403</v>
      </c>
      <c r="C1200" s="51" t="s">
        <v>153</v>
      </c>
      <c r="D1200" s="49">
        <v>976.0</v>
      </c>
      <c r="E1200" s="49" t="s">
        <v>18</v>
      </c>
      <c r="F1200" s="49" t="s">
        <v>1608</v>
      </c>
      <c r="G1200" s="51" t="s">
        <v>18</v>
      </c>
      <c r="H1200" s="96">
        <v>44075.0</v>
      </c>
      <c r="I1200" s="200">
        <v>44077.0</v>
      </c>
      <c r="J1200" s="81" t="s">
        <v>11584</v>
      </c>
      <c r="K1200" s="54"/>
      <c r="L1200" s="98"/>
      <c r="M1200" s="55"/>
      <c r="N1200" s="56"/>
      <c r="O1200" s="425"/>
    </row>
    <row r="1201" hidden="1">
      <c r="A1201" s="49">
        <v>1.0</v>
      </c>
      <c r="B1201" s="51" t="s">
        <v>127</v>
      </c>
      <c r="C1201" s="51" t="s">
        <v>11585</v>
      </c>
      <c r="D1201" s="49">
        <v>985.0</v>
      </c>
      <c r="E1201" s="49" t="s">
        <v>18</v>
      </c>
      <c r="F1201" s="49" t="s">
        <v>1608</v>
      </c>
      <c r="G1201" s="51" t="s">
        <v>1629</v>
      </c>
      <c r="H1201" s="96">
        <v>44077.0</v>
      </c>
      <c r="I1201" s="96">
        <v>44084.0</v>
      </c>
      <c r="J1201" s="81" t="s">
        <v>11586</v>
      </c>
      <c r="K1201" s="54" t="s">
        <v>18</v>
      </c>
      <c r="L1201" s="98" t="s">
        <v>18</v>
      </c>
      <c r="M1201" s="55" t="s">
        <v>18</v>
      </c>
      <c r="N1201" s="56" t="s">
        <v>18</v>
      </c>
      <c r="O1201" s="88"/>
    </row>
    <row r="1202" hidden="1">
      <c r="A1202" s="51">
        <v>2.0</v>
      </c>
      <c r="B1202" s="51" t="s">
        <v>5106</v>
      </c>
      <c r="C1202" s="51" t="s">
        <v>11587</v>
      </c>
      <c r="D1202" s="51">
        <v>1022.0</v>
      </c>
      <c r="E1202" s="51" t="s">
        <v>18</v>
      </c>
      <c r="F1202" s="51" t="s">
        <v>1608</v>
      </c>
      <c r="G1202" s="51" t="s">
        <v>1629</v>
      </c>
      <c r="H1202" s="182">
        <v>44082.0</v>
      </c>
      <c r="I1202" s="182">
        <v>44084.0</v>
      </c>
      <c r="J1202" s="81" t="s">
        <v>11588</v>
      </c>
      <c r="K1202" s="439" t="s">
        <v>18</v>
      </c>
      <c r="L1202" s="51" t="s">
        <v>18</v>
      </c>
      <c r="M1202" s="51" t="s">
        <v>18</v>
      </c>
      <c r="N1202" s="51" t="s">
        <v>18</v>
      </c>
      <c r="O1202" s="425"/>
    </row>
    <row r="1203" hidden="1">
      <c r="A1203" s="49">
        <v>1.0</v>
      </c>
      <c r="B1203" s="51" t="s">
        <v>1614</v>
      </c>
      <c r="C1203" s="51" t="s">
        <v>11589</v>
      </c>
      <c r="D1203" s="49">
        <v>1037.0</v>
      </c>
      <c r="E1203" s="49" t="s">
        <v>18</v>
      </c>
      <c r="F1203" s="49" t="s">
        <v>1608</v>
      </c>
      <c r="G1203" s="51" t="s">
        <v>18</v>
      </c>
      <c r="H1203" s="96">
        <v>44088.0</v>
      </c>
      <c r="I1203" s="96">
        <v>44088.0</v>
      </c>
      <c r="J1203" s="53" t="s">
        <v>11590</v>
      </c>
      <c r="K1203" s="54" t="s">
        <v>18</v>
      </c>
      <c r="L1203" s="98" t="s">
        <v>18</v>
      </c>
      <c r="M1203" s="55" t="s">
        <v>18</v>
      </c>
      <c r="N1203" s="56" t="s">
        <v>18</v>
      </c>
      <c r="O1203" s="425"/>
    </row>
    <row r="1204" hidden="1">
      <c r="A1204" s="49">
        <v>1.0</v>
      </c>
      <c r="B1204" s="51" t="s">
        <v>11591</v>
      </c>
      <c r="C1204" s="51" t="s">
        <v>70</v>
      </c>
      <c r="D1204" s="49">
        <v>1043.0</v>
      </c>
      <c r="E1204" s="49" t="s">
        <v>18</v>
      </c>
      <c r="F1204" s="49" t="s">
        <v>1608</v>
      </c>
      <c r="G1204" s="51" t="s">
        <v>18</v>
      </c>
      <c r="H1204" s="96">
        <v>44089.0</v>
      </c>
      <c r="I1204" s="96">
        <v>44090.0</v>
      </c>
      <c r="J1204" s="81" t="s">
        <v>11592</v>
      </c>
      <c r="K1204" s="54" t="s">
        <v>18</v>
      </c>
      <c r="L1204" s="98" t="s">
        <v>18</v>
      </c>
      <c r="M1204" s="55" t="s">
        <v>18</v>
      </c>
      <c r="N1204" s="56" t="s">
        <v>18</v>
      </c>
      <c r="O1204" s="88"/>
    </row>
    <row r="1205" hidden="1">
      <c r="A1205" s="49">
        <v>2.0</v>
      </c>
      <c r="B1205" s="128" t="s">
        <v>258</v>
      </c>
      <c r="C1205" s="51" t="s">
        <v>11593</v>
      </c>
      <c r="D1205" s="210">
        <v>1071.0</v>
      </c>
      <c r="E1205" s="210" t="s">
        <v>18</v>
      </c>
      <c r="F1205" s="210" t="s">
        <v>1608</v>
      </c>
      <c r="G1205" s="128" t="s">
        <v>18</v>
      </c>
      <c r="H1205" s="212">
        <v>44092.0</v>
      </c>
      <c r="I1205" s="212">
        <v>44099.0</v>
      </c>
      <c r="J1205" s="53" t="s">
        <v>11594</v>
      </c>
      <c r="K1205" s="453" t="s">
        <v>18</v>
      </c>
      <c r="L1205" s="454" t="s">
        <v>18</v>
      </c>
      <c r="M1205" s="455" t="s">
        <v>18</v>
      </c>
      <c r="N1205" s="456" t="s">
        <v>18</v>
      </c>
      <c r="O1205" s="425"/>
    </row>
    <row r="1206" hidden="1">
      <c r="A1206" s="49">
        <v>2.0</v>
      </c>
      <c r="B1206" s="51" t="s">
        <v>11595</v>
      </c>
      <c r="C1206" s="51" t="s">
        <v>11596</v>
      </c>
      <c r="D1206" s="49">
        <v>1115.0</v>
      </c>
      <c r="E1206" s="49" t="s">
        <v>18</v>
      </c>
      <c r="F1206" s="49" t="s">
        <v>1608</v>
      </c>
      <c r="G1206" s="51" t="s">
        <v>411</v>
      </c>
      <c r="H1206" s="96">
        <v>44098.0</v>
      </c>
      <c r="I1206" s="200">
        <v>44109.0</v>
      </c>
      <c r="J1206" s="53" t="s">
        <v>11597</v>
      </c>
      <c r="K1206" s="54" t="s">
        <v>18</v>
      </c>
      <c r="L1206" s="98" t="s">
        <v>18</v>
      </c>
      <c r="M1206" s="55" t="s">
        <v>18</v>
      </c>
      <c r="N1206" s="56" t="s">
        <v>18</v>
      </c>
      <c r="O1206" s="425"/>
    </row>
    <row r="1207" hidden="1">
      <c r="A1207" s="210">
        <v>2.0</v>
      </c>
      <c r="B1207" s="128" t="s">
        <v>127</v>
      </c>
      <c r="C1207" s="128" t="s">
        <v>11598</v>
      </c>
      <c r="D1207" s="210">
        <v>1184.0</v>
      </c>
      <c r="E1207" s="210" t="s">
        <v>18</v>
      </c>
      <c r="F1207" s="210" t="s">
        <v>1608</v>
      </c>
      <c r="G1207" s="128" t="s">
        <v>1629</v>
      </c>
      <c r="H1207" s="212">
        <v>44162.0</v>
      </c>
      <c r="I1207" s="212">
        <v>44168.0</v>
      </c>
      <c r="J1207" s="53" t="s">
        <v>11599</v>
      </c>
      <c r="K1207" s="132" t="s">
        <v>18</v>
      </c>
      <c r="L1207" s="133" t="s">
        <v>18</v>
      </c>
      <c r="M1207" s="134" t="s">
        <v>18</v>
      </c>
      <c r="N1207" s="213" t="s">
        <v>18</v>
      </c>
      <c r="O1207" s="58"/>
    </row>
    <row r="1208" hidden="1">
      <c r="A1208" s="49">
        <v>2.0</v>
      </c>
      <c r="B1208" s="51" t="s">
        <v>108</v>
      </c>
      <c r="C1208" s="51" t="s">
        <v>11600</v>
      </c>
      <c r="D1208" s="49" t="s">
        <v>18</v>
      </c>
      <c r="E1208" s="49" t="s">
        <v>5035</v>
      </c>
      <c r="F1208" s="49" t="s">
        <v>1608</v>
      </c>
      <c r="G1208" s="51" t="s">
        <v>10606</v>
      </c>
      <c r="H1208" s="96">
        <v>43838.0</v>
      </c>
      <c r="I1208" s="96">
        <v>43844.0</v>
      </c>
      <c r="J1208" s="53" t="s">
        <v>11601</v>
      </c>
      <c r="K1208" s="54">
        <v>8.5294485E7</v>
      </c>
      <c r="L1208" s="98" t="s">
        <v>18</v>
      </c>
      <c r="M1208" s="55" t="s">
        <v>18</v>
      </c>
      <c r="N1208" s="56" t="s">
        <v>18</v>
      </c>
      <c r="O1208" s="425"/>
    </row>
    <row r="1209" hidden="1">
      <c r="A1209" s="49">
        <v>2.0</v>
      </c>
      <c r="B1209" s="51" t="s">
        <v>108</v>
      </c>
      <c r="C1209" s="51" t="s">
        <v>8971</v>
      </c>
      <c r="D1209" s="49" t="s">
        <v>18</v>
      </c>
      <c r="E1209" s="49" t="s">
        <v>5035</v>
      </c>
      <c r="F1209" s="49" t="s">
        <v>1608</v>
      </c>
      <c r="G1209" s="51" t="s">
        <v>1946</v>
      </c>
      <c r="H1209" s="96">
        <v>43888.0</v>
      </c>
      <c r="I1209" s="96">
        <v>43907.0</v>
      </c>
      <c r="J1209" s="53" t="s">
        <v>11602</v>
      </c>
      <c r="K1209" s="54">
        <v>8.9454358E7</v>
      </c>
      <c r="L1209" s="398" t="s">
        <v>18</v>
      </c>
      <c r="M1209" s="55" t="s">
        <v>18</v>
      </c>
      <c r="N1209" s="56" t="s">
        <v>18</v>
      </c>
      <c r="O1209" s="425"/>
    </row>
    <row r="1210" hidden="1">
      <c r="A1210" s="49">
        <v>2.0</v>
      </c>
      <c r="B1210" s="51" t="s">
        <v>258</v>
      </c>
      <c r="C1210" s="51" t="s">
        <v>7820</v>
      </c>
      <c r="D1210" s="49">
        <v>571.0</v>
      </c>
      <c r="E1210" s="49" t="s">
        <v>5035</v>
      </c>
      <c r="F1210" s="49" t="s">
        <v>1608</v>
      </c>
      <c r="G1210" s="51" t="s">
        <v>11603</v>
      </c>
      <c r="H1210" s="96">
        <v>44000.0</v>
      </c>
      <c r="I1210" s="96">
        <v>44005.0</v>
      </c>
      <c r="J1210" s="53" t="s">
        <v>11604</v>
      </c>
      <c r="K1210" s="54">
        <v>8.9454358E7</v>
      </c>
      <c r="L1210" s="98" t="s">
        <v>18</v>
      </c>
      <c r="M1210" s="55" t="s">
        <v>18</v>
      </c>
      <c r="N1210" s="56" t="s">
        <v>18</v>
      </c>
      <c r="O1210" s="88"/>
    </row>
    <row r="1211" hidden="1">
      <c r="A1211" s="49">
        <v>2.0</v>
      </c>
      <c r="B1211" s="159" t="s">
        <v>5033</v>
      </c>
      <c r="C1211" s="51" t="s">
        <v>5034</v>
      </c>
      <c r="D1211" s="49">
        <v>922.0</v>
      </c>
      <c r="E1211" s="49" t="s">
        <v>5035</v>
      </c>
      <c r="F1211" s="49" t="s">
        <v>1608</v>
      </c>
      <c r="G1211" s="51" t="s">
        <v>1629</v>
      </c>
      <c r="H1211" s="96">
        <v>44095.0</v>
      </c>
      <c r="I1211" s="96">
        <v>44099.0</v>
      </c>
      <c r="J1211" s="53" t="s">
        <v>11605</v>
      </c>
      <c r="K1211" s="54">
        <v>8.9454358E7</v>
      </c>
      <c r="L1211" s="98" t="s">
        <v>18</v>
      </c>
      <c r="M1211" s="55" t="s">
        <v>18</v>
      </c>
      <c r="N1211" s="56" t="s">
        <v>18</v>
      </c>
      <c r="O1211" s="423"/>
    </row>
    <row r="1212">
      <c r="A1212" s="49">
        <v>2.0</v>
      </c>
      <c r="B1212" s="51" t="s">
        <v>339</v>
      </c>
      <c r="C1212" s="51" t="s">
        <v>4851</v>
      </c>
      <c r="D1212" s="49" t="s">
        <v>11606</v>
      </c>
      <c r="E1212" s="49" t="s">
        <v>1624</v>
      </c>
      <c r="F1212" s="49" t="s">
        <v>1608</v>
      </c>
      <c r="G1212" s="51" t="s">
        <v>497</v>
      </c>
      <c r="H1212" s="96">
        <v>43875.0</v>
      </c>
      <c r="I1212" s="96">
        <v>43882.0</v>
      </c>
      <c r="J1212" s="53" t="s">
        <v>11607</v>
      </c>
      <c r="K1212" s="54">
        <v>2.4112509E7</v>
      </c>
      <c r="L1212" s="98" t="s">
        <v>18</v>
      </c>
      <c r="M1212" s="55" t="s">
        <v>1626</v>
      </c>
      <c r="N1212" s="56" t="s">
        <v>18</v>
      </c>
      <c r="O1212" s="425"/>
    </row>
    <row r="1213">
      <c r="A1213" s="49">
        <v>2.0</v>
      </c>
      <c r="B1213" s="51" t="s">
        <v>1623</v>
      </c>
      <c r="C1213" s="51" t="s">
        <v>4851</v>
      </c>
      <c r="D1213" s="49">
        <v>247.0</v>
      </c>
      <c r="E1213" s="49" t="s">
        <v>1624</v>
      </c>
      <c r="F1213" s="49" t="s">
        <v>1608</v>
      </c>
      <c r="G1213" s="51" t="s">
        <v>497</v>
      </c>
      <c r="H1213" s="96">
        <v>43887.0</v>
      </c>
      <c r="I1213" s="96">
        <v>43889.0</v>
      </c>
      <c r="J1213" s="53" t="s">
        <v>11608</v>
      </c>
      <c r="K1213" s="54">
        <v>2.4112509E7</v>
      </c>
      <c r="L1213" s="98" t="s">
        <v>18</v>
      </c>
      <c r="M1213" s="55" t="s">
        <v>1626</v>
      </c>
      <c r="N1213" s="56" t="s">
        <v>18</v>
      </c>
      <c r="O1213" s="425"/>
    </row>
    <row r="1214" hidden="1">
      <c r="A1214" s="49">
        <v>2.0</v>
      </c>
      <c r="B1214" s="51" t="s">
        <v>8056</v>
      </c>
      <c r="C1214" s="51">
        <v>15.0</v>
      </c>
      <c r="D1214" s="49">
        <v>1031.0</v>
      </c>
      <c r="E1214" s="49" t="s">
        <v>1624</v>
      </c>
      <c r="F1214" s="49" t="s">
        <v>1608</v>
      </c>
      <c r="G1214" s="51" t="s">
        <v>10606</v>
      </c>
      <c r="H1214" s="96">
        <v>43762.0</v>
      </c>
      <c r="I1214" s="96">
        <v>43852.0</v>
      </c>
      <c r="J1214" s="53" t="s">
        <v>11609</v>
      </c>
      <c r="K1214" s="54">
        <v>2.442759E7</v>
      </c>
      <c r="L1214" s="98" t="s">
        <v>18</v>
      </c>
      <c r="M1214" s="49" t="s">
        <v>18</v>
      </c>
      <c r="N1214" s="67" t="s">
        <v>18</v>
      </c>
      <c r="O1214" s="425"/>
    </row>
    <row r="1215" hidden="1">
      <c r="A1215" s="49">
        <v>2.0</v>
      </c>
      <c r="B1215" s="206" t="s">
        <v>1623</v>
      </c>
      <c r="C1215" s="51" t="s">
        <v>11610</v>
      </c>
      <c r="D1215" s="49">
        <v>286.0</v>
      </c>
      <c r="E1215" s="49" t="s">
        <v>1624</v>
      </c>
      <c r="F1215" s="49" t="s">
        <v>1608</v>
      </c>
      <c r="G1215" s="51" t="s">
        <v>497</v>
      </c>
      <c r="H1215" s="96">
        <v>43909.0</v>
      </c>
      <c r="I1215" s="96">
        <v>43913.0</v>
      </c>
      <c r="J1215" s="53" t="s">
        <v>11611</v>
      </c>
      <c r="K1215" s="54">
        <v>2.4112509E7</v>
      </c>
      <c r="L1215" s="98" t="s">
        <v>18</v>
      </c>
      <c r="M1215" s="55" t="s">
        <v>18</v>
      </c>
      <c r="N1215" s="56" t="s">
        <v>18</v>
      </c>
      <c r="O1215" s="425"/>
    </row>
    <row r="1216" hidden="1">
      <c r="A1216" s="49">
        <v>2.0</v>
      </c>
      <c r="B1216" s="206" t="s">
        <v>9032</v>
      </c>
      <c r="C1216" s="51" t="s">
        <v>9033</v>
      </c>
      <c r="D1216" s="49" t="s">
        <v>18</v>
      </c>
      <c r="E1216" s="49" t="s">
        <v>11612</v>
      </c>
      <c r="F1216" s="49" t="s">
        <v>1608</v>
      </c>
      <c r="G1216" s="51" t="s">
        <v>1629</v>
      </c>
      <c r="H1216" s="96">
        <v>43824.0</v>
      </c>
      <c r="I1216" s="96">
        <v>43840.0</v>
      </c>
      <c r="J1216" s="53" t="s">
        <v>11613</v>
      </c>
      <c r="K1216" s="54">
        <v>1850000.0</v>
      </c>
      <c r="L1216" s="98" t="s">
        <v>18</v>
      </c>
      <c r="M1216" s="49" t="s">
        <v>18</v>
      </c>
      <c r="N1216" s="56" t="s">
        <v>18</v>
      </c>
      <c r="O1216" s="425"/>
    </row>
    <row r="1217" hidden="1">
      <c r="A1217" s="49">
        <v>2.0</v>
      </c>
      <c r="B1217" s="51" t="s">
        <v>1021</v>
      </c>
      <c r="C1217" s="49" t="s">
        <v>9026</v>
      </c>
      <c r="D1217" s="49">
        <v>1242.0</v>
      </c>
      <c r="E1217" s="49" t="s">
        <v>11614</v>
      </c>
      <c r="F1217" s="49" t="s">
        <v>1608</v>
      </c>
      <c r="G1217" s="51" t="s">
        <v>18</v>
      </c>
      <c r="H1217" s="96">
        <v>43817.0</v>
      </c>
      <c r="I1217" s="96">
        <v>43852.0</v>
      </c>
      <c r="J1217" s="53" t="s">
        <v>11615</v>
      </c>
      <c r="K1217" s="54">
        <v>7.0726353E7</v>
      </c>
      <c r="L1217" s="98" t="s">
        <v>18</v>
      </c>
      <c r="M1217" s="49" t="s">
        <v>18</v>
      </c>
      <c r="N1217" s="67" t="s">
        <v>18</v>
      </c>
      <c r="O1217" s="425"/>
    </row>
    <row r="1218" hidden="1">
      <c r="A1218" s="49">
        <v>2.0</v>
      </c>
      <c r="B1218" s="51" t="s">
        <v>1021</v>
      </c>
      <c r="C1218" s="51" t="s">
        <v>11616</v>
      </c>
      <c r="D1218" s="49">
        <v>392.0</v>
      </c>
      <c r="E1218" s="49" t="s">
        <v>11614</v>
      </c>
      <c r="F1218" s="49" t="s">
        <v>1608</v>
      </c>
      <c r="G1218" s="51" t="s">
        <v>1629</v>
      </c>
      <c r="H1218" s="96">
        <v>43944.0</v>
      </c>
      <c r="I1218" s="96">
        <v>43959.0</v>
      </c>
      <c r="J1218" s="53" t="s">
        <v>11617</v>
      </c>
      <c r="K1218" s="54">
        <v>4.9681994E7</v>
      </c>
      <c r="L1218" s="98" t="s">
        <v>18</v>
      </c>
      <c r="M1218" s="55" t="s">
        <v>18</v>
      </c>
      <c r="N1218" s="56" t="s">
        <v>18</v>
      </c>
      <c r="O1218" s="425"/>
    </row>
    <row r="1219" hidden="1">
      <c r="A1219" s="49">
        <v>1.0</v>
      </c>
      <c r="B1219" s="51" t="s">
        <v>11618</v>
      </c>
      <c r="C1219" s="85" t="s">
        <v>318</v>
      </c>
      <c r="D1219" s="49">
        <v>36.0</v>
      </c>
      <c r="E1219" s="49" t="s">
        <v>11619</v>
      </c>
      <c r="F1219" s="49" t="s">
        <v>1608</v>
      </c>
      <c r="G1219" s="51" t="s">
        <v>18</v>
      </c>
      <c r="H1219" s="96">
        <v>43845.0</v>
      </c>
      <c r="I1219" s="96">
        <v>43846.0</v>
      </c>
      <c r="J1219" s="53" t="s">
        <v>8456</v>
      </c>
      <c r="K1219" s="54">
        <v>655493.0</v>
      </c>
      <c r="L1219" s="98" t="s">
        <v>18</v>
      </c>
      <c r="M1219" s="55" t="s">
        <v>18</v>
      </c>
      <c r="N1219" s="56" t="s">
        <v>18</v>
      </c>
      <c r="O1219" s="88"/>
    </row>
    <row r="1220" hidden="1">
      <c r="A1220" s="49">
        <v>1.0</v>
      </c>
      <c r="B1220" s="51" t="s">
        <v>11618</v>
      </c>
      <c r="C1220" s="51" t="s">
        <v>318</v>
      </c>
      <c r="D1220" s="532" t="s">
        <v>18</v>
      </c>
      <c r="E1220" s="49" t="s">
        <v>11619</v>
      </c>
      <c r="F1220" s="49" t="s">
        <v>1608</v>
      </c>
      <c r="G1220" s="51" t="s">
        <v>18</v>
      </c>
      <c r="H1220" s="96">
        <v>43920.0</v>
      </c>
      <c r="I1220" s="96">
        <v>43920.0</v>
      </c>
      <c r="J1220" s="53" t="s">
        <v>11620</v>
      </c>
      <c r="K1220" s="54">
        <v>655493.0</v>
      </c>
      <c r="L1220" s="98" t="s">
        <v>18</v>
      </c>
      <c r="M1220" s="55" t="s">
        <v>18</v>
      </c>
      <c r="N1220" s="56" t="s">
        <v>18</v>
      </c>
      <c r="O1220" s="88"/>
    </row>
    <row r="1221" hidden="1">
      <c r="A1221" s="49">
        <v>2.0</v>
      </c>
      <c r="B1221" s="51" t="s">
        <v>2212</v>
      </c>
      <c r="C1221" s="51" t="s">
        <v>4855</v>
      </c>
      <c r="D1221" s="49">
        <v>39.0</v>
      </c>
      <c r="E1221" s="49" t="s">
        <v>4856</v>
      </c>
      <c r="F1221" s="49" t="s">
        <v>1608</v>
      </c>
      <c r="G1221" s="51" t="s">
        <v>1629</v>
      </c>
      <c r="H1221" s="96">
        <v>43846.0</v>
      </c>
      <c r="I1221" s="96">
        <v>43851.0</v>
      </c>
      <c r="J1221" s="53" t="s">
        <v>11621</v>
      </c>
      <c r="K1221" s="54" t="s">
        <v>18</v>
      </c>
      <c r="L1221" s="98" t="s">
        <v>18</v>
      </c>
      <c r="M1221" s="55" t="s">
        <v>18</v>
      </c>
      <c r="N1221" s="56" t="s">
        <v>18</v>
      </c>
      <c r="O1221" s="425"/>
    </row>
    <row r="1222" hidden="1">
      <c r="A1222" s="49">
        <v>1.0</v>
      </c>
      <c r="B1222" s="51" t="s">
        <v>2212</v>
      </c>
      <c r="C1222" s="51" t="s">
        <v>4855</v>
      </c>
      <c r="D1222" s="51" t="s">
        <v>18</v>
      </c>
      <c r="E1222" s="49" t="s">
        <v>4856</v>
      </c>
      <c r="F1222" s="49" t="s">
        <v>1608</v>
      </c>
      <c r="G1222" s="51" t="s">
        <v>1629</v>
      </c>
      <c r="H1222" s="96">
        <v>43864.0</v>
      </c>
      <c r="I1222" s="96">
        <v>43892.0</v>
      </c>
      <c r="J1222" s="53" t="s">
        <v>4857</v>
      </c>
      <c r="K1222" s="54">
        <v>7.005E7</v>
      </c>
      <c r="L1222" s="98" t="s">
        <v>18</v>
      </c>
      <c r="M1222" s="55" t="s">
        <v>18</v>
      </c>
      <c r="N1222" s="56" t="s">
        <v>18</v>
      </c>
      <c r="O1222" s="88"/>
    </row>
    <row r="1223">
      <c r="A1223" s="210">
        <v>2.0</v>
      </c>
      <c r="B1223" s="128" t="s">
        <v>339</v>
      </c>
      <c r="C1223" s="128" t="s">
        <v>4851</v>
      </c>
      <c r="D1223" s="210" t="s">
        <v>18</v>
      </c>
      <c r="E1223" s="210" t="s">
        <v>1624</v>
      </c>
      <c r="F1223" s="210" t="s">
        <v>1608</v>
      </c>
      <c r="G1223" s="128" t="s">
        <v>497</v>
      </c>
      <c r="H1223" s="212">
        <v>44161.0</v>
      </c>
      <c r="I1223" s="212">
        <v>44161.0</v>
      </c>
      <c r="J1223" s="53" t="s">
        <v>11622</v>
      </c>
      <c r="K1223" s="132">
        <v>2.4112509E7</v>
      </c>
      <c r="L1223" s="133" t="s">
        <v>11623</v>
      </c>
      <c r="M1223" s="134" t="s">
        <v>1626</v>
      </c>
      <c r="N1223" s="213">
        <v>764730.0</v>
      </c>
      <c r="O1223" s="88" t="s">
        <v>695</v>
      </c>
    </row>
    <row r="1224">
      <c r="A1224" s="49">
        <v>2.0</v>
      </c>
      <c r="B1224" s="51" t="s">
        <v>1021</v>
      </c>
      <c r="C1224" s="51" t="s">
        <v>2685</v>
      </c>
      <c r="D1224" s="49">
        <v>979.0</v>
      </c>
      <c r="E1224" s="49" t="s">
        <v>1638</v>
      </c>
      <c r="F1224" s="49" t="s">
        <v>1608</v>
      </c>
      <c r="G1224" s="51" t="s">
        <v>1946</v>
      </c>
      <c r="H1224" s="200">
        <v>44111.0</v>
      </c>
      <c r="I1224" s="96">
        <v>44123.0</v>
      </c>
      <c r="J1224" s="296" t="s">
        <v>11624</v>
      </c>
      <c r="K1224" s="54">
        <v>6.5025E7</v>
      </c>
      <c r="L1224" s="98" t="s">
        <v>5072</v>
      </c>
      <c r="M1224" s="55" t="s">
        <v>1640</v>
      </c>
      <c r="N1224" s="56" t="s">
        <v>18</v>
      </c>
      <c r="O1224" s="425"/>
    </row>
    <row r="1225" hidden="1">
      <c r="A1225" s="49">
        <v>2.0</v>
      </c>
      <c r="B1225" s="51" t="s">
        <v>1021</v>
      </c>
      <c r="C1225" s="51" t="s">
        <v>11625</v>
      </c>
      <c r="D1225" s="49">
        <v>35.0</v>
      </c>
      <c r="E1225" s="49" t="s">
        <v>1638</v>
      </c>
      <c r="F1225" s="49" t="s">
        <v>1608</v>
      </c>
      <c r="G1225" s="51" t="s">
        <v>18</v>
      </c>
      <c r="H1225" s="96">
        <v>43847.0</v>
      </c>
      <c r="I1225" s="96">
        <v>43851.0</v>
      </c>
      <c r="J1225" s="53" t="s">
        <v>11626</v>
      </c>
      <c r="K1225" s="54">
        <v>1.23223591E8</v>
      </c>
      <c r="L1225" s="98" t="s">
        <v>18</v>
      </c>
      <c r="M1225" s="55" t="s">
        <v>18</v>
      </c>
      <c r="N1225" s="56" t="s">
        <v>18</v>
      </c>
      <c r="O1225" s="425"/>
    </row>
    <row r="1226" hidden="1">
      <c r="A1226" s="49">
        <v>2.0</v>
      </c>
      <c r="B1226" s="51" t="s">
        <v>1021</v>
      </c>
      <c r="C1226" s="51" t="s">
        <v>11627</v>
      </c>
      <c r="D1226" s="49" t="s">
        <v>18</v>
      </c>
      <c r="E1226" s="49" t="s">
        <v>1638</v>
      </c>
      <c r="F1226" s="49" t="s">
        <v>1608</v>
      </c>
      <c r="G1226" s="51" t="s">
        <v>1629</v>
      </c>
      <c r="H1226" s="200">
        <v>43893.0</v>
      </c>
      <c r="I1226" s="200">
        <v>43893.0</v>
      </c>
      <c r="J1226" s="81" t="s">
        <v>11628</v>
      </c>
      <c r="K1226" s="54">
        <v>1.23223591E8</v>
      </c>
      <c r="L1226" s="98" t="s">
        <v>18</v>
      </c>
      <c r="M1226" s="55" t="s">
        <v>18</v>
      </c>
      <c r="N1226" s="56" t="s">
        <v>18</v>
      </c>
      <c r="O1226" s="88"/>
    </row>
    <row r="1227" hidden="1">
      <c r="A1227" s="49">
        <v>2.0</v>
      </c>
      <c r="B1227" s="51" t="s">
        <v>1021</v>
      </c>
      <c r="C1227" s="51" t="s">
        <v>11629</v>
      </c>
      <c r="D1227" s="49">
        <v>276.0</v>
      </c>
      <c r="E1227" s="49" t="s">
        <v>1638</v>
      </c>
      <c r="F1227" s="49" t="s">
        <v>1608</v>
      </c>
      <c r="G1227" s="51" t="s">
        <v>1629</v>
      </c>
      <c r="H1227" s="96">
        <v>43908.0</v>
      </c>
      <c r="I1227" s="96">
        <v>43922.0</v>
      </c>
      <c r="J1227" s="53" t="s">
        <v>11630</v>
      </c>
      <c r="K1227" s="54">
        <v>1.29798443E8</v>
      </c>
      <c r="L1227" s="98" t="s">
        <v>18</v>
      </c>
      <c r="M1227" s="55" t="s">
        <v>18</v>
      </c>
      <c r="N1227" s="56" t="s">
        <v>18</v>
      </c>
      <c r="O1227" s="425"/>
    </row>
    <row r="1228" hidden="1">
      <c r="A1228" s="49">
        <v>2.0</v>
      </c>
      <c r="B1228" s="51" t="s">
        <v>1021</v>
      </c>
      <c r="C1228" s="51" t="s">
        <v>11631</v>
      </c>
      <c r="D1228" s="49">
        <v>777.0</v>
      </c>
      <c r="E1228" s="49" t="s">
        <v>1638</v>
      </c>
      <c r="F1228" s="49" t="s">
        <v>1608</v>
      </c>
      <c r="G1228" s="51" t="s">
        <v>411</v>
      </c>
      <c r="H1228" s="96">
        <v>44057.0</v>
      </c>
      <c r="I1228" s="96">
        <v>44061.0</v>
      </c>
      <c r="J1228" s="53" t="s">
        <v>11632</v>
      </c>
      <c r="K1228" s="54">
        <v>7.4853202E7</v>
      </c>
      <c r="L1228" s="98" t="s">
        <v>18</v>
      </c>
      <c r="M1228" s="55" t="s">
        <v>18</v>
      </c>
      <c r="N1228" s="56" t="s">
        <v>18</v>
      </c>
      <c r="O1228" s="425"/>
    </row>
    <row r="1229" hidden="1">
      <c r="A1229" s="49">
        <v>2.0</v>
      </c>
      <c r="B1229" s="51" t="s">
        <v>1021</v>
      </c>
      <c r="C1229" s="51" t="s">
        <v>2685</v>
      </c>
      <c r="D1229" s="49" t="s">
        <v>18</v>
      </c>
      <c r="E1229" s="49" t="s">
        <v>1638</v>
      </c>
      <c r="F1229" s="49" t="s">
        <v>1608</v>
      </c>
      <c r="G1229" s="51" t="s">
        <v>1629</v>
      </c>
      <c r="H1229" s="96">
        <v>44102.0</v>
      </c>
      <c r="I1229" s="96">
        <v>44102.0</v>
      </c>
      <c r="J1229" s="53" t="s">
        <v>11633</v>
      </c>
      <c r="K1229" s="54">
        <v>6.5025E7</v>
      </c>
      <c r="L1229" s="98" t="s">
        <v>18</v>
      </c>
      <c r="M1229" s="55" t="s">
        <v>18</v>
      </c>
      <c r="N1229" s="56" t="s">
        <v>18</v>
      </c>
      <c r="O1229" s="425"/>
    </row>
    <row r="1230" hidden="1">
      <c r="A1230" s="49">
        <v>2.0</v>
      </c>
      <c r="B1230" s="85" t="s">
        <v>1876</v>
      </c>
      <c r="C1230" s="51" t="s">
        <v>2685</v>
      </c>
      <c r="D1230" s="49">
        <v>1042.0</v>
      </c>
      <c r="E1230" s="49" t="s">
        <v>1638</v>
      </c>
      <c r="F1230" s="49" t="s">
        <v>1608</v>
      </c>
      <c r="G1230" s="128" t="s">
        <v>1629</v>
      </c>
      <c r="H1230" s="96">
        <v>44126.0</v>
      </c>
      <c r="I1230" s="96">
        <v>44132.0</v>
      </c>
      <c r="J1230" s="53" t="s">
        <v>11634</v>
      </c>
      <c r="K1230" s="54" t="s">
        <v>18</v>
      </c>
      <c r="L1230" s="98" t="s">
        <v>18</v>
      </c>
      <c r="M1230" s="55" t="s">
        <v>18</v>
      </c>
      <c r="N1230" s="56" t="s">
        <v>18</v>
      </c>
      <c r="O1230" s="425"/>
    </row>
    <row r="1231" hidden="1">
      <c r="A1231" s="210">
        <v>2.0</v>
      </c>
      <c r="B1231" s="128" t="s">
        <v>1021</v>
      </c>
      <c r="C1231" s="128" t="s">
        <v>2685</v>
      </c>
      <c r="D1231" s="210">
        <v>1102.0</v>
      </c>
      <c r="E1231" s="210" t="s">
        <v>1638</v>
      </c>
      <c r="F1231" s="210" t="s">
        <v>1608</v>
      </c>
      <c r="G1231" s="128" t="s">
        <v>411</v>
      </c>
      <c r="H1231" s="212">
        <v>44144.0</v>
      </c>
      <c r="I1231" s="212">
        <v>44160.0</v>
      </c>
      <c r="J1231" s="53" t="s">
        <v>11635</v>
      </c>
      <c r="K1231" s="132" t="s">
        <v>18</v>
      </c>
      <c r="L1231" s="133" t="s">
        <v>18</v>
      </c>
      <c r="M1231" s="134" t="s">
        <v>18</v>
      </c>
      <c r="N1231" s="213" t="s">
        <v>18</v>
      </c>
      <c r="O1231" s="154"/>
    </row>
    <row r="1232" hidden="1">
      <c r="A1232" s="49">
        <v>2.0</v>
      </c>
      <c r="B1232" s="51" t="s">
        <v>11636</v>
      </c>
      <c r="C1232" s="51" t="s">
        <v>2489</v>
      </c>
      <c r="D1232" s="49">
        <v>32.0</v>
      </c>
      <c r="E1232" s="49" t="s">
        <v>11637</v>
      </c>
      <c r="F1232" s="49" t="s">
        <v>1608</v>
      </c>
      <c r="G1232" s="51" t="s">
        <v>18</v>
      </c>
      <c r="H1232" s="96">
        <v>43845.0</v>
      </c>
      <c r="I1232" s="96">
        <v>43852.0</v>
      </c>
      <c r="J1232" s="53" t="s">
        <v>11638</v>
      </c>
      <c r="K1232" s="54">
        <v>3.6E7</v>
      </c>
      <c r="L1232" s="98" t="s">
        <v>18</v>
      </c>
      <c r="M1232" s="55" t="s">
        <v>18</v>
      </c>
      <c r="N1232" s="56" t="s">
        <v>18</v>
      </c>
      <c r="O1232" s="425"/>
    </row>
    <row r="1233" hidden="1">
      <c r="A1233" s="49">
        <v>2.0</v>
      </c>
      <c r="B1233" s="51" t="s">
        <v>258</v>
      </c>
      <c r="C1233" s="51" t="s">
        <v>11639</v>
      </c>
      <c r="D1233" s="49">
        <v>117.0</v>
      </c>
      <c r="E1233" s="49" t="s">
        <v>9904</v>
      </c>
      <c r="F1233" s="49" t="s">
        <v>1608</v>
      </c>
      <c r="G1233" s="51" t="s">
        <v>202</v>
      </c>
      <c r="H1233" s="96">
        <v>43860.0</v>
      </c>
      <c r="I1233" s="96">
        <v>43865.0</v>
      </c>
      <c r="J1233" s="53" t="s">
        <v>11640</v>
      </c>
      <c r="K1233" s="54">
        <v>1710226.0</v>
      </c>
      <c r="L1233" s="98" t="s">
        <v>18</v>
      </c>
      <c r="M1233" s="49" t="s">
        <v>18</v>
      </c>
      <c r="N1233" s="67" t="s">
        <v>18</v>
      </c>
      <c r="O1233" s="88"/>
    </row>
    <row r="1234" hidden="1">
      <c r="A1234" s="49">
        <v>1.0</v>
      </c>
      <c r="B1234" s="51" t="s">
        <v>5033</v>
      </c>
      <c r="C1234" s="51" t="s">
        <v>11641</v>
      </c>
      <c r="D1234" s="49" t="s">
        <v>18</v>
      </c>
      <c r="E1234" s="49" t="s">
        <v>11642</v>
      </c>
      <c r="F1234" s="49" t="s">
        <v>1608</v>
      </c>
      <c r="G1234" s="51" t="s">
        <v>10606</v>
      </c>
      <c r="H1234" s="96">
        <v>43850.0</v>
      </c>
      <c r="I1234" s="200">
        <v>43852.0</v>
      </c>
      <c r="J1234" s="53" t="s">
        <v>8854</v>
      </c>
      <c r="K1234" s="54">
        <v>1356910.0</v>
      </c>
      <c r="L1234" s="98" t="s">
        <v>18</v>
      </c>
      <c r="M1234" s="55" t="s">
        <v>18</v>
      </c>
      <c r="N1234" s="56" t="s">
        <v>18</v>
      </c>
      <c r="O1234" s="425"/>
    </row>
    <row r="1235" hidden="1">
      <c r="A1235" s="49">
        <v>2.0</v>
      </c>
      <c r="B1235" s="51" t="s">
        <v>704</v>
      </c>
      <c r="C1235" s="51" t="s">
        <v>11643</v>
      </c>
      <c r="D1235" s="49" t="s">
        <v>18</v>
      </c>
      <c r="E1235" s="49" t="s">
        <v>11644</v>
      </c>
      <c r="F1235" s="49" t="s">
        <v>1608</v>
      </c>
      <c r="G1235" s="51" t="s">
        <v>497</v>
      </c>
      <c r="H1235" s="96">
        <v>43854.0</v>
      </c>
      <c r="I1235" s="96">
        <v>43857.0</v>
      </c>
      <c r="J1235" s="53" t="s">
        <v>11645</v>
      </c>
      <c r="K1235" s="54">
        <v>2.436E7</v>
      </c>
      <c r="L1235" s="98" t="s">
        <v>18</v>
      </c>
      <c r="M1235" s="55" t="s">
        <v>18</v>
      </c>
      <c r="N1235" s="56" t="s">
        <v>18</v>
      </c>
      <c r="O1235" s="425"/>
    </row>
    <row r="1236" hidden="1">
      <c r="A1236" s="49">
        <v>1.0</v>
      </c>
      <c r="B1236" s="51" t="s">
        <v>704</v>
      </c>
      <c r="C1236" s="51" t="s">
        <v>11646</v>
      </c>
      <c r="D1236" s="49" t="s">
        <v>18</v>
      </c>
      <c r="E1236" s="49" t="s">
        <v>11644</v>
      </c>
      <c r="F1236" s="49" t="s">
        <v>1608</v>
      </c>
      <c r="G1236" s="51" t="s">
        <v>497</v>
      </c>
      <c r="H1236" s="96">
        <v>43873.0</v>
      </c>
      <c r="I1236" s="96">
        <v>43874.0</v>
      </c>
      <c r="J1236" s="53" t="s">
        <v>11647</v>
      </c>
      <c r="K1236" s="54">
        <v>2.16E7</v>
      </c>
      <c r="L1236" s="98" t="s">
        <v>18</v>
      </c>
      <c r="M1236" s="55" t="s">
        <v>18</v>
      </c>
      <c r="N1236" s="56" t="s">
        <v>18</v>
      </c>
      <c r="O1236" s="425"/>
    </row>
    <row r="1237" hidden="1">
      <c r="A1237" s="49">
        <v>2.0</v>
      </c>
      <c r="B1237" s="51" t="s">
        <v>11648</v>
      </c>
      <c r="C1237" s="51" t="s">
        <v>11649</v>
      </c>
      <c r="D1237" s="49">
        <v>83.0</v>
      </c>
      <c r="E1237" s="49" t="s">
        <v>11650</v>
      </c>
      <c r="F1237" s="49" t="s">
        <v>1608</v>
      </c>
      <c r="G1237" s="51" t="s">
        <v>1629</v>
      </c>
      <c r="H1237" s="96">
        <v>43854.0</v>
      </c>
      <c r="I1237" s="96">
        <v>43860.0</v>
      </c>
      <c r="J1237" s="53" t="s">
        <v>11651</v>
      </c>
      <c r="K1237" s="54">
        <v>4.4827221E7</v>
      </c>
      <c r="L1237" s="98" t="s">
        <v>18</v>
      </c>
      <c r="M1237" s="55" t="s">
        <v>18</v>
      </c>
      <c r="N1237" s="56" t="s">
        <v>18</v>
      </c>
      <c r="O1237" s="88"/>
    </row>
    <row r="1238" hidden="1">
      <c r="A1238" s="49">
        <v>2.0</v>
      </c>
      <c r="B1238" s="159" t="s">
        <v>258</v>
      </c>
      <c r="C1238" s="51" t="s">
        <v>8903</v>
      </c>
      <c r="D1238" s="49">
        <v>725.0</v>
      </c>
      <c r="E1238" s="49" t="s">
        <v>2183</v>
      </c>
      <c r="F1238" s="49" t="s">
        <v>1608</v>
      </c>
      <c r="G1238" s="51"/>
      <c r="H1238" s="96">
        <v>44015.0</v>
      </c>
      <c r="I1238" s="96">
        <v>44019.0</v>
      </c>
      <c r="J1238" s="81" t="s">
        <v>11652</v>
      </c>
      <c r="K1238" s="54">
        <v>3.31238E7</v>
      </c>
      <c r="L1238" s="98" t="s">
        <v>18</v>
      </c>
      <c r="M1238" s="55" t="s">
        <v>18</v>
      </c>
      <c r="N1238" s="56" t="s">
        <v>18</v>
      </c>
      <c r="O1238" s="88"/>
    </row>
    <row r="1239" hidden="1">
      <c r="A1239" s="49">
        <v>2.0</v>
      </c>
      <c r="B1239" s="51" t="s">
        <v>11653</v>
      </c>
      <c r="C1239" s="51" t="s">
        <v>11654</v>
      </c>
      <c r="D1239" s="49">
        <v>87.0</v>
      </c>
      <c r="E1239" s="49" t="s">
        <v>11655</v>
      </c>
      <c r="F1239" s="49" t="s">
        <v>1608</v>
      </c>
      <c r="G1239" s="51" t="s">
        <v>497</v>
      </c>
      <c r="H1239" s="96">
        <v>43854.0</v>
      </c>
      <c r="I1239" s="96">
        <v>43894.0</v>
      </c>
      <c r="J1239" s="53" t="s">
        <v>11656</v>
      </c>
      <c r="K1239" s="54">
        <v>5571000.0</v>
      </c>
      <c r="L1239" s="98" t="s">
        <v>18</v>
      </c>
      <c r="M1239" s="55" t="s">
        <v>18</v>
      </c>
      <c r="N1239" s="56" t="s">
        <v>18</v>
      </c>
      <c r="O1239" s="425"/>
    </row>
    <row r="1240" hidden="1">
      <c r="A1240" s="49">
        <v>2.0</v>
      </c>
      <c r="B1240" s="51" t="s">
        <v>9429</v>
      </c>
      <c r="C1240" s="51" t="s">
        <v>8927</v>
      </c>
      <c r="D1240" s="49">
        <v>97.0</v>
      </c>
      <c r="E1240" s="49" t="s">
        <v>8444</v>
      </c>
      <c r="F1240" s="49" t="s">
        <v>1608</v>
      </c>
      <c r="G1240" s="51" t="s">
        <v>172</v>
      </c>
      <c r="H1240" s="96">
        <v>43857.0</v>
      </c>
      <c r="I1240" s="96">
        <v>43860.0</v>
      </c>
      <c r="J1240" s="53" t="s">
        <v>11657</v>
      </c>
      <c r="K1240" s="54">
        <v>3.8500838E7</v>
      </c>
      <c r="L1240" s="98" t="s">
        <v>18</v>
      </c>
      <c r="M1240" s="55" t="s">
        <v>18</v>
      </c>
      <c r="N1240" s="56" t="s">
        <v>18</v>
      </c>
      <c r="O1240" s="425"/>
    </row>
    <row r="1241">
      <c r="A1241" s="49">
        <v>1.0</v>
      </c>
      <c r="B1241" s="51" t="s">
        <v>5582</v>
      </c>
      <c r="C1241" s="51" t="s">
        <v>8905</v>
      </c>
      <c r="D1241" s="49" t="s">
        <v>18</v>
      </c>
      <c r="E1241" s="49" t="s">
        <v>8906</v>
      </c>
      <c r="F1241" s="49" t="s">
        <v>1608</v>
      </c>
      <c r="G1241" s="51" t="s">
        <v>18</v>
      </c>
      <c r="H1241" s="96">
        <v>44000.0</v>
      </c>
      <c r="I1241" s="96">
        <v>44000.0</v>
      </c>
      <c r="J1241" s="53" t="s">
        <v>9762</v>
      </c>
      <c r="K1241" s="54">
        <v>782670.0</v>
      </c>
      <c r="L1241" s="51" t="s">
        <v>8908</v>
      </c>
      <c r="M1241" s="55" t="s">
        <v>8909</v>
      </c>
      <c r="N1241" s="56">
        <v>782670.0</v>
      </c>
      <c r="O1241" s="88" t="s">
        <v>695</v>
      </c>
    </row>
    <row r="1242" hidden="1">
      <c r="A1242" s="49">
        <v>2.0</v>
      </c>
      <c r="B1242" s="51" t="s">
        <v>6542</v>
      </c>
      <c r="C1242" s="51" t="s">
        <v>9374</v>
      </c>
      <c r="D1242" s="49" t="s">
        <v>18</v>
      </c>
      <c r="E1242" s="49" t="s">
        <v>9375</v>
      </c>
      <c r="F1242" s="49" t="s">
        <v>1608</v>
      </c>
      <c r="G1242" s="51" t="s">
        <v>172</v>
      </c>
      <c r="H1242" s="96">
        <v>43864.0</v>
      </c>
      <c r="I1242" s="96">
        <v>43865.0</v>
      </c>
      <c r="J1242" s="53" t="s">
        <v>8563</v>
      </c>
      <c r="K1242" s="54">
        <v>3.3722982E7</v>
      </c>
      <c r="L1242" s="98" t="s">
        <v>18</v>
      </c>
      <c r="M1242" s="55" t="s">
        <v>18</v>
      </c>
      <c r="N1242" s="56" t="s">
        <v>18</v>
      </c>
      <c r="O1242" s="425"/>
    </row>
    <row r="1243" hidden="1">
      <c r="A1243" s="49">
        <v>2.0</v>
      </c>
      <c r="B1243" s="51" t="s">
        <v>2052</v>
      </c>
      <c r="C1243" s="51" t="s">
        <v>11658</v>
      </c>
      <c r="D1243" s="49">
        <v>85.0</v>
      </c>
      <c r="E1243" s="49" t="s">
        <v>11659</v>
      </c>
      <c r="F1243" s="49" t="s">
        <v>1608</v>
      </c>
      <c r="G1243" s="51" t="s">
        <v>1629</v>
      </c>
      <c r="H1243" s="96">
        <v>43854.0</v>
      </c>
      <c r="I1243" s="96">
        <v>43880.0</v>
      </c>
      <c r="J1243" s="53" t="s">
        <v>11660</v>
      </c>
      <c r="K1243" s="54" t="s">
        <v>18</v>
      </c>
      <c r="L1243" s="98" t="s">
        <v>18</v>
      </c>
      <c r="M1243" s="55" t="s">
        <v>18</v>
      </c>
      <c r="N1243" s="56" t="s">
        <v>18</v>
      </c>
      <c r="O1243" s="425"/>
    </row>
    <row r="1244">
      <c r="A1244" s="49">
        <v>2.0</v>
      </c>
      <c r="B1244" s="51" t="s">
        <v>1614</v>
      </c>
      <c r="C1244" s="51" t="s">
        <v>5158</v>
      </c>
      <c r="D1244" s="49">
        <v>502.0</v>
      </c>
      <c r="E1244" s="49" t="s">
        <v>5010</v>
      </c>
      <c r="F1244" s="49" t="s">
        <v>1608</v>
      </c>
      <c r="G1244" s="51" t="s">
        <v>202</v>
      </c>
      <c r="H1244" s="96">
        <v>43984.0</v>
      </c>
      <c r="I1244" s="96">
        <v>44011.0</v>
      </c>
      <c r="J1244" s="81" t="s">
        <v>11661</v>
      </c>
      <c r="K1244" s="54">
        <v>2.196175E7</v>
      </c>
      <c r="L1244" s="98" t="s">
        <v>5160</v>
      </c>
      <c r="M1244" s="55" t="s">
        <v>5161</v>
      </c>
      <c r="N1244" s="56" t="s">
        <v>18</v>
      </c>
      <c r="O1244" s="425"/>
    </row>
    <row r="1245" hidden="1">
      <c r="A1245" s="49">
        <v>2.0</v>
      </c>
      <c r="B1245" s="206" t="s">
        <v>1614</v>
      </c>
      <c r="C1245" s="51" t="s">
        <v>8717</v>
      </c>
      <c r="D1245" s="49" t="s">
        <v>18</v>
      </c>
      <c r="E1245" s="49" t="s">
        <v>5010</v>
      </c>
      <c r="F1245" s="49" t="s">
        <v>1608</v>
      </c>
      <c r="G1245" s="51" t="s">
        <v>497</v>
      </c>
      <c r="H1245" s="96">
        <v>43868.0</v>
      </c>
      <c r="I1245" s="96">
        <v>43872.0</v>
      </c>
      <c r="J1245" s="53" t="s">
        <v>11662</v>
      </c>
      <c r="K1245" s="54">
        <v>2.0768869E7</v>
      </c>
      <c r="L1245" s="98" t="s">
        <v>18</v>
      </c>
      <c r="M1245" s="55" t="s">
        <v>18</v>
      </c>
      <c r="N1245" s="56" t="s">
        <v>18</v>
      </c>
      <c r="O1245" s="425"/>
    </row>
    <row r="1246" hidden="1">
      <c r="A1246" s="49">
        <v>2.0</v>
      </c>
      <c r="B1246" s="51" t="s">
        <v>1614</v>
      </c>
      <c r="C1246" s="124" t="s">
        <v>513</v>
      </c>
      <c r="D1246" s="49">
        <v>219.0</v>
      </c>
      <c r="E1246" s="49" t="s">
        <v>5010</v>
      </c>
      <c r="F1246" s="49" t="s">
        <v>1608</v>
      </c>
      <c r="G1246" s="51" t="s">
        <v>497</v>
      </c>
      <c r="H1246" s="96">
        <v>43879.0</v>
      </c>
      <c r="I1246" s="96">
        <v>43878.0</v>
      </c>
      <c r="J1246" s="53" t="s">
        <v>11663</v>
      </c>
      <c r="K1246" s="54">
        <v>2.196175E7</v>
      </c>
      <c r="L1246" s="98" t="s">
        <v>18</v>
      </c>
      <c r="M1246" s="55" t="s">
        <v>18</v>
      </c>
      <c r="N1246" s="56" t="s">
        <v>18</v>
      </c>
      <c r="O1246" s="425"/>
      <c r="P1246" s="152"/>
    </row>
    <row r="1247" hidden="1">
      <c r="A1247" s="430">
        <v>2.0</v>
      </c>
      <c r="B1247" s="444" t="s">
        <v>11664</v>
      </c>
      <c r="C1247" s="444" t="s">
        <v>2697</v>
      </c>
      <c r="D1247" s="430">
        <v>375.0</v>
      </c>
      <c r="E1247" s="430" t="s">
        <v>5010</v>
      </c>
      <c r="F1247" s="430" t="s">
        <v>1608</v>
      </c>
      <c r="G1247" s="444" t="s">
        <v>288</v>
      </c>
      <c r="H1247" s="431">
        <v>43942.0</v>
      </c>
      <c r="I1247" s="431">
        <v>43948.0</v>
      </c>
      <c r="J1247" s="445" t="s">
        <v>11665</v>
      </c>
      <c r="K1247" s="432">
        <v>2.196175E7</v>
      </c>
      <c r="L1247" s="50" t="s">
        <v>18</v>
      </c>
      <c r="M1247" s="433" t="s">
        <v>18</v>
      </c>
      <c r="N1247" s="434" t="s">
        <v>18</v>
      </c>
      <c r="O1247" s="425"/>
    </row>
    <row r="1248" hidden="1">
      <c r="A1248" s="49">
        <v>2.0</v>
      </c>
      <c r="B1248" s="51" t="s">
        <v>1614</v>
      </c>
      <c r="C1248" s="444" t="s">
        <v>2697</v>
      </c>
      <c r="D1248" s="430">
        <v>631.0</v>
      </c>
      <c r="E1248" s="49" t="s">
        <v>5010</v>
      </c>
      <c r="F1248" s="49" t="s">
        <v>1608</v>
      </c>
      <c r="G1248" s="51" t="s">
        <v>202</v>
      </c>
      <c r="H1248" s="96">
        <v>44020.0</v>
      </c>
      <c r="I1248" s="431">
        <v>44021.0</v>
      </c>
      <c r="J1248" s="53" t="s">
        <v>11666</v>
      </c>
      <c r="K1248" s="432" t="s">
        <v>18</v>
      </c>
      <c r="L1248" s="50" t="s">
        <v>18</v>
      </c>
      <c r="M1248" s="433" t="s">
        <v>18</v>
      </c>
      <c r="N1248" s="434" t="s">
        <v>18</v>
      </c>
      <c r="O1248" s="88"/>
    </row>
    <row r="1249" hidden="1">
      <c r="A1249" s="49">
        <v>1.0</v>
      </c>
      <c r="B1249" s="51" t="s">
        <v>11667</v>
      </c>
      <c r="C1249" s="51" t="s">
        <v>250</v>
      </c>
      <c r="D1249" s="532" t="s">
        <v>18</v>
      </c>
      <c r="E1249" s="49" t="s">
        <v>11668</v>
      </c>
      <c r="F1249" s="49" t="s">
        <v>1608</v>
      </c>
      <c r="G1249" s="51" t="s">
        <v>1946</v>
      </c>
      <c r="H1249" s="96">
        <v>43871.0</v>
      </c>
      <c r="I1249" s="96">
        <v>43871.0</v>
      </c>
      <c r="J1249" s="53" t="s">
        <v>11669</v>
      </c>
      <c r="K1249" s="54">
        <v>6531510.0</v>
      </c>
      <c r="L1249" s="98" t="s">
        <v>18</v>
      </c>
      <c r="M1249" s="55" t="s">
        <v>18</v>
      </c>
      <c r="N1249" s="56" t="s">
        <v>18</v>
      </c>
      <c r="O1249" s="425"/>
    </row>
    <row r="1250" hidden="1">
      <c r="A1250" s="49">
        <v>2.0</v>
      </c>
      <c r="B1250" s="51" t="s">
        <v>11670</v>
      </c>
      <c r="C1250" s="51" t="s">
        <v>250</v>
      </c>
      <c r="D1250" s="49">
        <v>201.0</v>
      </c>
      <c r="E1250" s="49" t="s">
        <v>11668</v>
      </c>
      <c r="F1250" s="49" t="s">
        <v>1608</v>
      </c>
      <c r="G1250" s="51" t="s">
        <v>1946</v>
      </c>
      <c r="H1250" s="96">
        <v>43874.0</v>
      </c>
      <c r="I1250" s="96">
        <v>43875.0</v>
      </c>
      <c r="J1250" s="53" t="s">
        <v>11671</v>
      </c>
      <c r="K1250" s="54">
        <v>4392270.0</v>
      </c>
      <c r="L1250" s="98" t="s">
        <v>18</v>
      </c>
      <c r="M1250" s="55" t="s">
        <v>18</v>
      </c>
      <c r="N1250" s="55" t="s">
        <v>18</v>
      </c>
      <c r="O1250" s="425"/>
    </row>
    <row r="1251">
      <c r="A1251" s="49">
        <v>1.0</v>
      </c>
      <c r="B1251" s="206" t="s">
        <v>6583</v>
      </c>
      <c r="C1251" s="51" t="s">
        <v>93</v>
      </c>
      <c r="D1251" s="49" t="s">
        <v>18</v>
      </c>
      <c r="E1251" s="49" t="s">
        <v>8421</v>
      </c>
      <c r="F1251" s="49" t="s">
        <v>1608</v>
      </c>
      <c r="G1251" s="51" t="s">
        <v>18</v>
      </c>
      <c r="H1251" s="96">
        <v>43893.0</v>
      </c>
      <c r="I1251" s="96">
        <v>43893.0</v>
      </c>
      <c r="J1251" s="53" t="s">
        <v>11672</v>
      </c>
      <c r="K1251" s="54">
        <v>1986878.0</v>
      </c>
      <c r="L1251" s="400" t="s">
        <v>8423</v>
      </c>
      <c r="M1251" s="55" t="s">
        <v>8424</v>
      </c>
      <c r="N1251" s="56">
        <v>831439.0</v>
      </c>
      <c r="O1251" s="88" t="s">
        <v>337</v>
      </c>
    </row>
    <row r="1252" hidden="1">
      <c r="A1252" s="49">
        <v>2.0</v>
      </c>
      <c r="B1252" s="51" t="s">
        <v>142</v>
      </c>
      <c r="C1252" s="51" t="s">
        <v>11673</v>
      </c>
      <c r="D1252" s="49">
        <v>91.0</v>
      </c>
      <c r="E1252" s="49" t="s">
        <v>4796</v>
      </c>
      <c r="F1252" s="49" t="s">
        <v>1608</v>
      </c>
      <c r="G1252" s="51" t="s">
        <v>497</v>
      </c>
      <c r="H1252" s="96">
        <v>43854.0</v>
      </c>
      <c r="I1252" s="96">
        <v>43909.0</v>
      </c>
      <c r="J1252" s="53" t="s">
        <v>11674</v>
      </c>
      <c r="K1252" s="54">
        <v>2.4051005E7</v>
      </c>
      <c r="L1252" s="98" t="s">
        <v>18</v>
      </c>
      <c r="M1252" s="55" t="s">
        <v>18</v>
      </c>
      <c r="N1252" s="56" t="s">
        <v>18</v>
      </c>
      <c r="O1252" s="425"/>
    </row>
    <row r="1253" hidden="1">
      <c r="A1253" s="49">
        <v>2.0</v>
      </c>
      <c r="B1253" s="51" t="s">
        <v>142</v>
      </c>
      <c r="C1253" s="51" t="s">
        <v>8602</v>
      </c>
      <c r="D1253" s="49" t="s">
        <v>18</v>
      </c>
      <c r="E1253" s="49" t="s">
        <v>4796</v>
      </c>
      <c r="F1253" s="49" t="s">
        <v>1608</v>
      </c>
      <c r="G1253" s="51" t="s">
        <v>202</v>
      </c>
      <c r="H1253" s="96">
        <v>44018.0</v>
      </c>
      <c r="I1253" s="96">
        <v>44029.0</v>
      </c>
      <c r="J1253" s="53" t="s">
        <v>8563</v>
      </c>
      <c r="K1253" s="54">
        <f>232711*70</f>
        <v>16289770</v>
      </c>
      <c r="L1253" s="476" t="s">
        <v>18</v>
      </c>
      <c r="M1253" s="55" t="s">
        <v>18</v>
      </c>
      <c r="N1253" s="55" t="s">
        <v>18</v>
      </c>
      <c r="O1253" s="425"/>
    </row>
    <row r="1254" hidden="1">
      <c r="A1254" s="49">
        <v>2.0</v>
      </c>
      <c r="B1254" s="51" t="s">
        <v>142</v>
      </c>
      <c r="C1254" s="51" t="s">
        <v>70</v>
      </c>
      <c r="D1254" s="49">
        <v>947.0</v>
      </c>
      <c r="E1254" s="49" t="s">
        <v>4796</v>
      </c>
      <c r="F1254" s="49" t="s">
        <v>1608</v>
      </c>
      <c r="G1254" s="51" t="s">
        <v>202</v>
      </c>
      <c r="H1254" s="96">
        <v>44067.0</v>
      </c>
      <c r="I1254" s="96">
        <v>44074.0</v>
      </c>
      <c r="J1254" s="53" t="s">
        <v>11675</v>
      </c>
      <c r="K1254" s="54">
        <v>1.4849352E7</v>
      </c>
      <c r="L1254" s="98" t="s">
        <v>18</v>
      </c>
      <c r="M1254" s="55" t="s">
        <v>18</v>
      </c>
      <c r="N1254" s="56" t="s">
        <v>18</v>
      </c>
      <c r="O1254" s="425"/>
    </row>
    <row r="1255" hidden="1">
      <c r="A1255" s="49">
        <v>2.0</v>
      </c>
      <c r="B1255" s="51" t="s">
        <v>142</v>
      </c>
      <c r="C1255" s="51" t="s">
        <v>571</v>
      </c>
      <c r="D1255" s="49">
        <v>965.0</v>
      </c>
      <c r="E1255" s="49" t="s">
        <v>4796</v>
      </c>
      <c r="F1255" s="49" t="s">
        <v>1608</v>
      </c>
      <c r="G1255" s="51" t="s">
        <v>202</v>
      </c>
      <c r="H1255" s="96">
        <v>44070.0</v>
      </c>
      <c r="I1255" s="96">
        <v>44074.0</v>
      </c>
      <c r="J1255" s="53" t="s">
        <v>11676</v>
      </c>
      <c r="K1255" s="54">
        <v>1.4849352E7</v>
      </c>
      <c r="L1255" s="98" t="s">
        <v>18</v>
      </c>
      <c r="M1255" s="55" t="s">
        <v>18</v>
      </c>
      <c r="N1255" s="56" t="s">
        <v>18</v>
      </c>
      <c r="O1255" s="425"/>
    </row>
    <row r="1256" hidden="1">
      <c r="A1256" s="49">
        <v>2.0</v>
      </c>
      <c r="B1256" s="51" t="s">
        <v>142</v>
      </c>
      <c r="C1256" s="51" t="s">
        <v>571</v>
      </c>
      <c r="D1256" s="49">
        <v>990.0</v>
      </c>
      <c r="E1256" s="49" t="s">
        <v>4796</v>
      </c>
      <c r="F1256" s="49" t="s">
        <v>1608</v>
      </c>
      <c r="G1256" s="51" t="s">
        <v>202</v>
      </c>
      <c r="H1256" s="96">
        <v>44077.0</v>
      </c>
      <c r="I1256" s="96">
        <v>44077.0</v>
      </c>
      <c r="J1256" s="81" t="s">
        <v>11677</v>
      </c>
      <c r="K1256" s="54"/>
      <c r="L1256" s="98"/>
      <c r="M1256" s="55"/>
      <c r="N1256" s="56"/>
      <c r="O1256" s="88"/>
    </row>
    <row r="1257" hidden="1">
      <c r="A1257" s="49">
        <v>2.0</v>
      </c>
      <c r="B1257" s="206" t="s">
        <v>5162</v>
      </c>
      <c r="C1257" s="51" t="s">
        <v>513</v>
      </c>
      <c r="D1257" s="49">
        <v>444.0</v>
      </c>
      <c r="E1257" s="49" t="s">
        <v>5163</v>
      </c>
      <c r="F1257" s="49" t="s">
        <v>1608</v>
      </c>
      <c r="G1257" s="49" t="s">
        <v>288</v>
      </c>
      <c r="H1257" s="96">
        <v>43937.0</v>
      </c>
      <c r="I1257" s="276">
        <v>43945.0</v>
      </c>
      <c r="J1257" s="53" t="s">
        <v>11678</v>
      </c>
      <c r="K1257" s="54">
        <v>5497853.0</v>
      </c>
      <c r="L1257" s="98" t="s">
        <v>18</v>
      </c>
      <c r="M1257" s="55" t="s">
        <v>18</v>
      </c>
      <c r="N1257" s="56" t="s">
        <v>18</v>
      </c>
      <c r="O1257" s="425"/>
    </row>
    <row r="1258" hidden="1">
      <c r="A1258" s="49">
        <v>2.0</v>
      </c>
      <c r="B1258" s="51" t="s">
        <v>11679</v>
      </c>
      <c r="C1258" s="51" t="s">
        <v>513</v>
      </c>
      <c r="D1258" s="49">
        <v>547.0</v>
      </c>
      <c r="E1258" s="49" t="s">
        <v>5163</v>
      </c>
      <c r="F1258" s="49" t="s">
        <v>1608</v>
      </c>
      <c r="G1258" s="51"/>
      <c r="H1258" s="96">
        <v>43969.0</v>
      </c>
      <c r="I1258" s="96">
        <v>43969.0</v>
      </c>
      <c r="J1258" s="296" t="s">
        <v>11680</v>
      </c>
      <c r="K1258" s="54"/>
      <c r="L1258" s="98" t="s">
        <v>18</v>
      </c>
      <c r="M1258" s="55" t="s">
        <v>18</v>
      </c>
      <c r="N1258" s="56" t="s">
        <v>18</v>
      </c>
      <c r="O1258" s="425"/>
    </row>
    <row r="1259" hidden="1">
      <c r="A1259" s="49">
        <v>2.0</v>
      </c>
      <c r="B1259" s="51" t="s">
        <v>11681</v>
      </c>
      <c r="C1259" s="51" t="s">
        <v>513</v>
      </c>
      <c r="D1259" s="49">
        <v>911.0</v>
      </c>
      <c r="E1259" s="49" t="s">
        <v>5163</v>
      </c>
      <c r="F1259" s="49" t="s">
        <v>1608</v>
      </c>
      <c r="G1259" s="51" t="s">
        <v>202</v>
      </c>
      <c r="H1259" s="96">
        <v>44055.0</v>
      </c>
      <c r="I1259" s="96">
        <v>44062.0</v>
      </c>
      <c r="J1259" s="53" t="s">
        <v>11682</v>
      </c>
      <c r="K1259" s="54">
        <v>5497853.0</v>
      </c>
      <c r="L1259" s="98" t="s">
        <v>18</v>
      </c>
      <c r="M1259" s="55" t="s">
        <v>18</v>
      </c>
      <c r="N1259" s="56" t="s">
        <v>18</v>
      </c>
      <c r="O1259" s="425"/>
    </row>
    <row r="1260" hidden="1">
      <c r="A1260" s="49">
        <v>2.0</v>
      </c>
      <c r="B1260" s="51" t="s">
        <v>108</v>
      </c>
      <c r="C1260" s="51" t="s">
        <v>11683</v>
      </c>
      <c r="D1260" s="49" t="s">
        <v>11684</v>
      </c>
      <c r="E1260" s="49" t="s">
        <v>5217</v>
      </c>
      <c r="F1260" s="49" t="s">
        <v>1608</v>
      </c>
      <c r="G1260" s="51" t="s">
        <v>1946</v>
      </c>
      <c r="H1260" s="96">
        <v>37300.0</v>
      </c>
      <c r="I1260" s="96">
        <v>43875.0</v>
      </c>
      <c r="J1260" s="53" t="s">
        <v>11685</v>
      </c>
      <c r="K1260" s="54">
        <v>1.7339621E7</v>
      </c>
      <c r="L1260" s="400" t="s">
        <v>18</v>
      </c>
      <c r="M1260" s="55" t="s">
        <v>18</v>
      </c>
      <c r="N1260" s="56" t="s">
        <v>18</v>
      </c>
      <c r="O1260" s="425"/>
    </row>
    <row r="1261" hidden="1">
      <c r="A1261" s="49">
        <v>1.0</v>
      </c>
      <c r="B1261" s="51" t="s">
        <v>419</v>
      </c>
      <c r="C1261" s="51" t="s">
        <v>5216</v>
      </c>
      <c r="D1261" s="49"/>
      <c r="E1261" s="49" t="s">
        <v>5217</v>
      </c>
      <c r="F1261" s="49" t="s">
        <v>1608</v>
      </c>
      <c r="G1261" s="51" t="s">
        <v>1946</v>
      </c>
      <c r="H1261" s="96">
        <v>43920.0</v>
      </c>
      <c r="I1261" s="276">
        <v>43923.0</v>
      </c>
      <c r="J1261" s="53" t="s">
        <v>11686</v>
      </c>
      <c r="K1261" s="54">
        <v>1.8159139E7</v>
      </c>
      <c r="L1261" s="98" t="s">
        <v>18</v>
      </c>
      <c r="M1261" s="55" t="s">
        <v>18</v>
      </c>
      <c r="N1261" s="56" t="s">
        <v>18</v>
      </c>
      <c r="O1261" s="88"/>
    </row>
    <row r="1262" hidden="1">
      <c r="A1262" s="49">
        <v>1.0</v>
      </c>
      <c r="B1262" s="51" t="s">
        <v>419</v>
      </c>
      <c r="C1262" s="51" t="s">
        <v>11687</v>
      </c>
      <c r="D1262" s="49"/>
      <c r="E1262" s="49" t="s">
        <v>5217</v>
      </c>
      <c r="F1262" s="49" t="s">
        <v>1608</v>
      </c>
      <c r="G1262" s="51" t="s">
        <v>2337</v>
      </c>
      <c r="H1262" s="96">
        <v>44077.0</v>
      </c>
      <c r="I1262" s="96">
        <v>44082.0</v>
      </c>
      <c r="J1262" s="53" t="s">
        <v>11688</v>
      </c>
      <c r="K1262" s="54">
        <v>7227870.0</v>
      </c>
      <c r="L1262" s="98" t="s">
        <v>18</v>
      </c>
      <c r="M1262" s="55" t="s">
        <v>18</v>
      </c>
      <c r="N1262" s="56" t="s">
        <v>18</v>
      </c>
      <c r="O1262" s="425"/>
    </row>
    <row r="1263">
      <c r="A1263" s="49">
        <v>2.0</v>
      </c>
      <c r="B1263" s="51" t="s">
        <v>258</v>
      </c>
      <c r="C1263" s="51" t="s">
        <v>11689</v>
      </c>
      <c r="D1263" s="49">
        <v>928.0</v>
      </c>
      <c r="E1263" s="49" t="s">
        <v>9426</v>
      </c>
      <c r="F1263" s="49" t="s">
        <v>1608</v>
      </c>
      <c r="G1263" s="51" t="s">
        <v>2337</v>
      </c>
      <c r="H1263" s="96">
        <v>44074.0</v>
      </c>
      <c r="I1263" s="96">
        <v>44074.0</v>
      </c>
      <c r="J1263" s="53" t="s">
        <v>11690</v>
      </c>
      <c r="K1263" s="54">
        <v>3.4700449E7</v>
      </c>
      <c r="L1263" s="98" t="s">
        <v>18</v>
      </c>
      <c r="M1263" s="55" t="s">
        <v>11691</v>
      </c>
      <c r="N1263" s="56" t="s">
        <v>18</v>
      </c>
      <c r="O1263" s="425"/>
    </row>
    <row r="1264" hidden="1">
      <c r="A1264" s="49">
        <v>2.0</v>
      </c>
      <c r="B1264" s="159" t="s">
        <v>258</v>
      </c>
      <c r="C1264" s="51" t="s">
        <v>11692</v>
      </c>
      <c r="D1264" s="49">
        <v>726.0</v>
      </c>
      <c r="E1264" s="49" t="s">
        <v>9426</v>
      </c>
      <c r="F1264" s="49" t="s">
        <v>1608</v>
      </c>
      <c r="G1264" s="51" t="s">
        <v>2337</v>
      </c>
      <c r="H1264" s="96">
        <v>44015.0</v>
      </c>
      <c r="I1264" s="96">
        <v>44019.0</v>
      </c>
      <c r="J1264" s="81" t="s">
        <v>11693</v>
      </c>
      <c r="K1264" s="54">
        <v>3.4700449E7</v>
      </c>
      <c r="L1264" s="98" t="s">
        <v>18</v>
      </c>
      <c r="M1264" s="55" t="s">
        <v>18</v>
      </c>
      <c r="N1264" s="56" t="s">
        <v>18</v>
      </c>
      <c r="O1264" s="88"/>
    </row>
    <row r="1265" hidden="1">
      <c r="A1265" s="49">
        <v>2.0</v>
      </c>
      <c r="B1265" s="51" t="s">
        <v>11077</v>
      </c>
      <c r="C1265" s="51" t="s">
        <v>2697</v>
      </c>
      <c r="D1265" s="49">
        <v>215.0</v>
      </c>
      <c r="E1265" s="49" t="s">
        <v>11694</v>
      </c>
      <c r="F1265" s="49" t="s">
        <v>1608</v>
      </c>
      <c r="G1265" s="51" t="s">
        <v>1629</v>
      </c>
      <c r="H1265" s="96">
        <v>43878.0</v>
      </c>
      <c r="I1265" s="96">
        <v>43878.0</v>
      </c>
      <c r="J1265" s="53" t="s">
        <v>11695</v>
      </c>
      <c r="K1265" s="54">
        <v>3.0513194E7</v>
      </c>
      <c r="L1265" s="98" t="s">
        <v>18</v>
      </c>
      <c r="M1265" s="511" t="s">
        <v>18</v>
      </c>
      <c r="N1265" s="56" t="s">
        <v>18</v>
      </c>
      <c r="O1265" s="88"/>
    </row>
    <row r="1266" hidden="1">
      <c r="A1266" s="49">
        <v>2.0</v>
      </c>
      <c r="B1266" s="51" t="s">
        <v>5256</v>
      </c>
      <c r="C1266" s="51" t="s">
        <v>11077</v>
      </c>
      <c r="D1266" s="49">
        <v>539.0</v>
      </c>
      <c r="E1266" s="49" t="s">
        <v>11694</v>
      </c>
      <c r="F1266" s="49" t="s">
        <v>1608</v>
      </c>
      <c r="G1266" s="51" t="s">
        <v>1629</v>
      </c>
      <c r="H1266" s="96">
        <v>43993.0</v>
      </c>
      <c r="I1266" s="96">
        <v>44005.0</v>
      </c>
      <c r="J1266" s="53" t="s">
        <v>11696</v>
      </c>
      <c r="K1266" s="54">
        <v>3.0250261E7</v>
      </c>
      <c r="L1266" s="98" t="s">
        <v>18</v>
      </c>
      <c r="M1266" s="55" t="s">
        <v>18</v>
      </c>
      <c r="N1266" s="56" t="s">
        <v>18</v>
      </c>
      <c r="O1266" s="88"/>
    </row>
    <row r="1267" hidden="1">
      <c r="A1267" s="258">
        <v>2.0</v>
      </c>
      <c r="B1267" s="124" t="s">
        <v>2438</v>
      </c>
      <c r="C1267" s="124" t="s">
        <v>11697</v>
      </c>
      <c r="D1267" s="258">
        <v>184.0</v>
      </c>
      <c r="E1267" s="258" t="s">
        <v>11698</v>
      </c>
      <c r="F1267" s="258" t="s">
        <v>1608</v>
      </c>
      <c r="G1267" s="51" t="s">
        <v>5262</v>
      </c>
      <c r="H1267" s="283">
        <v>43872.0</v>
      </c>
      <c r="I1267" s="283">
        <v>43889.0</v>
      </c>
      <c r="J1267" s="53" t="s">
        <v>11699</v>
      </c>
      <c r="K1267" s="54">
        <v>7.2340974E7</v>
      </c>
      <c r="L1267" s="133" t="s">
        <v>18</v>
      </c>
      <c r="M1267" s="163" t="s">
        <v>18</v>
      </c>
      <c r="N1267" s="437" t="s">
        <v>18</v>
      </c>
      <c r="O1267" s="88"/>
    </row>
    <row r="1268">
      <c r="A1268" s="49">
        <v>1.0</v>
      </c>
      <c r="B1268" s="51" t="s">
        <v>8654</v>
      </c>
      <c r="C1268" s="51" t="s">
        <v>8655</v>
      </c>
      <c r="D1268" s="49" t="s">
        <v>18</v>
      </c>
      <c r="E1268" s="49" t="s">
        <v>7195</v>
      </c>
      <c r="F1268" s="49" t="s">
        <v>1608</v>
      </c>
      <c r="G1268" s="51" t="s">
        <v>18</v>
      </c>
      <c r="H1268" s="96">
        <v>43879.0</v>
      </c>
      <c r="I1268" s="96">
        <v>43879.0</v>
      </c>
      <c r="J1268" s="81" t="s">
        <v>11700</v>
      </c>
      <c r="K1268" s="54">
        <v>1086624.0</v>
      </c>
      <c r="L1268" s="98" t="s">
        <v>8656</v>
      </c>
      <c r="M1268" s="55" t="s">
        <v>8657</v>
      </c>
      <c r="N1268" s="56">
        <v>941717.03</v>
      </c>
      <c r="O1268" s="88" t="s">
        <v>337</v>
      </c>
    </row>
    <row r="1269" hidden="1">
      <c r="A1269" s="49">
        <v>1.0</v>
      </c>
      <c r="B1269" s="51" t="s">
        <v>258</v>
      </c>
      <c r="C1269" s="51" t="s">
        <v>892</v>
      </c>
      <c r="D1269" s="49">
        <v>289.0</v>
      </c>
      <c r="E1269" s="49" t="s">
        <v>8509</v>
      </c>
      <c r="F1269" s="49" t="s">
        <v>1608</v>
      </c>
      <c r="G1269" s="51" t="s">
        <v>18</v>
      </c>
      <c r="H1269" s="96">
        <v>43909.0</v>
      </c>
      <c r="I1269" s="96">
        <v>43909.0</v>
      </c>
      <c r="J1269" s="53" t="s">
        <v>11701</v>
      </c>
      <c r="K1269" s="54">
        <v>1885284.0</v>
      </c>
      <c r="L1269" s="98" t="s">
        <v>11544</v>
      </c>
      <c r="M1269" s="55" t="s">
        <v>18</v>
      </c>
      <c r="N1269" s="56" t="s">
        <v>18</v>
      </c>
      <c r="O1269" s="425"/>
    </row>
    <row r="1270" hidden="1">
      <c r="A1270" s="49">
        <v>2.0</v>
      </c>
      <c r="B1270" s="69" t="s">
        <v>1614</v>
      </c>
      <c r="C1270" s="69" t="s">
        <v>11702</v>
      </c>
      <c r="D1270" s="70" t="s">
        <v>18</v>
      </c>
      <c r="E1270" s="70" t="s">
        <v>5021</v>
      </c>
      <c r="F1270" s="70" t="s">
        <v>1608</v>
      </c>
      <c r="G1270" s="69" t="s">
        <v>497</v>
      </c>
      <c r="H1270" s="533">
        <v>43885.0</v>
      </c>
      <c r="I1270" s="533">
        <v>43889.0</v>
      </c>
      <c r="J1270" s="220" t="s">
        <v>11703</v>
      </c>
      <c r="K1270" s="304">
        <v>1.5544138E7</v>
      </c>
      <c r="L1270" s="250" t="s">
        <v>18</v>
      </c>
      <c r="M1270" s="70" t="s">
        <v>18</v>
      </c>
      <c r="N1270" s="74" t="s">
        <v>18</v>
      </c>
      <c r="O1270" s="425"/>
    </row>
    <row r="1271">
      <c r="A1271" s="49">
        <v>2.0</v>
      </c>
      <c r="B1271" s="51" t="s">
        <v>1614</v>
      </c>
      <c r="C1271" s="51" t="s">
        <v>11702</v>
      </c>
      <c r="D1271" s="49" t="s">
        <v>18</v>
      </c>
      <c r="E1271" s="49" t="s">
        <v>5021</v>
      </c>
      <c r="F1271" s="49" t="s">
        <v>1608</v>
      </c>
      <c r="G1271" s="51" t="s">
        <v>497</v>
      </c>
      <c r="H1271" s="200">
        <v>43903.0</v>
      </c>
      <c r="I1271" s="200">
        <v>43906.0</v>
      </c>
      <c r="J1271" s="81" t="s">
        <v>11703</v>
      </c>
      <c r="K1271" s="54">
        <v>1.1426766E7</v>
      </c>
      <c r="L1271" s="98" t="s">
        <v>18</v>
      </c>
      <c r="M1271" s="216" t="s">
        <v>11704</v>
      </c>
      <c r="N1271" s="56" t="s">
        <v>18</v>
      </c>
      <c r="O1271" s="425"/>
    </row>
    <row r="1272" hidden="1">
      <c r="A1272" s="49">
        <v>2.0</v>
      </c>
      <c r="B1272" s="206" t="s">
        <v>1614</v>
      </c>
      <c r="C1272" s="51" t="s">
        <v>2697</v>
      </c>
      <c r="D1272" s="49">
        <v>527.0</v>
      </c>
      <c r="E1272" s="49" t="s">
        <v>5021</v>
      </c>
      <c r="F1272" s="49" t="s">
        <v>1608</v>
      </c>
      <c r="G1272" s="49" t="s">
        <v>202</v>
      </c>
      <c r="H1272" s="96">
        <v>43965.0</v>
      </c>
      <c r="I1272" s="96">
        <v>43970.0</v>
      </c>
      <c r="J1272" s="53" t="s">
        <v>11705</v>
      </c>
      <c r="K1272" s="54">
        <v>1.1426767E7</v>
      </c>
      <c r="L1272" s="98" t="s">
        <v>18</v>
      </c>
      <c r="M1272" s="55" t="s">
        <v>18</v>
      </c>
      <c r="N1272" s="56" t="s">
        <v>18</v>
      </c>
      <c r="O1272" s="425"/>
    </row>
    <row r="1273" hidden="1">
      <c r="A1273" s="49">
        <v>2.0</v>
      </c>
      <c r="B1273" s="51" t="s">
        <v>1614</v>
      </c>
      <c r="C1273" s="51" t="s">
        <v>2697</v>
      </c>
      <c r="D1273" s="49">
        <v>487.0</v>
      </c>
      <c r="E1273" s="49" t="s">
        <v>5021</v>
      </c>
      <c r="F1273" s="49" t="s">
        <v>1608</v>
      </c>
      <c r="G1273" s="51" t="s">
        <v>202</v>
      </c>
      <c r="H1273" s="200">
        <v>43980.0</v>
      </c>
      <c r="I1273" s="96">
        <v>43997.0</v>
      </c>
      <c r="J1273" s="81" t="s">
        <v>11706</v>
      </c>
      <c r="K1273" s="54">
        <v>1.1426767E7</v>
      </c>
      <c r="L1273" s="98" t="s">
        <v>18</v>
      </c>
      <c r="M1273" s="55" t="s">
        <v>18</v>
      </c>
      <c r="N1273" s="56" t="s">
        <v>18</v>
      </c>
      <c r="O1273" s="425"/>
    </row>
    <row r="1274" hidden="1">
      <c r="A1274" s="49">
        <v>2.0</v>
      </c>
      <c r="B1274" s="51" t="s">
        <v>1614</v>
      </c>
      <c r="C1274" s="51" t="s">
        <v>93</v>
      </c>
      <c r="D1274" s="49">
        <v>715.0</v>
      </c>
      <c r="E1274" s="49" t="s">
        <v>5021</v>
      </c>
      <c r="F1274" s="49" t="s">
        <v>1608</v>
      </c>
      <c r="G1274" s="51" t="s">
        <v>202</v>
      </c>
      <c r="H1274" s="96">
        <v>44043.0</v>
      </c>
      <c r="I1274" s="96">
        <v>44068.0</v>
      </c>
      <c r="J1274" s="53" t="s">
        <v>11707</v>
      </c>
      <c r="K1274" s="54">
        <v>1.1426767E7</v>
      </c>
      <c r="L1274" s="98" t="s">
        <v>11708</v>
      </c>
      <c r="M1274" s="55" t="s">
        <v>18</v>
      </c>
      <c r="N1274" s="56" t="s">
        <v>18</v>
      </c>
      <c r="O1274" s="88"/>
    </row>
    <row r="1275">
      <c r="A1275" s="49">
        <v>2.0</v>
      </c>
      <c r="B1275" s="51" t="s">
        <v>229</v>
      </c>
      <c r="C1275" s="51" t="s">
        <v>2697</v>
      </c>
      <c r="D1275" s="49">
        <v>800.0</v>
      </c>
      <c r="E1275" s="49" t="s">
        <v>5221</v>
      </c>
      <c r="F1275" s="49" t="s">
        <v>1608</v>
      </c>
      <c r="G1275" s="51" t="s">
        <v>18</v>
      </c>
      <c r="H1275" s="96">
        <v>44034.0</v>
      </c>
      <c r="I1275" s="96">
        <v>44036.0</v>
      </c>
      <c r="J1275" s="53" t="s">
        <v>11709</v>
      </c>
      <c r="K1275" s="54"/>
      <c r="L1275" s="98" t="s">
        <v>18</v>
      </c>
      <c r="M1275" s="55" t="s">
        <v>5224</v>
      </c>
      <c r="N1275" s="56" t="s">
        <v>18</v>
      </c>
      <c r="O1275" s="425"/>
    </row>
    <row r="1276" hidden="1">
      <c r="A1276" s="49">
        <v>1.0</v>
      </c>
      <c r="B1276" s="51" t="s">
        <v>11710</v>
      </c>
      <c r="C1276" s="51" t="s">
        <v>217</v>
      </c>
      <c r="D1276" s="49" t="s">
        <v>18</v>
      </c>
      <c r="E1276" s="49" t="s">
        <v>5221</v>
      </c>
      <c r="F1276" s="49" t="s">
        <v>1608</v>
      </c>
      <c r="G1276" s="51" t="s">
        <v>18</v>
      </c>
      <c r="H1276" s="200">
        <v>43892.0</v>
      </c>
      <c r="I1276" s="96">
        <v>43893.0</v>
      </c>
      <c r="J1276" s="53" t="s">
        <v>11711</v>
      </c>
      <c r="K1276" s="54">
        <v>8062725.0</v>
      </c>
      <c r="L1276" s="98" t="s">
        <v>18</v>
      </c>
      <c r="M1276" s="55" t="s">
        <v>18</v>
      </c>
      <c r="N1276" s="56" t="s">
        <v>18</v>
      </c>
      <c r="O1276" s="425"/>
    </row>
    <row r="1277" ht="45.0" hidden="1" customHeight="1">
      <c r="A1277" s="49">
        <v>2.0</v>
      </c>
      <c r="B1277" s="51" t="s">
        <v>1193</v>
      </c>
      <c r="C1277" s="51" t="s">
        <v>454</v>
      </c>
      <c r="D1277" s="49">
        <v>1323.0</v>
      </c>
      <c r="E1277" s="49" t="s">
        <v>11712</v>
      </c>
      <c r="F1277" s="49" t="s">
        <v>1608</v>
      </c>
      <c r="G1277" s="51" t="s">
        <v>497</v>
      </c>
      <c r="H1277" s="96">
        <v>43781.0</v>
      </c>
      <c r="I1277" s="96">
        <v>43901.0</v>
      </c>
      <c r="J1277" s="53" t="s">
        <v>11713</v>
      </c>
      <c r="K1277" s="54">
        <v>1.4116231E7</v>
      </c>
      <c r="L1277" s="98" t="s">
        <v>18</v>
      </c>
      <c r="M1277" s="49" t="s">
        <v>18</v>
      </c>
      <c r="N1277" s="67" t="s">
        <v>18</v>
      </c>
      <c r="O1277" s="425"/>
    </row>
    <row r="1278" hidden="1">
      <c r="A1278" s="49">
        <v>1.0</v>
      </c>
      <c r="B1278" s="51" t="s">
        <v>11714</v>
      </c>
      <c r="C1278" s="51" t="s">
        <v>153</v>
      </c>
      <c r="D1278" s="49"/>
      <c r="E1278" s="49" t="s">
        <v>11550</v>
      </c>
      <c r="F1278" s="49" t="s">
        <v>1608</v>
      </c>
      <c r="G1278" s="51" t="s">
        <v>18</v>
      </c>
      <c r="H1278" s="200">
        <v>43894.0</v>
      </c>
      <c r="I1278" s="200">
        <v>43894.0</v>
      </c>
      <c r="J1278" s="81" t="s">
        <v>11715</v>
      </c>
      <c r="K1278" s="54">
        <v>749757.0</v>
      </c>
      <c r="L1278" s="98" t="s">
        <v>18</v>
      </c>
      <c r="M1278" s="55" t="s">
        <v>18</v>
      </c>
      <c r="N1278" s="55" t="s">
        <v>18</v>
      </c>
      <c r="O1278" s="88"/>
    </row>
    <row r="1279">
      <c r="A1279" s="49">
        <v>2.0</v>
      </c>
      <c r="B1279" s="51" t="s">
        <v>5162</v>
      </c>
      <c r="C1279" s="51" t="s">
        <v>513</v>
      </c>
      <c r="D1279" s="49">
        <v>444.0</v>
      </c>
      <c r="E1279" s="49" t="s">
        <v>5163</v>
      </c>
      <c r="F1279" s="49" t="s">
        <v>1608</v>
      </c>
      <c r="G1279" s="49" t="s">
        <v>288</v>
      </c>
      <c r="H1279" s="96">
        <v>44042.0</v>
      </c>
      <c r="I1279" s="276">
        <v>44042.0</v>
      </c>
      <c r="J1279" s="53" t="s">
        <v>9769</v>
      </c>
      <c r="K1279" s="54">
        <v>5497853.0</v>
      </c>
      <c r="L1279" s="98" t="s">
        <v>11716</v>
      </c>
      <c r="M1279" s="55" t="s">
        <v>5165</v>
      </c>
      <c r="N1279" s="56">
        <v>1000000.0</v>
      </c>
      <c r="O1279" s="88" t="s">
        <v>337</v>
      </c>
    </row>
    <row r="1280">
      <c r="A1280" s="49">
        <v>2.0</v>
      </c>
      <c r="B1280" s="51" t="s">
        <v>5162</v>
      </c>
      <c r="C1280" s="51" t="s">
        <v>513</v>
      </c>
      <c r="D1280" s="49">
        <v>444.0</v>
      </c>
      <c r="E1280" s="49" t="s">
        <v>5163</v>
      </c>
      <c r="F1280" s="49" t="s">
        <v>1608</v>
      </c>
      <c r="G1280" s="49" t="s">
        <v>288</v>
      </c>
      <c r="H1280" s="96">
        <v>44043.0</v>
      </c>
      <c r="I1280" s="276">
        <v>44043.0</v>
      </c>
      <c r="J1280" s="53" t="s">
        <v>11255</v>
      </c>
      <c r="K1280" s="54">
        <v>5497853.0</v>
      </c>
      <c r="L1280" s="98" t="s">
        <v>11716</v>
      </c>
      <c r="M1280" s="55" t="s">
        <v>5165</v>
      </c>
      <c r="N1280" s="56">
        <v>1000000.0</v>
      </c>
      <c r="O1280" s="88" t="s">
        <v>337</v>
      </c>
    </row>
    <row r="1281">
      <c r="A1281" s="228">
        <v>1.0</v>
      </c>
      <c r="B1281" s="229" t="s">
        <v>5149</v>
      </c>
      <c r="C1281" s="229" t="s">
        <v>4556</v>
      </c>
      <c r="D1281" s="228" t="s">
        <v>18</v>
      </c>
      <c r="E1281" s="228" t="s">
        <v>5150</v>
      </c>
      <c r="F1281" s="112" t="s">
        <v>1608</v>
      </c>
      <c r="G1281" s="113" t="s">
        <v>18</v>
      </c>
      <c r="H1281" s="231">
        <v>44154.0</v>
      </c>
      <c r="I1281" s="231">
        <v>44154.0</v>
      </c>
      <c r="J1281" s="232" t="s">
        <v>11717</v>
      </c>
      <c r="K1281" s="233">
        <v>2524550.0</v>
      </c>
      <c r="L1281" s="242" t="s">
        <v>11718</v>
      </c>
      <c r="M1281" s="109" t="s">
        <v>5153</v>
      </c>
      <c r="N1281" s="236">
        <v>1000000.0</v>
      </c>
      <c r="O1281" s="154" t="s">
        <v>337</v>
      </c>
    </row>
    <row r="1282" hidden="1">
      <c r="A1282" s="49">
        <v>2.0</v>
      </c>
      <c r="B1282" s="51" t="s">
        <v>8654</v>
      </c>
      <c r="C1282" s="51" t="s">
        <v>11719</v>
      </c>
      <c r="D1282" s="49">
        <v>270.0</v>
      </c>
      <c r="E1282" s="49" t="s">
        <v>11720</v>
      </c>
      <c r="F1282" s="49" t="s">
        <v>1608</v>
      </c>
      <c r="G1282" s="51" t="s">
        <v>1629</v>
      </c>
      <c r="H1282" s="96">
        <v>43901.0</v>
      </c>
      <c r="I1282" s="96">
        <v>43902.0</v>
      </c>
      <c r="J1282" s="53" t="s">
        <v>11721</v>
      </c>
      <c r="K1282" s="54">
        <v>8.0E8</v>
      </c>
      <c r="L1282" s="98" t="s">
        <v>18</v>
      </c>
      <c r="M1282" s="55" t="s">
        <v>18</v>
      </c>
      <c r="N1282" s="56" t="s">
        <v>18</v>
      </c>
      <c r="O1282" s="88"/>
    </row>
    <row r="1283" hidden="1">
      <c r="A1283" s="49">
        <v>1.0</v>
      </c>
      <c r="B1283" s="51" t="s">
        <v>5236</v>
      </c>
      <c r="C1283" s="51" t="s">
        <v>4904</v>
      </c>
      <c r="D1283" s="49">
        <v>313.0</v>
      </c>
      <c r="E1283" s="49" t="s">
        <v>5237</v>
      </c>
      <c r="F1283" s="49" t="s">
        <v>1608</v>
      </c>
      <c r="G1283" s="51" t="s">
        <v>18</v>
      </c>
      <c r="H1283" s="96">
        <v>43901.0</v>
      </c>
      <c r="I1283" s="96">
        <v>43902.0</v>
      </c>
      <c r="J1283" s="53" t="s">
        <v>11722</v>
      </c>
      <c r="K1283" s="54">
        <v>3721227.0</v>
      </c>
      <c r="L1283" s="98" t="s">
        <v>18</v>
      </c>
      <c r="M1283" s="55" t="s">
        <v>18</v>
      </c>
      <c r="N1283" s="56" t="s">
        <v>18</v>
      </c>
      <c r="O1283" s="425"/>
    </row>
    <row r="1284" hidden="1">
      <c r="A1284" s="49">
        <v>2.0</v>
      </c>
      <c r="B1284" s="51" t="s">
        <v>9630</v>
      </c>
      <c r="C1284" s="51" t="s">
        <v>7030</v>
      </c>
      <c r="D1284" s="49">
        <v>1014.0</v>
      </c>
      <c r="E1284" s="49" t="s">
        <v>5237</v>
      </c>
      <c r="F1284" s="49" t="s">
        <v>1608</v>
      </c>
      <c r="G1284" s="51" t="s">
        <v>18</v>
      </c>
      <c r="H1284" s="96">
        <v>44081.0</v>
      </c>
      <c r="I1284" s="96">
        <v>44078.0</v>
      </c>
      <c r="J1284" s="81" t="s">
        <v>11723</v>
      </c>
      <c r="K1284" s="54">
        <v>3349105.0</v>
      </c>
      <c r="L1284" s="98" t="s">
        <v>11724</v>
      </c>
      <c r="M1284" s="55" t="s">
        <v>18</v>
      </c>
      <c r="N1284" s="56" t="s">
        <v>18</v>
      </c>
      <c r="O1284" s="425"/>
    </row>
    <row r="1285" hidden="1">
      <c r="A1285" s="49">
        <v>2.0</v>
      </c>
      <c r="B1285" s="51" t="s">
        <v>11725</v>
      </c>
      <c r="C1285" s="51" t="s">
        <v>8232</v>
      </c>
      <c r="D1285" s="49">
        <v>322.0</v>
      </c>
      <c r="E1285" s="49" t="s">
        <v>11726</v>
      </c>
      <c r="F1285" s="49" t="s">
        <v>1608</v>
      </c>
      <c r="G1285" s="51" t="s">
        <v>634</v>
      </c>
      <c r="H1285" s="200">
        <v>43902.0</v>
      </c>
      <c r="I1285" s="200">
        <v>43963.0</v>
      </c>
      <c r="J1285" s="81" t="s">
        <v>11727</v>
      </c>
      <c r="K1285" s="54" t="s">
        <v>18</v>
      </c>
      <c r="L1285" s="98" t="s">
        <v>18</v>
      </c>
      <c r="M1285" s="55" t="s">
        <v>18</v>
      </c>
      <c r="N1285" s="56" t="s">
        <v>18</v>
      </c>
      <c r="O1285" s="88"/>
    </row>
    <row r="1286" hidden="1">
      <c r="A1286" s="49">
        <v>2.0</v>
      </c>
      <c r="B1286" s="206" t="s">
        <v>550</v>
      </c>
      <c r="C1286" s="51" t="s">
        <v>11728</v>
      </c>
      <c r="D1286" s="49">
        <v>645.0</v>
      </c>
      <c r="E1286" s="49" t="s">
        <v>11729</v>
      </c>
      <c r="F1286" s="49" t="s">
        <v>1608</v>
      </c>
      <c r="G1286" s="51" t="s">
        <v>11603</v>
      </c>
      <c r="H1286" s="96">
        <v>44025.0</v>
      </c>
      <c r="I1286" s="96">
        <v>44033.0</v>
      </c>
      <c r="J1286" s="53" t="s">
        <v>11730</v>
      </c>
      <c r="K1286" s="54">
        <v>6978476.13</v>
      </c>
      <c r="L1286" s="98" t="s">
        <v>18</v>
      </c>
      <c r="M1286" s="55" t="s">
        <v>18</v>
      </c>
      <c r="N1286" s="56" t="s">
        <v>18</v>
      </c>
      <c r="O1286" s="425"/>
    </row>
    <row r="1287" hidden="1">
      <c r="A1287" s="49">
        <v>2.0</v>
      </c>
      <c r="B1287" s="206" t="s">
        <v>11731</v>
      </c>
      <c r="C1287" s="51" t="s">
        <v>11732</v>
      </c>
      <c r="D1287" s="49">
        <v>281.0</v>
      </c>
      <c r="E1287" s="49" t="s">
        <v>11733</v>
      </c>
      <c r="F1287" s="49" t="s">
        <v>1608</v>
      </c>
      <c r="G1287" s="51" t="s">
        <v>5262</v>
      </c>
      <c r="H1287" s="96">
        <v>43894.0</v>
      </c>
      <c r="I1287" s="276">
        <v>43924.0</v>
      </c>
      <c r="J1287" s="53" t="s">
        <v>11734</v>
      </c>
      <c r="K1287" s="54">
        <v>2.2369467E7</v>
      </c>
      <c r="L1287" s="98" t="s">
        <v>18</v>
      </c>
      <c r="M1287" s="55" t="s">
        <v>18</v>
      </c>
      <c r="N1287" s="56" t="s">
        <v>18</v>
      </c>
      <c r="O1287" s="88"/>
    </row>
    <row r="1288" hidden="1">
      <c r="A1288" s="49">
        <v>3.0</v>
      </c>
      <c r="B1288" s="51" t="s">
        <v>550</v>
      </c>
      <c r="C1288" s="51" t="s">
        <v>5158</v>
      </c>
      <c r="D1288" s="49">
        <v>324.0</v>
      </c>
      <c r="E1288" s="49" t="s">
        <v>11735</v>
      </c>
      <c r="F1288" s="49" t="s">
        <v>1608</v>
      </c>
      <c r="G1288" s="51" t="s">
        <v>1629</v>
      </c>
      <c r="H1288" s="96">
        <v>43916.0</v>
      </c>
      <c r="I1288" s="96">
        <v>43929.0</v>
      </c>
      <c r="J1288" s="53" t="s">
        <v>11736</v>
      </c>
      <c r="K1288" s="54">
        <v>6.267171E8</v>
      </c>
      <c r="L1288" s="98" t="s">
        <v>18</v>
      </c>
      <c r="M1288" s="55" t="s">
        <v>18</v>
      </c>
      <c r="N1288" s="56" t="s">
        <v>18</v>
      </c>
      <c r="O1288" s="425"/>
    </row>
    <row r="1289" hidden="1">
      <c r="A1289" s="49">
        <v>3.0</v>
      </c>
      <c r="B1289" s="51" t="s">
        <v>1876</v>
      </c>
      <c r="C1289" s="51" t="s">
        <v>5158</v>
      </c>
      <c r="D1289" s="49">
        <v>774.0</v>
      </c>
      <c r="E1289" s="49" t="s">
        <v>11735</v>
      </c>
      <c r="F1289" s="49" t="s">
        <v>1608</v>
      </c>
      <c r="G1289" s="51" t="s">
        <v>1629</v>
      </c>
      <c r="H1289" s="96">
        <v>44026.0</v>
      </c>
      <c r="I1289" s="96">
        <v>44032.0</v>
      </c>
      <c r="J1289" s="53" t="s">
        <v>11737</v>
      </c>
      <c r="K1289" s="54">
        <v>6.38026887E8</v>
      </c>
      <c r="L1289" s="98" t="s">
        <v>18</v>
      </c>
      <c r="M1289" s="55" t="s">
        <v>18</v>
      </c>
      <c r="N1289" s="56" t="s">
        <v>18</v>
      </c>
      <c r="O1289" s="425"/>
    </row>
    <row r="1290" hidden="1">
      <c r="A1290" s="49">
        <v>2.0</v>
      </c>
      <c r="B1290" s="51" t="s">
        <v>5146</v>
      </c>
      <c r="C1290" s="51" t="s">
        <v>11738</v>
      </c>
      <c r="D1290" s="49">
        <v>705.0</v>
      </c>
      <c r="E1290" s="49" t="s">
        <v>11735</v>
      </c>
      <c r="F1290" s="49" t="s">
        <v>1608</v>
      </c>
      <c r="G1290" s="51" t="s">
        <v>1629</v>
      </c>
      <c r="H1290" s="200">
        <v>44041.0</v>
      </c>
      <c r="I1290" s="200">
        <v>44056.0</v>
      </c>
      <c r="J1290" s="53" t="s">
        <v>11739</v>
      </c>
      <c r="K1290" s="54">
        <v>5.25E7</v>
      </c>
      <c r="L1290" s="98" t="s">
        <v>18</v>
      </c>
      <c r="M1290" s="55" t="s">
        <v>18</v>
      </c>
      <c r="N1290" s="56" t="s">
        <v>18</v>
      </c>
      <c r="O1290" s="425"/>
    </row>
    <row r="1291" hidden="1">
      <c r="A1291" s="49">
        <v>3.0</v>
      </c>
      <c r="B1291" s="51" t="s">
        <v>4396</v>
      </c>
      <c r="C1291" s="51" t="s">
        <v>11740</v>
      </c>
      <c r="D1291" s="49">
        <v>371.0</v>
      </c>
      <c r="E1291" s="49" t="s">
        <v>11741</v>
      </c>
      <c r="F1291" s="49" t="s">
        <v>1608</v>
      </c>
      <c r="G1291" s="51" t="s">
        <v>1629</v>
      </c>
      <c r="H1291" s="96">
        <v>43914.0</v>
      </c>
      <c r="I1291" s="96">
        <v>43921.0</v>
      </c>
      <c r="J1291" s="53" t="s">
        <v>11742</v>
      </c>
      <c r="K1291" s="54" t="s">
        <v>18</v>
      </c>
      <c r="L1291" s="98" t="s">
        <v>18</v>
      </c>
      <c r="M1291" s="55" t="s">
        <v>18</v>
      </c>
      <c r="N1291" s="56" t="s">
        <v>18</v>
      </c>
      <c r="O1291" s="425"/>
    </row>
    <row r="1292" hidden="1">
      <c r="A1292" s="49">
        <v>2.0</v>
      </c>
      <c r="B1292" s="51" t="s">
        <v>11743</v>
      </c>
      <c r="C1292" s="51" t="s">
        <v>11744</v>
      </c>
      <c r="D1292" s="49">
        <v>382.0</v>
      </c>
      <c r="E1292" s="49" t="s">
        <v>11745</v>
      </c>
      <c r="F1292" s="49" t="s">
        <v>1608</v>
      </c>
      <c r="G1292" s="51" t="s">
        <v>288</v>
      </c>
      <c r="H1292" s="96">
        <v>43916.0</v>
      </c>
      <c r="I1292" s="96">
        <v>43942.0</v>
      </c>
      <c r="J1292" s="53" t="s">
        <v>11746</v>
      </c>
      <c r="K1292" s="54">
        <v>9.6090096E7</v>
      </c>
      <c r="L1292" s="98" t="s">
        <v>18</v>
      </c>
      <c r="M1292" s="55" t="s">
        <v>18</v>
      </c>
      <c r="N1292" s="56" t="s">
        <v>18</v>
      </c>
      <c r="O1292" s="88"/>
    </row>
    <row r="1293" hidden="1">
      <c r="A1293" s="258">
        <v>1.0</v>
      </c>
      <c r="B1293" s="124" t="s">
        <v>403</v>
      </c>
      <c r="C1293" s="124" t="s">
        <v>153</v>
      </c>
      <c r="D1293" s="258" t="s">
        <v>11747</v>
      </c>
      <c r="E1293" s="258" t="s">
        <v>11748</v>
      </c>
      <c r="F1293" s="258" t="s">
        <v>1608</v>
      </c>
      <c r="G1293" s="51" t="s">
        <v>1946</v>
      </c>
      <c r="H1293" s="283">
        <v>43872.0</v>
      </c>
      <c r="I1293" s="283">
        <v>43922.0</v>
      </c>
      <c r="J1293" s="53" t="s">
        <v>11749</v>
      </c>
      <c r="K1293" s="227">
        <v>6506548.0</v>
      </c>
      <c r="L1293" s="133" t="s">
        <v>18</v>
      </c>
      <c r="M1293" s="163" t="s">
        <v>18</v>
      </c>
      <c r="N1293" s="437" t="s">
        <v>18</v>
      </c>
      <c r="O1293" s="425"/>
    </row>
    <row r="1294" hidden="1">
      <c r="A1294" s="49">
        <v>2.0</v>
      </c>
      <c r="B1294" s="51" t="s">
        <v>11750</v>
      </c>
      <c r="C1294" s="51" t="s">
        <v>11751</v>
      </c>
      <c r="D1294" s="49">
        <v>423.0</v>
      </c>
      <c r="E1294" s="49" t="s">
        <v>11752</v>
      </c>
      <c r="F1294" s="49" t="s">
        <v>1608</v>
      </c>
      <c r="G1294" s="51" t="s">
        <v>288</v>
      </c>
      <c r="H1294" s="96">
        <v>43927.0</v>
      </c>
      <c r="I1294" s="96">
        <v>43963.0</v>
      </c>
      <c r="J1294" s="53" t="s">
        <v>11753</v>
      </c>
      <c r="K1294" s="54" t="s">
        <v>18</v>
      </c>
      <c r="L1294" s="98" t="s">
        <v>18</v>
      </c>
      <c r="M1294" s="55" t="s">
        <v>18</v>
      </c>
      <c r="N1294" s="56" t="s">
        <v>18</v>
      </c>
      <c r="O1294" s="425"/>
    </row>
    <row r="1295" hidden="1">
      <c r="A1295" s="49">
        <v>2.0</v>
      </c>
      <c r="B1295" s="51" t="s">
        <v>10121</v>
      </c>
      <c r="C1295" s="51" t="s">
        <v>7820</v>
      </c>
      <c r="D1295" s="49">
        <v>578.0</v>
      </c>
      <c r="E1295" s="49" t="s">
        <v>11752</v>
      </c>
      <c r="F1295" s="49" t="s">
        <v>1608</v>
      </c>
      <c r="G1295" s="51" t="s">
        <v>202</v>
      </c>
      <c r="H1295" s="96">
        <v>43978.0</v>
      </c>
      <c r="I1295" s="96">
        <v>43979.0</v>
      </c>
      <c r="J1295" s="53" t="s">
        <v>11754</v>
      </c>
      <c r="K1295" s="54" t="s">
        <v>18</v>
      </c>
      <c r="L1295" s="98" t="s">
        <v>18</v>
      </c>
      <c r="M1295" s="49" t="s">
        <v>18</v>
      </c>
      <c r="N1295" s="67" t="s">
        <v>18</v>
      </c>
      <c r="O1295" s="425"/>
    </row>
    <row r="1296" hidden="1">
      <c r="A1296" s="49">
        <v>2.0</v>
      </c>
      <c r="B1296" s="51" t="s">
        <v>1193</v>
      </c>
      <c r="C1296" s="51" t="s">
        <v>8394</v>
      </c>
      <c r="D1296" s="49">
        <v>414.0</v>
      </c>
      <c r="E1296" s="49" t="s">
        <v>11755</v>
      </c>
      <c r="F1296" s="49" t="s">
        <v>1608</v>
      </c>
      <c r="G1296" s="51" t="s">
        <v>288</v>
      </c>
      <c r="H1296" s="96">
        <v>43923.0</v>
      </c>
      <c r="I1296" s="96">
        <v>43937.0</v>
      </c>
      <c r="J1296" s="53" t="s">
        <v>11756</v>
      </c>
      <c r="K1296" s="54">
        <v>1.2482068E7</v>
      </c>
      <c r="L1296" s="98" t="s">
        <v>18</v>
      </c>
      <c r="M1296" s="55" t="s">
        <v>18</v>
      </c>
      <c r="N1296" s="56" t="s">
        <v>18</v>
      </c>
      <c r="O1296" s="88"/>
    </row>
    <row r="1297" hidden="1">
      <c r="A1297" s="49">
        <v>2.0</v>
      </c>
      <c r="B1297" s="206" t="s">
        <v>11757</v>
      </c>
      <c r="C1297" s="51" t="s">
        <v>186</v>
      </c>
      <c r="D1297" s="49">
        <v>420.0</v>
      </c>
      <c r="E1297" s="49" t="s">
        <v>11758</v>
      </c>
      <c r="F1297" s="49" t="s">
        <v>1608</v>
      </c>
      <c r="G1297" s="51" t="s">
        <v>9207</v>
      </c>
      <c r="H1297" s="96">
        <v>43927.0</v>
      </c>
      <c r="I1297" s="96">
        <v>43941.0</v>
      </c>
      <c r="J1297" s="53" t="s">
        <v>11759</v>
      </c>
      <c r="K1297" s="54">
        <v>1.2450756E7</v>
      </c>
      <c r="L1297" s="98" t="s">
        <v>18</v>
      </c>
      <c r="M1297" s="55" t="s">
        <v>18</v>
      </c>
      <c r="N1297" s="56" t="s">
        <v>18</v>
      </c>
      <c r="O1297" s="425"/>
    </row>
    <row r="1298" hidden="1">
      <c r="A1298" s="49">
        <v>2.0</v>
      </c>
      <c r="B1298" s="51" t="s">
        <v>1021</v>
      </c>
      <c r="C1298" s="51" t="s">
        <v>5158</v>
      </c>
      <c r="D1298" s="49">
        <v>458.0</v>
      </c>
      <c r="E1298" s="49" t="s">
        <v>11760</v>
      </c>
      <c r="F1298" s="49" t="s">
        <v>1608</v>
      </c>
      <c r="G1298" s="51" t="s">
        <v>1629</v>
      </c>
      <c r="H1298" s="96">
        <v>43938.0</v>
      </c>
      <c r="I1298" s="96">
        <v>43965.0</v>
      </c>
      <c r="J1298" s="53" t="s">
        <v>11761</v>
      </c>
      <c r="K1298" s="54">
        <v>8.7531452E7</v>
      </c>
      <c r="L1298" s="98" t="s">
        <v>18</v>
      </c>
      <c r="M1298" s="55" t="s">
        <v>18</v>
      </c>
      <c r="N1298" s="56" t="s">
        <v>18</v>
      </c>
      <c r="O1298" s="88"/>
    </row>
    <row r="1299" hidden="1">
      <c r="A1299" s="49">
        <v>2.0</v>
      </c>
      <c r="B1299" s="51" t="s">
        <v>4881</v>
      </c>
      <c r="C1299" s="51" t="s">
        <v>11538</v>
      </c>
      <c r="D1299" s="49">
        <v>484.0</v>
      </c>
      <c r="E1299" s="49" t="s">
        <v>11539</v>
      </c>
      <c r="F1299" s="49" t="s">
        <v>1608</v>
      </c>
      <c r="G1299" s="49" t="s">
        <v>202</v>
      </c>
      <c r="H1299" s="96">
        <v>43945.0</v>
      </c>
      <c r="I1299" s="96">
        <v>43971.0</v>
      </c>
      <c r="J1299" s="53" t="s">
        <v>11762</v>
      </c>
      <c r="K1299" s="54">
        <v>6447618.0</v>
      </c>
      <c r="L1299" s="98" t="s">
        <v>18</v>
      </c>
      <c r="M1299" s="55" t="s">
        <v>18</v>
      </c>
      <c r="N1299" s="56" t="s">
        <v>18</v>
      </c>
      <c r="O1299" s="88"/>
    </row>
    <row r="1300" hidden="1">
      <c r="A1300" s="210">
        <v>2.0</v>
      </c>
      <c r="B1300" s="128" t="s">
        <v>558</v>
      </c>
      <c r="C1300" s="128" t="s">
        <v>11763</v>
      </c>
      <c r="D1300" s="210">
        <v>1394.0</v>
      </c>
      <c r="E1300" s="210" t="s">
        <v>5249</v>
      </c>
      <c r="F1300" s="210" t="s">
        <v>1608</v>
      </c>
      <c r="G1300" s="128" t="s">
        <v>202</v>
      </c>
      <c r="H1300" s="212">
        <v>44165.0</v>
      </c>
      <c r="I1300" s="212">
        <v>44168.0</v>
      </c>
      <c r="J1300" s="53" t="s">
        <v>11764</v>
      </c>
      <c r="K1300" s="534"/>
      <c r="L1300" s="133"/>
      <c r="M1300" s="134"/>
      <c r="N1300" s="213"/>
      <c r="O1300" s="58"/>
    </row>
    <row r="1301" hidden="1">
      <c r="A1301" s="210">
        <v>2.0</v>
      </c>
      <c r="B1301" s="128" t="s">
        <v>1524</v>
      </c>
      <c r="C1301" s="128" t="s">
        <v>5248</v>
      </c>
      <c r="D1301" s="210">
        <v>1423.0</v>
      </c>
      <c r="E1301" s="210" t="s">
        <v>5249</v>
      </c>
      <c r="F1301" s="210" t="s">
        <v>1608</v>
      </c>
      <c r="G1301" s="128" t="s">
        <v>202</v>
      </c>
      <c r="H1301" s="212">
        <v>44169.0</v>
      </c>
      <c r="I1301" s="212">
        <v>44168.0</v>
      </c>
      <c r="J1301" s="53" t="s">
        <v>11765</v>
      </c>
      <c r="K1301" s="132"/>
      <c r="L1301" s="396"/>
      <c r="M1301" s="134"/>
      <c r="N1301" s="134"/>
      <c r="O1301" s="58"/>
    </row>
    <row r="1302" hidden="1">
      <c r="A1302" s="49">
        <v>2.0</v>
      </c>
      <c r="B1302" s="51" t="s">
        <v>1021</v>
      </c>
      <c r="C1302" s="51" t="s">
        <v>11766</v>
      </c>
      <c r="D1302" s="49">
        <v>438.0</v>
      </c>
      <c r="E1302" s="49" t="s">
        <v>11767</v>
      </c>
      <c r="F1302" s="49" t="s">
        <v>1608</v>
      </c>
      <c r="G1302" s="51" t="s">
        <v>5262</v>
      </c>
      <c r="H1302" s="96">
        <v>43969.0</v>
      </c>
      <c r="I1302" s="96">
        <v>43978.0</v>
      </c>
      <c r="J1302" s="296" t="s">
        <v>11768</v>
      </c>
      <c r="K1302" s="54">
        <v>2.6235659E7</v>
      </c>
      <c r="L1302" s="98" t="s">
        <v>18</v>
      </c>
      <c r="M1302" s="55" t="s">
        <v>18</v>
      </c>
      <c r="N1302" s="56" t="s">
        <v>18</v>
      </c>
      <c r="O1302" s="88"/>
    </row>
    <row r="1303" ht="63.0" hidden="1" customHeight="1">
      <c r="A1303" s="49">
        <v>2.0</v>
      </c>
      <c r="B1303" s="51" t="s">
        <v>6542</v>
      </c>
      <c r="C1303" s="51" t="s">
        <v>4904</v>
      </c>
      <c r="D1303" s="49">
        <v>584.0</v>
      </c>
      <c r="E1303" s="49" t="s">
        <v>5073</v>
      </c>
      <c r="F1303" s="49" t="s">
        <v>1608</v>
      </c>
      <c r="G1303" s="51" t="s">
        <v>1629</v>
      </c>
      <c r="H1303" s="200">
        <v>43980.0</v>
      </c>
      <c r="I1303" s="96">
        <v>43984.0</v>
      </c>
      <c r="J1303" s="81" t="s">
        <v>11769</v>
      </c>
      <c r="K1303" s="54">
        <v>7559448.0</v>
      </c>
      <c r="L1303" s="98" t="s">
        <v>18</v>
      </c>
      <c r="M1303" s="55" t="s">
        <v>18</v>
      </c>
      <c r="N1303" s="56" t="s">
        <v>18</v>
      </c>
      <c r="O1303" s="88"/>
    </row>
    <row r="1304" hidden="1">
      <c r="A1304" s="49">
        <v>2.0</v>
      </c>
      <c r="B1304" s="159" t="s">
        <v>233</v>
      </c>
      <c r="C1304" s="51" t="s">
        <v>4904</v>
      </c>
      <c r="D1304" s="49">
        <v>671.0</v>
      </c>
      <c r="E1304" s="49" t="s">
        <v>5073</v>
      </c>
      <c r="F1304" s="49" t="s">
        <v>1608</v>
      </c>
      <c r="G1304" s="49" t="s">
        <v>1629</v>
      </c>
      <c r="H1304" s="96">
        <v>44005.0</v>
      </c>
      <c r="I1304" s="96">
        <v>44012.0</v>
      </c>
      <c r="J1304" s="53" t="s">
        <v>11770</v>
      </c>
      <c r="K1304" s="54">
        <v>7559448.0</v>
      </c>
      <c r="L1304" s="98" t="s">
        <v>18</v>
      </c>
      <c r="M1304" s="216" t="s">
        <v>18</v>
      </c>
      <c r="N1304" s="56" t="s">
        <v>18</v>
      </c>
      <c r="O1304" s="425"/>
    </row>
    <row r="1305" hidden="1">
      <c r="A1305" s="49">
        <v>2.0</v>
      </c>
      <c r="B1305" s="51" t="s">
        <v>233</v>
      </c>
      <c r="C1305" s="51" t="s">
        <v>4904</v>
      </c>
      <c r="D1305" s="49">
        <v>859.0</v>
      </c>
      <c r="E1305" s="49" t="s">
        <v>5073</v>
      </c>
      <c r="F1305" s="49" t="s">
        <v>1608</v>
      </c>
      <c r="G1305" s="51" t="s">
        <v>1946</v>
      </c>
      <c r="H1305" s="96">
        <v>44081.0</v>
      </c>
      <c r="I1305" s="96">
        <v>44099.0</v>
      </c>
      <c r="J1305" s="81" t="s">
        <v>11771</v>
      </c>
      <c r="K1305" s="54">
        <v>8209448.0</v>
      </c>
      <c r="L1305" s="98" t="s">
        <v>18</v>
      </c>
      <c r="M1305" s="55" t="s">
        <v>18</v>
      </c>
      <c r="N1305" s="56" t="s">
        <v>18</v>
      </c>
      <c r="O1305" s="88"/>
    </row>
    <row r="1306" hidden="1">
      <c r="A1306" s="49">
        <v>2.0</v>
      </c>
      <c r="B1306" s="51" t="s">
        <v>11772</v>
      </c>
      <c r="C1306" s="51" t="s">
        <v>11773</v>
      </c>
      <c r="D1306" s="49">
        <v>624.0</v>
      </c>
      <c r="E1306" s="49" t="s">
        <v>11774</v>
      </c>
      <c r="F1306" s="49" t="s">
        <v>1608</v>
      </c>
      <c r="G1306" s="51" t="s">
        <v>202</v>
      </c>
      <c r="H1306" s="276">
        <v>43991.0</v>
      </c>
      <c r="I1306" s="96">
        <v>44001.0</v>
      </c>
      <c r="J1306" s="53" t="s">
        <v>11775</v>
      </c>
      <c r="K1306" s="54"/>
      <c r="L1306" s="98" t="s">
        <v>18</v>
      </c>
      <c r="M1306" s="55" t="s">
        <v>18</v>
      </c>
      <c r="N1306" s="56" t="s">
        <v>18</v>
      </c>
      <c r="O1306" s="88"/>
    </row>
    <row r="1307" hidden="1">
      <c r="A1307" s="49">
        <v>2.0</v>
      </c>
      <c r="B1307" s="51" t="s">
        <v>11776</v>
      </c>
      <c r="C1307" s="51" t="s">
        <v>11777</v>
      </c>
      <c r="D1307" s="49">
        <v>650.0</v>
      </c>
      <c r="E1307" s="49" t="s">
        <v>11778</v>
      </c>
      <c r="F1307" s="49" t="s">
        <v>1608</v>
      </c>
      <c r="G1307" s="51" t="s">
        <v>202</v>
      </c>
      <c r="H1307" s="96">
        <v>43999.0</v>
      </c>
      <c r="I1307" s="96">
        <v>44021.0</v>
      </c>
      <c r="J1307" s="81" t="s">
        <v>11779</v>
      </c>
      <c r="K1307" s="54">
        <v>2352984.0</v>
      </c>
      <c r="L1307" s="98" t="s">
        <v>18</v>
      </c>
      <c r="M1307" s="55" t="s">
        <v>18</v>
      </c>
      <c r="N1307" s="56" t="s">
        <v>18</v>
      </c>
      <c r="O1307" s="88"/>
    </row>
    <row r="1308" hidden="1">
      <c r="A1308" s="49">
        <v>2.0</v>
      </c>
      <c r="B1308" s="51" t="s">
        <v>2116</v>
      </c>
      <c r="C1308" s="51" t="s">
        <v>11780</v>
      </c>
      <c r="D1308" s="49">
        <v>923.0</v>
      </c>
      <c r="E1308" s="49" t="s">
        <v>11778</v>
      </c>
      <c r="F1308" s="49" t="s">
        <v>1608</v>
      </c>
      <c r="G1308" s="51" t="s">
        <v>202</v>
      </c>
      <c r="H1308" s="96">
        <v>44057.0</v>
      </c>
      <c r="I1308" s="96">
        <v>44062.0</v>
      </c>
      <c r="J1308" s="53" t="s">
        <v>11781</v>
      </c>
      <c r="K1308" s="54" t="s">
        <v>18</v>
      </c>
      <c r="L1308" s="98" t="s">
        <v>18</v>
      </c>
      <c r="M1308" s="55" t="s">
        <v>18</v>
      </c>
      <c r="N1308" s="56" t="s">
        <v>18</v>
      </c>
      <c r="O1308" s="425"/>
    </row>
    <row r="1309" hidden="1">
      <c r="A1309" s="49">
        <v>2.0</v>
      </c>
      <c r="B1309" s="51" t="s">
        <v>361</v>
      </c>
      <c r="C1309" s="51" t="s">
        <v>116</v>
      </c>
      <c r="D1309" s="49">
        <v>647.0</v>
      </c>
      <c r="E1309" s="49" t="s">
        <v>11782</v>
      </c>
      <c r="F1309" s="49" t="s">
        <v>1608</v>
      </c>
      <c r="G1309" s="51" t="s">
        <v>202</v>
      </c>
      <c r="H1309" s="96">
        <v>43998.0</v>
      </c>
      <c r="I1309" s="96">
        <v>44001.0</v>
      </c>
      <c r="J1309" s="53" t="s">
        <v>11783</v>
      </c>
      <c r="K1309" s="54">
        <v>6002642.0</v>
      </c>
      <c r="L1309" s="98" t="s">
        <v>18</v>
      </c>
      <c r="M1309" s="55" t="s">
        <v>18</v>
      </c>
      <c r="N1309" s="56" t="s">
        <v>18</v>
      </c>
      <c r="O1309" s="88"/>
    </row>
    <row r="1310" hidden="1">
      <c r="A1310" s="49">
        <v>2.0</v>
      </c>
      <c r="B1310" s="51" t="s">
        <v>11784</v>
      </c>
      <c r="C1310" s="51" t="s">
        <v>11785</v>
      </c>
      <c r="D1310" s="49">
        <v>717.0</v>
      </c>
      <c r="E1310" s="49" t="s">
        <v>11786</v>
      </c>
      <c r="F1310" s="49" t="s">
        <v>1608</v>
      </c>
      <c r="G1310" s="51" t="s">
        <v>1629</v>
      </c>
      <c r="H1310" s="96">
        <v>44014.0</v>
      </c>
      <c r="I1310" s="96">
        <v>44015.0</v>
      </c>
      <c r="J1310" s="53" t="s">
        <v>11787</v>
      </c>
      <c r="K1310" s="54" t="s">
        <v>18</v>
      </c>
      <c r="L1310" s="98" t="s">
        <v>18</v>
      </c>
      <c r="M1310" s="55" t="s">
        <v>18</v>
      </c>
      <c r="N1310" s="56" t="s">
        <v>18</v>
      </c>
      <c r="O1310" s="425"/>
    </row>
    <row r="1311" hidden="1">
      <c r="A1311" s="49">
        <v>2.0</v>
      </c>
      <c r="B1311" s="51" t="s">
        <v>2212</v>
      </c>
      <c r="C1311" s="51" t="s">
        <v>11785</v>
      </c>
      <c r="D1311" s="49" t="s">
        <v>18</v>
      </c>
      <c r="E1311" s="49" t="s">
        <v>11786</v>
      </c>
      <c r="F1311" s="49" t="s">
        <v>1608</v>
      </c>
      <c r="G1311" s="51" t="s">
        <v>1629</v>
      </c>
      <c r="H1311" s="96">
        <v>44015.0</v>
      </c>
      <c r="I1311" s="96">
        <v>44036.0</v>
      </c>
      <c r="J1311" s="53" t="s">
        <v>11788</v>
      </c>
      <c r="K1311" s="54" t="s">
        <v>18</v>
      </c>
      <c r="L1311" s="98" t="s">
        <v>18</v>
      </c>
      <c r="M1311" s="55" t="s">
        <v>18</v>
      </c>
      <c r="N1311" s="56" t="s">
        <v>18</v>
      </c>
      <c r="O1311" s="88"/>
    </row>
    <row r="1312" hidden="1">
      <c r="A1312" s="49">
        <v>2.0</v>
      </c>
      <c r="B1312" s="51" t="s">
        <v>408</v>
      </c>
      <c r="C1312" s="51" t="s">
        <v>2031</v>
      </c>
      <c r="D1312" s="49">
        <v>883.0</v>
      </c>
      <c r="E1312" s="49" t="s">
        <v>11786</v>
      </c>
      <c r="F1312" s="49" t="s">
        <v>1608</v>
      </c>
      <c r="G1312" s="51" t="s">
        <v>411</v>
      </c>
      <c r="H1312" s="96">
        <v>44053.0</v>
      </c>
      <c r="I1312" s="96">
        <v>44062.0</v>
      </c>
      <c r="J1312" s="81" t="s">
        <v>11789</v>
      </c>
      <c r="K1312" s="54" t="s">
        <v>18</v>
      </c>
      <c r="L1312" s="98" t="s">
        <v>18</v>
      </c>
      <c r="M1312" s="55" t="s">
        <v>18</v>
      </c>
      <c r="N1312" s="56" t="s">
        <v>18</v>
      </c>
      <c r="O1312" s="425"/>
    </row>
    <row r="1313" hidden="1">
      <c r="A1313" s="49">
        <v>2.0</v>
      </c>
      <c r="B1313" s="51" t="s">
        <v>11790</v>
      </c>
      <c r="C1313" s="51" t="s">
        <v>116</v>
      </c>
      <c r="D1313" s="49" t="s">
        <v>18</v>
      </c>
      <c r="E1313" s="49" t="s">
        <v>5095</v>
      </c>
      <c r="F1313" s="49" t="s">
        <v>1608</v>
      </c>
      <c r="G1313" s="51" t="s">
        <v>640</v>
      </c>
      <c r="H1313" s="96">
        <v>44005.0</v>
      </c>
      <c r="I1313" s="96">
        <v>44012.0</v>
      </c>
      <c r="J1313" s="53" t="s">
        <v>11791</v>
      </c>
      <c r="K1313" s="54">
        <v>1.2496757E7</v>
      </c>
      <c r="L1313" s="98" t="s">
        <v>18</v>
      </c>
      <c r="M1313" s="55" t="s">
        <v>18</v>
      </c>
      <c r="N1313" s="56" t="s">
        <v>18</v>
      </c>
      <c r="O1313" s="425"/>
    </row>
    <row r="1314" hidden="1">
      <c r="A1314" s="49">
        <v>2.0</v>
      </c>
      <c r="B1314" s="51" t="s">
        <v>1524</v>
      </c>
      <c r="C1314" s="51" t="s">
        <v>116</v>
      </c>
      <c r="D1314" s="49">
        <v>884.0</v>
      </c>
      <c r="E1314" s="49" t="s">
        <v>5095</v>
      </c>
      <c r="F1314" s="49" t="s">
        <v>1608</v>
      </c>
      <c r="G1314" s="51" t="s">
        <v>202</v>
      </c>
      <c r="H1314" s="96">
        <v>44053.0</v>
      </c>
      <c r="I1314" s="96">
        <v>44063.0</v>
      </c>
      <c r="J1314" s="81" t="s">
        <v>11792</v>
      </c>
      <c r="K1314" s="54">
        <v>1.0336757E7</v>
      </c>
      <c r="L1314" s="98" t="s">
        <v>18</v>
      </c>
      <c r="M1314" s="55" t="s">
        <v>18</v>
      </c>
      <c r="N1314" s="56" t="s">
        <v>18</v>
      </c>
      <c r="O1314" s="88"/>
    </row>
    <row r="1315" hidden="1">
      <c r="A1315" s="258">
        <v>2.0</v>
      </c>
      <c r="B1315" s="51" t="s">
        <v>361</v>
      </c>
      <c r="C1315" s="51" t="s">
        <v>153</v>
      </c>
      <c r="D1315" s="49">
        <v>709.0</v>
      </c>
      <c r="E1315" s="49" t="s">
        <v>11793</v>
      </c>
      <c r="F1315" s="49" t="s">
        <v>1608</v>
      </c>
      <c r="G1315" s="51" t="s">
        <v>634</v>
      </c>
      <c r="H1315" s="96">
        <v>44012.0</v>
      </c>
      <c r="I1315" s="283">
        <v>44021.0</v>
      </c>
      <c r="J1315" s="81" t="s">
        <v>11794</v>
      </c>
      <c r="K1315" s="227">
        <v>2302019.0</v>
      </c>
      <c r="L1315" s="133" t="s">
        <v>18</v>
      </c>
      <c r="M1315" s="163" t="s">
        <v>18</v>
      </c>
      <c r="N1315" s="437" t="s">
        <v>18</v>
      </c>
      <c r="O1315" s="425"/>
    </row>
    <row r="1316" hidden="1">
      <c r="A1316" s="49">
        <v>1.0</v>
      </c>
      <c r="B1316" s="51" t="s">
        <v>1876</v>
      </c>
      <c r="C1316" s="51" t="s">
        <v>2697</v>
      </c>
      <c r="D1316" s="49">
        <v>650.0</v>
      </c>
      <c r="E1316" s="49" t="s">
        <v>11545</v>
      </c>
      <c r="F1316" s="49" t="s">
        <v>1608</v>
      </c>
      <c r="G1316" s="51" t="s">
        <v>18</v>
      </c>
      <c r="H1316" s="96">
        <v>44026.0</v>
      </c>
      <c r="I1316" s="96">
        <v>44027.0</v>
      </c>
      <c r="J1316" s="53" t="s">
        <v>11795</v>
      </c>
      <c r="K1316" s="54">
        <v>497000.0</v>
      </c>
      <c r="L1316" s="98" t="s">
        <v>11547</v>
      </c>
      <c r="M1316" s="55" t="s">
        <v>18</v>
      </c>
      <c r="N1316" s="56" t="s">
        <v>18</v>
      </c>
      <c r="O1316" s="425"/>
    </row>
    <row r="1317" hidden="1">
      <c r="A1317" s="49">
        <v>1.0</v>
      </c>
      <c r="B1317" s="51" t="s">
        <v>11796</v>
      </c>
      <c r="C1317" s="51" t="s">
        <v>116</v>
      </c>
      <c r="D1317" s="49">
        <v>736.0</v>
      </c>
      <c r="E1317" s="51" t="s">
        <v>11797</v>
      </c>
      <c r="F1317" s="49" t="s">
        <v>1608</v>
      </c>
      <c r="G1317" s="51" t="s">
        <v>18</v>
      </c>
      <c r="H1317" s="200">
        <v>44018.0</v>
      </c>
      <c r="I1317" s="96">
        <v>44020.0</v>
      </c>
      <c r="J1317" s="53" t="s">
        <v>11798</v>
      </c>
      <c r="K1317" s="54" t="s">
        <v>18</v>
      </c>
      <c r="L1317" s="98" t="s">
        <v>18</v>
      </c>
      <c r="M1317" s="55" t="s">
        <v>18</v>
      </c>
      <c r="N1317" s="56" t="s">
        <v>18</v>
      </c>
      <c r="O1317" s="425"/>
    </row>
    <row r="1318" hidden="1">
      <c r="A1318" s="49">
        <v>2.0</v>
      </c>
      <c r="B1318" s="51" t="s">
        <v>11731</v>
      </c>
      <c r="C1318" s="51" t="s">
        <v>291</v>
      </c>
      <c r="D1318" s="49">
        <v>745.0</v>
      </c>
      <c r="E1318" s="49" t="s">
        <v>11799</v>
      </c>
      <c r="F1318" s="49" t="s">
        <v>1608</v>
      </c>
      <c r="G1318" s="51" t="s">
        <v>202</v>
      </c>
      <c r="H1318" s="96">
        <v>44020.0</v>
      </c>
      <c r="I1318" s="96">
        <v>44025.0</v>
      </c>
      <c r="J1318" s="53" t="s">
        <v>11800</v>
      </c>
      <c r="K1318" s="54">
        <v>4534519.0</v>
      </c>
      <c r="L1318" s="98" t="s">
        <v>18</v>
      </c>
      <c r="M1318" s="55" t="s">
        <v>18</v>
      </c>
      <c r="N1318" s="56" t="s">
        <v>18</v>
      </c>
      <c r="O1318" s="88"/>
    </row>
    <row r="1319" hidden="1">
      <c r="A1319" s="49">
        <v>2.0</v>
      </c>
      <c r="B1319" s="51" t="s">
        <v>1021</v>
      </c>
      <c r="C1319" s="51" t="s">
        <v>1677</v>
      </c>
      <c r="D1319" s="49">
        <v>617.0</v>
      </c>
      <c r="E1319" s="49" t="s">
        <v>11801</v>
      </c>
      <c r="F1319" s="49" t="s">
        <v>1608</v>
      </c>
      <c r="G1319" s="51" t="s">
        <v>1629</v>
      </c>
      <c r="H1319" s="96">
        <v>44018.0</v>
      </c>
      <c r="I1319" s="96">
        <v>44025.0</v>
      </c>
      <c r="J1319" s="53" t="s">
        <v>11802</v>
      </c>
      <c r="K1319" s="54">
        <v>3838475.0</v>
      </c>
      <c r="L1319" s="98" t="s">
        <v>18</v>
      </c>
      <c r="M1319" s="55" t="s">
        <v>18</v>
      </c>
      <c r="N1319" s="56" t="s">
        <v>18</v>
      </c>
      <c r="O1319" s="425"/>
    </row>
    <row r="1320" hidden="1">
      <c r="A1320" s="49">
        <v>2.0</v>
      </c>
      <c r="B1320" s="49" t="s">
        <v>339</v>
      </c>
      <c r="C1320" s="51" t="s">
        <v>11803</v>
      </c>
      <c r="D1320" s="49">
        <v>867.0</v>
      </c>
      <c r="E1320" s="49" t="s">
        <v>11804</v>
      </c>
      <c r="F1320" s="49" t="s">
        <v>1608</v>
      </c>
      <c r="G1320" s="51" t="s">
        <v>202</v>
      </c>
      <c r="H1320" s="200">
        <v>44048.0</v>
      </c>
      <c r="I1320" s="200">
        <v>44095.0</v>
      </c>
      <c r="J1320" s="53" t="s">
        <v>11805</v>
      </c>
      <c r="K1320" s="54">
        <f>737216+7588256+3687964</f>
        <v>12013436</v>
      </c>
      <c r="L1320" s="98" t="s">
        <v>18</v>
      </c>
      <c r="M1320" s="55" t="s">
        <v>18</v>
      </c>
      <c r="N1320" s="56" t="s">
        <v>18</v>
      </c>
      <c r="O1320" s="425"/>
    </row>
    <row r="1321" hidden="1">
      <c r="A1321" s="49">
        <v>2.0</v>
      </c>
      <c r="B1321" s="51" t="s">
        <v>11806</v>
      </c>
      <c r="C1321" s="51" t="s">
        <v>11807</v>
      </c>
      <c r="D1321" s="49">
        <v>809.0</v>
      </c>
      <c r="E1321" s="49" t="s">
        <v>11808</v>
      </c>
      <c r="F1321" s="49" t="s">
        <v>1608</v>
      </c>
      <c r="G1321" s="51" t="s">
        <v>202</v>
      </c>
      <c r="H1321" s="96">
        <v>44035.0</v>
      </c>
      <c r="I1321" s="96">
        <v>44057.0</v>
      </c>
      <c r="J1321" s="53" t="s">
        <v>11809</v>
      </c>
      <c r="K1321" s="54" t="s">
        <v>18</v>
      </c>
      <c r="L1321" s="98" t="s">
        <v>18</v>
      </c>
      <c r="M1321" s="55" t="s">
        <v>18</v>
      </c>
      <c r="N1321" s="56" t="s">
        <v>18</v>
      </c>
      <c r="O1321" s="88"/>
    </row>
    <row r="1322" hidden="1">
      <c r="A1322" s="49">
        <v>2.0</v>
      </c>
      <c r="B1322" s="51" t="s">
        <v>11810</v>
      </c>
      <c r="C1322" s="51" t="s">
        <v>11811</v>
      </c>
      <c r="D1322" s="49">
        <v>791.0</v>
      </c>
      <c r="E1322" s="49" t="s">
        <v>11812</v>
      </c>
      <c r="F1322" s="49" t="s">
        <v>1608</v>
      </c>
      <c r="G1322" s="51" t="s">
        <v>18</v>
      </c>
      <c r="H1322" s="200">
        <v>44032.0</v>
      </c>
      <c r="I1322" s="200">
        <v>44057.0</v>
      </c>
      <c r="J1322" s="53" t="s">
        <v>11813</v>
      </c>
      <c r="K1322" s="54" t="s">
        <v>18</v>
      </c>
      <c r="L1322" s="98" t="s">
        <v>18</v>
      </c>
      <c r="M1322" s="55" t="s">
        <v>18</v>
      </c>
      <c r="N1322" s="56" t="s">
        <v>18</v>
      </c>
      <c r="O1322" s="425"/>
    </row>
    <row r="1323" hidden="1">
      <c r="A1323" s="49">
        <v>2.0</v>
      </c>
      <c r="B1323" s="51" t="s">
        <v>11810</v>
      </c>
      <c r="C1323" s="51" t="s">
        <v>11814</v>
      </c>
      <c r="D1323" s="49">
        <v>879.0</v>
      </c>
      <c r="E1323" s="49" t="s">
        <v>11812</v>
      </c>
      <c r="F1323" s="49" t="s">
        <v>1608</v>
      </c>
      <c r="G1323" s="51" t="s">
        <v>18</v>
      </c>
      <c r="H1323" s="200">
        <v>44032.0</v>
      </c>
      <c r="I1323" s="200">
        <v>44057.0</v>
      </c>
      <c r="J1323" s="53" t="s">
        <v>11813</v>
      </c>
      <c r="K1323" s="54" t="s">
        <v>18</v>
      </c>
      <c r="L1323" s="98" t="s">
        <v>18</v>
      </c>
      <c r="M1323" s="55" t="s">
        <v>18</v>
      </c>
      <c r="N1323" s="56" t="s">
        <v>18</v>
      </c>
      <c r="O1323" s="425"/>
    </row>
    <row r="1324" hidden="1">
      <c r="A1324" s="49">
        <v>2.0</v>
      </c>
      <c r="B1324" s="51" t="s">
        <v>61</v>
      </c>
      <c r="C1324" s="51" t="s">
        <v>11815</v>
      </c>
      <c r="D1324" s="49">
        <v>924.0</v>
      </c>
      <c r="E1324" s="49" t="s">
        <v>11812</v>
      </c>
      <c r="F1324" s="49" t="s">
        <v>1608</v>
      </c>
      <c r="G1324" s="51" t="s">
        <v>1946</v>
      </c>
      <c r="H1324" s="96">
        <v>44057.0</v>
      </c>
      <c r="I1324" s="96">
        <v>44061.0</v>
      </c>
      <c r="J1324" s="53" t="s">
        <v>11816</v>
      </c>
      <c r="K1324" s="54">
        <v>7682680.0</v>
      </c>
      <c r="L1324" s="98" t="s">
        <v>18</v>
      </c>
      <c r="M1324" s="55" t="s">
        <v>18</v>
      </c>
      <c r="N1324" s="56" t="s">
        <v>18</v>
      </c>
      <c r="O1324" s="425"/>
    </row>
    <row r="1325" hidden="1">
      <c r="A1325" s="49">
        <v>2.0</v>
      </c>
      <c r="B1325" s="51" t="s">
        <v>9229</v>
      </c>
      <c r="C1325" s="51" t="s">
        <v>2307</v>
      </c>
      <c r="D1325" s="49">
        <v>1016.0</v>
      </c>
      <c r="E1325" s="49" t="s">
        <v>11812</v>
      </c>
      <c r="F1325" s="49" t="s">
        <v>1608</v>
      </c>
      <c r="G1325" s="51" t="s">
        <v>1946</v>
      </c>
      <c r="H1325" s="96">
        <v>44081.0</v>
      </c>
      <c r="I1325" s="96">
        <v>44082.0</v>
      </c>
      <c r="J1325" s="81" t="s">
        <v>11817</v>
      </c>
      <c r="K1325" s="54">
        <f>6374314*2</f>
        <v>12748628</v>
      </c>
      <c r="L1325" s="98" t="s">
        <v>18</v>
      </c>
      <c r="M1325" s="55" t="s">
        <v>18</v>
      </c>
      <c r="N1325" s="56" t="s">
        <v>18</v>
      </c>
      <c r="O1325" s="425"/>
    </row>
    <row r="1326" hidden="1">
      <c r="A1326" s="49">
        <v>3.0</v>
      </c>
      <c r="B1326" s="51" t="s">
        <v>4923</v>
      </c>
      <c r="C1326" s="51" t="s">
        <v>4872</v>
      </c>
      <c r="D1326" s="49">
        <v>986.0</v>
      </c>
      <c r="E1326" s="49" t="s">
        <v>5123</v>
      </c>
      <c r="F1326" s="49" t="s">
        <v>1608</v>
      </c>
      <c r="G1326" s="51" t="s">
        <v>18</v>
      </c>
      <c r="H1326" s="96">
        <v>44116.0</v>
      </c>
      <c r="I1326" s="96">
        <v>44116.0</v>
      </c>
      <c r="J1326" s="53" t="s">
        <v>11818</v>
      </c>
      <c r="K1326" s="54" t="s">
        <v>18</v>
      </c>
      <c r="L1326" s="98" t="s">
        <v>18</v>
      </c>
      <c r="M1326" s="55" t="s">
        <v>18</v>
      </c>
      <c r="N1326" s="56" t="s">
        <v>18</v>
      </c>
      <c r="O1326" s="425"/>
    </row>
    <row r="1327" hidden="1">
      <c r="A1327" s="49">
        <v>1.0</v>
      </c>
      <c r="B1327" s="128" t="s">
        <v>1665</v>
      </c>
      <c r="C1327" s="51" t="s">
        <v>11819</v>
      </c>
      <c r="D1327" s="49">
        <v>793.0</v>
      </c>
      <c r="E1327" s="49" t="s">
        <v>11820</v>
      </c>
      <c r="F1327" s="49" t="s">
        <v>1608</v>
      </c>
      <c r="G1327" s="51" t="s">
        <v>18</v>
      </c>
      <c r="H1327" s="96">
        <v>44033.0</v>
      </c>
      <c r="I1327" s="96">
        <v>44062.0</v>
      </c>
      <c r="J1327" s="53" t="s">
        <v>11821</v>
      </c>
      <c r="K1327" s="54">
        <v>2.858026E7</v>
      </c>
      <c r="L1327" s="98" t="s">
        <v>18</v>
      </c>
      <c r="M1327" s="55" t="s">
        <v>18</v>
      </c>
      <c r="N1327" s="56" t="s">
        <v>18</v>
      </c>
      <c r="O1327" s="425"/>
    </row>
    <row r="1328" hidden="1">
      <c r="A1328" s="49">
        <v>2.0</v>
      </c>
      <c r="B1328" s="51" t="s">
        <v>1665</v>
      </c>
      <c r="C1328" s="51" t="s">
        <v>11822</v>
      </c>
      <c r="D1328" s="49">
        <v>973.0</v>
      </c>
      <c r="E1328" s="49" t="s">
        <v>11820</v>
      </c>
      <c r="F1328" s="49" t="s">
        <v>1608</v>
      </c>
      <c r="G1328" s="51" t="s">
        <v>411</v>
      </c>
      <c r="H1328" s="96">
        <v>44074.0</v>
      </c>
      <c r="I1328" s="96">
        <v>44074.0</v>
      </c>
      <c r="J1328" s="53" t="s">
        <v>11823</v>
      </c>
      <c r="K1328" s="54">
        <v>2.885026E7</v>
      </c>
      <c r="L1328" s="98" t="s">
        <v>18</v>
      </c>
      <c r="M1328" s="216" t="s">
        <v>18</v>
      </c>
      <c r="N1328" s="56" t="s">
        <v>18</v>
      </c>
      <c r="O1328" s="88"/>
    </row>
    <row r="1329" hidden="1">
      <c r="A1329" s="49">
        <v>2.0</v>
      </c>
      <c r="B1329" s="51" t="s">
        <v>558</v>
      </c>
      <c r="C1329" s="51" t="s">
        <v>4904</v>
      </c>
      <c r="D1329" s="49">
        <v>886.0</v>
      </c>
      <c r="E1329" s="49" t="s">
        <v>11824</v>
      </c>
      <c r="F1329" s="49" t="s">
        <v>1608</v>
      </c>
      <c r="G1329" s="51" t="s">
        <v>18</v>
      </c>
      <c r="H1329" s="96">
        <v>44054.0</v>
      </c>
      <c r="I1329" s="96">
        <v>44062.0</v>
      </c>
      <c r="J1329" s="53" t="s">
        <v>11825</v>
      </c>
      <c r="K1329" s="54">
        <v>3854995.0</v>
      </c>
      <c r="L1329" s="98" t="s">
        <v>18</v>
      </c>
      <c r="M1329" s="55" t="s">
        <v>18</v>
      </c>
      <c r="N1329" s="56" t="s">
        <v>18</v>
      </c>
      <c r="O1329" s="425"/>
    </row>
    <row r="1330" hidden="1">
      <c r="A1330" s="49">
        <v>2.0</v>
      </c>
      <c r="B1330" s="51" t="s">
        <v>6519</v>
      </c>
      <c r="C1330" s="51" t="s">
        <v>11826</v>
      </c>
      <c r="D1330" s="49">
        <v>925.0</v>
      </c>
      <c r="E1330" s="49" t="s">
        <v>11827</v>
      </c>
      <c r="F1330" s="49" t="s">
        <v>1608</v>
      </c>
      <c r="G1330" s="51" t="s">
        <v>5262</v>
      </c>
      <c r="H1330" s="96">
        <v>44056.0</v>
      </c>
      <c r="I1330" s="96">
        <v>44068.0</v>
      </c>
      <c r="J1330" s="53" t="s">
        <v>11828</v>
      </c>
      <c r="K1330" s="54" t="s">
        <v>18</v>
      </c>
      <c r="L1330" s="98" t="s">
        <v>18</v>
      </c>
      <c r="M1330" s="55" t="s">
        <v>18</v>
      </c>
      <c r="N1330" s="56" t="s">
        <v>18</v>
      </c>
      <c r="O1330" s="425"/>
    </row>
    <row r="1331" hidden="1">
      <c r="A1331" s="49">
        <v>1.0</v>
      </c>
      <c r="B1331" s="69" t="s">
        <v>233</v>
      </c>
      <c r="C1331" s="69" t="s">
        <v>217</v>
      </c>
      <c r="D1331" s="70" t="s">
        <v>18</v>
      </c>
      <c r="E1331" s="70" t="s">
        <v>11829</v>
      </c>
      <c r="F1331" s="70" t="s">
        <v>1608</v>
      </c>
      <c r="G1331" s="69" t="s">
        <v>18</v>
      </c>
      <c r="H1331" s="218">
        <v>44067.0</v>
      </c>
      <c r="I1331" s="218">
        <v>44068.0</v>
      </c>
      <c r="J1331" s="72" t="s">
        <v>8563</v>
      </c>
      <c r="K1331" s="304">
        <v>2710665.0</v>
      </c>
      <c r="L1331" s="250" t="s">
        <v>18</v>
      </c>
      <c r="M1331" s="73" t="s">
        <v>18</v>
      </c>
      <c r="N1331" s="74" t="s">
        <v>18</v>
      </c>
      <c r="O1331" s="425"/>
    </row>
    <row r="1332" hidden="1">
      <c r="A1332" s="49">
        <v>2.0</v>
      </c>
      <c r="B1332" s="51" t="s">
        <v>11830</v>
      </c>
      <c r="C1332" s="51" t="s">
        <v>11831</v>
      </c>
      <c r="D1332" s="49">
        <v>778.0</v>
      </c>
      <c r="E1332" s="49" t="s">
        <v>11832</v>
      </c>
      <c r="F1332" s="49" t="s">
        <v>1608</v>
      </c>
      <c r="G1332" s="51" t="s">
        <v>1946</v>
      </c>
      <c r="H1332" s="96">
        <v>44057.0</v>
      </c>
      <c r="I1332" s="96">
        <v>44069.0</v>
      </c>
      <c r="J1332" s="53" t="s">
        <v>11833</v>
      </c>
      <c r="K1332" s="54">
        <v>4080000.0</v>
      </c>
      <c r="L1332" s="98" t="s">
        <v>18</v>
      </c>
      <c r="M1332" s="55" t="s">
        <v>18</v>
      </c>
      <c r="N1332" s="56" t="s">
        <v>18</v>
      </c>
      <c r="O1332" s="88"/>
    </row>
    <row r="1333" hidden="1">
      <c r="A1333" s="49">
        <v>1.0</v>
      </c>
      <c r="B1333" s="51" t="s">
        <v>11834</v>
      </c>
      <c r="C1333" s="51" t="s">
        <v>11835</v>
      </c>
      <c r="D1333" s="49">
        <v>961.0</v>
      </c>
      <c r="E1333" s="49" t="s">
        <v>11836</v>
      </c>
      <c r="F1333" s="49" t="s">
        <v>1608</v>
      </c>
      <c r="G1333" s="51" t="s">
        <v>202</v>
      </c>
      <c r="H1333" s="96">
        <v>44069.0</v>
      </c>
      <c r="I1333" s="96">
        <v>44077.0</v>
      </c>
      <c r="J1333" s="81" t="s">
        <v>11837</v>
      </c>
      <c r="K1333" s="54">
        <f>1005318+2269581</f>
        <v>3274899</v>
      </c>
      <c r="L1333" s="98" t="s">
        <v>18</v>
      </c>
      <c r="M1333" s="55" t="s">
        <v>18</v>
      </c>
      <c r="N1333" s="56" t="s">
        <v>18</v>
      </c>
      <c r="O1333" s="88"/>
    </row>
    <row r="1334" hidden="1">
      <c r="A1334" s="49">
        <v>2.0</v>
      </c>
      <c r="B1334" s="51" t="s">
        <v>127</v>
      </c>
      <c r="C1334" s="51" t="s">
        <v>11838</v>
      </c>
      <c r="D1334" s="49">
        <v>805.0</v>
      </c>
      <c r="E1334" s="49" t="s">
        <v>11839</v>
      </c>
      <c r="F1334" s="49" t="s">
        <v>1608</v>
      </c>
      <c r="G1334" s="51" t="s">
        <v>411</v>
      </c>
      <c r="H1334" s="96">
        <v>44064.0</v>
      </c>
      <c r="I1334" s="96">
        <v>44074.0</v>
      </c>
      <c r="J1334" s="81" t="s">
        <v>11840</v>
      </c>
      <c r="K1334" s="54">
        <v>1.25E8</v>
      </c>
      <c r="L1334" s="98" t="s">
        <v>18</v>
      </c>
      <c r="M1334" s="55" t="s">
        <v>18</v>
      </c>
      <c r="N1334" s="56" t="s">
        <v>18</v>
      </c>
      <c r="O1334" s="88"/>
    </row>
    <row r="1335" hidden="1">
      <c r="A1335" s="49">
        <v>2.0</v>
      </c>
      <c r="B1335" s="51" t="s">
        <v>127</v>
      </c>
      <c r="C1335" s="51" t="s">
        <v>11838</v>
      </c>
      <c r="D1335" s="49">
        <v>881.0</v>
      </c>
      <c r="E1335" s="49" t="s">
        <v>11839</v>
      </c>
      <c r="F1335" s="49" t="s">
        <v>1608</v>
      </c>
      <c r="G1335" s="51" t="s">
        <v>1629</v>
      </c>
      <c r="H1335" s="96">
        <v>44085.0</v>
      </c>
      <c r="I1335" s="96">
        <v>44085.0</v>
      </c>
      <c r="J1335" s="53" t="s">
        <v>11841</v>
      </c>
      <c r="K1335" s="54">
        <v>1350000.0</v>
      </c>
      <c r="L1335" s="98" t="s">
        <v>18</v>
      </c>
      <c r="M1335" s="55" t="s">
        <v>18</v>
      </c>
      <c r="N1335" s="56" t="s">
        <v>18</v>
      </c>
      <c r="O1335" s="425"/>
    </row>
    <row r="1336" hidden="1">
      <c r="A1336" s="49">
        <v>1.0</v>
      </c>
      <c r="B1336" s="51" t="s">
        <v>5033</v>
      </c>
      <c r="C1336" s="51" t="s">
        <v>11842</v>
      </c>
      <c r="D1336" s="49" t="s">
        <v>18</v>
      </c>
      <c r="E1336" s="49" t="s">
        <v>11843</v>
      </c>
      <c r="F1336" s="49" t="s">
        <v>1608</v>
      </c>
      <c r="G1336" s="51" t="s">
        <v>18</v>
      </c>
      <c r="H1336" s="96">
        <v>44070.0</v>
      </c>
      <c r="I1336" s="96">
        <v>44071.0</v>
      </c>
      <c r="J1336" s="53" t="s">
        <v>8563</v>
      </c>
      <c r="K1336" s="54">
        <v>3540009.0</v>
      </c>
      <c r="L1336" s="98" t="s">
        <v>18</v>
      </c>
      <c r="M1336" s="216" t="s">
        <v>18</v>
      </c>
      <c r="N1336" s="56" t="s">
        <v>18</v>
      </c>
      <c r="O1336" s="88"/>
    </row>
    <row r="1337" hidden="1">
      <c r="A1337" s="49">
        <v>2.0</v>
      </c>
      <c r="B1337" s="51" t="s">
        <v>102</v>
      </c>
      <c r="C1337" s="51" t="s">
        <v>11844</v>
      </c>
      <c r="D1337" s="49" t="s">
        <v>18</v>
      </c>
      <c r="E1337" s="49" t="s">
        <v>11845</v>
      </c>
      <c r="F1337" s="49" t="s">
        <v>1608</v>
      </c>
      <c r="G1337" s="51" t="s">
        <v>18</v>
      </c>
      <c r="H1337" s="96">
        <v>44077.0</v>
      </c>
      <c r="I1337" s="96">
        <v>44077.0</v>
      </c>
      <c r="J1337" s="53" t="s">
        <v>8563</v>
      </c>
      <c r="K1337" s="54">
        <v>2.56627E7</v>
      </c>
      <c r="L1337" s="98" t="s">
        <v>18</v>
      </c>
      <c r="M1337" s="55" t="s">
        <v>18</v>
      </c>
      <c r="N1337" s="56" t="s">
        <v>18</v>
      </c>
      <c r="O1337" s="425"/>
    </row>
    <row r="1338" hidden="1">
      <c r="A1338" s="258">
        <v>2.0</v>
      </c>
      <c r="B1338" s="124" t="s">
        <v>102</v>
      </c>
      <c r="C1338" s="124" t="s">
        <v>11846</v>
      </c>
      <c r="D1338" s="258">
        <v>1250.0</v>
      </c>
      <c r="E1338" s="258" t="s">
        <v>11845</v>
      </c>
      <c r="F1338" s="258" t="s">
        <v>1608</v>
      </c>
      <c r="G1338" s="124" t="s">
        <v>9207</v>
      </c>
      <c r="H1338" s="283">
        <v>44125.0</v>
      </c>
      <c r="I1338" s="283">
        <v>44131.0</v>
      </c>
      <c r="J1338" s="284" t="s">
        <v>11847</v>
      </c>
      <c r="K1338" s="227">
        <f>27154800+563000+78450850+15830150</f>
        <v>121998800</v>
      </c>
      <c r="L1338" s="133" t="s">
        <v>18</v>
      </c>
      <c r="M1338" s="258" t="s">
        <v>18</v>
      </c>
      <c r="N1338" s="459" t="s">
        <v>18</v>
      </c>
      <c r="O1338" s="88"/>
    </row>
    <row r="1339" hidden="1">
      <c r="A1339" s="49">
        <v>2.0</v>
      </c>
      <c r="B1339" s="51" t="s">
        <v>102</v>
      </c>
      <c r="C1339" s="51" t="s">
        <v>11848</v>
      </c>
      <c r="D1339" s="49">
        <v>1251.0</v>
      </c>
      <c r="E1339" s="49" t="s">
        <v>11845</v>
      </c>
      <c r="F1339" s="49" t="s">
        <v>1608</v>
      </c>
      <c r="G1339" s="128" t="s">
        <v>9207</v>
      </c>
      <c r="H1339" s="283">
        <v>44125.0</v>
      </c>
      <c r="I1339" s="96">
        <v>44131.0</v>
      </c>
      <c r="J1339" s="284" t="s">
        <v>11849</v>
      </c>
      <c r="K1339" s="54">
        <v>8000000.0</v>
      </c>
      <c r="L1339" s="400" t="s">
        <v>18</v>
      </c>
      <c r="M1339" s="67" t="s">
        <v>18</v>
      </c>
      <c r="N1339" s="67" t="s">
        <v>18</v>
      </c>
      <c r="O1339" s="425"/>
    </row>
    <row r="1340" hidden="1">
      <c r="A1340" s="49">
        <v>2.0</v>
      </c>
      <c r="B1340" s="159" t="s">
        <v>9229</v>
      </c>
      <c r="C1340" s="51" t="s">
        <v>11850</v>
      </c>
      <c r="D1340" s="49">
        <v>665.0</v>
      </c>
      <c r="E1340" s="49" t="s">
        <v>11851</v>
      </c>
      <c r="F1340" s="49" t="s">
        <v>1608</v>
      </c>
      <c r="G1340" s="51" t="s">
        <v>1946</v>
      </c>
      <c r="H1340" s="96">
        <v>44005.0</v>
      </c>
      <c r="I1340" s="96">
        <v>44085.0</v>
      </c>
      <c r="J1340" s="53" t="s">
        <v>11852</v>
      </c>
      <c r="K1340" s="54">
        <v>1.5E7</v>
      </c>
      <c r="L1340" s="98" t="s">
        <v>18</v>
      </c>
      <c r="M1340" s="55" t="s">
        <v>18</v>
      </c>
      <c r="N1340" s="56" t="s">
        <v>18</v>
      </c>
      <c r="O1340" s="88"/>
    </row>
    <row r="1341" hidden="1">
      <c r="A1341" s="210">
        <v>2.0</v>
      </c>
      <c r="B1341" s="128" t="s">
        <v>8529</v>
      </c>
      <c r="C1341" s="128" t="s">
        <v>8530</v>
      </c>
      <c r="D1341" s="210">
        <v>897.0</v>
      </c>
      <c r="E1341" s="210" t="s">
        <v>11853</v>
      </c>
      <c r="F1341" s="210" t="s">
        <v>1608</v>
      </c>
      <c r="G1341" s="128" t="s">
        <v>202</v>
      </c>
      <c r="H1341" s="212">
        <v>44089.0</v>
      </c>
      <c r="I1341" s="212">
        <v>44155.0</v>
      </c>
      <c r="J1341" s="53" t="s">
        <v>11854</v>
      </c>
      <c r="K1341" s="132">
        <v>2.925E7</v>
      </c>
      <c r="L1341" s="133" t="s">
        <v>18</v>
      </c>
      <c r="M1341" s="134" t="s">
        <v>18</v>
      </c>
      <c r="N1341" s="213" t="s">
        <v>18</v>
      </c>
      <c r="O1341" s="88" t="s">
        <v>18</v>
      </c>
    </row>
    <row r="1342" hidden="1">
      <c r="A1342" s="49">
        <v>2.0</v>
      </c>
      <c r="B1342" s="51" t="s">
        <v>11855</v>
      </c>
      <c r="C1342" s="51" t="s">
        <v>11856</v>
      </c>
      <c r="D1342" s="49">
        <v>1039.0</v>
      </c>
      <c r="E1342" s="49" t="s">
        <v>11857</v>
      </c>
      <c r="F1342" s="49" t="s">
        <v>1608</v>
      </c>
      <c r="G1342" s="51" t="s">
        <v>2337</v>
      </c>
      <c r="H1342" s="96">
        <v>44085.0</v>
      </c>
      <c r="I1342" s="96">
        <v>44095.0</v>
      </c>
      <c r="J1342" s="53" t="s">
        <v>11858</v>
      </c>
      <c r="K1342" s="54" t="s">
        <v>18</v>
      </c>
      <c r="L1342" s="98" t="s">
        <v>18</v>
      </c>
      <c r="M1342" s="55" t="s">
        <v>18</v>
      </c>
      <c r="N1342" s="56" t="s">
        <v>18</v>
      </c>
      <c r="O1342" s="425"/>
    </row>
    <row r="1343" hidden="1">
      <c r="A1343" s="49">
        <v>2.0</v>
      </c>
      <c r="B1343" s="51" t="s">
        <v>108</v>
      </c>
      <c r="C1343" s="51" t="s">
        <v>11859</v>
      </c>
      <c r="D1343" s="49" t="s">
        <v>18</v>
      </c>
      <c r="E1343" s="49" t="s">
        <v>11857</v>
      </c>
      <c r="F1343" s="49" t="s">
        <v>1608</v>
      </c>
      <c r="G1343" s="51" t="s">
        <v>1946</v>
      </c>
      <c r="H1343" s="96">
        <v>44099.0</v>
      </c>
      <c r="I1343" s="96">
        <v>44102.0</v>
      </c>
      <c r="J1343" s="53" t="s">
        <v>8563</v>
      </c>
      <c r="K1343" s="54">
        <v>4.315E7</v>
      </c>
      <c r="L1343" s="98" t="s">
        <v>18</v>
      </c>
      <c r="M1343" s="55" t="s">
        <v>18</v>
      </c>
      <c r="N1343" s="56" t="s">
        <v>18</v>
      </c>
      <c r="O1343" s="425"/>
    </row>
    <row r="1344">
      <c r="A1344" s="49">
        <v>1.0</v>
      </c>
      <c r="B1344" s="51" t="s">
        <v>258</v>
      </c>
      <c r="C1344" s="51" t="s">
        <v>892</v>
      </c>
      <c r="D1344" s="49">
        <v>289.0</v>
      </c>
      <c r="E1344" s="49" t="s">
        <v>8509</v>
      </c>
      <c r="F1344" s="49" t="s">
        <v>1608</v>
      </c>
      <c r="G1344" s="51" t="s">
        <v>18</v>
      </c>
      <c r="H1344" s="96">
        <v>44043.0</v>
      </c>
      <c r="I1344" s="96">
        <v>44043.0</v>
      </c>
      <c r="J1344" s="53" t="s">
        <v>11255</v>
      </c>
      <c r="K1344" s="54">
        <v>1885284.0</v>
      </c>
      <c r="L1344" s="98" t="s">
        <v>11544</v>
      </c>
      <c r="M1344" s="55" t="s">
        <v>8511</v>
      </c>
      <c r="N1344" s="56">
        <v>1319698.8</v>
      </c>
      <c r="O1344" s="88" t="s">
        <v>337</v>
      </c>
    </row>
    <row r="1345">
      <c r="A1345" s="49">
        <v>1.0</v>
      </c>
      <c r="B1345" s="51" t="s">
        <v>5236</v>
      </c>
      <c r="C1345" s="51" t="s">
        <v>4904</v>
      </c>
      <c r="D1345" s="49">
        <v>313.0</v>
      </c>
      <c r="E1345" s="49" t="s">
        <v>5237</v>
      </c>
      <c r="F1345" s="49" t="s">
        <v>1608</v>
      </c>
      <c r="G1345" s="51" t="s">
        <v>18</v>
      </c>
      <c r="H1345" s="96">
        <v>44111.0</v>
      </c>
      <c r="I1345" s="96">
        <v>44111.0</v>
      </c>
      <c r="J1345" s="53" t="s">
        <v>11860</v>
      </c>
      <c r="K1345" s="54">
        <v>3721227.0</v>
      </c>
      <c r="L1345" s="98" t="s">
        <v>5238</v>
      </c>
      <c r="M1345" s="55" t="s">
        <v>5239</v>
      </c>
      <c r="N1345" s="56">
        <v>1339642.0</v>
      </c>
      <c r="O1345" s="88" t="s">
        <v>5215</v>
      </c>
    </row>
    <row r="1346" hidden="1">
      <c r="A1346" s="449">
        <v>2.0</v>
      </c>
      <c r="B1346" s="128" t="s">
        <v>11861</v>
      </c>
      <c r="C1346" s="209" t="s">
        <v>11862</v>
      </c>
      <c r="D1346" s="210">
        <v>916.0</v>
      </c>
      <c r="E1346" s="49" t="s">
        <v>11863</v>
      </c>
      <c r="F1346" s="210" t="s">
        <v>1608</v>
      </c>
      <c r="G1346" s="128" t="s">
        <v>411</v>
      </c>
      <c r="H1346" s="212">
        <v>44092.0</v>
      </c>
      <c r="I1346" s="212">
        <v>44112.0</v>
      </c>
      <c r="J1346" s="53" t="s">
        <v>11864</v>
      </c>
      <c r="K1346" s="132">
        <v>1.6571073E7</v>
      </c>
      <c r="L1346" s="133" t="s">
        <v>18</v>
      </c>
      <c r="M1346" s="134" t="s">
        <v>18</v>
      </c>
      <c r="N1346" s="213" t="s">
        <v>18</v>
      </c>
      <c r="O1346" s="425"/>
    </row>
    <row r="1347">
      <c r="A1347" s="210">
        <v>3.0</v>
      </c>
      <c r="B1347" s="128" t="s">
        <v>5256</v>
      </c>
      <c r="C1347" s="128" t="s">
        <v>11865</v>
      </c>
      <c r="D1347" s="210" t="s">
        <v>18</v>
      </c>
      <c r="E1347" s="210" t="s">
        <v>5138</v>
      </c>
      <c r="F1347" s="210" t="s">
        <v>1608</v>
      </c>
      <c r="G1347" s="128" t="s">
        <v>5262</v>
      </c>
      <c r="H1347" s="212">
        <v>44160.0</v>
      </c>
      <c r="I1347" s="212">
        <v>44160.0</v>
      </c>
      <c r="J1347" s="53" t="s">
        <v>11866</v>
      </c>
      <c r="K1347" s="132">
        <v>1.39889824E8</v>
      </c>
      <c r="L1347" s="133" t="s">
        <v>5264</v>
      </c>
      <c r="M1347" s="134" t="s">
        <v>5265</v>
      </c>
      <c r="N1347" s="213">
        <v>1495248.0</v>
      </c>
      <c r="O1347" s="88" t="s">
        <v>79</v>
      </c>
    </row>
    <row r="1348">
      <c r="A1348" s="49">
        <v>1.0</v>
      </c>
      <c r="B1348" s="51" t="s">
        <v>8467</v>
      </c>
      <c r="C1348" s="51" t="s">
        <v>116</v>
      </c>
      <c r="D1348" s="49" t="s">
        <v>18</v>
      </c>
      <c r="E1348" s="49" t="s">
        <v>8468</v>
      </c>
      <c r="F1348" s="49" t="s">
        <v>1608</v>
      </c>
      <c r="G1348" s="51" t="s">
        <v>18</v>
      </c>
      <c r="H1348" s="96">
        <v>43969.0</v>
      </c>
      <c r="I1348" s="96">
        <v>43969.0</v>
      </c>
      <c r="J1348" s="53" t="s">
        <v>9912</v>
      </c>
      <c r="K1348" s="54">
        <v>7773973.0</v>
      </c>
      <c r="L1348" s="98" t="s">
        <v>8470</v>
      </c>
      <c r="M1348" s="55" t="s">
        <v>8471</v>
      </c>
      <c r="N1348" s="56">
        <v>1653255.76</v>
      </c>
      <c r="O1348" s="88" t="s">
        <v>539</v>
      </c>
    </row>
    <row r="1349" hidden="1">
      <c r="A1349" s="49">
        <v>3.0</v>
      </c>
      <c r="B1349" s="51" t="s">
        <v>11867</v>
      </c>
      <c r="C1349" s="51" t="s">
        <v>11868</v>
      </c>
      <c r="D1349" s="49">
        <v>1128.0</v>
      </c>
      <c r="E1349" s="49" t="s">
        <v>5147</v>
      </c>
      <c r="F1349" s="49" t="s">
        <v>1608</v>
      </c>
      <c r="G1349" s="51" t="s">
        <v>1629</v>
      </c>
      <c r="H1349" s="96">
        <v>44102.0</v>
      </c>
      <c r="I1349" s="96">
        <v>44105.0</v>
      </c>
      <c r="J1349" s="53" t="s">
        <v>11869</v>
      </c>
      <c r="K1349" s="54">
        <v>1.2757752E7</v>
      </c>
      <c r="L1349" s="98" t="s">
        <v>18</v>
      </c>
      <c r="M1349" s="55" t="s">
        <v>18</v>
      </c>
      <c r="N1349" s="56" t="s">
        <v>18</v>
      </c>
      <c r="O1349" s="88"/>
    </row>
    <row r="1350" hidden="1">
      <c r="A1350" s="49">
        <v>3.0</v>
      </c>
      <c r="B1350" s="51" t="s">
        <v>11870</v>
      </c>
      <c r="C1350" s="51" t="s">
        <v>11871</v>
      </c>
      <c r="D1350" s="49">
        <v>1183.0</v>
      </c>
      <c r="E1350" s="49" t="s">
        <v>5147</v>
      </c>
      <c r="F1350" s="49" t="s">
        <v>1608</v>
      </c>
      <c r="G1350" s="51" t="s">
        <v>1629</v>
      </c>
      <c r="H1350" s="276">
        <v>44112.0</v>
      </c>
      <c r="I1350" s="200">
        <v>44112.0</v>
      </c>
      <c r="J1350" s="53" t="s">
        <v>11872</v>
      </c>
      <c r="K1350" s="54" t="s">
        <v>18</v>
      </c>
      <c r="L1350" s="98" t="s">
        <v>18</v>
      </c>
      <c r="M1350" s="55" t="s">
        <v>18</v>
      </c>
      <c r="N1350" s="56" t="s">
        <v>18</v>
      </c>
      <c r="O1350" s="425"/>
    </row>
    <row r="1351" hidden="1">
      <c r="A1351" s="49">
        <v>2.0</v>
      </c>
      <c r="B1351" s="51" t="s">
        <v>1781</v>
      </c>
      <c r="C1351" s="51" t="s">
        <v>11873</v>
      </c>
      <c r="D1351" s="49">
        <v>1031.0</v>
      </c>
      <c r="E1351" s="49" t="s">
        <v>5147</v>
      </c>
      <c r="F1351" s="49" t="s">
        <v>1608</v>
      </c>
      <c r="G1351" s="209" t="s">
        <v>411</v>
      </c>
      <c r="H1351" s="283">
        <v>44125.0</v>
      </c>
      <c r="I1351" s="96">
        <v>44134.0</v>
      </c>
      <c r="J1351" s="284" t="s">
        <v>11874</v>
      </c>
      <c r="K1351" s="54">
        <v>1.2757752E7</v>
      </c>
      <c r="L1351" s="98" t="s">
        <v>18</v>
      </c>
      <c r="M1351" s="49" t="s">
        <v>18</v>
      </c>
      <c r="N1351" s="67" t="s">
        <v>18</v>
      </c>
      <c r="O1351" s="88"/>
    </row>
    <row r="1352" hidden="1">
      <c r="A1352" s="49">
        <v>2.0</v>
      </c>
      <c r="B1352" s="51" t="s">
        <v>1781</v>
      </c>
      <c r="C1352" s="51" t="s">
        <v>11873</v>
      </c>
      <c r="D1352" s="49">
        <v>1032.0</v>
      </c>
      <c r="E1352" s="49" t="s">
        <v>5147</v>
      </c>
      <c r="F1352" s="49" t="s">
        <v>1608</v>
      </c>
      <c r="G1352" s="209" t="s">
        <v>411</v>
      </c>
      <c r="H1352" s="283">
        <v>44125.0</v>
      </c>
      <c r="I1352" s="96">
        <v>44134.0</v>
      </c>
      <c r="J1352" s="284" t="s">
        <v>11874</v>
      </c>
      <c r="K1352" s="54">
        <v>1.2757752E7</v>
      </c>
      <c r="L1352" s="98" t="s">
        <v>18</v>
      </c>
      <c r="M1352" s="49" t="s">
        <v>18</v>
      </c>
      <c r="N1352" s="67" t="s">
        <v>18</v>
      </c>
      <c r="O1352" s="88"/>
    </row>
    <row r="1353" hidden="1">
      <c r="A1353" s="49">
        <v>2.0</v>
      </c>
      <c r="B1353" s="51" t="s">
        <v>1781</v>
      </c>
      <c r="C1353" s="51" t="s">
        <v>11873</v>
      </c>
      <c r="D1353" s="49">
        <v>1033.0</v>
      </c>
      <c r="E1353" s="49" t="s">
        <v>5147</v>
      </c>
      <c r="F1353" s="49" t="s">
        <v>1608</v>
      </c>
      <c r="G1353" s="209" t="s">
        <v>411</v>
      </c>
      <c r="H1353" s="283">
        <v>44125.0</v>
      </c>
      <c r="I1353" s="96">
        <v>44134.0</v>
      </c>
      <c r="J1353" s="284" t="s">
        <v>11875</v>
      </c>
      <c r="K1353" s="54">
        <v>1.2757752E7</v>
      </c>
      <c r="L1353" s="98" t="s">
        <v>18</v>
      </c>
      <c r="M1353" s="49" t="s">
        <v>18</v>
      </c>
      <c r="N1353" s="67" t="s">
        <v>18</v>
      </c>
      <c r="O1353" s="88"/>
    </row>
    <row r="1354" hidden="1">
      <c r="A1354" s="210">
        <v>2.0</v>
      </c>
      <c r="B1354" s="128" t="s">
        <v>1021</v>
      </c>
      <c r="C1354" s="128" t="s">
        <v>4894</v>
      </c>
      <c r="D1354" s="210">
        <v>1107.0</v>
      </c>
      <c r="E1354" s="210" t="s">
        <v>5147</v>
      </c>
      <c r="F1354" s="210" t="s">
        <v>1608</v>
      </c>
      <c r="G1354" s="128" t="s">
        <v>411</v>
      </c>
      <c r="H1354" s="212">
        <v>44145.0</v>
      </c>
      <c r="I1354" s="212">
        <v>44160.0</v>
      </c>
      <c r="J1354" s="53" t="s">
        <v>11876</v>
      </c>
      <c r="K1354" s="132" t="s">
        <v>18</v>
      </c>
      <c r="L1354" s="133" t="s">
        <v>18</v>
      </c>
      <c r="M1354" s="134" t="s">
        <v>18</v>
      </c>
      <c r="N1354" s="213" t="s">
        <v>18</v>
      </c>
      <c r="O1354" s="58"/>
    </row>
    <row r="1355" hidden="1">
      <c r="A1355" s="210">
        <v>2.0</v>
      </c>
      <c r="B1355" s="128" t="s">
        <v>1781</v>
      </c>
      <c r="C1355" s="128" t="s">
        <v>70</v>
      </c>
      <c r="D1355" s="210">
        <v>1144.0</v>
      </c>
      <c r="E1355" s="210" t="s">
        <v>5147</v>
      </c>
      <c r="F1355" s="210" t="s">
        <v>1608</v>
      </c>
      <c r="G1355" s="128" t="s">
        <v>411</v>
      </c>
      <c r="H1355" s="212">
        <v>44158.0</v>
      </c>
      <c r="I1355" s="212">
        <v>44160.0</v>
      </c>
      <c r="J1355" s="53" t="s">
        <v>11877</v>
      </c>
      <c r="K1355" s="132" t="s">
        <v>18</v>
      </c>
      <c r="L1355" s="133" t="s">
        <v>18</v>
      </c>
      <c r="M1355" s="134" t="s">
        <v>18</v>
      </c>
      <c r="N1355" s="213" t="s">
        <v>18</v>
      </c>
      <c r="O1355" s="154"/>
    </row>
    <row r="1356" hidden="1">
      <c r="A1356" s="49">
        <v>2.0</v>
      </c>
      <c r="B1356" s="51" t="s">
        <v>11878</v>
      </c>
      <c r="C1356" s="51" t="s">
        <v>11879</v>
      </c>
      <c r="D1356" s="49">
        <v>1101.0</v>
      </c>
      <c r="E1356" s="49" t="s">
        <v>11880</v>
      </c>
      <c r="F1356" s="49" t="s">
        <v>1608</v>
      </c>
      <c r="G1356" s="51" t="s">
        <v>2337</v>
      </c>
      <c r="H1356" s="96">
        <v>44096.0</v>
      </c>
      <c r="I1356" s="96">
        <v>44104.0</v>
      </c>
      <c r="J1356" s="53" t="s">
        <v>11881</v>
      </c>
      <c r="K1356" s="54" t="s">
        <v>18</v>
      </c>
      <c r="L1356" s="98" t="s">
        <v>18</v>
      </c>
      <c r="M1356" s="55" t="s">
        <v>18</v>
      </c>
      <c r="N1356" s="56" t="s">
        <v>18</v>
      </c>
      <c r="O1356" s="88" t="s">
        <v>18</v>
      </c>
    </row>
    <row r="1357" hidden="1">
      <c r="A1357" s="49">
        <v>2.0</v>
      </c>
      <c r="B1357" s="51" t="s">
        <v>11878</v>
      </c>
      <c r="C1357" s="51" t="s">
        <v>11879</v>
      </c>
      <c r="D1357" s="49">
        <v>1105.0</v>
      </c>
      <c r="E1357" s="49" t="s">
        <v>11880</v>
      </c>
      <c r="F1357" s="49" t="s">
        <v>1608</v>
      </c>
      <c r="G1357" s="51" t="s">
        <v>2337</v>
      </c>
      <c r="H1357" s="96">
        <v>44096.0</v>
      </c>
      <c r="I1357" s="200">
        <v>44104.0</v>
      </c>
      <c r="J1357" s="53" t="s">
        <v>11882</v>
      </c>
      <c r="K1357" s="54" t="s">
        <v>18</v>
      </c>
      <c r="L1357" s="98" t="s">
        <v>18</v>
      </c>
      <c r="M1357" s="55" t="s">
        <v>18</v>
      </c>
      <c r="N1357" s="56" t="s">
        <v>18</v>
      </c>
      <c r="O1357" s="88" t="s">
        <v>18</v>
      </c>
    </row>
    <row r="1358" hidden="1">
      <c r="A1358" s="49">
        <v>2.0</v>
      </c>
      <c r="B1358" s="51" t="s">
        <v>1614</v>
      </c>
      <c r="C1358" s="51" t="s">
        <v>4891</v>
      </c>
      <c r="D1358" s="49">
        <v>1145.0</v>
      </c>
      <c r="E1358" s="49" t="s">
        <v>11883</v>
      </c>
      <c r="F1358" s="49" t="s">
        <v>1608</v>
      </c>
      <c r="G1358" s="51" t="s">
        <v>202</v>
      </c>
      <c r="H1358" s="96">
        <v>44109.0</v>
      </c>
      <c r="I1358" s="281">
        <v>44125.0</v>
      </c>
      <c r="J1358" s="53" t="s">
        <v>11884</v>
      </c>
      <c r="K1358" s="54">
        <v>2.88507E7</v>
      </c>
      <c r="L1358" s="98" t="s">
        <v>18</v>
      </c>
      <c r="M1358" s="55" t="s">
        <v>18</v>
      </c>
      <c r="N1358" s="56" t="s">
        <v>18</v>
      </c>
      <c r="O1358" s="425"/>
    </row>
    <row r="1359" hidden="1">
      <c r="A1359" s="49">
        <v>3.0</v>
      </c>
      <c r="B1359" s="51" t="s">
        <v>127</v>
      </c>
      <c r="C1359" s="209" t="s">
        <v>11598</v>
      </c>
      <c r="D1359" s="49">
        <v>1040.0</v>
      </c>
      <c r="E1359" s="49" t="s">
        <v>1746</v>
      </c>
      <c r="F1359" s="49" t="s">
        <v>1608</v>
      </c>
      <c r="G1359" s="51" t="s">
        <v>202</v>
      </c>
      <c r="H1359" s="96">
        <v>44126.0</v>
      </c>
      <c r="I1359" s="96">
        <v>44175.0</v>
      </c>
      <c r="J1359" s="53" t="s">
        <v>11885</v>
      </c>
      <c r="K1359" s="54">
        <v>1.0E8</v>
      </c>
      <c r="L1359" s="98" t="s">
        <v>18</v>
      </c>
      <c r="M1359" s="55" t="s">
        <v>18</v>
      </c>
      <c r="N1359" s="56" t="s">
        <v>18</v>
      </c>
      <c r="O1359" s="425"/>
    </row>
    <row r="1360" hidden="1">
      <c r="A1360" s="49">
        <v>2.0</v>
      </c>
      <c r="B1360" s="51" t="s">
        <v>1614</v>
      </c>
      <c r="C1360" s="51" t="s">
        <v>11886</v>
      </c>
      <c r="D1360" s="49"/>
      <c r="E1360" s="49" t="s">
        <v>11887</v>
      </c>
      <c r="F1360" s="49" t="s">
        <v>1608</v>
      </c>
      <c r="G1360" s="209" t="s">
        <v>202</v>
      </c>
      <c r="H1360" s="96">
        <v>44111.0</v>
      </c>
      <c r="I1360" s="96">
        <v>44132.0</v>
      </c>
      <c r="J1360" s="53" t="s">
        <v>11888</v>
      </c>
      <c r="K1360" s="54">
        <v>5.495336E7</v>
      </c>
      <c r="L1360" s="98" t="s">
        <v>18</v>
      </c>
      <c r="M1360" s="55" t="s">
        <v>18</v>
      </c>
      <c r="N1360" s="56" t="s">
        <v>18</v>
      </c>
      <c r="O1360" s="425"/>
    </row>
    <row r="1361" hidden="1">
      <c r="A1361" s="49">
        <v>2.0</v>
      </c>
      <c r="B1361" s="51" t="s">
        <v>1614</v>
      </c>
      <c r="C1361" s="51" t="s">
        <v>3047</v>
      </c>
      <c r="D1361" s="49">
        <v>1204.0</v>
      </c>
      <c r="E1361" s="49" t="s">
        <v>11887</v>
      </c>
      <c r="F1361" s="49" t="s">
        <v>1608</v>
      </c>
      <c r="G1361" s="128" t="s">
        <v>202</v>
      </c>
      <c r="H1361" s="200">
        <v>44117.0</v>
      </c>
      <c r="I1361" s="200">
        <v>44132.0</v>
      </c>
      <c r="J1361" s="53" t="s">
        <v>11889</v>
      </c>
      <c r="K1361" s="54">
        <v>5.314836E7</v>
      </c>
      <c r="L1361" s="98" t="s">
        <v>18</v>
      </c>
      <c r="M1361" s="55" t="s">
        <v>18</v>
      </c>
      <c r="N1361" s="56" t="s">
        <v>18</v>
      </c>
      <c r="O1361" s="425"/>
    </row>
    <row r="1362" hidden="1">
      <c r="A1362" s="49">
        <v>2.0</v>
      </c>
      <c r="B1362" s="51" t="s">
        <v>1623</v>
      </c>
      <c r="C1362" s="51" t="s">
        <v>11890</v>
      </c>
      <c r="D1362" s="49">
        <v>969.0</v>
      </c>
      <c r="E1362" s="49" t="s">
        <v>11891</v>
      </c>
      <c r="F1362" s="49" t="s">
        <v>1608</v>
      </c>
      <c r="G1362" s="209" t="s">
        <v>202</v>
      </c>
      <c r="H1362" s="435">
        <v>44110.0</v>
      </c>
      <c r="I1362" s="96">
        <v>44127.0</v>
      </c>
      <c r="J1362" s="53" t="s">
        <v>11892</v>
      </c>
      <c r="K1362" s="535">
        <v>2.4261593E7</v>
      </c>
      <c r="L1362" s="98" t="s">
        <v>18</v>
      </c>
      <c r="M1362" s="55" t="s">
        <v>18</v>
      </c>
      <c r="N1362" s="56" t="s">
        <v>18</v>
      </c>
      <c r="O1362" s="425"/>
    </row>
    <row r="1363" hidden="1">
      <c r="A1363" s="49">
        <v>2.0</v>
      </c>
      <c r="B1363" s="51" t="s">
        <v>11893</v>
      </c>
      <c r="C1363" s="51" t="s">
        <v>11894</v>
      </c>
      <c r="D1363" s="49">
        <v>995.0</v>
      </c>
      <c r="E1363" s="49" t="s">
        <v>11895</v>
      </c>
      <c r="F1363" s="49" t="s">
        <v>1608</v>
      </c>
      <c r="G1363" s="128" t="s">
        <v>18</v>
      </c>
      <c r="H1363" s="281">
        <v>44118.0</v>
      </c>
      <c r="I1363" s="281">
        <v>44132.0</v>
      </c>
      <c r="J1363" s="81" t="s">
        <v>11896</v>
      </c>
      <c r="K1363" s="535">
        <v>7.7E7</v>
      </c>
      <c r="L1363" s="98" t="s">
        <v>18</v>
      </c>
      <c r="M1363" s="55" t="s">
        <v>18</v>
      </c>
      <c r="N1363" s="56" t="s">
        <v>18</v>
      </c>
      <c r="O1363" s="88"/>
    </row>
    <row r="1364" hidden="1">
      <c r="A1364" s="210">
        <v>2.0</v>
      </c>
      <c r="B1364" s="128" t="s">
        <v>1876</v>
      </c>
      <c r="C1364" s="128" t="s">
        <v>11897</v>
      </c>
      <c r="D1364" s="210">
        <v>1294.0</v>
      </c>
      <c r="E1364" s="210" t="s">
        <v>11898</v>
      </c>
      <c r="F1364" s="210" t="s">
        <v>1608</v>
      </c>
      <c r="G1364" s="128" t="s">
        <v>2337</v>
      </c>
      <c r="H1364" s="212">
        <v>44140.0</v>
      </c>
      <c r="I1364" s="212">
        <v>44159.0</v>
      </c>
      <c r="J1364" s="53" t="s">
        <v>11899</v>
      </c>
      <c r="K1364" s="132">
        <v>9381811.0</v>
      </c>
      <c r="L1364" s="133" t="s">
        <v>18</v>
      </c>
      <c r="M1364" s="134" t="s">
        <v>18</v>
      </c>
      <c r="N1364" s="213" t="s">
        <v>18</v>
      </c>
      <c r="O1364" s="58"/>
    </row>
    <row r="1365" hidden="1">
      <c r="A1365" s="49">
        <v>2.0</v>
      </c>
      <c r="B1365" s="51" t="s">
        <v>108</v>
      </c>
      <c r="C1365" s="51" t="s">
        <v>11900</v>
      </c>
      <c r="D1365" s="49" t="s">
        <v>18</v>
      </c>
      <c r="E1365" s="49" t="s">
        <v>8975</v>
      </c>
      <c r="F1365" s="49" t="s">
        <v>1608</v>
      </c>
      <c r="G1365" s="51" t="s">
        <v>10606</v>
      </c>
      <c r="H1365" s="96">
        <v>43851.0</v>
      </c>
      <c r="I1365" s="96">
        <v>43865.0</v>
      </c>
      <c r="J1365" s="53" t="s">
        <v>8563</v>
      </c>
      <c r="K1365" s="54">
        <v>2.2965967E7</v>
      </c>
      <c r="L1365" s="98" t="s">
        <v>18</v>
      </c>
      <c r="M1365" s="55" t="s">
        <v>18</v>
      </c>
      <c r="N1365" s="56" t="s">
        <v>18</v>
      </c>
      <c r="O1365" s="88"/>
    </row>
    <row r="1366" hidden="1">
      <c r="A1366" s="210">
        <v>2.0</v>
      </c>
      <c r="B1366" s="128" t="s">
        <v>108</v>
      </c>
      <c r="C1366" s="128" t="s">
        <v>11897</v>
      </c>
      <c r="D1366" s="210">
        <v>1294.0</v>
      </c>
      <c r="E1366" s="210" t="s">
        <v>11901</v>
      </c>
      <c r="F1366" s="210" t="s">
        <v>1608</v>
      </c>
      <c r="G1366" s="128" t="s">
        <v>2337</v>
      </c>
      <c r="H1366" s="212">
        <v>44140.0</v>
      </c>
      <c r="I1366" s="212">
        <v>44159.0</v>
      </c>
      <c r="J1366" s="53" t="s">
        <v>11902</v>
      </c>
      <c r="K1366" s="132">
        <v>9381811.0</v>
      </c>
      <c r="L1366" s="133" t="s">
        <v>18</v>
      </c>
      <c r="M1366" s="134" t="s">
        <v>18</v>
      </c>
      <c r="N1366" s="213" t="s">
        <v>18</v>
      </c>
      <c r="O1366" s="58"/>
    </row>
    <row r="1367" hidden="1">
      <c r="A1367" s="210">
        <v>2.0</v>
      </c>
      <c r="B1367" s="128" t="s">
        <v>11830</v>
      </c>
      <c r="C1367" s="128" t="s">
        <v>2749</v>
      </c>
      <c r="D1367" s="210">
        <v>1092.0</v>
      </c>
      <c r="E1367" s="210" t="s">
        <v>11903</v>
      </c>
      <c r="F1367" s="210" t="s">
        <v>1608</v>
      </c>
      <c r="G1367" s="128" t="s">
        <v>2090</v>
      </c>
      <c r="H1367" s="212">
        <v>44141.0</v>
      </c>
      <c r="I1367" s="212">
        <v>44153.0</v>
      </c>
      <c r="J1367" s="53" t="s">
        <v>11904</v>
      </c>
      <c r="K1367" s="132">
        <v>4655333.0</v>
      </c>
      <c r="L1367" s="133" t="s">
        <v>18</v>
      </c>
      <c r="M1367" s="134" t="s">
        <v>18</v>
      </c>
      <c r="N1367" s="213" t="s">
        <v>18</v>
      </c>
      <c r="O1367" s="58"/>
    </row>
    <row r="1368" hidden="1">
      <c r="A1368" s="210">
        <v>2.0</v>
      </c>
      <c r="B1368" s="128" t="s">
        <v>11905</v>
      </c>
      <c r="C1368" s="210" t="s">
        <v>11906</v>
      </c>
      <c r="D1368" s="210">
        <v>1312.0</v>
      </c>
      <c r="E1368" s="210" t="s">
        <v>11907</v>
      </c>
      <c r="F1368" s="210" t="s">
        <v>1608</v>
      </c>
      <c r="G1368" s="128"/>
      <c r="H1368" s="212">
        <v>44145.0</v>
      </c>
      <c r="I1368" s="212">
        <v>44151.0</v>
      </c>
      <c r="J1368" s="53" t="s">
        <v>11908</v>
      </c>
      <c r="K1368" s="536">
        <f>205000000+225000000</f>
        <v>430000000</v>
      </c>
      <c r="L1368" s="133" t="s">
        <v>18</v>
      </c>
      <c r="M1368" s="134" t="s">
        <v>18</v>
      </c>
      <c r="N1368" s="213" t="s">
        <v>18</v>
      </c>
      <c r="O1368" s="537"/>
    </row>
    <row r="1369">
      <c r="A1369" s="449">
        <v>2.0</v>
      </c>
      <c r="B1369" s="448" t="s">
        <v>2469</v>
      </c>
      <c r="C1369" s="209" t="s">
        <v>5275</v>
      </c>
      <c r="D1369" s="449" t="s">
        <v>18</v>
      </c>
      <c r="E1369" s="449" t="s">
        <v>5276</v>
      </c>
      <c r="F1369" s="449" t="s">
        <v>1608</v>
      </c>
      <c r="G1369" s="209" t="s">
        <v>202</v>
      </c>
      <c r="H1369" s="458">
        <v>44160.0</v>
      </c>
      <c r="I1369" s="458">
        <v>44160.0</v>
      </c>
      <c r="J1369" s="452" t="s">
        <v>11909</v>
      </c>
      <c r="K1369" s="453">
        <v>1.8510495E7</v>
      </c>
      <c r="L1369" s="454" t="s">
        <v>18</v>
      </c>
      <c r="M1369" s="455" t="s">
        <v>5278</v>
      </c>
      <c r="N1369" s="456" t="s">
        <v>18</v>
      </c>
      <c r="O1369" s="58"/>
    </row>
    <row r="1370" hidden="1">
      <c r="A1370" s="210">
        <v>2.0</v>
      </c>
      <c r="B1370" s="128" t="s">
        <v>108</v>
      </c>
      <c r="C1370" s="128" t="s">
        <v>2031</v>
      </c>
      <c r="D1370" s="210">
        <v>1417.0</v>
      </c>
      <c r="E1370" s="210" t="s">
        <v>11910</v>
      </c>
      <c r="F1370" s="210" t="s">
        <v>1608</v>
      </c>
      <c r="G1370" s="128" t="s">
        <v>2337</v>
      </c>
      <c r="H1370" s="212">
        <v>44166.0</v>
      </c>
      <c r="I1370" s="212">
        <v>44175.0</v>
      </c>
      <c r="J1370" s="53" t="s">
        <v>11911</v>
      </c>
      <c r="K1370" s="132">
        <v>2.9873618E7</v>
      </c>
      <c r="L1370" s="133" t="s">
        <v>18</v>
      </c>
      <c r="M1370" s="134" t="s">
        <v>18</v>
      </c>
      <c r="N1370" s="213" t="s">
        <v>18</v>
      </c>
      <c r="O1370" s="58"/>
    </row>
    <row r="1371" hidden="1">
      <c r="A1371" s="210">
        <v>2.0</v>
      </c>
      <c r="B1371" s="128" t="s">
        <v>61</v>
      </c>
      <c r="C1371" s="128" t="s">
        <v>11815</v>
      </c>
      <c r="D1371" s="210">
        <v>1368.0</v>
      </c>
      <c r="E1371" s="210" t="s">
        <v>11912</v>
      </c>
      <c r="F1371" s="210" t="s">
        <v>1608</v>
      </c>
      <c r="G1371" s="128" t="s">
        <v>1946</v>
      </c>
      <c r="H1371" s="212">
        <v>44159.0</v>
      </c>
      <c r="I1371" s="212">
        <v>44181.0</v>
      </c>
      <c r="J1371" s="53" t="s">
        <v>11913</v>
      </c>
      <c r="K1371" s="132">
        <v>9524423.0</v>
      </c>
      <c r="L1371" s="133" t="s">
        <v>18</v>
      </c>
      <c r="M1371" s="134" t="s">
        <v>18</v>
      </c>
      <c r="N1371" s="213" t="s">
        <v>18</v>
      </c>
      <c r="O1371" s="154"/>
    </row>
    <row r="1372" hidden="1">
      <c r="A1372" s="210">
        <v>2.0</v>
      </c>
      <c r="B1372" s="128" t="s">
        <v>4939</v>
      </c>
      <c r="C1372" s="128" t="s">
        <v>4940</v>
      </c>
      <c r="D1372" s="210">
        <v>1464.0</v>
      </c>
      <c r="E1372" s="210" t="s">
        <v>11914</v>
      </c>
      <c r="F1372" s="210" t="s">
        <v>1608</v>
      </c>
      <c r="G1372" s="128" t="s">
        <v>202</v>
      </c>
      <c r="H1372" s="295">
        <v>44182.0</v>
      </c>
      <c r="I1372" s="212">
        <v>44196.0</v>
      </c>
      <c r="J1372" s="53" t="s">
        <v>11915</v>
      </c>
      <c r="K1372" s="132"/>
      <c r="L1372" s="133"/>
      <c r="M1372" s="134"/>
      <c r="N1372" s="213"/>
      <c r="O1372" s="58"/>
    </row>
    <row r="1373" hidden="1">
      <c r="A1373" s="49">
        <v>1.0</v>
      </c>
      <c r="B1373" s="51" t="s">
        <v>1021</v>
      </c>
      <c r="C1373" s="51" t="s">
        <v>11916</v>
      </c>
      <c r="D1373" s="49">
        <v>182.0</v>
      </c>
      <c r="E1373" s="49" t="s">
        <v>9024</v>
      </c>
      <c r="F1373" s="49" t="s">
        <v>1608</v>
      </c>
      <c r="G1373" s="51" t="s">
        <v>1629</v>
      </c>
      <c r="H1373" s="200">
        <v>43881.0</v>
      </c>
      <c r="I1373" s="200">
        <v>43889.0</v>
      </c>
      <c r="J1373" s="81" t="s">
        <v>11917</v>
      </c>
      <c r="K1373" s="54">
        <v>125000.0</v>
      </c>
      <c r="L1373" s="98" t="s">
        <v>11918</v>
      </c>
      <c r="M1373" s="55" t="s">
        <v>18</v>
      </c>
      <c r="N1373" s="56" t="s">
        <v>18</v>
      </c>
      <c r="O1373" s="88"/>
    </row>
    <row r="1374" hidden="1">
      <c r="A1374" s="49">
        <v>1.0</v>
      </c>
      <c r="B1374" s="51" t="s">
        <v>11919</v>
      </c>
      <c r="C1374" s="51" t="s">
        <v>11920</v>
      </c>
      <c r="D1374" s="49">
        <v>1161.0</v>
      </c>
      <c r="E1374" s="49"/>
      <c r="F1374" s="49" t="s">
        <v>1608</v>
      </c>
      <c r="G1374" s="51" t="s">
        <v>2337</v>
      </c>
      <c r="H1374" s="200">
        <v>44111.0</v>
      </c>
      <c r="I1374" s="96">
        <v>44126.0</v>
      </c>
      <c r="J1374" s="296" t="s">
        <v>11921</v>
      </c>
      <c r="K1374" s="54" t="s">
        <v>18</v>
      </c>
      <c r="L1374" s="98" t="s">
        <v>18</v>
      </c>
      <c r="M1374" s="55" t="s">
        <v>18</v>
      </c>
      <c r="N1374" s="56" t="s">
        <v>18</v>
      </c>
      <c r="O1374" s="425"/>
    </row>
    <row r="1375" hidden="1">
      <c r="A1375" s="49">
        <v>3.0</v>
      </c>
      <c r="B1375" s="51" t="s">
        <v>233</v>
      </c>
      <c r="C1375" s="51" t="s">
        <v>11922</v>
      </c>
      <c r="D1375" s="49">
        <v>1224.0</v>
      </c>
      <c r="E1375" s="49"/>
      <c r="F1375" s="49" t="s">
        <v>1608</v>
      </c>
      <c r="G1375" s="51"/>
      <c r="H1375" s="96">
        <v>44120.0</v>
      </c>
      <c r="I1375" s="96">
        <v>44125.0</v>
      </c>
      <c r="J1375" s="81" t="s">
        <v>11923</v>
      </c>
      <c r="K1375" s="54" t="s">
        <v>18</v>
      </c>
      <c r="L1375" s="98" t="s">
        <v>18</v>
      </c>
      <c r="M1375" s="55" t="s">
        <v>18</v>
      </c>
      <c r="N1375" s="56" t="s">
        <v>18</v>
      </c>
      <c r="O1375" s="88"/>
    </row>
    <row r="1376" hidden="1">
      <c r="A1376" s="538">
        <v>2.0</v>
      </c>
      <c r="B1376" s="128" t="s">
        <v>4888</v>
      </c>
      <c r="C1376" s="128" t="s">
        <v>4889</v>
      </c>
      <c r="D1376" s="210">
        <v>1314.0</v>
      </c>
      <c r="E1376" s="210"/>
      <c r="F1376" s="210" t="s">
        <v>1608</v>
      </c>
      <c r="G1376" s="128"/>
      <c r="H1376" s="212"/>
      <c r="I1376" s="212">
        <v>44196.0</v>
      </c>
      <c r="J1376" s="53" t="s">
        <v>11924</v>
      </c>
      <c r="K1376" s="132"/>
      <c r="L1376" s="133"/>
      <c r="M1376" s="134"/>
      <c r="N1376" s="213"/>
      <c r="O1376" s="154"/>
    </row>
    <row r="1377" hidden="1">
      <c r="A1377" s="210">
        <v>2.0</v>
      </c>
      <c r="B1377" s="128" t="s">
        <v>2087</v>
      </c>
      <c r="C1377" s="128" t="s">
        <v>11925</v>
      </c>
      <c r="D1377" s="210">
        <v>1331.0</v>
      </c>
      <c r="E1377" s="210"/>
      <c r="F1377" s="210" t="s">
        <v>1608</v>
      </c>
      <c r="G1377" s="128"/>
      <c r="H1377" s="212">
        <v>44151.0</v>
      </c>
      <c r="I1377" s="539">
        <v>44186.0</v>
      </c>
      <c r="J1377" s="53" t="s">
        <v>11926</v>
      </c>
      <c r="K1377" s="132" t="s">
        <v>18</v>
      </c>
      <c r="L1377" s="133" t="s">
        <v>18</v>
      </c>
      <c r="M1377" s="134" t="s">
        <v>18</v>
      </c>
      <c r="N1377" s="213" t="s">
        <v>18</v>
      </c>
      <c r="O1377" s="63"/>
    </row>
    <row r="1378" hidden="1">
      <c r="A1378" s="210">
        <v>2.0</v>
      </c>
      <c r="B1378" s="128" t="s">
        <v>1781</v>
      </c>
      <c r="C1378" s="128" t="s">
        <v>4894</v>
      </c>
      <c r="D1378" s="210">
        <v>1172.0</v>
      </c>
      <c r="E1378" s="210" t="s">
        <v>5147</v>
      </c>
      <c r="F1378" s="210" t="s">
        <v>1608</v>
      </c>
      <c r="G1378" s="128" t="s">
        <v>411</v>
      </c>
      <c r="H1378" s="212">
        <v>44161.0</v>
      </c>
      <c r="I1378" s="212">
        <v>44186.0</v>
      </c>
      <c r="J1378" s="53" t="s">
        <v>11927</v>
      </c>
      <c r="K1378" s="132"/>
      <c r="L1378" s="133" t="s">
        <v>18</v>
      </c>
      <c r="M1378" s="134" t="s">
        <v>18</v>
      </c>
      <c r="N1378" s="213" t="s">
        <v>18</v>
      </c>
      <c r="O1378" s="58"/>
    </row>
    <row r="1379" hidden="1">
      <c r="A1379" s="449">
        <v>2.0</v>
      </c>
      <c r="B1379" s="209" t="s">
        <v>1781</v>
      </c>
      <c r="C1379" s="209" t="s">
        <v>1742</v>
      </c>
      <c r="D1379" s="449">
        <v>1235.0</v>
      </c>
      <c r="E1379" s="449" t="s">
        <v>5147</v>
      </c>
      <c r="F1379" s="449" t="s">
        <v>1608</v>
      </c>
      <c r="G1379" s="128" t="s">
        <v>411</v>
      </c>
      <c r="H1379" s="458">
        <v>44172.0</v>
      </c>
      <c r="I1379" s="458">
        <v>44186.0</v>
      </c>
      <c r="J1379" s="452" t="s">
        <v>11928</v>
      </c>
      <c r="K1379" s="453"/>
      <c r="L1379" s="454" t="s">
        <v>18</v>
      </c>
      <c r="M1379" s="455" t="s">
        <v>18</v>
      </c>
      <c r="N1379" s="456" t="s">
        <v>18</v>
      </c>
      <c r="O1379" s="58"/>
    </row>
    <row r="1380" hidden="1">
      <c r="A1380" s="210">
        <v>2.0</v>
      </c>
      <c r="B1380" s="128" t="s">
        <v>1781</v>
      </c>
      <c r="C1380" s="128" t="s">
        <v>4894</v>
      </c>
      <c r="D1380" s="210">
        <v>1271.0</v>
      </c>
      <c r="E1380" s="210" t="s">
        <v>5147</v>
      </c>
      <c r="F1380" s="210" t="s">
        <v>1608</v>
      </c>
      <c r="G1380" s="128" t="s">
        <v>411</v>
      </c>
      <c r="H1380" s="458">
        <v>44180.0</v>
      </c>
      <c r="I1380" s="458">
        <v>44186.0</v>
      </c>
      <c r="J1380" s="53" t="s">
        <v>11929</v>
      </c>
      <c r="K1380" s="132"/>
      <c r="L1380" s="133" t="s">
        <v>18</v>
      </c>
      <c r="M1380" s="134" t="s">
        <v>18</v>
      </c>
      <c r="N1380" s="213" t="s">
        <v>18</v>
      </c>
      <c r="O1380" s="154"/>
    </row>
    <row r="1381" hidden="1">
      <c r="A1381" s="210">
        <v>2.0</v>
      </c>
      <c r="B1381" s="128" t="s">
        <v>212</v>
      </c>
      <c r="C1381" s="128" t="s">
        <v>4945</v>
      </c>
      <c r="D1381" s="210">
        <v>1293.0</v>
      </c>
      <c r="E1381" s="210"/>
      <c r="F1381" s="210" t="s">
        <v>1608</v>
      </c>
      <c r="G1381" s="128"/>
      <c r="H1381" s="212">
        <v>44187.0</v>
      </c>
      <c r="I1381" s="212">
        <v>44196.0</v>
      </c>
      <c r="J1381" s="53" t="s">
        <v>11930</v>
      </c>
      <c r="K1381" s="132"/>
      <c r="L1381" s="133"/>
      <c r="M1381" s="134"/>
      <c r="N1381" s="213"/>
      <c r="O1381" s="154"/>
    </row>
    <row r="1382" hidden="1">
      <c r="A1382" s="449">
        <v>2.0</v>
      </c>
      <c r="B1382" s="209" t="s">
        <v>477</v>
      </c>
      <c r="C1382" s="209" t="s">
        <v>11931</v>
      </c>
      <c r="D1382" s="449">
        <v>1486.0</v>
      </c>
      <c r="E1382" s="449" t="s">
        <v>5187</v>
      </c>
      <c r="F1382" s="449" t="s">
        <v>1608</v>
      </c>
      <c r="G1382" s="209"/>
      <c r="H1382" s="458">
        <v>44188.0</v>
      </c>
      <c r="I1382" s="458">
        <v>44189.0</v>
      </c>
      <c r="J1382" s="87" t="s">
        <v>11932</v>
      </c>
      <c r="K1382" s="453">
        <v>1513419.0</v>
      </c>
      <c r="L1382" s="454" t="s">
        <v>18</v>
      </c>
      <c r="M1382" s="455" t="s">
        <v>18</v>
      </c>
      <c r="N1382" s="456" t="s">
        <v>18</v>
      </c>
      <c r="O1382" s="58"/>
    </row>
    <row r="1383" hidden="1">
      <c r="A1383" s="449">
        <v>2.0</v>
      </c>
      <c r="B1383" s="209" t="s">
        <v>477</v>
      </c>
      <c r="C1383" s="209" t="s">
        <v>11931</v>
      </c>
      <c r="D1383" s="449">
        <v>1484.0</v>
      </c>
      <c r="E1383" s="449" t="s">
        <v>11933</v>
      </c>
      <c r="F1383" s="449" t="s">
        <v>1608</v>
      </c>
      <c r="G1383" s="209"/>
      <c r="H1383" s="458">
        <v>44188.0</v>
      </c>
      <c r="I1383" s="451">
        <v>44189.0</v>
      </c>
      <c r="J1383" s="87" t="s">
        <v>11934</v>
      </c>
      <c r="K1383" s="453"/>
      <c r="L1383" s="454" t="s">
        <v>18</v>
      </c>
      <c r="M1383" s="455" t="s">
        <v>18</v>
      </c>
      <c r="N1383" s="456" t="s">
        <v>18</v>
      </c>
      <c r="O1383" s="58"/>
    </row>
    <row r="1384" hidden="1">
      <c r="A1384" s="210">
        <v>2.0</v>
      </c>
      <c r="B1384" s="128" t="s">
        <v>127</v>
      </c>
      <c r="C1384" s="128" t="s">
        <v>11935</v>
      </c>
      <c r="D1384" s="210">
        <v>1328.0</v>
      </c>
      <c r="E1384" s="210" t="s">
        <v>1746</v>
      </c>
      <c r="F1384" s="210" t="s">
        <v>1608</v>
      </c>
      <c r="G1384" s="128" t="s">
        <v>202</v>
      </c>
      <c r="H1384" s="212">
        <v>44189.0</v>
      </c>
      <c r="I1384" s="212">
        <v>44194.0</v>
      </c>
      <c r="J1384" s="53" t="s">
        <v>11936</v>
      </c>
      <c r="K1384" s="132"/>
      <c r="L1384" s="133" t="s">
        <v>18</v>
      </c>
      <c r="M1384" s="134" t="s">
        <v>18</v>
      </c>
      <c r="N1384" s="213" t="s">
        <v>18</v>
      </c>
      <c r="O1384" s="58"/>
    </row>
    <row r="1385" hidden="1">
      <c r="A1385" s="210">
        <v>2.0</v>
      </c>
      <c r="B1385" s="128" t="s">
        <v>4885</v>
      </c>
      <c r="C1385" s="128" t="s">
        <v>4886</v>
      </c>
      <c r="D1385" s="210">
        <v>1488.0</v>
      </c>
      <c r="E1385" s="210"/>
      <c r="F1385" s="210" t="s">
        <v>1608</v>
      </c>
      <c r="G1385" s="128"/>
      <c r="H1385" s="212">
        <v>44189.0</v>
      </c>
      <c r="I1385" s="212">
        <v>44196.0</v>
      </c>
      <c r="J1385" s="53" t="s">
        <v>10544</v>
      </c>
      <c r="K1385" s="132"/>
      <c r="L1385" s="133"/>
      <c r="M1385" s="134"/>
      <c r="N1385" s="213"/>
      <c r="O1385" s="154"/>
    </row>
    <row r="1386">
      <c r="A1386" s="49">
        <v>2.0</v>
      </c>
      <c r="B1386" s="51" t="s">
        <v>339</v>
      </c>
      <c r="C1386" s="51" t="s">
        <v>4851</v>
      </c>
      <c r="D1386" s="49" t="s">
        <v>18</v>
      </c>
      <c r="E1386" s="49" t="s">
        <v>1624</v>
      </c>
      <c r="F1386" s="49" t="s">
        <v>1608</v>
      </c>
      <c r="G1386" s="51" t="s">
        <v>497</v>
      </c>
      <c r="H1386" s="96">
        <v>44001.0</v>
      </c>
      <c r="I1386" s="96">
        <v>44001.0</v>
      </c>
      <c r="J1386" s="53" t="s">
        <v>11937</v>
      </c>
      <c r="K1386" s="54">
        <v>2.4112509E7</v>
      </c>
      <c r="L1386" s="98" t="s">
        <v>11938</v>
      </c>
      <c r="M1386" s="55" t="s">
        <v>1626</v>
      </c>
      <c r="N1386" s="56">
        <v>1784370.0</v>
      </c>
      <c r="O1386" s="88" t="s">
        <v>695</v>
      </c>
    </row>
    <row r="1387">
      <c r="A1387" s="49">
        <v>2.0</v>
      </c>
      <c r="B1387" s="51" t="s">
        <v>5162</v>
      </c>
      <c r="C1387" s="51" t="s">
        <v>513</v>
      </c>
      <c r="D1387" s="49">
        <v>444.0</v>
      </c>
      <c r="E1387" s="49" t="s">
        <v>5163</v>
      </c>
      <c r="F1387" s="49" t="s">
        <v>1608</v>
      </c>
      <c r="G1387" s="49" t="s">
        <v>288</v>
      </c>
      <c r="H1387" s="96">
        <v>44046.0</v>
      </c>
      <c r="I1387" s="276">
        <v>44046.0</v>
      </c>
      <c r="J1387" s="53" t="s">
        <v>11939</v>
      </c>
      <c r="K1387" s="54">
        <v>5497853.0</v>
      </c>
      <c r="L1387" s="98" t="s">
        <v>11716</v>
      </c>
      <c r="M1387" s="55" t="s">
        <v>5165</v>
      </c>
      <c r="N1387" s="56">
        <v>1848497.1</v>
      </c>
      <c r="O1387" s="88" t="s">
        <v>337</v>
      </c>
    </row>
    <row r="1388">
      <c r="A1388" s="49">
        <v>2.0</v>
      </c>
      <c r="B1388" s="51" t="s">
        <v>229</v>
      </c>
      <c r="C1388" s="51" t="s">
        <v>2697</v>
      </c>
      <c r="D1388" s="49">
        <v>800.0</v>
      </c>
      <c r="E1388" s="49" t="s">
        <v>5221</v>
      </c>
      <c r="F1388" s="49" t="s">
        <v>1608</v>
      </c>
      <c r="G1388" s="51" t="s">
        <v>18</v>
      </c>
      <c r="H1388" s="96">
        <v>44049.0</v>
      </c>
      <c r="I1388" s="96">
        <v>44049.0</v>
      </c>
      <c r="J1388" s="53" t="s">
        <v>11940</v>
      </c>
      <c r="K1388" s="54">
        <v>8050000.0</v>
      </c>
      <c r="L1388" s="98" t="s">
        <v>11941</v>
      </c>
      <c r="M1388" s="55" t="s">
        <v>5224</v>
      </c>
      <c r="N1388" s="56">
        <v>2415000.0</v>
      </c>
      <c r="O1388" s="88" t="s">
        <v>539</v>
      </c>
    </row>
    <row r="1389">
      <c r="A1389" s="49">
        <v>2.0</v>
      </c>
      <c r="B1389" s="51" t="s">
        <v>8297</v>
      </c>
      <c r="C1389" s="51" t="s">
        <v>8479</v>
      </c>
      <c r="D1389" s="49" t="s">
        <v>18</v>
      </c>
      <c r="E1389" s="49" t="s">
        <v>8477</v>
      </c>
      <c r="F1389" s="49" t="s">
        <v>1608</v>
      </c>
      <c r="G1389" s="51" t="s">
        <v>18</v>
      </c>
      <c r="H1389" s="96">
        <v>44194.0</v>
      </c>
      <c r="I1389" s="96">
        <v>44194.0</v>
      </c>
      <c r="J1389" s="53" t="s">
        <v>11942</v>
      </c>
      <c r="K1389" s="54">
        <v>1.104288E7</v>
      </c>
      <c r="L1389" s="98" t="s">
        <v>11943</v>
      </c>
      <c r="M1389" s="55" t="s">
        <v>8370</v>
      </c>
      <c r="N1389" s="56">
        <v>3118381.0</v>
      </c>
      <c r="O1389" s="88" t="s">
        <v>539</v>
      </c>
    </row>
    <row r="1390">
      <c r="A1390" s="49">
        <v>2.0</v>
      </c>
      <c r="B1390" s="51" t="s">
        <v>8297</v>
      </c>
      <c r="C1390" s="51" t="s">
        <v>8479</v>
      </c>
      <c r="D1390" s="49" t="s">
        <v>18</v>
      </c>
      <c r="E1390" s="49" t="s">
        <v>8477</v>
      </c>
      <c r="F1390" s="49" t="s">
        <v>1608</v>
      </c>
      <c r="G1390" s="51" t="s">
        <v>18</v>
      </c>
      <c r="H1390" s="96">
        <v>43853.0</v>
      </c>
      <c r="I1390" s="96">
        <v>43853.0</v>
      </c>
      <c r="J1390" s="53" t="s">
        <v>11944</v>
      </c>
      <c r="K1390" s="54">
        <v>1.104288E7</v>
      </c>
      <c r="L1390" s="98" t="s">
        <v>11943</v>
      </c>
      <c r="M1390" s="55" t="s">
        <v>8370</v>
      </c>
      <c r="N1390" s="56">
        <v>3312864.0</v>
      </c>
      <c r="O1390" s="88" t="s">
        <v>539</v>
      </c>
    </row>
    <row r="1391">
      <c r="A1391" s="210">
        <v>2.0</v>
      </c>
      <c r="B1391" s="128" t="s">
        <v>1614</v>
      </c>
      <c r="C1391" s="128" t="s">
        <v>11702</v>
      </c>
      <c r="D1391" s="210"/>
      <c r="E1391" s="210" t="s">
        <v>5021</v>
      </c>
      <c r="F1391" s="210" t="s">
        <v>1608</v>
      </c>
      <c r="G1391" s="128" t="s">
        <v>497</v>
      </c>
      <c r="H1391" s="211">
        <v>44084.0</v>
      </c>
      <c r="I1391" s="211">
        <v>44084.0</v>
      </c>
      <c r="J1391" s="53" t="s">
        <v>11945</v>
      </c>
      <c r="K1391" s="132">
        <v>1.1426766E7</v>
      </c>
      <c r="L1391" s="133" t="s">
        <v>11946</v>
      </c>
      <c r="M1391" s="240" t="s">
        <v>11704</v>
      </c>
      <c r="N1391" s="213">
        <v>3428030.1</v>
      </c>
      <c r="O1391" s="154" t="s">
        <v>695</v>
      </c>
    </row>
    <row r="1392">
      <c r="A1392" s="210">
        <v>2.0</v>
      </c>
      <c r="B1392" s="294" t="s">
        <v>1614</v>
      </c>
      <c r="C1392" s="128" t="s">
        <v>11702</v>
      </c>
      <c r="D1392" s="210" t="s">
        <v>18</v>
      </c>
      <c r="E1392" s="210" t="s">
        <v>5021</v>
      </c>
      <c r="F1392" s="210" t="s">
        <v>1608</v>
      </c>
      <c r="G1392" s="128" t="s">
        <v>497</v>
      </c>
      <c r="H1392" s="211">
        <v>44193.0</v>
      </c>
      <c r="I1392" s="211">
        <v>44193.0</v>
      </c>
      <c r="J1392" s="53" t="s">
        <v>9716</v>
      </c>
      <c r="K1392" s="132">
        <v>1.1426766E7</v>
      </c>
      <c r="L1392" s="133" t="s">
        <v>11946</v>
      </c>
      <c r="M1392" s="240" t="s">
        <v>11704</v>
      </c>
      <c r="N1392" s="213">
        <v>3428030.1</v>
      </c>
      <c r="O1392" s="154" t="s">
        <v>695</v>
      </c>
    </row>
    <row r="1393">
      <c r="A1393" s="49">
        <v>2.0</v>
      </c>
      <c r="B1393" s="51" t="s">
        <v>8297</v>
      </c>
      <c r="C1393" s="51" t="s">
        <v>8479</v>
      </c>
      <c r="D1393" s="49" t="s">
        <v>18</v>
      </c>
      <c r="E1393" s="49" t="s">
        <v>8477</v>
      </c>
      <c r="F1393" s="49" t="s">
        <v>1608</v>
      </c>
      <c r="G1393" s="51" t="s">
        <v>18</v>
      </c>
      <c r="H1393" s="96">
        <v>44194.0</v>
      </c>
      <c r="I1393" s="96">
        <v>44194.0</v>
      </c>
      <c r="J1393" s="53" t="s">
        <v>11942</v>
      </c>
      <c r="K1393" s="54">
        <v>1.104288E7</v>
      </c>
      <c r="L1393" s="98" t="s">
        <v>11943</v>
      </c>
      <c r="M1393" s="55" t="s">
        <v>8370</v>
      </c>
      <c r="N1393" s="56">
        <v>3494835.0</v>
      </c>
      <c r="O1393" s="88" t="s">
        <v>539</v>
      </c>
    </row>
    <row r="1394">
      <c r="A1394" s="49">
        <v>3.0</v>
      </c>
      <c r="B1394" s="51" t="s">
        <v>5256</v>
      </c>
      <c r="C1394" s="51" t="s">
        <v>5257</v>
      </c>
      <c r="D1394" s="49" t="s">
        <v>18</v>
      </c>
      <c r="E1394" s="49" t="s">
        <v>5258</v>
      </c>
      <c r="F1394" s="49" t="s">
        <v>1608</v>
      </c>
      <c r="G1394" s="51" t="s">
        <v>1629</v>
      </c>
      <c r="H1394" s="96">
        <v>44127.0</v>
      </c>
      <c r="I1394" s="96">
        <v>44127.0</v>
      </c>
      <c r="J1394" s="53" t="s">
        <v>11556</v>
      </c>
      <c r="K1394" s="54">
        <v>8.7912108E7</v>
      </c>
      <c r="L1394" s="51" t="s">
        <v>11947</v>
      </c>
      <c r="M1394" s="55" t="s">
        <v>5260</v>
      </c>
      <c r="N1394" s="56">
        <v>3922697.07</v>
      </c>
      <c r="O1394" s="88" t="s">
        <v>8901</v>
      </c>
    </row>
    <row r="1395">
      <c r="A1395" s="49">
        <v>2.0</v>
      </c>
      <c r="B1395" s="51" t="s">
        <v>4871</v>
      </c>
      <c r="C1395" s="51" t="s">
        <v>6895</v>
      </c>
      <c r="D1395" s="49" t="s">
        <v>18</v>
      </c>
      <c r="E1395" s="49" t="s">
        <v>8408</v>
      </c>
      <c r="F1395" s="49" t="s">
        <v>1608</v>
      </c>
      <c r="G1395" s="51" t="s">
        <v>11603</v>
      </c>
      <c r="H1395" s="96">
        <v>44034.0</v>
      </c>
      <c r="I1395" s="96">
        <v>44034.0</v>
      </c>
      <c r="J1395" s="53" t="s">
        <v>10646</v>
      </c>
      <c r="K1395" s="54">
        <v>2.9379293E7</v>
      </c>
      <c r="L1395" s="51" t="s">
        <v>8410</v>
      </c>
      <c r="M1395" s="55" t="s">
        <v>6899</v>
      </c>
      <c r="N1395" s="56">
        <v>4673386.7</v>
      </c>
      <c r="O1395" s="201" t="s">
        <v>79</v>
      </c>
    </row>
    <row r="1396">
      <c r="A1396" s="49">
        <v>1.0</v>
      </c>
      <c r="B1396" s="51" t="s">
        <v>419</v>
      </c>
      <c r="C1396" s="51" t="s">
        <v>5216</v>
      </c>
      <c r="D1396" s="49" t="s">
        <v>18</v>
      </c>
      <c r="E1396" s="49" t="s">
        <v>5217</v>
      </c>
      <c r="F1396" s="49" t="s">
        <v>1608</v>
      </c>
      <c r="G1396" s="51" t="s">
        <v>1946</v>
      </c>
      <c r="H1396" s="96">
        <v>44091.0</v>
      </c>
      <c r="I1396" s="276">
        <v>44091.0</v>
      </c>
      <c r="J1396" s="53" t="s">
        <v>10589</v>
      </c>
      <c r="K1396" s="54">
        <v>1.8159139E7</v>
      </c>
      <c r="L1396" s="98" t="s">
        <v>5218</v>
      </c>
      <c r="M1396" s="55" t="s">
        <v>5219</v>
      </c>
      <c r="N1396" s="56">
        <v>5059509.0</v>
      </c>
      <c r="O1396" s="88" t="s">
        <v>695</v>
      </c>
    </row>
    <row r="1397">
      <c r="A1397" s="49">
        <v>3.0</v>
      </c>
      <c r="B1397" s="51" t="s">
        <v>5256</v>
      </c>
      <c r="C1397" s="51" t="s">
        <v>11865</v>
      </c>
      <c r="D1397" s="49" t="s">
        <v>18</v>
      </c>
      <c r="E1397" s="49" t="s">
        <v>5138</v>
      </c>
      <c r="F1397" s="49" t="s">
        <v>1608</v>
      </c>
      <c r="G1397" s="51" t="s">
        <v>5262</v>
      </c>
      <c r="H1397" s="96">
        <v>43857.0</v>
      </c>
      <c r="I1397" s="96">
        <v>43857.0</v>
      </c>
      <c r="J1397" s="53" t="s">
        <v>10607</v>
      </c>
      <c r="K1397" s="54">
        <v>1.39889824E8</v>
      </c>
      <c r="L1397" s="98" t="s">
        <v>5264</v>
      </c>
      <c r="M1397" s="55" t="s">
        <v>5265</v>
      </c>
      <c r="N1397" s="56">
        <v>6225760.0</v>
      </c>
      <c r="O1397" s="88" t="s">
        <v>79</v>
      </c>
    </row>
    <row r="1398">
      <c r="A1398" s="49">
        <v>2.0</v>
      </c>
      <c r="B1398" s="51" t="s">
        <v>197</v>
      </c>
      <c r="C1398" s="51" t="s">
        <v>5226</v>
      </c>
      <c r="D1398" s="49" t="s">
        <v>18</v>
      </c>
      <c r="E1398" s="49" t="s">
        <v>5227</v>
      </c>
      <c r="F1398" s="49" t="s">
        <v>1608</v>
      </c>
      <c r="G1398" s="51" t="s">
        <v>1675</v>
      </c>
      <c r="H1398" s="96">
        <v>44077.0</v>
      </c>
      <c r="I1398" s="96">
        <v>44077.0</v>
      </c>
      <c r="J1398" s="81" t="s">
        <v>10558</v>
      </c>
      <c r="K1398" s="54">
        <v>2.1475E8</v>
      </c>
      <c r="L1398" s="130" t="s">
        <v>5230</v>
      </c>
      <c r="M1398" s="55" t="s">
        <v>5231</v>
      </c>
      <c r="N1398" s="56">
        <v>7000000.0</v>
      </c>
      <c r="O1398" s="88" t="s">
        <v>5232</v>
      </c>
    </row>
    <row r="1399">
      <c r="A1399" s="49">
        <v>4.0</v>
      </c>
      <c r="B1399" s="51" t="s">
        <v>5256</v>
      </c>
      <c r="C1399" s="51" t="s">
        <v>5257</v>
      </c>
      <c r="D1399" s="49" t="s">
        <v>18</v>
      </c>
      <c r="E1399" s="49" t="s">
        <v>5258</v>
      </c>
      <c r="F1399" s="49" t="s">
        <v>1608</v>
      </c>
      <c r="G1399" s="51" t="s">
        <v>1629</v>
      </c>
      <c r="H1399" s="96">
        <v>44012.0</v>
      </c>
      <c r="I1399" s="96">
        <v>44012.0</v>
      </c>
      <c r="J1399" s="53" t="s">
        <v>9775</v>
      </c>
      <c r="K1399" s="54">
        <v>8.7912108E7</v>
      </c>
      <c r="L1399" s="51" t="s">
        <v>8900</v>
      </c>
      <c r="M1399" s="55" t="s">
        <v>5260</v>
      </c>
      <c r="N1399" s="56">
        <v>7675821.08</v>
      </c>
      <c r="O1399" s="88" t="s">
        <v>8901</v>
      </c>
    </row>
    <row r="1400">
      <c r="A1400" s="49">
        <v>2.0</v>
      </c>
      <c r="B1400" s="51" t="s">
        <v>1614</v>
      </c>
      <c r="C1400" s="51" t="s">
        <v>11702</v>
      </c>
      <c r="D1400" s="49"/>
      <c r="E1400" s="49" t="s">
        <v>5021</v>
      </c>
      <c r="F1400" s="49" t="s">
        <v>1608</v>
      </c>
      <c r="G1400" s="51" t="s">
        <v>497</v>
      </c>
      <c r="H1400" s="200">
        <v>44084.0</v>
      </c>
      <c r="I1400" s="200">
        <v>44084.0</v>
      </c>
      <c r="J1400" s="81" t="s">
        <v>11945</v>
      </c>
      <c r="K1400" s="54">
        <v>1.1426766E7</v>
      </c>
      <c r="L1400" s="98" t="s">
        <v>18</v>
      </c>
      <c r="M1400" s="216" t="s">
        <v>11704</v>
      </c>
      <c r="N1400" s="56">
        <v>7998736.9</v>
      </c>
      <c r="O1400" s="88" t="s">
        <v>695</v>
      </c>
    </row>
    <row r="1401">
      <c r="A1401" s="49">
        <v>2.0</v>
      </c>
      <c r="B1401" s="206" t="s">
        <v>197</v>
      </c>
      <c r="C1401" s="51" t="s">
        <v>5226</v>
      </c>
      <c r="D1401" s="49" t="s">
        <v>18</v>
      </c>
      <c r="E1401" s="49" t="s">
        <v>5227</v>
      </c>
      <c r="F1401" s="49" t="s">
        <v>1608</v>
      </c>
      <c r="G1401" s="51" t="s">
        <v>1675</v>
      </c>
      <c r="H1401" s="96">
        <v>44018.0</v>
      </c>
      <c r="I1401" s="96">
        <v>44018.0</v>
      </c>
      <c r="J1401" s="81" t="s">
        <v>11948</v>
      </c>
      <c r="K1401" s="54">
        <v>2.1475E8</v>
      </c>
      <c r="L1401" s="130" t="s">
        <v>5230</v>
      </c>
      <c r="M1401" s="55" t="s">
        <v>5231</v>
      </c>
      <c r="N1401" s="56">
        <v>8000000.0</v>
      </c>
      <c r="O1401" s="88" t="s">
        <v>5232</v>
      </c>
    </row>
    <row r="1402">
      <c r="A1402" s="49">
        <v>2.0</v>
      </c>
      <c r="B1402" s="51" t="s">
        <v>258</v>
      </c>
      <c r="C1402" s="51" t="s">
        <v>8860</v>
      </c>
      <c r="D1402" s="49" t="s">
        <v>18</v>
      </c>
      <c r="E1402" s="49" t="s">
        <v>8861</v>
      </c>
      <c r="F1402" s="49" t="s">
        <v>1608</v>
      </c>
      <c r="G1402" s="51" t="s">
        <v>1946</v>
      </c>
      <c r="H1402" s="96">
        <v>43907.0</v>
      </c>
      <c r="I1402" s="96">
        <v>43907.0</v>
      </c>
      <c r="J1402" s="81" t="s">
        <v>11949</v>
      </c>
      <c r="K1402" s="54">
        <v>3.6315067E7</v>
      </c>
      <c r="L1402" s="98" t="s">
        <v>8863</v>
      </c>
      <c r="M1402" s="55" t="s">
        <v>8864</v>
      </c>
      <c r="N1402" s="56">
        <v>9199497.47</v>
      </c>
      <c r="O1402" s="88" t="s">
        <v>539</v>
      </c>
    </row>
    <row r="1403">
      <c r="A1403" s="49">
        <v>2.0</v>
      </c>
      <c r="B1403" s="51" t="s">
        <v>197</v>
      </c>
      <c r="C1403" s="51" t="s">
        <v>5226</v>
      </c>
      <c r="D1403" s="49" t="s">
        <v>18</v>
      </c>
      <c r="E1403" s="49" t="s">
        <v>5227</v>
      </c>
      <c r="F1403" s="49" t="s">
        <v>1608</v>
      </c>
      <c r="G1403" s="51" t="s">
        <v>1675</v>
      </c>
      <c r="H1403" s="96">
        <v>44060.0</v>
      </c>
      <c r="I1403" s="96">
        <v>44060.0</v>
      </c>
      <c r="J1403" s="81" t="s">
        <v>11950</v>
      </c>
      <c r="K1403" s="54">
        <v>2.1475E8</v>
      </c>
      <c r="L1403" s="130" t="s">
        <v>5230</v>
      </c>
      <c r="M1403" s="55" t="s">
        <v>5231</v>
      </c>
      <c r="N1403" s="56">
        <v>1.0E7</v>
      </c>
      <c r="O1403" s="88" t="s">
        <v>5232</v>
      </c>
    </row>
    <row r="1404">
      <c r="A1404" s="49">
        <v>2.0</v>
      </c>
      <c r="B1404" s="51" t="s">
        <v>197</v>
      </c>
      <c r="C1404" s="51" t="s">
        <v>5226</v>
      </c>
      <c r="D1404" s="49" t="s">
        <v>18</v>
      </c>
      <c r="E1404" s="49" t="s">
        <v>5227</v>
      </c>
      <c r="F1404" s="49" t="s">
        <v>1608</v>
      </c>
      <c r="G1404" s="51" t="s">
        <v>1675</v>
      </c>
      <c r="H1404" s="96">
        <v>44193.0</v>
      </c>
      <c r="I1404" s="96">
        <v>44193.0</v>
      </c>
      <c r="J1404" s="81" t="s">
        <v>9716</v>
      </c>
      <c r="K1404" s="54">
        <v>2.1475E8</v>
      </c>
      <c r="L1404" s="130" t="s">
        <v>5230</v>
      </c>
      <c r="M1404" s="55" t="s">
        <v>5231</v>
      </c>
      <c r="N1404" s="56">
        <v>1.0E7</v>
      </c>
      <c r="O1404" s="88" t="s">
        <v>5232</v>
      </c>
    </row>
    <row r="1405">
      <c r="A1405" s="210">
        <v>3.0</v>
      </c>
      <c r="B1405" s="128" t="s">
        <v>5256</v>
      </c>
      <c r="C1405" s="128" t="s">
        <v>11865</v>
      </c>
      <c r="D1405" s="210" t="s">
        <v>18</v>
      </c>
      <c r="E1405" s="210" t="s">
        <v>5138</v>
      </c>
      <c r="F1405" s="210" t="s">
        <v>1608</v>
      </c>
      <c r="G1405" s="128" t="s">
        <v>5262</v>
      </c>
      <c r="H1405" s="212">
        <v>44160.0</v>
      </c>
      <c r="I1405" s="212">
        <v>44160.0</v>
      </c>
      <c r="J1405" s="53" t="s">
        <v>11866</v>
      </c>
      <c r="K1405" s="132">
        <v>1.39889824E8</v>
      </c>
      <c r="L1405" s="133" t="s">
        <v>5264</v>
      </c>
      <c r="M1405" s="134" t="s">
        <v>5265</v>
      </c>
      <c r="N1405" s="213">
        <v>1.008319102E7</v>
      </c>
      <c r="O1405" s="88" t="s">
        <v>79</v>
      </c>
    </row>
    <row r="1406">
      <c r="A1406" s="210">
        <v>2.0</v>
      </c>
      <c r="B1406" s="128" t="s">
        <v>258</v>
      </c>
      <c r="C1406" s="128" t="s">
        <v>11689</v>
      </c>
      <c r="D1406" s="210">
        <v>928.0</v>
      </c>
      <c r="E1406" s="210" t="s">
        <v>9426</v>
      </c>
      <c r="F1406" s="210" t="s">
        <v>1608</v>
      </c>
      <c r="G1406" s="128" t="s">
        <v>2337</v>
      </c>
      <c r="H1406" s="212">
        <v>44161.0</v>
      </c>
      <c r="I1406" s="212">
        <v>44161.0</v>
      </c>
      <c r="J1406" s="53" t="s">
        <v>11622</v>
      </c>
      <c r="K1406" s="132">
        <v>3.4700449E7</v>
      </c>
      <c r="L1406" s="133" t="s">
        <v>11951</v>
      </c>
      <c r="M1406" s="134" t="s">
        <v>11691</v>
      </c>
      <c r="N1406" s="213">
        <v>1.04101347E7</v>
      </c>
      <c r="O1406" s="154" t="s">
        <v>672</v>
      </c>
    </row>
    <row r="1407">
      <c r="A1407" s="49">
        <v>2.0</v>
      </c>
      <c r="B1407" s="51" t="s">
        <v>339</v>
      </c>
      <c r="C1407" s="51" t="s">
        <v>4851</v>
      </c>
      <c r="D1407" s="49" t="s">
        <v>18</v>
      </c>
      <c r="E1407" s="49" t="s">
        <v>1624</v>
      </c>
      <c r="F1407" s="49" t="s">
        <v>1608</v>
      </c>
      <c r="G1407" s="51" t="s">
        <v>497</v>
      </c>
      <c r="H1407" s="96">
        <v>44005.0</v>
      </c>
      <c r="I1407" s="96">
        <v>44005.0</v>
      </c>
      <c r="J1407" s="53" t="s">
        <v>11952</v>
      </c>
      <c r="K1407" s="54">
        <v>2.4112509E7</v>
      </c>
      <c r="L1407" s="98" t="s">
        <v>11623</v>
      </c>
      <c r="M1407" s="55" t="s">
        <v>1626</v>
      </c>
      <c r="N1407" s="56">
        <v>1.37556363E7</v>
      </c>
      <c r="O1407" s="88" t="s">
        <v>695</v>
      </c>
    </row>
    <row r="1408">
      <c r="A1408" s="49">
        <v>2.0</v>
      </c>
      <c r="B1408" s="51" t="s">
        <v>197</v>
      </c>
      <c r="C1408" s="51" t="s">
        <v>5226</v>
      </c>
      <c r="D1408" s="49" t="s">
        <v>18</v>
      </c>
      <c r="E1408" s="49" t="s">
        <v>5227</v>
      </c>
      <c r="F1408" s="49" t="s">
        <v>1608</v>
      </c>
      <c r="G1408" s="51" t="s">
        <v>1675</v>
      </c>
      <c r="H1408" s="96">
        <v>44168.0</v>
      </c>
      <c r="I1408" s="96">
        <v>44168.0</v>
      </c>
      <c r="J1408" s="81" t="s">
        <v>11953</v>
      </c>
      <c r="K1408" s="54">
        <v>2.1475E8</v>
      </c>
      <c r="L1408" s="130" t="s">
        <v>5230</v>
      </c>
      <c r="M1408" s="55" t="s">
        <v>5231</v>
      </c>
      <c r="N1408" s="56">
        <v>1.5E7</v>
      </c>
      <c r="O1408" s="88" t="s">
        <v>5232</v>
      </c>
    </row>
    <row r="1409">
      <c r="A1409" s="49">
        <v>2.0</v>
      </c>
      <c r="B1409" s="51" t="s">
        <v>1614</v>
      </c>
      <c r="C1409" s="51" t="s">
        <v>5158</v>
      </c>
      <c r="D1409" s="49">
        <v>502.0</v>
      </c>
      <c r="E1409" s="49" t="s">
        <v>5010</v>
      </c>
      <c r="F1409" s="49" t="s">
        <v>1608</v>
      </c>
      <c r="G1409" s="51" t="s">
        <v>202</v>
      </c>
      <c r="H1409" s="96">
        <v>44034.0</v>
      </c>
      <c r="I1409" s="96">
        <v>44034.0</v>
      </c>
      <c r="J1409" s="81" t="s">
        <v>10646</v>
      </c>
      <c r="K1409" s="54">
        <v>2.196175E7</v>
      </c>
      <c r="L1409" s="98" t="s">
        <v>5160</v>
      </c>
      <c r="M1409" s="55" t="s">
        <v>5161</v>
      </c>
      <c r="N1409" s="56">
        <v>1.5373225E7</v>
      </c>
      <c r="O1409" s="88" t="s">
        <v>695</v>
      </c>
    </row>
    <row r="1410" hidden="1">
      <c r="A1410" s="449">
        <v>2.0</v>
      </c>
      <c r="B1410" s="450" t="s">
        <v>127</v>
      </c>
      <c r="C1410" s="209" t="s">
        <v>8162</v>
      </c>
      <c r="D1410" s="449">
        <v>1335.0</v>
      </c>
      <c r="E1410" s="449" t="s">
        <v>11954</v>
      </c>
      <c r="F1410" s="449" t="s">
        <v>1608</v>
      </c>
      <c r="G1410" s="209" t="s">
        <v>1629</v>
      </c>
      <c r="H1410" s="212">
        <v>44194.0</v>
      </c>
      <c r="I1410" s="212">
        <v>44194.0</v>
      </c>
      <c r="J1410" s="452" t="s">
        <v>11955</v>
      </c>
      <c r="K1410" s="453"/>
      <c r="L1410" s="454" t="s">
        <v>18</v>
      </c>
      <c r="M1410" s="455" t="s">
        <v>18</v>
      </c>
      <c r="N1410" s="456" t="s">
        <v>18</v>
      </c>
      <c r="O1410" s="58"/>
    </row>
    <row r="1411">
      <c r="A1411" s="210">
        <v>3.0</v>
      </c>
      <c r="B1411" s="128" t="s">
        <v>5256</v>
      </c>
      <c r="C1411" s="128" t="s">
        <v>11865</v>
      </c>
      <c r="D1411" s="210" t="s">
        <v>18</v>
      </c>
      <c r="E1411" s="210" t="s">
        <v>5138</v>
      </c>
      <c r="F1411" s="210" t="s">
        <v>1608</v>
      </c>
      <c r="G1411" s="128" t="s">
        <v>5262</v>
      </c>
      <c r="H1411" s="212">
        <v>44159.0</v>
      </c>
      <c r="I1411" s="212">
        <v>44159.0</v>
      </c>
      <c r="J1411" s="53" t="s">
        <v>11956</v>
      </c>
      <c r="K1411" s="132">
        <v>1.39889824E8</v>
      </c>
      <c r="L1411" s="133" t="s">
        <v>5264</v>
      </c>
      <c r="M1411" s="134" t="s">
        <v>5265</v>
      </c>
      <c r="N1411" s="213">
        <v>2.26044412E7</v>
      </c>
      <c r="O1411" s="88" t="s">
        <v>79</v>
      </c>
    </row>
    <row r="1412">
      <c r="A1412" s="49">
        <v>3.0</v>
      </c>
      <c r="B1412" s="51" t="s">
        <v>835</v>
      </c>
      <c r="C1412" s="51" t="s">
        <v>5240</v>
      </c>
      <c r="D1412" s="49" t="s">
        <v>18</v>
      </c>
      <c r="E1412" s="49" t="s">
        <v>5241</v>
      </c>
      <c r="F1412" s="49" t="s">
        <v>1608</v>
      </c>
      <c r="G1412" s="51" t="s">
        <v>1675</v>
      </c>
      <c r="H1412" s="96">
        <v>43999.0</v>
      </c>
      <c r="I1412" s="96">
        <v>43999.0</v>
      </c>
      <c r="J1412" s="53" t="s">
        <v>11435</v>
      </c>
      <c r="K1412" s="54">
        <v>1.08E8</v>
      </c>
      <c r="L1412" s="98" t="s">
        <v>5244</v>
      </c>
      <c r="M1412" s="55" t="s">
        <v>5245</v>
      </c>
      <c r="N1412" s="56">
        <v>2.28E7</v>
      </c>
      <c r="O1412" s="88" t="s">
        <v>5232</v>
      </c>
    </row>
    <row r="1413">
      <c r="A1413" s="210">
        <v>2.0</v>
      </c>
      <c r="B1413" s="128" t="s">
        <v>258</v>
      </c>
      <c r="C1413" s="128" t="s">
        <v>11689</v>
      </c>
      <c r="D1413" s="210">
        <v>928.0</v>
      </c>
      <c r="E1413" s="210" t="s">
        <v>9426</v>
      </c>
      <c r="F1413" s="210" t="s">
        <v>1608</v>
      </c>
      <c r="G1413" s="128" t="s">
        <v>2337</v>
      </c>
      <c r="H1413" s="212">
        <v>44188.0</v>
      </c>
      <c r="I1413" s="212">
        <v>44188.0</v>
      </c>
      <c r="J1413" s="53" t="s">
        <v>9791</v>
      </c>
      <c r="K1413" s="132">
        <v>3.4700449E7</v>
      </c>
      <c r="L1413" s="133" t="s">
        <v>11951</v>
      </c>
      <c r="M1413" s="134" t="s">
        <v>11691</v>
      </c>
      <c r="N1413" s="213">
        <v>2.42903143E7</v>
      </c>
      <c r="O1413" s="154" t="s">
        <v>246</v>
      </c>
    </row>
    <row r="1414">
      <c r="A1414" s="49">
        <v>3.0</v>
      </c>
      <c r="B1414" s="51" t="s">
        <v>5256</v>
      </c>
      <c r="C1414" s="51" t="s">
        <v>5257</v>
      </c>
      <c r="D1414" s="49" t="s">
        <v>18</v>
      </c>
      <c r="E1414" s="49" t="s">
        <v>5258</v>
      </c>
      <c r="F1414" s="49" t="s">
        <v>1608</v>
      </c>
      <c r="G1414" s="51" t="s">
        <v>1629</v>
      </c>
      <c r="H1414" s="96">
        <v>44119.0</v>
      </c>
      <c r="I1414" s="96">
        <v>44119.0</v>
      </c>
      <c r="J1414" s="53" t="s">
        <v>11957</v>
      </c>
      <c r="K1414" s="54">
        <v>8.7912108E7</v>
      </c>
      <c r="L1414" s="51" t="s">
        <v>11947</v>
      </c>
      <c r="M1414" s="55" t="s">
        <v>5260</v>
      </c>
      <c r="N1414" s="56">
        <v>2.827686197E7</v>
      </c>
      <c r="O1414" s="88" t="s">
        <v>8901</v>
      </c>
    </row>
    <row r="1415">
      <c r="A1415" s="49">
        <v>3.0</v>
      </c>
      <c r="B1415" s="51" t="s">
        <v>5256</v>
      </c>
      <c r="C1415" s="51" t="s">
        <v>11865</v>
      </c>
      <c r="D1415" s="49" t="s">
        <v>18</v>
      </c>
      <c r="E1415" s="49" t="s">
        <v>5138</v>
      </c>
      <c r="F1415" s="49" t="s">
        <v>1608</v>
      </c>
      <c r="G1415" s="51" t="s">
        <v>5262</v>
      </c>
      <c r="H1415" s="96">
        <v>43857.0</v>
      </c>
      <c r="I1415" s="96">
        <v>43857.0</v>
      </c>
      <c r="J1415" s="53" t="s">
        <v>10607</v>
      </c>
      <c r="K1415" s="432">
        <v>1.39889824E8</v>
      </c>
      <c r="L1415" s="98" t="s">
        <v>5264</v>
      </c>
      <c r="M1415" s="55" t="s">
        <v>5265</v>
      </c>
      <c r="N1415" s="56">
        <v>1.026069808E8</v>
      </c>
      <c r="O1415" s="88" t="s">
        <v>79</v>
      </c>
    </row>
    <row r="1416" hidden="1">
      <c r="A1416" s="49">
        <v>2.0</v>
      </c>
      <c r="B1416" s="51" t="s">
        <v>5193</v>
      </c>
      <c r="C1416" s="51" t="s">
        <v>11958</v>
      </c>
      <c r="D1416" s="49">
        <v>633.0</v>
      </c>
      <c r="E1416" s="49" t="s">
        <v>11786</v>
      </c>
      <c r="F1416" s="49" t="s">
        <v>1796</v>
      </c>
      <c r="G1416" s="51" t="s">
        <v>1629</v>
      </c>
      <c r="H1416" s="96">
        <v>43997.0</v>
      </c>
      <c r="I1416" s="96">
        <v>44004.0</v>
      </c>
      <c r="J1416" s="53" t="s">
        <v>11959</v>
      </c>
      <c r="K1416" s="54" t="s">
        <v>18</v>
      </c>
      <c r="L1416" s="98" t="s">
        <v>18</v>
      </c>
      <c r="M1416" s="55" t="s">
        <v>18</v>
      </c>
      <c r="N1416" s="56" t="s">
        <v>18</v>
      </c>
      <c r="O1416" s="88"/>
    </row>
    <row r="1417" hidden="1">
      <c r="A1417" s="49">
        <v>3.0</v>
      </c>
      <c r="B1417" s="51" t="s">
        <v>11960</v>
      </c>
      <c r="C1417" s="51" t="s">
        <v>11961</v>
      </c>
      <c r="D1417" s="49">
        <v>936.0</v>
      </c>
      <c r="E1417" s="49" t="s">
        <v>5147</v>
      </c>
      <c r="F1417" s="49" t="s">
        <v>1796</v>
      </c>
      <c r="G1417" s="51" t="s">
        <v>1629</v>
      </c>
      <c r="H1417" s="96">
        <v>44099.0</v>
      </c>
      <c r="I1417" s="96">
        <v>44105.0</v>
      </c>
      <c r="J1417" s="53" t="s">
        <v>11962</v>
      </c>
      <c r="K1417" s="54">
        <v>1.2757752E7</v>
      </c>
      <c r="L1417" s="98" t="s">
        <v>18</v>
      </c>
      <c r="M1417" s="55" t="s">
        <v>18</v>
      </c>
      <c r="N1417" s="56" t="s">
        <v>18</v>
      </c>
      <c r="O1417" s="425"/>
    </row>
    <row r="1418" hidden="1">
      <c r="A1418" s="49">
        <v>1.0</v>
      </c>
      <c r="B1418" s="51" t="s">
        <v>115</v>
      </c>
      <c r="C1418" s="51" t="s">
        <v>309</v>
      </c>
      <c r="D1418" s="49" t="s">
        <v>18</v>
      </c>
      <c r="E1418" s="49" t="s">
        <v>18</v>
      </c>
      <c r="F1418" s="49" t="s">
        <v>1527</v>
      </c>
      <c r="G1418" s="51" t="s">
        <v>18</v>
      </c>
      <c r="H1418" s="96">
        <v>44098.0</v>
      </c>
      <c r="I1418" s="96">
        <v>44098.0</v>
      </c>
      <c r="J1418" s="53" t="s">
        <v>11522</v>
      </c>
      <c r="K1418" s="54">
        <v>8419.0</v>
      </c>
      <c r="L1418" s="98" t="s">
        <v>11963</v>
      </c>
      <c r="M1418" s="55" t="s">
        <v>18</v>
      </c>
      <c r="N1418" s="56">
        <v>8419.0</v>
      </c>
      <c r="O1418" s="88" t="s">
        <v>1527</v>
      </c>
    </row>
    <row r="1419" hidden="1">
      <c r="A1419" s="49">
        <v>1.0</v>
      </c>
      <c r="B1419" s="206" t="s">
        <v>115</v>
      </c>
      <c r="C1419" s="51" t="s">
        <v>1461</v>
      </c>
      <c r="D1419" s="49" t="s">
        <v>18</v>
      </c>
      <c r="E1419" s="49" t="s">
        <v>18</v>
      </c>
      <c r="F1419" s="49" t="s">
        <v>1527</v>
      </c>
      <c r="G1419" s="51" t="s">
        <v>18</v>
      </c>
      <c r="H1419" s="96">
        <v>44084.0</v>
      </c>
      <c r="I1419" s="96">
        <v>44084.0</v>
      </c>
      <c r="J1419" s="53" t="s">
        <v>11945</v>
      </c>
      <c r="K1419" s="54">
        <v>14160.0</v>
      </c>
      <c r="L1419" s="98" t="s">
        <v>11964</v>
      </c>
      <c r="M1419" s="55" t="s">
        <v>18</v>
      </c>
      <c r="N1419" s="56">
        <v>14160.0</v>
      </c>
      <c r="O1419" s="88" t="s">
        <v>1527</v>
      </c>
    </row>
    <row r="1420" hidden="1">
      <c r="A1420" s="49">
        <v>1.0</v>
      </c>
      <c r="B1420" s="51" t="s">
        <v>11965</v>
      </c>
      <c r="C1420" s="51" t="s">
        <v>309</v>
      </c>
      <c r="D1420" s="49" t="s">
        <v>18</v>
      </c>
      <c r="E1420" s="49" t="s">
        <v>18</v>
      </c>
      <c r="F1420" s="49" t="s">
        <v>1527</v>
      </c>
      <c r="G1420" s="51" t="s">
        <v>18</v>
      </c>
      <c r="H1420" s="96">
        <v>44068.0</v>
      </c>
      <c r="I1420" s="96">
        <v>44068.0</v>
      </c>
      <c r="J1420" s="53" t="s">
        <v>10683</v>
      </c>
      <c r="K1420" s="54">
        <v>14546.0</v>
      </c>
      <c r="L1420" s="98" t="s">
        <v>11966</v>
      </c>
      <c r="M1420" s="55" t="s">
        <v>18</v>
      </c>
      <c r="N1420" s="56">
        <v>14546.0</v>
      </c>
      <c r="O1420" s="488" t="s">
        <v>1527</v>
      </c>
    </row>
    <row r="1421" hidden="1">
      <c r="A1421" s="49">
        <v>1.0</v>
      </c>
      <c r="B1421" s="51" t="s">
        <v>2430</v>
      </c>
      <c r="C1421" s="51" t="s">
        <v>309</v>
      </c>
      <c r="D1421" s="49" t="s">
        <v>18</v>
      </c>
      <c r="E1421" s="49" t="s">
        <v>18</v>
      </c>
      <c r="F1421" s="49" t="s">
        <v>1527</v>
      </c>
      <c r="G1421" s="51" t="s">
        <v>18</v>
      </c>
      <c r="H1421" s="96">
        <v>44091.0</v>
      </c>
      <c r="I1421" s="96">
        <v>44091.0</v>
      </c>
      <c r="J1421" s="53" t="s">
        <v>10589</v>
      </c>
      <c r="K1421" s="54">
        <v>14546.0</v>
      </c>
      <c r="L1421" s="98" t="s">
        <v>11966</v>
      </c>
      <c r="M1421" s="55" t="s">
        <v>18</v>
      </c>
      <c r="N1421" s="56">
        <v>14546.0</v>
      </c>
      <c r="O1421" s="88" t="s">
        <v>1527</v>
      </c>
    </row>
    <row r="1422" hidden="1">
      <c r="A1422" s="49">
        <v>1.0</v>
      </c>
      <c r="B1422" s="51" t="s">
        <v>1551</v>
      </c>
      <c r="C1422" s="51" t="s">
        <v>309</v>
      </c>
      <c r="D1422" s="49" t="s">
        <v>18</v>
      </c>
      <c r="E1422" s="49" t="s">
        <v>18</v>
      </c>
      <c r="F1422" s="49" t="s">
        <v>1527</v>
      </c>
      <c r="G1422" s="51" t="s">
        <v>18</v>
      </c>
      <c r="H1422" s="96">
        <v>43857.0</v>
      </c>
      <c r="I1422" s="96">
        <v>43857.0</v>
      </c>
      <c r="J1422" s="53" t="s">
        <v>10607</v>
      </c>
      <c r="K1422" s="54">
        <v>19392.0</v>
      </c>
      <c r="L1422" s="98" t="s">
        <v>11967</v>
      </c>
      <c r="M1422" s="55" t="s">
        <v>18</v>
      </c>
      <c r="N1422" s="56">
        <v>19392.0</v>
      </c>
      <c r="O1422" s="88" t="s">
        <v>1527</v>
      </c>
    </row>
    <row r="1423" hidden="1">
      <c r="A1423" s="210">
        <v>1.0</v>
      </c>
      <c r="B1423" s="128" t="s">
        <v>11731</v>
      </c>
      <c r="C1423" s="128" t="s">
        <v>309</v>
      </c>
      <c r="D1423" s="210" t="s">
        <v>18</v>
      </c>
      <c r="E1423" s="210" t="s">
        <v>18</v>
      </c>
      <c r="F1423" s="210" t="s">
        <v>1527</v>
      </c>
      <c r="G1423" s="128" t="s">
        <v>18</v>
      </c>
      <c r="H1423" s="212">
        <v>44194.0</v>
      </c>
      <c r="I1423" s="212">
        <v>44194.0</v>
      </c>
      <c r="J1423" s="53" t="s">
        <v>11942</v>
      </c>
      <c r="K1423" s="132">
        <v>21076.0</v>
      </c>
      <c r="L1423" s="133" t="s">
        <v>11968</v>
      </c>
      <c r="M1423" s="134" t="s">
        <v>18</v>
      </c>
      <c r="N1423" s="213">
        <v>21076.0</v>
      </c>
      <c r="O1423" s="154" t="s">
        <v>1527</v>
      </c>
    </row>
    <row r="1424" hidden="1">
      <c r="A1424" s="49">
        <v>1.0</v>
      </c>
      <c r="B1424" s="133" t="s">
        <v>11969</v>
      </c>
      <c r="C1424" s="51" t="s">
        <v>1461</v>
      </c>
      <c r="D1424" s="49" t="s">
        <v>18</v>
      </c>
      <c r="E1424" s="49" t="s">
        <v>18</v>
      </c>
      <c r="F1424" s="49" t="s">
        <v>1527</v>
      </c>
      <c r="G1424" s="51" t="s">
        <v>18</v>
      </c>
      <c r="H1424" s="96">
        <v>43861.0</v>
      </c>
      <c r="I1424" s="96">
        <v>43861.0</v>
      </c>
      <c r="J1424" s="53" t="s">
        <v>11970</v>
      </c>
      <c r="K1424" s="54">
        <v>21960.0</v>
      </c>
      <c r="L1424" s="133" t="s">
        <v>11971</v>
      </c>
      <c r="M1424" s="55" t="s">
        <v>18</v>
      </c>
      <c r="N1424" s="56">
        <v>21960.0</v>
      </c>
      <c r="O1424" s="88" t="s">
        <v>1527</v>
      </c>
    </row>
    <row r="1425" hidden="1">
      <c r="A1425" s="49">
        <v>1.0</v>
      </c>
      <c r="B1425" s="51" t="s">
        <v>1272</v>
      </c>
      <c r="C1425" s="51" t="s">
        <v>309</v>
      </c>
      <c r="D1425" s="49" t="s">
        <v>18</v>
      </c>
      <c r="E1425" s="49" t="s">
        <v>18</v>
      </c>
      <c r="F1425" s="49" t="s">
        <v>1527</v>
      </c>
      <c r="G1425" s="51" t="s">
        <v>18</v>
      </c>
      <c r="H1425" s="96">
        <v>43980.0</v>
      </c>
      <c r="I1425" s="96">
        <v>43980.0</v>
      </c>
      <c r="J1425" s="53" t="s">
        <v>11972</v>
      </c>
      <c r="K1425" s="54">
        <v>23750.0</v>
      </c>
      <c r="L1425" s="98" t="s">
        <v>11973</v>
      </c>
      <c r="M1425" s="55" t="s">
        <v>18</v>
      </c>
      <c r="N1425" s="56">
        <v>23750.0</v>
      </c>
      <c r="O1425" s="88" t="s">
        <v>1527</v>
      </c>
    </row>
    <row r="1426" hidden="1">
      <c r="A1426" s="49">
        <v>1.0</v>
      </c>
      <c r="B1426" s="51" t="s">
        <v>11974</v>
      </c>
      <c r="C1426" s="51" t="s">
        <v>309</v>
      </c>
      <c r="D1426" s="49" t="s">
        <v>18</v>
      </c>
      <c r="E1426" s="49" t="s">
        <v>18</v>
      </c>
      <c r="F1426" s="49" t="s">
        <v>1527</v>
      </c>
      <c r="G1426" s="51" t="s">
        <v>18</v>
      </c>
      <c r="H1426" s="96">
        <v>43893.0</v>
      </c>
      <c r="I1426" s="96">
        <v>43893.0</v>
      </c>
      <c r="J1426" s="53" t="s">
        <v>11975</v>
      </c>
      <c r="K1426" s="54">
        <v>23815.0</v>
      </c>
      <c r="L1426" s="98" t="s">
        <v>11976</v>
      </c>
      <c r="M1426" s="55" t="s">
        <v>18</v>
      </c>
      <c r="N1426" s="56">
        <v>23815.0</v>
      </c>
      <c r="O1426" s="88" t="s">
        <v>1527</v>
      </c>
    </row>
    <row r="1427" hidden="1">
      <c r="A1427" s="49">
        <v>1.0</v>
      </c>
      <c r="B1427" s="133" t="s">
        <v>11977</v>
      </c>
      <c r="C1427" s="51" t="s">
        <v>309</v>
      </c>
      <c r="D1427" s="49" t="s">
        <v>18</v>
      </c>
      <c r="E1427" s="49" t="s">
        <v>18</v>
      </c>
      <c r="F1427" s="49" t="s">
        <v>1527</v>
      </c>
      <c r="G1427" s="51" t="s">
        <v>18</v>
      </c>
      <c r="H1427" s="96">
        <v>43867.0</v>
      </c>
      <c r="I1427" s="96">
        <v>43867.0</v>
      </c>
      <c r="J1427" s="53" t="s">
        <v>11978</v>
      </c>
      <c r="K1427" s="54">
        <v>26338.0</v>
      </c>
      <c r="L1427" s="133" t="s">
        <v>11979</v>
      </c>
      <c r="M1427" s="55" t="s">
        <v>18</v>
      </c>
      <c r="N1427" s="56">
        <v>26338.0</v>
      </c>
      <c r="O1427" s="88" t="s">
        <v>1527</v>
      </c>
    </row>
    <row r="1428" hidden="1">
      <c r="A1428" s="49">
        <v>1.0</v>
      </c>
      <c r="B1428" s="51" t="s">
        <v>11980</v>
      </c>
      <c r="C1428" s="51" t="s">
        <v>309</v>
      </c>
      <c r="D1428" s="49" t="s">
        <v>18</v>
      </c>
      <c r="E1428" s="49" t="s">
        <v>18</v>
      </c>
      <c r="F1428" s="49" t="s">
        <v>1527</v>
      </c>
      <c r="G1428" s="51" t="s">
        <v>18</v>
      </c>
      <c r="H1428" s="96">
        <v>44068.0</v>
      </c>
      <c r="I1428" s="96">
        <v>44068.0</v>
      </c>
      <c r="J1428" s="53" t="s">
        <v>10683</v>
      </c>
      <c r="K1428" s="54">
        <v>26338.0</v>
      </c>
      <c r="L1428" s="98" t="s">
        <v>11981</v>
      </c>
      <c r="M1428" s="55" t="s">
        <v>18</v>
      </c>
      <c r="N1428" s="56">
        <v>26338.0</v>
      </c>
      <c r="O1428" s="88" t="s">
        <v>1527</v>
      </c>
    </row>
    <row r="1429" hidden="1">
      <c r="A1429" s="49">
        <v>1.0</v>
      </c>
      <c r="B1429" s="51" t="s">
        <v>258</v>
      </c>
      <c r="C1429" s="51" t="s">
        <v>309</v>
      </c>
      <c r="D1429" s="49" t="s">
        <v>18</v>
      </c>
      <c r="E1429" s="49" t="s">
        <v>18</v>
      </c>
      <c r="F1429" s="49" t="s">
        <v>1527</v>
      </c>
      <c r="G1429" s="51" t="s">
        <v>18</v>
      </c>
      <c r="H1429" s="96">
        <v>44110.0</v>
      </c>
      <c r="I1429" s="96">
        <v>44110.0</v>
      </c>
      <c r="J1429" s="53" t="s">
        <v>11982</v>
      </c>
      <c r="K1429" s="54">
        <v>26622.0</v>
      </c>
      <c r="L1429" s="98" t="s">
        <v>18</v>
      </c>
      <c r="M1429" s="55" t="s">
        <v>18</v>
      </c>
      <c r="N1429" s="56">
        <v>26622.0</v>
      </c>
      <c r="O1429" s="88" t="s">
        <v>1527</v>
      </c>
    </row>
    <row r="1430" hidden="1">
      <c r="A1430" s="49">
        <v>1.0</v>
      </c>
      <c r="B1430" s="51" t="s">
        <v>2736</v>
      </c>
      <c r="C1430" s="51" t="s">
        <v>309</v>
      </c>
      <c r="D1430" s="49" t="s">
        <v>18</v>
      </c>
      <c r="E1430" s="49" t="s">
        <v>18</v>
      </c>
      <c r="F1430" s="49" t="s">
        <v>1527</v>
      </c>
      <c r="G1430" s="51" t="s">
        <v>18</v>
      </c>
      <c r="H1430" s="96">
        <v>43872.0</v>
      </c>
      <c r="I1430" s="96">
        <v>43872.0</v>
      </c>
      <c r="J1430" s="53" t="s">
        <v>11983</v>
      </c>
      <c r="K1430" s="54">
        <v>27542.0</v>
      </c>
      <c r="L1430" s="98" t="s">
        <v>11984</v>
      </c>
      <c r="M1430" s="55" t="s">
        <v>18</v>
      </c>
      <c r="N1430" s="56">
        <v>27542.0</v>
      </c>
      <c r="O1430" s="88" t="s">
        <v>1527</v>
      </c>
    </row>
    <row r="1431" hidden="1">
      <c r="A1431" s="210">
        <v>1.0</v>
      </c>
      <c r="B1431" s="128" t="s">
        <v>102</v>
      </c>
      <c r="C1431" s="128" t="s">
        <v>309</v>
      </c>
      <c r="D1431" s="210" t="s">
        <v>18</v>
      </c>
      <c r="E1431" s="210" t="s">
        <v>18</v>
      </c>
      <c r="F1431" s="210" t="s">
        <v>1527</v>
      </c>
      <c r="G1431" s="128" t="s">
        <v>18</v>
      </c>
      <c r="H1431" s="212">
        <v>44182.0</v>
      </c>
      <c r="I1431" s="212">
        <v>44182.0</v>
      </c>
      <c r="J1431" s="53" t="s">
        <v>11985</v>
      </c>
      <c r="K1431" s="132">
        <v>28305.0</v>
      </c>
      <c r="L1431" s="133" t="s">
        <v>11986</v>
      </c>
      <c r="M1431" s="134" t="s">
        <v>18</v>
      </c>
      <c r="N1431" s="213">
        <v>28305.0</v>
      </c>
      <c r="O1431" s="154" t="s">
        <v>1527</v>
      </c>
    </row>
    <row r="1432" hidden="1">
      <c r="A1432" s="49">
        <v>1.0</v>
      </c>
      <c r="B1432" s="206" t="s">
        <v>11987</v>
      </c>
      <c r="C1432" s="51" t="s">
        <v>309</v>
      </c>
      <c r="D1432" s="49" t="s">
        <v>18</v>
      </c>
      <c r="E1432" s="49" t="s">
        <v>18</v>
      </c>
      <c r="F1432" s="49" t="s">
        <v>1527</v>
      </c>
      <c r="G1432" s="51" t="s">
        <v>18</v>
      </c>
      <c r="H1432" s="200">
        <v>43879.0</v>
      </c>
      <c r="I1432" s="200">
        <v>43879.0</v>
      </c>
      <c r="J1432" s="81" t="s">
        <v>11988</v>
      </c>
      <c r="K1432" s="54">
        <v>29094.0</v>
      </c>
      <c r="L1432" s="98" t="s">
        <v>11989</v>
      </c>
      <c r="M1432" s="56" t="s">
        <v>18</v>
      </c>
      <c r="N1432" s="56">
        <v>29094.0</v>
      </c>
      <c r="O1432" s="88" t="s">
        <v>1527</v>
      </c>
    </row>
    <row r="1433" hidden="1">
      <c r="A1433" s="49">
        <v>1.0</v>
      </c>
      <c r="B1433" s="51" t="s">
        <v>11990</v>
      </c>
      <c r="C1433" s="51" t="s">
        <v>309</v>
      </c>
      <c r="D1433" s="49" t="s">
        <v>18</v>
      </c>
      <c r="E1433" s="49" t="s">
        <v>18</v>
      </c>
      <c r="F1433" s="210" t="s">
        <v>1527</v>
      </c>
      <c r="G1433" s="51" t="s">
        <v>18</v>
      </c>
      <c r="H1433" s="96">
        <v>43861.0</v>
      </c>
      <c r="I1433" s="96">
        <v>43861.0</v>
      </c>
      <c r="J1433" s="53" t="s">
        <v>11970</v>
      </c>
      <c r="K1433" s="54">
        <v>29144.0</v>
      </c>
      <c r="L1433" s="98" t="s">
        <v>11991</v>
      </c>
      <c r="M1433" s="55" t="s">
        <v>18</v>
      </c>
      <c r="N1433" s="56">
        <v>29114.0</v>
      </c>
      <c r="O1433" s="88" t="s">
        <v>1527</v>
      </c>
    </row>
    <row r="1434" hidden="1">
      <c r="A1434" s="49">
        <v>1.0</v>
      </c>
      <c r="B1434" s="51" t="s">
        <v>11992</v>
      </c>
      <c r="C1434" s="51" t="s">
        <v>309</v>
      </c>
      <c r="D1434" s="49" t="s">
        <v>18</v>
      </c>
      <c r="E1434" s="49" t="s">
        <v>18</v>
      </c>
      <c r="F1434" s="49" t="s">
        <v>1527</v>
      </c>
      <c r="G1434" s="51" t="s">
        <v>18</v>
      </c>
      <c r="H1434" s="96">
        <v>44039.0</v>
      </c>
      <c r="I1434" s="281">
        <v>44039.0</v>
      </c>
      <c r="J1434" s="53" t="s">
        <v>9767</v>
      </c>
      <c r="K1434" s="54">
        <v>30547.0</v>
      </c>
      <c r="L1434" s="98" t="s">
        <v>11993</v>
      </c>
      <c r="M1434" s="56" t="s">
        <v>18</v>
      </c>
      <c r="N1434" s="56">
        <v>30547.0</v>
      </c>
      <c r="O1434" s="88" t="s">
        <v>1527</v>
      </c>
    </row>
    <row r="1435" hidden="1">
      <c r="A1435" s="210">
        <v>1.0</v>
      </c>
      <c r="B1435" s="128" t="s">
        <v>11994</v>
      </c>
      <c r="C1435" s="128" t="s">
        <v>1461</v>
      </c>
      <c r="D1435" s="210" t="s">
        <v>18</v>
      </c>
      <c r="E1435" s="210" t="s">
        <v>18</v>
      </c>
      <c r="F1435" s="210" t="s">
        <v>1527</v>
      </c>
      <c r="G1435" s="128"/>
      <c r="H1435" s="211">
        <v>44153.0</v>
      </c>
      <c r="I1435" s="212">
        <v>44153.0</v>
      </c>
      <c r="J1435" s="53" t="s">
        <v>11995</v>
      </c>
      <c r="K1435" s="132">
        <v>31671.0</v>
      </c>
      <c r="L1435" s="133" t="s">
        <v>11996</v>
      </c>
      <c r="M1435" s="134" t="s">
        <v>18</v>
      </c>
      <c r="N1435" s="213">
        <v>31671.0</v>
      </c>
      <c r="O1435" s="154" t="s">
        <v>1527</v>
      </c>
    </row>
    <row r="1436" hidden="1">
      <c r="A1436" s="49">
        <v>1.0</v>
      </c>
      <c r="B1436" s="206" t="s">
        <v>1801</v>
      </c>
      <c r="C1436" s="51" t="s">
        <v>309</v>
      </c>
      <c r="D1436" s="49" t="s">
        <v>18</v>
      </c>
      <c r="E1436" s="49" t="s">
        <v>18</v>
      </c>
      <c r="F1436" s="49" t="s">
        <v>1527</v>
      </c>
      <c r="G1436" s="51"/>
      <c r="H1436" s="96">
        <v>43984.0</v>
      </c>
      <c r="I1436" s="96">
        <v>43984.0</v>
      </c>
      <c r="J1436" s="53" t="s">
        <v>11997</v>
      </c>
      <c r="K1436" s="54">
        <v>31766.0</v>
      </c>
      <c r="L1436" s="133" t="s">
        <v>11998</v>
      </c>
      <c r="M1436" s="55" t="s">
        <v>18</v>
      </c>
      <c r="N1436" s="56">
        <v>31766.0</v>
      </c>
      <c r="O1436" s="88" t="s">
        <v>1527</v>
      </c>
    </row>
    <row r="1437" hidden="1">
      <c r="A1437" s="49">
        <v>1.0</v>
      </c>
      <c r="B1437" s="51" t="s">
        <v>11999</v>
      </c>
      <c r="C1437" s="51" t="s">
        <v>309</v>
      </c>
      <c r="D1437" s="49" t="s">
        <v>18</v>
      </c>
      <c r="E1437" s="49" t="s">
        <v>18</v>
      </c>
      <c r="F1437" s="49" t="s">
        <v>1527</v>
      </c>
      <c r="G1437" s="51" t="s">
        <v>18</v>
      </c>
      <c r="H1437" s="96">
        <v>44071.0</v>
      </c>
      <c r="I1437" s="96">
        <v>44071.0</v>
      </c>
      <c r="J1437" s="53" t="s">
        <v>10677</v>
      </c>
      <c r="K1437" s="54">
        <v>33352.0</v>
      </c>
      <c r="L1437" s="98" t="s">
        <v>12000</v>
      </c>
      <c r="M1437" s="55" t="s">
        <v>18</v>
      </c>
      <c r="N1437" s="56">
        <v>33352.0</v>
      </c>
      <c r="O1437" s="88" t="s">
        <v>1527</v>
      </c>
    </row>
    <row r="1438" hidden="1">
      <c r="A1438" s="210">
        <v>1.0</v>
      </c>
      <c r="B1438" s="128" t="s">
        <v>12001</v>
      </c>
      <c r="C1438" s="128" t="s">
        <v>309</v>
      </c>
      <c r="D1438" s="210" t="s">
        <v>18</v>
      </c>
      <c r="E1438" s="210" t="s">
        <v>18</v>
      </c>
      <c r="F1438" s="210" t="s">
        <v>1527</v>
      </c>
      <c r="G1438" s="128" t="s">
        <v>18</v>
      </c>
      <c r="H1438" s="212">
        <v>44182.0</v>
      </c>
      <c r="I1438" s="212">
        <v>44182.0</v>
      </c>
      <c r="J1438" s="53" t="s">
        <v>11985</v>
      </c>
      <c r="K1438" s="132">
        <v>33353.0</v>
      </c>
      <c r="L1438" s="133" t="s">
        <v>12002</v>
      </c>
      <c r="M1438" s="134" t="s">
        <v>18</v>
      </c>
      <c r="N1438" s="213">
        <v>33353.0</v>
      </c>
      <c r="O1438" s="154" t="s">
        <v>1527</v>
      </c>
    </row>
    <row r="1439" hidden="1">
      <c r="A1439" s="49">
        <v>1.0</v>
      </c>
      <c r="B1439" s="479" t="s">
        <v>4939</v>
      </c>
      <c r="C1439" s="51" t="s">
        <v>309</v>
      </c>
      <c r="D1439" s="49" t="s">
        <v>18</v>
      </c>
      <c r="E1439" s="49" t="s">
        <v>18</v>
      </c>
      <c r="F1439" s="49" t="s">
        <v>1527</v>
      </c>
      <c r="G1439" s="51" t="s">
        <v>18</v>
      </c>
      <c r="H1439" s="96">
        <v>43910.0</v>
      </c>
      <c r="I1439" s="96">
        <v>43910.0</v>
      </c>
      <c r="J1439" s="53" t="s">
        <v>12003</v>
      </c>
      <c r="K1439" s="54">
        <v>33354.0</v>
      </c>
      <c r="L1439" s="98" t="s">
        <v>12004</v>
      </c>
      <c r="M1439" s="55" t="s">
        <v>18</v>
      </c>
      <c r="N1439" s="56">
        <v>33354.0</v>
      </c>
      <c r="O1439" s="88" t="s">
        <v>1527</v>
      </c>
    </row>
    <row r="1440" hidden="1">
      <c r="A1440" s="49">
        <v>1.0</v>
      </c>
      <c r="B1440" s="51" t="s">
        <v>12005</v>
      </c>
      <c r="C1440" s="51" t="s">
        <v>309</v>
      </c>
      <c r="D1440" s="49" t="s">
        <v>18</v>
      </c>
      <c r="E1440" s="49" t="s">
        <v>18</v>
      </c>
      <c r="F1440" s="49" t="s">
        <v>1527</v>
      </c>
      <c r="G1440" s="51" t="s">
        <v>18</v>
      </c>
      <c r="H1440" s="96">
        <v>44032.0</v>
      </c>
      <c r="I1440" s="200">
        <v>44032.0</v>
      </c>
      <c r="J1440" s="53" t="s">
        <v>12006</v>
      </c>
      <c r="K1440" s="54">
        <v>33354.0</v>
      </c>
      <c r="L1440" s="98" t="s">
        <v>12007</v>
      </c>
      <c r="M1440" s="55" t="s">
        <v>18</v>
      </c>
      <c r="N1440" s="56">
        <v>33354.0</v>
      </c>
      <c r="O1440" s="88" t="s">
        <v>1527</v>
      </c>
    </row>
    <row r="1441" hidden="1">
      <c r="A1441" s="49">
        <v>1.0</v>
      </c>
      <c r="B1441" s="51" t="s">
        <v>2195</v>
      </c>
      <c r="C1441" s="51" t="s">
        <v>309</v>
      </c>
      <c r="D1441" s="49" t="s">
        <v>18</v>
      </c>
      <c r="E1441" s="49" t="s">
        <v>18</v>
      </c>
      <c r="F1441" s="49" t="s">
        <v>1527</v>
      </c>
      <c r="G1441" s="51" t="s">
        <v>18</v>
      </c>
      <c r="H1441" s="200">
        <v>44117.0</v>
      </c>
      <c r="I1441" s="200">
        <v>44117.0</v>
      </c>
      <c r="J1441" s="53" t="s">
        <v>12008</v>
      </c>
      <c r="K1441" s="54">
        <v>36159.0</v>
      </c>
      <c r="L1441" s="98" t="s">
        <v>12009</v>
      </c>
      <c r="M1441" s="55" t="s">
        <v>18</v>
      </c>
      <c r="N1441" s="56">
        <v>36159.0</v>
      </c>
      <c r="O1441" s="88" t="s">
        <v>1527</v>
      </c>
    </row>
    <row r="1442" hidden="1">
      <c r="A1442" s="49">
        <v>1.0</v>
      </c>
      <c r="B1442" s="51" t="s">
        <v>1435</v>
      </c>
      <c r="C1442" s="51" t="s">
        <v>309</v>
      </c>
      <c r="D1442" s="49" t="s">
        <v>18</v>
      </c>
      <c r="E1442" s="49" t="s">
        <v>18</v>
      </c>
      <c r="F1442" s="49" t="s">
        <v>1527</v>
      </c>
      <c r="G1442" s="51" t="s">
        <v>18</v>
      </c>
      <c r="H1442" s="96">
        <v>44068.0</v>
      </c>
      <c r="I1442" s="96">
        <v>44068.0</v>
      </c>
      <c r="J1442" s="53" t="s">
        <v>10683</v>
      </c>
      <c r="K1442" s="54">
        <v>36727.0</v>
      </c>
      <c r="L1442" s="98" t="s">
        <v>12010</v>
      </c>
      <c r="M1442" s="55" t="s">
        <v>18</v>
      </c>
      <c r="N1442" s="56">
        <v>36727.0</v>
      </c>
      <c r="O1442" s="88" t="s">
        <v>1527</v>
      </c>
    </row>
    <row r="1443" hidden="1">
      <c r="A1443" s="49">
        <v>1.0</v>
      </c>
      <c r="B1443" s="51" t="s">
        <v>12011</v>
      </c>
      <c r="C1443" s="51" t="s">
        <v>309</v>
      </c>
      <c r="D1443" s="49" t="s">
        <v>18</v>
      </c>
      <c r="E1443" s="49" t="s">
        <v>18</v>
      </c>
      <c r="F1443" s="49" t="s">
        <v>1527</v>
      </c>
      <c r="G1443" s="51" t="s">
        <v>18</v>
      </c>
      <c r="H1443" s="96">
        <v>44105.0</v>
      </c>
      <c r="I1443" s="96">
        <v>44105.0</v>
      </c>
      <c r="J1443" s="53" t="s">
        <v>10571</v>
      </c>
      <c r="K1443" s="54">
        <v>37920.0</v>
      </c>
      <c r="L1443" s="98" t="s">
        <v>12012</v>
      </c>
      <c r="M1443" s="55" t="s">
        <v>18</v>
      </c>
      <c r="N1443" s="56">
        <v>37920.0</v>
      </c>
      <c r="O1443" s="88" t="s">
        <v>1527</v>
      </c>
    </row>
    <row r="1444" hidden="1">
      <c r="A1444" s="49">
        <v>1.0</v>
      </c>
      <c r="B1444" s="51" t="s">
        <v>12013</v>
      </c>
      <c r="C1444" s="51" t="s">
        <v>309</v>
      </c>
      <c r="D1444" s="49" t="s">
        <v>18</v>
      </c>
      <c r="E1444" s="49" t="s">
        <v>18</v>
      </c>
      <c r="F1444" s="49" t="s">
        <v>1527</v>
      </c>
      <c r="G1444" s="51" t="s">
        <v>18</v>
      </c>
      <c r="H1444" s="96">
        <v>43999.0</v>
      </c>
      <c r="I1444" s="96">
        <v>43999.0</v>
      </c>
      <c r="J1444" s="53" t="s">
        <v>11435</v>
      </c>
      <c r="K1444" s="54">
        <v>39812.0</v>
      </c>
      <c r="L1444" s="133" t="s">
        <v>12014</v>
      </c>
      <c r="M1444" s="55" t="s">
        <v>18</v>
      </c>
      <c r="N1444" s="56">
        <v>39812.0</v>
      </c>
      <c r="O1444" s="88" t="s">
        <v>1527</v>
      </c>
    </row>
    <row r="1445" hidden="1">
      <c r="A1445" s="49">
        <v>1.0</v>
      </c>
      <c r="B1445" s="51" t="s">
        <v>12011</v>
      </c>
      <c r="C1445" s="51" t="s">
        <v>309</v>
      </c>
      <c r="D1445" s="49" t="s">
        <v>18</v>
      </c>
      <c r="E1445" s="49" t="s">
        <v>18</v>
      </c>
      <c r="F1445" s="49" t="s">
        <v>1527</v>
      </c>
      <c r="G1445" s="51" t="s">
        <v>18</v>
      </c>
      <c r="H1445" s="96">
        <v>44105.0</v>
      </c>
      <c r="I1445" s="96">
        <v>44105.0</v>
      </c>
      <c r="J1445" s="53" t="s">
        <v>10571</v>
      </c>
      <c r="K1445" s="54">
        <v>39813.0</v>
      </c>
      <c r="L1445" s="98" t="s">
        <v>12014</v>
      </c>
      <c r="M1445" s="55" t="s">
        <v>18</v>
      </c>
      <c r="N1445" s="56">
        <v>39813.0</v>
      </c>
      <c r="O1445" s="88" t="s">
        <v>1527</v>
      </c>
    </row>
    <row r="1446" hidden="1">
      <c r="A1446" s="49">
        <v>1.0</v>
      </c>
      <c r="B1446" s="51" t="s">
        <v>12015</v>
      </c>
      <c r="C1446" s="51" t="s">
        <v>309</v>
      </c>
      <c r="D1446" s="49" t="s">
        <v>18</v>
      </c>
      <c r="E1446" s="49" t="s">
        <v>18</v>
      </c>
      <c r="F1446" s="49" t="s">
        <v>1527</v>
      </c>
      <c r="G1446" s="51" t="s">
        <v>18</v>
      </c>
      <c r="H1446" s="96">
        <v>44090.0</v>
      </c>
      <c r="I1446" s="96">
        <v>44090.0</v>
      </c>
      <c r="J1446" s="81" t="s">
        <v>12016</v>
      </c>
      <c r="K1446" s="54">
        <v>40049.0</v>
      </c>
      <c r="L1446" s="98" t="s">
        <v>12017</v>
      </c>
      <c r="M1446" s="55" t="s">
        <v>18</v>
      </c>
      <c r="N1446" s="56">
        <v>40049.0</v>
      </c>
      <c r="O1446" s="88" t="s">
        <v>1527</v>
      </c>
    </row>
    <row r="1447" hidden="1">
      <c r="A1447" s="49">
        <v>1.0</v>
      </c>
      <c r="B1447" s="206" t="s">
        <v>115</v>
      </c>
      <c r="C1447" s="51" t="s">
        <v>309</v>
      </c>
      <c r="D1447" s="49" t="s">
        <v>18</v>
      </c>
      <c r="E1447" s="51" t="s">
        <v>18</v>
      </c>
      <c r="F1447" s="49" t="s">
        <v>1527</v>
      </c>
      <c r="G1447" s="51" t="s">
        <v>18</v>
      </c>
      <c r="H1447" s="96">
        <v>44074.0</v>
      </c>
      <c r="I1447" s="96">
        <v>44074.0</v>
      </c>
      <c r="J1447" s="53" t="s">
        <v>12018</v>
      </c>
      <c r="K1447" s="439">
        <v>45327.0</v>
      </c>
      <c r="L1447" s="98" t="s">
        <v>12019</v>
      </c>
      <c r="M1447" s="55" t="s">
        <v>18</v>
      </c>
      <c r="N1447" s="56">
        <v>45327.0</v>
      </c>
      <c r="O1447" s="88" t="s">
        <v>1527</v>
      </c>
    </row>
    <row r="1448" hidden="1">
      <c r="A1448" s="49">
        <v>1.0</v>
      </c>
      <c r="B1448" s="51" t="s">
        <v>108</v>
      </c>
      <c r="C1448" s="51" t="s">
        <v>309</v>
      </c>
      <c r="D1448" s="49" t="s">
        <v>18</v>
      </c>
      <c r="E1448" s="49" t="s">
        <v>18</v>
      </c>
      <c r="F1448" s="49" t="s">
        <v>1527</v>
      </c>
      <c r="G1448" s="51" t="s">
        <v>18</v>
      </c>
      <c r="H1448" s="276">
        <v>43881.0</v>
      </c>
      <c r="I1448" s="96">
        <v>43881.0</v>
      </c>
      <c r="J1448" s="53" t="s">
        <v>12020</v>
      </c>
      <c r="K1448" s="54">
        <v>46464.0</v>
      </c>
      <c r="L1448" s="98" t="s">
        <v>12021</v>
      </c>
      <c r="M1448" s="55" t="s">
        <v>18</v>
      </c>
      <c r="N1448" s="56">
        <v>46464.0</v>
      </c>
      <c r="O1448" s="88" t="s">
        <v>1527</v>
      </c>
    </row>
    <row r="1449" hidden="1">
      <c r="A1449" s="430">
        <v>1.0</v>
      </c>
      <c r="B1449" s="444" t="s">
        <v>1810</v>
      </c>
      <c r="C1449" s="444" t="s">
        <v>309</v>
      </c>
      <c r="D1449" s="430" t="s">
        <v>18</v>
      </c>
      <c r="E1449" s="430" t="s">
        <v>18</v>
      </c>
      <c r="F1449" s="430" t="s">
        <v>1527</v>
      </c>
      <c r="G1449" s="444" t="s">
        <v>18</v>
      </c>
      <c r="H1449" s="431">
        <v>44019.0</v>
      </c>
      <c r="I1449" s="431">
        <v>44019.0</v>
      </c>
      <c r="J1449" s="464" t="s">
        <v>9797</v>
      </c>
      <c r="K1449" s="432">
        <v>50170.0</v>
      </c>
      <c r="L1449" s="50" t="s">
        <v>12022</v>
      </c>
      <c r="M1449" s="433" t="s">
        <v>18</v>
      </c>
      <c r="N1449" s="434">
        <v>50170.0</v>
      </c>
      <c r="O1449" s="88" t="s">
        <v>1527</v>
      </c>
    </row>
    <row r="1450" hidden="1">
      <c r="A1450" s="210">
        <v>1.0</v>
      </c>
      <c r="B1450" s="128" t="s">
        <v>102</v>
      </c>
      <c r="C1450" s="128" t="s">
        <v>309</v>
      </c>
      <c r="D1450" s="210" t="s">
        <v>18</v>
      </c>
      <c r="E1450" s="210" t="s">
        <v>18</v>
      </c>
      <c r="F1450" s="210" t="s">
        <v>1527</v>
      </c>
      <c r="G1450" s="128" t="s">
        <v>18</v>
      </c>
      <c r="H1450" s="212">
        <v>44168.0</v>
      </c>
      <c r="I1450" s="212">
        <v>44168.0</v>
      </c>
      <c r="J1450" s="53" t="s">
        <v>11953</v>
      </c>
      <c r="K1450" s="132">
        <v>52676.0</v>
      </c>
      <c r="L1450" s="133" t="s">
        <v>12023</v>
      </c>
      <c r="M1450" s="134" t="s">
        <v>18</v>
      </c>
      <c r="N1450" s="213">
        <v>52676.0</v>
      </c>
      <c r="O1450" s="154" t="s">
        <v>1527</v>
      </c>
    </row>
    <row r="1451" hidden="1">
      <c r="A1451" s="49">
        <v>1.0</v>
      </c>
      <c r="B1451" s="51" t="s">
        <v>1801</v>
      </c>
      <c r="C1451" s="51" t="s">
        <v>309</v>
      </c>
      <c r="D1451" s="49" t="s">
        <v>18</v>
      </c>
      <c r="E1451" s="49" t="s">
        <v>18</v>
      </c>
      <c r="F1451" s="49" t="s">
        <v>1527</v>
      </c>
      <c r="G1451" s="51" t="s">
        <v>18</v>
      </c>
      <c r="H1451" s="96">
        <v>44064.0</v>
      </c>
      <c r="I1451" s="96">
        <v>44064.0</v>
      </c>
      <c r="J1451" s="53" t="s">
        <v>11517</v>
      </c>
      <c r="K1451" s="54">
        <v>66510.0</v>
      </c>
      <c r="L1451" s="98" t="s">
        <v>12024</v>
      </c>
      <c r="M1451" s="55" t="s">
        <v>18</v>
      </c>
      <c r="N1451" s="56">
        <v>66510.0</v>
      </c>
      <c r="O1451" s="88" t="s">
        <v>1527</v>
      </c>
    </row>
    <row r="1452" hidden="1">
      <c r="A1452" s="210">
        <v>1.0</v>
      </c>
      <c r="B1452" s="128" t="s">
        <v>1801</v>
      </c>
      <c r="C1452" s="128" t="s">
        <v>309</v>
      </c>
      <c r="D1452" s="210" t="s">
        <v>18</v>
      </c>
      <c r="E1452" s="210" t="s">
        <v>18</v>
      </c>
      <c r="F1452" s="210" t="s">
        <v>1527</v>
      </c>
      <c r="G1452" s="128" t="s">
        <v>18</v>
      </c>
      <c r="H1452" s="212">
        <v>44193.0</v>
      </c>
      <c r="I1452" s="212">
        <v>44193.0</v>
      </c>
      <c r="J1452" s="53" t="s">
        <v>9716</v>
      </c>
      <c r="K1452" s="132">
        <v>67846.0</v>
      </c>
      <c r="L1452" s="133" t="s">
        <v>12025</v>
      </c>
      <c r="M1452" s="134" t="s">
        <v>18</v>
      </c>
      <c r="N1452" s="213">
        <v>67846.0</v>
      </c>
      <c r="O1452" s="154" t="s">
        <v>1527</v>
      </c>
    </row>
    <row r="1453" hidden="1">
      <c r="A1453" s="49">
        <v>1.0</v>
      </c>
      <c r="B1453" s="51" t="s">
        <v>12026</v>
      </c>
      <c r="C1453" s="51" t="s">
        <v>309</v>
      </c>
      <c r="D1453" s="49" t="s">
        <v>18</v>
      </c>
      <c r="E1453" s="49" t="s">
        <v>18</v>
      </c>
      <c r="F1453" s="49" t="s">
        <v>1527</v>
      </c>
      <c r="G1453" s="51" t="s">
        <v>18</v>
      </c>
      <c r="H1453" s="96">
        <v>44113.0</v>
      </c>
      <c r="I1453" s="96">
        <v>44113.0</v>
      </c>
      <c r="J1453" s="53" t="s">
        <v>12027</v>
      </c>
      <c r="K1453" s="54">
        <v>70519.0</v>
      </c>
      <c r="L1453" s="98" t="s">
        <v>12028</v>
      </c>
      <c r="M1453" s="55" t="s">
        <v>18</v>
      </c>
      <c r="N1453" s="56">
        <v>70519.0</v>
      </c>
      <c r="O1453" s="88" t="s">
        <v>1527</v>
      </c>
    </row>
    <row r="1454" hidden="1">
      <c r="A1454" s="210">
        <v>1.0</v>
      </c>
      <c r="B1454" s="294" t="s">
        <v>1801</v>
      </c>
      <c r="C1454" s="128" t="s">
        <v>309</v>
      </c>
      <c r="D1454" s="210" t="s">
        <v>18</v>
      </c>
      <c r="E1454" s="210" t="s">
        <v>18</v>
      </c>
      <c r="F1454" s="210" t="s">
        <v>1527</v>
      </c>
      <c r="G1454" s="128"/>
      <c r="H1454" s="212">
        <v>44153.0</v>
      </c>
      <c r="I1454" s="212">
        <v>44153.0</v>
      </c>
      <c r="J1454" s="53" t="s">
        <v>12029</v>
      </c>
      <c r="K1454" s="227">
        <v>70519.0</v>
      </c>
      <c r="L1454" s="133" t="s">
        <v>12030</v>
      </c>
      <c r="M1454" s="134" t="s">
        <v>18</v>
      </c>
      <c r="N1454" s="213">
        <v>70519.0</v>
      </c>
      <c r="O1454" s="154" t="s">
        <v>1527</v>
      </c>
    </row>
    <row r="1455" hidden="1">
      <c r="A1455" s="210">
        <v>1.0</v>
      </c>
      <c r="B1455" s="128" t="s">
        <v>11731</v>
      </c>
      <c r="C1455" s="128" t="s">
        <v>309</v>
      </c>
      <c r="D1455" s="210" t="s">
        <v>18</v>
      </c>
      <c r="E1455" s="210" t="s">
        <v>18</v>
      </c>
      <c r="F1455" s="210" t="s">
        <v>1527</v>
      </c>
      <c r="G1455" s="128" t="s">
        <v>18</v>
      </c>
      <c r="H1455" s="212">
        <v>44195.0</v>
      </c>
      <c r="I1455" s="212">
        <v>44195.0</v>
      </c>
      <c r="J1455" s="53" t="s">
        <v>12031</v>
      </c>
      <c r="K1455" s="132">
        <v>75463.0</v>
      </c>
      <c r="L1455" s="133" t="s">
        <v>12032</v>
      </c>
      <c r="M1455" s="134" t="s">
        <v>18</v>
      </c>
      <c r="N1455" s="213">
        <v>75463.0</v>
      </c>
      <c r="O1455" s="154" t="s">
        <v>1527</v>
      </c>
    </row>
    <row r="1456" hidden="1">
      <c r="A1456" s="49">
        <v>1.0</v>
      </c>
      <c r="B1456" s="51" t="s">
        <v>308</v>
      </c>
      <c r="C1456" s="51" t="s">
        <v>309</v>
      </c>
      <c r="D1456" s="49" t="s">
        <v>18</v>
      </c>
      <c r="E1456" s="49" t="s">
        <v>18</v>
      </c>
      <c r="F1456" s="49" t="s">
        <v>1527</v>
      </c>
      <c r="G1456" s="51" t="s">
        <v>18</v>
      </c>
      <c r="H1456" s="96">
        <v>43844.0</v>
      </c>
      <c r="I1456" s="96">
        <v>43844.0</v>
      </c>
      <c r="J1456" s="53" t="s">
        <v>10565</v>
      </c>
      <c r="K1456" s="54">
        <v>75632.0</v>
      </c>
      <c r="L1456" s="98" t="s">
        <v>12033</v>
      </c>
      <c r="M1456" s="55" t="s">
        <v>18</v>
      </c>
      <c r="N1456" s="56">
        <v>75632.0</v>
      </c>
      <c r="O1456" s="88" t="s">
        <v>1527</v>
      </c>
    </row>
    <row r="1457" hidden="1">
      <c r="A1457" s="49">
        <v>1.0</v>
      </c>
      <c r="B1457" s="51" t="s">
        <v>12034</v>
      </c>
      <c r="C1457" s="51" t="s">
        <v>309</v>
      </c>
      <c r="D1457" s="49" t="s">
        <v>18</v>
      </c>
      <c r="E1457" s="49" t="s">
        <v>18</v>
      </c>
      <c r="F1457" s="49" t="s">
        <v>1527</v>
      </c>
      <c r="G1457" s="51" t="s">
        <v>18</v>
      </c>
      <c r="H1457" s="96">
        <v>43893.0</v>
      </c>
      <c r="I1457" s="96">
        <v>43893.0</v>
      </c>
      <c r="J1457" s="53" t="s">
        <v>11975</v>
      </c>
      <c r="K1457" s="54">
        <v>79652.0</v>
      </c>
      <c r="L1457" s="98" t="s">
        <v>12035</v>
      </c>
      <c r="M1457" s="55" t="s">
        <v>18</v>
      </c>
      <c r="N1457" s="56">
        <v>79652.0</v>
      </c>
      <c r="O1457" s="88" t="s">
        <v>1527</v>
      </c>
    </row>
    <row r="1458" hidden="1">
      <c r="A1458" s="49">
        <v>1.0</v>
      </c>
      <c r="B1458" s="51" t="s">
        <v>12036</v>
      </c>
      <c r="C1458" s="51" t="s">
        <v>309</v>
      </c>
      <c r="D1458" s="49" t="s">
        <v>18</v>
      </c>
      <c r="E1458" s="49" t="s">
        <v>18</v>
      </c>
      <c r="F1458" s="49" t="s">
        <v>1527</v>
      </c>
      <c r="G1458" s="51" t="s">
        <v>18</v>
      </c>
      <c r="H1458" s="96">
        <v>43978.0</v>
      </c>
      <c r="I1458" s="96">
        <v>43978.0</v>
      </c>
      <c r="J1458" s="53" t="s">
        <v>11543</v>
      </c>
      <c r="K1458" s="54">
        <v>79652.0</v>
      </c>
      <c r="L1458" s="133" t="s">
        <v>12037</v>
      </c>
      <c r="M1458" s="55" t="s">
        <v>18</v>
      </c>
      <c r="N1458" s="56">
        <v>79652.0</v>
      </c>
      <c r="O1458" s="88" t="s">
        <v>1527</v>
      </c>
    </row>
    <row r="1459" hidden="1">
      <c r="A1459" s="210">
        <v>1.0</v>
      </c>
      <c r="B1459" s="128" t="s">
        <v>11731</v>
      </c>
      <c r="C1459" s="128" t="s">
        <v>309</v>
      </c>
      <c r="D1459" s="210" t="s">
        <v>18</v>
      </c>
      <c r="E1459" s="210" t="s">
        <v>18</v>
      </c>
      <c r="F1459" s="210" t="s">
        <v>1527</v>
      </c>
      <c r="G1459" s="128" t="s">
        <v>18</v>
      </c>
      <c r="H1459" s="212">
        <v>44194.0</v>
      </c>
      <c r="I1459" s="212">
        <v>44194.0</v>
      </c>
      <c r="J1459" s="53" t="s">
        <v>11942</v>
      </c>
      <c r="K1459" s="132">
        <v>83481.0</v>
      </c>
      <c r="L1459" s="133" t="s">
        <v>12038</v>
      </c>
      <c r="M1459" s="134" t="s">
        <v>18</v>
      </c>
      <c r="N1459" s="213">
        <v>83481.0</v>
      </c>
      <c r="O1459" s="154" t="s">
        <v>1527</v>
      </c>
    </row>
    <row r="1460" hidden="1">
      <c r="A1460" s="49">
        <v>1.0</v>
      </c>
      <c r="B1460" s="51" t="s">
        <v>5382</v>
      </c>
      <c r="C1460" s="51" t="s">
        <v>309</v>
      </c>
      <c r="D1460" s="49" t="s">
        <v>18</v>
      </c>
      <c r="E1460" s="49" t="s">
        <v>18</v>
      </c>
      <c r="F1460" s="49" t="s">
        <v>1527</v>
      </c>
      <c r="G1460" s="51" t="s">
        <v>18</v>
      </c>
      <c r="H1460" s="96">
        <v>44084.0</v>
      </c>
      <c r="I1460" s="96">
        <v>44084.0</v>
      </c>
      <c r="J1460" s="53" t="s">
        <v>11945</v>
      </c>
      <c r="K1460" s="54">
        <v>83520.0</v>
      </c>
      <c r="L1460" s="128" t="s">
        <v>12039</v>
      </c>
      <c r="M1460" s="55" t="s">
        <v>18</v>
      </c>
      <c r="N1460" s="56">
        <v>83520.0</v>
      </c>
      <c r="O1460" s="88" t="s">
        <v>1527</v>
      </c>
    </row>
    <row r="1461" hidden="1">
      <c r="A1461" s="49">
        <v>1.0</v>
      </c>
      <c r="B1461" s="51" t="s">
        <v>2846</v>
      </c>
      <c r="C1461" s="51" t="s">
        <v>309</v>
      </c>
      <c r="D1461" s="49" t="s">
        <v>18</v>
      </c>
      <c r="E1461" s="49" t="s">
        <v>18</v>
      </c>
      <c r="F1461" s="49" t="s">
        <v>1527</v>
      </c>
      <c r="G1461" s="209" t="s">
        <v>18</v>
      </c>
      <c r="H1461" s="96">
        <v>44132.0</v>
      </c>
      <c r="I1461" s="96">
        <v>44132.0</v>
      </c>
      <c r="J1461" s="53" t="s">
        <v>10579</v>
      </c>
      <c r="K1461" s="54">
        <v>85784.0</v>
      </c>
      <c r="L1461" s="98" t="s">
        <v>12040</v>
      </c>
      <c r="M1461" s="55" t="s">
        <v>18</v>
      </c>
      <c r="N1461" s="56">
        <v>85784.0</v>
      </c>
      <c r="O1461" s="154" t="s">
        <v>1527</v>
      </c>
    </row>
    <row r="1462" hidden="1">
      <c r="A1462" s="210">
        <v>1.0</v>
      </c>
      <c r="B1462" s="128" t="s">
        <v>2846</v>
      </c>
      <c r="C1462" s="128" t="s">
        <v>309</v>
      </c>
      <c r="D1462" s="210" t="s">
        <v>18</v>
      </c>
      <c r="E1462" s="210" t="s">
        <v>18</v>
      </c>
      <c r="F1462" s="210" t="s">
        <v>1527</v>
      </c>
      <c r="G1462" s="128" t="s">
        <v>18</v>
      </c>
      <c r="H1462" s="212">
        <v>44152.0</v>
      </c>
      <c r="I1462" s="212">
        <v>44152.0</v>
      </c>
      <c r="J1462" s="53" t="s">
        <v>12041</v>
      </c>
      <c r="K1462" s="132">
        <v>85784.0</v>
      </c>
      <c r="L1462" s="133" t="s">
        <v>12042</v>
      </c>
      <c r="M1462" s="134" t="s">
        <v>18</v>
      </c>
      <c r="N1462" s="213">
        <v>85784.0</v>
      </c>
      <c r="O1462" s="154" t="s">
        <v>1527</v>
      </c>
    </row>
    <row r="1463" hidden="1">
      <c r="A1463" s="49">
        <v>1.0</v>
      </c>
      <c r="B1463" s="51" t="s">
        <v>12043</v>
      </c>
      <c r="C1463" s="51" t="s">
        <v>309</v>
      </c>
      <c r="D1463" s="49" t="s">
        <v>18</v>
      </c>
      <c r="E1463" s="49" t="s">
        <v>18</v>
      </c>
      <c r="F1463" s="49" t="s">
        <v>1527</v>
      </c>
      <c r="G1463" s="209"/>
      <c r="H1463" s="96">
        <v>44132.0</v>
      </c>
      <c r="I1463" s="96">
        <v>44132.0</v>
      </c>
      <c r="J1463" s="53" t="s">
        <v>10579</v>
      </c>
      <c r="K1463" s="54">
        <v>89475.0</v>
      </c>
      <c r="L1463" s="98" t="s">
        <v>12044</v>
      </c>
      <c r="M1463" s="55" t="s">
        <v>18</v>
      </c>
      <c r="N1463" s="56">
        <v>89475.0</v>
      </c>
      <c r="O1463" s="154" t="s">
        <v>1527</v>
      </c>
    </row>
    <row r="1464" hidden="1">
      <c r="A1464" s="49">
        <v>1.0</v>
      </c>
      <c r="B1464" s="51" t="s">
        <v>102</v>
      </c>
      <c r="C1464" s="51" t="s">
        <v>309</v>
      </c>
      <c r="D1464" s="49" t="s">
        <v>18</v>
      </c>
      <c r="E1464" s="49" t="s">
        <v>18</v>
      </c>
      <c r="F1464" s="49" t="s">
        <v>1527</v>
      </c>
      <c r="G1464" s="51" t="s">
        <v>18</v>
      </c>
      <c r="H1464" s="96">
        <v>44111.0</v>
      </c>
      <c r="I1464" s="96">
        <v>44111.0</v>
      </c>
      <c r="J1464" s="53" t="s">
        <v>11860</v>
      </c>
      <c r="K1464" s="54">
        <v>99480.0</v>
      </c>
      <c r="L1464" s="98" t="s">
        <v>12045</v>
      </c>
      <c r="M1464" s="136" t="s">
        <v>18</v>
      </c>
      <c r="N1464" s="56">
        <v>99480.0</v>
      </c>
      <c r="O1464" s="88" t="s">
        <v>1527</v>
      </c>
    </row>
    <row r="1465" hidden="1">
      <c r="A1465" s="49">
        <v>1.0</v>
      </c>
      <c r="B1465" s="51" t="s">
        <v>233</v>
      </c>
      <c r="C1465" s="51" t="s">
        <v>309</v>
      </c>
      <c r="D1465" s="49" t="s">
        <v>18</v>
      </c>
      <c r="E1465" s="49" t="s">
        <v>18</v>
      </c>
      <c r="F1465" s="49" t="s">
        <v>1527</v>
      </c>
      <c r="G1465" s="51" t="s">
        <v>18</v>
      </c>
      <c r="H1465" s="200">
        <v>44119.0</v>
      </c>
      <c r="I1465" s="96">
        <v>44119.0</v>
      </c>
      <c r="J1465" s="53" t="s">
        <v>11957</v>
      </c>
      <c r="K1465" s="54">
        <v>101143.0</v>
      </c>
      <c r="L1465" s="98" t="s">
        <v>12046</v>
      </c>
      <c r="M1465" s="55" t="s">
        <v>18</v>
      </c>
      <c r="N1465" s="56">
        <v>101143.0</v>
      </c>
      <c r="O1465" s="88" t="s">
        <v>1527</v>
      </c>
    </row>
    <row r="1466" hidden="1">
      <c r="A1466" s="210">
        <v>1.0</v>
      </c>
      <c r="B1466" s="128" t="s">
        <v>233</v>
      </c>
      <c r="C1466" s="128" t="s">
        <v>309</v>
      </c>
      <c r="D1466" s="210" t="s">
        <v>18</v>
      </c>
      <c r="E1466" s="210" t="s">
        <v>18</v>
      </c>
      <c r="F1466" s="210" t="s">
        <v>1527</v>
      </c>
      <c r="G1466" s="128" t="s">
        <v>18</v>
      </c>
      <c r="H1466" s="212">
        <v>44147.0</v>
      </c>
      <c r="I1466" s="212">
        <v>44147.0</v>
      </c>
      <c r="J1466" s="53" t="s">
        <v>12047</v>
      </c>
      <c r="K1466" s="132">
        <v>101711.0</v>
      </c>
      <c r="L1466" s="540" t="s">
        <v>12048</v>
      </c>
      <c r="M1466" s="134" t="s">
        <v>18</v>
      </c>
      <c r="N1466" s="213">
        <v>101711.0</v>
      </c>
      <c r="O1466" s="154" t="s">
        <v>1527</v>
      </c>
    </row>
    <row r="1467" hidden="1">
      <c r="A1467" s="210">
        <v>1.0</v>
      </c>
      <c r="B1467" s="128" t="s">
        <v>1356</v>
      </c>
      <c r="C1467" s="128" t="s">
        <v>309</v>
      </c>
      <c r="D1467" s="210" t="s">
        <v>18</v>
      </c>
      <c r="E1467" s="210" t="s">
        <v>18</v>
      </c>
      <c r="F1467" s="210" t="s">
        <v>1527</v>
      </c>
      <c r="G1467" s="128" t="s">
        <v>18</v>
      </c>
      <c r="H1467" s="212">
        <v>44160.0</v>
      </c>
      <c r="I1467" s="212">
        <v>44160.0</v>
      </c>
      <c r="J1467" s="53" t="s">
        <v>11866</v>
      </c>
      <c r="K1467" s="132">
        <v>105495.0</v>
      </c>
      <c r="L1467" s="133" t="s">
        <v>12049</v>
      </c>
      <c r="M1467" s="134" t="s">
        <v>18</v>
      </c>
      <c r="N1467" s="213">
        <v>105495.0</v>
      </c>
      <c r="O1467" s="154" t="s">
        <v>1527</v>
      </c>
    </row>
    <row r="1468" ht="34.5" hidden="1" customHeight="1">
      <c r="A1468" s="49">
        <v>1.0</v>
      </c>
      <c r="B1468" s="49" t="s">
        <v>457</v>
      </c>
      <c r="C1468" s="51" t="s">
        <v>309</v>
      </c>
      <c r="D1468" s="49" t="s">
        <v>18</v>
      </c>
      <c r="E1468" s="49" t="s">
        <v>18</v>
      </c>
      <c r="F1468" s="49" t="s">
        <v>1527</v>
      </c>
      <c r="G1468" s="51" t="s">
        <v>18</v>
      </c>
      <c r="H1468" s="96">
        <v>44005.0</v>
      </c>
      <c r="I1468" s="96">
        <v>44005.0</v>
      </c>
      <c r="J1468" s="53" t="s">
        <v>11952</v>
      </c>
      <c r="K1468" s="54">
        <v>120022.0</v>
      </c>
      <c r="L1468" s="98" t="s">
        <v>12050</v>
      </c>
      <c r="M1468" s="55" t="s">
        <v>18</v>
      </c>
      <c r="N1468" s="56">
        <v>120022.0</v>
      </c>
      <c r="O1468" s="88" t="s">
        <v>1527</v>
      </c>
    </row>
    <row r="1469" hidden="1">
      <c r="A1469" s="210">
        <v>1.0</v>
      </c>
      <c r="B1469" s="128" t="s">
        <v>233</v>
      </c>
      <c r="C1469" s="128" t="s">
        <v>309</v>
      </c>
      <c r="D1469" s="210" t="s">
        <v>18</v>
      </c>
      <c r="E1469" s="210" t="s">
        <v>18</v>
      </c>
      <c r="F1469" s="210" t="s">
        <v>1527</v>
      </c>
      <c r="G1469" s="128" t="s">
        <v>18</v>
      </c>
      <c r="H1469" s="212">
        <v>44179.0</v>
      </c>
      <c r="I1469" s="212">
        <v>44179.0</v>
      </c>
      <c r="J1469" s="53" t="s">
        <v>12051</v>
      </c>
      <c r="K1469" s="132">
        <v>125850.0</v>
      </c>
      <c r="L1469" s="133" t="s">
        <v>12052</v>
      </c>
      <c r="M1469" s="134" t="s">
        <v>18</v>
      </c>
      <c r="N1469" s="213">
        <v>125850.0</v>
      </c>
      <c r="O1469" s="154" t="s">
        <v>1527</v>
      </c>
    </row>
    <row r="1470" hidden="1">
      <c r="A1470" s="49">
        <v>1.0</v>
      </c>
      <c r="B1470" s="51" t="s">
        <v>9630</v>
      </c>
      <c r="C1470" s="51" t="s">
        <v>309</v>
      </c>
      <c r="D1470" s="49" t="s">
        <v>18</v>
      </c>
      <c r="E1470" s="49" t="s">
        <v>18</v>
      </c>
      <c r="F1470" s="49" t="s">
        <v>1527</v>
      </c>
      <c r="G1470" s="51" t="s">
        <v>18</v>
      </c>
      <c r="H1470" s="96">
        <v>44028.0</v>
      </c>
      <c r="I1470" s="96">
        <v>44028.0</v>
      </c>
      <c r="J1470" s="53" t="s">
        <v>10567</v>
      </c>
      <c r="K1470" s="54">
        <v>156866.0</v>
      </c>
      <c r="L1470" s="98" t="s">
        <v>12053</v>
      </c>
      <c r="M1470" s="55" t="s">
        <v>18</v>
      </c>
      <c r="N1470" s="56">
        <v>156866.0</v>
      </c>
      <c r="O1470" s="88" t="s">
        <v>1527</v>
      </c>
    </row>
    <row r="1471" hidden="1">
      <c r="A1471" s="210">
        <v>1.0</v>
      </c>
      <c r="B1471" s="128" t="s">
        <v>102</v>
      </c>
      <c r="C1471" s="128" t="s">
        <v>309</v>
      </c>
      <c r="D1471" s="210" t="s">
        <v>18</v>
      </c>
      <c r="E1471" s="210" t="s">
        <v>18</v>
      </c>
      <c r="F1471" s="210" t="s">
        <v>1527</v>
      </c>
      <c r="G1471" s="128" t="s">
        <v>18</v>
      </c>
      <c r="H1471" s="212">
        <v>44172.0</v>
      </c>
      <c r="I1471" s="212">
        <v>44172.0</v>
      </c>
      <c r="J1471" s="53" t="s">
        <v>10702</v>
      </c>
      <c r="K1471" s="505">
        <v>163975.0</v>
      </c>
      <c r="L1471" s="133" t="s">
        <v>12054</v>
      </c>
      <c r="M1471" s="134" t="s">
        <v>18</v>
      </c>
      <c r="N1471" s="213">
        <v>163975.0</v>
      </c>
      <c r="O1471" s="154" t="s">
        <v>1527</v>
      </c>
    </row>
    <row r="1472" hidden="1">
      <c r="A1472" s="49">
        <v>1.0</v>
      </c>
      <c r="B1472" s="206" t="s">
        <v>12055</v>
      </c>
      <c r="C1472" s="51" t="s">
        <v>309</v>
      </c>
      <c r="D1472" s="49" t="s">
        <v>18</v>
      </c>
      <c r="E1472" s="49" t="s">
        <v>18</v>
      </c>
      <c r="F1472" s="49" t="s">
        <v>1527</v>
      </c>
      <c r="G1472" s="51" t="s">
        <v>18</v>
      </c>
      <c r="H1472" s="96">
        <v>44106.0</v>
      </c>
      <c r="I1472" s="96">
        <v>44106.0</v>
      </c>
      <c r="J1472" s="53" t="s">
        <v>9803</v>
      </c>
      <c r="K1472" s="54">
        <v>187549.0</v>
      </c>
      <c r="L1472" s="98" t="s">
        <v>12056</v>
      </c>
      <c r="M1472" s="55" t="s">
        <v>18</v>
      </c>
      <c r="N1472" s="56">
        <v>187549.0</v>
      </c>
      <c r="O1472" s="88" t="s">
        <v>1527</v>
      </c>
    </row>
    <row r="1473" hidden="1">
      <c r="A1473" s="49">
        <v>1.0</v>
      </c>
      <c r="B1473" s="51" t="s">
        <v>233</v>
      </c>
      <c r="C1473" s="51" t="s">
        <v>309</v>
      </c>
      <c r="D1473" s="49" t="s">
        <v>18</v>
      </c>
      <c r="E1473" s="49" t="s">
        <v>18</v>
      </c>
      <c r="F1473" s="49" t="s">
        <v>1527</v>
      </c>
      <c r="G1473" s="51" t="s">
        <v>18</v>
      </c>
      <c r="H1473" s="96">
        <v>43906.0</v>
      </c>
      <c r="I1473" s="96">
        <v>43906.0</v>
      </c>
      <c r="J1473" s="53" t="s">
        <v>9813</v>
      </c>
      <c r="K1473" s="54">
        <v>188123.0</v>
      </c>
      <c r="L1473" s="98" t="s">
        <v>12057</v>
      </c>
      <c r="M1473" s="55" t="s">
        <v>18</v>
      </c>
      <c r="N1473" s="56">
        <v>188123.0</v>
      </c>
      <c r="O1473" s="88" t="s">
        <v>1527</v>
      </c>
    </row>
    <row r="1474" hidden="1">
      <c r="A1474" s="49">
        <v>1.0</v>
      </c>
      <c r="B1474" s="51" t="s">
        <v>127</v>
      </c>
      <c r="C1474" s="51" t="s">
        <v>1461</v>
      </c>
      <c r="D1474" s="49" t="s">
        <v>18</v>
      </c>
      <c r="E1474" s="49" t="s">
        <v>18</v>
      </c>
      <c r="F1474" s="49" t="s">
        <v>1527</v>
      </c>
      <c r="G1474" s="51" t="s">
        <v>18</v>
      </c>
      <c r="H1474" s="96">
        <v>43976.0</v>
      </c>
      <c r="I1474" s="96">
        <v>43976.0</v>
      </c>
      <c r="J1474" s="53" t="s">
        <v>9787</v>
      </c>
      <c r="K1474" s="54">
        <v>329461.2</v>
      </c>
      <c r="L1474" s="133" t="s">
        <v>12058</v>
      </c>
      <c r="M1474" s="55" t="s">
        <v>18</v>
      </c>
      <c r="N1474" s="56">
        <v>329461.02</v>
      </c>
      <c r="O1474" s="88" t="s">
        <v>1527</v>
      </c>
    </row>
    <row r="1475" hidden="1">
      <c r="A1475" s="49">
        <v>1.0</v>
      </c>
      <c r="B1475" s="206" t="s">
        <v>1356</v>
      </c>
      <c r="C1475" s="51" t="s">
        <v>309</v>
      </c>
      <c r="D1475" s="49" t="s">
        <v>18</v>
      </c>
      <c r="E1475" s="49" t="s">
        <v>18</v>
      </c>
      <c r="F1475" s="49" t="s">
        <v>1527</v>
      </c>
      <c r="G1475" s="51" t="s">
        <v>18</v>
      </c>
      <c r="H1475" s="96">
        <v>44011.0</v>
      </c>
      <c r="I1475" s="96">
        <v>44011.0</v>
      </c>
      <c r="J1475" s="53" t="s">
        <v>10620</v>
      </c>
      <c r="K1475" s="54">
        <v>360386.03</v>
      </c>
      <c r="L1475" s="98" t="s">
        <v>12059</v>
      </c>
      <c r="M1475" s="55" t="s">
        <v>18</v>
      </c>
      <c r="N1475" s="56">
        <v>360386.03</v>
      </c>
      <c r="O1475" s="88" t="s">
        <v>1527</v>
      </c>
    </row>
    <row r="1476" hidden="1">
      <c r="A1476" s="49">
        <v>1.0</v>
      </c>
      <c r="B1476" s="51" t="s">
        <v>457</v>
      </c>
      <c r="C1476" s="51" t="s">
        <v>309</v>
      </c>
      <c r="D1476" s="49" t="s">
        <v>18</v>
      </c>
      <c r="E1476" s="49" t="s">
        <v>18</v>
      </c>
      <c r="F1476" s="49" t="s">
        <v>1527</v>
      </c>
      <c r="G1476" s="51" t="s">
        <v>18</v>
      </c>
      <c r="H1476" s="96">
        <v>44125.0</v>
      </c>
      <c r="I1476" s="96">
        <v>44125.0</v>
      </c>
      <c r="J1476" s="53" t="s">
        <v>9805</v>
      </c>
      <c r="K1476" s="54">
        <v>378103.0</v>
      </c>
      <c r="L1476" s="98" t="s">
        <v>12060</v>
      </c>
      <c r="M1476" s="216" t="s">
        <v>18</v>
      </c>
      <c r="N1476" s="462">
        <v>378103.0</v>
      </c>
      <c r="O1476" s="88" t="s">
        <v>1527</v>
      </c>
    </row>
    <row r="1477" hidden="1">
      <c r="A1477" s="210">
        <v>1.0</v>
      </c>
      <c r="B1477" s="128" t="s">
        <v>12061</v>
      </c>
      <c r="C1477" s="128" t="s">
        <v>309</v>
      </c>
      <c r="D1477" s="210" t="s">
        <v>18</v>
      </c>
      <c r="E1477" s="210" t="s">
        <v>12062</v>
      </c>
      <c r="F1477" s="210" t="s">
        <v>1527</v>
      </c>
      <c r="G1477" s="128" t="s">
        <v>18</v>
      </c>
      <c r="H1477" s="212">
        <v>43844.0</v>
      </c>
      <c r="I1477" s="212">
        <v>43844.0</v>
      </c>
      <c r="J1477" s="53" t="s">
        <v>12063</v>
      </c>
      <c r="K1477" s="132">
        <v>1224113.0</v>
      </c>
      <c r="L1477" s="133" t="s">
        <v>12064</v>
      </c>
      <c r="M1477" s="134" t="s">
        <v>18</v>
      </c>
      <c r="N1477" s="213">
        <v>406941.0</v>
      </c>
      <c r="O1477" s="88" t="s">
        <v>1527</v>
      </c>
    </row>
    <row r="1478" hidden="1">
      <c r="A1478" s="49">
        <v>1.0</v>
      </c>
      <c r="B1478" s="51" t="s">
        <v>1356</v>
      </c>
      <c r="C1478" s="51" t="s">
        <v>309</v>
      </c>
      <c r="D1478" s="49" t="s">
        <v>18</v>
      </c>
      <c r="E1478" s="49" t="s">
        <v>18</v>
      </c>
      <c r="F1478" s="49" t="s">
        <v>1527</v>
      </c>
      <c r="G1478" s="51" t="s">
        <v>18</v>
      </c>
      <c r="H1478" s="96">
        <v>44011.0</v>
      </c>
      <c r="I1478" s="96">
        <v>44011.0</v>
      </c>
      <c r="J1478" s="53" t="s">
        <v>10620</v>
      </c>
      <c r="K1478" s="54">
        <v>525648.2</v>
      </c>
      <c r="L1478" s="98" t="s">
        <v>12065</v>
      </c>
      <c r="M1478" s="55" t="s">
        <v>18</v>
      </c>
      <c r="N1478" s="56">
        <v>525648.2</v>
      </c>
      <c r="O1478" s="88" t="s">
        <v>1527</v>
      </c>
    </row>
    <row r="1479" hidden="1">
      <c r="A1479" s="49">
        <v>1.0</v>
      </c>
      <c r="B1479" s="51" t="s">
        <v>457</v>
      </c>
      <c r="C1479" s="51" t="s">
        <v>309</v>
      </c>
      <c r="D1479" s="49" t="s">
        <v>18</v>
      </c>
      <c r="E1479" s="49" t="s">
        <v>18</v>
      </c>
      <c r="F1479" s="49" t="s">
        <v>1527</v>
      </c>
      <c r="G1479" s="51" t="s">
        <v>18</v>
      </c>
      <c r="H1479" s="200">
        <v>44062.0</v>
      </c>
      <c r="I1479" s="200">
        <v>44062.0</v>
      </c>
      <c r="J1479" s="53" t="s">
        <v>12066</v>
      </c>
      <c r="K1479" s="54">
        <v>570326.0</v>
      </c>
      <c r="L1479" s="98" t="s">
        <v>12067</v>
      </c>
      <c r="M1479" s="55" t="s">
        <v>18</v>
      </c>
      <c r="N1479" s="56">
        <v>570326.0</v>
      </c>
      <c r="O1479" s="88" t="s">
        <v>1527</v>
      </c>
    </row>
    <row r="1480" hidden="1">
      <c r="A1480" s="49">
        <v>1.0</v>
      </c>
      <c r="B1480" s="51" t="s">
        <v>1356</v>
      </c>
      <c r="C1480" s="51" t="s">
        <v>309</v>
      </c>
      <c r="D1480" s="49" t="s">
        <v>18</v>
      </c>
      <c r="E1480" s="49" t="s">
        <v>18</v>
      </c>
      <c r="F1480" s="49" t="s">
        <v>1527</v>
      </c>
      <c r="G1480" s="51" t="s">
        <v>18</v>
      </c>
      <c r="H1480" s="96">
        <v>44011.0</v>
      </c>
      <c r="I1480" s="96">
        <v>44011.0</v>
      </c>
      <c r="J1480" s="53" t="s">
        <v>10620</v>
      </c>
      <c r="K1480" s="54">
        <v>615143.5</v>
      </c>
      <c r="L1480" s="98" t="s">
        <v>12068</v>
      </c>
      <c r="M1480" s="55" t="s">
        <v>18</v>
      </c>
      <c r="N1480" s="56">
        <v>615143.5</v>
      </c>
      <c r="O1480" s="88" t="s">
        <v>1527</v>
      </c>
    </row>
    <row r="1481" hidden="1">
      <c r="A1481" s="210">
        <v>1.0</v>
      </c>
      <c r="B1481" s="128" t="s">
        <v>197</v>
      </c>
      <c r="C1481" s="128" t="s">
        <v>309</v>
      </c>
      <c r="D1481" s="210" t="s">
        <v>18</v>
      </c>
      <c r="E1481" s="210" t="s">
        <v>18</v>
      </c>
      <c r="F1481" s="210" t="s">
        <v>1527</v>
      </c>
      <c r="G1481" s="128" t="s">
        <v>18</v>
      </c>
      <c r="H1481" s="212">
        <v>44147.0</v>
      </c>
      <c r="I1481" s="212">
        <v>44147.0</v>
      </c>
      <c r="J1481" s="53" t="s">
        <v>12047</v>
      </c>
      <c r="K1481" s="132">
        <v>619512.0</v>
      </c>
      <c r="L1481" s="133" t="s">
        <v>12069</v>
      </c>
      <c r="M1481" s="134" t="s">
        <v>18</v>
      </c>
      <c r="N1481" s="213">
        <v>619512.0</v>
      </c>
      <c r="O1481" s="154" t="s">
        <v>1527</v>
      </c>
    </row>
    <row r="1482" hidden="1">
      <c r="A1482" s="49">
        <v>1.0</v>
      </c>
      <c r="B1482" s="51" t="s">
        <v>1356</v>
      </c>
      <c r="C1482" s="51" t="s">
        <v>309</v>
      </c>
      <c r="D1482" s="49" t="s">
        <v>18</v>
      </c>
      <c r="E1482" s="49" t="s">
        <v>18</v>
      </c>
      <c r="F1482" s="49" t="s">
        <v>1527</v>
      </c>
      <c r="G1482" s="51" t="s">
        <v>18</v>
      </c>
      <c r="H1482" s="96">
        <v>44011.0</v>
      </c>
      <c r="I1482" s="96">
        <v>44011.0</v>
      </c>
      <c r="J1482" s="53" t="s">
        <v>10620</v>
      </c>
      <c r="K1482" s="54">
        <v>993932.0</v>
      </c>
      <c r="L1482" s="98" t="s">
        <v>12070</v>
      </c>
      <c r="M1482" s="55" t="s">
        <v>18</v>
      </c>
      <c r="N1482" s="56">
        <v>993932.0</v>
      </c>
      <c r="O1482" s="88" t="s">
        <v>1527</v>
      </c>
    </row>
    <row r="1483" hidden="1">
      <c r="A1483" s="49">
        <v>1.0</v>
      </c>
      <c r="B1483" s="51" t="s">
        <v>1356</v>
      </c>
      <c r="C1483" s="51" t="s">
        <v>309</v>
      </c>
      <c r="D1483" s="49" t="s">
        <v>18</v>
      </c>
      <c r="E1483" s="49" t="s">
        <v>18</v>
      </c>
      <c r="F1483" s="49" t="s">
        <v>1527</v>
      </c>
      <c r="G1483" s="51" t="s">
        <v>18</v>
      </c>
      <c r="H1483" s="96">
        <v>44011.0</v>
      </c>
      <c r="I1483" s="96">
        <v>44011.0</v>
      </c>
      <c r="J1483" s="53" t="s">
        <v>10620</v>
      </c>
      <c r="K1483" s="54">
        <v>1120275.8</v>
      </c>
      <c r="L1483" s="98" t="s">
        <v>12071</v>
      </c>
      <c r="M1483" s="55" t="s">
        <v>18</v>
      </c>
      <c r="N1483" s="56">
        <v>1120275.8</v>
      </c>
      <c r="O1483" s="88" t="s">
        <v>1527</v>
      </c>
    </row>
    <row r="1484">
      <c r="A1484" s="541"/>
      <c r="B1484" s="542"/>
      <c r="C1484" s="542"/>
      <c r="D1484" s="541"/>
      <c r="E1484" s="541"/>
      <c r="F1484" s="541"/>
      <c r="G1484" s="542"/>
      <c r="H1484" s="543"/>
      <c r="I1484" s="543"/>
      <c r="J1484" s="544"/>
      <c r="K1484" s="545"/>
      <c r="L1484" s="546"/>
      <c r="M1484" s="541"/>
      <c r="N1484" s="547"/>
      <c r="O1484" s="26"/>
    </row>
    <row r="1485">
      <c r="A1485" s="541"/>
      <c r="B1485" s="542"/>
      <c r="C1485" s="542"/>
      <c r="D1485" s="541"/>
      <c r="E1485" s="541"/>
      <c r="F1485" s="541"/>
      <c r="G1485" s="542"/>
      <c r="H1485" s="543"/>
      <c r="I1485" s="543"/>
      <c r="J1485" s="544"/>
      <c r="K1485" s="545"/>
      <c r="L1485" s="546"/>
      <c r="M1485" s="541"/>
      <c r="N1485" s="547"/>
      <c r="O1485" s="26"/>
    </row>
    <row r="1486">
      <c r="A1486" s="541"/>
      <c r="B1486" s="542"/>
      <c r="C1486" s="542"/>
      <c r="D1486" s="541"/>
      <c r="E1486" s="541"/>
      <c r="F1486" s="541"/>
      <c r="G1486" s="542"/>
      <c r="H1486" s="543"/>
      <c r="I1486" s="543"/>
      <c r="J1486" s="544"/>
      <c r="K1486" s="545"/>
      <c r="L1486" s="546"/>
      <c r="M1486" s="541"/>
      <c r="N1486" s="547"/>
      <c r="O1486" s="26"/>
    </row>
  </sheetData>
  <autoFilter ref="$A$3:$O$1483">
    <filterColumn colId="12">
      <filters>
        <filter val="р2083"/>
        <filter val="р2243"/>
        <filter val="р2484"/>
        <filter val="р2121"/>
        <filter val="р2483"/>
        <filter val="р2639"/>
        <filter val="р2638"/>
        <filter val="р2637"/>
        <filter val="р2632"/>
        <filter val="р2631"/>
        <filter val="р2477"/>
        <filter val="р2630"/>
        <filter val="р2475"/>
        <filter val="р2635"/>
        <filter val="р2634"/>
        <filter val="р2633"/>
        <filter val="р2470"/>
        <filter val="р2474"/>
        <filter val="р2231"/>
        <filter val="р2473"/>
        <filter val="р2472"/>
        <filter val="р2629"/>
        <filter val="р2628"/>
        <filter val="р2627"/>
        <filter val="р2626"/>
        <filter val="р2467"/>
        <filter val="р2346"/>
        <filter val="р2621"/>
        <filter val="р2620"/>
        <filter val="р2504"/>
        <filter val="р2625"/>
        <filter val="р2503"/>
        <filter val="р2624"/>
        <filter val="р2623"/>
        <filter val="р2502"/>
        <filter val="р2468"/>
        <filter val="р2622"/>
        <filter val="р2501"/>
        <filter val="р2463"/>
        <filter val="р2462"/>
        <filter val="р2461"/>
        <filter val="р2618"/>
        <filter val="р2617"/>
        <filter val="р2616"/>
        <filter val="р2619"/>
        <filter val="р2698"/>
        <filter val="р2610"/>
        <filter val="р2059"/>
        <filter val="р2696"/>
        <filter val="р2453"/>
        <filter val="р2695"/>
        <filter val="р2218"/>
        <filter val="Р2689"/>
        <filter val="р2613"/>
        <filter val="р2612"/>
        <filter val="р2458"/>
        <filter val="р2611"/>
        <filter val="р2690"/>
        <filter val="р2693"/>
        <filter val="р2296"/>
        <filter val="р2607"/>
        <filter val="р2606"/>
        <filter val="р2605"/>
        <filter val="р2329"/>
        <filter val="р2604"/>
        <filter val="p2644"/>
        <filter val="р2609"/>
        <filter val="р2608"/>
        <filter val="р2687"/>
        <filter val="р2720"/>
        <filter val="р2686"/>
        <filter val="р2685"/>
        <filter val="р2200"/>
        <filter val="р2684"/>
        <filter val="р2603"/>
        <filter val="р2602"/>
        <filter val="р2723"/>
        <filter val="р2327"/>
        <filter val="р2722"/>
        <filter val="р2601"/>
        <filter val="р2600"/>
        <filter val="р2446"/>
        <filter val="р2683"/>
        <filter val="р2682"/>
        <filter val="р2681"/>
        <filter val="p2296"/>
        <filter val="p2692"/>
        <filter val="p2694"/>
        <filter val="р2714"/>
        <filter val="p2699"/>
        <filter val="р2718"/>
        <filter val="р2434"/>
        <filter val="р2676"/>
        <filter val="WinПОС"/>
        <filter val="р2675"/>
        <filter val="p2615"/>
        <filter val="р2399"/>
        <filter val="р2674"/>
        <filter val="р2673"/>
        <filter val="р2713"/>
        <filter val="р2679"/>
        <filter val="р2678"/>
        <filter val="р2710"/>
        <filter val="р2150"/>
        <filter val="р2672"/>
        <filter val="р2671"/>
        <filter val="р2153"/>
        <filter val="р2670"/>
        <filter val="р2706"/>
        <filter val="р2705"/>
        <filter val="р2704"/>
        <filter val="р2709"/>
        <filter val="р2665"/>
        <filter val="р2664"/>
        <filter val="р2301"/>
        <filter val="р2300"/>
        <filter val="р2663"/>
        <filter val="р2420"/>
        <filter val="р2662"/>
        <filter val="р2669"/>
        <filter val="р2668"/>
        <filter val="р2700"/>
        <filter val="р2667"/>
        <filter val="р2666"/>
        <filter val="р2661"/>
        <filter val="р2386"/>
        <filter val="р2660"/>
        <filter val="р2385"/>
        <filter val="р2384"/>
        <filter val="р2659"/>
        <filter val="р2654"/>
        <filter val="р2499"/>
        <filter val="р2653"/>
        <filter val="р2498"/>
        <filter val="р2652"/>
        <filter val="р2651"/>
        <filter val="р2658"/>
        <filter val="р2657"/>
        <filter val="р2415"/>
        <filter val="р2656"/>
        <filter val="р2413"/>
        <filter val="р2490"/>
        <filter val="р2650"/>
        <filter val="р2496"/>
        <filter val="р2495"/>
        <filter val="р2374"/>
        <filter val="р2493"/>
        <filter val="p2680"/>
        <filter val="р2408"/>
        <filter val="р2649"/>
        <filter val="р2648"/>
        <filter val="р2489"/>
        <filter val="р2643"/>
        <filter val="р2488"/>
        <filter val="р2642"/>
        <filter val="р2400"/>
        <filter val="р2641"/>
        <filter val="р2486"/>
        <filter val="р2640"/>
        <filter val="р2647"/>
        <filter val="р2646"/>
        <filter val="р2645"/>
        <filter val="р2369"/>
      </filters>
    </filterColumn>
  </autoFilter>
  <customSheetViews>
    <customSheetView guid="{1A7F78B4-3239-4646-A509-964266A8600B}" filter="1" showAutoFilter="1">
      <autoFilter ref="$A$1:$O$1483">
        <filterColumn colId="6">
          <filters>
            <filter val="АВИА-Галяутдинов"/>
            <filter val="БТК-Фельдман"/>
            <filter val="PCC-Силаев"/>
            <filter val="РСС-Силаев"/>
            <filter val="РСС-Скрипник Ал-й, Силаев Сергей"/>
            <filter val="РСС-Лазарев, Скрипник Ал-й"/>
            <filter val="РСС-Скрипник А-й"/>
            <filter val="РСС-Скрипник Ал-р"/>
            <filter val="Авиа-Яковлев"/>
            <filter val="РСС-Скрипник Ал-й, Лазарев"/>
            <filter val="РСС-Коршунов&#10;Скрипник Ал-й"/>
            <filter val="РСС"/>
            <filter val="РСС-Скрипник"/>
            <filter val="АВИА-Мамонов"/>
            <filter val="БТК-Войнов"/>
            <filter val="Авиа-Мамонов"/>
            <filter val="АВИА-Яковлев"/>
            <filter val="ГП-Демочкин"/>
            <filter val="РСС-Лазарев"/>
            <filter val="АВИА-Попов"/>
            <filter val="РСС-Скрипник Ар"/>
            <filter val="РСС-Коршунов"/>
            <filter val="РСС-Силаев&#10;(ГП-Иванов)"/>
            <filter val="РСС-Скрипник Ал-й, Силаев"/>
            <filter val="ГП-Иванов"/>
            <filter val="БТК-Брежнев"/>
            <filter val="БТК-Баринов"/>
            <filter val="РС-Лунин"/>
            <filter val="СЗ-Лунин"/>
            <filter val="РСС-Стифутин"/>
            <filter val="БТК-Баринов&#10;РСС-Стифутин"/>
            <filter val="БТК-Андрейко"/>
            <filter val="Авиа-Попов"/>
            <filter val="РСС-Скрипник А-р"/>
            <filter val="РСС-Скрипник Ай"/>
            <filter val="РСС-Коршунов&#10;Скрипник А-й"/>
            <filter val="РСС-Скрипник Ал-й"/>
            <filter val="БТК-Петров"/>
          </filters>
        </filterColumn>
      </autoFilter>
    </customSheetView>
    <customSheetView guid="{F8A2D68F-753C-4D2B-9F42-B0E04093F1DE}" filter="1" showAutoFilter="1">
      <autoFilter ref="$A$1:$O$1483">
        <filterColumn colId="5">
          <filters>
            <filter val="Барабанщикова"/>
            <filter val="Спиридонский"/>
            <filter val="Ответственный ОП"/>
          </filters>
        </filterColumn>
        <filterColumn colId="8">
          <filters>
            <filter val="29.09.2020"/>
            <filter val="16.11.2020"/>
            <filter val="29.12.2020"/>
            <filter val="11.11.20"/>
            <filter val="28.01.2020"/>
            <filter val="21.12.2020"/>
            <filter val="08.06.20"/>
            <filter val="10.12.20"/>
            <filter val="20.01.2020"/>
            <filter val="26.10.2020"/>
            <filter val="25.11.2020"/>
            <filter val="23.03.2020"/>
            <filter val="31.08.2020"/>
            <filter val="03.07.2020"/>
            <filter val="08.12.20"/>
            <filter val="27.02.2020"/>
            <filter val="20.03.2020"/>
            <filter val="25.08.2020"/>
            <filter val="05.03.2020"/>
            <filter val="22.06.2020"/>
            <filter val="14.01.2020"/>
            <filter val="-"/>
            <filter val="08.05.2020"/>
            <filter val="07.07.20"/>
            <filter val="17.03.2020"/>
            <filter val="10.04.2020"/>
            <filter val="9"/>
            <filter val="03.09.2020"/>
            <filter val="18.02.2020"/>
            <filter val="21.10.2020"/>
            <filter val="09.04.2020"/>
            <filter val="04.02.2020"/>
            <filter val="04.08.2020"/>
            <filter val="08.07.2020"/>
            <filter val="24.12.2020"/>
            <filter val="26.02.20"/>
            <filter val="24.04.20"/>
            <filter val="06.02.2020"/>
            <filter val="19.08.2020"/>
            <filter val="08.10.2020"/>
            <filter val="15.09.2020"/>
            <filter val="22.04.2020"/>
            <filter val="20.05.2020"/>
            <filter val="13.11.2020"/>
            <filter val="19.11.2020"/>
            <filter val="16.7.2020"/>
            <filter val="26.03.2020"/>
            <filter val="11.03.2020"/>
            <filter val="21.07.2020"/>
            <filter val="28.08.2020"/>
            <filter val="09.09.2020"/>
            <filter val="30.10.2020"/>
            <filter val="16.01.2020"/>
            <filter val="03.12.2020"/>
            <filter val="10.06.2020"/>
            <filter val="29.10.2020"/>
            <filter val="18.12.2020"/>
            <filter val="01.04.2020"/>
            <filter val="30.07.2020"/>
            <filter val="12.02.2020"/>
            <filter val="17.07.2020"/>
            <filter val="30.04.2020"/>
            <filter val="12.05.2020"/>
            <filter val="23.09.2020"/>
            <filter val="15.12.2020"/>
            <filter val="29.07.2020"/>
            <filter val="18.06.2020"/>
            <filter val="02.06.2020"/>
            <filter val="02.03.2020"/>
            <filter val="07.08.2020"/>
            <filter val="20.4.2020"/>
            <filter val="18.09.2020"/>
            <filter val="13.04.2020"/>
            <filter val="05.10.2020"/>
            <filter val="Фактическая дата ответа на запрос"/>
            <filter val="19.05.2020"/>
            <filter val="09.07.2020"/>
            <filter val="04.12.20"/>
            <filter val="10.12.2020"/>
            <filter val="03.02.2020"/>
            <filter val="18.11.2020"/>
            <filter val="27.7.2020"/>
            <filter val="18.08.2020"/>
            <filter val="07.02.2020"/>
            <filter val="24.07.2020"/>
            <filter val="22.01.2020"/>
            <filter val="30.06.2020"/>
            <filter val="10.11.2020"/>
            <filter val="25.03.2020"/>
            <filter val="09.10.2020"/>
            <filter val="04.12.2020"/>
            <filter val="10.09.2020"/>
            <filter val="31.01.2020"/>
            <filter val="20.09.2020"/>
            <filter val="02.04.2020"/>
            <filter val="27.08.2020"/>
            <filter val="09.09.20"/>
            <filter val="16.04.2020"/>
            <filter val="24.03.20"/>
            <filter val="05.06.2020"/>
            <filter val="27.11.2020"/>
            <filter val="28.04.2020"/>
            <filter val="21.05.2020"/>
            <filter val="17.09.20"/>
            <filter val="12.01.2021"/>
            <filter val="01.09.2020"/>
            <filter val="15.06.2020"/>
            <filter val="16.04.20"/>
            <filter val="09.12.2020"/>
            <filter val="13.03.2020"/>
            <filter val="29.06.2020"/>
            <filter val="06.10.2020"/>
            <filter val="28.12.2020"/>
            <filter val="27.01.20"/>
            <filter val="27.01.2020"/>
            <filter val="06.07.2020"/>
            <filter val="28.09.2020"/>
            <filter val="19.03.2020"/>
            <filter val="22.12.2020"/>
            <filter val="13.08.2020"/>
            <filter val="29.05.2020"/>
            <filter val="27.10.2020"/>
            <filter val="08.06.2020"/>
            <filter val="06.11.2020"/>
            <filter val="29.9.2020"/>
            <filter val="14.05.2020"/>
            <filter val="20.04.2020"/>
            <filter val="13.02.2020"/>
            <filter val="31.07.20"/>
            <filter val="10.08.2020"/>
            <filter val="17.6.2020"/>
            <filter val="15.04.20"/>
            <filter val="12.10.2020"/>
            <filter val="26.05.2020"/>
            <filter val="09.11.2020"/>
            <filter val="04.09.2020"/>
            <filter val="15.10.2020"/>
            <filter val="15.01.2020"/>
            <filter val="01.12.2020"/>
            <filter val="15.07.2020"/>
            <filter val="04.03.2020"/>
            <filter val="10.02.2020"/>
            <filter val="30.07.20"/>
            <filter val="02.07.20"/>
            <filter val="16.03.2020"/>
            <filter val="16.09.2020"/>
            <filter val="27.07.2020"/>
            <filter val="03.08.2020"/>
            <filter val="24.01.2020"/>
            <filter val="25.12.2020"/>
            <filter val="09.01.2020"/>
            <filter val="22.07.2020"/>
            <filter val="07.07.2020"/>
            <filter val="07.10.2020"/>
            <filter val="16.4.2020"/>
            <filter val="27.03.2020"/>
            <filter val="12.11.2020"/>
            <filter val="23.04.2020"/>
            <filter val="18.03.2020"/>
            <filter val="08.09.20"/>
            <filter val="21.05.20"/>
            <filter val="10.03.2020"/>
            <filter val="26.06.2020"/>
            <filter val="14.02.2020"/>
            <filter val="10.6.2020"/>
            <filter val="16.12.2020"/>
            <filter val="02.04.20"/>
            <filter val="13.05.2020"/>
            <filter val="18.12.20"/>
            <filter val="25.09.2020"/>
            <filter val="27.05.2020"/>
            <filter val="11.02.2020"/>
            <filter val="02.12.2020"/>
            <filter val="16.07.2020"/>
            <filter val="28.02.2020"/>
            <filter val="07.09.2020"/>
            <filter val="31.07.2020"/>
            <filter val="22.09.2020"/>
            <filter val="14.04.2020"/>
            <filter val="18.06.20"/>
            <filter val="31.12.2020"/>
            <filter val="16.10.2020"/>
            <filter val="07.12.2020"/>
            <filter val="21.08.2020"/>
            <filter val="03.06.2020"/>
            <filter val="03.11.2020"/>
            <filter val="17.06.2020"/>
            <filter val="10.09.20"/>
            <filter val="10.01.2020"/>
            <filter val="06.08.2020"/>
            <filter val="30.11.2020"/>
            <filter val="10.07.2020"/>
            <filter val="02.10.2020"/>
            <filter val="13.01.20"/>
            <filter val="29.01.2020"/>
            <filter val="13.7.2020"/>
            <filter val="21.01.2020"/>
            <filter val="23.06.2020"/>
            <filter val="26.05.20"/>
            <filter val="24.11.2020"/>
            <filter val="13.10.2020"/>
            <filter val="11.09.2020"/>
            <filter val="17.04.2020"/>
            <filter val="6.11.2020"/>
            <filter val="7.5.2020"/>
            <filter val="06.03.2020"/>
            <filter val="12.08.2020"/>
            <filter val="03.08.20"/>
            <filter val="30.01.2020"/>
            <filter val="01.12.20"/>
            <filter val="29.04.2020"/>
            <filter val="13.01.2020"/>
            <filter val="02.09.2020"/>
            <filter val="12.01.21"/>
            <filter val="07.05.2020"/>
            <filter val="31.03.2020"/>
            <filter val="22.10.2020"/>
            <filter val="20.02.2020"/>
            <filter val="24.08.2020"/>
            <filter val="08.04.2020"/>
            <filter val="11.12.2020"/>
            <filter val="13.07.2020"/>
            <filter val="19.02.2020"/>
            <filter val="14.09.2020"/>
            <filter val="27.03.20"/>
            <filter val="12.03.2020"/>
            <filter val="06.04.2020"/>
            <filter val="20.08.2020"/>
            <filter val="23.12.2020"/>
            <filter val="01.10.2020"/>
            <filter val="15.05.2020"/>
            <filter val="28.02.20"/>
            <filter val="14.08.2020"/>
            <filter val="05.11.2020"/>
            <filter val="09.06.2020"/>
            <filter val="11.06.2020"/>
            <filter val="08.09.2020"/>
            <filter val="21.04.2020"/>
            <filter val="20.07.2020"/>
            <filter val="28.05.2020"/>
            <filter val="28.10.2020"/>
            <filter val="14.10.2020"/>
            <filter val="14.07.2020"/>
            <filter val="02.07.2020"/>
            <filter val="20.11.2020"/>
            <filter val="11.08.2020"/>
            <filter val="25.05.2020"/>
            <filter val="19.06.2020"/>
            <filter val="14.12.2020"/>
            <filter val="28.07.2020"/>
            <filter val="01.06.2020"/>
            <filter val="03.03.2020"/>
            <filter val="23.10.2020"/>
            <filter val="09.06.20"/>
            <filter val="17.12.20"/>
            <filter val="06.05.2020"/>
            <filter val="21.02.2020"/>
            <filter val="25.05.20"/>
            <filter val="17.09.2020"/>
            <filter val="24.04.2020"/>
            <filter val="09.12.20"/>
            <filter val="23.07.2020"/>
            <filter val="23.01.2020"/>
            <filter val="17.11.2020"/>
            <filter val="18.05.2020"/>
            <filter val="22.12.20"/>
            <filter val="30.03.2020"/>
            <filter val="17.08.2020"/>
            <filter val="01.05.2020"/>
            <filter val="30.09.2020"/>
            <filter val="25.06.2020"/>
            <filter val="11.11.2020"/>
            <filter val="12.02.20"/>
            <filter val="24.09.2020"/>
            <filter val="17.12.2020"/>
            <filter val="24.03.2020"/>
            <filter val="03.04.2020"/>
            <filter val="23.11.2020"/>
            <filter val="04.09.20"/>
            <filter val="21.09.2020"/>
            <filter val="26.02.2020"/>
            <filter val="04.06.2020"/>
            <filter val="15.04.2020"/>
            <filter val="26.11.2020"/>
            <filter val="13.02.20"/>
            <filter val="03.04.20"/>
            <filter val="15.12.20"/>
            <filter val="26.08.2020"/>
            <filter val="22.05.2020"/>
            <filter val="27.04.2020"/>
            <filter val="17.02.2020"/>
            <filter val="08.12.2020"/>
            <filter val="30.12.2020"/>
            <filter val="05.08.2020"/>
            <filter val="02.11.2020"/>
            <filter val="20.01.20"/>
            <filter val="05.02.2020"/>
            <filter val="05.03.20"/>
            <filter val="19.10.2020"/>
            <filter val="23.11.20"/>
            <filter val="16.06.2020"/>
          </filters>
        </filterColumn>
      </autoFilter>
    </customSheetView>
    <customSheetView guid="{E6F311BB-40D2-4903-A93E-7854F6827C03}" filter="1" showAutoFilter="1">
      <autoFilter ref="$A$1:$O$1483">
        <filterColumn colId="5">
          <filters>
            <filter val="Барабанщикова"/>
            <filter val="Спиридонский"/>
            <filter val="Ответственный ОП"/>
          </filters>
        </filterColumn>
        <filterColumn colId="8">
          <filters>
            <filter val="29.09.2020"/>
            <filter val="16.11.2020"/>
            <filter val="29.12.2020"/>
            <filter val="11.11.20"/>
            <filter val="28.01.2020"/>
            <filter val="21.12.2020"/>
            <filter val="08.06.20"/>
            <filter val="10.12.20"/>
            <filter val="20.01.2020"/>
            <filter val="26.10.2020"/>
            <filter val="25.11.2020"/>
            <filter val="23.03.2020"/>
            <filter val="31.08.2020"/>
            <filter val="03.07.2020"/>
            <filter val="08.12.20"/>
            <filter val="27.02.2020"/>
            <filter val="20.03.2020"/>
            <filter val="25.08.2020"/>
            <filter val="05.03.2020"/>
            <filter val="22.06.2020"/>
            <filter val="14.01.2020"/>
            <filter val="-"/>
            <filter val="08.05.2020"/>
            <filter val="07.07.20"/>
            <filter val="17.03.2020"/>
            <filter val="10.04.2020"/>
            <filter val="9"/>
            <filter val="03.09.2020"/>
            <filter val="18.02.2020"/>
            <filter val="21.10.2020"/>
            <filter val="09.04.2020"/>
            <filter val="04.02.2020"/>
            <filter val="04.08.2020"/>
            <filter val="08.07.2020"/>
            <filter val="24.12.2020"/>
            <filter val="26.02.20"/>
            <filter val="24.04.20"/>
            <filter val="06.02.2020"/>
            <filter val="19.08.2020"/>
            <filter val="08.10.2020"/>
            <filter val="15.09.2020"/>
            <filter val="22.04.2020"/>
            <filter val="20.05.2020"/>
            <filter val="13.11.2020"/>
            <filter val="19.11.2020"/>
            <filter val="16.7.2020"/>
            <filter val="26.03.2020"/>
            <filter val="11.03.2020"/>
            <filter val="21.07.2020"/>
            <filter val="28.08.2020"/>
            <filter val="09.09.2020"/>
            <filter val="30.10.2020"/>
            <filter val="16.01.2020"/>
            <filter val="03.12.2020"/>
            <filter val="10.06.2020"/>
            <filter val="29.10.2020"/>
            <filter val="18.12.2020"/>
            <filter val="01.04.2020"/>
            <filter val="30.07.2020"/>
            <filter val="12.02.2020"/>
            <filter val="17.07.2020"/>
            <filter val="30.04.2020"/>
            <filter val="12.05.2020"/>
            <filter val="23.09.2020"/>
            <filter val="15.12.2020"/>
            <filter val="29.07.2020"/>
            <filter val="18.06.2020"/>
            <filter val="02.06.2020"/>
            <filter val="02.03.2020"/>
            <filter val="07.08.2020"/>
            <filter val="20.4.2020"/>
            <filter val="18.09.2020"/>
            <filter val="13.04.2020"/>
            <filter val="05.10.2020"/>
            <filter val="Фактическая дата ответа на запрос"/>
            <filter val="19.05.2020"/>
            <filter val="09.07.2020"/>
            <filter val="04.12.20"/>
            <filter val="10.12.2020"/>
            <filter val="03.02.2020"/>
            <filter val="18.11.2020"/>
            <filter val="27.7.2020"/>
            <filter val="18.08.2020"/>
            <filter val="07.02.2020"/>
            <filter val="24.07.2020"/>
            <filter val="22.01.2020"/>
            <filter val="30.06.2020"/>
            <filter val="10.11.2020"/>
            <filter val="25.03.2020"/>
            <filter val="09.10.2020"/>
            <filter val="04.12.2020"/>
            <filter val="10.09.2020"/>
            <filter val="31.01.2020"/>
            <filter val="20.09.2020"/>
            <filter val="02.04.2020"/>
            <filter val="27.08.2020"/>
            <filter val="09.09.20"/>
            <filter val="16.04.2020"/>
            <filter val="24.03.20"/>
            <filter val="05.06.2020"/>
            <filter val="27.11.2020"/>
            <filter val="28.04.2020"/>
            <filter val="21.05.2020"/>
            <filter val="17.09.20"/>
            <filter val="12.01.2021"/>
            <filter val="01.09.2020"/>
            <filter val="15.06.2020"/>
            <filter val="16.04.20"/>
            <filter val="09.12.2020"/>
            <filter val="13.03.2020"/>
            <filter val="29.06.2020"/>
            <filter val="06.10.2020"/>
            <filter val="28.12.2020"/>
            <filter val="27.01.20"/>
            <filter val="27.01.2020"/>
            <filter val="06.07.2020"/>
            <filter val="28.09.2020"/>
            <filter val="19.03.2020"/>
            <filter val="22.12.2020"/>
            <filter val="13.08.2020"/>
            <filter val="29.05.2020"/>
            <filter val="27.10.2020"/>
            <filter val="08.06.2020"/>
            <filter val="06.11.2020"/>
            <filter val="29.9.2020"/>
            <filter val="14.05.2020"/>
            <filter val="20.04.2020"/>
            <filter val="13.02.2020"/>
            <filter val="31.07.20"/>
            <filter val="10.08.2020"/>
            <filter val="17.6.2020"/>
            <filter val="15.04.20"/>
            <filter val="12.10.2020"/>
            <filter val="26.05.2020"/>
            <filter val="09.11.2020"/>
            <filter val="04.09.2020"/>
            <filter val="15.10.2020"/>
            <filter val="15.01.2020"/>
            <filter val="01.12.2020"/>
            <filter val="15.07.2020"/>
            <filter val="04.03.2020"/>
            <filter val="10.02.2020"/>
            <filter val="30.07.20"/>
            <filter val="02.07.20"/>
            <filter val="16.03.2020"/>
            <filter val="16.09.2020"/>
            <filter val="27.07.2020"/>
            <filter val="03.08.2020"/>
            <filter val="24.01.2020"/>
            <filter val="25.12.2020"/>
            <filter val="09.01.2020"/>
            <filter val="22.07.2020"/>
            <filter val="07.07.2020"/>
            <filter val="07.10.2020"/>
            <filter val="16.4.2020"/>
            <filter val="27.03.2020"/>
            <filter val="12.11.2020"/>
            <filter val="23.04.2020"/>
            <filter val="18.03.2020"/>
            <filter val="08.09.20"/>
            <filter val="21.05.20"/>
            <filter val="10.03.2020"/>
            <filter val="26.06.2020"/>
            <filter val="14.02.2020"/>
            <filter val="10.6.2020"/>
            <filter val="16.12.2020"/>
            <filter val="02.04.20"/>
            <filter val="13.05.2020"/>
            <filter val="18.12.20"/>
            <filter val="25.09.2020"/>
            <filter val="27.05.2020"/>
            <filter val="11.02.2020"/>
            <filter val="02.12.2020"/>
            <filter val="16.07.2020"/>
            <filter val="28.02.2020"/>
            <filter val="07.09.2020"/>
            <filter val="31.07.2020"/>
            <filter val="22.09.2020"/>
            <filter val="14.04.2020"/>
            <filter val="18.06.20"/>
            <filter val="31.12.2020"/>
            <filter val="16.10.2020"/>
            <filter val="07.12.2020"/>
            <filter val="21.08.2020"/>
            <filter val="03.06.2020"/>
            <filter val="03.11.2020"/>
            <filter val="17.06.2020"/>
            <filter val="10.09.20"/>
            <filter val="10.01.2020"/>
            <filter val="06.08.2020"/>
            <filter val="30.11.2020"/>
            <filter val="10.07.2020"/>
            <filter val="02.10.2020"/>
            <filter val="13.01.20"/>
            <filter val="29.01.2020"/>
            <filter val="13.7.2020"/>
            <filter val="21.01.2020"/>
            <filter val="23.06.2020"/>
            <filter val="26.05.20"/>
            <filter val="24.11.2020"/>
            <filter val="13.10.2020"/>
            <filter val="11.09.2020"/>
            <filter val="17.04.2020"/>
            <filter val="6.11.2020"/>
            <filter val="7.5.2020"/>
            <filter val="06.03.2020"/>
            <filter val="12.08.2020"/>
            <filter val="03.08.20"/>
            <filter val="30.01.2020"/>
            <filter val="01.12.20"/>
            <filter val="29.04.2020"/>
            <filter val="13.01.2020"/>
            <filter val="02.09.2020"/>
            <filter val="12.01.21"/>
            <filter val="07.05.2020"/>
            <filter val="31.03.2020"/>
            <filter val="22.10.2020"/>
            <filter val="20.02.2020"/>
            <filter val="24.08.2020"/>
            <filter val="08.04.2020"/>
            <filter val="11.12.2020"/>
            <filter val="13.07.2020"/>
            <filter val="19.02.2020"/>
            <filter val="14.09.2020"/>
            <filter val="27.03.20"/>
            <filter val="12.03.2020"/>
            <filter val="06.04.2020"/>
            <filter val="20.08.2020"/>
            <filter val="23.12.2020"/>
            <filter val="01.10.2020"/>
            <filter val="15.05.2020"/>
            <filter val="28.02.20"/>
            <filter val="14.08.2020"/>
            <filter val="05.11.2020"/>
            <filter val="09.06.2020"/>
            <filter val="11.06.2020"/>
            <filter val="08.09.2020"/>
            <filter val="21.04.2020"/>
            <filter val="20.07.2020"/>
            <filter val="28.05.2020"/>
            <filter val="28.10.2020"/>
            <filter val="14.10.2020"/>
            <filter val="14.07.2020"/>
            <filter val="02.07.2020"/>
            <filter val="20.11.2020"/>
            <filter val="11.08.2020"/>
            <filter val="25.05.2020"/>
            <filter val="19.06.2020"/>
            <filter val="14.12.2020"/>
            <filter val="28.07.2020"/>
            <filter val="01.06.2020"/>
            <filter val="03.03.2020"/>
            <filter val="23.10.2020"/>
            <filter val="09.06.20"/>
            <filter val="17.12.20"/>
            <filter val="06.05.2020"/>
            <filter val="21.02.2020"/>
            <filter val="25.05.20"/>
            <filter val="17.09.2020"/>
            <filter val="24.04.2020"/>
            <filter val="09.12.20"/>
            <filter val="23.07.2020"/>
            <filter val="23.01.2020"/>
            <filter val="17.11.2020"/>
            <filter val="18.05.2020"/>
            <filter val="22.12.20"/>
            <filter val="30.03.2020"/>
            <filter val="17.08.2020"/>
            <filter val="01.05.2020"/>
            <filter val="30.09.2020"/>
            <filter val="25.06.2020"/>
            <filter val="11.11.2020"/>
            <filter val="12.02.20"/>
            <filter val="24.09.2020"/>
            <filter val="17.12.2020"/>
            <filter val="24.03.2020"/>
            <filter val="03.04.2020"/>
            <filter val="23.11.2020"/>
            <filter val="04.09.20"/>
            <filter val="21.09.2020"/>
            <filter val="26.02.2020"/>
            <filter val="04.06.2020"/>
            <filter val="15.04.2020"/>
            <filter val="26.11.2020"/>
            <filter val="13.02.20"/>
            <filter val="03.04.20"/>
            <filter val="15.12.20"/>
            <filter val="26.08.2020"/>
            <filter val="22.05.2020"/>
            <filter val="27.04.2020"/>
            <filter val="17.02.2020"/>
            <filter val="08.12.2020"/>
            <filter val="30.12.2020"/>
            <filter val="05.08.2020"/>
            <filter val="02.11.2020"/>
            <filter val="20.01.20"/>
            <filter val="05.02.2020"/>
            <filter val="05.03.20"/>
            <filter val="19.10.2020"/>
            <filter val="23.11.20"/>
            <filter val="16.06.2020"/>
          </filters>
        </filterColumn>
      </autoFilter>
    </customSheetView>
    <customSheetView guid="{5F564ED4-AB9E-4A28-8ECF-4B389BD08052}" filter="1" showAutoFilter="1">
      <autoFilter ref="$A$1:$O$124"/>
    </customSheetView>
    <customSheetView guid="{5C2D6BFD-E58F-40FC-867A-3E5D8F7E09BF}" filter="1" showAutoFilter="1">
      <autoFilter ref="$A$3:$P$1362">
        <filterColumn colId="5">
          <filters>
            <filter val="Барабанщикова"/>
            <filter val="Карулина"/>
            <filter val="Ежова"/>
            <filter val="Сныгина"/>
          </filters>
        </filterColumn>
        <sortState ref="A3:P1362">
          <sortCondition ref="I3:I1362"/>
          <sortCondition ref="E3:E1362"/>
        </sortState>
      </autoFilter>
    </customSheetView>
    <customSheetView guid="{83A7AD3E-EB15-4761-8BC6-5F96E7D71A0C}" filter="1" showAutoFilter="1">
      <autoFilter ref="$A$3:$P$1362">
        <filterColumn colId="5">
          <filters>
            <filter val="Барабанщикова"/>
            <filter val="Карулина"/>
            <filter val="Мартынов"/>
            <filter val="Ежова"/>
            <filter val="Сныгина"/>
          </filters>
        </filterColumn>
        <sortState ref="A3:P1362">
          <sortCondition ref="E3:E1362"/>
          <sortCondition ref="I3:I1362"/>
        </sortState>
      </autoFilter>
    </customSheetView>
    <customSheetView guid="{D6A2C87E-2398-4D01-A50B-0BE9149202E4}" filter="1" showAutoFilter="1">
      <autoFilter ref="$A$3:$P$1362">
        <filterColumn colId="5">
          <filters>
            <filter val="Барабанщикова"/>
            <filter val="Карулина"/>
            <filter val="Мартынов"/>
            <filter val="Ежова"/>
            <filter val="Сныгина"/>
          </filters>
        </filterColumn>
      </autoFilter>
    </customSheetView>
    <customSheetView guid="{128662E7-8D03-4BCF-99E6-25E105D25D52}" filter="1" showAutoFilter="1">
      <autoFilter ref="$A$3:$P$1362">
        <filterColumn colId="5">
          <filters>
            <filter val="Барабанщикова"/>
            <filter val="Карулина"/>
            <filter val="Мартынов"/>
            <filter val="Пак"/>
            <filter val="Ежова"/>
            <filter val="Сныгина"/>
          </filters>
        </filterColumn>
        <sortState ref="A3:P1362">
          <sortCondition ref="E3:E1362"/>
          <sortCondition ref="I3:I1362"/>
        </sortState>
      </autoFilter>
    </customSheetView>
    <customSheetView guid="{2F4E6700-39A6-4012-908D-3FD2231039D2}" filter="1" showAutoFilter="1">
      <autoFilter ref="$A$1:$N$1454"/>
    </customSheetView>
    <customSheetView guid="{8DF8D477-C1DF-4B16-8C05-17F9B7586732}" filter="1" showAutoFilter="1">
      <autoFilter ref="$N$126:$N$135"/>
    </customSheetView>
    <customSheetView guid="{3BD4B572-6F9B-4146-B6ED-E56B90F60A68}" filter="1" showAutoFilter="1">
      <autoFilter ref="$A$3:$I$987">
        <filterColumn colId="5">
          <filters>
            <filter val="Барабанщикова"/>
          </filters>
        </filterColumn>
        <filterColumn colId="8">
          <filters>
            <filter val="29.09.2020"/>
            <filter val="16.11.2020"/>
            <filter val="29.12.2020"/>
            <filter val="28.01.2020"/>
            <filter val="21.12.2020"/>
            <filter val="08.06.20"/>
            <filter val="10.12.20"/>
            <filter val="26.10.2020"/>
            <filter val="25.11.2020"/>
            <filter val="31.08.2020"/>
            <filter val="03.07.2020"/>
            <filter val="08.12.20"/>
            <filter val="27.02.2020"/>
            <filter val="20.03.2020"/>
            <filter val="25.08.2020"/>
            <filter val="22.06.2020"/>
            <filter val="07.07.20"/>
            <filter val="10.04.2020"/>
            <filter val="03.09.2020"/>
            <filter val="21.10.2020"/>
            <filter val="09.04.2020"/>
            <filter val="04.08.2020"/>
            <filter val="08.07.2020"/>
            <filter val="24.12.2020"/>
            <filter val="26.02.20"/>
            <filter val="06.02.2020"/>
            <filter val="19.08.2020"/>
            <filter val="08.10.2020"/>
            <filter val="15.09.2020"/>
            <filter val="22.04.2020"/>
            <filter val="13.11.2020"/>
            <filter val="19.11.2020"/>
            <filter val="16.7.2020"/>
            <filter val="26.03.2020"/>
            <filter val="21.07.2020"/>
            <filter val="28.08.2020"/>
            <filter val="09.09.2020"/>
            <filter val="30.10.2020"/>
            <filter val="03.12.2020"/>
            <filter val="10.06.2020"/>
            <filter val="29.10.2020"/>
            <filter val="18.12.2020"/>
            <filter val="30.07.2020"/>
            <filter val="17.07.2020"/>
            <filter val="30.04.2020"/>
            <filter val="23.09.2020"/>
            <filter val="15.12.2020"/>
            <filter val="29.07.2020"/>
            <filter val="18.06.2020"/>
            <filter val="07.08.2020"/>
            <filter val="20.4.2020"/>
            <filter val="18.09.2020"/>
            <filter val="13.04.2020"/>
            <filter val="05.10.2020"/>
            <filter val="09.07.2020"/>
            <filter val="04.12.20"/>
            <filter val="10.12.2020"/>
            <filter val="03.02.2020"/>
            <filter val="18.11.2020"/>
            <filter val="18.08.2020"/>
            <filter val="07.02.2020"/>
            <filter val="24.07.2020"/>
            <filter val="30.06.2020"/>
            <filter val="10.11.2020"/>
            <filter val="25.03.2020"/>
            <filter val="04.12.2020"/>
            <filter val="10.09.2020"/>
            <filter val="31.01.2020"/>
            <filter val="20.09.2020"/>
            <filter val="02.04.2020"/>
            <filter val="27.08.2020"/>
            <filter val="09.09.20"/>
            <filter val="24.03.20"/>
            <filter val="05.06.2020"/>
            <filter val="27.11.2020"/>
            <filter val="28.04.2020"/>
            <filter val="21.05.2020"/>
            <filter val="12.01.2021"/>
            <filter val="01.09.2020"/>
            <filter val="16.04.20"/>
            <filter val="09.12.2020"/>
            <filter val="13.03.2020"/>
            <filter val="29.06.2020"/>
            <filter val="06.10.2020"/>
            <filter val="28.12.2020"/>
            <filter val="06.07.2020"/>
            <filter val="28.09.2020"/>
            <filter val="22.12.2020"/>
            <filter val="13.08.2020"/>
            <filter val="08.06.2020"/>
            <filter val="06.11.2020"/>
            <filter val="29.9.2020"/>
            <filter val="10.08.2020"/>
            <filter val="17.6.2020"/>
            <filter val="15.04.20"/>
            <filter val="12.10.2020"/>
            <filter val="26.05.2020"/>
            <filter val="09.11.2020"/>
            <filter val="04.09.2020"/>
            <filter val="15.10.2020"/>
            <filter val="01.12.2020"/>
            <filter val="15.07.2020"/>
            <filter val="16.09.2020"/>
            <filter val="27.07.2020"/>
            <filter val="24.01.2020"/>
            <filter val="25.12.2020"/>
            <filter val="09.01.2020"/>
            <filter val="22.07.2020"/>
            <filter val="07.07.2020"/>
            <filter val="07.10.2020"/>
            <filter val="16.4.2020"/>
            <filter val="27.03.2020"/>
            <filter val="12.11.2020"/>
            <filter val="23.04.2020"/>
            <filter val="18.03.2020"/>
            <filter val="08.09.20"/>
            <filter val="21.05.20"/>
            <filter val="10.03.2020"/>
            <filter val="26.06.2020"/>
            <filter val="10.6.2020"/>
            <filter val="16.12.2020"/>
            <filter val="13.05.2020"/>
            <filter val="18.12.20"/>
            <filter val="25.09.2020"/>
            <filter val="02.12.2020"/>
            <filter val="16.07.2020"/>
            <filter val="07.09.2020"/>
            <filter val="31.07.2020"/>
            <filter val="22.09.2020"/>
            <filter val="14.04.2020"/>
            <filter val="31.12.2020"/>
            <filter val="16.10.2020"/>
            <filter val="07.12.2020"/>
            <filter val="21.08.2020"/>
            <filter val="03.06.2020"/>
            <filter val="03.11.2020"/>
            <filter val="06.08.2020"/>
            <filter val="30.11.2020"/>
            <filter val="10.07.2020"/>
            <filter val="02.10.2020"/>
            <filter val="13.01.20"/>
            <filter val="29.01.2020"/>
            <filter val="13.7.2020"/>
            <filter val="23.06.2020"/>
            <filter val="26.05.20"/>
            <filter val="24.11.2020"/>
            <filter val="13.10.2020"/>
            <filter val="11.09.2020"/>
            <filter val="17.04.2020"/>
            <filter val="7.5.2020"/>
            <filter val="06.03.2020"/>
            <filter val="12.08.2020"/>
            <filter val="29.04.2020"/>
            <filter val="13.01.2020"/>
            <filter val="02.09.2020"/>
            <filter val="12.01.21"/>
            <filter val="07.05.2020"/>
            <filter val="22.10.2020"/>
            <filter val="20.02.2020"/>
            <filter val="24.08.2020"/>
            <filter val="11.12.2020"/>
            <filter val="13.07.2020"/>
            <filter val="14.09.2020"/>
            <filter val="27.03.20"/>
            <filter val="06.04.2020"/>
            <filter val="20.08.2020"/>
            <filter val="23.12.2020"/>
            <filter val="01.10.2020"/>
            <filter val="15.05.2020"/>
            <filter val="14.08.2020"/>
            <filter val="05.11.2020"/>
            <filter val="09.06.2020"/>
            <filter val="11.06.2020"/>
            <filter val="08.09.2020"/>
            <filter val="20.07.2020"/>
            <filter val="28.10.2020"/>
            <filter val="14.10.2020"/>
            <filter val="14.07.2020"/>
            <filter val="02.07.2020"/>
            <filter val="11.08.2020"/>
            <filter val="19.06.2020"/>
            <filter val="14.12.2020"/>
            <filter val="28.07.2020"/>
            <filter val="01.06.2020"/>
            <filter val="23.10.2020"/>
            <filter val="09.06.20"/>
            <filter val="25.05.20"/>
            <filter val="17.09.2020"/>
            <filter val="24.04.2020"/>
            <filter val="09.12.20"/>
            <filter val="23.07.2020"/>
            <filter val="17.11.2020"/>
            <filter val="22.12.20"/>
            <filter val="17.08.2020"/>
            <filter val="01.05.2020"/>
            <filter val="30.09.2020"/>
            <filter val="25.06.2020"/>
            <filter val="11.11.2020"/>
            <filter val="12.02.20"/>
            <filter val="24.03.2020"/>
            <filter val="03.04.2020"/>
            <filter val="23.11.2020"/>
            <filter val="04.09.20"/>
            <filter val="21.09.2020"/>
            <filter val="04.06.2020"/>
            <filter val="15.04.2020"/>
            <filter val="26.11.2020"/>
            <filter val="13.02.20"/>
            <filter val="15.12.20"/>
            <filter val="26.08.2020"/>
            <filter val="22.05.2020"/>
            <filter val="08.12.2020"/>
            <filter val="30.12.2020"/>
            <filter val="05.08.2020"/>
            <filter val="20.01.20"/>
            <filter val="05.02.2020"/>
            <filter val="05.03.20"/>
            <filter val="19.10.2020"/>
            <filter val="23.11.20"/>
            <filter val="16.06.2020"/>
          </filters>
        </filterColumn>
      </autoFilter>
    </customSheetView>
    <customSheetView guid="{CB8A05C6-A33C-490A-A50D-D548416C9E6F}" filter="1" showAutoFilter="1">
      <autoFilter ref="$A$3:$N$1454">
        <sortState ref="A3:N1454">
          <sortCondition ref="E3:E1454"/>
        </sortState>
      </autoFilter>
    </customSheetView>
    <customSheetView guid="{3CE2CFCD-4FB5-4889-89D5-62036C007BFF}" filter="1" showAutoFilter="1">
      <autoFilter ref="$A$3:$N$1454"/>
    </customSheetView>
  </customSheetViews>
  <mergeCells count="2">
    <mergeCell ref="A1:I1"/>
    <mergeCell ref="K1:N1"/>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88"/>
    <col customWidth="1" min="2" max="2" width="22.13"/>
    <col customWidth="1" min="3" max="3" width="30.25"/>
    <col customWidth="1" min="4" max="4" width="9.13"/>
    <col customWidth="1" min="5" max="5" width="9.63"/>
    <col customWidth="1" min="6" max="6" width="15.38"/>
    <col customWidth="1" min="7" max="7" width="15.5"/>
    <col customWidth="1" min="8" max="8" width="14.88"/>
    <col customWidth="1" min="9" max="9" width="15.38"/>
    <col customWidth="1" min="10" max="10" width="36.88"/>
    <col customWidth="1" min="11" max="12" width="13.13"/>
    <col customWidth="1" min="13" max="14" width="13.0"/>
    <col customWidth="1" min="17" max="17" width="15.25"/>
    <col customWidth="1" min="18" max="18" width="13.0"/>
  </cols>
  <sheetData>
    <row r="1" ht="32.25" customHeight="1">
      <c r="A1" s="548" t="s">
        <v>12072</v>
      </c>
      <c r="B1" s="29"/>
      <c r="C1" s="29"/>
      <c r="D1" s="29"/>
      <c r="E1" s="29"/>
      <c r="F1" s="29"/>
      <c r="G1" s="29"/>
      <c r="H1" s="29"/>
      <c r="I1" s="30"/>
      <c r="J1" s="549" t="s">
        <v>33</v>
      </c>
      <c r="K1" s="550" t="s">
        <v>34</v>
      </c>
      <c r="L1" s="29"/>
      <c r="M1" s="29"/>
      <c r="N1" s="30"/>
      <c r="O1" s="316"/>
      <c r="P1" s="316"/>
      <c r="S1" s="316"/>
      <c r="T1" s="316"/>
      <c r="U1" s="316"/>
      <c r="V1" s="316"/>
      <c r="W1" s="316"/>
      <c r="X1" s="316"/>
      <c r="Y1" s="316"/>
      <c r="Z1" s="316"/>
      <c r="AA1" s="316"/>
      <c r="AB1" s="316"/>
      <c r="AC1" s="316"/>
      <c r="AD1" s="316"/>
    </row>
    <row r="2" ht="64.5" customHeight="1">
      <c r="A2" s="551" t="s">
        <v>12073</v>
      </c>
      <c r="B2" s="552" t="s">
        <v>3</v>
      </c>
      <c r="C2" s="553" t="s">
        <v>36</v>
      </c>
      <c r="D2" s="552" t="s">
        <v>37</v>
      </c>
      <c r="E2" s="552" t="s">
        <v>38</v>
      </c>
      <c r="F2" s="554" t="s">
        <v>12074</v>
      </c>
      <c r="G2" s="554" t="s">
        <v>12075</v>
      </c>
      <c r="H2" s="555" t="s">
        <v>41</v>
      </c>
      <c r="I2" s="555" t="s">
        <v>42</v>
      </c>
      <c r="J2" s="552" t="s">
        <v>43</v>
      </c>
      <c r="K2" s="553" t="s">
        <v>12076</v>
      </c>
      <c r="L2" s="553" t="s">
        <v>45</v>
      </c>
      <c r="M2" s="556" t="s">
        <v>46</v>
      </c>
      <c r="N2" s="557" t="s">
        <v>47</v>
      </c>
      <c r="O2" s="316"/>
      <c r="P2" s="316"/>
      <c r="Q2" s="558" t="s">
        <v>12077</v>
      </c>
      <c r="R2" s="559" t="s">
        <v>12078</v>
      </c>
      <c r="S2" s="316"/>
      <c r="T2" s="316"/>
      <c r="U2" s="316"/>
      <c r="V2" s="316"/>
      <c r="W2" s="316"/>
      <c r="X2" s="316"/>
      <c r="Y2" s="316"/>
      <c r="Z2" s="316"/>
      <c r="AA2" s="316"/>
      <c r="AB2" s="316"/>
      <c r="AC2" s="316"/>
      <c r="AD2" s="316"/>
    </row>
    <row r="3" ht="1.5" customHeight="1">
      <c r="A3" s="560">
        <v>1.0</v>
      </c>
      <c r="B3" s="561">
        <v>2.0</v>
      </c>
      <c r="C3" s="562">
        <v>3.0</v>
      </c>
      <c r="D3" s="562">
        <v>4.0</v>
      </c>
      <c r="E3" s="562">
        <v>5.0</v>
      </c>
      <c r="F3" s="562">
        <v>6.0</v>
      </c>
      <c r="G3" s="562">
        <v>7.0</v>
      </c>
      <c r="H3" s="562">
        <v>8.0</v>
      </c>
      <c r="I3" s="562">
        <v>9.0</v>
      </c>
      <c r="J3" s="325">
        <v>10.0</v>
      </c>
      <c r="K3" s="325">
        <v>11.0</v>
      </c>
      <c r="L3" s="325">
        <v>12.0</v>
      </c>
      <c r="M3" s="325">
        <v>13.0</v>
      </c>
      <c r="N3" s="327" t="s">
        <v>50</v>
      </c>
      <c r="O3" s="316"/>
      <c r="P3" s="316"/>
      <c r="Q3" s="563">
        <v>15.0</v>
      </c>
      <c r="R3" s="564" t="s">
        <v>51</v>
      </c>
      <c r="S3" s="316"/>
      <c r="T3" s="316"/>
      <c r="U3" s="316"/>
      <c r="V3" s="316"/>
      <c r="W3" s="316"/>
      <c r="X3" s="316"/>
      <c r="Y3" s="316"/>
      <c r="Z3" s="316"/>
      <c r="AA3" s="316"/>
      <c r="AB3" s="316"/>
      <c r="AC3" s="316"/>
      <c r="AD3" s="316"/>
    </row>
    <row r="4">
      <c r="A4" s="63" t="s">
        <v>12079</v>
      </c>
      <c r="B4" s="60" t="s">
        <v>12080</v>
      </c>
      <c r="C4" s="60" t="s">
        <v>12081</v>
      </c>
      <c r="D4" s="63">
        <v>636.0</v>
      </c>
      <c r="E4" s="63" t="s">
        <v>18</v>
      </c>
      <c r="F4" s="63" t="s">
        <v>2387</v>
      </c>
      <c r="G4" s="60" t="s">
        <v>18</v>
      </c>
      <c r="H4" s="126">
        <v>43269.0</v>
      </c>
      <c r="I4" s="76">
        <v>43269.0</v>
      </c>
      <c r="J4" s="139" t="s">
        <v>12082</v>
      </c>
      <c r="K4" s="59" t="s">
        <v>18</v>
      </c>
      <c r="L4" s="60" t="s">
        <v>18</v>
      </c>
      <c r="M4" s="63" t="s">
        <v>18</v>
      </c>
      <c r="N4" s="59" t="s">
        <v>18</v>
      </c>
      <c r="Q4" s="565" t="s">
        <v>18</v>
      </c>
      <c r="R4" s="566" t="s">
        <v>18</v>
      </c>
    </row>
    <row r="5" ht="21.0" customHeight="1">
      <c r="A5" s="63" t="s">
        <v>12079</v>
      </c>
      <c r="B5" s="60" t="s">
        <v>4378</v>
      </c>
      <c r="C5" s="60" t="s">
        <v>12083</v>
      </c>
      <c r="D5" s="63">
        <v>655.0</v>
      </c>
      <c r="E5" s="63" t="s">
        <v>18</v>
      </c>
      <c r="F5" s="63" t="s">
        <v>2387</v>
      </c>
      <c r="G5" s="60" t="s">
        <v>18</v>
      </c>
      <c r="H5" s="64">
        <v>43276.0</v>
      </c>
      <c r="I5" s="126">
        <v>43277.0</v>
      </c>
      <c r="J5" s="121" t="s">
        <v>12084</v>
      </c>
      <c r="K5" s="59" t="s">
        <v>18</v>
      </c>
      <c r="L5" s="125" t="s">
        <v>18</v>
      </c>
      <c r="M5" s="63" t="s">
        <v>18</v>
      </c>
      <c r="N5" s="59" t="s">
        <v>18</v>
      </c>
      <c r="Q5" s="565" t="s">
        <v>18</v>
      </c>
      <c r="R5" s="566" t="s">
        <v>18</v>
      </c>
    </row>
    <row r="6" ht="39.75" customHeight="1">
      <c r="A6" s="63" t="s">
        <v>12079</v>
      </c>
      <c r="B6" s="60" t="s">
        <v>12085</v>
      </c>
      <c r="C6" s="60" t="s">
        <v>12086</v>
      </c>
      <c r="D6" s="63">
        <v>683.0</v>
      </c>
      <c r="E6" s="63" t="s">
        <v>18</v>
      </c>
      <c r="F6" s="63" t="s">
        <v>2387</v>
      </c>
      <c r="G6" s="60" t="s">
        <v>6948</v>
      </c>
      <c r="H6" s="126">
        <v>43283.0</v>
      </c>
      <c r="I6" s="126">
        <v>43283.0</v>
      </c>
      <c r="J6" s="121" t="s">
        <v>12087</v>
      </c>
      <c r="K6" s="63" t="s">
        <v>18</v>
      </c>
      <c r="L6" s="60" t="s">
        <v>18</v>
      </c>
      <c r="M6" s="63" t="s">
        <v>18</v>
      </c>
      <c r="N6" s="59" t="s">
        <v>18</v>
      </c>
      <c r="O6" s="152"/>
      <c r="P6" s="152"/>
      <c r="Q6" s="565"/>
      <c r="R6" s="566"/>
    </row>
    <row r="7">
      <c r="A7" s="63" t="s">
        <v>12079</v>
      </c>
      <c r="B7" s="60" t="s">
        <v>12088</v>
      </c>
      <c r="C7" s="60" t="s">
        <v>120</v>
      </c>
      <c r="D7" s="63" t="s">
        <v>18</v>
      </c>
      <c r="E7" s="63" t="s">
        <v>18</v>
      </c>
      <c r="F7" s="63" t="s">
        <v>2387</v>
      </c>
      <c r="G7" s="60" t="s">
        <v>18</v>
      </c>
      <c r="H7" s="126">
        <v>43269.0</v>
      </c>
      <c r="I7" s="126">
        <v>43285.0</v>
      </c>
      <c r="J7" s="121" t="s">
        <v>12089</v>
      </c>
      <c r="K7" s="63" t="s">
        <v>18</v>
      </c>
      <c r="L7" s="60" t="s">
        <v>18</v>
      </c>
      <c r="M7" s="63" t="s">
        <v>18</v>
      </c>
      <c r="N7" s="59" t="s">
        <v>18</v>
      </c>
      <c r="O7" s="152"/>
      <c r="P7" s="152"/>
      <c r="Q7" s="565"/>
      <c r="R7" s="566"/>
    </row>
    <row r="8">
      <c r="A8" s="63" t="s">
        <v>12079</v>
      </c>
      <c r="B8" s="60" t="s">
        <v>12090</v>
      </c>
      <c r="C8" s="60" t="s">
        <v>2112</v>
      </c>
      <c r="D8" s="63" t="s">
        <v>18</v>
      </c>
      <c r="E8" s="63" t="s">
        <v>18</v>
      </c>
      <c r="F8" s="63" t="s">
        <v>2387</v>
      </c>
      <c r="G8" s="60" t="s">
        <v>6948</v>
      </c>
      <c r="H8" s="126">
        <v>43292.0</v>
      </c>
      <c r="I8" s="126">
        <v>43292.0</v>
      </c>
      <c r="J8" s="121" t="s">
        <v>12091</v>
      </c>
      <c r="K8" s="63" t="s">
        <v>18</v>
      </c>
      <c r="L8" s="60" t="s">
        <v>18</v>
      </c>
      <c r="M8" s="63" t="s">
        <v>18</v>
      </c>
      <c r="N8" s="59" t="s">
        <v>18</v>
      </c>
      <c r="O8" s="152"/>
      <c r="P8" s="152"/>
      <c r="Q8" s="565"/>
      <c r="R8" s="566"/>
    </row>
    <row r="9" ht="27.0" customHeight="1">
      <c r="A9" s="63" t="s">
        <v>12079</v>
      </c>
      <c r="B9" s="60" t="s">
        <v>12092</v>
      </c>
      <c r="C9" s="60" t="s">
        <v>12093</v>
      </c>
      <c r="D9" s="63">
        <v>729.0</v>
      </c>
      <c r="E9" s="63" t="s">
        <v>18</v>
      </c>
      <c r="F9" s="63" t="s">
        <v>2387</v>
      </c>
      <c r="G9" s="60" t="s">
        <v>18</v>
      </c>
      <c r="H9" s="126">
        <v>43293.0</v>
      </c>
      <c r="I9" s="126">
        <v>43297.0</v>
      </c>
      <c r="J9" s="121" t="s">
        <v>12094</v>
      </c>
      <c r="K9" s="59" t="s">
        <v>18</v>
      </c>
      <c r="L9" s="60" t="s">
        <v>18</v>
      </c>
      <c r="M9" s="63" t="s">
        <v>18</v>
      </c>
      <c r="N9" s="59" t="s">
        <v>18</v>
      </c>
      <c r="O9" s="152"/>
      <c r="P9" s="152"/>
      <c r="Q9" s="565"/>
      <c r="R9" s="566"/>
    </row>
    <row r="10">
      <c r="A10" s="63" t="s">
        <v>12079</v>
      </c>
      <c r="B10" s="60" t="s">
        <v>12095</v>
      </c>
      <c r="C10" s="60" t="s">
        <v>2112</v>
      </c>
      <c r="D10" s="63">
        <v>735.0</v>
      </c>
      <c r="E10" s="63" t="s">
        <v>18</v>
      </c>
      <c r="F10" s="63" t="s">
        <v>2387</v>
      </c>
      <c r="G10" s="60" t="s">
        <v>18</v>
      </c>
      <c r="H10" s="126">
        <v>43294.0</v>
      </c>
      <c r="I10" s="126">
        <v>43297.0</v>
      </c>
      <c r="J10" s="121" t="s">
        <v>12096</v>
      </c>
      <c r="K10" s="59" t="s">
        <v>18</v>
      </c>
      <c r="L10" s="60" t="s">
        <v>18</v>
      </c>
      <c r="M10" s="63" t="s">
        <v>18</v>
      </c>
      <c r="N10" s="59" t="s">
        <v>18</v>
      </c>
      <c r="O10" s="152"/>
      <c r="P10" s="152"/>
      <c r="Q10" s="565"/>
      <c r="R10" s="566"/>
    </row>
    <row r="11">
      <c r="A11" s="63" t="s">
        <v>12079</v>
      </c>
      <c r="B11" s="60" t="s">
        <v>12097</v>
      </c>
      <c r="C11" s="60" t="s">
        <v>12098</v>
      </c>
      <c r="D11" s="63">
        <v>792.0</v>
      </c>
      <c r="E11" s="63" t="s">
        <v>18</v>
      </c>
      <c r="F11" s="63" t="s">
        <v>2387</v>
      </c>
      <c r="G11" s="60" t="s">
        <v>18</v>
      </c>
      <c r="H11" s="126">
        <v>43307.0</v>
      </c>
      <c r="I11" s="126">
        <v>43307.0</v>
      </c>
      <c r="J11" s="121" t="s">
        <v>12099</v>
      </c>
      <c r="K11" s="59" t="s">
        <v>18</v>
      </c>
      <c r="L11" s="60" t="s">
        <v>18</v>
      </c>
      <c r="M11" s="63" t="s">
        <v>18</v>
      </c>
      <c r="N11" s="59" t="s">
        <v>18</v>
      </c>
      <c r="O11" s="152"/>
      <c r="P11" s="152"/>
      <c r="Q11" s="565" t="s">
        <v>18</v>
      </c>
      <c r="R11" s="566" t="s">
        <v>18</v>
      </c>
    </row>
    <row r="12">
      <c r="A12" s="63" t="s">
        <v>12079</v>
      </c>
      <c r="B12" s="60" t="s">
        <v>12100</v>
      </c>
      <c r="C12" s="60" t="s">
        <v>12101</v>
      </c>
      <c r="D12" s="63">
        <v>799.0</v>
      </c>
      <c r="E12" s="63" t="s">
        <v>18</v>
      </c>
      <c r="F12" s="63" t="s">
        <v>2387</v>
      </c>
      <c r="G12" s="60" t="s">
        <v>18</v>
      </c>
      <c r="H12" s="126">
        <v>43311.0</v>
      </c>
      <c r="I12" s="126">
        <v>43313.0</v>
      </c>
      <c r="J12" s="121" t="s">
        <v>12102</v>
      </c>
      <c r="K12" s="63" t="s">
        <v>18</v>
      </c>
      <c r="L12" s="60" t="s">
        <v>18</v>
      </c>
      <c r="M12" s="63" t="s">
        <v>18</v>
      </c>
      <c r="N12" s="59" t="s">
        <v>18</v>
      </c>
      <c r="O12" s="567"/>
      <c r="P12" s="568"/>
      <c r="Q12" s="565" t="s">
        <v>18</v>
      </c>
      <c r="R12" s="155" t="s">
        <v>18</v>
      </c>
      <c r="S12" s="83"/>
      <c r="T12" s="309"/>
    </row>
    <row r="13">
      <c r="A13" s="63" t="s">
        <v>12103</v>
      </c>
      <c r="B13" s="60" t="s">
        <v>5582</v>
      </c>
      <c r="C13" s="60" t="s">
        <v>12104</v>
      </c>
      <c r="D13" s="63">
        <v>770.0</v>
      </c>
      <c r="E13" s="63" t="s">
        <v>18</v>
      </c>
      <c r="F13" s="63" t="s">
        <v>2387</v>
      </c>
      <c r="G13" s="60" t="s">
        <v>18</v>
      </c>
      <c r="H13" s="126">
        <v>43304.0</v>
      </c>
      <c r="I13" s="126">
        <v>43304.0</v>
      </c>
      <c r="J13" s="121" t="s">
        <v>12105</v>
      </c>
      <c r="K13" s="63" t="s">
        <v>18</v>
      </c>
      <c r="L13" s="60" t="s">
        <v>18</v>
      </c>
      <c r="M13" s="63" t="s">
        <v>18</v>
      </c>
      <c r="N13" s="59" t="s">
        <v>18</v>
      </c>
      <c r="O13" s="152"/>
      <c r="P13" s="152"/>
      <c r="Q13" s="565"/>
      <c r="R13" s="566"/>
    </row>
    <row r="14">
      <c r="A14" s="63" t="s">
        <v>12079</v>
      </c>
      <c r="B14" s="60" t="s">
        <v>12106</v>
      </c>
      <c r="C14" s="60" t="s">
        <v>12107</v>
      </c>
      <c r="D14" s="63">
        <v>798.0</v>
      </c>
      <c r="E14" s="63" t="s">
        <v>18</v>
      </c>
      <c r="F14" s="63" t="s">
        <v>2387</v>
      </c>
      <c r="G14" s="60" t="s">
        <v>18</v>
      </c>
      <c r="H14" s="126">
        <v>43311.0</v>
      </c>
      <c r="I14" s="126">
        <v>43311.0</v>
      </c>
      <c r="J14" s="121" t="s">
        <v>12108</v>
      </c>
      <c r="K14" s="63" t="s">
        <v>18</v>
      </c>
      <c r="L14" s="60" t="s">
        <v>18</v>
      </c>
      <c r="M14" s="63" t="s">
        <v>18</v>
      </c>
      <c r="N14" s="59" t="s">
        <v>18</v>
      </c>
      <c r="O14" s="152"/>
      <c r="P14" s="152"/>
      <c r="Q14" s="565" t="s">
        <v>18</v>
      </c>
      <c r="R14" s="566" t="s">
        <v>18</v>
      </c>
    </row>
    <row r="15">
      <c r="A15" s="63" t="s">
        <v>12079</v>
      </c>
      <c r="B15" s="60" t="s">
        <v>12109</v>
      </c>
      <c r="C15" s="60" t="s">
        <v>12110</v>
      </c>
      <c r="D15" s="63">
        <v>814.0</v>
      </c>
      <c r="E15" s="63" t="s">
        <v>18</v>
      </c>
      <c r="F15" s="63" t="s">
        <v>2387</v>
      </c>
      <c r="G15" s="60" t="s">
        <v>18</v>
      </c>
      <c r="H15" s="126">
        <v>43315.0</v>
      </c>
      <c r="I15" s="126">
        <v>43318.0</v>
      </c>
      <c r="J15" s="121" t="s">
        <v>12111</v>
      </c>
      <c r="K15" s="63" t="s">
        <v>18</v>
      </c>
      <c r="L15" s="60" t="s">
        <v>18</v>
      </c>
      <c r="M15" s="63" t="s">
        <v>18</v>
      </c>
      <c r="N15" s="59" t="s">
        <v>18</v>
      </c>
      <c r="O15" s="152"/>
      <c r="P15" s="152"/>
      <c r="Q15" s="565" t="s">
        <v>18</v>
      </c>
      <c r="R15" s="566" t="s">
        <v>18</v>
      </c>
    </row>
    <row r="16" ht="25.5" customHeight="1">
      <c r="A16" s="63" t="s">
        <v>12103</v>
      </c>
      <c r="B16" s="60" t="s">
        <v>12112</v>
      </c>
      <c r="C16" s="60" t="s">
        <v>12113</v>
      </c>
      <c r="D16" s="63">
        <v>779.0</v>
      </c>
      <c r="E16" s="63" t="s">
        <v>18</v>
      </c>
      <c r="F16" s="63" t="s">
        <v>2387</v>
      </c>
      <c r="G16" s="60" t="s">
        <v>18</v>
      </c>
      <c r="H16" s="126">
        <v>43305.0</v>
      </c>
      <c r="I16" s="126">
        <v>43318.0</v>
      </c>
      <c r="J16" s="121" t="s">
        <v>12114</v>
      </c>
      <c r="K16" s="63" t="s">
        <v>18</v>
      </c>
      <c r="L16" s="60" t="s">
        <v>18</v>
      </c>
      <c r="M16" s="63" t="s">
        <v>18</v>
      </c>
      <c r="N16" s="59" t="s">
        <v>18</v>
      </c>
      <c r="O16" s="152"/>
      <c r="P16" s="152"/>
      <c r="Q16" s="565" t="s">
        <v>18</v>
      </c>
      <c r="R16" s="566" t="s">
        <v>18</v>
      </c>
    </row>
    <row r="17" ht="31.5" customHeight="1">
      <c r="A17" s="63" t="s">
        <v>12079</v>
      </c>
      <c r="B17" s="60" t="s">
        <v>12115</v>
      </c>
      <c r="C17" s="60" t="s">
        <v>12116</v>
      </c>
      <c r="D17" s="63" t="s">
        <v>18</v>
      </c>
      <c r="E17" s="63" t="s">
        <v>18</v>
      </c>
      <c r="F17" s="63" t="s">
        <v>2387</v>
      </c>
      <c r="G17" s="63" t="s">
        <v>18</v>
      </c>
      <c r="H17" s="64">
        <v>43339.0</v>
      </c>
      <c r="I17" s="64">
        <v>43339.0</v>
      </c>
      <c r="J17" s="65" t="s">
        <v>12117</v>
      </c>
      <c r="K17" s="63" t="s">
        <v>18</v>
      </c>
      <c r="L17" s="60" t="s">
        <v>18</v>
      </c>
      <c r="M17" s="63" t="s">
        <v>18</v>
      </c>
      <c r="N17" s="59" t="s">
        <v>18</v>
      </c>
      <c r="O17" s="152"/>
      <c r="P17" s="152"/>
      <c r="Q17" s="565"/>
      <c r="R17" s="566"/>
    </row>
    <row r="18" ht="22.5" customHeight="1">
      <c r="A18" s="63">
        <v>1.0</v>
      </c>
      <c r="B18" s="60" t="s">
        <v>12118</v>
      </c>
      <c r="C18" s="60" t="s">
        <v>12119</v>
      </c>
      <c r="D18" s="63">
        <v>906.0</v>
      </c>
      <c r="E18" s="63" t="s">
        <v>18</v>
      </c>
      <c r="F18" s="63" t="s">
        <v>2387</v>
      </c>
      <c r="G18" s="60" t="s">
        <v>18</v>
      </c>
      <c r="H18" s="126">
        <v>43343.0</v>
      </c>
      <c r="I18" s="126">
        <v>43343.0</v>
      </c>
      <c r="J18" s="121" t="s">
        <v>12120</v>
      </c>
      <c r="K18" s="63" t="s">
        <v>18</v>
      </c>
      <c r="L18" s="60" t="s">
        <v>18</v>
      </c>
      <c r="M18" s="63" t="s">
        <v>18</v>
      </c>
      <c r="N18" s="59" t="s">
        <v>18</v>
      </c>
      <c r="O18" s="152"/>
      <c r="P18" s="152"/>
      <c r="Q18" s="565"/>
      <c r="R18" s="566"/>
    </row>
    <row r="19" ht="22.5" customHeight="1">
      <c r="A19" s="63" t="s">
        <v>12079</v>
      </c>
      <c r="B19" s="60" t="s">
        <v>588</v>
      </c>
      <c r="C19" s="60" t="s">
        <v>93</v>
      </c>
      <c r="D19" s="63">
        <v>849.0</v>
      </c>
      <c r="E19" s="63" t="s">
        <v>18</v>
      </c>
      <c r="F19" s="63" t="s">
        <v>2387</v>
      </c>
      <c r="G19" s="60" t="s">
        <v>18</v>
      </c>
      <c r="H19" s="126">
        <v>43326.0</v>
      </c>
      <c r="I19" s="126">
        <v>43346.0</v>
      </c>
      <c r="J19" s="121" t="s">
        <v>12121</v>
      </c>
      <c r="K19" s="63" t="s">
        <v>18</v>
      </c>
      <c r="L19" s="60" t="s">
        <v>18</v>
      </c>
      <c r="M19" s="63" t="s">
        <v>18</v>
      </c>
      <c r="N19" s="59" t="s">
        <v>18</v>
      </c>
      <c r="O19" s="152"/>
      <c r="P19" s="152"/>
      <c r="Q19" s="565" t="s">
        <v>18</v>
      </c>
      <c r="R19" s="566" t="s">
        <v>18</v>
      </c>
    </row>
    <row r="20" ht="31.5" customHeight="1">
      <c r="A20" s="63">
        <v>1.0</v>
      </c>
      <c r="B20" s="60" t="s">
        <v>951</v>
      </c>
      <c r="C20" s="60" t="s">
        <v>6438</v>
      </c>
      <c r="D20" s="63">
        <v>937.0</v>
      </c>
      <c r="E20" s="63" t="s">
        <v>18</v>
      </c>
      <c r="F20" s="63" t="s">
        <v>2387</v>
      </c>
      <c r="G20" s="60" t="s">
        <v>18</v>
      </c>
      <c r="H20" s="126">
        <v>43349.0</v>
      </c>
      <c r="I20" s="126">
        <v>43350.0</v>
      </c>
      <c r="J20" s="121" t="s">
        <v>12122</v>
      </c>
      <c r="K20" s="63" t="s">
        <v>18</v>
      </c>
      <c r="L20" s="60" t="s">
        <v>18</v>
      </c>
      <c r="M20" s="63" t="s">
        <v>18</v>
      </c>
      <c r="N20" s="59" t="s">
        <v>18</v>
      </c>
      <c r="O20" s="152"/>
      <c r="P20" s="152"/>
      <c r="Q20" s="565"/>
      <c r="R20" s="566"/>
    </row>
    <row r="21" ht="24.75" customHeight="1">
      <c r="A21" s="63">
        <v>1.0</v>
      </c>
      <c r="B21" s="60" t="s">
        <v>12123</v>
      </c>
      <c r="C21" s="60" t="s">
        <v>12124</v>
      </c>
      <c r="D21" s="63">
        <v>942.0</v>
      </c>
      <c r="E21" s="63" t="s">
        <v>18</v>
      </c>
      <c r="F21" s="63" t="s">
        <v>2387</v>
      </c>
      <c r="G21" s="60" t="s">
        <v>18</v>
      </c>
      <c r="H21" s="126">
        <v>43350.0</v>
      </c>
      <c r="I21" s="126">
        <v>43353.0</v>
      </c>
      <c r="J21" s="121" t="s">
        <v>12125</v>
      </c>
      <c r="K21" s="59" t="s">
        <v>18</v>
      </c>
      <c r="L21" s="60" t="s">
        <v>18</v>
      </c>
      <c r="M21" s="63" t="s">
        <v>18</v>
      </c>
      <c r="N21" s="59" t="s">
        <v>18</v>
      </c>
      <c r="O21" s="152"/>
      <c r="P21" s="152"/>
      <c r="Q21" s="565" t="s">
        <v>18</v>
      </c>
      <c r="R21" s="566" t="s">
        <v>18</v>
      </c>
    </row>
    <row r="22" ht="23.25" customHeight="1">
      <c r="A22" s="63">
        <v>1.0</v>
      </c>
      <c r="B22" s="60" t="s">
        <v>12126</v>
      </c>
      <c r="C22" s="60" t="s">
        <v>12127</v>
      </c>
      <c r="D22" s="63">
        <v>943.0</v>
      </c>
      <c r="E22" s="63" t="s">
        <v>18</v>
      </c>
      <c r="F22" s="63" t="s">
        <v>2387</v>
      </c>
      <c r="G22" s="60" t="s">
        <v>18</v>
      </c>
      <c r="H22" s="126">
        <v>43350.0</v>
      </c>
      <c r="I22" s="126">
        <v>43353.0</v>
      </c>
      <c r="J22" s="121" t="s">
        <v>12128</v>
      </c>
      <c r="K22" s="59" t="s">
        <v>18</v>
      </c>
      <c r="L22" s="60" t="s">
        <v>18</v>
      </c>
      <c r="M22" s="63" t="s">
        <v>18</v>
      </c>
      <c r="N22" s="59" t="s">
        <v>18</v>
      </c>
      <c r="O22" s="152"/>
      <c r="P22" s="152"/>
      <c r="Q22" s="565" t="s">
        <v>18</v>
      </c>
      <c r="R22" s="566" t="s">
        <v>18</v>
      </c>
    </row>
    <row r="23" ht="26.25" customHeight="1">
      <c r="A23" s="63">
        <v>1.0</v>
      </c>
      <c r="B23" s="60" t="s">
        <v>12129</v>
      </c>
      <c r="C23" s="60" t="s">
        <v>12130</v>
      </c>
      <c r="D23" s="63">
        <v>961.0</v>
      </c>
      <c r="E23" s="63" t="s">
        <v>18</v>
      </c>
      <c r="F23" s="63" t="s">
        <v>2387</v>
      </c>
      <c r="G23" s="60" t="s">
        <v>18</v>
      </c>
      <c r="H23" s="126">
        <v>43355.0</v>
      </c>
      <c r="I23" s="126">
        <v>43356.0</v>
      </c>
      <c r="J23" s="121" t="s">
        <v>12131</v>
      </c>
      <c r="K23" s="59" t="s">
        <v>18</v>
      </c>
      <c r="L23" s="60" t="s">
        <v>18</v>
      </c>
      <c r="M23" s="63" t="s">
        <v>18</v>
      </c>
      <c r="N23" s="59" t="s">
        <v>18</v>
      </c>
      <c r="O23" s="152"/>
      <c r="P23" s="152"/>
      <c r="Q23" s="565"/>
      <c r="R23" s="566"/>
    </row>
    <row r="24" ht="19.5" customHeight="1">
      <c r="A24" s="63">
        <v>1.0</v>
      </c>
      <c r="B24" s="60" t="s">
        <v>12132</v>
      </c>
      <c r="C24" s="60" t="s">
        <v>12133</v>
      </c>
      <c r="D24" s="63">
        <v>940.0</v>
      </c>
      <c r="E24" s="63" t="s">
        <v>18</v>
      </c>
      <c r="F24" s="63" t="s">
        <v>2387</v>
      </c>
      <c r="G24" s="60" t="s">
        <v>18</v>
      </c>
      <c r="H24" s="126">
        <v>43350.0</v>
      </c>
      <c r="I24" s="126">
        <v>43360.0</v>
      </c>
      <c r="J24" s="121" t="s">
        <v>12134</v>
      </c>
      <c r="K24" s="59" t="s">
        <v>18</v>
      </c>
      <c r="L24" s="60" t="s">
        <v>18</v>
      </c>
      <c r="M24" s="63" t="s">
        <v>18</v>
      </c>
      <c r="N24" s="59" t="s">
        <v>18</v>
      </c>
      <c r="O24" s="152"/>
      <c r="P24" s="152"/>
      <c r="Q24" s="565"/>
      <c r="R24" s="566"/>
    </row>
    <row r="25" ht="19.5" customHeight="1">
      <c r="A25" s="63">
        <v>2.0</v>
      </c>
      <c r="B25" s="60" t="s">
        <v>12135</v>
      </c>
      <c r="C25" s="60" t="s">
        <v>12136</v>
      </c>
      <c r="D25" s="63">
        <v>977.0</v>
      </c>
      <c r="E25" s="63" t="s">
        <v>18</v>
      </c>
      <c r="F25" s="63" t="s">
        <v>2387</v>
      </c>
      <c r="G25" s="60" t="s">
        <v>18</v>
      </c>
      <c r="H25" s="126">
        <v>43362.0</v>
      </c>
      <c r="I25" s="126">
        <v>43371.0</v>
      </c>
      <c r="J25" s="121" t="s">
        <v>12137</v>
      </c>
      <c r="K25" s="59" t="s">
        <v>18</v>
      </c>
      <c r="L25" s="60" t="s">
        <v>18</v>
      </c>
      <c r="M25" s="63" t="s">
        <v>18</v>
      </c>
      <c r="N25" s="59" t="s">
        <v>18</v>
      </c>
      <c r="O25" s="152"/>
      <c r="P25" s="152"/>
      <c r="Q25" s="565"/>
      <c r="R25" s="566"/>
      <c r="S25" s="152"/>
      <c r="T25" s="152"/>
      <c r="U25" s="152"/>
      <c r="V25" s="152"/>
      <c r="W25" s="152"/>
      <c r="X25" s="152"/>
      <c r="Y25" s="152"/>
      <c r="Z25" s="152"/>
      <c r="AA25" s="152"/>
      <c r="AB25" s="152"/>
      <c r="AC25" s="152"/>
      <c r="AD25" s="152"/>
    </row>
    <row r="26" ht="19.5" customHeight="1">
      <c r="A26" s="63">
        <v>1.0</v>
      </c>
      <c r="B26" s="60" t="s">
        <v>12138</v>
      </c>
      <c r="C26" s="60" t="s">
        <v>5671</v>
      </c>
      <c r="D26" s="63">
        <v>1039.0</v>
      </c>
      <c r="E26" s="63" t="s">
        <v>18</v>
      </c>
      <c r="F26" s="63" t="s">
        <v>2387</v>
      </c>
      <c r="G26" s="60" t="s">
        <v>18</v>
      </c>
      <c r="H26" s="126">
        <v>43378.0</v>
      </c>
      <c r="I26" s="126">
        <v>43382.0</v>
      </c>
      <c r="J26" s="121" t="s">
        <v>12139</v>
      </c>
      <c r="K26" s="59" t="s">
        <v>18</v>
      </c>
      <c r="L26" s="60" t="s">
        <v>18</v>
      </c>
      <c r="M26" s="63" t="s">
        <v>18</v>
      </c>
      <c r="N26" s="59" t="s">
        <v>18</v>
      </c>
      <c r="O26" s="152"/>
      <c r="P26" s="152"/>
      <c r="Q26" s="565"/>
      <c r="R26" s="566"/>
    </row>
    <row r="27" ht="19.5" customHeight="1">
      <c r="A27" s="63">
        <v>1.0</v>
      </c>
      <c r="B27" s="60" t="s">
        <v>12140</v>
      </c>
      <c r="C27" s="60" t="s">
        <v>12141</v>
      </c>
      <c r="D27" s="63">
        <v>1044.0</v>
      </c>
      <c r="E27" s="63" t="s">
        <v>18</v>
      </c>
      <c r="F27" s="63" t="s">
        <v>2387</v>
      </c>
      <c r="G27" s="60" t="s">
        <v>18</v>
      </c>
      <c r="H27" s="126">
        <v>43382.0</v>
      </c>
      <c r="I27" s="126">
        <v>43385.0</v>
      </c>
      <c r="J27" s="121" t="s">
        <v>12142</v>
      </c>
      <c r="K27" s="59" t="s">
        <v>18</v>
      </c>
      <c r="L27" s="60" t="s">
        <v>18</v>
      </c>
      <c r="M27" s="63" t="s">
        <v>18</v>
      </c>
      <c r="N27" s="59" t="s">
        <v>18</v>
      </c>
      <c r="O27" s="152"/>
      <c r="P27" s="152"/>
      <c r="Q27" s="565" t="s">
        <v>18</v>
      </c>
      <c r="R27" s="566" t="s">
        <v>18</v>
      </c>
    </row>
    <row r="28">
      <c r="A28" s="63">
        <v>1.0</v>
      </c>
      <c r="B28" s="60" t="s">
        <v>12143</v>
      </c>
      <c r="C28" s="60" t="s">
        <v>12144</v>
      </c>
      <c r="D28" s="63">
        <v>1073.0</v>
      </c>
      <c r="E28" s="63" t="s">
        <v>18</v>
      </c>
      <c r="F28" s="63" t="s">
        <v>2387</v>
      </c>
      <c r="G28" s="60" t="s">
        <v>18</v>
      </c>
      <c r="H28" s="126">
        <v>43391.0</v>
      </c>
      <c r="I28" s="126">
        <v>43395.0</v>
      </c>
      <c r="J28" s="121" t="s">
        <v>12145</v>
      </c>
      <c r="K28" s="59" t="s">
        <v>18</v>
      </c>
      <c r="L28" s="60" t="s">
        <v>18</v>
      </c>
      <c r="M28" s="63" t="s">
        <v>18</v>
      </c>
      <c r="N28" s="59" t="s">
        <v>18</v>
      </c>
      <c r="O28" s="152"/>
      <c r="P28" s="152"/>
      <c r="Q28" s="565"/>
      <c r="R28" s="566"/>
    </row>
    <row r="29">
      <c r="A29" s="63">
        <v>2.0</v>
      </c>
      <c r="B29" s="60" t="s">
        <v>12146</v>
      </c>
      <c r="C29" s="60" t="s">
        <v>12147</v>
      </c>
      <c r="D29" s="63" t="s">
        <v>18</v>
      </c>
      <c r="E29" s="63" t="s">
        <v>18</v>
      </c>
      <c r="F29" s="63" t="s">
        <v>2387</v>
      </c>
      <c r="G29" s="60" t="s">
        <v>6948</v>
      </c>
      <c r="H29" s="126">
        <v>43399.0</v>
      </c>
      <c r="I29" s="126">
        <v>43399.0</v>
      </c>
      <c r="J29" s="121" t="s">
        <v>12148</v>
      </c>
      <c r="K29" s="59" t="s">
        <v>18</v>
      </c>
      <c r="L29" s="60" t="s">
        <v>18</v>
      </c>
      <c r="M29" s="63" t="s">
        <v>18</v>
      </c>
      <c r="N29" s="59" t="s">
        <v>18</v>
      </c>
      <c r="O29" s="152"/>
      <c r="P29" s="152"/>
      <c r="Q29" s="569"/>
      <c r="R29" s="566"/>
    </row>
    <row r="30">
      <c r="A30" s="63">
        <v>1.0</v>
      </c>
      <c r="B30" s="60" t="s">
        <v>12149</v>
      </c>
      <c r="C30" s="60" t="s">
        <v>12150</v>
      </c>
      <c r="D30" s="63">
        <v>1125.0</v>
      </c>
      <c r="E30" s="63" t="s">
        <v>18</v>
      </c>
      <c r="F30" s="63" t="s">
        <v>2387</v>
      </c>
      <c r="G30" s="60" t="s">
        <v>18</v>
      </c>
      <c r="H30" s="126">
        <v>43405.0</v>
      </c>
      <c r="I30" s="126">
        <v>43410.0</v>
      </c>
      <c r="J30" s="121" t="s">
        <v>12151</v>
      </c>
      <c r="K30" s="59" t="s">
        <v>18</v>
      </c>
      <c r="L30" s="60" t="s">
        <v>18</v>
      </c>
      <c r="M30" s="63" t="s">
        <v>18</v>
      </c>
      <c r="N30" s="59" t="s">
        <v>18</v>
      </c>
      <c r="O30" s="152"/>
      <c r="P30" s="152"/>
      <c r="Q30" s="565"/>
      <c r="R30" s="566"/>
    </row>
    <row r="31">
      <c r="A31" s="63">
        <v>1.0</v>
      </c>
      <c r="B31" s="60" t="s">
        <v>12152</v>
      </c>
      <c r="C31" s="60" t="s">
        <v>12153</v>
      </c>
      <c r="D31" s="63">
        <v>1089.0</v>
      </c>
      <c r="E31" s="63" t="s">
        <v>18</v>
      </c>
      <c r="F31" s="63" t="s">
        <v>2387</v>
      </c>
      <c r="G31" s="60" t="s">
        <v>18</v>
      </c>
      <c r="H31" s="126">
        <v>43396.0</v>
      </c>
      <c r="I31" s="126">
        <v>43416.0</v>
      </c>
      <c r="J31" s="121" t="s">
        <v>12154</v>
      </c>
      <c r="K31" s="59" t="s">
        <v>18</v>
      </c>
      <c r="L31" s="60" t="s">
        <v>18</v>
      </c>
      <c r="M31" s="63" t="s">
        <v>18</v>
      </c>
      <c r="N31" s="59" t="s">
        <v>18</v>
      </c>
      <c r="O31" s="152"/>
      <c r="P31" s="152"/>
      <c r="Q31" s="565"/>
      <c r="R31" s="566"/>
    </row>
    <row r="32">
      <c r="A32" s="63">
        <v>1.0</v>
      </c>
      <c r="B32" s="60" t="s">
        <v>7747</v>
      </c>
      <c r="C32" s="60" t="s">
        <v>12155</v>
      </c>
      <c r="D32" s="63">
        <v>1124.0</v>
      </c>
      <c r="E32" s="63" t="s">
        <v>18</v>
      </c>
      <c r="F32" s="63" t="s">
        <v>2387</v>
      </c>
      <c r="G32" s="60" t="s">
        <v>18</v>
      </c>
      <c r="H32" s="126">
        <v>43405.0</v>
      </c>
      <c r="I32" s="126">
        <v>43416.0</v>
      </c>
      <c r="J32" s="121" t="s">
        <v>12156</v>
      </c>
      <c r="K32" s="59" t="s">
        <v>18</v>
      </c>
      <c r="L32" s="60" t="s">
        <v>18</v>
      </c>
      <c r="M32" s="208" t="s">
        <v>18</v>
      </c>
      <c r="N32" s="59" t="s">
        <v>18</v>
      </c>
      <c r="O32" s="152"/>
      <c r="P32" s="152"/>
      <c r="Q32" s="565" t="s">
        <v>18</v>
      </c>
      <c r="R32" s="566" t="s">
        <v>18</v>
      </c>
    </row>
    <row r="33" ht="90.0" customHeight="1">
      <c r="A33" s="63">
        <v>1.0</v>
      </c>
      <c r="B33" s="60" t="s">
        <v>12157</v>
      </c>
      <c r="C33" s="60" t="s">
        <v>4556</v>
      </c>
      <c r="D33" s="63" t="s">
        <v>18</v>
      </c>
      <c r="E33" s="63" t="s">
        <v>18</v>
      </c>
      <c r="F33" s="63" t="s">
        <v>2387</v>
      </c>
      <c r="G33" s="60" t="s">
        <v>18</v>
      </c>
      <c r="H33" s="126">
        <v>43418.0</v>
      </c>
      <c r="I33" s="126">
        <v>43423.0</v>
      </c>
      <c r="J33" s="121" t="s">
        <v>12158</v>
      </c>
      <c r="K33" s="59" t="s">
        <v>18</v>
      </c>
      <c r="L33" s="60" t="s">
        <v>18</v>
      </c>
      <c r="M33" s="63" t="s">
        <v>18</v>
      </c>
      <c r="N33" s="59" t="s">
        <v>18</v>
      </c>
      <c r="O33" s="152"/>
      <c r="P33" s="152"/>
      <c r="Q33" s="565" t="s">
        <v>18</v>
      </c>
      <c r="R33" s="566" t="s">
        <v>18</v>
      </c>
    </row>
    <row r="34" ht="52.5" customHeight="1">
      <c r="A34" s="63">
        <v>1.0</v>
      </c>
      <c r="B34" s="60" t="s">
        <v>12159</v>
      </c>
      <c r="C34" s="60" t="s">
        <v>4556</v>
      </c>
      <c r="D34" s="63">
        <v>1174.0</v>
      </c>
      <c r="E34" s="63" t="s">
        <v>18</v>
      </c>
      <c r="F34" s="63" t="s">
        <v>2387</v>
      </c>
      <c r="G34" s="60" t="s">
        <v>18</v>
      </c>
      <c r="H34" s="126">
        <v>43423.0</v>
      </c>
      <c r="I34" s="126">
        <v>43424.0</v>
      </c>
      <c r="J34" s="121" t="s">
        <v>12160</v>
      </c>
      <c r="K34" s="59" t="s">
        <v>18</v>
      </c>
      <c r="L34" s="60" t="s">
        <v>18</v>
      </c>
      <c r="M34" s="63" t="s">
        <v>18</v>
      </c>
      <c r="N34" s="59" t="s">
        <v>18</v>
      </c>
      <c r="O34" s="152"/>
      <c r="P34" s="152"/>
      <c r="Q34" s="565" t="s">
        <v>18</v>
      </c>
      <c r="R34" s="566" t="s">
        <v>18</v>
      </c>
    </row>
    <row r="35" ht="22.5" customHeight="1">
      <c r="A35" s="63">
        <v>1.0</v>
      </c>
      <c r="B35" s="60" t="s">
        <v>12161</v>
      </c>
      <c r="C35" s="60" t="s">
        <v>12162</v>
      </c>
      <c r="D35" s="63">
        <v>1208.0</v>
      </c>
      <c r="E35" s="63" t="s">
        <v>18</v>
      </c>
      <c r="F35" s="63" t="s">
        <v>2387</v>
      </c>
      <c r="G35" s="60" t="s">
        <v>18</v>
      </c>
      <c r="H35" s="126">
        <v>43430.0</v>
      </c>
      <c r="I35" s="126">
        <v>43433.0</v>
      </c>
      <c r="J35" s="121" t="s">
        <v>12163</v>
      </c>
      <c r="K35" s="59" t="s">
        <v>18</v>
      </c>
      <c r="L35" s="60" t="s">
        <v>18</v>
      </c>
      <c r="M35" s="63" t="s">
        <v>18</v>
      </c>
      <c r="N35" s="59" t="s">
        <v>18</v>
      </c>
      <c r="O35" s="152"/>
      <c r="P35" s="152"/>
      <c r="Q35" s="565" t="s">
        <v>18</v>
      </c>
      <c r="R35" s="566" t="s">
        <v>18</v>
      </c>
    </row>
    <row r="36" ht="30.75" customHeight="1">
      <c r="A36" s="63">
        <v>1.0</v>
      </c>
      <c r="B36" s="60" t="s">
        <v>1876</v>
      </c>
      <c r="C36" s="60" t="s">
        <v>12164</v>
      </c>
      <c r="D36" s="63">
        <v>1257.0</v>
      </c>
      <c r="E36" s="63" t="s">
        <v>18</v>
      </c>
      <c r="F36" s="63" t="s">
        <v>2387</v>
      </c>
      <c r="G36" s="60" t="s">
        <v>18</v>
      </c>
      <c r="H36" s="126">
        <v>43447.0</v>
      </c>
      <c r="I36" s="126">
        <v>43448.0</v>
      </c>
      <c r="J36" s="121" t="s">
        <v>12165</v>
      </c>
      <c r="K36" s="59" t="s">
        <v>18</v>
      </c>
      <c r="L36" s="60" t="s">
        <v>18</v>
      </c>
      <c r="M36" s="63" t="s">
        <v>18</v>
      </c>
      <c r="N36" s="59" t="s">
        <v>18</v>
      </c>
      <c r="O36" s="152"/>
      <c r="P36" s="152"/>
      <c r="Q36" s="565"/>
      <c r="R36" s="566"/>
    </row>
    <row r="37" ht="28.5" customHeight="1">
      <c r="A37" s="63">
        <v>1.0</v>
      </c>
      <c r="B37" s="60" t="s">
        <v>1617</v>
      </c>
      <c r="C37" s="60" t="s">
        <v>12166</v>
      </c>
      <c r="D37" s="63">
        <v>1287.0</v>
      </c>
      <c r="E37" s="63" t="s">
        <v>18</v>
      </c>
      <c r="F37" s="63" t="s">
        <v>2387</v>
      </c>
      <c r="G37" s="60" t="s">
        <v>18</v>
      </c>
      <c r="H37" s="126">
        <v>43458.0</v>
      </c>
      <c r="I37" s="205">
        <v>43461.0</v>
      </c>
      <c r="J37" s="121" t="s">
        <v>12167</v>
      </c>
      <c r="K37" s="59" t="s">
        <v>18</v>
      </c>
      <c r="L37" s="60" t="s">
        <v>18</v>
      </c>
      <c r="M37" s="63" t="s">
        <v>18</v>
      </c>
      <c r="N37" s="59" t="s">
        <v>18</v>
      </c>
      <c r="O37" s="152"/>
      <c r="P37" s="152"/>
      <c r="Q37" s="565" t="s">
        <v>18</v>
      </c>
      <c r="R37" s="566" t="s">
        <v>18</v>
      </c>
    </row>
    <row r="38" ht="21.0" customHeight="1">
      <c r="A38" s="63">
        <v>1.0</v>
      </c>
      <c r="B38" s="60" t="s">
        <v>12168</v>
      </c>
      <c r="C38" s="60" t="s">
        <v>93</v>
      </c>
      <c r="D38" s="63">
        <v>1262.0</v>
      </c>
      <c r="E38" s="63" t="s">
        <v>18</v>
      </c>
      <c r="F38" s="63" t="s">
        <v>2387</v>
      </c>
      <c r="G38" s="60" t="s">
        <v>18</v>
      </c>
      <c r="H38" s="126">
        <v>43448.0</v>
      </c>
      <c r="I38" s="205">
        <v>43462.0</v>
      </c>
      <c r="J38" s="121" t="s">
        <v>12169</v>
      </c>
      <c r="K38" s="59" t="s">
        <v>18</v>
      </c>
      <c r="L38" s="60" t="s">
        <v>18</v>
      </c>
      <c r="M38" s="63" t="s">
        <v>18</v>
      </c>
      <c r="N38" s="59" t="s">
        <v>18</v>
      </c>
      <c r="O38" s="152"/>
      <c r="P38" s="152"/>
      <c r="Q38" s="565"/>
      <c r="R38" s="566"/>
    </row>
    <row r="39" ht="21.0" customHeight="1">
      <c r="A39" s="63">
        <v>1.0</v>
      </c>
      <c r="B39" s="60" t="s">
        <v>457</v>
      </c>
      <c r="C39" s="60" t="s">
        <v>93</v>
      </c>
      <c r="D39" s="63">
        <v>1102.0</v>
      </c>
      <c r="E39" s="63" t="s">
        <v>6492</v>
      </c>
      <c r="F39" s="63" t="s">
        <v>2387</v>
      </c>
      <c r="G39" s="60" t="s">
        <v>18</v>
      </c>
      <c r="H39" s="126">
        <v>43402.0</v>
      </c>
      <c r="I39" s="63" t="s">
        <v>18</v>
      </c>
      <c r="J39" s="121" t="s">
        <v>12170</v>
      </c>
      <c r="K39" s="59">
        <v>1589665.0</v>
      </c>
      <c r="L39" s="60" t="s">
        <v>6494</v>
      </c>
      <c r="M39" s="61" t="s">
        <v>6495</v>
      </c>
      <c r="N39" s="59" t="s">
        <v>18</v>
      </c>
      <c r="O39" s="152"/>
      <c r="P39" s="152"/>
      <c r="Q39" s="565"/>
      <c r="R39" s="566"/>
    </row>
    <row r="40" ht="21.0" customHeight="1">
      <c r="A40" s="63">
        <v>1.0</v>
      </c>
      <c r="B40" s="60" t="s">
        <v>6737</v>
      </c>
      <c r="C40" s="60" t="s">
        <v>4556</v>
      </c>
      <c r="D40" s="63" t="s">
        <v>18</v>
      </c>
      <c r="E40" s="63" t="s">
        <v>12171</v>
      </c>
      <c r="F40" s="63" t="s">
        <v>2387</v>
      </c>
      <c r="G40" s="60" t="s">
        <v>2440</v>
      </c>
      <c r="H40" s="126">
        <v>43391.0</v>
      </c>
      <c r="I40" s="126">
        <v>43398.0</v>
      </c>
      <c r="J40" s="121" t="s">
        <v>12172</v>
      </c>
      <c r="K40" s="59">
        <v>4536590.0</v>
      </c>
      <c r="L40" s="60" t="s">
        <v>12173</v>
      </c>
      <c r="M40" s="61" t="s">
        <v>12174</v>
      </c>
      <c r="N40" s="59" t="s">
        <v>18</v>
      </c>
      <c r="O40" s="152"/>
      <c r="P40" s="152"/>
      <c r="Q40" s="565"/>
      <c r="R40" s="566"/>
    </row>
    <row r="41" ht="21.0" customHeight="1">
      <c r="A41" s="63" t="s">
        <v>12175</v>
      </c>
      <c r="B41" s="60" t="s">
        <v>328</v>
      </c>
      <c r="C41" s="60" t="s">
        <v>93</v>
      </c>
      <c r="D41" s="63">
        <v>776.0</v>
      </c>
      <c r="E41" s="63" t="s">
        <v>6601</v>
      </c>
      <c r="F41" s="63" t="s">
        <v>2387</v>
      </c>
      <c r="G41" s="60" t="s">
        <v>2440</v>
      </c>
      <c r="H41" s="64">
        <v>43305.0</v>
      </c>
      <c r="I41" s="64">
        <v>43306.0</v>
      </c>
      <c r="J41" s="121" t="s">
        <v>12176</v>
      </c>
      <c r="K41" s="59">
        <v>4785115.0</v>
      </c>
      <c r="L41" s="60" t="s">
        <v>12177</v>
      </c>
      <c r="M41" s="61" t="s">
        <v>6604</v>
      </c>
      <c r="N41" s="59" t="s">
        <v>18</v>
      </c>
      <c r="O41" s="152"/>
      <c r="P41" s="152"/>
      <c r="Q41" s="565" t="s">
        <v>18</v>
      </c>
      <c r="R41" s="566" t="s">
        <v>18</v>
      </c>
    </row>
    <row r="42" ht="19.5" customHeight="1">
      <c r="A42" s="63" t="s">
        <v>4898</v>
      </c>
      <c r="B42" s="60" t="s">
        <v>6634</v>
      </c>
      <c r="C42" s="60" t="s">
        <v>6635</v>
      </c>
      <c r="D42" s="63">
        <v>655.0</v>
      </c>
      <c r="E42" s="63" t="s">
        <v>6636</v>
      </c>
      <c r="F42" s="63" t="s">
        <v>2387</v>
      </c>
      <c r="G42" s="60" t="s">
        <v>18</v>
      </c>
      <c r="H42" s="126">
        <v>43325.0</v>
      </c>
      <c r="I42" s="64">
        <v>43339.0</v>
      </c>
      <c r="J42" s="121" t="s">
        <v>12178</v>
      </c>
      <c r="K42" s="59">
        <v>791717.67</v>
      </c>
      <c r="L42" s="60" t="s">
        <v>6638</v>
      </c>
      <c r="M42" s="61" t="s">
        <v>6639</v>
      </c>
      <c r="N42" s="59" t="s">
        <v>18</v>
      </c>
      <c r="O42" s="152"/>
      <c r="P42" s="152"/>
      <c r="Q42" s="565" t="s">
        <v>18</v>
      </c>
      <c r="R42" s="566" t="s">
        <v>18</v>
      </c>
    </row>
    <row r="43" ht="21.0" customHeight="1">
      <c r="A43" s="63">
        <v>1.0</v>
      </c>
      <c r="B43" s="60" t="s">
        <v>12179</v>
      </c>
      <c r="C43" s="60" t="s">
        <v>120</v>
      </c>
      <c r="D43" s="63">
        <v>1151.0</v>
      </c>
      <c r="E43" s="63" t="s">
        <v>12180</v>
      </c>
      <c r="F43" s="63" t="s">
        <v>2387</v>
      </c>
      <c r="G43" s="60" t="s">
        <v>18</v>
      </c>
      <c r="H43" s="126">
        <v>43416.0</v>
      </c>
      <c r="I43" s="126">
        <v>43416.0</v>
      </c>
      <c r="J43" s="139" t="s">
        <v>12181</v>
      </c>
      <c r="K43" s="59">
        <v>873929.0</v>
      </c>
      <c r="L43" s="60" t="s">
        <v>18</v>
      </c>
      <c r="M43" s="63" t="s">
        <v>18</v>
      </c>
      <c r="N43" s="59" t="s">
        <v>18</v>
      </c>
      <c r="O43" s="152"/>
      <c r="P43" s="152"/>
      <c r="Q43" s="565" t="s">
        <v>18</v>
      </c>
      <c r="R43" s="566" t="s">
        <v>18</v>
      </c>
    </row>
    <row r="44">
      <c r="A44" s="63" t="s">
        <v>12079</v>
      </c>
      <c r="B44" s="60" t="s">
        <v>52</v>
      </c>
      <c r="C44" s="60" t="s">
        <v>93</v>
      </c>
      <c r="D44" s="63" t="s">
        <v>18</v>
      </c>
      <c r="E44" s="63" t="s">
        <v>12182</v>
      </c>
      <c r="F44" s="63" t="s">
        <v>2387</v>
      </c>
      <c r="G44" s="60" t="s">
        <v>18</v>
      </c>
      <c r="H44" s="126">
        <v>43291.0</v>
      </c>
      <c r="I44" s="126">
        <v>43291.0</v>
      </c>
      <c r="J44" s="121" t="s">
        <v>12183</v>
      </c>
      <c r="K44" s="59">
        <v>341105.0</v>
      </c>
      <c r="L44" s="60" t="s">
        <v>12184</v>
      </c>
      <c r="M44" s="61" t="s">
        <v>12185</v>
      </c>
      <c r="N44" s="66">
        <v>341105.0</v>
      </c>
      <c r="O44" s="152"/>
      <c r="P44" s="152"/>
      <c r="Q44" s="565" t="s">
        <v>18</v>
      </c>
      <c r="R44" s="566" t="s">
        <v>18</v>
      </c>
    </row>
    <row r="45">
      <c r="A45" s="63" t="s">
        <v>12079</v>
      </c>
      <c r="B45" s="60" t="s">
        <v>52</v>
      </c>
      <c r="C45" s="60" t="s">
        <v>93</v>
      </c>
      <c r="D45" s="63" t="s">
        <v>18</v>
      </c>
      <c r="E45" s="63" t="s">
        <v>12182</v>
      </c>
      <c r="F45" s="63" t="s">
        <v>2387</v>
      </c>
      <c r="G45" s="60" t="s">
        <v>18</v>
      </c>
      <c r="H45" s="126">
        <v>43283.0</v>
      </c>
      <c r="I45" s="126">
        <v>43284.0</v>
      </c>
      <c r="J45" s="121" t="s">
        <v>12186</v>
      </c>
      <c r="K45" s="59">
        <v>341105.0</v>
      </c>
      <c r="L45" s="60" t="s">
        <v>12184</v>
      </c>
      <c r="M45" s="63" t="s">
        <v>18</v>
      </c>
      <c r="N45" s="59" t="s">
        <v>18</v>
      </c>
      <c r="O45" s="152"/>
      <c r="P45" s="152"/>
      <c r="Q45" s="565" t="s">
        <v>18</v>
      </c>
      <c r="R45" s="566" t="s">
        <v>18</v>
      </c>
    </row>
    <row r="46">
      <c r="A46" s="63">
        <v>1.0</v>
      </c>
      <c r="B46" s="60" t="s">
        <v>457</v>
      </c>
      <c r="C46" s="60" t="s">
        <v>6698</v>
      </c>
      <c r="D46" s="63">
        <v>922.0</v>
      </c>
      <c r="E46" s="63" t="s">
        <v>6699</v>
      </c>
      <c r="F46" s="63" t="s">
        <v>2387</v>
      </c>
      <c r="G46" s="60" t="s">
        <v>18</v>
      </c>
      <c r="H46" s="126">
        <v>43405.0</v>
      </c>
      <c r="I46" s="126">
        <v>43412.0</v>
      </c>
      <c r="J46" s="121" t="s">
        <v>12187</v>
      </c>
      <c r="K46" s="59" t="s">
        <v>18</v>
      </c>
      <c r="L46" s="60" t="s">
        <v>18</v>
      </c>
      <c r="M46" s="63" t="s">
        <v>18</v>
      </c>
      <c r="N46" s="59" t="s">
        <v>18</v>
      </c>
      <c r="O46" s="152"/>
      <c r="P46" s="152"/>
      <c r="Q46" s="565" t="s">
        <v>18</v>
      </c>
      <c r="R46" s="566" t="s">
        <v>18</v>
      </c>
    </row>
    <row r="47">
      <c r="A47" s="63">
        <v>1.0</v>
      </c>
      <c r="B47" s="60" t="s">
        <v>457</v>
      </c>
      <c r="C47" s="60" t="s">
        <v>116</v>
      </c>
      <c r="D47" s="63">
        <v>1175.0</v>
      </c>
      <c r="E47" s="63" t="s">
        <v>6699</v>
      </c>
      <c r="F47" s="63" t="s">
        <v>2387</v>
      </c>
      <c r="G47" s="60" t="s">
        <v>5228</v>
      </c>
      <c r="H47" s="126">
        <v>43423.0</v>
      </c>
      <c r="I47" s="126">
        <v>43427.0</v>
      </c>
      <c r="J47" s="121" t="s">
        <v>12188</v>
      </c>
      <c r="K47" s="59">
        <v>6259584.0</v>
      </c>
      <c r="L47" s="60" t="s">
        <v>12189</v>
      </c>
      <c r="M47" s="63" t="s">
        <v>18</v>
      </c>
      <c r="N47" s="59" t="s">
        <v>18</v>
      </c>
      <c r="O47" s="152"/>
      <c r="P47" s="152"/>
      <c r="Q47" s="565"/>
      <c r="R47" s="566"/>
    </row>
    <row r="48">
      <c r="A48" s="63">
        <v>1.0</v>
      </c>
      <c r="B48" s="60" t="s">
        <v>457</v>
      </c>
      <c r="C48" s="60" t="s">
        <v>116</v>
      </c>
      <c r="D48" s="63">
        <v>1096.0</v>
      </c>
      <c r="E48" s="63" t="s">
        <v>6699</v>
      </c>
      <c r="F48" s="63" t="s">
        <v>2387</v>
      </c>
      <c r="G48" s="60" t="s">
        <v>5228</v>
      </c>
      <c r="H48" s="126">
        <v>43461.0</v>
      </c>
      <c r="I48" s="63" t="s">
        <v>18</v>
      </c>
      <c r="J48" s="121" t="s">
        <v>12190</v>
      </c>
      <c r="K48" s="59">
        <v>6365678.64</v>
      </c>
      <c r="L48" s="60" t="s">
        <v>12189</v>
      </c>
      <c r="M48" s="63" t="s">
        <v>18</v>
      </c>
      <c r="N48" s="59" t="s">
        <v>18</v>
      </c>
      <c r="O48" s="152"/>
      <c r="P48" s="152"/>
      <c r="Q48" s="565" t="s">
        <v>18</v>
      </c>
      <c r="R48" s="566" t="s">
        <v>18</v>
      </c>
    </row>
    <row r="49" ht="25.5" customHeight="1">
      <c r="A49" s="63" t="s">
        <v>12103</v>
      </c>
      <c r="B49" s="60" t="s">
        <v>5256</v>
      </c>
      <c r="C49" s="60" t="s">
        <v>120</v>
      </c>
      <c r="D49" s="63" t="s">
        <v>18</v>
      </c>
      <c r="E49" s="63" t="s">
        <v>8572</v>
      </c>
      <c r="F49" s="63" t="s">
        <v>2387</v>
      </c>
      <c r="G49" s="60" t="s">
        <v>18</v>
      </c>
      <c r="H49" s="126">
        <v>43305.0</v>
      </c>
      <c r="I49" s="126">
        <v>43306.0</v>
      </c>
      <c r="J49" s="121" t="s">
        <v>12191</v>
      </c>
      <c r="K49" s="59">
        <v>1828357.0</v>
      </c>
      <c r="L49" s="60" t="s">
        <v>12192</v>
      </c>
      <c r="M49" s="63" t="s">
        <v>18</v>
      </c>
      <c r="N49" s="59" t="s">
        <v>18</v>
      </c>
      <c r="O49" s="152"/>
      <c r="P49" s="152"/>
      <c r="Q49" s="565"/>
      <c r="R49" s="566"/>
    </row>
    <row r="50" ht="25.5" customHeight="1">
      <c r="A50" s="63" t="s">
        <v>12175</v>
      </c>
      <c r="B50" s="60" t="s">
        <v>12193</v>
      </c>
      <c r="C50" s="60" t="s">
        <v>12194</v>
      </c>
      <c r="D50" s="63">
        <v>903.0</v>
      </c>
      <c r="E50" s="63" t="s">
        <v>8577</v>
      </c>
      <c r="F50" s="63" t="s">
        <v>2387</v>
      </c>
      <c r="G50" s="60" t="s">
        <v>6719</v>
      </c>
      <c r="H50" s="126">
        <v>43347.0</v>
      </c>
      <c r="I50" s="126">
        <v>43362.0</v>
      </c>
      <c r="J50" s="121" t="s">
        <v>12195</v>
      </c>
      <c r="K50" s="59">
        <v>2.94599988E8</v>
      </c>
      <c r="L50" s="60" t="s">
        <v>12196</v>
      </c>
      <c r="M50" s="61" t="s">
        <v>8580</v>
      </c>
      <c r="N50" s="66" t="s">
        <v>18</v>
      </c>
      <c r="O50" s="152"/>
      <c r="P50" s="152"/>
      <c r="Q50" s="565"/>
      <c r="R50" s="566"/>
    </row>
    <row r="51" ht="25.5" customHeight="1">
      <c r="A51" s="63" t="s">
        <v>12103</v>
      </c>
      <c r="B51" s="60" t="s">
        <v>108</v>
      </c>
      <c r="C51" s="60" t="s">
        <v>8033</v>
      </c>
      <c r="D51" s="63" t="s">
        <v>18</v>
      </c>
      <c r="E51" s="63" t="s">
        <v>8034</v>
      </c>
      <c r="F51" s="63" t="s">
        <v>2387</v>
      </c>
      <c r="G51" s="60" t="s">
        <v>5736</v>
      </c>
      <c r="H51" s="126">
        <v>43383.0</v>
      </c>
      <c r="I51" s="126">
        <v>43384.0</v>
      </c>
      <c r="J51" s="121" t="s">
        <v>12197</v>
      </c>
      <c r="K51" s="59">
        <v>8.2651551E7</v>
      </c>
      <c r="L51" s="60" t="s">
        <v>18</v>
      </c>
      <c r="M51" s="61" t="s">
        <v>12198</v>
      </c>
      <c r="N51" s="59" t="s">
        <v>18</v>
      </c>
      <c r="O51" s="152"/>
      <c r="P51" s="152"/>
      <c r="Q51" s="565"/>
      <c r="R51" s="566"/>
    </row>
    <row r="52" ht="25.5" customHeight="1">
      <c r="A52" s="63" t="s">
        <v>12103</v>
      </c>
      <c r="B52" s="60" t="s">
        <v>108</v>
      </c>
      <c r="C52" s="60" t="s">
        <v>8033</v>
      </c>
      <c r="D52" s="63" t="s">
        <v>18</v>
      </c>
      <c r="E52" s="63" t="s">
        <v>8034</v>
      </c>
      <c r="F52" s="63" t="s">
        <v>2387</v>
      </c>
      <c r="G52" s="60" t="s">
        <v>5736</v>
      </c>
      <c r="H52" s="126">
        <v>43395.0</v>
      </c>
      <c r="I52" s="126">
        <v>43396.0</v>
      </c>
      <c r="J52" s="121" t="s">
        <v>12199</v>
      </c>
      <c r="K52" s="59">
        <v>7.2312349E7</v>
      </c>
      <c r="L52" s="60" t="s">
        <v>18</v>
      </c>
      <c r="M52" s="61" t="s">
        <v>12198</v>
      </c>
      <c r="N52" s="59" t="s">
        <v>18</v>
      </c>
      <c r="O52" s="152"/>
      <c r="P52" s="152"/>
      <c r="Q52" s="565" t="s">
        <v>18</v>
      </c>
      <c r="R52" s="566" t="s">
        <v>18</v>
      </c>
    </row>
    <row r="53">
      <c r="A53" s="63" t="s">
        <v>12103</v>
      </c>
      <c r="B53" s="60" t="s">
        <v>108</v>
      </c>
      <c r="C53" s="60" t="s">
        <v>8033</v>
      </c>
      <c r="D53" s="63">
        <v>1171.0</v>
      </c>
      <c r="E53" s="63" t="s">
        <v>8034</v>
      </c>
      <c r="F53" s="63" t="s">
        <v>2387</v>
      </c>
      <c r="G53" s="60" t="s">
        <v>5736</v>
      </c>
      <c r="H53" s="205">
        <v>43423.0</v>
      </c>
      <c r="I53" s="126">
        <v>43426.0</v>
      </c>
      <c r="J53" s="121" t="s">
        <v>12200</v>
      </c>
      <c r="K53" s="59">
        <v>7.6557758E7</v>
      </c>
      <c r="L53" s="60" t="s">
        <v>18</v>
      </c>
      <c r="M53" s="61" t="s">
        <v>12198</v>
      </c>
      <c r="N53" s="59" t="s">
        <v>18</v>
      </c>
      <c r="O53" s="152"/>
      <c r="P53" s="152"/>
      <c r="Q53" s="565" t="s">
        <v>18</v>
      </c>
      <c r="R53" s="566" t="s">
        <v>18</v>
      </c>
    </row>
    <row r="54">
      <c r="A54" s="63">
        <v>1.0</v>
      </c>
      <c r="B54" s="60" t="s">
        <v>457</v>
      </c>
      <c r="C54" s="60" t="s">
        <v>93</v>
      </c>
      <c r="D54" s="63">
        <v>817.0</v>
      </c>
      <c r="E54" s="63" t="s">
        <v>5841</v>
      </c>
      <c r="F54" s="63" t="s">
        <v>2387</v>
      </c>
      <c r="G54" s="60"/>
      <c r="H54" s="126">
        <v>43376.0</v>
      </c>
      <c r="I54" s="126">
        <v>43402.0</v>
      </c>
      <c r="J54" s="121" t="s">
        <v>12201</v>
      </c>
      <c r="K54" s="59">
        <v>1223319.0</v>
      </c>
      <c r="L54" s="60" t="s">
        <v>12202</v>
      </c>
      <c r="M54" s="63" t="s">
        <v>18</v>
      </c>
      <c r="N54" s="59" t="s">
        <v>18</v>
      </c>
      <c r="O54" s="152"/>
      <c r="P54" s="152"/>
      <c r="Q54" s="565"/>
      <c r="R54" s="566"/>
    </row>
    <row r="55">
      <c r="A55" s="63" t="s">
        <v>12079</v>
      </c>
      <c r="B55" s="60" t="s">
        <v>1275</v>
      </c>
      <c r="C55" s="60" t="s">
        <v>326</v>
      </c>
      <c r="D55" s="63">
        <v>818.0</v>
      </c>
      <c r="E55" s="63" t="s">
        <v>8381</v>
      </c>
      <c r="F55" s="63" t="s">
        <v>2387</v>
      </c>
      <c r="G55" s="60" t="s">
        <v>18</v>
      </c>
      <c r="H55" s="64">
        <v>43318.0</v>
      </c>
      <c r="I55" s="126">
        <v>43320.0</v>
      </c>
      <c r="J55" s="121" t="s">
        <v>12203</v>
      </c>
      <c r="K55" s="59">
        <v>1830909.0</v>
      </c>
      <c r="L55" s="60" t="s">
        <v>18</v>
      </c>
      <c r="M55" s="61" t="s">
        <v>18</v>
      </c>
      <c r="N55" s="59" t="s">
        <v>18</v>
      </c>
      <c r="O55" s="152"/>
      <c r="P55" s="152"/>
      <c r="Q55" s="565"/>
      <c r="R55" s="566"/>
    </row>
    <row r="56">
      <c r="A56" s="63" t="s">
        <v>4872</v>
      </c>
      <c r="B56" s="60" t="s">
        <v>7414</v>
      </c>
      <c r="C56" s="60" t="s">
        <v>5734</v>
      </c>
      <c r="D56" s="63">
        <v>529.0</v>
      </c>
      <c r="E56" s="63" t="s">
        <v>7415</v>
      </c>
      <c r="F56" s="63" t="s">
        <v>2387</v>
      </c>
      <c r="G56" s="60" t="s">
        <v>6475</v>
      </c>
      <c r="H56" s="126">
        <v>43271.0</v>
      </c>
      <c r="I56" s="126">
        <v>43272.0</v>
      </c>
      <c r="J56" s="121" t="s">
        <v>12204</v>
      </c>
      <c r="K56" s="59">
        <v>526156.0</v>
      </c>
      <c r="L56" s="60" t="s">
        <v>7416</v>
      </c>
      <c r="M56" s="61" t="s">
        <v>7417</v>
      </c>
      <c r="N56" s="66" t="s">
        <v>18</v>
      </c>
      <c r="O56" s="152"/>
      <c r="P56" s="152"/>
      <c r="Q56" s="565"/>
      <c r="R56" s="566"/>
    </row>
    <row r="57" ht="42.0" customHeight="1">
      <c r="A57" s="63">
        <v>1.0</v>
      </c>
      <c r="B57" s="60" t="s">
        <v>12205</v>
      </c>
      <c r="C57" s="60" t="s">
        <v>4556</v>
      </c>
      <c r="D57" s="63">
        <v>1284.0</v>
      </c>
      <c r="E57" s="63" t="s">
        <v>7195</v>
      </c>
      <c r="F57" s="63" t="s">
        <v>2387</v>
      </c>
      <c r="G57" s="60" t="s">
        <v>18</v>
      </c>
      <c r="H57" s="126">
        <v>43455.0</v>
      </c>
      <c r="I57" s="126">
        <v>43461.0</v>
      </c>
      <c r="J57" s="121" t="s">
        <v>12206</v>
      </c>
      <c r="K57" s="59" t="s">
        <v>18</v>
      </c>
      <c r="L57" s="60" t="s">
        <v>18</v>
      </c>
      <c r="M57" s="63" t="s">
        <v>18</v>
      </c>
      <c r="N57" s="59" t="s">
        <v>18</v>
      </c>
      <c r="O57" s="152"/>
      <c r="P57" s="152"/>
      <c r="Q57" s="565"/>
      <c r="R57" s="566"/>
    </row>
    <row r="58">
      <c r="A58" s="63" t="s">
        <v>12079</v>
      </c>
      <c r="B58" s="60" t="s">
        <v>2988</v>
      </c>
      <c r="C58" s="60" t="s">
        <v>326</v>
      </c>
      <c r="D58" s="63" t="s">
        <v>18</v>
      </c>
      <c r="E58" s="63" t="s">
        <v>7486</v>
      </c>
      <c r="F58" s="63" t="s">
        <v>2387</v>
      </c>
      <c r="G58" s="60" t="s">
        <v>18</v>
      </c>
      <c r="H58" s="126">
        <v>43278.0</v>
      </c>
      <c r="I58" s="126">
        <v>43279.0</v>
      </c>
      <c r="J58" s="121" t="s">
        <v>12207</v>
      </c>
      <c r="K58" s="59">
        <v>5170000.0</v>
      </c>
      <c r="L58" s="60" t="s">
        <v>18</v>
      </c>
      <c r="M58" s="63" t="s">
        <v>18</v>
      </c>
      <c r="N58" s="59" t="s">
        <v>18</v>
      </c>
      <c r="O58" s="152"/>
      <c r="P58" s="152"/>
      <c r="Q58" s="565"/>
      <c r="R58" s="566"/>
    </row>
    <row r="59">
      <c r="A59" s="63" t="s">
        <v>12079</v>
      </c>
      <c r="B59" s="60" t="s">
        <v>5493</v>
      </c>
      <c r="C59" s="60" t="s">
        <v>6178</v>
      </c>
      <c r="D59" s="63" t="s">
        <v>18</v>
      </c>
      <c r="E59" s="63" t="s">
        <v>7064</v>
      </c>
      <c r="F59" s="63" t="s">
        <v>2387</v>
      </c>
      <c r="G59" s="60" t="s">
        <v>18</v>
      </c>
      <c r="H59" s="126">
        <v>43265.0</v>
      </c>
      <c r="I59" s="126">
        <v>43265.0</v>
      </c>
      <c r="J59" s="121" t="s">
        <v>12208</v>
      </c>
      <c r="K59" s="59">
        <v>90961.0</v>
      </c>
      <c r="L59" s="60" t="s">
        <v>18</v>
      </c>
      <c r="M59" s="63" t="s">
        <v>18</v>
      </c>
      <c r="N59" s="59" t="s">
        <v>18</v>
      </c>
      <c r="O59" s="152"/>
      <c r="P59" s="152"/>
      <c r="Q59" s="565" t="s">
        <v>18</v>
      </c>
      <c r="R59" s="566" t="s">
        <v>18</v>
      </c>
    </row>
    <row r="60" ht="24.0" customHeight="1">
      <c r="A60" s="63" t="s">
        <v>12079</v>
      </c>
      <c r="B60" s="60" t="s">
        <v>5493</v>
      </c>
      <c r="C60" s="60" t="s">
        <v>6178</v>
      </c>
      <c r="D60" s="63" t="s">
        <v>18</v>
      </c>
      <c r="E60" s="63" t="s">
        <v>7064</v>
      </c>
      <c r="F60" s="63" t="s">
        <v>2387</v>
      </c>
      <c r="G60" s="60" t="s">
        <v>18</v>
      </c>
      <c r="H60" s="126">
        <v>43348.0</v>
      </c>
      <c r="I60" s="126">
        <v>43354.0</v>
      </c>
      <c r="J60" s="121" t="s">
        <v>12209</v>
      </c>
      <c r="K60" s="59">
        <v>90961.0</v>
      </c>
      <c r="L60" s="60" t="s">
        <v>12210</v>
      </c>
      <c r="M60" s="63" t="s">
        <v>18</v>
      </c>
      <c r="N60" s="59" t="s">
        <v>18</v>
      </c>
      <c r="O60" s="152"/>
      <c r="P60" s="152"/>
      <c r="Q60" s="565" t="s">
        <v>18</v>
      </c>
      <c r="R60" s="566" t="s">
        <v>18</v>
      </c>
    </row>
    <row r="61">
      <c r="A61" s="63" t="s">
        <v>12079</v>
      </c>
      <c r="B61" s="60" t="s">
        <v>5493</v>
      </c>
      <c r="C61" s="60" t="s">
        <v>6178</v>
      </c>
      <c r="D61" s="63" t="s">
        <v>18</v>
      </c>
      <c r="E61" s="63" t="s">
        <v>7064</v>
      </c>
      <c r="F61" s="63" t="s">
        <v>2387</v>
      </c>
      <c r="G61" s="60" t="s">
        <v>18</v>
      </c>
      <c r="H61" s="126">
        <v>43355.0</v>
      </c>
      <c r="I61" s="126">
        <v>43361.0</v>
      </c>
      <c r="J61" s="121" t="s">
        <v>12211</v>
      </c>
      <c r="K61" s="59">
        <v>90961.0</v>
      </c>
      <c r="L61" s="60" t="s">
        <v>12210</v>
      </c>
      <c r="M61" s="63" t="s">
        <v>18</v>
      </c>
      <c r="N61" s="59" t="s">
        <v>18</v>
      </c>
      <c r="O61" s="152"/>
      <c r="P61" s="152"/>
      <c r="Q61" s="565" t="s">
        <v>18</v>
      </c>
      <c r="R61" s="566" t="s">
        <v>18</v>
      </c>
    </row>
    <row r="62" ht="27.0" customHeight="1">
      <c r="A62" s="63" t="s">
        <v>12079</v>
      </c>
      <c r="B62" s="60" t="s">
        <v>5493</v>
      </c>
      <c r="C62" s="60" t="s">
        <v>6178</v>
      </c>
      <c r="D62" s="63" t="s">
        <v>18</v>
      </c>
      <c r="E62" s="63" t="s">
        <v>7064</v>
      </c>
      <c r="F62" s="63" t="s">
        <v>2387</v>
      </c>
      <c r="G62" s="60" t="s">
        <v>18</v>
      </c>
      <c r="H62" s="126">
        <v>43378.0</v>
      </c>
      <c r="I62" s="126">
        <v>43378.0</v>
      </c>
      <c r="J62" s="121" t="s">
        <v>12212</v>
      </c>
      <c r="K62" s="59">
        <v>90961.0</v>
      </c>
      <c r="L62" s="60" t="s">
        <v>7066</v>
      </c>
      <c r="M62" s="63" t="s">
        <v>18</v>
      </c>
      <c r="N62" s="59" t="s">
        <v>18</v>
      </c>
      <c r="O62" s="152"/>
      <c r="P62" s="152"/>
      <c r="Q62" s="565"/>
      <c r="R62" s="566"/>
    </row>
    <row r="63" ht="59.25" customHeight="1">
      <c r="A63" s="63" t="s">
        <v>12079</v>
      </c>
      <c r="B63" s="60" t="s">
        <v>5493</v>
      </c>
      <c r="C63" s="60" t="s">
        <v>6178</v>
      </c>
      <c r="D63" s="63" t="s">
        <v>18</v>
      </c>
      <c r="E63" s="63" t="s">
        <v>7064</v>
      </c>
      <c r="F63" s="63" t="s">
        <v>2387</v>
      </c>
      <c r="G63" s="60" t="s">
        <v>18</v>
      </c>
      <c r="H63" s="126">
        <v>43391.0</v>
      </c>
      <c r="I63" s="126">
        <v>43391.0</v>
      </c>
      <c r="J63" s="121" t="s">
        <v>12213</v>
      </c>
      <c r="K63" s="59">
        <v>90961.0</v>
      </c>
      <c r="L63" s="60" t="s">
        <v>7066</v>
      </c>
      <c r="M63" s="61" t="s">
        <v>7067</v>
      </c>
      <c r="N63" s="66">
        <v>27288.3</v>
      </c>
      <c r="O63" s="570"/>
      <c r="P63" s="570"/>
      <c r="Q63" s="565"/>
      <c r="R63" s="566"/>
      <c r="S63" s="34"/>
      <c r="T63" s="34"/>
    </row>
    <row r="64" ht="57.0" customHeight="1">
      <c r="A64" s="63" t="s">
        <v>12079</v>
      </c>
      <c r="B64" s="60" t="s">
        <v>1801</v>
      </c>
      <c r="C64" s="60" t="s">
        <v>12214</v>
      </c>
      <c r="D64" s="63" t="s">
        <v>18</v>
      </c>
      <c r="E64" s="63" t="s">
        <v>12215</v>
      </c>
      <c r="F64" s="63" t="s">
        <v>2387</v>
      </c>
      <c r="G64" s="60" t="s">
        <v>2440</v>
      </c>
      <c r="H64" s="126">
        <v>43278.0</v>
      </c>
      <c r="I64" s="126">
        <v>43278.0</v>
      </c>
      <c r="J64" s="121" t="s">
        <v>12216</v>
      </c>
      <c r="K64" s="59">
        <v>59007.0</v>
      </c>
      <c r="L64" s="60" t="s">
        <v>12217</v>
      </c>
      <c r="M64" s="61" t="s">
        <v>12218</v>
      </c>
      <c r="N64" s="66">
        <v>59007.0</v>
      </c>
      <c r="O64" s="152"/>
      <c r="P64" s="152"/>
      <c r="Q64" s="565"/>
      <c r="R64" s="566"/>
    </row>
    <row r="65" ht="24.75" customHeight="1">
      <c r="A65" s="63" t="s">
        <v>12079</v>
      </c>
      <c r="B65" s="60" t="s">
        <v>1801</v>
      </c>
      <c r="C65" s="60" t="s">
        <v>12214</v>
      </c>
      <c r="D65" s="63" t="s">
        <v>18</v>
      </c>
      <c r="E65" s="63" t="s">
        <v>12215</v>
      </c>
      <c r="F65" s="63" t="s">
        <v>2387</v>
      </c>
      <c r="G65" s="60" t="s">
        <v>2440</v>
      </c>
      <c r="H65" s="126">
        <v>43278.0</v>
      </c>
      <c r="I65" s="126">
        <v>43278.0</v>
      </c>
      <c r="J65" s="121" t="s">
        <v>12219</v>
      </c>
      <c r="K65" s="59">
        <v>63916.0</v>
      </c>
      <c r="L65" s="60" t="s">
        <v>12220</v>
      </c>
      <c r="M65" s="61" t="s">
        <v>12218</v>
      </c>
      <c r="N65" s="66">
        <v>63916.0</v>
      </c>
      <c r="O65" s="152"/>
      <c r="P65" s="152"/>
      <c r="Q65" s="565" t="s">
        <v>18</v>
      </c>
      <c r="R65" s="566" t="s">
        <v>18</v>
      </c>
    </row>
    <row r="66">
      <c r="A66" s="63" t="s">
        <v>12079</v>
      </c>
      <c r="B66" s="60" t="s">
        <v>12221</v>
      </c>
      <c r="C66" s="60" t="s">
        <v>12214</v>
      </c>
      <c r="D66" s="63">
        <v>622.0</v>
      </c>
      <c r="E66" s="63" t="s">
        <v>12215</v>
      </c>
      <c r="F66" s="63" t="s">
        <v>2387</v>
      </c>
      <c r="G66" s="60" t="s">
        <v>18</v>
      </c>
      <c r="H66" s="126">
        <v>43265.0</v>
      </c>
      <c r="I66" s="126">
        <v>43266.0</v>
      </c>
      <c r="J66" s="121" t="s">
        <v>12222</v>
      </c>
      <c r="K66" s="59">
        <v>122923.0</v>
      </c>
      <c r="L66" s="60" t="s">
        <v>12223</v>
      </c>
      <c r="M66" s="63" t="s">
        <v>18</v>
      </c>
      <c r="N66" s="59" t="s">
        <v>18</v>
      </c>
      <c r="O66" s="152"/>
      <c r="P66" s="152"/>
      <c r="Q66" s="565" t="s">
        <v>18</v>
      </c>
      <c r="R66" s="566" t="s">
        <v>18</v>
      </c>
    </row>
    <row r="67" ht="42.0" customHeight="1">
      <c r="A67" s="63" t="s">
        <v>12103</v>
      </c>
      <c r="B67" s="60" t="s">
        <v>102</v>
      </c>
      <c r="C67" s="60" t="s">
        <v>326</v>
      </c>
      <c r="D67" s="63">
        <v>642.0</v>
      </c>
      <c r="E67" s="63" t="s">
        <v>12224</v>
      </c>
      <c r="F67" s="63" t="s">
        <v>2387</v>
      </c>
      <c r="G67" s="60" t="s">
        <v>18</v>
      </c>
      <c r="H67" s="126">
        <v>43269.0</v>
      </c>
      <c r="I67" s="76">
        <v>43269.0</v>
      </c>
      <c r="J67" s="139" t="s">
        <v>12225</v>
      </c>
      <c r="K67" s="59">
        <v>2161187.0</v>
      </c>
      <c r="L67" s="60" t="s">
        <v>18</v>
      </c>
      <c r="M67" s="63" t="s">
        <v>18</v>
      </c>
      <c r="N67" s="59" t="s">
        <v>18</v>
      </c>
      <c r="O67" s="152"/>
      <c r="P67" s="152"/>
      <c r="Q67" s="565"/>
      <c r="R67" s="566"/>
    </row>
    <row r="68">
      <c r="A68" s="63" t="s">
        <v>12103</v>
      </c>
      <c r="B68" s="60" t="s">
        <v>108</v>
      </c>
      <c r="C68" s="60" t="s">
        <v>326</v>
      </c>
      <c r="D68" s="63">
        <v>646.0</v>
      </c>
      <c r="E68" s="63" t="s">
        <v>12226</v>
      </c>
      <c r="F68" s="63" t="s">
        <v>2387</v>
      </c>
      <c r="G68" s="60" t="s">
        <v>18</v>
      </c>
      <c r="H68" s="126">
        <v>43270.0</v>
      </c>
      <c r="I68" s="126">
        <v>43270.0</v>
      </c>
      <c r="J68" s="121" t="s">
        <v>12227</v>
      </c>
      <c r="K68" s="59">
        <v>4450599.0</v>
      </c>
      <c r="L68" s="60" t="s">
        <v>18</v>
      </c>
      <c r="M68" s="63" t="s">
        <v>18</v>
      </c>
      <c r="N68" s="59" t="s">
        <v>18</v>
      </c>
      <c r="O68" s="152"/>
      <c r="P68" s="152"/>
      <c r="Q68" s="565" t="s">
        <v>18</v>
      </c>
      <c r="R68" s="566" t="s">
        <v>18</v>
      </c>
    </row>
    <row r="69">
      <c r="A69" s="63" t="s">
        <v>12103</v>
      </c>
      <c r="B69" s="60" t="s">
        <v>108</v>
      </c>
      <c r="C69" s="60" t="s">
        <v>326</v>
      </c>
      <c r="D69" s="63">
        <v>659.0</v>
      </c>
      <c r="E69" s="63" t="s">
        <v>12226</v>
      </c>
      <c r="F69" s="63" t="s">
        <v>2387</v>
      </c>
      <c r="G69" s="60" t="s">
        <v>18</v>
      </c>
      <c r="H69" s="126">
        <v>43271.0</v>
      </c>
      <c r="I69" s="126">
        <v>43271.0</v>
      </c>
      <c r="J69" s="121" t="s">
        <v>12228</v>
      </c>
      <c r="K69" s="59">
        <v>4450599.0</v>
      </c>
      <c r="L69" s="60" t="s">
        <v>18</v>
      </c>
      <c r="M69" s="63" t="s">
        <v>18</v>
      </c>
      <c r="N69" s="59" t="s">
        <v>18</v>
      </c>
      <c r="O69" s="152"/>
      <c r="P69" s="152"/>
      <c r="Q69" s="565" t="s">
        <v>18</v>
      </c>
      <c r="R69" s="566" t="s">
        <v>18</v>
      </c>
    </row>
    <row r="70" ht="22.5" customHeight="1">
      <c r="A70" s="63" t="s">
        <v>12103</v>
      </c>
      <c r="B70" s="60" t="s">
        <v>108</v>
      </c>
      <c r="C70" s="60" t="s">
        <v>326</v>
      </c>
      <c r="D70" s="63">
        <v>659.0</v>
      </c>
      <c r="E70" s="63" t="s">
        <v>12226</v>
      </c>
      <c r="F70" s="63" t="s">
        <v>2387</v>
      </c>
      <c r="G70" s="60" t="s">
        <v>18</v>
      </c>
      <c r="H70" s="126">
        <v>43304.0</v>
      </c>
      <c r="I70" s="126">
        <v>43305.0</v>
      </c>
      <c r="J70" s="121" t="s">
        <v>12229</v>
      </c>
      <c r="K70" s="59">
        <v>2938789.0</v>
      </c>
      <c r="L70" s="60" t="s">
        <v>18</v>
      </c>
      <c r="M70" s="63" t="s">
        <v>18</v>
      </c>
      <c r="N70" s="59" t="s">
        <v>18</v>
      </c>
      <c r="O70" s="152"/>
      <c r="P70" s="152"/>
      <c r="Q70" s="565"/>
      <c r="R70" s="566"/>
    </row>
    <row r="71">
      <c r="A71" s="63" t="s">
        <v>12103</v>
      </c>
      <c r="B71" s="60" t="s">
        <v>5582</v>
      </c>
      <c r="C71" s="60" t="s">
        <v>2943</v>
      </c>
      <c r="D71" s="63">
        <v>648.0</v>
      </c>
      <c r="E71" s="63" t="s">
        <v>12230</v>
      </c>
      <c r="F71" s="63" t="s">
        <v>2387</v>
      </c>
      <c r="G71" s="60" t="s">
        <v>18</v>
      </c>
      <c r="H71" s="126">
        <v>43271.0</v>
      </c>
      <c r="I71" s="126">
        <v>43272.0</v>
      </c>
      <c r="J71" s="121" t="s">
        <v>12231</v>
      </c>
      <c r="K71" s="59">
        <v>250425.0</v>
      </c>
      <c r="L71" s="60" t="s">
        <v>12232</v>
      </c>
      <c r="M71" s="61" t="s">
        <v>12233</v>
      </c>
      <c r="N71" s="59" t="s">
        <v>18</v>
      </c>
      <c r="O71" s="152"/>
      <c r="P71" s="152"/>
      <c r="Q71" s="565" t="s">
        <v>18</v>
      </c>
      <c r="R71" s="566" t="s">
        <v>18</v>
      </c>
    </row>
    <row r="72">
      <c r="A72" s="63" t="s">
        <v>12103</v>
      </c>
      <c r="B72" s="60" t="s">
        <v>5582</v>
      </c>
      <c r="C72" s="60" t="s">
        <v>2943</v>
      </c>
      <c r="D72" s="63" t="s">
        <v>18</v>
      </c>
      <c r="E72" s="63" t="s">
        <v>12230</v>
      </c>
      <c r="F72" s="63" t="s">
        <v>2387</v>
      </c>
      <c r="G72" s="60" t="s">
        <v>18</v>
      </c>
      <c r="H72" s="126">
        <v>43315.0</v>
      </c>
      <c r="I72" s="126">
        <v>43318.0</v>
      </c>
      <c r="J72" s="121" t="s">
        <v>12234</v>
      </c>
      <c r="K72" s="59">
        <v>250425.0</v>
      </c>
      <c r="L72" s="60" t="s">
        <v>12232</v>
      </c>
      <c r="M72" s="61" t="s">
        <v>12233</v>
      </c>
      <c r="N72" s="59" t="s">
        <v>18</v>
      </c>
      <c r="O72" s="152"/>
      <c r="P72" s="152"/>
      <c r="Q72" s="565"/>
      <c r="R72" s="566"/>
    </row>
    <row r="73">
      <c r="A73" s="63" t="s">
        <v>12103</v>
      </c>
      <c r="B73" s="60" t="s">
        <v>5582</v>
      </c>
      <c r="C73" s="60" t="s">
        <v>2943</v>
      </c>
      <c r="D73" s="63" t="s">
        <v>18</v>
      </c>
      <c r="E73" s="63" t="s">
        <v>12230</v>
      </c>
      <c r="F73" s="63" t="s">
        <v>2387</v>
      </c>
      <c r="G73" s="60" t="s">
        <v>18</v>
      </c>
      <c r="H73" s="126">
        <v>43325.0</v>
      </c>
      <c r="I73" s="126">
        <v>43325.0</v>
      </c>
      <c r="J73" s="121" t="s">
        <v>12235</v>
      </c>
      <c r="K73" s="138">
        <v>250425.0</v>
      </c>
      <c r="L73" s="60" t="s">
        <v>12232</v>
      </c>
      <c r="M73" s="61" t="s">
        <v>12233</v>
      </c>
      <c r="N73" s="59" t="s">
        <v>18</v>
      </c>
      <c r="O73" s="152"/>
      <c r="P73" s="152"/>
      <c r="Q73" s="565"/>
      <c r="R73" s="566"/>
    </row>
    <row r="74" ht="30.75" customHeight="1">
      <c r="A74" s="63" t="s">
        <v>12103</v>
      </c>
      <c r="B74" s="60" t="s">
        <v>5582</v>
      </c>
      <c r="C74" s="226" t="s">
        <v>2943</v>
      </c>
      <c r="D74" s="63" t="s">
        <v>18</v>
      </c>
      <c r="E74" s="63" t="s">
        <v>12230</v>
      </c>
      <c r="F74" s="63" t="s">
        <v>2387</v>
      </c>
      <c r="G74" s="60" t="s">
        <v>2440</v>
      </c>
      <c r="H74" s="126">
        <v>43342.0</v>
      </c>
      <c r="I74" s="126">
        <v>43347.0</v>
      </c>
      <c r="J74" s="121" t="s">
        <v>12236</v>
      </c>
      <c r="K74" s="59">
        <v>250425.0</v>
      </c>
      <c r="L74" s="60" t="s">
        <v>12237</v>
      </c>
      <c r="M74" s="61" t="s">
        <v>12233</v>
      </c>
      <c r="N74" s="59" t="s">
        <v>18</v>
      </c>
      <c r="O74" s="152"/>
      <c r="P74" s="152"/>
      <c r="Q74" s="565"/>
      <c r="R74" s="566"/>
    </row>
    <row r="75" ht="29.25" customHeight="1">
      <c r="A75" s="63" t="s">
        <v>12103</v>
      </c>
      <c r="B75" s="60" t="s">
        <v>5582</v>
      </c>
      <c r="C75" s="60" t="s">
        <v>2943</v>
      </c>
      <c r="D75" s="63" t="s">
        <v>18</v>
      </c>
      <c r="E75" s="63" t="s">
        <v>12230</v>
      </c>
      <c r="F75" s="63" t="s">
        <v>2387</v>
      </c>
      <c r="G75" s="60" t="s">
        <v>2440</v>
      </c>
      <c r="H75" s="126">
        <v>43431.0</v>
      </c>
      <c r="I75" s="126">
        <v>43431.0</v>
      </c>
      <c r="J75" s="121" t="s">
        <v>12238</v>
      </c>
      <c r="K75" s="59">
        <v>250425.0</v>
      </c>
      <c r="L75" s="60" t="s">
        <v>12237</v>
      </c>
      <c r="M75" s="61" t="s">
        <v>12233</v>
      </c>
      <c r="N75" s="66">
        <v>250425.0</v>
      </c>
      <c r="O75" s="152"/>
      <c r="P75" s="152"/>
      <c r="Q75" s="565" t="s">
        <v>18</v>
      </c>
      <c r="R75" s="566" t="s">
        <v>18</v>
      </c>
    </row>
    <row r="76" ht="33.75" customHeight="1">
      <c r="A76" s="63" t="s">
        <v>12079</v>
      </c>
      <c r="B76" s="60" t="s">
        <v>12239</v>
      </c>
      <c r="C76" s="60" t="s">
        <v>12240</v>
      </c>
      <c r="D76" s="63" t="s">
        <v>18</v>
      </c>
      <c r="E76" s="63" t="s">
        <v>12241</v>
      </c>
      <c r="F76" s="63" t="s">
        <v>2387</v>
      </c>
      <c r="G76" s="60" t="s">
        <v>18</v>
      </c>
      <c r="H76" s="126">
        <v>43293.0</v>
      </c>
      <c r="I76" s="126">
        <v>43293.0</v>
      </c>
      <c r="J76" s="121" t="s">
        <v>12183</v>
      </c>
      <c r="K76" s="59">
        <v>63726.0</v>
      </c>
      <c r="L76" s="60" t="s">
        <v>12242</v>
      </c>
      <c r="M76" s="61" t="s">
        <v>12243</v>
      </c>
      <c r="N76" s="66">
        <v>63726.0</v>
      </c>
      <c r="O76" s="152"/>
      <c r="P76" s="152"/>
      <c r="Q76" s="565"/>
      <c r="R76" s="566"/>
      <c r="S76" s="152"/>
      <c r="T76" s="152"/>
      <c r="U76" s="152"/>
      <c r="V76" s="152"/>
      <c r="W76" s="152"/>
      <c r="X76" s="152"/>
      <c r="Y76" s="152"/>
      <c r="Z76" s="152"/>
      <c r="AA76" s="152"/>
      <c r="AB76" s="152"/>
      <c r="AC76" s="152"/>
      <c r="AD76" s="152"/>
    </row>
    <row r="77">
      <c r="A77" s="63" t="s">
        <v>12079</v>
      </c>
      <c r="B77" s="60" t="s">
        <v>12239</v>
      </c>
      <c r="C77" s="60" t="s">
        <v>12240</v>
      </c>
      <c r="D77" s="63">
        <v>653.0</v>
      </c>
      <c r="E77" s="63" t="s">
        <v>12241</v>
      </c>
      <c r="F77" s="63" t="s">
        <v>2387</v>
      </c>
      <c r="G77" s="60" t="s">
        <v>18</v>
      </c>
      <c r="H77" s="126">
        <v>43272.0</v>
      </c>
      <c r="I77" s="126">
        <v>43272.0</v>
      </c>
      <c r="J77" s="121" t="s">
        <v>12244</v>
      </c>
      <c r="K77" s="59">
        <v>63726.0</v>
      </c>
      <c r="L77" s="60" t="s">
        <v>18</v>
      </c>
      <c r="M77" s="63" t="s">
        <v>18</v>
      </c>
      <c r="N77" s="59" t="s">
        <v>18</v>
      </c>
      <c r="O77" s="152"/>
      <c r="P77" s="152"/>
      <c r="Q77" s="565" t="s">
        <v>18</v>
      </c>
      <c r="R77" s="566" t="s">
        <v>18</v>
      </c>
      <c r="S77" s="152"/>
      <c r="T77" s="152"/>
      <c r="U77" s="152"/>
      <c r="V77" s="152"/>
      <c r="W77" s="152"/>
      <c r="X77" s="152"/>
      <c r="Y77" s="152"/>
      <c r="Z77" s="152"/>
      <c r="AA77" s="152"/>
      <c r="AB77" s="152"/>
      <c r="AC77" s="152"/>
      <c r="AD77" s="152"/>
    </row>
    <row r="78">
      <c r="A78" s="63" t="s">
        <v>12079</v>
      </c>
      <c r="B78" s="60" t="s">
        <v>12239</v>
      </c>
      <c r="C78" s="60" t="s">
        <v>12240</v>
      </c>
      <c r="D78" s="63" t="s">
        <v>18</v>
      </c>
      <c r="E78" s="63" t="s">
        <v>12241</v>
      </c>
      <c r="F78" s="63" t="s">
        <v>2387</v>
      </c>
      <c r="G78" s="60" t="s">
        <v>18</v>
      </c>
      <c r="H78" s="126">
        <v>43291.0</v>
      </c>
      <c r="I78" s="126">
        <v>43292.0</v>
      </c>
      <c r="J78" s="121" t="s">
        <v>12245</v>
      </c>
      <c r="K78" s="59">
        <v>63726.0</v>
      </c>
      <c r="L78" s="60" t="s">
        <v>12242</v>
      </c>
      <c r="M78" s="63" t="s">
        <v>18</v>
      </c>
      <c r="N78" s="59" t="s">
        <v>18</v>
      </c>
      <c r="O78" s="152"/>
      <c r="P78" s="152"/>
      <c r="Q78" s="565"/>
      <c r="R78" s="566"/>
      <c r="S78" s="152"/>
      <c r="T78" s="152"/>
      <c r="U78" s="152"/>
      <c r="V78" s="152"/>
      <c r="W78" s="152"/>
      <c r="X78" s="152"/>
      <c r="Y78" s="152"/>
      <c r="Z78" s="152"/>
      <c r="AA78" s="152"/>
      <c r="AB78" s="152"/>
      <c r="AC78" s="152"/>
      <c r="AD78" s="152"/>
    </row>
    <row r="79" ht="45.0" customHeight="1">
      <c r="A79" s="63" t="s">
        <v>577</v>
      </c>
      <c r="B79" s="60" t="s">
        <v>123</v>
      </c>
      <c r="C79" s="63" t="s">
        <v>577</v>
      </c>
      <c r="D79" s="63" t="s">
        <v>18</v>
      </c>
      <c r="E79" s="63" t="s">
        <v>12246</v>
      </c>
      <c r="F79" s="63" t="s">
        <v>2387</v>
      </c>
      <c r="G79" s="60" t="s">
        <v>18</v>
      </c>
      <c r="H79" s="126">
        <v>43273.0</v>
      </c>
      <c r="I79" s="126">
        <v>43273.0</v>
      </c>
      <c r="J79" s="121" t="s">
        <v>12247</v>
      </c>
      <c r="K79" s="59">
        <v>64500.0</v>
      </c>
      <c r="L79" s="60" t="s">
        <v>18</v>
      </c>
      <c r="M79" s="63" t="s">
        <v>18</v>
      </c>
      <c r="N79" s="59" t="s">
        <v>18</v>
      </c>
      <c r="O79" s="152"/>
      <c r="P79" s="152"/>
      <c r="Q79" s="565"/>
      <c r="R79" s="566"/>
      <c r="S79" s="152"/>
      <c r="T79" s="152"/>
      <c r="U79" s="152"/>
      <c r="V79" s="152"/>
      <c r="W79" s="152"/>
      <c r="X79" s="152"/>
      <c r="Y79" s="152"/>
      <c r="Z79" s="152"/>
      <c r="AA79" s="152"/>
      <c r="AB79" s="152"/>
      <c r="AC79" s="152"/>
      <c r="AD79" s="157"/>
    </row>
    <row r="80" ht="45.0" customHeight="1">
      <c r="A80" s="63" t="s">
        <v>577</v>
      </c>
      <c r="B80" s="60" t="s">
        <v>123</v>
      </c>
      <c r="C80" s="63" t="s">
        <v>577</v>
      </c>
      <c r="D80" s="63" t="s">
        <v>18</v>
      </c>
      <c r="E80" s="63" t="s">
        <v>12246</v>
      </c>
      <c r="F80" s="63" t="s">
        <v>2387</v>
      </c>
      <c r="G80" s="60" t="s">
        <v>18</v>
      </c>
      <c r="H80" s="126">
        <v>43313.0</v>
      </c>
      <c r="I80" s="126">
        <v>43314.0</v>
      </c>
      <c r="J80" s="121" t="s">
        <v>12248</v>
      </c>
      <c r="K80" s="59">
        <v>64500.0</v>
      </c>
      <c r="L80" s="60" t="s">
        <v>18</v>
      </c>
      <c r="M80" s="63" t="s">
        <v>18</v>
      </c>
      <c r="N80" s="59" t="s">
        <v>18</v>
      </c>
      <c r="O80" s="152"/>
      <c r="P80" s="152"/>
      <c r="Q80" s="565"/>
      <c r="R80" s="566"/>
      <c r="S80" s="152"/>
      <c r="T80" s="152"/>
      <c r="U80" s="152"/>
      <c r="V80" s="152"/>
      <c r="W80" s="152"/>
      <c r="X80" s="152"/>
      <c r="Y80" s="152"/>
      <c r="Z80" s="152"/>
      <c r="AA80" s="152"/>
      <c r="AB80" s="152"/>
      <c r="AC80" s="152"/>
      <c r="AD80" s="157"/>
    </row>
    <row r="81">
      <c r="A81" s="63" t="s">
        <v>577</v>
      </c>
      <c r="B81" s="60" t="s">
        <v>123</v>
      </c>
      <c r="C81" s="63" t="s">
        <v>577</v>
      </c>
      <c r="D81" s="63" t="s">
        <v>18</v>
      </c>
      <c r="E81" s="63" t="s">
        <v>12246</v>
      </c>
      <c r="F81" s="63" t="s">
        <v>2387</v>
      </c>
      <c r="G81" s="60" t="s">
        <v>18</v>
      </c>
      <c r="H81" s="126">
        <v>43368.0</v>
      </c>
      <c r="I81" s="126">
        <v>43370.0</v>
      </c>
      <c r="J81" s="121" t="s">
        <v>12249</v>
      </c>
      <c r="K81" s="59">
        <v>64500.0</v>
      </c>
      <c r="L81" s="60" t="s">
        <v>12250</v>
      </c>
      <c r="M81" s="63" t="s">
        <v>18</v>
      </c>
      <c r="N81" s="59" t="s">
        <v>18</v>
      </c>
      <c r="O81" s="152"/>
      <c r="P81" s="152"/>
      <c r="Q81" s="565" t="s">
        <v>18</v>
      </c>
      <c r="R81" s="566" t="s">
        <v>18</v>
      </c>
      <c r="S81" s="152"/>
      <c r="T81" s="152"/>
      <c r="U81" s="152"/>
      <c r="V81" s="152"/>
      <c r="W81" s="152"/>
      <c r="X81" s="152"/>
      <c r="Y81" s="152"/>
      <c r="Z81" s="152"/>
      <c r="AA81" s="152"/>
      <c r="AB81" s="152"/>
      <c r="AC81" s="152"/>
      <c r="AD81" s="157"/>
    </row>
    <row r="82" ht="25.5" customHeight="1">
      <c r="A82" s="63" t="s">
        <v>577</v>
      </c>
      <c r="B82" s="60" t="s">
        <v>123</v>
      </c>
      <c r="C82" s="63" t="s">
        <v>577</v>
      </c>
      <c r="D82" s="63" t="s">
        <v>18</v>
      </c>
      <c r="E82" s="63" t="s">
        <v>12246</v>
      </c>
      <c r="F82" s="63" t="s">
        <v>2387</v>
      </c>
      <c r="G82" s="60" t="s">
        <v>18</v>
      </c>
      <c r="H82" s="126">
        <v>43405.0</v>
      </c>
      <c r="I82" s="126">
        <v>43405.0</v>
      </c>
      <c r="J82" s="121" t="s">
        <v>12251</v>
      </c>
      <c r="K82" s="59">
        <v>64500.0</v>
      </c>
      <c r="L82" s="60" t="s">
        <v>12250</v>
      </c>
      <c r="M82" s="61" t="s">
        <v>577</v>
      </c>
      <c r="N82" s="66">
        <v>64500.0</v>
      </c>
      <c r="O82" s="152"/>
      <c r="P82" s="152"/>
      <c r="Q82" s="565" t="s">
        <v>18</v>
      </c>
      <c r="R82" s="566" t="s">
        <v>18</v>
      </c>
      <c r="S82" s="152"/>
      <c r="T82" s="152"/>
      <c r="U82" s="152"/>
      <c r="V82" s="152"/>
      <c r="W82" s="152"/>
      <c r="X82" s="152"/>
      <c r="Y82" s="152"/>
      <c r="Z82" s="152"/>
      <c r="AA82" s="152"/>
      <c r="AB82" s="152"/>
      <c r="AC82" s="152"/>
      <c r="AD82" s="152"/>
    </row>
    <row r="83" ht="41.25" customHeight="1">
      <c r="A83" s="63" t="s">
        <v>12079</v>
      </c>
      <c r="B83" s="60" t="s">
        <v>1287</v>
      </c>
      <c r="C83" s="60" t="s">
        <v>120</v>
      </c>
      <c r="D83" s="63" t="s">
        <v>18</v>
      </c>
      <c r="E83" s="63" t="s">
        <v>12252</v>
      </c>
      <c r="F83" s="63" t="s">
        <v>2387</v>
      </c>
      <c r="G83" s="60" t="s">
        <v>18</v>
      </c>
      <c r="H83" s="64">
        <v>43276.0</v>
      </c>
      <c r="I83" s="126">
        <v>43277.0</v>
      </c>
      <c r="J83" s="121" t="s">
        <v>12253</v>
      </c>
      <c r="K83" s="59">
        <v>2248958.0</v>
      </c>
      <c r="L83" s="125" t="s">
        <v>18</v>
      </c>
      <c r="M83" s="63" t="s">
        <v>18</v>
      </c>
      <c r="N83" s="59" t="s">
        <v>18</v>
      </c>
      <c r="O83" s="152"/>
      <c r="P83" s="152"/>
      <c r="Q83" s="565"/>
      <c r="R83" s="566"/>
      <c r="S83" s="152"/>
      <c r="T83" s="152"/>
      <c r="U83" s="152"/>
      <c r="V83" s="152"/>
      <c r="W83" s="152"/>
      <c r="X83" s="152"/>
      <c r="Y83" s="152"/>
      <c r="Z83" s="152"/>
      <c r="AA83" s="152"/>
      <c r="AB83" s="152"/>
      <c r="AC83" s="152"/>
      <c r="AD83" s="152"/>
    </row>
    <row r="84" ht="41.25" customHeight="1">
      <c r="A84" s="63" t="s">
        <v>12079</v>
      </c>
      <c r="B84" s="60" t="s">
        <v>8042</v>
      </c>
      <c r="C84" s="60" t="s">
        <v>116</v>
      </c>
      <c r="D84" s="63" t="s">
        <v>18</v>
      </c>
      <c r="E84" s="63" t="s">
        <v>12254</v>
      </c>
      <c r="F84" s="63" t="s">
        <v>2387</v>
      </c>
      <c r="G84" s="60" t="s">
        <v>18</v>
      </c>
      <c r="H84" s="126">
        <v>43278.0</v>
      </c>
      <c r="I84" s="126">
        <v>43278.0</v>
      </c>
      <c r="J84" s="121" t="s">
        <v>12255</v>
      </c>
      <c r="K84" s="59">
        <v>6268824.0</v>
      </c>
      <c r="L84" s="60" t="s">
        <v>18</v>
      </c>
      <c r="M84" s="63" t="s">
        <v>18</v>
      </c>
      <c r="N84" s="59" t="s">
        <v>18</v>
      </c>
      <c r="O84" s="152"/>
      <c r="P84" s="152"/>
      <c r="Q84" s="565"/>
      <c r="R84" s="566"/>
      <c r="S84" s="152"/>
      <c r="T84" s="152"/>
      <c r="U84" s="152"/>
      <c r="V84" s="152"/>
      <c r="W84" s="152"/>
      <c r="X84" s="152"/>
      <c r="Y84" s="152"/>
      <c r="Z84" s="152"/>
      <c r="AA84" s="152"/>
      <c r="AB84" s="152"/>
      <c r="AC84" s="152"/>
      <c r="AD84" s="152"/>
    </row>
    <row r="85" ht="24.0" customHeight="1">
      <c r="A85" s="63" t="s">
        <v>12079</v>
      </c>
      <c r="B85" s="60" t="s">
        <v>8183</v>
      </c>
      <c r="C85" s="60" t="s">
        <v>291</v>
      </c>
      <c r="D85" s="63">
        <v>670.0</v>
      </c>
      <c r="E85" s="63" t="s">
        <v>12256</v>
      </c>
      <c r="F85" s="63" t="s">
        <v>2387</v>
      </c>
      <c r="G85" s="60" t="s">
        <v>18</v>
      </c>
      <c r="H85" s="126">
        <v>43279.0</v>
      </c>
      <c r="I85" s="126">
        <v>43280.0</v>
      </c>
      <c r="J85" s="121" t="s">
        <v>12257</v>
      </c>
      <c r="K85" s="59">
        <v>839372.0</v>
      </c>
      <c r="L85" s="60" t="s">
        <v>18</v>
      </c>
      <c r="M85" s="63" t="s">
        <v>18</v>
      </c>
      <c r="N85" s="59" t="s">
        <v>18</v>
      </c>
      <c r="O85" s="152"/>
      <c r="P85" s="152"/>
      <c r="Q85" s="565"/>
      <c r="R85" s="566"/>
      <c r="S85" s="152"/>
      <c r="T85" s="152"/>
      <c r="U85" s="152"/>
      <c r="V85" s="152"/>
      <c r="W85" s="152"/>
      <c r="X85" s="152"/>
      <c r="Y85" s="152"/>
      <c r="Z85" s="152"/>
      <c r="AA85" s="152"/>
      <c r="AB85" s="152"/>
      <c r="AC85" s="152"/>
      <c r="AD85" s="157"/>
    </row>
    <row r="86" ht="34.5" customHeight="1">
      <c r="A86" s="63" t="s">
        <v>577</v>
      </c>
      <c r="B86" s="60" t="s">
        <v>2360</v>
      </c>
      <c r="C86" s="63" t="s">
        <v>577</v>
      </c>
      <c r="D86" s="63">
        <v>676.0</v>
      </c>
      <c r="E86" s="63" t="s">
        <v>12258</v>
      </c>
      <c r="F86" s="63" t="s">
        <v>2387</v>
      </c>
      <c r="G86" s="60" t="s">
        <v>18</v>
      </c>
      <c r="H86" s="126">
        <v>43280.0</v>
      </c>
      <c r="I86" s="126">
        <v>43280.0</v>
      </c>
      <c r="J86" s="121" t="s">
        <v>12259</v>
      </c>
      <c r="K86" s="59">
        <v>64500.0</v>
      </c>
      <c r="L86" s="60" t="s">
        <v>18</v>
      </c>
      <c r="M86" s="63" t="s">
        <v>18</v>
      </c>
      <c r="N86" s="59" t="s">
        <v>18</v>
      </c>
      <c r="O86" s="152"/>
      <c r="P86" s="152"/>
      <c r="Q86" s="565"/>
      <c r="R86" s="566"/>
      <c r="S86" s="152"/>
      <c r="T86" s="152"/>
      <c r="U86" s="152"/>
      <c r="V86" s="152"/>
      <c r="W86" s="152"/>
      <c r="X86" s="152"/>
      <c r="Y86" s="152"/>
      <c r="Z86" s="152"/>
      <c r="AA86" s="152"/>
      <c r="AB86" s="152"/>
      <c r="AC86" s="152"/>
      <c r="AD86" s="152"/>
    </row>
    <row r="87" ht="34.5" customHeight="1">
      <c r="A87" s="63" t="s">
        <v>12103</v>
      </c>
      <c r="B87" s="60" t="s">
        <v>102</v>
      </c>
      <c r="C87" s="60" t="s">
        <v>93</v>
      </c>
      <c r="D87" s="63" t="s">
        <v>18</v>
      </c>
      <c r="E87" s="63" t="s">
        <v>12260</v>
      </c>
      <c r="F87" s="63" t="s">
        <v>2387</v>
      </c>
      <c r="G87" s="60" t="s">
        <v>18</v>
      </c>
      <c r="H87" s="126">
        <v>43285.0</v>
      </c>
      <c r="I87" s="126">
        <v>43286.0</v>
      </c>
      <c r="J87" s="121" t="s">
        <v>12261</v>
      </c>
      <c r="K87" s="59">
        <v>1297320.0</v>
      </c>
      <c r="L87" s="60" t="s">
        <v>18</v>
      </c>
      <c r="M87" s="63" t="s">
        <v>18</v>
      </c>
      <c r="N87" s="59" t="s">
        <v>18</v>
      </c>
      <c r="O87" s="152"/>
      <c r="P87" s="152"/>
      <c r="Q87" s="565"/>
      <c r="R87" s="566"/>
      <c r="S87" s="152"/>
      <c r="T87" s="152"/>
      <c r="U87" s="152"/>
      <c r="V87" s="152"/>
      <c r="W87" s="152"/>
      <c r="X87" s="152"/>
      <c r="Y87" s="152"/>
      <c r="Z87" s="152"/>
      <c r="AA87" s="152"/>
      <c r="AB87" s="152"/>
      <c r="AC87" s="152"/>
      <c r="AD87" s="152"/>
    </row>
    <row r="88" ht="34.5" customHeight="1">
      <c r="A88" s="63" t="s">
        <v>12103</v>
      </c>
      <c r="B88" s="60" t="s">
        <v>102</v>
      </c>
      <c r="C88" s="60" t="s">
        <v>93</v>
      </c>
      <c r="D88" s="63">
        <v>1042.0</v>
      </c>
      <c r="E88" s="63" t="s">
        <v>12260</v>
      </c>
      <c r="F88" s="63" t="s">
        <v>2387</v>
      </c>
      <c r="G88" s="60" t="s">
        <v>18</v>
      </c>
      <c r="H88" s="126">
        <v>43382.0</v>
      </c>
      <c r="I88" s="126">
        <v>43383.0</v>
      </c>
      <c r="J88" s="121" t="s">
        <v>12262</v>
      </c>
      <c r="K88" s="59">
        <v>1297320.0</v>
      </c>
      <c r="L88" s="60" t="s">
        <v>18</v>
      </c>
      <c r="M88" s="63" t="s">
        <v>18</v>
      </c>
      <c r="N88" s="59" t="s">
        <v>18</v>
      </c>
      <c r="O88" s="152"/>
      <c r="P88" s="152"/>
      <c r="Q88" s="565"/>
      <c r="R88" s="566"/>
      <c r="S88" s="152"/>
      <c r="T88" s="152"/>
      <c r="U88" s="152"/>
      <c r="V88" s="152"/>
      <c r="W88" s="152"/>
      <c r="X88" s="152"/>
      <c r="Y88" s="152"/>
      <c r="Z88" s="152"/>
      <c r="AA88" s="152"/>
      <c r="AB88" s="152"/>
      <c r="AC88" s="152"/>
      <c r="AD88" s="152"/>
    </row>
    <row r="89" ht="34.5" customHeight="1">
      <c r="A89" s="63" t="s">
        <v>12079</v>
      </c>
      <c r="B89" s="60" t="s">
        <v>12263</v>
      </c>
      <c r="C89" s="60" t="s">
        <v>93</v>
      </c>
      <c r="D89" s="63">
        <v>692.0</v>
      </c>
      <c r="E89" s="63" t="s">
        <v>12260</v>
      </c>
      <c r="F89" s="63" t="s">
        <v>2387</v>
      </c>
      <c r="G89" s="60" t="s">
        <v>18</v>
      </c>
      <c r="H89" s="126">
        <v>43285.0</v>
      </c>
      <c r="I89" s="126">
        <v>43286.0</v>
      </c>
      <c r="J89" s="121" t="s">
        <v>12264</v>
      </c>
      <c r="K89" s="59">
        <v>1297320.0</v>
      </c>
      <c r="L89" s="60" t="s">
        <v>18</v>
      </c>
      <c r="M89" s="63" t="s">
        <v>18</v>
      </c>
      <c r="N89" s="59" t="s">
        <v>18</v>
      </c>
      <c r="O89" s="152"/>
      <c r="P89" s="152"/>
      <c r="Q89" s="565"/>
      <c r="R89" s="566"/>
      <c r="S89" s="152"/>
      <c r="T89" s="152"/>
      <c r="U89" s="152"/>
      <c r="V89" s="152"/>
      <c r="W89" s="152"/>
      <c r="X89" s="152"/>
      <c r="Y89" s="152"/>
      <c r="Z89" s="152"/>
      <c r="AA89" s="152"/>
      <c r="AB89" s="152"/>
      <c r="AC89" s="152"/>
      <c r="AD89" s="152"/>
    </row>
    <row r="90" ht="34.5" customHeight="1">
      <c r="A90" s="63" t="s">
        <v>12079</v>
      </c>
      <c r="B90" s="60" t="s">
        <v>12265</v>
      </c>
      <c r="C90" s="60" t="s">
        <v>93</v>
      </c>
      <c r="D90" s="63">
        <v>695.0</v>
      </c>
      <c r="E90" s="63" t="s">
        <v>12260</v>
      </c>
      <c r="F90" s="63" t="s">
        <v>2387</v>
      </c>
      <c r="G90" s="60" t="s">
        <v>18</v>
      </c>
      <c r="H90" s="126">
        <v>43285.0</v>
      </c>
      <c r="I90" s="126">
        <v>43286.0</v>
      </c>
      <c r="J90" s="121" t="s">
        <v>12266</v>
      </c>
      <c r="K90" s="59">
        <v>1184767.0</v>
      </c>
      <c r="L90" s="60" t="s">
        <v>18</v>
      </c>
      <c r="M90" s="63" t="s">
        <v>18</v>
      </c>
      <c r="N90" s="59" t="s">
        <v>18</v>
      </c>
      <c r="O90" s="152"/>
      <c r="P90" s="152"/>
      <c r="Q90" s="565"/>
      <c r="R90" s="566"/>
      <c r="S90" s="152"/>
      <c r="T90" s="152"/>
      <c r="U90" s="152"/>
      <c r="V90" s="152"/>
      <c r="W90" s="152"/>
      <c r="X90" s="152"/>
      <c r="Y90" s="152"/>
      <c r="Z90" s="152"/>
      <c r="AA90" s="152"/>
      <c r="AB90" s="152"/>
      <c r="AC90" s="152"/>
      <c r="AD90" s="152"/>
    </row>
    <row r="91" ht="34.5" customHeight="1">
      <c r="A91" s="63" t="s">
        <v>12103</v>
      </c>
      <c r="B91" s="60" t="s">
        <v>108</v>
      </c>
      <c r="C91" s="60" t="s">
        <v>116</v>
      </c>
      <c r="D91" s="63">
        <v>696.0</v>
      </c>
      <c r="E91" s="63" t="s">
        <v>12267</v>
      </c>
      <c r="F91" s="63" t="s">
        <v>2387</v>
      </c>
      <c r="G91" s="60" t="s">
        <v>18</v>
      </c>
      <c r="H91" s="126">
        <v>43285.0</v>
      </c>
      <c r="I91" s="126">
        <v>43286.0</v>
      </c>
      <c r="J91" s="121" t="s">
        <v>12268</v>
      </c>
      <c r="K91" s="59">
        <v>8322724.0</v>
      </c>
      <c r="L91" s="60" t="s">
        <v>18</v>
      </c>
      <c r="M91" s="63" t="s">
        <v>18</v>
      </c>
      <c r="N91" s="59" t="s">
        <v>18</v>
      </c>
      <c r="O91" s="152"/>
      <c r="P91" s="152"/>
      <c r="Q91" s="565"/>
      <c r="R91" s="566"/>
      <c r="S91" s="152"/>
      <c r="T91" s="152"/>
      <c r="U91" s="152"/>
      <c r="V91" s="152"/>
      <c r="W91" s="152"/>
      <c r="X91" s="152"/>
      <c r="Y91" s="152"/>
      <c r="Z91" s="152"/>
      <c r="AA91" s="152"/>
      <c r="AB91" s="152"/>
      <c r="AC91" s="152"/>
      <c r="AD91" s="152"/>
    </row>
    <row r="92" ht="27.0" customHeight="1">
      <c r="A92" s="63" t="s">
        <v>12079</v>
      </c>
      <c r="B92" s="60" t="s">
        <v>12269</v>
      </c>
      <c r="C92" s="60" t="s">
        <v>12270</v>
      </c>
      <c r="D92" s="63">
        <v>694.0</v>
      </c>
      <c r="E92" s="63" t="s">
        <v>12271</v>
      </c>
      <c r="F92" s="63" t="s">
        <v>2387</v>
      </c>
      <c r="G92" s="60" t="s">
        <v>18</v>
      </c>
      <c r="H92" s="126">
        <v>43285.0</v>
      </c>
      <c r="I92" s="126">
        <v>43290.0</v>
      </c>
      <c r="J92" s="121" t="s">
        <v>12272</v>
      </c>
      <c r="K92" s="59">
        <v>292847.0</v>
      </c>
      <c r="L92" s="60" t="s">
        <v>18</v>
      </c>
      <c r="M92" s="63" t="s">
        <v>18</v>
      </c>
      <c r="N92" s="59" t="s">
        <v>18</v>
      </c>
      <c r="O92" s="152"/>
      <c r="P92" s="152"/>
      <c r="Q92" s="565"/>
      <c r="R92" s="566"/>
      <c r="S92" s="152"/>
      <c r="T92" s="152"/>
      <c r="U92" s="152"/>
      <c r="V92" s="152"/>
      <c r="W92" s="152"/>
      <c r="X92" s="152"/>
      <c r="Y92" s="152"/>
      <c r="Z92" s="152"/>
      <c r="AA92" s="152"/>
      <c r="AB92" s="152"/>
      <c r="AC92" s="152"/>
      <c r="AD92" s="152"/>
    </row>
    <row r="93" ht="34.5" customHeight="1">
      <c r="A93" s="63" t="s">
        <v>12175</v>
      </c>
      <c r="B93" s="60" t="s">
        <v>457</v>
      </c>
      <c r="C93" s="63" t="s">
        <v>3553</v>
      </c>
      <c r="D93" s="63" t="s">
        <v>18</v>
      </c>
      <c r="E93" s="63" t="s">
        <v>12273</v>
      </c>
      <c r="F93" s="63" t="s">
        <v>2387</v>
      </c>
      <c r="G93" s="60" t="s">
        <v>18</v>
      </c>
      <c r="H93" s="126">
        <v>43319.0</v>
      </c>
      <c r="I93" s="126">
        <v>43319.0</v>
      </c>
      <c r="J93" s="121" t="s">
        <v>12274</v>
      </c>
      <c r="K93" s="59">
        <v>88870.0</v>
      </c>
      <c r="L93" s="60" t="s">
        <v>12275</v>
      </c>
      <c r="M93" s="61" t="s">
        <v>12276</v>
      </c>
      <c r="N93" s="66">
        <v>88870.0</v>
      </c>
      <c r="O93" s="152"/>
      <c r="P93" s="152"/>
      <c r="Q93" s="565"/>
      <c r="R93" s="566"/>
      <c r="S93" s="152"/>
      <c r="T93" s="152"/>
      <c r="U93" s="152"/>
      <c r="V93" s="152"/>
      <c r="W93" s="152"/>
      <c r="X93" s="152"/>
      <c r="Y93" s="152"/>
      <c r="Z93" s="152"/>
      <c r="AA93" s="152"/>
      <c r="AB93" s="152"/>
      <c r="AC93" s="152"/>
      <c r="AD93" s="152"/>
    </row>
    <row r="94" ht="18.0" customHeight="1">
      <c r="A94" s="63" t="s">
        <v>12175</v>
      </c>
      <c r="B94" s="60" t="s">
        <v>457</v>
      </c>
      <c r="C94" s="63" t="s">
        <v>3553</v>
      </c>
      <c r="D94" s="63" t="s">
        <v>18</v>
      </c>
      <c r="E94" s="63" t="s">
        <v>12273</v>
      </c>
      <c r="F94" s="63" t="s">
        <v>2387</v>
      </c>
      <c r="G94" s="60" t="s">
        <v>18</v>
      </c>
      <c r="H94" s="126">
        <v>43286.0</v>
      </c>
      <c r="I94" s="126">
        <v>43287.0</v>
      </c>
      <c r="J94" s="121" t="s">
        <v>12277</v>
      </c>
      <c r="K94" s="59">
        <v>45500.0</v>
      </c>
      <c r="L94" s="60" t="s">
        <v>18</v>
      </c>
      <c r="M94" s="63" t="s">
        <v>18</v>
      </c>
      <c r="N94" s="59" t="s">
        <v>18</v>
      </c>
      <c r="O94" s="152"/>
      <c r="P94" s="152"/>
      <c r="Q94" s="565"/>
      <c r="R94" s="566"/>
      <c r="S94" s="152"/>
      <c r="T94" s="152"/>
      <c r="U94" s="152"/>
      <c r="V94" s="152"/>
      <c r="W94" s="152"/>
      <c r="X94" s="152"/>
      <c r="Y94" s="152"/>
      <c r="Z94" s="152"/>
      <c r="AA94" s="152"/>
      <c r="AB94" s="152"/>
      <c r="AC94" s="152"/>
      <c r="AD94" s="152"/>
    </row>
    <row r="95" ht="34.5" customHeight="1">
      <c r="A95" s="63" t="s">
        <v>12175</v>
      </c>
      <c r="B95" s="60" t="s">
        <v>457</v>
      </c>
      <c r="C95" s="63" t="s">
        <v>3553</v>
      </c>
      <c r="D95" s="63" t="s">
        <v>18</v>
      </c>
      <c r="E95" s="63" t="s">
        <v>12273</v>
      </c>
      <c r="F95" s="63" t="s">
        <v>2387</v>
      </c>
      <c r="G95" s="60" t="s">
        <v>18</v>
      </c>
      <c r="H95" s="126">
        <v>43291.0</v>
      </c>
      <c r="I95" s="126">
        <v>43291.0</v>
      </c>
      <c r="J95" s="121" t="s">
        <v>12278</v>
      </c>
      <c r="K95" s="59">
        <v>45500.0</v>
      </c>
      <c r="L95" s="60" t="s">
        <v>18</v>
      </c>
      <c r="M95" s="61" t="s">
        <v>12276</v>
      </c>
      <c r="N95" s="59" t="s">
        <v>18</v>
      </c>
      <c r="O95" s="152"/>
      <c r="P95" s="152"/>
      <c r="Q95" s="565"/>
      <c r="R95" s="566"/>
      <c r="S95" s="152"/>
      <c r="T95" s="152"/>
      <c r="U95" s="152"/>
      <c r="V95" s="152"/>
      <c r="W95" s="152"/>
      <c r="X95" s="152"/>
      <c r="Y95" s="152"/>
      <c r="Z95" s="152"/>
      <c r="AA95" s="152"/>
      <c r="AB95" s="152"/>
      <c r="AC95" s="152"/>
      <c r="AD95" s="152"/>
    </row>
    <row r="96" ht="34.5" customHeight="1">
      <c r="A96" s="63" t="s">
        <v>12175</v>
      </c>
      <c r="B96" s="60" t="s">
        <v>457</v>
      </c>
      <c r="C96" s="63" t="s">
        <v>3553</v>
      </c>
      <c r="D96" s="63" t="s">
        <v>18</v>
      </c>
      <c r="E96" s="63" t="s">
        <v>12273</v>
      </c>
      <c r="F96" s="63" t="s">
        <v>2387</v>
      </c>
      <c r="G96" s="60" t="s">
        <v>18</v>
      </c>
      <c r="H96" s="126">
        <v>43291.0</v>
      </c>
      <c r="I96" s="126">
        <v>43292.0</v>
      </c>
      <c r="J96" s="121" t="s">
        <v>12279</v>
      </c>
      <c r="K96" s="59">
        <v>88870.0</v>
      </c>
      <c r="L96" s="60" t="s">
        <v>12275</v>
      </c>
      <c r="M96" s="61" t="s">
        <v>12276</v>
      </c>
      <c r="N96" s="59" t="s">
        <v>18</v>
      </c>
      <c r="O96" s="152"/>
      <c r="P96" s="152"/>
      <c r="Q96" s="565"/>
      <c r="R96" s="566"/>
      <c r="S96" s="152"/>
      <c r="T96" s="152"/>
      <c r="U96" s="152"/>
      <c r="V96" s="152"/>
      <c r="W96" s="152"/>
      <c r="X96" s="152"/>
      <c r="Y96" s="152"/>
      <c r="Z96" s="152"/>
      <c r="AA96" s="152"/>
      <c r="AB96" s="152"/>
      <c r="AC96" s="152"/>
      <c r="AD96" s="152"/>
    </row>
    <row r="97" ht="34.5" customHeight="1">
      <c r="A97" s="63" t="s">
        <v>577</v>
      </c>
      <c r="B97" s="60" t="s">
        <v>8609</v>
      </c>
      <c r="C97" s="63" t="s">
        <v>577</v>
      </c>
      <c r="D97" s="63" t="s">
        <v>18</v>
      </c>
      <c r="E97" s="63" t="s">
        <v>12280</v>
      </c>
      <c r="F97" s="63" t="s">
        <v>2387</v>
      </c>
      <c r="G97" s="60" t="s">
        <v>18</v>
      </c>
      <c r="H97" s="126">
        <v>43286.0</v>
      </c>
      <c r="I97" s="126">
        <v>43292.0</v>
      </c>
      <c r="J97" s="121" t="s">
        <v>12281</v>
      </c>
      <c r="K97" s="59">
        <v>32700.0</v>
      </c>
      <c r="L97" s="60" t="s">
        <v>12282</v>
      </c>
      <c r="M97" s="63" t="s">
        <v>18</v>
      </c>
      <c r="N97" s="59" t="s">
        <v>18</v>
      </c>
      <c r="O97" s="152"/>
      <c r="P97" s="152"/>
      <c r="Q97" s="565"/>
      <c r="R97" s="566"/>
      <c r="S97" s="152"/>
      <c r="T97" s="152"/>
      <c r="U97" s="152"/>
      <c r="V97" s="152"/>
      <c r="W97" s="152"/>
      <c r="X97" s="152"/>
      <c r="Y97" s="152"/>
      <c r="Z97" s="152"/>
      <c r="AA97" s="152"/>
      <c r="AB97" s="152"/>
      <c r="AC97" s="152"/>
      <c r="AD97" s="152"/>
    </row>
    <row r="98" ht="34.5" customHeight="1">
      <c r="A98" s="63" t="s">
        <v>577</v>
      </c>
      <c r="B98" s="60" t="s">
        <v>8609</v>
      </c>
      <c r="C98" s="63" t="s">
        <v>577</v>
      </c>
      <c r="D98" s="63">
        <v>793.0</v>
      </c>
      <c r="E98" s="63" t="s">
        <v>12280</v>
      </c>
      <c r="F98" s="63" t="s">
        <v>2387</v>
      </c>
      <c r="G98" s="60" t="s">
        <v>18</v>
      </c>
      <c r="H98" s="126">
        <v>43307.0</v>
      </c>
      <c r="I98" s="126">
        <v>43312.0</v>
      </c>
      <c r="J98" s="121" t="s">
        <v>12283</v>
      </c>
      <c r="K98" s="59">
        <v>32700.0</v>
      </c>
      <c r="L98" s="60" t="s">
        <v>12282</v>
      </c>
      <c r="M98" s="63" t="s">
        <v>18</v>
      </c>
      <c r="N98" s="59" t="s">
        <v>18</v>
      </c>
      <c r="O98" s="152"/>
      <c r="P98" s="152"/>
      <c r="Q98" s="565"/>
      <c r="R98" s="566"/>
      <c r="S98" s="152"/>
      <c r="T98" s="152"/>
      <c r="U98" s="152"/>
      <c r="V98" s="152"/>
      <c r="W98" s="152"/>
      <c r="X98" s="152"/>
      <c r="Y98" s="152"/>
      <c r="Z98" s="152"/>
      <c r="AA98" s="152"/>
      <c r="AB98" s="152"/>
      <c r="AC98" s="152"/>
      <c r="AD98" s="152"/>
    </row>
    <row r="99" ht="34.5" customHeight="1">
      <c r="A99" s="63" t="s">
        <v>577</v>
      </c>
      <c r="B99" s="60" t="s">
        <v>8609</v>
      </c>
      <c r="C99" s="63" t="s">
        <v>577</v>
      </c>
      <c r="D99" s="63" t="s">
        <v>18</v>
      </c>
      <c r="E99" s="63" t="s">
        <v>12280</v>
      </c>
      <c r="F99" s="63" t="s">
        <v>2387</v>
      </c>
      <c r="G99" s="60" t="s">
        <v>18</v>
      </c>
      <c r="H99" s="126">
        <v>43350.0</v>
      </c>
      <c r="I99" s="126">
        <v>43350.0</v>
      </c>
      <c r="J99" s="121" t="s">
        <v>12284</v>
      </c>
      <c r="K99" s="59">
        <v>32700.0</v>
      </c>
      <c r="L99" s="60" t="s">
        <v>12285</v>
      </c>
      <c r="M99" s="63" t="s">
        <v>18</v>
      </c>
      <c r="N99" s="59" t="s">
        <v>18</v>
      </c>
      <c r="O99" s="152"/>
      <c r="P99" s="152"/>
      <c r="Q99" s="565"/>
      <c r="R99" s="566"/>
      <c r="S99" s="152"/>
      <c r="T99" s="152"/>
      <c r="U99" s="152"/>
      <c r="V99" s="152"/>
      <c r="W99" s="152"/>
      <c r="X99" s="152"/>
      <c r="Y99" s="152"/>
      <c r="Z99" s="152"/>
      <c r="AA99" s="152"/>
      <c r="AB99" s="152"/>
      <c r="AC99" s="152"/>
      <c r="AD99" s="152"/>
    </row>
    <row r="100">
      <c r="A100" s="63" t="s">
        <v>577</v>
      </c>
      <c r="B100" s="60" t="s">
        <v>8609</v>
      </c>
      <c r="C100" s="63" t="s">
        <v>577</v>
      </c>
      <c r="D100" s="63" t="s">
        <v>18</v>
      </c>
      <c r="E100" s="63" t="s">
        <v>12280</v>
      </c>
      <c r="F100" s="63" t="s">
        <v>2387</v>
      </c>
      <c r="G100" s="60" t="s">
        <v>18</v>
      </c>
      <c r="H100" s="126">
        <v>43355.0</v>
      </c>
      <c r="I100" s="126">
        <v>43356.0</v>
      </c>
      <c r="J100" s="121" t="s">
        <v>12286</v>
      </c>
      <c r="K100" s="59">
        <v>32700.0</v>
      </c>
      <c r="L100" s="60" t="s">
        <v>12287</v>
      </c>
      <c r="M100" s="63" t="s">
        <v>18</v>
      </c>
      <c r="N100" s="59" t="s">
        <v>18</v>
      </c>
      <c r="O100" s="152"/>
      <c r="P100" s="152"/>
      <c r="Q100" s="565" t="s">
        <v>18</v>
      </c>
      <c r="R100" s="566" t="s">
        <v>18</v>
      </c>
      <c r="S100" s="152"/>
      <c r="T100" s="152"/>
      <c r="U100" s="152"/>
      <c r="V100" s="152"/>
      <c r="W100" s="152"/>
      <c r="X100" s="152"/>
      <c r="Y100" s="152"/>
      <c r="Z100" s="152"/>
      <c r="AA100" s="152"/>
      <c r="AB100" s="152"/>
      <c r="AC100" s="152"/>
      <c r="AD100" s="157"/>
    </row>
    <row r="101" ht="46.5" customHeight="1">
      <c r="A101" s="63" t="s">
        <v>577</v>
      </c>
      <c r="B101" s="60" t="s">
        <v>8609</v>
      </c>
      <c r="C101" s="63" t="s">
        <v>577</v>
      </c>
      <c r="D101" s="63" t="s">
        <v>18</v>
      </c>
      <c r="E101" s="63" t="s">
        <v>12280</v>
      </c>
      <c r="F101" s="63" t="s">
        <v>2387</v>
      </c>
      <c r="G101" s="60" t="s">
        <v>18</v>
      </c>
      <c r="H101" s="126">
        <v>43402.0</v>
      </c>
      <c r="I101" s="126">
        <v>43402.0</v>
      </c>
      <c r="J101" s="121" t="s">
        <v>12288</v>
      </c>
      <c r="K101" s="59">
        <v>32700.0</v>
      </c>
      <c r="L101" s="60" t="s">
        <v>12287</v>
      </c>
      <c r="M101" s="63" t="s">
        <v>18</v>
      </c>
      <c r="N101" s="66">
        <v>32700.0</v>
      </c>
      <c r="O101" s="152"/>
      <c r="P101" s="152"/>
      <c r="Q101" s="565"/>
      <c r="R101" s="566"/>
      <c r="S101" s="152"/>
      <c r="T101" s="152"/>
      <c r="U101" s="152"/>
      <c r="V101" s="152"/>
      <c r="W101" s="152"/>
      <c r="X101" s="152"/>
      <c r="Y101" s="152"/>
      <c r="Z101" s="152"/>
      <c r="AA101" s="152"/>
      <c r="AB101" s="152"/>
      <c r="AC101" s="152"/>
      <c r="AD101" s="157"/>
    </row>
    <row r="102" ht="46.5" customHeight="1">
      <c r="A102" s="63" t="s">
        <v>12079</v>
      </c>
      <c r="B102" s="60" t="s">
        <v>1287</v>
      </c>
      <c r="C102" s="60" t="s">
        <v>12289</v>
      </c>
      <c r="D102" s="63" t="s">
        <v>18</v>
      </c>
      <c r="E102" s="63" t="s">
        <v>12290</v>
      </c>
      <c r="F102" s="63" t="s">
        <v>2387</v>
      </c>
      <c r="G102" s="60" t="s">
        <v>18</v>
      </c>
      <c r="H102" s="126">
        <v>43285.0</v>
      </c>
      <c r="I102" s="126">
        <v>43290.0</v>
      </c>
      <c r="J102" s="121" t="s">
        <v>12291</v>
      </c>
      <c r="K102" s="59">
        <v>1638000.0</v>
      </c>
      <c r="L102" s="60" t="s">
        <v>18</v>
      </c>
      <c r="M102" s="63" t="s">
        <v>18</v>
      </c>
      <c r="N102" s="59" t="s">
        <v>18</v>
      </c>
      <c r="O102" s="152"/>
      <c r="P102" s="152"/>
      <c r="Q102" s="565"/>
      <c r="R102" s="566"/>
      <c r="S102" s="152"/>
      <c r="T102" s="152"/>
      <c r="U102" s="152"/>
      <c r="V102" s="152"/>
      <c r="W102" s="152"/>
      <c r="X102" s="152"/>
      <c r="Y102" s="152"/>
      <c r="Z102" s="152"/>
      <c r="AA102" s="152"/>
      <c r="AB102" s="152"/>
      <c r="AC102" s="152"/>
      <c r="AD102" s="157"/>
    </row>
    <row r="103" ht="33.75" customHeight="1">
      <c r="A103" s="63" t="s">
        <v>12079</v>
      </c>
      <c r="B103" s="60" t="s">
        <v>1287</v>
      </c>
      <c r="C103" s="60" t="s">
        <v>12289</v>
      </c>
      <c r="D103" s="63" t="s">
        <v>18</v>
      </c>
      <c r="E103" s="63" t="s">
        <v>12290</v>
      </c>
      <c r="F103" s="63" t="s">
        <v>2387</v>
      </c>
      <c r="G103" s="60" t="s">
        <v>18</v>
      </c>
      <c r="H103" s="126">
        <v>43285.0</v>
      </c>
      <c r="I103" s="126">
        <v>43290.0</v>
      </c>
      <c r="J103" s="121" t="s">
        <v>12292</v>
      </c>
      <c r="K103" s="59">
        <v>2184000.0</v>
      </c>
      <c r="L103" s="60" t="s">
        <v>18</v>
      </c>
      <c r="M103" s="63" t="s">
        <v>18</v>
      </c>
      <c r="N103" s="59" t="s">
        <v>18</v>
      </c>
      <c r="O103" s="152"/>
      <c r="P103" s="152"/>
      <c r="Q103" s="565"/>
      <c r="R103" s="566"/>
      <c r="S103" s="152"/>
      <c r="T103" s="152"/>
      <c r="U103" s="152"/>
      <c r="V103" s="152"/>
      <c r="W103" s="152"/>
      <c r="X103" s="152"/>
      <c r="Y103" s="152"/>
      <c r="Z103" s="152"/>
      <c r="AA103" s="152"/>
      <c r="AB103" s="152"/>
      <c r="AC103" s="152"/>
      <c r="AD103" s="157"/>
    </row>
    <row r="104" ht="23.25" customHeight="1">
      <c r="A104" s="63" t="s">
        <v>12079</v>
      </c>
      <c r="B104" s="60" t="s">
        <v>1287</v>
      </c>
      <c r="C104" s="63" t="s">
        <v>5457</v>
      </c>
      <c r="D104" s="63" t="s">
        <v>18</v>
      </c>
      <c r="E104" s="63" t="s">
        <v>12293</v>
      </c>
      <c r="F104" s="63" t="s">
        <v>2387</v>
      </c>
      <c r="G104" s="60" t="s">
        <v>2440</v>
      </c>
      <c r="H104" s="126">
        <v>43286.0</v>
      </c>
      <c r="I104" s="126">
        <v>43290.0</v>
      </c>
      <c r="J104" s="121" t="s">
        <v>12294</v>
      </c>
      <c r="K104" s="59">
        <v>211648.0</v>
      </c>
      <c r="L104" s="60" t="s">
        <v>12295</v>
      </c>
      <c r="M104" s="61" t="s">
        <v>12296</v>
      </c>
      <c r="N104" s="59" t="s">
        <v>18</v>
      </c>
      <c r="O104" s="152"/>
      <c r="P104" s="152"/>
      <c r="Q104" s="565"/>
      <c r="R104" s="566"/>
      <c r="S104" s="152"/>
      <c r="T104" s="152"/>
      <c r="U104" s="152"/>
      <c r="V104" s="152"/>
      <c r="W104" s="152"/>
      <c r="X104" s="152"/>
      <c r="Y104" s="152"/>
      <c r="Z104" s="152"/>
      <c r="AA104" s="152"/>
      <c r="AB104" s="152"/>
      <c r="AC104" s="152"/>
      <c r="AD104" s="152"/>
    </row>
    <row r="105" ht="23.25" customHeight="1">
      <c r="A105" s="63" t="s">
        <v>12175</v>
      </c>
      <c r="B105" s="60" t="s">
        <v>12297</v>
      </c>
      <c r="C105" s="60" t="s">
        <v>12298</v>
      </c>
      <c r="D105" s="63">
        <v>680.0</v>
      </c>
      <c r="E105" s="63" t="s">
        <v>12299</v>
      </c>
      <c r="F105" s="63" t="s">
        <v>2387</v>
      </c>
      <c r="G105" s="60" t="s">
        <v>6719</v>
      </c>
      <c r="H105" s="126">
        <v>43290.0</v>
      </c>
      <c r="I105" s="126">
        <v>43290.0</v>
      </c>
      <c r="J105" s="121" t="s">
        <v>12300</v>
      </c>
      <c r="K105" s="59">
        <v>5.58E7</v>
      </c>
      <c r="L105" s="60" t="s">
        <v>18</v>
      </c>
      <c r="M105" s="63" t="s">
        <v>18</v>
      </c>
      <c r="N105" s="59" t="s">
        <v>18</v>
      </c>
      <c r="O105" s="152"/>
      <c r="P105" s="152"/>
      <c r="Q105" s="565"/>
      <c r="R105" s="566"/>
      <c r="S105" s="152"/>
      <c r="T105" s="152"/>
      <c r="U105" s="152"/>
      <c r="V105" s="152"/>
      <c r="W105" s="152"/>
      <c r="X105" s="152"/>
      <c r="Y105" s="152"/>
      <c r="Z105" s="152"/>
      <c r="AA105" s="152"/>
      <c r="AB105" s="152"/>
      <c r="AC105" s="152"/>
      <c r="AD105" s="152"/>
    </row>
    <row r="106" ht="23.25" customHeight="1">
      <c r="A106" s="63" t="s">
        <v>12175</v>
      </c>
      <c r="B106" s="60" t="s">
        <v>12301</v>
      </c>
      <c r="C106" s="60" t="s">
        <v>12298</v>
      </c>
      <c r="D106" s="63" t="s">
        <v>18</v>
      </c>
      <c r="E106" s="63" t="s">
        <v>12299</v>
      </c>
      <c r="F106" s="63" t="s">
        <v>2387</v>
      </c>
      <c r="G106" s="60" t="s">
        <v>6719</v>
      </c>
      <c r="H106" s="126">
        <v>43382.0</v>
      </c>
      <c r="I106" s="126">
        <v>43389.0</v>
      </c>
      <c r="J106" s="121" t="s">
        <v>12302</v>
      </c>
      <c r="K106" s="59">
        <v>5.58E7</v>
      </c>
      <c r="L106" s="60" t="s">
        <v>12303</v>
      </c>
      <c r="M106" s="63" t="s">
        <v>18</v>
      </c>
      <c r="N106" s="59" t="s">
        <v>18</v>
      </c>
      <c r="O106" s="152"/>
      <c r="P106" s="152"/>
      <c r="Q106" s="565"/>
      <c r="R106" s="566"/>
      <c r="S106" s="152"/>
      <c r="T106" s="152"/>
      <c r="U106" s="152"/>
      <c r="V106" s="152"/>
      <c r="W106" s="152"/>
      <c r="X106" s="152"/>
      <c r="Y106" s="152"/>
      <c r="Z106" s="152"/>
      <c r="AA106" s="152"/>
      <c r="AB106" s="152"/>
      <c r="AC106" s="152"/>
      <c r="AD106" s="157"/>
    </row>
    <row r="107" ht="23.25" customHeight="1">
      <c r="A107" s="63" t="s">
        <v>12079</v>
      </c>
      <c r="B107" s="60" t="s">
        <v>1269</v>
      </c>
      <c r="C107" s="60" t="s">
        <v>12304</v>
      </c>
      <c r="D107" s="63" t="s">
        <v>18</v>
      </c>
      <c r="E107" s="63" t="s">
        <v>12305</v>
      </c>
      <c r="F107" s="63" t="s">
        <v>2387</v>
      </c>
      <c r="G107" s="60" t="s">
        <v>6948</v>
      </c>
      <c r="H107" s="126">
        <v>43284.0</v>
      </c>
      <c r="I107" s="126">
        <v>43298.0</v>
      </c>
      <c r="J107" s="121" t="s">
        <v>12306</v>
      </c>
      <c r="K107" s="59" t="s">
        <v>18</v>
      </c>
      <c r="L107" s="60" t="s">
        <v>18</v>
      </c>
      <c r="M107" s="63" t="s">
        <v>18</v>
      </c>
      <c r="N107" s="59" t="s">
        <v>18</v>
      </c>
      <c r="O107" s="152"/>
      <c r="P107" s="152"/>
      <c r="Q107" s="565"/>
      <c r="R107" s="566"/>
      <c r="S107" s="152"/>
      <c r="T107" s="152"/>
      <c r="U107" s="152"/>
      <c r="V107" s="152"/>
      <c r="W107" s="152"/>
      <c r="X107" s="152"/>
      <c r="Y107" s="152"/>
      <c r="Z107" s="152"/>
      <c r="AA107" s="152"/>
      <c r="AB107" s="152"/>
      <c r="AC107" s="152"/>
      <c r="AD107" s="152"/>
    </row>
    <row r="108" ht="23.25" customHeight="1">
      <c r="A108" s="63" t="s">
        <v>12079</v>
      </c>
      <c r="B108" s="60" t="s">
        <v>4015</v>
      </c>
      <c r="C108" s="60" t="s">
        <v>93</v>
      </c>
      <c r="D108" s="63" t="s">
        <v>12307</v>
      </c>
      <c r="E108" s="63" t="s">
        <v>12308</v>
      </c>
      <c r="F108" s="63" t="s">
        <v>2387</v>
      </c>
      <c r="G108" s="60" t="s">
        <v>18</v>
      </c>
      <c r="H108" s="126">
        <v>43290.0</v>
      </c>
      <c r="I108" s="126">
        <v>43291.0</v>
      </c>
      <c r="J108" s="121" t="s">
        <v>12309</v>
      </c>
      <c r="K108" s="59">
        <v>1238523.0</v>
      </c>
      <c r="L108" s="60" t="s">
        <v>18</v>
      </c>
      <c r="M108" s="63" t="s">
        <v>18</v>
      </c>
      <c r="N108" s="59" t="s">
        <v>18</v>
      </c>
      <c r="O108" s="152"/>
      <c r="P108" s="152"/>
      <c r="Q108" s="565"/>
      <c r="R108" s="566"/>
      <c r="S108" s="152"/>
      <c r="T108" s="152"/>
      <c r="U108" s="152"/>
      <c r="V108" s="152"/>
      <c r="W108" s="152"/>
      <c r="X108" s="152"/>
      <c r="Y108" s="152"/>
      <c r="Z108" s="152"/>
      <c r="AA108" s="152"/>
      <c r="AB108" s="152"/>
      <c r="AC108" s="152"/>
      <c r="AD108" s="157"/>
    </row>
    <row r="109" ht="27.0" customHeight="1">
      <c r="A109" s="63" t="s">
        <v>12079</v>
      </c>
      <c r="B109" s="60" t="s">
        <v>3859</v>
      </c>
      <c r="C109" s="60" t="s">
        <v>12310</v>
      </c>
      <c r="D109" s="63">
        <v>708.0</v>
      </c>
      <c r="E109" s="63" t="s">
        <v>12311</v>
      </c>
      <c r="F109" s="63" t="s">
        <v>2387</v>
      </c>
      <c r="G109" s="60" t="s">
        <v>18</v>
      </c>
      <c r="H109" s="126">
        <v>43290.0</v>
      </c>
      <c r="I109" s="126">
        <v>43291.0</v>
      </c>
      <c r="J109" s="121" t="s">
        <v>12312</v>
      </c>
      <c r="K109" s="59">
        <v>840993.0</v>
      </c>
      <c r="L109" s="60" t="s">
        <v>18</v>
      </c>
      <c r="M109" s="63" t="s">
        <v>18</v>
      </c>
      <c r="N109" s="59" t="s">
        <v>18</v>
      </c>
      <c r="O109" s="152"/>
      <c r="P109" s="152"/>
      <c r="Q109" s="565"/>
      <c r="R109" s="566"/>
      <c r="S109" s="152"/>
      <c r="T109" s="152"/>
      <c r="U109" s="152"/>
      <c r="V109" s="152"/>
      <c r="W109" s="152"/>
      <c r="X109" s="152"/>
      <c r="Y109" s="152"/>
      <c r="Z109" s="152"/>
      <c r="AA109" s="152"/>
      <c r="AB109" s="152"/>
      <c r="AC109" s="152"/>
      <c r="AD109" s="157"/>
    </row>
    <row r="110" ht="23.25" customHeight="1">
      <c r="A110" s="63" t="s">
        <v>12175</v>
      </c>
      <c r="B110" s="60" t="s">
        <v>3894</v>
      </c>
      <c r="C110" s="60" t="s">
        <v>12313</v>
      </c>
      <c r="D110" s="63" t="s">
        <v>18</v>
      </c>
      <c r="E110" s="63" t="s">
        <v>12314</v>
      </c>
      <c r="F110" s="63" t="s">
        <v>2387</v>
      </c>
      <c r="G110" s="60" t="s">
        <v>18</v>
      </c>
      <c r="H110" s="126">
        <v>43291.0</v>
      </c>
      <c r="I110" s="126">
        <v>43297.0</v>
      </c>
      <c r="J110" s="121" t="s">
        <v>12315</v>
      </c>
      <c r="K110" s="59" t="s">
        <v>18</v>
      </c>
      <c r="L110" s="60" t="s">
        <v>18</v>
      </c>
      <c r="M110" s="63" t="s">
        <v>18</v>
      </c>
      <c r="N110" s="59" t="s">
        <v>18</v>
      </c>
      <c r="O110" s="152"/>
      <c r="P110" s="152"/>
      <c r="Q110" s="565"/>
      <c r="R110" s="566"/>
      <c r="S110" s="152"/>
      <c r="T110" s="152"/>
      <c r="U110" s="152"/>
      <c r="V110" s="152"/>
      <c r="W110" s="152"/>
      <c r="X110" s="152"/>
      <c r="Y110" s="152"/>
      <c r="Z110" s="152"/>
      <c r="AA110" s="152"/>
      <c r="AB110" s="152"/>
      <c r="AC110" s="152"/>
      <c r="AD110" s="157"/>
    </row>
    <row r="111" ht="23.25" customHeight="1">
      <c r="A111" s="63" t="s">
        <v>12079</v>
      </c>
      <c r="B111" s="60" t="s">
        <v>4015</v>
      </c>
      <c r="C111" s="60" t="s">
        <v>9227</v>
      </c>
      <c r="D111" s="63">
        <v>718.0</v>
      </c>
      <c r="E111" s="63" t="s">
        <v>12316</v>
      </c>
      <c r="F111" s="63" t="s">
        <v>2387</v>
      </c>
      <c r="G111" s="60" t="s">
        <v>6948</v>
      </c>
      <c r="H111" s="126">
        <v>43292.0</v>
      </c>
      <c r="I111" s="126">
        <v>43300.0</v>
      </c>
      <c r="J111" s="121" t="s">
        <v>12317</v>
      </c>
      <c r="K111" s="59">
        <v>3720255.0</v>
      </c>
      <c r="L111" s="60" t="s">
        <v>18</v>
      </c>
      <c r="M111" s="63" t="s">
        <v>18</v>
      </c>
      <c r="N111" s="59" t="s">
        <v>18</v>
      </c>
      <c r="O111" s="152"/>
      <c r="P111" s="152"/>
      <c r="Q111" s="565"/>
      <c r="R111" s="566"/>
      <c r="S111" s="152"/>
      <c r="T111" s="152"/>
      <c r="U111" s="152"/>
      <c r="V111" s="152"/>
      <c r="W111" s="152"/>
      <c r="X111" s="152"/>
      <c r="Y111" s="152"/>
      <c r="Z111" s="152"/>
      <c r="AA111" s="152"/>
      <c r="AB111" s="152"/>
      <c r="AC111" s="152"/>
      <c r="AD111" s="157"/>
    </row>
    <row r="112" ht="23.25" customHeight="1">
      <c r="A112" s="63" t="s">
        <v>12079</v>
      </c>
      <c r="B112" s="60" t="s">
        <v>12318</v>
      </c>
      <c r="C112" s="60" t="s">
        <v>12319</v>
      </c>
      <c r="D112" s="63">
        <v>709.0</v>
      </c>
      <c r="E112" s="63" t="s">
        <v>12320</v>
      </c>
      <c r="F112" s="63" t="s">
        <v>2387</v>
      </c>
      <c r="G112" s="60" t="s">
        <v>18</v>
      </c>
      <c r="H112" s="126">
        <v>43292.0</v>
      </c>
      <c r="I112" s="126">
        <v>43293.0</v>
      </c>
      <c r="J112" s="121" t="s">
        <v>12321</v>
      </c>
      <c r="K112" s="59">
        <v>2425800.0</v>
      </c>
      <c r="L112" s="60" t="s">
        <v>18</v>
      </c>
      <c r="M112" s="63" t="s">
        <v>18</v>
      </c>
      <c r="N112" s="59" t="s">
        <v>18</v>
      </c>
      <c r="O112" s="152"/>
      <c r="P112" s="152"/>
      <c r="Q112" s="565"/>
      <c r="R112" s="566"/>
      <c r="S112" s="152"/>
      <c r="T112" s="152"/>
      <c r="U112" s="152"/>
      <c r="V112" s="152"/>
      <c r="W112" s="152"/>
      <c r="X112" s="152"/>
      <c r="Y112" s="152"/>
      <c r="Z112" s="152"/>
      <c r="AA112" s="152"/>
      <c r="AB112" s="152"/>
      <c r="AC112" s="152"/>
      <c r="AD112" s="152"/>
    </row>
    <row r="113" ht="23.25" customHeight="1">
      <c r="A113" s="63" t="s">
        <v>12175</v>
      </c>
      <c r="B113" s="60" t="s">
        <v>636</v>
      </c>
      <c r="C113" s="60" t="s">
        <v>12322</v>
      </c>
      <c r="D113" s="63" t="s">
        <v>18</v>
      </c>
      <c r="E113" s="63" t="s">
        <v>12323</v>
      </c>
      <c r="F113" s="63" t="s">
        <v>2387</v>
      </c>
      <c r="G113" s="60" t="s">
        <v>18</v>
      </c>
      <c r="H113" s="126">
        <v>43293.0</v>
      </c>
      <c r="I113" s="126">
        <v>43347.0</v>
      </c>
      <c r="J113" s="121" t="s">
        <v>12324</v>
      </c>
      <c r="K113" s="59">
        <v>2287448.0</v>
      </c>
      <c r="L113" s="60" t="s">
        <v>18</v>
      </c>
      <c r="M113" s="63" t="s">
        <v>18</v>
      </c>
      <c r="N113" s="59" t="s">
        <v>18</v>
      </c>
      <c r="O113" s="152"/>
      <c r="P113" s="152"/>
      <c r="Q113" s="565"/>
      <c r="R113" s="566"/>
      <c r="S113" s="152"/>
      <c r="T113" s="152"/>
      <c r="U113" s="152"/>
      <c r="V113" s="152"/>
      <c r="W113" s="152"/>
      <c r="X113" s="152"/>
      <c r="Y113" s="152"/>
      <c r="Z113" s="152"/>
      <c r="AA113" s="152"/>
      <c r="AB113" s="152"/>
      <c r="AC113" s="152"/>
      <c r="AD113" s="152"/>
    </row>
    <row r="114" ht="23.25" customHeight="1">
      <c r="A114" s="63" t="s">
        <v>12175</v>
      </c>
      <c r="B114" s="60" t="s">
        <v>636</v>
      </c>
      <c r="C114" s="60" t="s">
        <v>8052</v>
      </c>
      <c r="D114" s="63" t="s">
        <v>18</v>
      </c>
      <c r="E114" s="63" t="s">
        <v>12325</v>
      </c>
      <c r="F114" s="63" t="s">
        <v>2387</v>
      </c>
      <c r="G114" s="60" t="s">
        <v>18</v>
      </c>
      <c r="H114" s="126">
        <v>43293.0</v>
      </c>
      <c r="I114" s="126">
        <v>43347.0</v>
      </c>
      <c r="J114" s="121" t="s">
        <v>12326</v>
      </c>
      <c r="K114" s="59">
        <v>4521100.0</v>
      </c>
      <c r="L114" s="60" t="s">
        <v>18</v>
      </c>
      <c r="M114" s="63" t="s">
        <v>18</v>
      </c>
      <c r="N114" s="59" t="s">
        <v>18</v>
      </c>
      <c r="O114" s="152"/>
      <c r="P114" s="152"/>
      <c r="Q114" s="565"/>
      <c r="R114" s="566"/>
      <c r="S114" s="152"/>
      <c r="T114" s="152"/>
      <c r="U114" s="152"/>
      <c r="V114" s="152"/>
      <c r="W114" s="152"/>
      <c r="X114" s="152"/>
      <c r="Y114" s="152"/>
      <c r="Z114" s="152"/>
      <c r="AA114" s="152"/>
      <c r="AB114" s="152"/>
      <c r="AC114" s="152"/>
      <c r="AD114" s="152"/>
    </row>
    <row r="115" ht="23.25" customHeight="1">
      <c r="A115" s="63" t="s">
        <v>12103</v>
      </c>
      <c r="B115" s="60" t="s">
        <v>1065</v>
      </c>
      <c r="C115" s="60" t="s">
        <v>6139</v>
      </c>
      <c r="D115" s="63" t="s">
        <v>18</v>
      </c>
      <c r="E115" s="63" t="s">
        <v>12327</v>
      </c>
      <c r="F115" s="63" t="s">
        <v>2387</v>
      </c>
      <c r="G115" s="60" t="s">
        <v>18</v>
      </c>
      <c r="H115" s="126">
        <v>43297.0</v>
      </c>
      <c r="I115" s="126">
        <v>43297.0</v>
      </c>
      <c r="J115" s="121" t="s">
        <v>12328</v>
      </c>
      <c r="K115" s="59">
        <v>276824.0</v>
      </c>
      <c r="L115" s="60" t="s">
        <v>18</v>
      </c>
      <c r="M115" s="63" t="s">
        <v>18</v>
      </c>
      <c r="N115" s="59" t="s">
        <v>18</v>
      </c>
      <c r="O115" s="152"/>
      <c r="P115" s="152"/>
      <c r="Q115" s="565" t="s">
        <v>18</v>
      </c>
      <c r="R115" s="566" t="s">
        <v>18</v>
      </c>
      <c r="S115" s="152"/>
      <c r="T115" s="152"/>
      <c r="U115" s="152"/>
      <c r="V115" s="152"/>
      <c r="W115" s="152"/>
      <c r="X115" s="152"/>
      <c r="Y115" s="152"/>
      <c r="Z115" s="152"/>
      <c r="AA115" s="152"/>
      <c r="AB115" s="152"/>
      <c r="AC115" s="152"/>
      <c r="AD115" s="152"/>
    </row>
    <row r="116">
      <c r="A116" s="63" t="s">
        <v>12079</v>
      </c>
      <c r="B116" s="60" t="s">
        <v>12329</v>
      </c>
      <c r="C116" s="60" t="s">
        <v>6139</v>
      </c>
      <c r="D116" s="63">
        <v>741.0</v>
      </c>
      <c r="E116" s="63" t="s">
        <v>12327</v>
      </c>
      <c r="F116" s="63" t="s">
        <v>2387</v>
      </c>
      <c r="G116" s="60" t="s">
        <v>18</v>
      </c>
      <c r="H116" s="126">
        <v>43297.0</v>
      </c>
      <c r="I116" s="126">
        <v>43297.0</v>
      </c>
      <c r="J116" s="121" t="s">
        <v>12330</v>
      </c>
      <c r="K116" s="59">
        <v>140912.0</v>
      </c>
      <c r="L116" s="60" t="s">
        <v>18</v>
      </c>
      <c r="M116" s="63" t="s">
        <v>18</v>
      </c>
      <c r="N116" s="59" t="s">
        <v>18</v>
      </c>
      <c r="O116" s="152"/>
      <c r="P116" s="152"/>
      <c r="Q116" s="565"/>
      <c r="R116" s="566"/>
      <c r="S116" s="152"/>
      <c r="T116" s="152"/>
      <c r="U116" s="152"/>
      <c r="V116" s="152"/>
      <c r="W116" s="152"/>
      <c r="X116" s="152"/>
      <c r="Y116" s="152"/>
      <c r="Z116" s="152"/>
      <c r="AA116" s="152"/>
      <c r="AB116" s="152"/>
      <c r="AC116" s="152"/>
      <c r="AD116" s="152"/>
    </row>
    <row r="117">
      <c r="A117" s="63" t="s">
        <v>12079</v>
      </c>
      <c r="B117" s="60" t="s">
        <v>12331</v>
      </c>
      <c r="C117" s="60" t="s">
        <v>6139</v>
      </c>
      <c r="D117" s="63">
        <v>742.0</v>
      </c>
      <c r="E117" s="63" t="s">
        <v>12327</v>
      </c>
      <c r="F117" s="63" t="s">
        <v>2387</v>
      </c>
      <c r="G117" s="60" t="s">
        <v>18</v>
      </c>
      <c r="H117" s="126">
        <v>43297.0</v>
      </c>
      <c r="I117" s="126">
        <v>43297.0</v>
      </c>
      <c r="J117" s="121" t="s">
        <v>12332</v>
      </c>
      <c r="K117" s="59">
        <v>281824.0</v>
      </c>
      <c r="L117" s="60" t="s">
        <v>18</v>
      </c>
      <c r="M117" s="63" t="s">
        <v>18</v>
      </c>
      <c r="N117" s="59" t="s">
        <v>18</v>
      </c>
      <c r="O117" s="152"/>
      <c r="P117" s="152"/>
      <c r="Q117" s="565"/>
      <c r="R117" s="566"/>
      <c r="S117" s="152"/>
      <c r="T117" s="152"/>
      <c r="U117" s="152"/>
      <c r="V117" s="152"/>
      <c r="W117" s="152"/>
      <c r="X117" s="152"/>
      <c r="Y117" s="152"/>
      <c r="Z117" s="152"/>
      <c r="AA117" s="152"/>
      <c r="AB117" s="152"/>
      <c r="AC117" s="152"/>
      <c r="AD117" s="157"/>
    </row>
    <row r="118">
      <c r="A118" s="63" t="s">
        <v>12175</v>
      </c>
      <c r="B118" s="60" t="s">
        <v>8016</v>
      </c>
      <c r="C118" s="60" t="s">
        <v>394</v>
      </c>
      <c r="D118" s="63" t="s">
        <v>18</v>
      </c>
      <c r="E118" s="63" t="s">
        <v>12333</v>
      </c>
      <c r="F118" s="63" t="s">
        <v>2387</v>
      </c>
      <c r="G118" s="60" t="s">
        <v>18</v>
      </c>
      <c r="H118" s="126">
        <v>43299.0</v>
      </c>
      <c r="I118" s="126">
        <v>43299.0</v>
      </c>
      <c r="J118" s="121" t="s">
        <v>12334</v>
      </c>
      <c r="K118" s="59">
        <v>8011500.0</v>
      </c>
      <c r="L118" s="60" t="s">
        <v>18</v>
      </c>
      <c r="M118" s="63" t="s">
        <v>18</v>
      </c>
      <c r="N118" s="59" t="s">
        <v>18</v>
      </c>
      <c r="O118" s="152"/>
      <c r="P118" s="152"/>
      <c r="Q118" s="565" t="s">
        <v>18</v>
      </c>
      <c r="R118" s="566" t="s">
        <v>18</v>
      </c>
      <c r="S118" s="152"/>
      <c r="T118" s="152"/>
      <c r="U118" s="152"/>
      <c r="V118" s="152"/>
      <c r="W118" s="152"/>
      <c r="X118" s="152"/>
      <c r="Y118" s="152"/>
      <c r="Z118" s="152"/>
      <c r="AA118" s="152"/>
      <c r="AB118" s="152"/>
      <c r="AC118" s="152"/>
      <c r="AD118" s="157"/>
    </row>
    <row r="119" ht="20.25" customHeight="1">
      <c r="A119" s="63" t="s">
        <v>12175</v>
      </c>
      <c r="B119" s="60" t="s">
        <v>8016</v>
      </c>
      <c r="C119" s="60" t="s">
        <v>513</v>
      </c>
      <c r="D119" s="63" t="s">
        <v>18</v>
      </c>
      <c r="E119" s="63" t="s">
        <v>12333</v>
      </c>
      <c r="F119" s="63" t="s">
        <v>2387</v>
      </c>
      <c r="G119" s="60" t="s">
        <v>18</v>
      </c>
      <c r="H119" s="126">
        <v>43306.0</v>
      </c>
      <c r="I119" s="126">
        <v>43307.0</v>
      </c>
      <c r="J119" s="121" t="s">
        <v>12335</v>
      </c>
      <c r="K119" s="59">
        <v>8021055.0</v>
      </c>
      <c r="L119" s="60" t="s">
        <v>18</v>
      </c>
      <c r="M119" s="63" t="s">
        <v>18</v>
      </c>
      <c r="N119" s="59" t="s">
        <v>18</v>
      </c>
      <c r="O119" s="152"/>
      <c r="P119" s="152"/>
      <c r="Q119" s="565"/>
      <c r="R119" s="566"/>
      <c r="S119" s="152"/>
      <c r="T119" s="152"/>
      <c r="U119" s="152"/>
      <c r="V119" s="152"/>
      <c r="W119" s="152"/>
      <c r="X119" s="152"/>
      <c r="Y119" s="152"/>
      <c r="Z119" s="152"/>
      <c r="AA119" s="152"/>
      <c r="AB119" s="152"/>
      <c r="AC119" s="152"/>
      <c r="AD119" s="152"/>
    </row>
    <row r="120" ht="36.0" customHeight="1">
      <c r="A120" s="63" t="s">
        <v>577</v>
      </c>
      <c r="B120" s="60" t="s">
        <v>8609</v>
      </c>
      <c r="C120" s="63" t="s">
        <v>577</v>
      </c>
      <c r="D120" s="63">
        <v>759.0</v>
      </c>
      <c r="E120" s="63" t="s">
        <v>12336</v>
      </c>
      <c r="F120" s="63" t="s">
        <v>2387</v>
      </c>
      <c r="G120" s="60" t="s">
        <v>18</v>
      </c>
      <c r="H120" s="126">
        <v>43300.0</v>
      </c>
      <c r="I120" s="126">
        <v>43301.0</v>
      </c>
      <c r="J120" s="121" t="s">
        <v>12337</v>
      </c>
      <c r="K120" s="59">
        <v>32700.0</v>
      </c>
      <c r="L120" s="60" t="s">
        <v>18</v>
      </c>
      <c r="M120" s="63" t="s">
        <v>18</v>
      </c>
      <c r="N120" s="59" t="s">
        <v>18</v>
      </c>
      <c r="O120" s="152"/>
      <c r="P120" s="152"/>
      <c r="Q120" s="565"/>
      <c r="R120" s="566"/>
      <c r="S120" s="152"/>
      <c r="T120" s="152"/>
      <c r="U120" s="152"/>
      <c r="V120" s="152"/>
      <c r="W120" s="152"/>
      <c r="X120" s="152"/>
      <c r="Y120" s="152"/>
      <c r="Z120" s="152"/>
      <c r="AA120" s="152"/>
      <c r="AB120" s="152"/>
      <c r="AC120" s="152"/>
      <c r="AD120" s="157"/>
    </row>
    <row r="121" ht="20.25" customHeight="1">
      <c r="A121" s="63" t="s">
        <v>577</v>
      </c>
      <c r="B121" s="60" t="s">
        <v>8609</v>
      </c>
      <c r="C121" s="63" t="s">
        <v>577</v>
      </c>
      <c r="D121" s="63" t="s">
        <v>18</v>
      </c>
      <c r="E121" s="63" t="s">
        <v>12336</v>
      </c>
      <c r="F121" s="63" t="s">
        <v>2387</v>
      </c>
      <c r="G121" s="60" t="s">
        <v>18</v>
      </c>
      <c r="H121" s="126">
        <v>43305.0</v>
      </c>
      <c r="I121" s="126">
        <v>43305.0</v>
      </c>
      <c r="J121" s="121" t="s">
        <v>12338</v>
      </c>
      <c r="K121" s="59">
        <v>32700.0</v>
      </c>
      <c r="L121" s="60" t="s">
        <v>18</v>
      </c>
      <c r="M121" s="63" t="s">
        <v>18</v>
      </c>
      <c r="N121" s="59" t="s">
        <v>18</v>
      </c>
      <c r="O121" s="152"/>
      <c r="P121" s="152"/>
      <c r="Q121" s="565"/>
      <c r="R121" s="566"/>
      <c r="S121" s="152"/>
      <c r="T121" s="152"/>
      <c r="U121" s="152"/>
      <c r="V121" s="152"/>
      <c r="W121" s="152"/>
      <c r="X121" s="152"/>
      <c r="Y121" s="152"/>
      <c r="Z121" s="152"/>
      <c r="AA121" s="152"/>
      <c r="AB121" s="152"/>
      <c r="AC121" s="152"/>
      <c r="AD121" s="152"/>
    </row>
    <row r="122" ht="20.25" customHeight="1">
      <c r="A122" s="63" t="s">
        <v>12079</v>
      </c>
      <c r="B122" s="60" t="s">
        <v>5493</v>
      </c>
      <c r="C122" s="60" t="s">
        <v>12339</v>
      </c>
      <c r="D122" s="63">
        <v>755.0</v>
      </c>
      <c r="E122" s="63" t="s">
        <v>12340</v>
      </c>
      <c r="F122" s="63" t="s">
        <v>2387</v>
      </c>
      <c r="G122" s="60" t="s">
        <v>18</v>
      </c>
      <c r="H122" s="126">
        <v>43300.0</v>
      </c>
      <c r="I122" s="126">
        <v>43313.0</v>
      </c>
      <c r="J122" s="121" t="s">
        <v>12341</v>
      </c>
      <c r="K122" s="63" t="s">
        <v>18</v>
      </c>
      <c r="L122" s="60" t="s">
        <v>18</v>
      </c>
      <c r="M122" s="63" t="s">
        <v>18</v>
      </c>
      <c r="N122" s="59" t="s">
        <v>18</v>
      </c>
      <c r="O122" s="152"/>
      <c r="P122" s="152"/>
      <c r="Q122" s="565"/>
      <c r="R122" s="566"/>
      <c r="S122" s="152"/>
      <c r="T122" s="152"/>
      <c r="U122" s="152"/>
      <c r="V122" s="152"/>
      <c r="W122" s="152"/>
      <c r="X122" s="152"/>
      <c r="Y122" s="152"/>
      <c r="Z122" s="152"/>
      <c r="AA122" s="152"/>
      <c r="AB122" s="152"/>
      <c r="AC122" s="152"/>
      <c r="AD122" s="152"/>
    </row>
    <row r="123" ht="20.25" customHeight="1">
      <c r="A123" s="63" t="s">
        <v>12079</v>
      </c>
      <c r="B123" s="60" t="s">
        <v>5335</v>
      </c>
      <c r="C123" s="60" t="s">
        <v>326</v>
      </c>
      <c r="D123" s="63" t="s">
        <v>18</v>
      </c>
      <c r="E123" s="63" t="s">
        <v>12342</v>
      </c>
      <c r="F123" s="63" t="s">
        <v>2387</v>
      </c>
      <c r="G123" s="60" t="s">
        <v>18</v>
      </c>
      <c r="H123" s="126">
        <v>43300.0</v>
      </c>
      <c r="I123" s="126">
        <v>43304.0</v>
      </c>
      <c r="J123" s="121" t="s">
        <v>12343</v>
      </c>
      <c r="K123" s="59">
        <v>3118733.0</v>
      </c>
      <c r="L123" s="60" t="s">
        <v>18</v>
      </c>
      <c r="M123" s="63" t="s">
        <v>18</v>
      </c>
      <c r="N123" s="59" t="s">
        <v>18</v>
      </c>
      <c r="O123" s="152"/>
      <c r="P123" s="152"/>
      <c r="Q123" s="565" t="s">
        <v>18</v>
      </c>
      <c r="R123" s="566" t="s">
        <v>18</v>
      </c>
      <c r="S123" s="152"/>
      <c r="T123" s="152"/>
      <c r="U123" s="152"/>
      <c r="V123" s="152"/>
      <c r="W123" s="152"/>
      <c r="X123" s="152"/>
      <c r="Y123" s="152"/>
      <c r="Z123" s="152"/>
      <c r="AA123" s="152"/>
      <c r="AB123" s="152"/>
      <c r="AC123" s="152"/>
      <c r="AD123" s="157"/>
    </row>
    <row r="124">
      <c r="A124" s="63" t="s">
        <v>12079</v>
      </c>
      <c r="B124" s="60" t="s">
        <v>5335</v>
      </c>
      <c r="C124" s="60" t="s">
        <v>93</v>
      </c>
      <c r="D124" s="63" t="s">
        <v>18</v>
      </c>
      <c r="E124" s="63" t="s">
        <v>12342</v>
      </c>
      <c r="F124" s="63" t="s">
        <v>2387</v>
      </c>
      <c r="G124" s="60" t="s">
        <v>18</v>
      </c>
      <c r="H124" s="126">
        <v>43300.0</v>
      </c>
      <c r="I124" s="126">
        <v>43304.0</v>
      </c>
      <c r="J124" s="121" t="s">
        <v>12344</v>
      </c>
      <c r="K124" s="59">
        <v>1120033.0</v>
      </c>
      <c r="L124" s="60" t="s">
        <v>18</v>
      </c>
      <c r="M124" s="63" t="s">
        <v>18</v>
      </c>
      <c r="N124" s="59" t="s">
        <v>18</v>
      </c>
      <c r="Q124" s="565" t="s">
        <v>18</v>
      </c>
      <c r="R124" s="566" t="s">
        <v>18</v>
      </c>
      <c r="S124" s="152"/>
      <c r="T124" s="152"/>
      <c r="U124" s="152"/>
      <c r="V124" s="152"/>
      <c r="W124" s="152"/>
      <c r="X124" s="152"/>
      <c r="Y124" s="152"/>
      <c r="Z124" s="152"/>
      <c r="AA124" s="152"/>
      <c r="AB124" s="152"/>
      <c r="AC124" s="152"/>
    </row>
    <row r="125" ht="41.25" customHeight="1">
      <c r="A125" s="63" t="s">
        <v>12079</v>
      </c>
      <c r="B125" s="60" t="s">
        <v>5335</v>
      </c>
      <c r="C125" s="60" t="s">
        <v>120</v>
      </c>
      <c r="D125" s="63">
        <v>761.0</v>
      </c>
      <c r="E125" s="63" t="s">
        <v>12345</v>
      </c>
      <c r="F125" s="63" t="s">
        <v>2387</v>
      </c>
      <c r="G125" s="60" t="s">
        <v>18</v>
      </c>
      <c r="H125" s="126">
        <v>43300.0</v>
      </c>
      <c r="I125" s="126">
        <v>43307.0</v>
      </c>
      <c r="J125" s="121" t="s">
        <v>12346</v>
      </c>
      <c r="K125" s="59">
        <v>1966196.0</v>
      </c>
      <c r="L125" s="60" t="s">
        <v>18</v>
      </c>
      <c r="M125" s="63" t="s">
        <v>18</v>
      </c>
      <c r="N125" s="59" t="s">
        <v>18</v>
      </c>
      <c r="O125" s="152"/>
      <c r="P125" s="152"/>
      <c r="Q125" s="565"/>
      <c r="R125" s="566"/>
      <c r="S125" s="152"/>
      <c r="T125" s="152"/>
      <c r="U125" s="152"/>
      <c r="V125" s="152"/>
      <c r="W125" s="152"/>
      <c r="X125" s="152"/>
      <c r="Y125" s="152"/>
      <c r="Z125" s="152"/>
      <c r="AA125" s="152"/>
      <c r="AB125" s="152"/>
      <c r="AC125" s="152"/>
      <c r="AD125" s="152"/>
    </row>
    <row r="126" ht="41.25" customHeight="1">
      <c r="A126" s="63">
        <v>2.0</v>
      </c>
      <c r="B126" s="60" t="s">
        <v>12347</v>
      </c>
      <c r="C126" s="60" t="s">
        <v>120</v>
      </c>
      <c r="D126" s="63">
        <v>919.0</v>
      </c>
      <c r="E126" s="63" t="s">
        <v>12345</v>
      </c>
      <c r="F126" s="63" t="s">
        <v>2387</v>
      </c>
      <c r="G126" s="60" t="s">
        <v>18</v>
      </c>
      <c r="H126" s="126">
        <v>43346.0</v>
      </c>
      <c r="I126" s="126">
        <v>43347.0</v>
      </c>
      <c r="J126" s="121" t="s">
        <v>12348</v>
      </c>
      <c r="K126" s="59">
        <v>1966196.0</v>
      </c>
      <c r="L126" s="60" t="s">
        <v>18</v>
      </c>
      <c r="M126" s="63" t="s">
        <v>18</v>
      </c>
      <c r="N126" s="59" t="s">
        <v>18</v>
      </c>
      <c r="O126" s="152"/>
      <c r="P126" s="152"/>
      <c r="Q126" s="565"/>
      <c r="R126" s="566"/>
      <c r="S126" s="152"/>
      <c r="T126" s="152"/>
      <c r="U126" s="152"/>
      <c r="V126" s="152"/>
      <c r="W126" s="152"/>
      <c r="X126" s="152"/>
      <c r="Y126" s="152"/>
      <c r="Z126" s="152"/>
      <c r="AA126" s="152"/>
      <c r="AB126" s="152"/>
      <c r="AC126" s="152"/>
      <c r="AD126" s="152"/>
    </row>
    <row r="127" ht="41.25" customHeight="1">
      <c r="A127" s="63">
        <v>2.0</v>
      </c>
      <c r="B127" s="60" t="s">
        <v>12349</v>
      </c>
      <c r="C127" s="60" t="s">
        <v>120</v>
      </c>
      <c r="D127" s="63">
        <v>1269.0</v>
      </c>
      <c r="E127" s="63" t="s">
        <v>12345</v>
      </c>
      <c r="F127" s="63" t="s">
        <v>2387</v>
      </c>
      <c r="G127" s="60" t="s">
        <v>18</v>
      </c>
      <c r="H127" s="126">
        <v>43452.0</v>
      </c>
      <c r="I127" s="126">
        <v>43454.0</v>
      </c>
      <c r="J127" s="121" t="s">
        <v>12350</v>
      </c>
      <c r="K127" s="59">
        <v>2000882.0</v>
      </c>
      <c r="L127" s="60" t="s">
        <v>18</v>
      </c>
      <c r="M127" s="63" t="s">
        <v>18</v>
      </c>
      <c r="N127" s="59" t="s">
        <v>18</v>
      </c>
      <c r="O127" s="152"/>
      <c r="P127" s="152"/>
      <c r="Q127" s="565"/>
      <c r="R127" s="566"/>
      <c r="S127" s="152"/>
      <c r="T127" s="152"/>
      <c r="U127" s="152"/>
      <c r="V127" s="152"/>
      <c r="W127" s="152"/>
      <c r="X127" s="152"/>
      <c r="Y127" s="152"/>
      <c r="Z127" s="152"/>
      <c r="AA127" s="152"/>
      <c r="AB127" s="152"/>
      <c r="AC127" s="152"/>
      <c r="AD127" s="152"/>
    </row>
    <row r="128" ht="63.75" customHeight="1">
      <c r="A128" s="63" t="s">
        <v>577</v>
      </c>
      <c r="B128" s="60" t="s">
        <v>12351</v>
      </c>
      <c r="C128" s="63" t="s">
        <v>577</v>
      </c>
      <c r="D128" s="63">
        <v>780.0</v>
      </c>
      <c r="E128" s="63" t="s">
        <v>12352</v>
      </c>
      <c r="F128" s="63" t="s">
        <v>2387</v>
      </c>
      <c r="G128" s="60" t="s">
        <v>18</v>
      </c>
      <c r="H128" s="126">
        <v>43304.0</v>
      </c>
      <c r="I128" s="126">
        <v>43305.0</v>
      </c>
      <c r="J128" s="121" t="s">
        <v>12353</v>
      </c>
      <c r="K128" s="59">
        <v>196500.0</v>
      </c>
      <c r="L128" s="60" t="s">
        <v>18</v>
      </c>
      <c r="M128" s="63" t="s">
        <v>18</v>
      </c>
      <c r="N128" s="59" t="s">
        <v>18</v>
      </c>
      <c r="O128" s="152"/>
      <c r="P128" s="152"/>
      <c r="Q128" s="565"/>
      <c r="R128" s="566"/>
      <c r="S128" s="152"/>
      <c r="T128" s="152"/>
      <c r="U128" s="152"/>
      <c r="V128" s="152"/>
      <c r="W128" s="152"/>
      <c r="X128" s="152"/>
      <c r="Y128" s="152"/>
      <c r="Z128" s="152"/>
      <c r="AA128" s="152"/>
      <c r="AB128" s="152"/>
      <c r="AC128" s="152"/>
      <c r="AD128" s="152"/>
    </row>
    <row r="129" ht="41.25" customHeight="1">
      <c r="A129" s="63" t="s">
        <v>12079</v>
      </c>
      <c r="B129" s="60" t="s">
        <v>3113</v>
      </c>
      <c r="C129" s="60" t="s">
        <v>120</v>
      </c>
      <c r="D129" s="63" t="s">
        <v>18</v>
      </c>
      <c r="E129" s="63" t="s">
        <v>12354</v>
      </c>
      <c r="F129" s="63" t="s">
        <v>2387</v>
      </c>
      <c r="G129" s="60" t="s">
        <v>18</v>
      </c>
      <c r="H129" s="126">
        <v>43306.0</v>
      </c>
      <c r="I129" s="126">
        <v>43314.0</v>
      </c>
      <c r="J129" s="121" t="s">
        <v>12355</v>
      </c>
      <c r="K129" s="59">
        <v>2068114.0</v>
      </c>
      <c r="L129" s="60" t="s">
        <v>18</v>
      </c>
      <c r="M129" s="63" t="s">
        <v>18</v>
      </c>
      <c r="N129" s="59" t="s">
        <v>18</v>
      </c>
      <c r="O129" s="152"/>
      <c r="P129" s="152"/>
      <c r="Q129" s="565"/>
      <c r="R129" s="566"/>
      <c r="S129" s="152"/>
      <c r="T129" s="152"/>
      <c r="U129" s="152"/>
      <c r="V129" s="152"/>
      <c r="W129" s="152"/>
      <c r="X129" s="152"/>
      <c r="Y129" s="152"/>
      <c r="Z129" s="152"/>
      <c r="AA129" s="152"/>
      <c r="AB129" s="152"/>
      <c r="AC129" s="152"/>
      <c r="AD129" s="152"/>
    </row>
    <row r="130" ht="41.25" customHeight="1">
      <c r="A130" s="63" t="s">
        <v>12079</v>
      </c>
      <c r="B130" s="60" t="s">
        <v>12356</v>
      </c>
      <c r="C130" s="60" t="s">
        <v>2084</v>
      </c>
      <c r="D130" s="63" t="s">
        <v>18</v>
      </c>
      <c r="E130" s="63" t="s">
        <v>12357</v>
      </c>
      <c r="F130" s="63" t="s">
        <v>2387</v>
      </c>
      <c r="G130" s="60" t="s">
        <v>6948</v>
      </c>
      <c r="H130" s="126">
        <v>43304.0</v>
      </c>
      <c r="I130" s="126">
        <v>43314.0</v>
      </c>
      <c r="J130" s="121" t="s">
        <v>12358</v>
      </c>
      <c r="K130" s="59">
        <v>3343624.0</v>
      </c>
      <c r="L130" s="60" t="s">
        <v>18</v>
      </c>
      <c r="M130" s="63" t="s">
        <v>18</v>
      </c>
      <c r="N130" s="59" t="s">
        <v>18</v>
      </c>
      <c r="O130" s="152"/>
      <c r="P130" s="152"/>
      <c r="Q130" s="565"/>
      <c r="R130" s="566"/>
      <c r="S130" s="152"/>
      <c r="T130" s="152"/>
      <c r="U130" s="152"/>
      <c r="V130" s="152"/>
      <c r="W130" s="152"/>
      <c r="X130" s="152"/>
      <c r="Y130" s="152"/>
      <c r="Z130" s="152"/>
      <c r="AA130" s="152"/>
      <c r="AB130" s="152"/>
      <c r="AC130" s="152"/>
      <c r="AD130" s="152"/>
    </row>
    <row r="131" ht="28.5" customHeight="1">
      <c r="A131" s="63" t="s">
        <v>12079</v>
      </c>
      <c r="B131" s="60" t="s">
        <v>12356</v>
      </c>
      <c r="C131" s="63" t="s">
        <v>2084</v>
      </c>
      <c r="D131" s="63" t="s">
        <v>18</v>
      </c>
      <c r="E131" s="63" t="s">
        <v>12357</v>
      </c>
      <c r="F131" s="63" t="s">
        <v>2387</v>
      </c>
      <c r="G131" s="60" t="s">
        <v>6948</v>
      </c>
      <c r="H131" s="126">
        <v>43342.0</v>
      </c>
      <c r="I131" s="126">
        <v>43355.0</v>
      </c>
      <c r="J131" s="121" t="s">
        <v>12359</v>
      </c>
      <c r="K131" s="59" t="s">
        <v>18</v>
      </c>
      <c r="L131" s="60" t="s">
        <v>18</v>
      </c>
      <c r="M131" s="61" t="s">
        <v>18</v>
      </c>
      <c r="N131" s="66" t="s">
        <v>18</v>
      </c>
      <c r="O131" s="152"/>
      <c r="P131" s="152"/>
      <c r="Q131" s="565"/>
      <c r="R131" s="566"/>
      <c r="S131" s="152"/>
      <c r="T131" s="152"/>
      <c r="U131" s="152"/>
      <c r="V131" s="152"/>
      <c r="W131" s="152"/>
      <c r="X131" s="152"/>
      <c r="Y131" s="152"/>
      <c r="Z131" s="152"/>
      <c r="AA131" s="152"/>
      <c r="AB131" s="152"/>
      <c r="AC131" s="152"/>
      <c r="AD131" s="152"/>
    </row>
    <row r="132" ht="28.5" customHeight="1">
      <c r="A132" s="63" t="s">
        <v>577</v>
      </c>
      <c r="B132" s="60" t="s">
        <v>6498</v>
      </c>
      <c r="C132" s="63" t="s">
        <v>577</v>
      </c>
      <c r="D132" s="63" t="s">
        <v>18</v>
      </c>
      <c r="E132" s="63" t="s">
        <v>12360</v>
      </c>
      <c r="F132" s="63" t="s">
        <v>2387</v>
      </c>
      <c r="G132" s="60" t="s">
        <v>18</v>
      </c>
      <c r="H132" s="126">
        <v>43320.0</v>
      </c>
      <c r="I132" s="126">
        <v>43320.0</v>
      </c>
      <c r="J132" s="121" t="s">
        <v>12361</v>
      </c>
      <c r="K132" s="59">
        <v>69500.0</v>
      </c>
      <c r="L132" s="60" t="s">
        <v>12362</v>
      </c>
      <c r="M132" s="61" t="s">
        <v>577</v>
      </c>
      <c r="N132" s="66">
        <v>69500.0</v>
      </c>
      <c r="O132" s="152"/>
      <c r="P132" s="152"/>
      <c r="Q132" s="565"/>
      <c r="R132" s="566"/>
      <c r="S132" s="152"/>
      <c r="T132" s="152"/>
      <c r="U132" s="152"/>
      <c r="V132" s="152"/>
      <c r="W132" s="152"/>
      <c r="X132" s="152"/>
      <c r="Y132" s="152"/>
      <c r="Z132" s="152"/>
      <c r="AA132" s="152"/>
      <c r="AB132" s="152"/>
      <c r="AC132" s="152"/>
      <c r="AD132" s="152"/>
    </row>
    <row r="133" ht="41.25" customHeight="1">
      <c r="A133" s="63" t="s">
        <v>577</v>
      </c>
      <c r="B133" s="60" t="s">
        <v>6498</v>
      </c>
      <c r="C133" s="63" t="s">
        <v>577</v>
      </c>
      <c r="D133" s="63">
        <v>812.0</v>
      </c>
      <c r="E133" s="63" t="s">
        <v>12360</v>
      </c>
      <c r="F133" s="63" t="s">
        <v>2387</v>
      </c>
      <c r="G133" s="60" t="s">
        <v>18</v>
      </c>
      <c r="H133" s="126">
        <v>43315.0</v>
      </c>
      <c r="I133" s="126">
        <v>43318.0</v>
      </c>
      <c r="J133" s="121" t="s">
        <v>12363</v>
      </c>
      <c r="K133" s="59">
        <v>69500.0</v>
      </c>
      <c r="L133" s="60" t="s">
        <v>12362</v>
      </c>
      <c r="M133" s="63" t="s">
        <v>18</v>
      </c>
      <c r="N133" s="59" t="s">
        <v>18</v>
      </c>
      <c r="O133" s="152"/>
      <c r="P133" s="152"/>
      <c r="Q133" s="565"/>
      <c r="R133" s="566"/>
      <c r="S133" s="152"/>
      <c r="T133" s="152"/>
      <c r="U133" s="152"/>
      <c r="V133" s="152"/>
      <c r="W133" s="152"/>
      <c r="X133" s="152"/>
      <c r="Y133" s="152"/>
      <c r="Z133" s="152"/>
      <c r="AA133" s="152"/>
      <c r="AB133" s="152"/>
      <c r="AC133" s="152"/>
      <c r="AD133" s="152"/>
    </row>
    <row r="134" ht="33.75" customHeight="1">
      <c r="A134" s="63" t="s">
        <v>12103</v>
      </c>
      <c r="B134" s="60" t="s">
        <v>1272</v>
      </c>
      <c r="C134" s="60" t="s">
        <v>12364</v>
      </c>
      <c r="D134" s="63">
        <v>813.0</v>
      </c>
      <c r="E134" s="63" t="s">
        <v>12365</v>
      </c>
      <c r="F134" s="63" t="s">
        <v>2387</v>
      </c>
      <c r="G134" s="60" t="s">
        <v>18</v>
      </c>
      <c r="H134" s="126">
        <v>43315.0</v>
      </c>
      <c r="I134" s="126">
        <v>43318.0</v>
      </c>
      <c r="J134" s="121" t="s">
        <v>12366</v>
      </c>
      <c r="K134" s="59">
        <v>216996.0</v>
      </c>
      <c r="L134" s="60" t="s">
        <v>12367</v>
      </c>
      <c r="M134" s="63" t="s">
        <v>18</v>
      </c>
      <c r="N134" s="59" t="s">
        <v>18</v>
      </c>
      <c r="O134" s="152"/>
      <c r="P134" s="152"/>
      <c r="Q134" s="565"/>
      <c r="R134" s="566"/>
      <c r="S134" s="152"/>
      <c r="T134" s="152"/>
      <c r="U134" s="152"/>
      <c r="V134" s="152"/>
      <c r="W134" s="152"/>
      <c r="X134" s="152"/>
      <c r="Y134" s="152"/>
      <c r="Z134" s="152"/>
      <c r="AA134" s="152"/>
      <c r="AB134" s="152"/>
      <c r="AC134" s="152"/>
      <c r="AD134" s="152"/>
    </row>
    <row r="135" ht="41.25" customHeight="1">
      <c r="A135" s="63" t="s">
        <v>12103</v>
      </c>
      <c r="B135" s="60" t="s">
        <v>1272</v>
      </c>
      <c r="C135" s="60" t="s">
        <v>12364</v>
      </c>
      <c r="D135" s="63" t="s">
        <v>18</v>
      </c>
      <c r="E135" s="63" t="s">
        <v>12365</v>
      </c>
      <c r="F135" s="63" t="s">
        <v>2387</v>
      </c>
      <c r="G135" s="60" t="s">
        <v>18</v>
      </c>
      <c r="H135" s="126">
        <v>43342.0</v>
      </c>
      <c r="I135" s="126">
        <v>43342.0</v>
      </c>
      <c r="J135" s="121" t="s">
        <v>12368</v>
      </c>
      <c r="K135" s="59">
        <v>216996.0</v>
      </c>
      <c r="L135" s="60" t="s">
        <v>12367</v>
      </c>
      <c r="M135" s="61" t="s">
        <v>12369</v>
      </c>
      <c r="N135" s="66">
        <v>216996.0</v>
      </c>
      <c r="O135" s="152"/>
      <c r="P135" s="152"/>
      <c r="Q135" s="565"/>
      <c r="R135" s="566"/>
      <c r="S135" s="152"/>
      <c r="T135" s="152"/>
      <c r="U135" s="152"/>
      <c r="V135" s="152"/>
      <c r="W135" s="152"/>
      <c r="X135" s="152"/>
      <c r="Y135" s="152"/>
      <c r="Z135" s="152"/>
      <c r="AA135" s="152"/>
      <c r="AB135" s="152"/>
      <c r="AC135" s="152"/>
      <c r="AD135" s="152"/>
    </row>
    <row r="136" ht="27.0" customHeight="1">
      <c r="A136" s="63" t="s">
        <v>4898</v>
      </c>
      <c r="B136" s="60" t="s">
        <v>580</v>
      </c>
      <c r="C136" s="60" t="s">
        <v>3535</v>
      </c>
      <c r="D136" s="63" t="s">
        <v>18</v>
      </c>
      <c r="E136" s="63" t="s">
        <v>3536</v>
      </c>
      <c r="F136" s="63" t="s">
        <v>2387</v>
      </c>
      <c r="G136" s="60" t="s">
        <v>3493</v>
      </c>
      <c r="H136" s="126">
        <v>43227.0</v>
      </c>
      <c r="I136" s="126">
        <v>43227.0</v>
      </c>
      <c r="J136" s="121" t="s">
        <v>12370</v>
      </c>
      <c r="K136" s="59">
        <v>8530584.0</v>
      </c>
      <c r="L136" s="60" t="s">
        <v>3538</v>
      </c>
      <c r="M136" s="61" t="s">
        <v>3539</v>
      </c>
      <c r="N136" s="66">
        <v>6696494.4</v>
      </c>
      <c r="O136" s="152"/>
      <c r="P136" s="152"/>
      <c r="Q136" s="565"/>
      <c r="R136" s="566"/>
      <c r="S136" s="152"/>
      <c r="T136" s="152"/>
      <c r="U136" s="152"/>
      <c r="V136" s="152"/>
      <c r="W136" s="152"/>
      <c r="X136" s="152"/>
      <c r="Y136" s="152"/>
      <c r="Z136" s="152"/>
      <c r="AA136" s="152"/>
      <c r="AB136" s="152"/>
      <c r="AC136" s="152"/>
      <c r="AD136" s="152"/>
    </row>
    <row r="137" ht="41.25" customHeight="1">
      <c r="A137" s="63" t="s">
        <v>12175</v>
      </c>
      <c r="B137" s="60" t="s">
        <v>52</v>
      </c>
      <c r="C137" s="60" t="s">
        <v>12371</v>
      </c>
      <c r="D137" s="63" t="s">
        <v>18</v>
      </c>
      <c r="E137" s="63" t="s">
        <v>12372</v>
      </c>
      <c r="F137" s="63" t="s">
        <v>2387</v>
      </c>
      <c r="G137" s="60" t="s">
        <v>18</v>
      </c>
      <c r="H137" s="126">
        <v>43326.0</v>
      </c>
      <c r="I137" s="126">
        <v>43326.0</v>
      </c>
      <c r="J137" s="352" t="s">
        <v>12373</v>
      </c>
      <c r="K137" s="59">
        <v>240926.0</v>
      </c>
      <c r="L137" s="254" t="s">
        <v>12374</v>
      </c>
      <c r="M137" s="61" t="s">
        <v>12375</v>
      </c>
      <c r="N137" s="66">
        <v>240926.0</v>
      </c>
      <c r="O137" s="152"/>
      <c r="P137" s="152"/>
      <c r="Q137" s="565"/>
      <c r="R137" s="566"/>
      <c r="S137" s="152"/>
      <c r="T137" s="152"/>
      <c r="U137" s="152"/>
      <c r="V137" s="152"/>
      <c r="W137" s="152"/>
      <c r="X137" s="152"/>
      <c r="Y137" s="152"/>
      <c r="Z137" s="152"/>
      <c r="AA137" s="152"/>
      <c r="AB137" s="152"/>
      <c r="AC137" s="152"/>
      <c r="AD137" s="152"/>
    </row>
    <row r="138" ht="27.75" customHeight="1">
      <c r="A138" s="63" t="s">
        <v>12175</v>
      </c>
      <c r="B138" s="60" t="s">
        <v>52</v>
      </c>
      <c r="C138" s="60" t="s">
        <v>12371</v>
      </c>
      <c r="D138" s="63" t="s">
        <v>18</v>
      </c>
      <c r="E138" s="63" t="s">
        <v>12372</v>
      </c>
      <c r="F138" s="63" t="s">
        <v>2387</v>
      </c>
      <c r="G138" s="60" t="s">
        <v>18</v>
      </c>
      <c r="H138" s="126">
        <v>43320.0</v>
      </c>
      <c r="I138" s="64">
        <v>43322.0</v>
      </c>
      <c r="J138" s="571" t="s">
        <v>12376</v>
      </c>
      <c r="K138" s="59">
        <v>240926.0</v>
      </c>
      <c r="L138" s="254" t="s">
        <v>12374</v>
      </c>
      <c r="M138" s="63" t="s">
        <v>18</v>
      </c>
      <c r="N138" s="59" t="s">
        <v>18</v>
      </c>
      <c r="O138" s="152"/>
      <c r="P138" s="152"/>
      <c r="Q138" s="565"/>
      <c r="R138" s="566"/>
      <c r="S138" s="152"/>
      <c r="T138" s="152"/>
      <c r="U138" s="152"/>
      <c r="V138" s="152"/>
      <c r="W138" s="152"/>
      <c r="X138" s="152"/>
      <c r="Y138" s="152"/>
      <c r="Z138" s="152"/>
      <c r="AA138" s="152"/>
      <c r="AB138" s="152"/>
      <c r="AC138" s="152"/>
      <c r="AD138" s="152"/>
    </row>
    <row r="139" ht="36.75" customHeight="1">
      <c r="A139" s="63" t="s">
        <v>577</v>
      </c>
      <c r="B139" s="60" t="s">
        <v>12377</v>
      </c>
      <c r="C139" s="63" t="s">
        <v>577</v>
      </c>
      <c r="D139" s="63" t="s">
        <v>18</v>
      </c>
      <c r="E139" s="63" t="s">
        <v>12378</v>
      </c>
      <c r="F139" s="63" t="s">
        <v>2387</v>
      </c>
      <c r="G139" s="60" t="s">
        <v>18</v>
      </c>
      <c r="H139" s="126">
        <v>43326.0</v>
      </c>
      <c r="I139" s="126">
        <v>43326.0</v>
      </c>
      <c r="J139" s="121" t="s">
        <v>12379</v>
      </c>
      <c r="K139" s="59">
        <v>103100.0</v>
      </c>
      <c r="L139" s="60" t="s">
        <v>18</v>
      </c>
      <c r="M139" s="63" t="s">
        <v>18</v>
      </c>
      <c r="N139" s="59" t="s">
        <v>18</v>
      </c>
      <c r="O139" s="152"/>
      <c r="P139" s="152"/>
      <c r="Q139" s="565"/>
      <c r="R139" s="566"/>
      <c r="S139" s="152"/>
      <c r="T139" s="152"/>
      <c r="U139" s="152"/>
      <c r="V139" s="152"/>
      <c r="W139" s="152"/>
      <c r="X139" s="152"/>
      <c r="Y139" s="152"/>
      <c r="Z139" s="152"/>
      <c r="AA139" s="152"/>
      <c r="AB139" s="152"/>
      <c r="AC139" s="152"/>
      <c r="AD139" s="152"/>
    </row>
    <row r="140" ht="36.75" customHeight="1">
      <c r="A140" s="63" t="s">
        <v>577</v>
      </c>
      <c r="B140" s="60" t="s">
        <v>12377</v>
      </c>
      <c r="C140" s="63" t="s">
        <v>577</v>
      </c>
      <c r="D140" s="63" t="s">
        <v>18</v>
      </c>
      <c r="E140" s="63" t="s">
        <v>12378</v>
      </c>
      <c r="F140" s="63" t="s">
        <v>2387</v>
      </c>
      <c r="G140" s="60" t="s">
        <v>18</v>
      </c>
      <c r="H140" s="126">
        <v>43389.0</v>
      </c>
      <c r="I140" s="126">
        <v>43391.0</v>
      </c>
      <c r="J140" s="121" t="s">
        <v>12380</v>
      </c>
      <c r="K140" s="59">
        <v>135800.02</v>
      </c>
      <c r="L140" s="60" t="s">
        <v>12381</v>
      </c>
      <c r="M140" s="63" t="s">
        <v>18</v>
      </c>
      <c r="N140" s="59" t="s">
        <v>18</v>
      </c>
      <c r="O140" s="152"/>
      <c r="P140" s="152"/>
      <c r="Q140" s="565"/>
      <c r="R140" s="566"/>
      <c r="S140" s="152"/>
      <c r="T140" s="152"/>
      <c r="U140" s="152"/>
      <c r="V140" s="152"/>
      <c r="W140" s="152"/>
      <c r="X140" s="152"/>
      <c r="Y140" s="152"/>
      <c r="Z140" s="152"/>
      <c r="AA140" s="152"/>
      <c r="AB140" s="152"/>
      <c r="AC140" s="152"/>
      <c r="AD140" s="152"/>
    </row>
    <row r="141" ht="36.75" customHeight="1">
      <c r="A141" s="63" t="s">
        <v>577</v>
      </c>
      <c r="B141" s="60" t="s">
        <v>12377</v>
      </c>
      <c r="C141" s="63" t="s">
        <v>577</v>
      </c>
      <c r="D141" s="63" t="s">
        <v>18</v>
      </c>
      <c r="E141" s="63" t="s">
        <v>12378</v>
      </c>
      <c r="F141" s="63" t="s">
        <v>2387</v>
      </c>
      <c r="G141" s="60" t="s">
        <v>18</v>
      </c>
      <c r="H141" s="126">
        <v>43402.0</v>
      </c>
      <c r="I141" s="126">
        <v>43402.0</v>
      </c>
      <c r="J141" s="121" t="s">
        <v>12382</v>
      </c>
      <c r="K141" s="59">
        <v>135800.02</v>
      </c>
      <c r="L141" s="60" t="s">
        <v>12383</v>
      </c>
      <c r="M141" s="61" t="s">
        <v>577</v>
      </c>
      <c r="N141" s="66">
        <v>40740.01</v>
      </c>
      <c r="O141" s="152"/>
      <c r="P141" s="152"/>
      <c r="Q141" s="565"/>
      <c r="R141" s="566"/>
      <c r="S141" s="152"/>
      <c r="T141" s="152"/>
      <c r="U141" s="152"/>
      <c r="V141" s="152"/>
      <c r="W141" s="152"/>
      <c r="X141" s="152"/>
      <c r="Y141" s="152"/>
      <c r="Z141" s="152"/>
      <c r="AA141" s="152"/>
      <c r="AB141" s="152"/>
      <c r="AC141" s="152"/>
      <c r="AD141" s="152"/>
    </row>
    <row r="142" ht="36.75" customHeight="1">
      <c r="A142" s="63" t="s">
        <v>577</v>
      </c>
      <c r="B142" s="60" t="s">
        <v>12377</v>
      </c>
      <c r="C142" s="63" t="s">
        <v>577</v>
      </c>
      <c r="D142" s="63" t="s">
        <v>18</v>
      </c>
      <c r="E142" s="63" t="s">
        <v>12378</v>
      </c>
      <c r="F142" s="63" t="s">
        <v>2387</v>
      </c>
      <c r="G142" s="60" t="s">
        <v>18</v>
      </c>
      <c r="H142" s="126">
        <v>43420.0</v>
      </c>
      <c r="I142" s="126">
        <v>43420.0</v>
      </c>
      <c r="J142" s="121" t="s">
        <v>12384</v>
      </c>
      <c r="K142" s="59">
        <v>135800.02</v>
      </c>
      <c r="L142" s="60" t="s">
        <v>12383</v>
      </c>
      <c r="M142" s="61" t="s">
        <v>577</v>
      </c>
      <c r="N142" s="66">
        <v>95060.01</v>
      </c>
      <c r="O142" s="152"/>
      <c r="P142" s="152"/>
      <c r="Q142" s="565"/>
      <c r="R142" s="566"/>
      <c r="S142" s="152"/>
      <c r="T142" s="152"/>
      <c r="U142" s="152"/>
      <c r="V142" s="152"/>
      <c r="W142" s="152"/>
      <c r="X142" s="152"/>
      <c r="Y142" s="152"/>
      <c r="Z142" s="152"/>
      <c r="AA142" s="152"/>
      <c r="AB142" s="152"/>
      <c r="AC142" s="152"/>
      <c r="AD142" s="152"/>
    </row>
    <row r="143">
      <c r="A143" s="63">
        <v>1.0</v>
      </c>
      <c r="B143" s="60" t="s">
        <v>6732</v>
      </c>
      <c r="C143" s="60" t="s">
        <v>3553</v>
      </c>
      <c r="D143" s="63">
        <v>1027.0</v>
      </c>
      <c r="E143" s="63" t="s">
        <v>6733</v>
      </c>
      <c r="F143" s="63" t="s">
        <v>2387</v>
      </c>
      <c r="G143" s="60" t="s">
        <v>18</v>
      </c>
      <c r="H143" s="126">
        <v>43376.0</v>
      </c>
      <c r="I143" s="126">
        <v>43377.0</v>
      </c>
      <c r="J143" s="121" t="s">
        <v>12385</v>
      </c>
      <c r="K143" s="59">
        <v>39744.0</v>
      </c>
      <c r="L143" s="60" t="s">
        <v>6735</v>
      </c>
      <c r="M143" s="61" t="s">
        <v>6736</v>
      </c>
      <c r="N143" s="59" t="s">
        <v>18</v>
      </c>
      <c r="O143" s="152"/>
      <c r="P143" s="152"/>
      <c r="Q143" s="565"/>
      <c r="R143" s="566"/>
      <c r="S143" s="152"/>
      <c r="T143" s="152"/>
      <c r="U143" s="152"/>
      <c r="V143" s="152"/>
      <c r="W143" s="152"/>
      <c r="X143" s="152"/>
      <c r="Y143" s="152"/>
      <c r="Z143" s="152"/>
      <c r="AA143" s="152"/>
      <c r="AB143" s="152"/>
      <c r="AC143" s="152"/>
      <c r="AD143" s="157"/>
    </row>
    <row r="144">
      <c r="A144" s="63" t="s">
        <v>12079</v>
      </c>
      <c r="B144" s="63" t="s">
        <v>6282</v>
      </c>
      <c r="C144" s="63" t="s">
        <v>153</v>
      </c>
      <c r="D144" s="63" t="s">
        <v>18</v>
      </c>
      <c r="E144" s="63" t="s">
        <v>12386</v>
      </c>
      <c r="F144" s="63" t="s">
        <v>2387</v>
      </c>
      <c r="G144" s="63" t="s">
        <v>18</v>
      </c>
      <c r="H144" s="64">
        <v>43339.0</v>
      </c>
      <c r="I144" s="64">
        <v>43340.0</v>
      </c>
      <c r="J144" s="65" t="s">
        <v>12387</v>
      </c>
      <c r="K144" s="59">
        <v>1000370.0</v>
      </c>
      <c r="L144" s="63" t="s">
        <v>18</v>
      </c>
      <c r="M144" s="63" t="s">
        <v>18</v>
      </c>
      <c r="N144" s="63" t="s">
        <v>18</v>
      </c>
      <c r="O144" s="152"/>
      <c r="P144" s="152"/>
      <c r="Q144" s="565" t="s">
        <v>18</v>
      </c>
      <c r="R144" s="566" t="s">
        <v>18</v>
      </c>
      <c r="S144" s="152"/>
      <c r="T144" s="152"/>
      <c r="U144" s="152"/>
      <c r="V144" s="152"/>
      <c r="W144" s="152"/>
      <c r="X144" s="152"/>
      <c r="Y144" s="152"/>
      <c r="Z144" s="152"/>
      <c r="AA144" s="152"/>
      <c r="AB144" s="152"/>
      <c r="AC144" s="152"/>
      <c r="AD144" s="157"/>
    </row>
    <row r="145">
      <c r="A145" s="63" t="s">
        <v>12079</v>
      </c>
      <c r="B145" s="60" t="s">
        <v>5493</v>
      </c>
      <c r="C145" s="60" t="s">
        <v>12388</v>
      </c>
      <c r="D145" s="63">
        <v>896.0</v>
      </c>
      <c r="E145" s="63" t="s">
        <v>12389</v>
      </c>
      <c r="F145" s="63" t="s">
        <v>2387</v>
      </c>
      <c r="G145" s="60" t="s">
        <v>18</v>
      </c>
      <c r="H145" s="126">
        <v>43336.0</v>
      </c>
      <c r="I145" s="126">
        <v>43340.0</v>
      </c>
      <c r="J145" s="121" t="s">
        <v>12390</v>
      </c>
      <c r="K145" s="59">
        <v>2972503.0</v>
      </c>
      <c r="L145" s="60" t="s">
        <v>18</v>
      </c>
      <c r="M145" s="63" t="s">
        <v>18</v>
      </c>
      <c r="N145" s="59" t="s">
        <v>18</v>
      </c>
      <c r="O145" s="152"/>
      <c r="P145" s="152"/>
      <c r="Q145" s="565"/>
      <c r="R145" s="566"/>
      <c r="S145" s="152"/>
      <c r="T145" s="152"/>
      <c r="U145" s="152"/>
      <c r="V145" s="152"/>
      <c r="W145" s="152"/>
      <c r="X145" s="152"/>
      <c r="Y145" s="152"/>
      <c r="Z145" s="152"/>
      <c r="AA145" s="152"/>
      <c r="AB145" s="152"/>
      <c r="AC145" s="152"/>
      <c r="AD145" s="152"/>
    </row>
    <row r="146">
      <c r="A146" s="63" t="s">
        <v>12079</v>
      </c>
      <c r="B146" s="60" t="s">
        <v>5493</v>
      </c>
      <c r="C146" s="60" t="s">
        <v>12391</v>
      </c>
      <c r="D146" s="63" t="s">
        <v>18</v>
      </c>
      <c r="E146" s="63" t="s">
        <v>12389</v>
      </c>
      <c r="F146" s="63" t="s">
        <v>2387</v>
      </c>
      <c r="G146" s="60" t="s">
        <v>18</v>
      </c>
      <c r="H146" s="126">
        <v>43336.0</v>
      </c>
      <c r="I146" s="126">
        <v>43340.0</v>
      </c>
      <c r="J146" s="121" t="s">
        <v>12392</v>
      </c>
      <c r="K146" s="59">
        <v>734198.0</v>
      </c>
      <c r="L146" s="60" t="s">
        <v>18</v>
      </c>
      <c r="M146" s="63" t="s">
        <v>18</v>
      </c>
      <c r="N146" s="59" t="s">
        <v>18</v>
      </c>
      <c r="O146" s="152"/>
      <c r="P146" s="152"/>
      <c r="Q146" s="565" t="s">
        <v>18</v>
      </c>
      <c r="R146" s="566" t="s">
        <v>18</v>
      </c>
      <c r="S146" s="152"/>
      <c r="T146" s="152"/>
      <c r="U146" s="152"/>
      <c r="V146" s="152"/>
      <c r="W146" s="152"/>
      <c r="X146" s="152"/>
      <c r="Y146" s="152"/>
      <c r="Z146" s="152"/>
      <c r="AA146" s="152"/>
      <c r="AB146" s="152"/>
      <c r="AC146" s="152"/>
      <c r="AD146" s="157"/>
    </row>
    <row r="147">
      <c r="A147" s="63" t="s">
        <v>577</v>
      </c>
      <c r="B147" s="60" t="s">
        <v>5992</v>
      </c>
      <c r="C147" s="63" t="s">
        <v>577</v>
      </c>
      <c r="D147" s="63">
        <v>907.0</v>
      </c>
      <c r="E147" s="63" t="s">
        <v>12393</v>
      </c>
      <c r="F147" s="63" t="s">
        <v>2387</v>
      </c>
      <c r="G147" s="60" t="s">
        <v>18</v>
      </c>
      <c r="H147" s="126">
        <v>43341.0</v>
      </c>
      <c r="I147" s="126">
        <v>43341.0</v>
      </c>
      <c r="J147" s="121" t="s">
        <v>12394</v>
      </c>
      <c r="K147" s="59">
        <v>260500.0</v>
      </c>
      <c r="L147" s="60" t="s">
        <v>18</v>
      </c>
      <c r="M147" s="63" t="s">
        <v>18</v>
      </c>
      <c r="N147" s="59" t="s">
        <v>18</v>
      </c>
      <c r="Q147" s="565" t="s">
        <v>18</v>
      </c>
      <c r="R147" s="566" t="s">
        <v>18</v>
      </c>
      <c r="S147" s="152"/>
      <c r="T147" s="152"/>
      <c r="U147" s="152"/>
      <c r="V147" s="152"/>
      <c r="W147" s="152"/>
      <c r="X147" s="152"/>
      <c r="Y147" s="152"/>
      <c r="Z147" s="152"/>
      <c r="AA147" s="152"/>
      <c r="AB147" s="152"/>
      <c r="AC147" s="152"/>
    </row>
    <row r="148" ht="24.0" customHeight="1">
      <c r="A148" s="63" t="s">
        <v>577</v>
      </c>
      <c r="B148" s="60" t="s">
        <v>5992</v>
      </c>
      <c r="C148" s="63" t="s">
        <v>577</v>
      </c>
      <c r="D148" s="63" t="s">
        <v>18</v>
      </c>
      <c r="E148" s="63" t="s">
        <v>12393</v>
      </c>
      <c r="F148" s="63" t="s">
        <v>2387</v>
      </c>
      <c r="G148" s="60" t="s">
        <v>18</v>
      </c>
      <c r="H148" s="126">
        <v>43342.0</v>
      </c>
      <c r="I148" s="126">
        <v>43343.0</v>
      </c>
      <c r="J148" s="121" t="s">
        <v>12395</v>
      </c>
      <c r="K148" s="59">
        <v>67000.0</v>
      </c>
      <c r="L148" s="60" t="s">
        <v>18</v>
      </c>
      <c r="M148" s="63" t="s">
        <v>18</v>
      </c>
      <c r="N148" s="59" t="s">
        <v>18</v>
      </c>
      <c r="O148" s="152"/>
      <c r="P148" s="152"/>
      <c r="Q148" s="565"/>
      <c r="R148" s="566"/>
      <c r="S148" s="152"/>
      <c r="T148" s="152"/>
      <c r="U148" s="152"/>
      <c r="V148" s="152"/>
      <c r="W148" s="152"/>
      <c r="X148" s="152"/>
      <c r="Y148" s="152"/>
      <c r="Z148" s="152"/>
      <c r="AA148" s="152"/>
      <c r="AB148" s="152"/>
      <c r="AC148" s="152"/>
      <c r="AD148" s="152"/>
    </row>
    <row r="149" ht="24.0" customHeight="1">
      <c r="A149" s="63" t="s">
        <v>577</v>
      </c>
      <c r="B149" s="60" t="s">
        <v>5992</v>
      </c>
      <c r="C149" s="63" t="s">
        <v>577</v>
      </c>
      <c r="D149" s="63" t="s">
        <v>18</v>
      </c>
      <c r="E149" s="63" t="s">
        <v>12393</v>
      </c>
      <c r="F149" s="63" t="s">
        <v>2387</v>
      </c>
      <c r="G149" s="60" t="s">
        <v>18</v>
      </c>
      <c r="H149" s="126">
        <v>43342.0</v>
      </c>
      <c r="I149" s="64">
        <v>43343.0</v>
      </c>
      <c r="J149" s="121" t="s">
        <v>12396</v>
      </c>
      <c r="K149" s="59">
        <v>229600.0</v>
      </c>
      <c r="L149" s="60" t="s">
        <v>18</v>
      </c>
      <c r="M149" s="63" t="s">
        <v>18</v>
      </c>
      <c r="N149" s="59" t="s">
        <v>18</v>
      </c>
      <c r="O149" s="152"/>
      <c r="P149" s="152"/>
      <c r="Q149" s="565"/>
      <c r="R149" s="566"/>
      <c r="S149" s="152"/>
      <c r="T149" s="152"/>
      <c r="U149" s="152"/>
      <c r="V149" s="152"/>
      <c r="W149" s="152"/>
      <c r="X149" s="152"/>
      <c r="Y149" s="152"/>
      <c r="Z149" s="152"/>
      <c r="AA149" s="152"/>
      <c r="AB149" s="152"/>
      <c r="AC149" s="152"/>
      <c r="AD149" s="152"/>
    </row>
    <row r="150" ht="31.5" customHeight="1">
      <c r="A150" s="63" t="s">
        <v>577</v>
      </c>
      <c r="B150" s="60" t="s">
        <v>5992</v>
      </c>
      <c r="C150" s="63" t="s">
        <v>577</v>
      </c>
      <c r="D150" s="63" t="s">
        <v>18</v>
      </c>
      <c r="E150" s="63" t="s">
        <v>12393</v>
      </c>
      <c r="F150" s="63" t="s">
        <v>2387</v>
      </c>
      <c r="G150" s="60" t="s">
        <v>18</v>
      </c>
      <c r="H150" s="126">
        <v>43356.0</v>
      </c>
      <c r="I150" s="126">
        <v>43357.0</v>
      </c>
      <c r="J150" s="121" t="s">
        <v>12397</v>
      </c>
      <c r="K150" s="59">
        <v>67000.0</v>
      </c>
      <c r="L150" s="60" t="s">
        <v>18</v>
      </c>
      <c r="M150" s="63" t="s">
        <v>18</v>
      </c>
      <c r="N150" s="59" t="s">
        <v>18</v>
      </c>
      <c r="O150" s="152"/>
      <c r="P150" s="152"/>
      <c r="Q150" s="565"/>
      <c r="R150" s="566"/>
      <c r="S150" s="152"/>
      <c r="T150" s="152"/>
      <c r="U150" s="152"/>
      <c r="V150" s="152"/>
      <c r="W150" s="152"/>
      <c r="X150" s="152"/>
      <c r="Y150" s="152"/>
      <c r="Z150" s="152"/>
      <c r="AA150" s="152"/>
      <c r="AB150" s="152"/>
      <c r="AC150" s="152"/>
      <c r="AD150" s="152"/>
    </row>
    <row r="151">
      <c r="A151" s="63" t="s">
        <v>577</v>
      </c>
      <c r="B151" s="60" t="s">
        <v>5992</v>
      </c>
      <c r="C151" s="63" t="s">
        <v>577</v>
      </c>
      <c r="D151" s="63" t="s">
        <v>18</v>
      </c>
      <c r="E151" s="63" t="s">
        <v>12393</v>
      </c>
      <c r="F151" s="63" t="s">
        <v>2387</v>
      </c>
      <c r="G151" s="60" t="s">
        <v>18</v>
      </c>
      <c r="H151" s="126">
        <v>43360.0</v>
      </c>
      <c r="I151" s="126">
        <v>43361.0</v>
      </c>
      <c r="J151" s="121" t="s">
        <v>12398</v>
      </c>
      <c r="K151" s="59">
        <v>67000.0</v>
      </c>
      <c r="L151" s="60" t="s">
        <v>12399</v>
      </c>
      <c r="M151" s="63" t="s">
        <v>18</v>
      </c>
      <c r="N151" s="59" t="s">
        <v>18</v>
      </c>
      <c r="O151" s="152"/>
      <c r="P151" s="152"/>
      <c r="Q151" s="565"/>
      <c r="R151" s="566"/>
      <c r="S151" s="152"/>
      <c r="T151" s="152"/>
      <c r="U151" s="152"/>
      <c r="V151" s="152"/>
      <c r="W151" s="152"/>
      <c r="X151" s="152"/>
      <c r="Y151" s="152"/>
      <c r="Z151" s="152"/>
      <c r="AA151" s="152"/>
      <c r="AB151" s="152"/>
      <c r="AC151" s="152"/>
      <c r="AD151" s="152"/>
    </row>
    <row r="152">
      <c r="A152" s="63" t="s">
        <v>577</v>
      </c>
      <c r="B152" s="60" t="s">
        <v>5992</v>
      </c>
      <c r="C152" s="63" t="s">
        <v>577</v>
      </c>
      <c r="D152" s="63" t="s">
        <v>18</v>
      </c>
      <c r="E152" s="63" t="s">
        <v>12393</v>
      </c>
      <c r="F152" s="63" t="s">
        <v>2387</v>
      </c>
      <c r="G152" s="60" t="s">
        <v>18</v>
      </c>
      <c r="H152" s="126">
        <v>43370.0</v>
      </c>
      <c r="I152" s="126">
        <v>43370.0</v>
      </c>
      <c r="J152" s="121" t="s">
        <v>12400</v>
      </c>
      <c r="K152" s="59">
        <v>67000.0</v>
      </c>
      <c r="L152" s="60" t="s">
        <v>12399</v>
      </c>
      <c r="M152" s="61" t="s">
        <v>577</v>
      </c>
      <c r="N152" s="66">
        <v>67000.0</v>
      </c>
      <c r="O152" s="152"/>
      <c r="P152" s="152"/>
      <c r="Q152" s="565"/>
      <c r="R152" s="566"/>
      <c r="S152" s="152"/>
      <c r="T152" s="152"/>
      <c r="U152" s="152"/>
      <c r="V152" s="152"/>
      <c r="W152" s="152"/>
      <c r="X152" s="152"/>
      <c r="Y152" s="152"/>
      <c r="Z152" s="152"/>
      <c r="AA152" s="152"/>
      <c r="AB152" s="152"/>
      <c r="AC152" s="152"/>
      <c r="AD152" s="152"/>
    </row>
    <row r="153">
      <c r="A153" s="63">
        <v>1.0</v>
      </c>
      <c r="B153" s="60" t="s">
        <v>6515</v>
      </c>
      <c r="C153" s="60" t="s">
        <v>4243</v>
      </c>
      <c r="D153" s="63" t="s">
        <v>18</v>
      </c>
      <c r="E153" s="63" t="s">
        <v>12401</v>
      </c>
      <c r="F153" s="63" t="s">
        <v>2387</v>
      </c>
      <c r="G153" s="60" t="s">
        <v>18</v>
      </c>
      <c r="H153" s="126">
        <v>43342.0</v>
      </c>
      <c r="I153" s="126">
        <v>43342.0</v>
      </c>
      <c r="J153" s="121" t="s">
        <v>12402</v>
      </c>
      <c r="K153" s="59">
        <v>22666.0</v>
      </c>
      <c r="L153" s="60" t="s">
        <v>18</v>
      </c>
      <c r="M153" s="63" t="s">
        <v>18</v>
      </c>
      <c r="N153" s="59" t="s">
        <v>18</v>
      </c>
      <c r="O153" s="152"/>
      <c r="P153" s="152"/>
      <c r="Q153" s="565"/>
      <c r="R153" s="566"/>
      <c r="S153" s="152"/>
      <c r="T153" s="152"/>
      <c r="U153" s="152"/>
      <c r="V153" s="152"/>
      <c r="W153" s="152"/>
      <c r="X153" s="152"/>
      <c r="Y153" s="152"/>
      <c r="Z153" s="152"/>
      <c r="AA153" s="152"/>
      <c r="AB153" s="152"/>
      <c r="AC153" s="152"/>
      <c r="AD153" s="152"/>
    </row>
    <row r="154">
      <c r="A154" s="63">
        <v>1.0</v>
      </c>
      <c r="B154" s="60" t="s">
        <v>6515</v>
      </c>
      <c r="C154" s="60" t="s">
        <v>4243</v>
      </c>
      <c r="D154" s="63" t="s">
        <v>18</v>
      </c>
      <c r="E154" s="63" t="s">
        <v>12401</v>
      </c>
      <c r="F154" s="63" t="s">
        <v>2387</v>
      </c>
      <c r="G154" s="60" t="s">
        <v>18</v>
      </c>
      <c r="H154" s="126">
        <v>43367.0</v>
      </c>
      <c r="I154" s="126">
        <v>43367.0</v>
      </c>
      <c r="J154" s="121" t="s">
        <v>12403</v>
      </c>
      <c r="K154" s="59">
        <v>22666.0</v>
      </c>
      <c r="L154" s="60" t="s">
        <v>18</v>
      </c>
      <c r="M154" s="63" t="s">
        <v>18</v>
      </c>
      <c r="N154" s="59" t="s">
        <v>18</v>
      </c>
      <c r="O154" s="152"/>
      <c r="P154" s="152"/>
      <c r="Q154" s="565"/>
      <c r="R154" s="566"/>
      <c r="S154" s="152"/>
      <c r="T154" s="152"/>
      <c r="U154" s="152"/>
      <c r="V154" s="152"/>
      <c r="W154" s="152"/>
      <c r="X154" s="152"/>
      <c r="Y154" s="152"/>
      <c r="Z154" s="152"/>
      <c r="AA154" s="152"/>
      <c r="AB154" s="152"/>
      <c r="AC154" s="152"/>
      <c r="AD154" s="152"/>
    </row>
    <row r="155" ht="28.5" customHeight="1">
      <c r="A155" s="63">
        <v>1.0</v>
      </c>
      <c r="B155" s="60" t="s">
        <v>6515</v>
      </c>
      <c r="C155" s="60" t="s">
        <v>4243</v>
      </c>
      <c r="D155" s="63" t="s">
        <v>18</v>
      </c>
      <c r="E155" s="63" t="s">
        <v>12401</v>
      </c>
      <c r="F155" s="63" t="s">
        <v>2387</v>
      </c>
      <c r="G155" s="60" t="s">
        <v>18</v>
      </c>
      <c r="H155" s="126">
        <v>43391.0</v>
      </c>
      <c r="I155" s="126">
        <v>43391.0</v>
      </c>
      <c r="J155" s="121" t="s">
        <v>12404</v>
      </c>
      <c r="K155" s="59">
        <v>22666.0</v>
      </c>
      <c r="L155" s="60" t="s">
        <v>18</v>
      </c>
      <c r="M155" s="63" t="s">
        <v>18</v>
      </c>
      <c r="N155" s="59" t="s">
        <v>18</v>
      </c>
      <c r="O155" s="152"/>
      <c r="P155" s="152"/>
      <c r="Q155" s="565"/>
      <c r="R155" s="566"/>
      <c r="S155" s="152"/>
      <c r="T155" s="152"/>
      <c r="U155" s="152"/>
      <c r="V155" s="152"/>
      <c r="W155" s="152"/>
      <c r="X155" s="152"/>
      <c r="Y155" s="152"/>
      <c r="Z155" s="152"/>
      <c r="AA155" s="152"/>
      <c r="AB155" s="152"/>
      <c r="AC155" s="152"/>
      <c r="AD155" s="152"/>
    </row>
    <row r="156" ht="28.5" customHeight="1">
      <c r="A156" s="63">
        <v>1.0</v>
      </c>
      <c r="B156" s="60" t="s">
        <v>12405</v>
      </c>
      <c r="C156" s="60" t="s">
        <v>426</v>
      </c>
      <c r="D156" s="63">
        <v>921.0</v>
      </c>
      <c r="E156" s="63" t="s">
        <v>12406</v>
      </c>
      <c r="F156" s="63" t="s">
        <v>2387</v>
      </c>
      <c r="G156" s="60" t="s">
        <v>18</v>
      </c>
      <c r="H156" s="126">
        <v>43343.0</v>
      </c>
      <c r="I156" s="126">
        <v>43346.0</v>
      </c>
      <c r="J156" s="121" t="s">
        <v>12407</v>
      </c>
      <c r="K156" s="59">
        <v>22666.0</v>
      </c>
      <c r="L156" s="60" t="s">
        <v>12408</v>
      </c>
      <c r="M156" s="63" t="s">
        <v>18</v>
      </c>
      <c r="N156" s="59" t="s">
        <v>18</v>
      </c>
      <c r="O156" s="152"/>
      <c r="P156" s="152"/>
      <c r="Q156" s="565"/>
      <c r="R156" s="566"/>
      <c r="S156" s="152"/>
      <c r="T156" s="152"/>
      <c r="U156" s="152"/>
      <c r="V156" s="152"/>
      <c r="W156" s="152"/>
      <c r="X156" s="152"/>
      <c r="Y156" s="152"/>
      <c r="Z156" s="152"/>
      <c r="AA156" s="152"/>
      <c r="AB156" s="152"/>
      <c r="AC156" s="152"/>
      <c r="AD156" s="152"/>
    </row>
    <row r="157">
      <c r="A157" s="112" t="s">
        <v>12175</v>
      </c>
      <c r="B157" s="113" t="s">
        <v>636</v>
      </c>
      <c r="C157" s="113" t="s">
        <v>8052</v>
      </c>
      <c r="D157" s="114" t="s">
        <v>18</v>
      </c>
      <c r="E157" s="112" t="s">
        <v>8053</v>
      </c>
      <c r="F157" s="114" t="s">
        <v>2387</v>
      </c>
      <c r="G157" s="242" t="s">
        <v>7166</v>
      </c>
      <c r="H157" s="231">
        <v>43304.0</v>
      </c>
      <c r="I157" s="231">
        <v>43305.0</v>
      </c>
      <c r="J157" s="348" t="s">
        <v>12409</v>
      </c>
      <c r="K157" s="256">
        <v>1.59246E7</v>
      </c>
      <c r="L157" s="113" t="s">
        <v>8054</v>
      </c>
      <c r="M157" s="120" t="s">
        <v>8055</v>
      </c>
      <c r="N157" s="256" t="s">
        <v>18</v>
      </c>
      <c r="O157" s="152"/>
      <c r="P157" s="152"/>
      <c r="Q157" s="565"/>
      <c r="R157" s="566"/>
      <c r="S157" s="152"/>
      <c r="T157" s="152"/>
      <c r="U157" s="152"/>
      <c r="V157" s="152"/>
      <c r="W157" s="152"/>
      <c r="X157" s="152"/>
      <c r="Y157" s="152"/>
      <c r="Z157" s="152"/>
      <c r="AA157" s="152"/>
      <c r="AB157" s="152"/>
      <c r="AC157" s="152"/>
      <c r="AD157" s="152"/>
    </row>
    <row r="158">
      <c r="A158" s="63">
        <v>1.0</v>
      </c>
      <c r="B158" s="60" t="s">
        <v>4102</v>
      </c>
      <c r="C158" s="60" t="s">
        <v>6755</v>
      </c>
      <c r="D158" s="63">
        <v>923.0</v>
      </c>
      <c r="E158" s="63" t="s">
        <v>12410</v>
      </c>
      <c r="F158" s="63" t="s">
        <v>2387</v>
      </c>
      <c r="G158" s="60" t="s">
        <v>18</v>
      </c>
      <c r="H158" s="126">
        <v>43343.0</v>
      </c>
      <c r="I158" s="126">
        <v>43343.0</v>
      </c>
      <c r="J158" s="121" t="s">
        <v>12411</v>
      </c>
      <c r="K158" s="59">
        <v>57757.0</v>
      </c>
      <c r="L158" s="60" t="s">
        <v>18</v>
      </c>
      <c r="M158" s="63" t="s">
        <v>18</v>
      </c>
      <c r="N158" s="59" t="s">
        <v>18</v>
      </c>
      <c r="O158" s="152"/>
      <c r="P158" s="152"/>
      <c r="Q158" s="59" t="s">
        <v>18</v>
      </c>
      <c r="R158" s="126" t="s">
        <v>18</v>
      </c>
      <c r="S158" s="152"/>
      <c r="T158" s="152"/>
      <c r="U158" s="152"/>
      <c r="V158" s="152"/>
      <c r="W158" s="152"/>
      <c r="X158" s="152"/>
      <c r="Y158" s="152"/>
      <c r="Z158" s="152"/>
      <c r="AA158" s="152"/>
      <c r="AB158" s="152"/>
      <c r="AC158" s="152"/>
      <c r="AD158" s="157"/>
    </row>
    <row r="159" ht="23.25" customHeight="1">
      <c r="A159" s="63">
        <v>1.0</v>
      </c>
      <c r="B159" s="60" t="s">
        <v>1614</v>
      </c>
      <c r="C159" s="60" t="s">
        <v>291</v>
      </c>
      <c r="D159" s="63">
        <v>908.0</v>
      </c>
      <c r="E159" s="63" t="s">
        <v>12412</v>
      </c>
      <c r="F159" s="63" t="s">
        <v>2387</v>
      </c>
      <c r="G159" s="60" t="s">
        <v>18</v>
      </c>
      <c r="H159" s="126">
        <v>43343.0</v>
      </c>
      <c r="I159" s="126">
        <v>43346.0</v>
      </c>
      <c r="J159" s="121" t="s">
        <v>12413</v>
      </c>
      <c r="K159" s="59">
        <v>849372.0</v>
      </c>
      <c r="L159" s="60" t="s">
        <v>18</v>
      </c>
      <c r="M159" s="63" t="s">
        <v>18</v>
      </c>
      <c r="N159" s="59" t="s">
        <v>18</v>
      </c>
      <c r="O159" s="152"/>
      <c r="P159" s="152"/>
      <c r="Q159" s="565"/>
      <c r="R159" s="566"/>
      <c r="S159" s="152"/>
      <c r="T159" s="152"/>
      <c r="U159" s="152"/>
      <c r="V159" s="152"/>
      <c r="W159" s="152"/>
      <c r="X159" s="152"/>
      <c r="Y159" s="152"/>
      <c r="Z159" s="152"/>
      <c r="AA159" s="152"/>
      <c r="AB159" s="152"/>
      <c r="AC159" s="152"/>
      <c r="AD159" s="152"/>
    </row>
    <row r="160" ht="23.25" customHeight="1">
      <c r="A160" s="63">
        <v>1.0</v>
      </c>
      <c r="B160" s="60" t="s">
        <v>1614</v>
      </c>
      <c r="C160" s="60" t="s">
        <v>291</v>
      </c>
      <c r="D160" s="63" t="s">
        <v>18</v>
      </c>
      <c r="E160" s="63" t="s">
        <v>12412</v>
      </c>
      <c r="F160" s="63" t="s">
        <v>2387</v>
      </c>
      <c r="G160" s="60" t="s">
        <v>18</v>
      </c>
      <c r="H160" s="126">
        <v>43348.0</v>
      </c>
      <c r="I160" s="126">
        <v>43349.0</v>
      </c>
      <c r="J160" s="121" t="s">
        <v>12414</v>
      </c>
      <c r="K160" s="59">
        <v>456936.0</v>
      </c>
      <c r="L160" s="60" t="s">
        <v>18</v>
      </c>
      <c r="M160" s="63" t="s">
        <v>18</v>
      </c>
      <c r="N160" s="59" t="s">
        <v>18</v>
      </c>
      <c r="O160" s="152"/>
      <c r="P160" s="152"/>
      <c r="Q160" s="565"/>
      <c r="R160" s="566"/>
      <c r="S160" s="152"/>
      <c r="T160" s="152"/>
      <c r="U160" s="152"/>
      <c r="V160" s="152"/>
      <c r="W160" s="152"/>
      <c r="X160" s="152"/>
      <c r="Y160" s="152"/>
      <c r="Z160" s="152"/>
      <c r="AA160" s="152"/>
      <c r="AB160" s="152"/>
      <c r="AC160" s="152"/>
      <c r="AD160" s="152"/>
    </row>
    <row r="161" ht="23.25" customHeight="1">
      <c r="A161" s="63">
        <v>1.0</v>
      </c>
      <c r="B161" s="60" t="s">
        <v>12415</v>
      </c>
      <c r="C161" s="60" t="s">
        <v>12416</v>
      </c>
      <c r="D161" s="63" t="s">
        <v>18</v>
      </c>
      <c r="E161" s="63" t="s">
        <v>12417</v>
      </c>
      <c r="F161" s="63" t="s">
        <v>2387</v>
      </c>
      <c r="G161" s="60" t="s">
        <v>18</v>
      </c>
      <c r="H161" s="126">
        <v>43346.0</v>
      </c>
      <c r="I161" s="126">
        <v>43355.0</v>
      </c>
      <c r="J161" s="121" t="s">
        <v>12418</v>
      </c>
      <c r="K161" s="59">
        <v>104101.0</v>
      </c>
      <c r="L161" s="60" t="s">
        <v>18</v>
      </c>
      <c r="M161" s="63" t="s">
        <v>18</v>
      </c>
      <c r="N161" s="59" t="s">
        <v>18</v>
      </c>
      <c r="O161" s="152"/>
      <c r="P161" s="152"/>
      <c r="Q161" s="565"/>
      <c r="R161" s="566"/>
      <c r="S161" s="152"/>
      <c r="T161" s="152"/>
      <c r="U161" s="152"/>
      <c r="V161" s="152"/>
      <c r="W161" s="152"/>
      <c r="X161" s="152"/>
      <c r="Y161" s="152"/>
      <c r="Z161" s="152"/>
      <c r="AA161" s="152"/>
      <c r="AB161" s="152"/>
      <c r="AC161" s="152"/>
    </row>
    <row r="162" ht="24.0" customHeight="1">
      <c r="A162" s="63">
        <v>1.0</v>
      </c>
      <c r="B162" s="60" t="s">
        <v>1287</v>
      </c>
      <c r="C162" s="60" t="s">
        <v>534</v>
      </c>
      <c r="D162" s="63" t="s">
        <v>18</v>
      </c>
      <c r="E162" s="63" t="s">
        <v>6738</v>
      </c>
      <c r="F162" s="63" t="s">
        <v>2387</v>
      </c>
      <c r="G162" s="60" t="s">
        <v>2440</v>
      </c>
      <c r="H162" s="126">
        <v>43347.0</v>
      </c>
      <c r="I162" s="126">
        <v>43348.0</v>
      </c>
      <c r="J162" s="121" t="s">
        <v>12419</v>
      </c>
      <c r="K162" s="59">
        <v>3835333.0</v>
      </c>
      <c r="L162" s="60" t="s">
        <v>18</v>
      </c>
      <c r="M162" s="63" t="s">
        <v>18</v>
      </c>
      <c r="N162" s="59" t="s">
        <v>18</v>
      </c>
      <c r="O162" s="152"/>
      <c r="P162" s="152"/>
      <c r="Q162" s="565"/>
      <c r="R162" s="154"/>
      <c r="S162" s="152"/>
      <c r="T162" s="152"/>
      <c r="U162" s="152"/>
      <c r="V162" s="152"/>
      <c r="W162" s="152"/>
      <c r="X162" s="152"/>
      <c r="Y162" s="152"/>
      <c r="Z162" s="152"/>
      <c r="AA162" s="152"/>
      <c r="AB162" s="152"/>
      <c r="AC162" s="152"/>
      <c r="AD162" s="152"/>
    </row>
    <row r="163" ht="24.0" customHeight="1">
      <c r="A163" s="63">
        <v>1.0</v>
      </c>
      <c r="B163" s="60" t="s">
        <v>1287</v>
      </c>
      <c r="C163" s="60" t="s">
        <v>534</v>
      </c>
      <c r="D163" s="63" t="s">
        <v>18</v>
      </c>
      <c r="E163" s="63" t="s">
        <v>6738</v>
      </c>
      <c r="F163" s="63" t="s">
        <v>2387</v>
      </c>
      <c r="G163" s="60" t="s">
        <v>2440</v>
      </c>
      <c r="H163" s="126">
        <v>43396.0</v>
      </c>
      <c r="I163" s="126">
        <v>43396.0</v>
      </c>
      <c r="J163" s="121" t="s">
        <v>12420</v>
      </c>
      <c r="K163" s="59">
        <v>3835333.0</v>
      </c>
      <c r="L163" s="60" t="s">
        <v>6740</v>
      </c>
      <c r="M163" s="63" t="s">
        <v>18</v>
      </c>
      <c r="N163" s="59" t="s">
        <v>18</v>
      </c>
      <c r="O163" s="152"/>
      <c r="P163" s="152"/>
      <c r="Q163" s="565"/>
      <c r="R163" s="154"/>
      <c r="S163" s="152"/>
      <c r="T163" s="152"/>
      <c r="U163" s="152"/>
      <c r="V163" s="152"/>
      <c r="W163" s="152"/>
      <c r="X163" s="152"/>
      <c r="Y163" s="152"/>
      <c r="Z163" s="152"/>
      <c r="AA163" s="152"/>
      <c r="AB163" s="152"/>
      <c r="AC163" s="152"/>
      <c r="AD163" s="152"/>
    </row>
    <row r="164" ht="24.0" customHeight="1">
      <c r="A164" s="63">
        <v>1.0</v>
      </c>
      <c r="B164" s="60" t="s">
        <v>6737</v>
      </c>
      <c r="C164" s="60" t="s">
        <v>534</v>
      </c>
      <c r="D164" s="63" t="s">
        <v>18</v>
      </c>
      <c r="E164" s="63" t="s">
        <v>6738</v>
      </c>
      <c r="F164" s="63" t="s">
        <v>2387</v>
      </c>
      <c r="G164" s="60" t="s">
        <v>2440</v>
      </c>
      <c r="H164" s="126">
        <v>43402.0</v>
      </c>
      <c r="I164" s="126">
        <v>43402.0</v>
      </c>
      <c r="J164" s="121" t="s">
        <v>12382</v>
      </c>
      <c r="K164" s="59">
        <v>3835333.0</v>
      </c>
      <c r="L164" s="60" t="s">
        <v>6740</v>
      </c>
      <c r="M164" s="61" t="s">
        <v>6741</v>
      </c>
      <c r="N164" s="66">
        <v>2684733.1</v>
      </c>
      <c r="O164" s="152"/>
      <c r="P164" s="152"/>
      <c r="Q164" s="565"/>
      <c r="R164" s="154"/>
      <c r="S164" s="152"/>
      <c r="T164" s="152"/>
      <c r="U164" s="152"/>
      <c r="V164" s="152"/>
      <c r="W164" s="152"/>
      <c r="X164" s="152"/>
      <c r="Y164" s="152"/>
      <c r="Z164" s="152"/>
      <c r="AA164" s="152"/>
      <c r="AB164" s="152"/>
      <c r="AC164" s="152"/>
      <c r="AD164" s="152"/>
    </row>
    <row r="165" ht="24.0" customHeight="1">
      <c r="A165" s="63">
        <v>1.0</v>
      </c>
      <c r="B165" s="60" t="s">
        <v>1125</v>
      </c>
      <c r="C165" s="60" t="s">
        <v>534</v>
      </c>
      <c r="D165" s="63">
        <v>983.0</v>
      </c>
      <c r="E165" s="63" t="s">
        <v>6738</v>
      </c>
      <c r="F165" s="63" t="s">
        <v>2387</v>
      </c>
      <c r="G165" s="60" t="s">
        <v>18</v>
      </c>
      <c r="H165" s="126">
        <v>43362.0</v>
      </c>
      <c r="I165" s="126">
        <v>43362.0</v>
      </c>
      <c r="J165" s="121" t="s">
        <v>12421</v>
      </c>
      <c r="K165" s="59">
        <v>4227116.0</v>
      </c>
      <c r="L165" s="60" t="s">
        <v>18</v>
      </c>
      <c r="M165" s="63" t="s">
        <v>18</v>
      </c>
      <c r="N165" s="59" t="s">
        <v>18</v>
      </c>
      <c r="O165" s="152"/>
      <c r="P165" s="152"/>
      <c r="Q165" s="565"/>
      <c r="R165" s="154"/>
      <c r="S165" s="152"/>
      <c r="T165" s="152"/>
      <c r="U165" s="152"/>
      <c r="V165" s="152"/>
      <c r="W165" s="152"/>
      <c r="X165" s="152"/>
      <c r="Y165" s="152"/>
      <c r="Z165" s="152"/>
      <c r="AA165" s="152"/>
      <c r="AB165" s="152"/>
      <c r="AC165" s="152"/>
      <c r="AD165" s="152"/>
    </row>
    <row r="166">
      <c r="A166" s="63">
        <v>1.0</v>
      </c>
      <c r="B166" s="60" t="s">
        <v>12422</v>
      </c>
      <c r="C166" s="60" t="s">
        <v>534</v>
      </c>
      <c r="D166" s="63">
        <v>989.0</v>
      </c>
      <c r="E166" s="63" t="s">
        <v>6738</v>
      </c>
      <c r="F166" s="63" t="s">
        <v>2387</v>
      </c>
      <c r="G166" s="60" t="s">
        <v>18</v>
      </c>
      <c r="H166" s="126">
        <v>43362.0</v>
      </c>
      <c r="I166" s="126">
        <v>43362.0</v>
      </c>
      <c r="J166" s="121" t="s">
        <v>12423</v>
      </c>
      <c r="K166" s="59">
        <v>4227116.0</v>
      </c>
      <c r="L166" s="60" t="s">
        <v>18</v>
      </c>
      <c r="M166" s="63" t="s">
        <v>18</v>
      </c>
      <c r="N166" s="59" t="s">
        <v>18</v>
      </c>
      <c r="O166" s="152"/>
      <c r="P166" s="152"/>
      <c r="Q166" s="565"/>
      <c r="R166" s="154"/>
      <c r="S166" s="152"/>
      <c r="T166" s="152"/>
      <c r="U166" s="152"/>
      <c r="V166" s="152"/>
      <c r="W166" s="152"/>
      <c r="X166" s="152"/>
      <c r="Y166" s="152"/>
      <c r="Z166" s="152"/>
      <c r="AA166" s="152"/>
      <c r="AB166" s="152"/>
      <c r="AC166" s="152"/>
      <c r="AD166" s="152"/>
    </row>
    <row r="167">
      <c r="A167" s="63">
        <v>1.0</v>
      </c>
      <c r="B167" s="60" t="s">
        <v>12424</v>
      </c>
      <c r="C167" s="60" t="s">
        <v>534</v>
      </c>
      <c r="D167" s="63">
        <v>998.0</v>
      </c>
      <c r="E167" s="63" t="s">
        <v>6738</v>
      </c>
      <c r="F167" s="63" t="s">
        <v>2387</v>
      </c>
      <c r="G167" s="60" t="s">
        <v>18</v>
      </c>
      <c r="H167" s="126">
        <v>43367.0</v>
      </c>
      <c r="I167" s="126">
        <v>43367.0</v>
      </c>
      <c r="J167" s="121" t="s">
        <v>12425</v>
      </c>
      <c r="K167" s="59" t="s">
        <v>18</v>
      </c>
      <c r="L167" s="60" t="s">
        <v>18</v>
      </c>
      <c r="M167" s="63" t="s">
        <v>18</v>
      </c>
      <c r="N167" s="59" t="s">
        <v>18</v>
      </c>
      <c r="O167" s="152"/>
      <c r="P167" s="152"/>
      <c r="Q167" s="565"/>
      <c r="R167" s="154"/>
      <c r="S167" s="152"/>
      <c r="T167" s="152"/>
      <c r="U167" s="152"/>
      <c r="V167" s="152"/>
      <c r="W167" s="152"/>
      <c r="X167" s="152"/>
      <c r="Y167" s="152"/>
      <c r="Z167" s="152"/>
      <c r="AA167" s="152"/>
      <c r="AB167" s="152"/>
      <c r="AC167" s="152"/>
      <c r="AD167" s="152"/>
    </row>
    <row r="168">
      <c r="A168" s="63">
        <v>2.0</v>
      </c>
      <c r="B168" s="60" t="s">
        <v>1287</v>
      </c>
      <c r="C168" s="60" t="s">
        <v>93</v>
      </c>
      <c r="D168" s="63">
        <v>930.0</v>
      </c>
      <c r="E168" s="63" t="s">
        <v>12426</v>
      </c>
      <c r="F168" s="63" t="s">
        <v>2387</v>
      </c>
      <c r="G168" s="60" t="s">
        <v>2440</v>
      </c>
      <c r="H168" s="126">
        <v>43347.0</v>
      </c>
      <c r="I168" s="126">
        <v>43354.0</v>
      </c>
      <c r="J168" s="121" t="s">
        <v>12427</v>
      </c>
      <c r="K168" s="59">
        <v>1993003.0</v>
      </c>
      <c r="L168" s="60" t="s">
        <v>12428</v>
      </c>
      <c r="M168" s="63" t="s">
        <v>18</v>
      </c>
      <c r="N168" s="59" t="s">
        <v>18</v>
      </c>
      <c r="O168" s="152"/>
      <c r="P168" s="152"/>
      <c r="Q168" s="565"/>
      <c r="R168" s="154"/>
      <c r="S168" s="152"/>
      <c r="T168" s="152"/>
      <c r="U168" s="152"/>
      <c r="V168" s="152"/>
      <c r="W168" s="152"/>
      <c r="X168" s="152"/>
      <c r="Y168" s="152"/>
      <c r="Z168" s="152"/>
      <c r="AA168" s="152"/>
      <c r="AB168" s="152"/>
      <c r="AC168" s="152"/>
      <c r="AD168" s="152"/>
    </row>
    <row r="169">
      <c r="A169" s="63">
        <v>1.0</v>
      </c>
      <c r="B169" s="60" t="s">
        <v>5582</v>
      </c>
      <c r="C169" s="60" t="s">
        <v>12429</v>
      </c>
      <c r="D169" s="63" t="s">
        <v>18</v>
      </c>
      <c r="E169" s="63" t="s">
        <v>12430</v>
      </c>
      <c r="F169" s="63" t="s">
        <v>2387</v>
      </c>
      <c r="G169" s="60" t="s">
        <v>18</v>
      </c>
      <c r="H169" s="126">
        <v>43349.0</v>
      </c>
      <c r="I169" s="126">
        <v>43349.0</v>
      </c>
      <c r="J169" s="121" t="s">
        <v>12431</v>
      </c>
      <c r="K169" s="59">
        <v>4.7094633E7</v>
      </c>
      <c r="L169" s="60" t="s">
        <v>18</v>
      </c>
      <c r="M169" s="63" t="s">
        <v>18</v>
      </c>
      <c r="N169" s="59" t="s">
        <v>18</v>
      </c>
      <c r="O169" s="152"/>
      <c r="P169" s="152"/>
      <c r="Q169" s="565"/>
      <c r="R169" s="154"/>
      <c r="S169" s="152"/>
      <c r="T169" s="152"/>
      <c r="U169" s="152"/>
      <c r="V169" s="152"/>
      <c r="W169" s="152"/>
      <c r="X169" s="152"/>
      <c r="Y169" s="152"/>
      <c r="Z169" s="152"/>
      <c r="AA169" s="152"/>
      <c r="AB169" s="152"/>
      <c r="AC169" s="152"/>
      <c r="AD169" s="152"/>
    </row>
    <row r="170">
      <c r="A170" s="63">
        <v>1.0</v>
      </c>
      <c r="B170" s="60" t="s">
        <v>5582</v>
      </c>
      <c r="C170" s="60" t="s">
        <v>12429</v>
      </c>
      <c r="D170" s="63" t="s">
        <v>18</v>
      </c>
      <c r="E170" s="63" t="s">
        <v>12430</v>
      </c>
      <c r="F170" s="63" t="s">
        <v>2387</v>
      </c>
      <c r="G170" s="60" t="s">
        <v>18</v>
      </c>
      <c r="H170" s="126">
        <v>43350.0</v>
      </c>
      <c r="I170" s="126">
        <v>43350.0</v>
      </c>
      <c r="J170" s="121" t="s">
        <v>12432</v>
      </c>
      <c r="K170" s="59">
        <v>6.0094633E7</v>
      </c>
      <c r="L170" s="60" t="s">
        <v>18</v>
      </c>
      <c r="M170" s="63" t="s">
        <v>18</v>
      </c>
      <c r="N170" s="59" t="s">
        <v>18</v>
      </c>
      <c r="O170" s="152"/>
      <c r="P170" s="152"/>
      <c r="Q170" s="565"/>
      <c r="R170" s="154"/>
      <c r="S170" s="152"/>
      <c r="T170" s="152"/>
      <c r="U170" s="152"/>
      <c r="V170" s="152"/>
      <c r="W170" s="152"/>
      <c r="X170" s="152"/>
      <c r="Y170" s="152"/>
      <c r="Z170" s="152"/>
      <c r="AA170" s="152"/>
      <c r="AB170" s="152"/>
      <c r="AC170" s="152"/>
      <c r="AD170" s="152"/>
    </row>
    <row r="171">
      <c r="A171" s="63">
        <v>1.0</v>
      </c>
      <c r="B171" s="60" t="s">
        <v>12433</v>
      </c>
      <c r="C171" s="60" t="s">
        <v>6821</v>
      </c>
      <c r="D171" s="63" t="s">
        <v>18</v>
      </c>
      <c r="E171" s="63" t="s">
        <v>12434</v>
      </c>
      <c r="F171" s="63" t="s">
        <v>2387</v>
      </c>
      <c r="G171" s="60" t="s">
        <v>18</v>
      </c>
      <c r="H171" s="126">
        <v>43349.0</v>
      </c>
      <c r="I171" s="126">
        <v>43349.0</v>
      </c>
      <c r="J171" s="121" t="s">
        <v>12435</v>
      </c>
      <c r="K171" s="59">
        <v>1449000.0</v>
      </c>
      <c r="L171" s="60" t="s">
        <v>18</v>
      </c>
      <c r="M171" s="63" t="s">
        <v>18</v>
      </c>
      <c r="N171" s="59" t="s">
        <v>18</v>
      </c>
      <c r="O171" s="152"/>
      <c r="P171" s="152"/>
      <c r="Q171" s="565" t="s">
        <v>18</v>
      </c>
      <c r="R171" s="154" t="s">
        <v>18</v>
      </c>
      <c r="S171" s="152"/>
      <c r="T171" s="152"/>
      <c r="U171" s="152"/>
      <c r="V171" s="152"/>
      <c r="W171" s="152"/>
      <c r="X171" s="152"/>
      <c r="Y171" s="152"/>
      <c r="Z171" s="152"/>
      <c r="AA171" s="152"/>
      <c r="AB171" s="152"/>
      <c r="AC171" s="152"/>
      <c r="AD171" s="152"/>
    </row>
    <row r="172">
      <c r="A172" s="63">
        <v>1.0</v>
      </c>
      <c r="B172" s="60" t="s">
        <v>12433</v>
      </c>
      <c r="C172" s="60" t="s">
        <v>6821</v>
      </c>
      <c r="D172" s="63">
        <v>1153.0</v>
      </c>
      <c r="E172" s="63" t="s">
        <v>12434</v>
      </c>
      <c r="F172" s="63" t="s">
        <v>2387</v>
      </c>
      <c r="G172" s="60" t="s">
        <v>18</v>
      </c>
      <c r="H172" s="126">
        <v>43417.0</v>
      </c>
      <c r="I172" s="126">
        <v>43420.0</v>
      </c>
      <c r="J172" s="121" t="s">
        <v>12436</v>
      </c>
      <c r="K172" s="59">
        <v>1594966.0</v>
      </c>
      <c r="L172" s="60" t="s">
        <v>18</v>
      </c>
      <c r="M172" s="63" t="s">
        <v>18</v>
      </c>
      <c r="N172" s="59" t="s">
        <v>18</v>
      </c>
      <c r="O172" s="152"/>
      <c r="P172" s="152"/>
      <c r="Q172" s="565"/>
      <c r="R172" s="566"/>
      <c r="S172" s="152"/>
      <c r="T172" s="152"/>
      <c r="U172" s="152"/>
      <c r="V172" s="152"/>
      <c r="W172" s="152"/>
      <c r="X172" s="152"/>
      <c r="Y172" s="152"/>
      <c r="Z172" s="152"/>
      <c r="AA172" s="152"/>
      <c r="AB172" s="152"/>
      <c r="AC172" s="152"/>
      <c r="AD172" s="152"/>
    </row>
    <row r="173">
      <c r="A173" s="63">
        <v>1.0</v>
      </c>
      <c r="B173" s="60" t="s">
        <v>108</v>
      </c>
      <c r="C173" s="60" t="s">
        <v>12437</v>
      </c>
      <c r="D173" s="63" t="s">
        <v>18</v>
      </c>
      <c r="E173" s="63" t="s">
        <v>12438</v>
      </c>
      <c r="F173" s="63" t="s">
        <v>2387</v>
      </c>
      <c r="G173" s="60" t="s">
        <v>18</v>
      </c>
      <c r="H173" s="126">
        <v>43349.0</v>
      </c>
      <c r="I173" s="126">
        <v>43353.0</v>
      </c>
      <c r="J173" s="121" t="s">
        <v>12439</v>
      </c>
      <c r="K173" s="59">
        <v>2937750.0</v>
      </c>
      <c r="L173" s="60" t="s">
        <v>12440</v>
      </c>
      <c r="M173" s="63" t="s">
        <v>18</v>
      </c>
      <c r="N173" s="59" t="s">
        <v>18</v>
      </c>
      <c r="O173" s="152"/>
      <c r="P173" s="152"/>
      <c r="Q173" s="565"/>
      <c r="R173" s="566"/>
      <c r="S173" s="152"/>
      <c r="T173" s="152"/>
      <c r="U173" s="152"/>
      <c r="V173" s="152"/>
      <c r="W173" s="152"/>
      <c r="X173" s="152"/>
      <c r="Y173" s="152"/>
      <c r="Z173" s="152"/>
      <c r="AA173" s="152"/>
      <c r="AB173" s="152"/>
      <c r="AC173" s="152"/>
      <c r="AD173" s="152"/>
    </row>
    <row r="174">
      <c r="A174" s="63">
        <v>1.0</v>
      </c>
      <c r="B174" s="60" t="s">
        <v>108</v>
      </c>
      <c r="C174" s="60" t="s">
        <v>6744</v>
      </c>
      <c r="D174" s="63" t="s">
        <v>18</v>
      </c>
      <c r="E174" s="63" t="s">
        <v>6745</v>
      </c>
      <c r="F174" s="63" t="s">
        <v>2387</v>
      </c>
      <c r="G174" s="60" t="s">
        <v>18</v>
      </c>
      <c r="H174" s="126">
        <v>43349.0</v>
      </c>
      <c r="I174" s="126">
        <v>43353.0</v>
      </c>
      <c r="J174" s="121" t="s">
        <v>12441</v>
      </c>
      <c r="K174" s="59">
        <v>561231.0</v>
      </c>
      <c r="L174" s="60" t="s">
        <v>12442</v>
      </c>
      <c r="M174" s="63" t="s">
        <v>18</v>
      </c>
      <c r="N174" s="59" t="s">
        <v>18</v>
      </c>
      <c r="Q174" s="565" t="s">
        <v>18</v>
      </c>
      <c r="R174" s="566" t="s">
        <v>18</v>
      </c>
      <c r="S174" s="152"/>
      <c r="T174" s="152"/>
      <c r="U174" s="152"/>
      <c r="V174" s="152"/>
      <c r="W174" s="152"/>
      <c r="X174" s="152"/>
      <c r="Y174" s="152"/>
      <c r="Z174" s="152"/>
      <c r="AA174" s="152"/>
      <c r="AB174" s="152"/>
      <c r="AC174" s="152"/>
    </row>
    <row r="175" ht="24.0" customHeight="1">
      <c r="A175" s="63">
        <v>1.0</v>
      </c>
      <c r="B175" s="60" t="s">
        <v>108</v>
      </c>
      <c r="C175" s="60" t="s">
        <v>6744</v>
      </c>
      <c r="D175" s="63" t="s">
        <v>18</v>
      </c>
      <c r="E175" s="63" t="s">
        <v>6745</v>
      </c>
      <c r="F175" s="63" t="s">
        <v>2387</v>
      </c>
      <c r="G175" s="60" t="s">
        <v>18</v>
      </c>
      <c r="H175" s="126">
        <v>43374.0</v>
      </c>
      <c r="I175" s="126">
        <v>43375.0</v>
      </c>
      <c r="J175" s="121" t="s">
        <v>12443</v>
      </c>
      <c r="K175" s="59">
        <v>420923.0</v>
      </c>
      <c r="L175" s="60" t="s">
        <v>12442</v>
      </c>
      <c r="M175" s="63" t="s">
        <v>18</v>
      </c>
      <c r="N175" s="59" t="s">
        <v>18</v>
      </c>
      <c r="Q175" s="565" t="s">
        <v>18</v>
      </c>
      <c r="R175" s="566" t="s">
        <v>18</v>
      </c>
      <c r="S175" s="152"/>
      <c r="T175" s="152"/>
      <c r="U175" s="152"/>
      <c r="V175" s="152"/>
      <c r="W175" s="152"/>
      <c r="X175" s="152"/>
      <c r="Y175" s="152"/>
      <c r="Z175" s="152"/>
      <c r="AA175" s="152"/>
      <c r="AB175" s="152"/>
      <c r="AC175" s="152"/>
    </row>
    <row r="176">
      <c r="A176" s="63">
        <v>1.0</v>
      </c>
      <c r="B176" s="60" t="s">
        <v>108</v>
      </c>
      <c r="C176" s="60" t="s">
        <v>6744</v>
      </c>
      <c r="D176" s="63">
        <v>1286.0</v>
      </c>
      <c r="E176" s="63" t="s">
        <v>6745</v>
      </c>
      <c r="F176" s="63" t="s">
        <v>2387</v>
      </c>
      <c r="G176" s="60" t="s">
        <v>18</v>
      </c>
      <c r="H176" s="126">
        <v>43458.0</v>
      </c>
      <c r="I176" s="63" t="s">
        <v>18</v>
      </c>
      <c r="J176" s="121" t="s">
        <v>12444</v>
      </c>
      <c r="K176" s="59">
        <v>428057.57</v>
      </c>
      <c r="L176" s="60" t="s">
        <v>6747</v>
      </c>
      <c r="M176" s="61" t="s">
        <v>6748</v>
      </c>
      <c r="N176" s="59" t="s">
        <v>18</v>
      </c>
      <c r="O176" s="152"/>
      <c r="P176" s="152"/>
      <c r="Q176" s="565" t="s">
        <v>18</v>
      </c>
      <c r="R176" s="566" t="s">
        <v>18</v>
      </c>
      <c r="S176" s="152"/>
      <c r="T176" s="152"/>
      <c r="U176" s="152"/>
      <c r="V176" s="152"/>
      <c r="W176" s="152"/>
      <c r="X176" s="152"/>
      <c r="Y176" s="152"/>
      <c r="Z176" s="152"/>
      <c r="AA176" s="152"/>
      <c r="AB176" s="152"/>
      <c r="AC176" s="152"/>
      <c r="AD176" s="152"/>
    </row>
    <row r="177" ht="31.5" customHeight="1">
      <c r="A177" s="63">
        <v>1.0</v>
      </c>
      <c r="B177" s="60" t="s">
        <v>108</v>
      </c>
      <c r="C177" s="60" t="s">
        <v>6744</v>
      </c>
      <c r="D177" s="63" t="s">
        <v>18</v>
      </c>
      <c r="E177" s="63" t="s">
        <v>6745</v>
      </c>
      <c r="F177" s="63" t="s">
        <v>2387</v>
      </c>
      <c r="G177" s="60" t="s">
        <v>18</v>
      </c>
      <c r="H177" s="126">
        <v>43441.0</v>
      </c>
      <c r="I177" s="126">
        <v>43441.0</v>
      </c>
      <c r="J177" s="121" t="s">
        <v>12445</v>
      </c>
      <c r="K177" s="59">
        <v>428057.57</v>
      </c>
      <c r="L177" s="60" t="s">
        <v>6747</v>
      </c>
      <c r="M177" s="61" t="s">
        <v>6748</v>
      </c>
      <c r="N177" s="59" t="s">
        <v>18</v>
      </c>
      <c r="Q177" s="565" t="s">
        <v>18</v>
      </c>
      <c r="R177" s="154" t="s">
        <v>18</v>
      </c>
    </row>
    <row r="178" ht="23.25" customHeight="1">
      <c r="A178" s="63">
        <v>1.0</v>
      </c>
      <c r="B178" s="60" t="s">
        <v>52</v>
      </c>
      <c r="C178" s="60" t="s">
        <v>12446</v>
      </c>
      <c r="D178" s="63" t="s">
        <v>18</v>
      </c>
      <c r="E178" s="63" t="s">
        <v>12447</v>
      </c>
      <c r="F178" s="63" t="s">
        <v>2387</v>
      </c>
      <c r="G178" s="60" t="s">
        <v>18</v>
      </c>
      <c r="H178" s="126">
        <v>43350.0</v>
      </c>
      <c r="I178" s="76">
        <v>43350.0</v>
      </c>
      <c r="J178" s="139" t="s">
        <v>12448</v>
      </c>
      <c r="K178" s="59">
        <v>366619.0</v>
      </c>
      <c r="L178" s="60" t="s">
        <v>18</v>
      </c>
      <c r="M178" s="63" t="s">
        <v>18</v>
      </c>
      <c r="N178" s="59" t="s">
        <v>18</v>
      </c>
      <c r="O178" s="152"/>
      <c r="P178" s="152"/>
      <c r="Q178" s="565" t="s">
        <v>18</v>
      </c>
      <c r="R178" s="154" t="s">
        <v>18</v>
      </c>
      <c r="S178" s="152"/>
      <c r="T178" s="152"/>
      <c r="U178" s="152"/>
      <c r="V178" s="152"/>
      <c r="W178" s="152"/>
      <c r="X178" s="152"/>
      <c r="Y178" s="152"/>
      <c r="Z178" s="152"/>
      <c r="AA178" s="152"/>
      <c r="AB178" s="152"/>
      <c r="AC178" s="152"/>
      <c r="AD178" s="152"/>
    </row>
    <row r="179" ht="60.75" customHeight="1">
      <c r="A179" s="63">
        <v>1.0</v>
      </c>
      <c r="B179" s="60" t="s">
        <v>52</v>
      </c>
      <c r="C179" s="60" t="s">
        <v>12446</v>
      </c>
      <c r="D179" s="63" t="s">
        <v>18</v>
      </c>
      <c r="E179" s="63" t="s">
        <v>12447</v>
      </c>
      <c r="F179" s="63" t="s">
        <v>2387</v>
      </c>
      <c r="G179" s="60" t="s">
        <v>18</v>
      </c>
      <c r="H179" s="126">
        <v>43353.0</v>
      </c>
      <c r="I179" s="76">
        <v>43353.0</v>
      </c>
      <c r="J179" s="139" t="s">
        <v>12449</v>
      </c>
      <c r="K179" s="59">
        <v>262719.0</v>
      </c>
      <c r="L179" s="60" t="s">
        <v>12450</v>
      </c>
      <c r="M179" s="63" t="s">
        <v>18</v>
      </c>
      <c r="N179" s="59" t="s">
        <v>18</v>
      </c>
      <c r="O179" s="152"/>
      <c r="P179" s="152"/>
      <c r="Q179" s="565" t="s">
        <v>18</v>
      </c>
      <c r="R179" s="154" t="s">
        <v>18</v>
      </c>
      <c r="S179" s="152"/>
      <c r="T179" s="152"/>
      <c r="U179" s="152"/>
      <c r="V179" s="152"/>
      <c r="W179" s="152"/>
      <c r="X179" s="152"/>
      <c r="Y179" s="152"/>
      <c r="Z179" s="152"/>
      <c r="AA179" s="152"/>
      <c r="AB179" s="152"/>
      <c r="AC179" s="152"/>
      <c r="AD179" s="152"/>
    </row>
    <row r="180">
      <c r="A180" s="63">
        <v>1.0</v>
      </c>
      <c r="B180" s="60" t="s">
        <v>52</v>
      </c>
      <c r="C180" s="60" t="s">
        <v>12446</v>
      </c>
      <c r="D180" s="63" t="s">
        <v>18</v>
      </c>
      <c r="E180" s="63" t="s">
        <v>12447</v>
      </c>
      <c r="F180" s="63" t="s">
        <v>2387</v>
      </c>
      <c r="G180" s="60" t="s">
        <v>18</v>
      </c>
      <c r="H180" s="126">
        <v>43357.0</v>
      </c>
      <c r="I180" s="76">
        <v>43357.0</v>
      </c>
      <c r="J180" s="121" t="s">
        <v>12451</v>
      </c>
      <c r="K180" s="59">
        <v>262719.0</v>
      </c>
      <c r="L180" s="60" t="s">
        <v>12450</v>
      </c>
      <c r="M180" s="61" t="s">
        <v>12452</v>
      </c>
      <c r="N180" s="66">
        <v>262719.0</v>
      </c>
      <c r="O180" s="152"/>
      <c r="P180" s="152"/>
      <c r="Q180" s="565"/>
      <c r="R180" s="566"/>
      <c r="S180" s="152"/>
      <c r="T180" s="152"/>
      <c r="U180" s="152"/>
      <c r="V180" s="152"/>
      <c r="W180" s="152"/>
      <c r="X180" s="152"/>
      <c r="Y180" s="152"/>
      <c r="Z180" s="152"/>
      <c r="AA180" s="152"/>
      <c r="AB180" s="152"/>
      <c r="AC180" s="152"/>
      <c r="AD180" s="152"/>
    </row>
    <row r="181">
      <c r="A181" s="63">
        <v>1.0</v>
      </c>
      <c r="B181" s="60" t="s">
        <v>12453</v>
      </c>
      <c r="C181" s="60" t="s">
        <v>12454</v>
      </c>
      <c r="D181" s="63">
        <v>958.0</v>
      </c>
      <c r="E181" s="63" t="s">
        <v>12455</v>
      </c>
      <c r="F181" s="63" t="s">
        <v>2387</v>
      </c>
      <c r="G181" s="60" t="s">
        <v>18</v>
      </c>
      <c r="H181" s="126">
        <v>43353.0</v>
      </c>
      <c r="I181" s="126">
        <v>43353.0</v>
      </c>
      <c r="J181" s="121" t="s">
        <v>12456</v>
      </c>
      <c r="K181" s="59">
        <v>57757.0</v>
      </c>
      <c r="L181" s="60" t="s">
        <v>18</v>
      </c>
      <c r="M181" s="63" t="s">
        <v>18</v>
      </c>
      <c r="N181" s="59" t="s">
        <v>18</v>
      </c>
      <c r="O181" s="152"/>
      <c r="P181" s="152"/>
      <c r="Q181" s="565"/>
      <c r="R181" s="566"/>
      <c r="S181" s="152"/>
      <c r="T181" s="152"/>
      <c r="U181" s="152"/>
      <c r="V181" s="152"/>
      <c r="W181" s="152"/>
      <c r="X181" s="152"/>
      <c r="Y181" s="152"/>
      <c r="Z181" s="152"/>
      <c r="AA181" s="152"/>
      <c r="AB181" s="152"/>
      <c r="AC181" s="152"/>
      <c r="AD181" s="152"/>
    </row>
    <row r="182">
      <c r="A182" s="63">
        <v>1.0</v>
      </c>
      <c r="B182" s="60" t="s">
        <v>102</v>
      </c>
      <c r="C182" s="60" t="s">
        <v>12457</v>
      </c>
      <c r="D182" s="63">
        <v>953.0</v>
      </c>
      <c r="E182" s="63" t="s">
        <v>12458</v>
      </c>
      <c r="F182" s="63" t="s">
        <v>2387</v>
      </c>
      <c r="G182" s="60" t="s">
        <v>18</v>
      </c>
      <c r="H182" s="126">
        <v>43353.0</v>
      </c>
      <c r="I182" s="126">
        <v>43355.0</v>
      </c>
      <c r="J182" s="121" t="s">
        <v>12459</v>
      </c>
      <c r="K182" s="59">
        <v>108496.0</v>
      </c>
      <c r="L182" s="60" t="s">
        <v>18</v>
      </c>
      <c r="M182" s="63" t="s">
        <v>18</v>
      </c>
      <c r="N182" s="59" t="s">
        <v>18</v>
      </c>
      <c r="O182" s="152"/>
      <c r="P182" s="152"/>
      <c r="Q182" s="565"/>
      <c r="R182" s="566"/>
      <c r="S182" s="152"/>
      <c r="T182" s="152"/>
      <c r="U182" s="152"/>
      <c r="V182" s="152"/>
      <c r="W182" s="152"/>
      <c r="X182" s="152"/>
      <c r="Y182" s="152"/>
      <c r="Z182" s="152"/>
      <c r="AA182" s="152"/>
      <c r="AB182" s="152"/>
      <c r="AC182" s="152"/>
      <c r="AD182" s="152"/>
    </row>
    <row r="183">
      <c r="A183" s="63">
        <v>1.0</v>
      </c>
      <c r="B183" s="60" t="s">
        <v>102</v>
      </c>
      <c r="C183" s="60" t="s">
        <v>12460</v>
      </c>
      <c r="D183" s="63">
        <v>992.0</v>
      </c>
      <c r="E183" s="63" t="s">
        <v>12458</v>
      </c>
      <c r="F183" s="63" t="s">
        <v>2387</v>
      </c>
      <c r="G183" s="60" t="s">
        <v>18</v>
      </c>
      <c r="H183" s="126">
        <v>43363.0</v>
      </c>
      <c r="I183" s="126">
        <v>43363.0</v>
      </c>
      <c r="J183" s="121" t="s">
        <v>12461</v>
      </c>
      <c r="K183" s="59">
        <v>90830.0</v>
      </c>
      <c r="L183" s="60" t="s">
        <v>12462</v>
      </c>
      <c r="M183" s="63" t="s">
        <v>18</v>
      </c>
      <c r="N183" s="59" t="s">
        <v>18</v>
      </c>
      <c r="O183" s="152"/>
      <c r="P183" s="152"/>
      <c r="Q183" s="565"/>
      <c r="R183" s="566"/>
      <c r="S183" s="152"/>
      <c r="T183" s="152"/>
      <c r="U183" s="152"/>
      <c r="V183" s="152"/>
      <c r="W183" s="152"/>
      <c r="X183" s="152"/>
      <c r="Y183" s="152"/>
      <c r="Z183" s="152"/>
      <c r="AA183" s="152"/>
      <c r="AB183" s="152"/>
      <c r="AC183" s="152"/>
      <c r="AD183" s="152"/>
    </row>
    <row r="184" ht="33.75" customHeight="1">
      <c r="A184" s="63">
        <v>1.0</v>
      </c>
      <c r="B184" s="60" t="s">
        <v>102</v>
      </c>
      <c r="C184" s="60" t="s">
        <v>12460</v>
      </c>
      <c r="D184" s="63" t="s">
        <v>18</v>
      </c>
      <c r="E184" s="63" t="s">
        <v>12458</v>
      </c>
      <c r="F184" s="63" t="s">
        <v>2387</v>
      </c>
      <c r="G184" s="60" t="s">
        <v>18</v>
      </c>
      <c r="H184" s="126">
        <v>43376.0</v>
      </c>
      <c r="I184" s="126">
        <v>43376.0</v>
      </c>
      <c r="J184" s="121" t="s">
        <v>12463</v>
      </c>
      <c r="K184" s="59">
        <v>90830.0</v>
      </c>
      <c r="L184" s="60" t="s">
        <v>12462</v>
      </c>
      <c r="M184" s="61" t="s">
        <v>12464</v>
      </c>
      <c r="N184" s="66">
        <v>90830.0</v>
      </c>
      <c r="O184" s="152"/>
      <c r="P184" s="152"/>
      <c r="Q184" s="565"/>
      <c r="R184" s="566"/>
      <c r="S184" s="152"/>
      <c r="T184" s="152"/>
      <c r="U184" s="152"/>
      <c r="V184" s="152"/>
      <c r="W184" s="152"/>
      <c r="X184" s="152"/>
      <c r="Y184" s="152"/>
      <c r="Z184" s="152"/>
      <c r="AA184" s="152"/>
      <c r="AB184" s="152"/>
      <c r="AC184" s="152"/>
      <c r="AD184" s="152"/>
    </row>
    <row r="185" ht="33.75" customHeight="1">
      <c r="A185" s="63">
        <v>2.0</v>
      </c>
      <c r="B185" s="60" t="s">
        <v>12465</v>
      </c>
      <c r="C185" s="60" t="s">
        <v>12466</v>
      </c>
      <c r="D185" s="63">
        <v>950.0</v>
      </c>
      <c r="E185" s="63" t="s">
        <v>6751</v>
      </c>
      <c r="F185" s="63" t="s">
        <v>2387</v>
      </c>
      <c r="G185" s="60" t="s">
        <v>6471</v>
      </c>
      <c r="H185" s="126">
        <v>43353.0</v>
      </c>
      <c r="I185" s="126">
        <v>43363.0</v>
      </c>
      <c r="J185" s="121" t="s">
        <v>12467</v>
      </c>
      <c r="K185" s="59">
        <v>1328518.0</v>
      </c>
      <c r="L185" s="60" t="s">
        <v>18</v>
      </c>
      <c r="M185" s="63" t="s">
        <v>18</v>
      </c>
      <c r="N185" s="59" t="s">
        <v>18</v>
      </c>
      <c r="O185" s="152"/>
      <c r="P185" s="152"/>
      <c r="Q185" s="565"/>
      <c r="R185" s="566"/>
      <c r="S185" s="152"/>
      <c r="T185" s="152"/>
      <c r="U185" s="152"/>
      <c r="V185" s="152"/>
      <c r="W185" s="152"/>
      <c r="X185" s="152"/>
      <c r="Y185" s="152"/>
      <c r="Z185" s="152"/>
      <c r="AA185" s="152"/>
      <c r="AB185" s="152"/>
      <c r="AC185" s="152"/>
      <c r="AD185" s="152"/>
    </row>
    <row r="186" ht="19.5" customHeight="1">
      <c r="A186" s="63" t="s">
        <v>12079</v>
      </c>
      <c r="B186" s="60" t="s">
        <v>588</v>
      </c>
      <c r="C186" s="60" t="s">
        <v>93</v>
      </c>
      <c r="D186" s="63" t="s">
        <v>18</v>
      </c>
      <c r="E186" s="63" t="s">
        <v>12468</v>
      </c>
      <c r="F186" s="63" t="s">
        <v>2387</v>
      </c>
      <c r="G186" s="60" t="s">
        <v>6471</v>
      </c>
      <c r="H186" s="126">
        <v>43355.0</v>
      </c>
      <c r="I186" s="126">
        <v>43389.0</v>
      </c>
      <c r="J186" s="121" t="s">
        <v>12469</v>
      </c>
      <c r="K186" s="63" t="s">
        <v>18</v>
      </c>
      <c r="L186" s="60" t="s">
        <v>18</v>
      </c>
      <c r="M186" s="63" t="s">
        <v>18</v>
      </c>
      <c r="N186" s="59" t="s">
        <v>18</v>
      </c>
      <c r="O186" s="152"/>
      <c r="P186" s="152"/>
      <c r="Q186" s="565"/>
      <c r="R186" s="566"/>
      <c r="S186" s="152"/>
      <c r="T186" s="152"/>
      <c r="U186" s="152"/>
      <c r="V186" s="152"/>
      <c r="W186" s="152"/>
      <c r="X186" s="152"/>
      <c r="Y186" s="152"/>
      <c r="Z186" s="152"/>
      <c r="AA186" s="152"/>
      <c r="AB186" s="152"/>
      <c r="AC186" s="152"/>
      <c r="AD186" s="152"/>
    </row>
    <row r="187">
      <c r="A187" s="63">
        <v>3.0</v>
      </c>
      <c r="B187" s="60" t="s">
        <v>8002</v>
      </c>
      <c r="C187" s="60" t="s">
        <v>5734</v>
      </c>
      <c r="D187" s="63" t="s">
        <v>18</v>
      </c>
      <c r="E187" s="63" t="s">
        <v>12470</v>
      </c>
      <c r="F187" s="63" t="s">
        <v>2387</v>
      </c>
      <c r="G187" s="60" t="s">
        <v>18</v>
      </c>
      <c r="H187" s="126">
        <v>43355.0</v>
      </c>
      <c r="I187" s="126">
        <v>43355.0</v>
      </c>
      <c r="J187" s="121" t="s">
        <v>12471</v>
      </c>
      <c r="K187" s="59">
        <v>3.68E7</v>
      </c>
      <c r="L187" s="60" t="s">
        <v>18</v>
      </c>
      <c r="M187" s="63" t="s">
        <v>18</v>
      </c>
      <c r="N187" s="59" t="s">
        <v>18</v>
      </c>
      <c r="Q187" s="565"/>
      <c r="R187" s="566"/>
    </row>
    <row r="188" ht="24.75" customHeight="1">
      <c r="A188" s="63">
        <v>1.0</v>
      </c>
      <c r="B188" s="60" t="s">
        <v>12472</v>
      </c>
      <c r="C188" s="60" t="s">
        <v>10661</v>
      </c>
      <c r="D188" s="63">
        <v>960.0</v>
      </c>
      <c r="E188" s="63" t="s">
        <v>12473</v>
      </c>
      <c r="F188" s="63" t="s">
        <v>2387</v>
      </c>
      <c r="G188" s="60" t="s">
        <v>18</v>
      </c>
      <c r="H188" s="126">
        <v>43355.0</v>
      </c>
      <c r="I188" s="126">
        <v>43356.0</v>
      </c>
      <c r="J188" s="121" t="s">
        <v>12474</v>
      </c>
      <c r="K188" s="59">
        <v>57757.0</v>
      </c>
      <c r="L188" s="60" t="s">
        <v>18</v>
      </c>
      <c r="M188" s="63" t="s">
        <v>18</v>
      </c>
      <c r="N188" s="59" t="s">
        <v>18</v>
      </c>
      <c r="O188" s="152"/>
      <c r="P188" s="152"/>
      <c r="Q188" s="565"/>
      <c r="R188" s="154"/>
      <c r="S188" s="152"/>
      <c r="T188" s="152"/>
      <c r="U188" s="152"/>
      <c r="V188" s="152"/>
      <c r="W188" s="152"/>
      <c r="X188" s="152"/>
      <c r="Y188" s="152"/>
      <c r="Z188" s="152"/>
      <c r="AA188" s="152"/>
      <c r="AB188" s="152"/>
      <c r="AC188" s="152"/>
      <c r="AD188" s="152"/>
    </row>
    <row r="189" ht="24.75" customHeight="1">
      <c r="A189" s="63">
        <v>1.0</v>
      </c>
      <c r="B189" s="60" t="s">
        <v>5834</v>
      </c>
      <c r="C189" s="60" t="s">
        <v>291</v>
      </c>
      <c r="D189" s="63">
        <v>963.0</v>
      </c>
      <c r="E189" s="63" t="s">
        <v>12475</v>
      </c>
      <c r="F189" s="63" t="s">
        <v>2387</v>
      </c>
      <c r="G189" s="60" t="s">
        <v>18</v>
      </c>
      <c r="H189" s="126">
        <v>43355.0</v>
      </c>
      <c r="I189" s="126">
        <v>43360.0</v>
      </c>
      <c r="J189" s="121" t="s">
        <v>12476</v>
      </c>
      <c r="K189" s="59">
        <v>476936.0</v>
      </c>
      <c r="L189" s="60" t="s">
        <v>18</v>
      </c>
      <c r="M189" s="63" t="s">
        <v>18</v>
      </c>
      <c r="N189" s="59" t="s">
        <v>18</v>
      </c>
      <c r="O189" s="152"/>
      <c r="P189" s="152"/>
      <c r="Q189" s="565"/>
      <c r="R189" s="154"/>
      <c r="S189" s="152"/>
      <c r="T189" s="152"/>
      <c r="U189" s="152"/>
      <c r="V189" s="152"/>
      <c r="W189" s="152"/>
      <c r="X189" s="152"/>
      <c r="Y189" s="152"/>
      <c r="Z189" s="152"/>
      <c r="AA189" s="152"/>
      <c r="AB189" s="152"/>
      <c r="AC189" s="152"/>
      <c r="AD189" s="152"/>
    </row>
    <row r="190" ht="24.75" customHeight="1">
      <c r="A190" s="63">
        <v>1.0</v>
      </c>
      <c r="B190" s="60" t="s">
        <v>12477</v>
      </c>
      <c r="C190" s="60" t="s">
        <v>2340</v>
      </c>
      <c r="D190" s="63" t="s">
        <v>18</v>
      </c>
      <c r="E190" s="63" t="s">
        <v>12478</v>
      </c>
      <c r="F190" s="63" t="s">
        <v>2387</v>
      </c>
      <c r="G190" s="60" t="s">
        <v>18</v>
      </c>
      <c r="H190" s="126">
        <v>43356.0</v>
      </c>
      <c r="I190" s="126">
        <v>43374.0</v>
      </c>
      <c r="J190" s="121" t="s">
        <v>12479</v>
      </c>
      <c r="K190" s="59">
        <v>767863.0</v>
      </c>
      <c r="L190" s="60" t="s">
        <v>18</v>
      </c>
      <c r="M190" s="63" t="s">
        <v>18</v>
      </c>
      <c r="N190" s="59" t="s">
        <v>18</v>
      </c>
      <c r="Q190" s="565" t="s">
        <v>18</v>
      </c>
      <c r="R190" s="154" t="s">
        <v>18</v>
      </c>
    </row>
    <row r="191" ht="24.0" customHeight="1">
      <c r="A191" s="63">
        <v>1.0</v>
      </c>
      <c r="B191" s="60" t="s">
        <v>12480</v>
      </c>
      <c r="C191" s="60" t="s">
        <v>394</v>
      </c>
      <c r="D191" s="63">
        <v>971.0</v>
      </c>
      <c r="E191" s="63" t="s">
        <v>12481</v>
      </c>
      <c r="F191" s="63" t="s">
        <v>2387</v>
      </c>
      <c r="G191" s="60" t="s">
        <v>18</v>
      </c>
      <c r="H191" s="126">
        <v>43357.0</v>
      </c>
      <c r="I191" s="126">
        <v>43361.0</v>
      </c>
      <c r="J191" s="121" t="s">
        <v>12482</v>
      </c>
      <c r="K191" s="59">
        <v>675750.0</v>
      </c>
      <c r="L191" s="60" t="s">
        <v>18</v>
      </c>
      <c r="M191" s="63" t="s">
        <v>18</v>
      </c>
      <c r="N191" s="59" t="s">
        <v>18</v>
      </c>
      <c r="O191" s="152"/>
      <c r="P191" s="152"/>
      <c r="Q191" s="565"/>
      <c r="R191" s="566"/>
      <c r="S191" s="152"/>
      <c r="T191" s="152"/>
      <c r="U191" s="152"/>
      <c r="V191" s="152"/>
      <c r="W191" s="152"/>
      <c r="X191" s="152"/>
      <c r="Y191" s="152"/>
      <c r="Z191" s="152"/>
      <c r="AA191" s="152"/>
      <c r="AB191" s="152"/>
      <c r="AC191" s="152"/>
      <c r="AD191" s="152"/>
    </row>
    <row r="192" ht="24.0" customHeight="1">
      <c r="A192" s="63">
        <v>1.0</v>
      </c>
      <c r="B192" s="60" t="s">
        <v>2281</v>
      </c>
      <c r="C192" s="60" t="s">
        <v>291</v>
      </c>
      <c r="D192" s="63" t="s">
        <v>18</v>
      </c>
      <c r="E192" s="63" t="s">
        <v>12483</v>
      </c>
      <c r="F192" s="63" t="s">
        <v>2387</v>
      </c>
      <c r="G192" s="60" t="s">
        <v>18</v>
      </c>
      <c r="H192" s="126">
        <v>43360.0</v>
      </c>
      <c r="I192" s="126">
        <v>43360.0</v>
      </c>
      <c r="J192" s="121" t="s">
        <v>12484</v>
      </c>
      <c r="K192" s="59">
        <v>461936.0</v>
      </c>
      <c r="L192" s="60" t="s">
        <v>18</v>
      </c>
      <c r="M192" s="63" t="s">
        <v>18</v>
      </c>
      <c r="N192" s="59" t="s">
        <v>18</v>
      </c>
      <c r="O192" s="152"/>
      <c r="P192" s="152"/>
      <c r="Q192" s="565"/>
      <c r="R192" s="566"/>
      <c r="S192" s="152"/>
      <c r="T192" s="152"/>
      <c r="U192" s="152"/>
      <c r="V192" s="152"/>
      <c r="W192" s="152"/>
      <c r="X192" s="152"/>
      <c r="Y192" s="152"/>
      <c r="Z192" s="152"/>
      <c r="AA192" s="152"/>
      <c r="AB192" s="152"/>
      <c r="AC192" s="152"/>
      <c r="AD192" s="152"/>
    </row>
    <row r="193" ht="36.0" customHeight="1">
      <c r="A193" s="63">
        <v>1.0</v>
      </c>
      <c r="B193" s="60" t="s">
        <v>1193</v>
      </c>
      <c r="C193" s="60" t="s">
        <v>6755</v>
      </c>
      <c r="D193" s="63" t="s">
        <v>18</v>
      </c>
      <c r="E193" s="63" t="s">
        <v>6756</v>
      </c>
      <c r="F193" s="63" t="s">
        <v>2387</v>
      </c>
      <c r="G193" s="60" t="s">
        <v>18</v>
      </c>
      <c r="H193" s="126">
        <v>43360.0</v>
      </c>
      <c r="I193" s="126">
        <v>43361.0</v>
      </c>
      <c r="J193" s="121" t="s">
        <v>12485</v>
      </c>
      <c r="K193" s="59">
        <v>57757.0</v>
      </c>
      <c r="L193" s="60" t="s">
        <v>18</v>
      </c>
      <c r="M193" s="63" t="s">
        <v>18</v>
      </c>
      <c r="N193" s="59" t="s">
        <v>18</v>
      </c>
      <c r="O193" s="152"/>
      <c r="P193" s="152"/>
      <c r="Q193" s="565"/>
      <c r="R193" s="566"/>
      <c r="S193" s="152"/>
      <c r="T193" s="152"/>
      <c r="U193" s="152"/>
      <c r="V193" s="152"/>
      <c r="W193" s="152"/>
      <c r="X193" s="152"/>
      <c r="Y193" s="152"/>
      <c r="Z193" s="152"/>
      <c r="AA193" s="152"/>
      <c r="AB193" s="152"/>
      <c r="AC193" s="152"/>
      <c r="AD193" s="152"/>
    </row>
    <row r="194" ht="36.0" customHeight="1">
      <c r="A194" s="63">
        <v>1.0</v>
      </c>
      <c r="B194" s="60" t="s">
        <v>6754</v>
      </c>
      <c r="C194" s="60" t="s">
        <v>6755</v>
      </c>
      <c r="D194" s="63">
        <v>981.0</v>
      </c>
      <c r="E194" s="63" t="s">
        <v>6756</v>
      </c>
      <c r="F194" s="63" t="s">
        <v>2387</v>
      </c>
      <c r="G194" s="60" t="s">
        <v>18</v>
      </c>
      <c r="H194" s="126">
        <v>43361.0</v>
      </c>
      <c r="I194" s="126">
        <v>43361.0</v>
      </c>
      <c r="J194" s="121" t="s">
        <v>12486</v>
      </c>
      <c r="K194" s="59">
        <v>57757.0</v>
      </c>
      <c r="L194" s="60" t="s">
        <v>18</v>
      </c>
      <c r="M194" s="63" t="s">
        <v>18</v>
      </c>
      <c r="N194" s="59" t="s">
        <v>18</v>
      </c>
      <c r="O194" s="152"/>
      <c r="P194" s="152"/>
      <c r="Q194" s="565"/>
      <c r="R194" s="566"/>
      <c r="S194" s="152"/>
      <c r="T194" s="152"/>
      <c r="U194" s="152"/>
      <c r="V194" s="152"/>
      <c r="W194" s="152"/>
      <c r="X194" s="152"/>
      <c r="Y194" s="152"/>
      <c r="Z194" s="152"/>
      <c r="AA194" s="152"/>
      <c r="AB194" s="152"/>
      <c r="AC194" s="152"/>
      <c r="AD194" s="152"/>
    </row>
    <row r="195" ht="38.25" customHeight="1">
      <c r="A195" s="63">
        <v>1.0</v>
      </c>
      <c r="B195" s="60" t="s">
        <v>6754</v>
      </c>
      <c r="C195" s="60" t="s">
        <v>6755</v>
      </c>
      <c r="D195" s="63" t="s">
        <v>18</v>
      </c>
      <c r="E195" s="63" t="s">
        <v>6756</v>
      </c>
      <c r="F195" s="63" t="s">
        <v>2387</v>
      </c>
      <c r="G195" s="60" t="s">
        <v>18</v>
      </c>
      <c r="H195" s="126">
        <v>43384.0</v>
      </c>
      <c r="I195" s="126">
        <v>43385.0</v>
      </c>
      <c r="J195" s="572" t="s">
        <v>12487</v>
      </c>
      <c r="K195" s="59">
        <v>57757.0</v>
      </c>
      <c r="L195" s="60" t="s">
        <v>6758</v>
      </c>
      <c r="M195" s="63" t="s">
        <v>18</v>
      </c>
      <c r="N195" s="59" t="s">
        <v>18</v>
      </c>
      <c r="O195" s="152"/>
      <c r="P195" s="152"/>
      <c r="Q195" s="565"/>
      <c r="R195" s="566"/>
      <c r="S195" s="152"/>
      <c r="T195" s="152"/>
      <c r="U195" s="152"/>
      <c r="V195" s="152"/>
      <c r="W195" s="152"/>
      <c r="X195" s="152"/>
      <c r="Y195" s="152"/>
      <c r="Z195" s="152"/>
      <c r="AA195" s="152"/>
      <c r="AB195" s="152"/>
      <c r="AC195" s="152"/>
      <c r="AD195" s="152"/>
    </row>
    <row r="196" ht="16.5" customHeight="1">
      <c r="A196" s="63">
        <v>1.0</v>
      </c>
      <c r="B196" s="60" t="s">
        <v>6754</v>
      </c>
      <c r="C196" s="60" t="s">
        <v>6755</v>
      </c>
      <c r="D196" s="63" t="s">
        <v>18</v>
      </c>
      <c r="E196" s="63" t="s">
        <v>6756</v>
      </c>
      <c r="F196" s="63" t="s">
        <v>2387</v>
      </c>
      <c r="G196" s="60" t="s">
        <v>18</v>
      </c>
      <c r="H196" s="126">
        <v>43403.0</v>
      </c>
      <c r="I196" s="126">
        <v>43403.0</v>
      </c>
      <c r="J196" s="121" t="s">
        <v>12488</v>
      </c>
      <c r="K196" s="59">
        <v>57757.0</v>
      </c>
      <c r="L196" s="60" t="s">
        <v>6758</v>
      </c>
      <c r="M196" s="61" t="s">
        <v>6759</v>
      </c>
      <c r="N196" s="66">
        <v>28878.5</v>
      </c>
      <c r="O196" s="152"/>
      <c r="P196" s="152"/>
      <c r="Q196" s="565"/>
      <c r="R196" s="566"/>
      <c r="S196" s="152"/>
      <c r="T196" s="152"/>
      <c r="U196" s="152"/>
      <c r="V196" s="152"/>
      <c r="W196" s="152"/>
      <c r="X196" s="152"/>
      <c r="Y196" s="152"/>
      <c r="Z196" s="152"/>
      <c r="AA196" s="152"/>
      <c r="AB196" s="152"/>
      <c r="AC196" s="152"/>
      <c r="AD196" s="152"/>
    </row>
    <row r="197" ht="36.0" customHeight="1">
      <c r="A197" s="63">
        <v>3.0</v>
      </c>
      <c r="B197" s="60" t="s">
        <v>8002</v>
      </c>
      <c r="C197" s="60" t="s">
        <v>5734</v>
      </c>
      <c r="D197" s="63" t="s">
        <v>18</v>
      </c>
      <c r="E197" s="63" t="s">
        <v>12489</v>
      </c>
      <c r="F197" s="63" t="s">
        <v>2387</v>
      </c>
      <c r="G197" s="60" t="s">
        <v>18</v>
      </c>
      <c r="H197" s="126">
        <v>43362.0</v>
      </c>
      <c r="I197" s="126">
        <v>43362.0</v>
      </c>
      <c r="J197" s="121" t="s">
        <v>12490</v>
      </c>
      <c r="K197" s="59">
        <v>7300000.0</v>
      </c>
      <c r="L197" s="60" t="s">
        <v>18</v>
      </c>
      <c r="M197" s="63" t="s">
        <v>18</v>
      </c>
      <c r="N197" s="59" t="s">
        <v>18</v>
      </c>
      <c r="O197" s="152"/>
      <c r="P197" s="152"/>
      <c r="Q197" s="565"/>
      <c r="R197" s="566"/>
      <c r="S197" s="152"/>
      <c r="T197" s="152"/>
      <c r="U197" s="152"/>
      <c r="V197" s="152"/>
      <c r="W197" s="152"/>
      <c r="X197" s="152"/>
      <c r="Y197" s="152"/>
      <c r="Z197" s="152"/>
      <c r="AA197" s="152"/>
      <c r="AB197" s="152"/>
      <c r="AC197" s="152"/>
      <c r="AD197" s="152"/>
    </row>
    <row r="198" ht="36.0" customHeight="1">
      <c r="A198" s="63">
        <v>1.0</v>
      </c>
      <c r="B198" s="60" t="s">
        <v>6433</v>
      </c>
      <c r="C198" s="60" t="s">
        <v>326</v>
      </c>
      <c r="D198" s="63" t="s">
        <v>12491</v>
      </c>
      <c r="E198" s="63" t="s">
        <v>12492</v>
      </c>
      <c r="F198" s="63" t="s">
        <v>2387</v>
      </c>
      <c r="G198" s="60" t="s">
        <v>18</v>
      </c>
      <c r="H198" s="126">
        <v>43362.0</v>
      </c>
      <c r="I198" s="126">
        <v>43364.0</v>
      </c>
      <c r="J198" s="121" t="s">
        <v>12493</v>
      </c>
      <c r="K198" s="59">
        <v>1509657.0</v>
      </c>
      <c r="L198" s="60" t="s">
        <v>18</v>
      </c>
      <c r="M198" s="63" t="s">
        <v>18</v>
      </c>
      <c r="N198" s="59" t="s">
        <v>18</v>
      </c>
      <c r="O198" s="152"/>
      <c r="P198" s="152"/>
      <c r="Q198" s="565"/>
      <c r="R198" s="566"/>
      <c r="S198" s="152"/>
      <c r="T198" s="152"/>
      <c r="U198" s="152"/>
      <c r="V198" s="152"/>
      <c r="W198" s="152"/>
      <c r="X198" s="152"/>
      <c r="Y198" s="152"/>
      <c r="Z198" s="152"/>
      <c r="AA198" s="152"/>
      <c r="AB198" s="152"/>
      <c r="AC198" s="152"/>
      <c r="AD198" s="152"/>
    </row>
    <row r="199">
      <c r="A199" s="63">
        <v>2.0</v>
      </c>
      <c r="B199" s="60" t="s">
        <v>142</v>
      </c>
      <c r="C199" s="60" t="s">
        <v>116</v>
      </c>
      <c r="D199" s="63">
        <v>973.0</v>
      </c>
      <c r="E199" s="63" t="s">
        <v>12494</v>
      </c>
      <c r="F199" s="63" t="s">
        <v>2387</v>
      </c>
      <c r="G199" s="60" t="s">
        <v>5736</v>
      </c>
      <c r="H199" s="126">
        <v>43361.0</v>
      </c>
      <c r="I199" s="126">
        <v>43368.0</v>
      </c>
      <c r="J199" s="121" t="s">
        <v>12495</v>
      </c>
      <c r="K199" s="59">
        <v>1.4779467E7</v>
      </c>
      <c r="L199" s="60" t="s">
        <v>18</v>
      </c>
      <c r="M199" s="63" t="s">
        <v>18</v>
      </c>
      <c r="N199" s="59" t="s">
        <v>18</v>
      </c>
      <c r="O199" s="152"/>
      <c r="P199" s="152"/>
      <c r="Q199" s="565"/>
      <c r="R199" s="566"/>
      <c r="S199" s="152"/>
      <c r="T199" s="152"/>
      <c r="U199" s="152"/>
      <c r="V199" s="152"/>
      <c r="W199" s="152"/>
      <c r="X199" s="152"/>
      <c r="Y199" s="152"/>
      <c r="Z199" s="152"/>
      <c r="AA199" s="152"/>
      <c r="AB199" s="152"/>
      <c r="AC199" s="152"/>
      <c r="AD199" s="152"/>
    </row>
    <row r="200">
      <c r="A200" s="63">
        <v>2.0</v>
      </c>
      <c r="B200" s="60" t="s">
        <v>142</v>
      </c>
      <c r="C200" s="60" t="s">
        <v>116</v>
      </c>
      <c r="D200" s="63" t="s">
        <v>18</v>
      </c>
      <c r="E200" s="63" t="s">
        <v>12494</v>
      </c>
      <c r="F200" s="63" t="s">
        <v>2387</v>
      </c>
      <c r="G200" s="60" t="s">
        <v>5736</v>
      </c>
      <c r="H200" s="126">
        <v>43371.0</v>
      </c>
      <c r="I200" s="126">
        <v>43374.0</v>
      </c>
      <c r="J200" s="121" t="s">
        <v>12496</v>
      </c>
      <c r="K200" s="59">
        <v>1.4247044E7</v>
      </c>
      <c r="L200" s="60" t="s">
        <v>18</v>
      </c>
      <c r="M200" s="63" t="s">
        <v>18</v>
      </c>
      <c r="N200" s="59" t="s">
        <v>18</v>
      </c>
      <c r="O200" s="152"/>
      <c r="P200" s="152"/>
      <c r="Q200" s="565"/>
      <c r="R200" s="566"/>
      <c r="S200" s="152"/>
      <c r="T200" s="152"/>
      <c r="U200" s="152"/>
      <c r="V200" s="152"/>
      <c r="W200" s="152"/>
      <c r="X200" s="152"/>
      <c r="Y200" s="152"/>
      <c r="Z200" s="152"/>
      <c r="AA200" s="152"/>
      <c r="AB200" s="152"/>
      <c r="AC200" s="152"/>
      <c r="AD200" s="152"/>
    </row>
    <row r="201">
      <c r="A201" s="63">
        <v>1.0</v>
      </c>
      <c r="B201" s="60" t="s">
        <v>12497</v>
      </c>
      <c r="C201" s="60" t="s">
        <v>93</v>
      </c>
      <c r="D201" s="63">
        <v>1029.0</v>
      </c>
      <c r="E201" s="63" t="s">
        <v>12498</v>
      </c>
      <c r="F201" s="63" t="s">
        <v>2387</v>
      </c>
      <c r="G201" s="60" t="s">
        <v>18</v>
      </c>
      <c r="H201" s="126">
        <v>43375.0</v>
      </c>
      <c r="I201" s="126">
        <v>43382.0</v>
      </c>
      <c r="J201" s="121" t="s">
        <v>12499</v>
      </c>
      <c r="K201" s="59">
        <v>952750.0</v>
      </c>
      <c r="L201" s="60" t="s">
        <v>18</v>
      </c>
      <c r="M201" s="63" t="s">
        <v>18</v>
      </c>
      <c r="N201" s="59" t="s">
        <v>18</v>
      </c>
      <c r="O201" s="152"/>
      <c r="P201" s="152"/>
      <c r="Q201" s="565"/>
      <c r="R201" s="566"/>
      <c r="S201" s="152"/>
      <c r="T201" s="152"/>
      <c r="U201" s="152"/>
      <c r="V201" s="152"/>
      <c r="W201" s="152"/>
      <c r="X201" s="152"/>
      <c r="Y201" s="152"/>
      <c r="Z201" s="152"/>
      <c r="AA201" s="152"/>
      <c r="AB201" s="152"/>
      <c r="AC201" s="152"/>
      <c r="AD201" s="152"/>
    </row>
    <row r="202" ht="64.5" customHeight="1">
      <c r="A202" s="63">
        <v>1.0</v>
      </c>
      <c r="B202" s="60" t="s">
        <v>12500</v>
      </c>
      <c r="C202" s="60" t="s">
        <v>217</v>
      </c>
      <c r="D202" s="63" t="s">
        <v>12501</v>
      </c>
      <c r="E202" s="63" t="s">
        <v>12502</v>
      </c>
      <c r="F202" s="63" t="s">
        <v>2387</v>
      </c>
      <c r="G202" s="60" t="s">
        <v>18</v>
      </c>
      <c r="H202" s="126">
        <v>43374.0</v>
      </c>
      <c r="I202" s="126">
        <v>43375.0</v>
      </c>
      <c r="J202" s="121" t="s">
        <v>12503</v>
      </c>
      <c r="K202" s="59">
        <v>1322269.0</v>
      </c>
      <c r="L202" s="60" t="s">
        <v>18</v>
      </c>
      <c r="M202" s="63" t="s">
        <v>18</v>
      </c>
      <c r="N202" s="59" t="s">
        <v>18</v>
      </c>
      <c r="O202" s="152"/>
      <c r="P202" s="152"/>
      <c r="Q202" s="565"/>
      <c r="R202" s="566"/>
      <c r="S202" s="152"/>
      <c r="T202" s="152"/>
      <c r="U202" s="152"/>
      <c r="V202" s="152"/>
      <c r="W202" s="152"/>
      <c r="X202" s="152"/>
      <c r="Y202" s="152"/>
      <c r="Z202" s="152"/>
      <c r="AA202" s="152"/>
      <c r="AB202" s="152"/>
      <c r="AC202" s="152"/>
      <c r="AD202" s="152"/>
    </row>
    <row r="203" ht="51.75" customHeight="1">
      <c r="A203" s="63">
        <v>1.0</v>
      </c>
      <c r="B203" s="60" t="s">
        <v>12500</v>
      </c>
      <c r="C203" s="60" t="s">
        <v>217</v>
      </c>
      <c r="D203" s="63" t="s">
        <v>12501</v>
      </c>
      <c r="E203" s="63" t="s">
        <v>12502</v>
      </c>
      <c r="F203" s="63" t="s">
        <v>2387</v>
      </c>
      <c r="G203" s="60" t="s">
        <v>18</v>
      </c>
      <c r="H203" s="126">
        <v>43374.0</v>
      </c>
      <c r="I203" s="126">
        <v>43375.0</v>
      </c>
      <c r="J203" s="121" t="s">
        <v>12504</v>
      </c>
      <c r="K203" s="59">
        <v>1329241.0</v>
      </c>
      <c r="L203" s="60" t="s">
        <v>18</v>
      </c>
      <c r="M203" s="63" t="s">
        <v>18</v>
      </c>
      <c r="N203" s="59" t="s">
        <v>18</v>
      </c>
      <c r="O203" s="152"/>
      <c r="P203" s="152"/>
      <c r="Q203" s="565"/>
      <c r="R203" s="566"/>
    </row>
    <row r="204">
      <c r="A204" s="63">
        <v>1.0</v>
      </c>
      <c r="B204" s="60" t="s">
        <v>12500</v>
      </c>
      <c r="C204" s="60" t="s">
        <v>217</v>
      </c>
      <c r="D204" s="63" t="s">
        <v>18</v>
      </c>
      <c r="E204" s="63" t="s">
        <v>12502</v>
      </c>
      <c r="F204" s="63" t="s">
        <v>2387</v>
      </c>
      <c r="G204" s="60" t="s">
        <v>18</v>
      </c>
      <c r="H204" s="126">
        <v>43382.0</v>
      </c>
      <c r="I204" s="126">
        <v>43388.0</v>
      </c>
      <c r="J204" s="121" t="s">
        <v>12505</v>
      </c>
      <c r="K204" s="59">
        <v>1328398.0</v>
      </c>
      <c r="L204" s="60" t="s">
        <v>18</v>
      </c>
      <c r="M204" s="63" t="s">
        <v>18</v>
      </c>
      <c r="N204" s="59" t="s">
        <v>18</v>
      </c>
      <c r="O204" s="152"/>
      <c r="P204" s="152"/>
      <c r="Q204" s="565"/>
      <c r="R204" s="566"/>
      <c r="S204" s="152"/>
      <c r="T204" s="152"/>
      <c r="U204" s="152"/>
      <c r="V204" s="152"/>
      <c r="W204" s="152"/>
      <c r="X204" s="152"/>
      <c r="Y204" s="152"/>
      <c r="Z204" s="152"/>
      <c r="AA204" s="152"/>
      <c r="AB204" s="152"/>
      <c r="AC204" s="152"/>
      <c r="AD204" s="152"/>
    </row>
    <row r="205">
      <c r="A205" s="63">
        <v>1.0</v>
      </c>
      <c r="B205" s="60" t="s">
        <v>12506</v>
      </c>
      <c r="C205" s="60" t="s">
        <v>7054</v>
      </c>
      <c r="D205" s="63">
        <v>1036.0</v>
      </c>
      <c r="E205" s="63" t="s">
        <v>12507</v>
      </c>
      <c r="F205" s="63" t="s">
        <v>2387</v>
      </c>
      <c r="G205" s="60" t="s">
        <v>18</v>
      </c>
      <c r="H205" s="126">
        <v>43376.0</v>
      </c>
      <c r="I205" s="126">
        <v>43377.0</v>
      </c>
      <c r="J205" s="121" t="s">
        <v>12508</v>
      </c>
      <c r="K205" s="59">
        <v>268000.0</v>
      </c>
      <c r="L205" s="60" t="s">
        <v>18</v>
      </c>
      <c r="M205" s="63" t="s">
        <v>18</v>
      </c>
      <c r="N205" s="59" t="s">
        <v>18</v>
      </c>
      <c r="O205" s="152"/>
      <c r="P205" s="152"/>
      <c r="Q205" s="565"/>
      <c r="R205" s="566"/>
      <c r="S205" s="152"/>
      <c r="T205" s="152"/>
      <c r="U205" s="152"/>
      <c r="V205" s="152"/>
      <c r="W205" s="152"/>
      <c r="X205" s="152"/>
      <c r="Y205" s="152"/>
      <c r="Z205" s="152"/>
      <c r="AA205" s="152"/>
      <c r="AB205" s="152"/>
      <c r="AC205" s="152"/>
      <c r="AD205" s="152"/>
    </row>
    <row r="206" ht="52.5" customHeight="1">
      <c r="A206" s="63">
        <v>1.0</v>
      </c>
      <c r="B206" s="60" t="s">
        <v>12509</v>
      </c>
      <c r="C206" s="60" t="s">
        <v>7054</v>
      </c>
      <c r="D206" s="63">
        <v>1026.0</v>
      </c>
      <c r="E206" s="63" t="s">
        <v>12507</v>
      </c>
      <c r="F206" s="63" t="s">
        <v>2387</v>
      </c>
      <c r="G206" s="60" t="s">
        <v>18</v>
      </c>
      <c r="H206" s="126">
        <v>43376.0</v>
      </c>
      <c r="I206" s="126">
        <v>43377.0</v>
      </c>
      <c r="J206" s="121" t="s">
        <v>12510</v>
      </c>
      <c r="K206" s="59">
        <v>268000.0</v>
      </c>
      <c r="L206" s="60" t="s">
        <v>18</v>
      </c>
      <c r="M206" s="63" t="s">
        <v>18</v>
      </c>
      <c r="N206" s="59" t="s">
        <v>18</v>
      </c>
      <c r="Q206" s="565"/>
      <c r="R206" s="566"/>
    </row>
    <row r="207">
      <c r="A207" s="63">
        <v>1.0</v>
      </c>
      <c r="B207" s="60" t="s">
        <v>8818</v>
      </c>
      <c r="C207" s="60" t="s">
        <v>577</v>
      </c>
      <c r="D207" s="63">
        <v>1048.0</v>
      </c>
      <c r="E207" s="63" t="s">
        <v>8819</v>
      </c>
      <c r="F207" s="63" t="s">
        <v>2387</v>
      </c>
      <c r="G207" s="60" t="s">
        <v>18</v>
      </c>
      <c r="H207" s="126">
        <v>43383.0</v>
      </c>
      <c r="I207" s="126">
        <v>43388.0</v>
      </c>
      <c r="J207" s="121" t="s">
        <v>12511</v>
      </c>
      <c r="K207" s="59">
        <v>325000.0</v>
      </c>
      <c r="L207" s="60" t="s">
        <v>18</v>
      </c>
      <c r="M207" s="63" t="s">
        <v>18</v>
      </c>
      <c r="N207" s="59" t="s">
        <v>18</v>
      </c>
      <c r="Q207" s="565"/>
      <c r="R207" s="566"/>
    </row>
    <row r="208" ht="27.0" customHeight="1">
      <c r="A208" s="63">
        <v>1.0</v>
      </c>
      <c r="B208" s="60" t="s">
        <v>8818</v>
      </c>
      <c r="C208" s="60" t="s">
        <v>577</v>
      </c>
      <c r="D208" s="63" t="s">
        <v>18</v>
      </c>
      <c r="E208" s="63" t="s">
        <v>8819</v>
      </c>
      <c r="F208" s="63" t="s">
        <v>2387</v>
      </c>
      <c r="G208" s="60" t="s">
        <v>18</v>
      </c>
      <c r="H208" s="126">
        <v>43389.0</v>
      </c>
      <c r="I208" s="126">
        <v>43391.0</v>
      </c>
      <c r="J208" s="121" t="s">
        <v>12512</v>
      </c>
      <c r="K208" s="59">
        <v>325000.0</v>
      </c>
      <c r="L208" s="60" t="s">
        <v>8820</v>
      </c>
      <c r="M208" s="63" t="s">
        <v>18</v>
      </c>
      <c r="N208" s="59" t="s">
        <v>18</v>
      </c>
      <c r="O208" s="152"/>
      <c r="P208" s="152"/>
      <c r="Q208" s="565"/>
      <c r="R208" s="566"/>
      <c r="S208" s="152"/>
      <c r="T208" s="152"/>
      <c r="U208" s="152"/>
      <c r="V208" s="152"/>
      <c r="W208" s="152"/>
      <c r="X208" s="152"/>
      <c r="Y208" s="152"/>
      <c r="Z208" s="152"/>
      <c r="AA208" s="152"/>
      <c r="AB208" s="152"/>
      <c r="AC208" s="152"/>
      <c r="AD208" s="152"/>
    </row>
    <row r="209" ht="27.0" customHeight="1">
      <c r="A209" s="63">
        <v>1.0</v>
      </c>
      <c r="B209" s="60" t="s">
        <v>8818</v>
      </c>
      <c r="C209" s="60" t="s">
        <v>577</v>
      </c>
      <c r="D209" s="63" t="s">
        <v>18</v>
      </c>
      <c r="E209" s="63" t="s">
        <v>8819</v>
      </c>
      <c r="F209" s="63" t="s">
        <v>2387</v>
      </c>
      <c r="G209" s="60" t="s">
        <v>18</v>
      </c>
      <c r="H209" s="126">
        <v>43398.0</v>
      </c>
      <c r="I209" s="126">
        <v>43412.0</v>
      </c>
      <c r="J209" s="121" t="s">
        <v>12513</v>
      </c>
      <c r="K209" s="59">
        <v>290000.0</v>
      </c>
      <c r="L209" s="60" t="s">
        <v>8820</v>
      </c>
      <c r="M209" s="63" t="s">
        <v>18</v>
      </c>
      <c r="N209" s="59" t="s">
        <v>18</v>
      </c>
      <c r="Q209" s="565"/>
      <c r="R209" s="566"/>
    </row>
    <row r="210" ht="27.0" customHeight="1">
      <c r="A210" s="63">
        <v>1.0</v>
      </c>
      <c r="B210" s="60" t="s">
        <v>12168</v>
      </c>
      <c r="C210" s="60" t="s">
        <v>577</v>
      </c>
      <c r="D210" s="63">
        <v>1055.0</v>
      </c>
      <c r="E210" s="63" t="s">
        <v>12514</v>
      </c>
      <c r="F210" s="63" t="s">
        <v>2387</v>
      </c>
      <c r="G210" s="60" t="s">
        <v>18</v>
      </c>
      <c r="H210" s="126">
        <v>43384.0</v>
      </c>
      <c r="I210" s="126">
        <v>43388.0</v>
      </c>
      <c r="J210" s="121" t="s">
        <v>12515</v>
      </c>
      <c r="K210" s="59">
        <v>67000.0</v>
      </c>
      <c r="L210" s="60" t="s">
        <v>18</v>
      </c>
      <c r="M210" s="63" t="s">
        <v>18</v>
      </c>
      <c r="N210" s="59" t="s">
        <v>18</v>
      </c>
      <c r="Q210" s="565"/>
      <c r="R210" s="566"/>
    </row>
    <row r="211" ht="27.0" customHeight="1">
      <c r="A211" s="63">
        <v>1.0</v>
      </c>
      <c r="B211" s="60" t="s">
        <v>12168</v>
      </c>
      <c r="C211" s="60" t="s">
        <v>577</v>
      </c>
      <c r="D211" s="63" t="s">
        <v>18</v>
      </c>
      <c r="E211" s="63" t="s">
        <v>12514</v>
      </c>
      <c r="F211" s="63" t="s">
        <v>2387</v>
      </c>
      <c r="G211" s="60" t="s">
        <v>18</v>
      </c>
      <c r="H211" s="126">
        <v>43423.0</v>
      </c>
      <c r="I211" s="126">
        <v>43424.0</v>
      </c>
      <c r="J211" s="121" t="s">
        <v>12516</v>
      </c>
      <c r="K211" s="59">
        <v>67000.0</v>
      </c>
      <c r="L211" s="60" t="s">
        <v>12517</v>
      </c>
      <c r="M211" s="63" t="s">
        <v>18</v>
      </c>
      <c r="N211" s="59" t="s">
        <v>18</v>
      </c>
      <c r="O211" s="152"/>
      <c r="P211" s="152"/>
      <c r="Q211" s="565"/>
      <c r="R211" s="566"/>
      <c r="S211" s="152"/>
      <c r="T211" s="152"/>
      <c r="U211" s="152"/>
      <c r="V211" s="152"/>
      <c r="W211" s="152"/>
      <c r="X211" s="152"/>
      <c r="Y211" s="152"/>
      <c r="Z211" s="152"/>
      <c r="AA211" s="152"/>
      <c r="AB211" s="152"/>
      <c r="AC211" s="152"/>
      <c r="AD211" s="152"/>
    </row>
    <row r="212" ht="27.0" customHeight="1">
      <c r="A212" s="63">
        <v>1.0</v>
      </c>
      <c r="B212" s="60" t="s">
        <v>12168</v>
      </c>
      <c r="C212" s="60" t="s">
        <v>577</v>
      </c>
      <c r="D212" s="63" t="s">
        <v>18</v>
      </c>
      <c r="E212" s="63" t="s">
        <v>12514</v>
      </c>
      <c r="F212" s="63" t="s">
        <v>2387</v>
      </c>
      <c r="G212" s="60" t="s">
        <v>18</v>
      </c>
      <c r="H212" s="126">
        <v>43431.0</v>
      </c>
      <c r="I212" s="126">
        <v>43431.0</v>
      </c>
      <c r="J212" s="121" t="s">
        <v>12518</v>
      </c>
      <c r="K212" s="59">
        <v>67000.0</v>
      </c>
      <c r="L212" s="60" t="s">
        <v>12517</v>
      </c>
      <c r="M212" s="61" t="s">
        <v>577</v>
      </c>
      <c r="N212" s="66">
        <v>67000.0</v>
      </c>
      <c r="Q212" s="565"/>
      <c r="R212" s="566"/>
    </row>
    <row r="213">
      <c r="A213" s="63">
        <v>1.0</v>
      </c>
      <c r="B213" s="60" t="s">
        <v>12519</v>
      </c>
      <c r="C213" s="60" t="s">
        <v>93</v>
      </c>
      <c r="D213" s="63">
        <v>1056.0</v>
      </c>
      <c r="E213" s="63" t="s">
        <v>12520</v>
      </c>
      <c r="F213" s="63" t="s">
        <v>2387</v>
      </c>
      <c r="G213" s="60" t="s">
        <v>18</v>
      </c>
      <c r="H213" s="126">
        <v>43384.0</v>
      </c>
      <c r="I213" s="126">
        <v>43388.0</v>
      </c>
      <c r="J213" s="121" t="s">
        <v>12521</v>
      </c>
      <c r="K213" s="59">
        <v>1129983.0</v>
      </c>
      <c r="L213" s="60" t="s">
        <v>18</v>
      </c>
      <c r="M213" s="63" t="s">
        <v>18</v>
      </c>
      <c r="N213" s="59" t="s">
        <v>18</v>
      </c>
      <c r="Q213" s="565"/>
      <c r="R213" s="566"/>
    </row>
    <row r="214">
      <c r="A214" s="63">
        <v>1.0</v>
      </c>
      <c r="B214" s="60" t="s">
        <v>12522</v>
      </c>
      <c r="C214" s="60" t="s">
        <v>93</v>
      </c>
      <c r="D214" s="63">
        <v>1066.0</v>
      </c>
      <c r="E214" s="63" t="s">
        <v>12520</v>
      </c>
      <c r="F214" s="63" t="s">
        <v>2387</v>
      </c>
      <c r="G214" s="60" t="s">
        <v>18</v>
      </c>
      <c r="H214" s="126">
        <v>43390.0</v>
      </c>
      <c r="I214" s="126">
        <v>43391.0</v>
      </c>
      <c r="J214" s="121" t="s">
        <v>12523</v>
      </c>
      <c r="K214" s="59">
        <v>1132983.0</v>
      </c>
      <c r="L214" s="60" t="s">
        <v>18</v>
      </c>
      <c r="M214" s="63" t="s">
        <v>18</v>
      </c>
      <c r="N214" s="66" t="s">
        <v>18</v>
      </c>
      <c r="Q214" s="565"/>
      <c r="R214" s="566"/>
    </row>
    <row r="215" ht="54.75" customHeight="1">
      <c r="A215" s="63">
        <v>1.0</v>
      </c>
      <c r="B215" s="60" t="s">
        <v>258</v>
      </c>
      <c r="C215" s="60" t="s">
        <v>12524</v>
      </c>
      <c r="D215" s="63" t="s">
        <v>18</v>
      </c>
      <c r="E215" s="63" t="s">
        <v>12525</v>
      </c>
      <c r="F215" s="63" t="s">
        <v>2387</v>
      </c>
      <c r="G215" s="60" t="s">
        <v>18</v>
      </c>
      <c r="H215" s="126">
        <v>43390.0</v>
      </c>
      <c r="I215" s="126">
        <v>43391.0</v>
      </c>
      <c r="J215" s="121" t="s">
        <v>12526</v>
      </c>
      <c r="K215" s="59" t="s">
        <v>18</v>
      </c>
      <c r="L215" s="60" t="s">
        <v>18</v>
      </c>
      <c r="M215" s="63" t="s">
        <v>18</v>
      </c>
      <c r="N215" s="66" t="s">
        <v>18</v>
      </c>
      <c r="O215" s="573"/>
      <c r="P215" s="573"/>
      <c r="Q215" s="574"/>
      <c r="R215" s="575"/>
      <c r="S215" s="573"/>
      <c r="T215" s="573"/>
      <c r="U215" s="573"/>
      <c r="V215" s="573"/>
      <c r="W215" s="573"/>
      <c r="X215" s="573"/>
      <c r="Y215" s="573"/>
      <c r="Z215" s="573"/>
      <c r="AA215" s="573"/>
      <c r="AB215" s="573"/>
      <c r="AC215" s="573"/>
      <c r="AD215" s="573"/>
    </row>
    <row r="216">
      <c r="A216" s="63">
        <v>1.0</v>
      </c>
      <c r="B216" s="60" t="s">
        <v>2098</v>
      </c>
      <c r="C216" s="60" t="s">
        <v>577</v>
      </c>
      <c r="D216" s="63">
        <v>1072.0</v>
      </c>
      <c r="E216" s="63" t="s">
        <v>12527</v>
      </c>
      <c r="F216" s="63" t="s">
        <v>2387</v>
      </c>
      <c r="G216" s="60" t="s">
        <v>18</v>
      </c>
      <c r="H216" s="126">
        <v>43391.0</v>
      </c>
      <c r="I216" s="126">
        <v>43395.0</v>
      </c>
      <c r="J216" s="121" t="s">
        <v>12528</v>
      </c>
      <c r="K216" s="59">
        <v>149000.0</v>
      </c>
      <c r="L216" s="60" t="s">
        <v>18</v>
      </c>
      <c r="M216" s="63" t="s">
        <v>18</v>
      </c>
      <c r="N216" s="59" t="s">
        <v>18</v>
      </c>
      <c r="Q216" s="565"/>
      <c r="R216" s="566"/>
    </row>
    <row r="217" ht="27.75" customHeight="1">
      <c r="A217" s="63">
        <v>1.0</v>
      </c>
      <c r="B217" s="60" t="s">
        <v>12529</v>
      </c>
      <c r="C217" s="60" t="s">
        <v>326</v>
      </c>
      <c r="D217" s="63">
        <v>1071.0</v>
      </c>
      <c r="E217" s="63" t="s">
        <v>12530</v>
      </c>
      <c r="F217" s="63" t="s">
        <v>2387</v>
      </c>
      <c r="G217" s="60" t="s">
        <v>18</v>
      </c>
      <c r="H217" s="126">
        <v>43391.0</v>
      </c>
      <c r="I217" s="126">
        <v>43410.0</v>
      </c>
      <c r="J217" s="121" t="s">
        <v>12531</v>
      </c>
      <c r="K217" s="59" t="s">
        <v>18</v>
      </c>
      <c r="L217" s="60" t="s">
        <v>18</v>
      </c>
      <c r="M217" s="63" t="s">
        <v>18</v>
      </c>
      <c r="N217" s="59" t="s">
        <v>18</v>
      </c>
      <c r="O217" s="152"/>
      <c r="P217" s="152"/>
      <c r="Q217" s="565"/>
      <c r="R217" s="566"/>
      <c r="S217" s="152"/>
      <c r="T217" s="152"/>
      <c r="U217" s="152"/>
      <c r="V217" s="152"/>
      <c r="W217" s="152"/>
      <c r="X217" s="152"/>
      <c r="Y217" s="152"/>
      <c r="Z217" s="152"/>
      <c r="AA217" s="152"/>
      <c r="AB217" s="152"/>
      <c r="AC217" s="152"/>
      <c r="AD217" s="152"/>
    </row>
    <row r="218" ht="27.75" customHeight="1">
      <c r="A218" s="63">
        <v>1.0</v>
      </c>
      <c r="B218" s="60" t="s">
        <v>12532</v>
      </c>
      <c r="C218" s="60" t="s">
        <v>577</v>
      </c>
      <c r="D218" s="63">
        <v>1086.0</v>
      </c>
      <c r="E218" s="63" t="s">
        <v>12533</v>
      </c>
      <c r="F218" s="63" t="s">
        <v>2387</v>
      </c>
      <c r="G218" s="60" t="s">
        <v>18</v>
      </c>
      <c r="H218" s="126">
        <v>43395.0</v>
      </c>
      <c r="I218" s="126">
        <v>43395.0</v>
      </c>
      <c r="J218" s="121" t="s">
        <v>12534</v>
      </c>
      <c r="K218" s="59">
        <v>196200.0</v>
      </c>
      <c r="L218" s="60" t="s">
        <v>18</v>
      </c>
      <c r="M218" s="63" t="s">
        <v>18</v>
      </c>
      <c r="N218" s="59" t="s">
        <v>18</v>
      </c>
      <c r="O218" s="152"/>
      <c r="P218" s="152"/>
      <c r="Q218" s="565"/>
      <c r="R218" s="566"/>
      <c r="S218" s="152"/>
      <c r="T218" s="152"/>
      <c r="U218" s="152"/>
      <c r="V218" s="152"/>
      <c r="W218" s="152"/>
      <c r="X218" s="152"/>
      <c r="Y218" s="152"/>
      <c r="Z218" s="152"/>
      <c r="AA218" s="152"/>
      <c r="AB218" s="152"/>
      <c r="AC218" s="152"/>
      <c r="AD218" s="152"/>
    </row>
    <row r="219" ht="24.75" customHeight="1">
      <c r="A219" s="63">
        <v>1.0</v>
      </c>
      <c r="B219" s="60" t="s">
        <v>159</v>
      </c>
      <c r="C219" s="60" t="s">
        <v>326</v>
      </c>
      <c r="D219" s="63" t="s">
        <v>18</v>
      </c>
      <c r="E219" s="63" t="s">
        <v>12535</v>
      </c>
      <c r="F219" s="63" t="s">
        <v>2387</v>
      </c>
      <c r="G219" s="60" t="s">
        <v>18</v>
      </c>
      <c r="H219" s="126">
        <v>43395.0</v>
      </c>
      <c r="I219" s="126">
        <v>43395.0</v>
      </c>
      <c r="J219" s="121" t="s">
        <v>12536</v>
      </c>
      <c r="K219" s="59">
        <v>2416767.0</v>
      </c>
      <c r="L219" s="60" t="s">
        <v>18</v>
      </c>
      <c r="M219" s="63" t="s">
        <v>18</v>
      </c>
      <c r="N219" s="59" t="s">
        <v>18</v>
      </c>
      <c r="O219" s="152"/>
      <c r="P219" s="152"/>
      <c r="Q219" s="565"/>
      <c r="R219" s="566"/>
      <c r="S219" s="152"/>
      <c r="T219" s="152"/>
      <c r="U219" s="152"/>
      <c r="V219" s="152"/>
      <c r="W219" s="152"/>
      <c r="X219" s="152"/>
      <c r="Y219" s="152"/>
      <c r="Z219" s="152"/>
      <c r="AA219" s="152"/>
      <c r="AB219" s="152"/>
      <c r="AC219" s="152"/>
      <c r="AD219" s="152"/>
    </row>
    <row r="220">
      <c r="A220" s="63">
        <v>1.0</v>
      </c>
      <c r="B220" s="60" t="s">
        <v>457</v>
      </c>
      <c r="C220" s="60" t="s">
        <v>153</v>
      </c>
      <c r="D220" s="63" t="s">
        <v>18</v>
      </c>
      <c r="E220" s="63" t="s">
        <v>12537</v>
      </c>
      <c r="F220" s="63" t="s">
        <v>2387</v>
      </c>
      <c r="G220" s="60" t="s">
        <v>12538</v>
      </c>
      <c r="H220" s="126">
        <v>43395.0</v>
      </c>
      <c r="I220" s="126">
        <v>43410.0</v>
      </c>
      <c r="J220" s="121" t="s">
        <v>12539</v>
      </c>
      <c r="K220" s="59">
        <v>698408.0</v>
      </c>
      <c r="L220" s="60" t="s">
        <v>18</v>
      </c>
      <c r="M220" s="63" t="s">
        <v>18</v>
      </c>
      <c r="N220" s="59" t="s">
        <v>18</v>
      </c>
      <c r="O220" s="152"/>
      <c r="P220" s="152"/>
      <c r="Q220" s="565"/>
      <c r="R220" s="566"/>
      <c r="S220" s="152"/>
      <c r="T220" s="152"/>
      <c r="U220" s="152"/>
      <c r="V220" s="152"/>
      <c r="W220" s="152"/>
      <c r="X220" s="152"/>
      <c r="Y220" s="152"/>
      <c r="Z220" s="152"/>
      <c r="AA220" s="152"/>
      <c r="AB220" s="152"/>
      <c r="AC220" s="152"/>
      <c r="AD220" s="152"/>
    </row>
    <row r="221" ht="54.0" customHeight="1">
      <c r="A221" s="63">
        <v>1.0</v>
      </c>
      <c r="B221" s="60" t="s">
        <v>1801</v>
      </c>
      <c r="C221" s="60" t="s">
        <v>577</v>
      </c>
      <c r="D221" s="63" t="s">
        <v>12540</v>
      </c>
      <c r="E221" s="63" t="s">
        <v>12541</v>
      </c>
      <c r="F221" s="63" t="s">
        <v>2387</v>
      </c>
      <c r="G221" s="60" t="s">
        <v>18</v>
      </c>
      <c r="H221" s="126">
        <v>43395.0</v>
      </c>
      <c r="I221" s="126">
        <v>43399.0</v>
      </c>
      <c r="J221" s="121" t="s">
        <v>12542</v>
      </c>
      <c r="K221" s="59">
        <v>69500.0</v>
      </c>
      <c r="L221" s="60" t="s">
        <v>18</v>
      </c>
      <c r="M221" s="63" t="s">
        <v>18</v>
      </c>
      <c r="N221" s="59" t="s">
        <v>18</v>
      </c>
      <c r="Q221" s="565"/>
      <c r="R221" s="566"/>
    </row>
    <row r="222">
      <c r="A222" s="63">
        <v>1.0</v>
      </c>
      <c r="B222" s="60" t="s">
        <v>1801</v>
      </c>
      <c r="C222" s="60" t="s">
        <v>577</v>
      </c>
      <c r="D222" s="63">
        <v>1123.0</v>
      </c>
      <c r="E222" s="63" t="s">
        <v>12541</v>
      </c>
      <c r="F222" s="63" t="s">
        <v>2387</v>
      </c>
      <c r="G222" s="60" t="s">
        <v>18</v>
      </c>
      <c r="H222" s="126">
        <v>43405.0</v>
      </c>
      <c r="I222" s="126">
        <v>43410.0</v>
      </c>
      <c r="J222" s="121" t="s">
        <v>12543</v>
      </c>
      <c r="K222" s="59">
        <v>69500.0</v>
      </c>
      <c r="L222" s="60" t="s">
        <v>12544</v>
      </c>
      <c r="M222" s="63" t="s">
        <v>18</v>
      </c>
      <c r="N222" s="59" t="s">
        <v>18</v>
      </c>
      <c r="Q222" s="565"/>
      <c r="R222" s="566"/>
    </row>
    <row r="223">
      <c r="A223" s="63">
        <v>1.0</v>
      </c>
      <c r="B223" s="60" t="s">
        <v>1801</v>
      </c>
      <c r="C223" s="60" t="s">
        <v>577</v>
      </c>
      <c r="D223" s="63" t="s">
        <v>18</v>
      </c>
      <c r="E223" s="63" t="s">
        <v>12541</v>
      </c>
      <c r="F223" s="63" t="s">
        <v>2387</v>
      </c>
      <c r="G223" s="60" t="s">
        <v>18</v>
      </c>
      <c r="H223" s="126">
        <v>43431.0</v>
      </c>
      <c r="I223" s="126">
        <v>43431.0</v>
      </c>
      <c r="J223" s="121" t="s">
        <v>12518</v>
      </c>
      <c r="K223" s="59">
        <v>69500.0</v>
      </c>
      <c r="L223" s="60" t="s">
        <v>12544</v>
      </c>
      <c r="M223" s="61" t="s">
        <v>577</v>
      </c>
      <c r="N223" s="66">
        <v>69500.0</v>
      </c>
      <c r="Q223" s="565"/>
      <c r="R223" s="566"/>
    </row>
    <row r="224">
      <c r="A224" s="63">
        <v>1.0</v>
      </c>
      <c r="B224" s="60" t="s">
        <v>1275</v>
      </c>
      <c r="C224" s="60" t="s">
        <v>6139</v>
      </c>
      <c r="D224" s="63">
        <v>1104.0</v>
      </c>
      <c r="E224" s="63" t="s">
        <v>12545</v>
      </c>
      <c r="F224" s="63" t="s">
        <v>2387</v>
      </c>
      <c r="G224" s="60" t="s">
        <v>18</v>
      </c>
      <c r="H224" s="126">
        <v>43402.0</v>
      </c>
      <c r="I224" s="126">
        <v>43402.0</v>
      </c>
      <c r="J224" s="121" t="s">
        <v>12546</v>
      </c>
      <c r="K224" s="59">
        <v>145912.0</v>
      </c>
      <c r="L224" s="60" t="s">
        <v>18</v>
      </c>
      <c r="M224" s="63" t="s">
        <v>18</v>
      </c>
      <c r="N224" s="59" t="s">
        <v>18</v>
      </c>
      <c r="O224" s="152"/>
      <c r="P224" s="152"/>
      <c r="Q224" s="565"/>
      <c r="R224" s="566"/>
      <c r="S224" s="152"/>
      <c r="T224" s="152"/>
      <c r="U224" s="152"/>
      <c r="V224" s="152"/>
      <c r="W224" s="152"/>
      <c r="X224" s="152"/>
      <c r="Y224" s="152"/>
      <c r="Z224" s="152"/>
      <c r="AA224" s="152"/>
      <c r="AB224" s="152"/>
      <c r="AC224" s="152"/>
      <c r="AD224" s="152"/>
    </row>
    <row r="225">
      <c r="A225" s="63">
        <v>1.0</v>
      </c>
      <c r="B225" s="60" t="s">
        <v>1275</v>
      </c>
      <c r="C225" s="60" t="s">
        <v>12547</v>
      </c>
      <c r="D225" s="63">
        <v>1104.0</v>
      </c>
      <c r="E225" s="63" t="s">
        <v>12548</v>
      </c>
      <c r="F225" s="63" t="s">
        <v>2387</v>
      </c>
      <c r="G225" s="60" t="s">
        <v>18</v>
      </c>
      <c r="H225" s="126">
        <v>43402.0</v>
      </c>
      <c r="I225" s="126">
        <v>43402.0</v>
      </c>
      <c r="J225" s="121" t="s">
        <v>12549</v>
      </c>
      <c r="K225" s="59">
        <v>263262.0</v>
      </c>
      <c r="L225" s="60" t="s">
        <v>18</v>
      </c>
      <c r="M225" s="63" t="s">
        <v>18</v>
      </c>
      <c r="N225" s="59" t="s">
        <v>18</v>
      </c>
      <c r="O225" s="152"/>
      <c r="P225" s="152"/>
      <c r="Q225" s="565"/>
      <c r="R225" s="566"/>
      <c r="S225" s="152"/>
      <c r="T225" s="152"/>
      <c r="U225" s="152"/>
      <c r="V225" s="152"/>
      <c r="W225" s="152"/>
      <c r="X225" s="152"/>
      <c r="Y225" s="152"/>
      <c r="Z225" s="152"/>
      <c r="AA225" s="152"/>
      <c r="AB225" s="152"/>
      <c r="AC225" s="152"/>
      <c r="AD225" s="152"/>
    </row>
    <row r="226">
      <c r="A226" s="63">
        <v>1.0</v>
      </c>
      <c r="B226" s="60" t="s">
        <v>9109</v>
      </c>
      <c r="C226" s="60" t="s">
        <v>12550</v>
      </c>
      <c r="D226" s="63" t="s">
        <v>18</v>
      </c>
      <c r="E226" s="63" t="s">
        <v>12551</v>
      </c>
      <c r="F226" s="63" t="s">
        <v>2387</v>
      </c>
      <c r="G226" s="60" t="s">
        <v>18</v>
      </c>
      <c r="H226" s="126">
        <v>43402.0</v>
      </c>
      <c r="I226" s="126">
        <v>43412.0</v>
      </c>
      <c r="J226" s="121" t="s">
        <v>12552</v>
      </c>
      <c r="K226" s="59">
        <v>14420.0</v>
      </c>
      <c r="L226" s="60" t="s">
        <v>18</v>
      </c>
      <c r="M226" s="63" t="s">
        <v>18</v>
      </c>
      <c r="N226" s="59" t="s">
        <v>18</v>
      </c>
      <c r="Q226" s="565"/>
      <c r="R226" s="566"/>
    </row>
    <row r="227" ht="24.75" customHeight="1">
      <c r="A227" s="63">
        <v>1.0</v>
      </c>
      <c r="B227" s="60" t="s">
        <v>7747</v>
      </c>
      <c r="C227" s="60" t="s">
        <v>513</v>
      </c>
      <c r="D227" s="63">
        <v>1103.0</v>
      </c>
      <c r="E227" s="63" t="s">
        <v>12553</v>
      </c>
      <c r="F227" s="63" t="s">
        <v>2387</v>
      </c>
      <c r="G227" s="60" t="s">
        <v>18</v>
      </c>
      <c r="H227" s="126">
        <v>43402.0</v>
      </c>
      <c r="I227" s="126">
        <v>43416.0</v>
      </c>
      <c r="J227" s="121" t="s">
        <v>12554</v>
      </c>
      <c r="K227" s="59">
        <v>850000.0</v>
      </c>
      <c r="L227" s="60" t="s">
        <v>18</v>
      </c>
      <c r="M227" s="63" t="s">
        <v>18</v>
      </c>
      <c r="N227" s="59" t="s">
        <v>18</v>
      </c>
      <c r="Q227" s="565"/>
      <c r="R227" s="566"/>
    </row>
    <row r="228" ht="30.75" customHeight="1">
      <c r="A228" s="63">
        <v>1.0</v>
      </c>
      <c r="B228" s="60" t="s">
        <v>1908</v>
      </c>
      <c r="C228" s="60" t="s">
        <v>6178</v>
      </c>
      <c r="D228" s="63">
        <v>1112.0</v>
      </c>
      <c r="E228" s="63" t="s">
        <v>12555</v>
      </c>
      <c r="F228" s="63" t="s">
        <v>2387</v>
      </c>
      <c r="G228" s="60" t="s">
        <v>18</v>
      </c>
      <c r="H228" s="126">
        <v>43403.0</v>
      </c>
      <c r="I228" s="126">
        <v>43410.0</v>
      </c>
      <c r="J228" s="121" t="s">
        <v>12556</v>
      </c>
      <c r="K228" s="59">
        <v>69761.0</v>
      </c>
      <c r="L228" s="60" t="s">
        <v>18</v>
      </c>
      <c r="M228" s="63" t="s">
        <v>18</v>
      </c>
      <c r="N228" s="59" t="s">
        <v>18</v>
      </c>
      <c r="O228" s="152"/>
      <c r="P228" s="152"/>
      <c r="Q228" s="565"/>
      <c r="R228" s="566"/>
      <c r="S228" s="152"/>
      <c r="T228" s="152"/>
      <c r="U228" s="152"/>
      <c r="V228" s="152"/>
      <c r="W228" s="152"/>
      <c r="X228" s="152"/>
      <c r="Y228" s="152"/>
      <c r="Z228" s="152"/>
      <c r="AA228" s="152"/>
      <c r="AB228" s="152"/>
      <c r="AC228" s="152"/>
      <c r="AD228" s="152"/>
    </row>
    <row r="229">
      <c r="A229" s="251">
        <v>1.0</v>
      </c>
      <c r="B229" s="254" t="s">
        <v>12557</v>
      </c>
      <c r="C229" s="254" t="s">
        <v>120</v>
      </c>
      <c r="D229" s="251">
        <v>1116.0</v>
      </c>
      <c r="E229" s="251" t="s">
        <v>12558</v>
      </c>
      <c r="F229" s="251" t="s">
        <v>2387</v>
      </c>
      <c r="G229" s="254" t="s">
        <v>18</v>
      </c>
      <c r="H229" s="351">
        <v>43404.0</v>
      </c>
      <c r="I229" s="351">
        <v>43410.0</v>
      </c>
      <c r="J229" s="363" t="s">
        <v>12559</v>
      </c>
      <c r="K229" s="123">
        <v>563126.0</v>
      </c>
      <c r="L229" s="254" t="s">
        <v>18</v>
      </c>
      <c r="M229" s="251" t="s">
        <v>18</v>
      </c>
      <c r="N229" s="123" t="s">
        <v>18</v>
      </c>
      <c r="Q229" s="565"/>
      <c r="R229" s="566"/>
    </row>
    <row r="230">
      <c r="A230" s="63">
        <v>1.0</v>
      </c>
      <c r="B230" s="60" t="s">
        <v>12560</v>
      </c>
      <c r="C230" s="60" t="s">
        <v>291</v>
      </c>
      <c r="D230" s="63">
        <v>1161.0</v>
      </c>
      <c r="E230" s="63" t="s">
        <v>12561</v>
      </c>
      <c r="F230" s="63" t="s">
        <v>2387</v>
      </c>
      <c r="G230" s="60" t="s">
        <v>18</v>
      </c>
      <c r="H230" s="126">
        <v>43418.0</v>
      </c>
      <c r="I230" s="126">
        <v>43426.0</v>
      </c>
      <c r="J230" s="121" t="s">
        <v>12562</v>
      </c>
      <c r="K230" s="59">
        <v>510975.0</v>
      </c>
      <c r="L230" s="60" t="s">
        <v>18</v>
      </c>
      <c r="M230" s="63" t="s">
        <v>18</v>
      </c>
      <c r="N230" s="59" t="s">
        <v>18</v>
      </c>
      <c r="Q230" s="565"/>
      <c r="R230" s="566"/>
    </row>
    <row r="231" ht="20.25" customHeight="1">
      <c r="A231" s="63">
        <v>1.0</v>
      </c>
      <c r="B231" s="60" t="s">
        <v>12140</v>
      </c>
      <c r="C231" s="60" t="s">
        <v>12563</v>
      </c>
      <c r="D231" s="63" t="s">
        <v>18</v>
      </c>
      <c r="E231" s="63" t="s">
        <v>12564</v>
      </c>
      <c r="F231" s="63" t="s">
        <v>2387</v>
      </c>
      <c r="G231" s="60" t="s">
        <v>18</v>
      </c>
      <c r="H231" s="126">
        <v>43410.0</v>
      </c>
      <c r="I231" s="126">
        <v>43417.0</v>
      </c>
      <c r="J231" s="121" t="s">
        <v>12565</v>
      </c>
      <c r="K231" s="59" t="s">
        <v>18</v>
      </c>
      <c r="L231" s="60" t="s">
        <v>18</v>
      </c>
      <c r="M231" s="63" t="s">
        <v>18</v>
      </c>
      <c r="N231" s="59" t="s">
        <v>18</v>
      </c>
      <c r="O231" s="152"/>
      <c r="P231" s="152"/>
      <c r="Q231" s="565"/>
      <c r="R231" s="566"/>
      <c r="S231" s="152"/>
      <c r="T231" s="152"/>
      <c r="U231" s="152"/>
      <c r="V231" s="152"/>
      <c r="W231" s="152"/>
      <c r="X231" s="152"/>
      <c r="Y231" s="152"/>
      <c r="Z231" s="152"/>
      <c r="AA231" s="152"/>
      <c r="AB231" s="152"/>
      <c r="AC231" s="152"/>
      <c r="AD231" s="152"/>
    </row>
    <row r="232" ht="20.25" customHeight="1">
      <c r="A232" s="63">
        <v>1.0</v>
      </c>
      <c r="B232" s="60" t="s">
        <v>1272</v>
      </c>
      <c r="C232" s="60" t="s">
        <v>420</v>
      </c>
      <c r="D232" s="63">
        <v>1143.0</v>
      </c>
      <c r="E232" s="63" t="s">
        <v>12566</v>
      </c>
      <c r="F232" s="63" t="s">
        <v>2387</v>
      </c>
      <c r="G232" s="60" t="s">
        <v>18</v>
      </c>
      <c r="H232" s="126">
        <v>43411.0</v>
      </c>
      <c r="I232" s="126">
        <v>43417.0</v>
      </c>
      <c r="J232" s="121" t="s">
        <v>12567</v>
      </c>
      <c r="K232" s="59">
        <v>40322.0</v>
      </c>
      <c r="L232" s="60" t="s">
        <v>12568</v>
      </c>
      <c r="M232" s="63" t="s">
        <v>18</v>
      </c>
      <c r="N232" s="59" t="s">
        <v>18</v>
      </c>
      <c r="Q232" s="565" t="s">
        <v>18</v>
      </c>
      <c r="R232" s="566" t="s">
        <v>18</v>
      </c>
    </row>
    <row r="233">
      <c r="A233" s="63">
        <v>1.0</v>
      </c>
      <c r="B233" s="60" t="s">
        <v>12351</v>
      </c>
      <c r="C233" s="60" t="s">
        <v>577</v>
      </c>
      <c r="D233" s="63">
        <v>1134.0</v>
      </c>
      <c r="E233" s="63" t="s">
        <v>12569</v>
      </c>
      <c r="F233" s="63" t="s">
        <v>2387</v>
      </c>
      <c r="G233" s="60" t="s">
        <v>18</v>
      </c>
      <c r="H233" s="126">
        <v>43410.0</v>
      </c>
      <c r="I233" s="126">
        <v>43412.0</v>
      </c>
      <c r="J233" s="121" t="s">
        <v>12570</v>
      </c>
      <c r="K233" s="59">
        <v>519000.0</v>
      </c>
      <c r="L233" s="60" t="s">
        <v>18</v>
      </c>
      <c r="M233" s="63" t="s">
        <v>18</v>
      </c>
      <c r="N233" s="59" t="s">
        <v>18</v>
      </c>
      <c r="O233" s="152"/>
      <c r="P233" s="152"/>
      <c r="Q233" s="576"/>
      <c r="R233" s="577"/>
      <c r="S233" s="152"/>
      <c r="T233" s="152"/>
      <c r="U233" s="152"/>
      <c r="V233" s="152"/>
      <c r="W233" s="152"/>
      <c r="X233" s="152"/>
      <c r="Y233" s="152"/>
      <c r="Z233" s="152"/>
      <c r="AA233" s="152"/>
      <c r="AB233" s="152"/>
      <c r="AC233" s="152"/>
      <c r="AD233" s="152"/>
    </row>
    <row r="234">
      <c r="A234" s="63">
        <v>3.0</v>
      </c>
      <c r="B234" s="60" t="s">
        <v>8002</v>
      </c>
      <c r="C234" s="60" t="s">
        <v>12571</v>
      </c>
      <c r="D234" s="63" t="s">
        <v>18</v>
      </c>
      <c r="E234" s="63" t="s">
        <v>12572</v>
      </c>
      <c r="F234" s="63" t="s">
        <v>2387</v>
      </c>
      <c r="G234" s="60" t="s">
        <v>6719</v>
      </c>
      <c r="H234" s="126">
        <v>43413.0</v>
      </c>
      <c r="I234" s="126">
        <v>43418.0</v>
      </c>
      <c r="J234" s="121" t="s">
        <v>12573</v>
      </c>
      <c r="K234" s="59">
        <v>2.7861807436E8</v>
      </c>
      <c r="L234" s="60" t="s">
        <v>18</v>
      </c>
      <c r="M234" s="63" t="s">
        <v>18</v>
      </c>
      <c r="N234" s="59" t="s">
        <v>18</v>
      </c>
      <c r="Q234" s="576"/>
      <c r="R234" s="577"/>
    </row>
    <row r="235">
      <c r="A235" s="63">
        <v>1.0</v>
      </c>
      <c r="B235" s="60" t="s">
        <v>102</v>
      </c>
      <c r="C235" s="60" t="s">
        <v>12574</v>
      </c>
      <c r="D235" s="63">
        <v>1133.0</v>
      </c>
      <c r="E235" s="63" t="s">
        <v>12575</v>
      </c>
      <c r="F235" s="63" t="s">
        <v>2387</v>
      </c>
      <c r="G235" s="60" t="s">
        <v>18</v>
      </c>
      <c r="H235" s="126">
        <v>43406.0</v>
      </c>
      <c r="I235" s="126">
        <v>43417.0</v>
      </c>
      <c r="J235" s="121" t="s">
        <v>12576</v>
      </c>
      <c r="K235" s="59" t="s">
        <v>18</v>
      </c>
      <c r="L235" s="60" t="s">
        <v>18</v>
      </c>
      <c r="M235" s="63" t="s">
        <v>18</v>
      </c>
      <c r="N235" s="59" t="s">
        <v>18</v>
      </c>
      <c r="O235" s="152"/>
      <c r="P235" s="152"/>
      <c r="Q235" s="576"/>
      <c r="R235" s="577"/>
      <c r="S235" s="152"/>
      <c r="T235" s="152"/>
      <c r="U235" s="152"/>
      <c r="V235" s="152"/>
      <c r="W235" s="152"/>
      <c r="X235" s="152"/>
      <c r="Y235" s="152"/>
      <c r="Z235" s="152"/>
      <c r="AA235" s="152"/>
      <c r="AB235" s="152"/>
      <c r="AC235" s="152"/>
      <c r="AD235" s="152"/>
    </row>
    <row r="236">
      <c r="A236" s="63">
        <v>3.0</v>
      </c>
      <c r="B236" s="60" t="s">
        <v>12577</v>
      </c>
      <c r="C236" s="60" t="s">
        <v>5734</v>
      </c>
      <c r="D236" s="63" t="s">
        <v>18</v>
      </c>
      <c r="E236" s="63" t="s">
        <v>12578</v>
      </c>
      <c r="F236" s="63" t="s">
        <v>2387</v>
      </c>
      <c r="G236" s="60" t="s">
        <v>18</v>
      </c>
      <c r="H236" s="126">
        <v>43417.0</v>
      </c>
      <c r="I236" s="126">
        <v>43424.0</v>
      </c>
      <c r="J236" s="121" t="s">
        <v>12579</v>
      </c>
      <c r="K236" s="59">
        <v>3.5392137E7</v>
      </c>
      <c r="L236" s="60" t="s">
        <v>18</v>
      </c>
      <c r="M236" s="63" t="s">
        <v>18</v>
      </c>
      <c r="N236" s="59" t="s">
        <v>18</v>
      </c>
      <c r="O236" s="152"/>
      <c r="P236" s="152"/>
      <c r="Q236" s="576"/>
      <c r="R236" s="577"/>
      <c r="S236" s="152"/>
      <c r="T236" s="152"/>
      <c r="U236" s="152"/>
      <c r="V236" s="152"/>
      <c r="W236" s="152"/>
      <c r="X236" s="152"/>
      <c r="Y236" s="152"/>
      <c r="Z236" s="152"/>
      <c r="AA236" s="152"/>
      <c r="AB236" s="152"/>
      <c r="AC236" s="152"/>
      <c r="AD236" s="152"/>
    </row>
    <row r="237">
      <c r="A237" s="63">
        <v>1.0</v>
      </c>
      <c r="B237" s="60" t="s">
        <v>12580</v>
      </c>
      <c r="C237" s="60" t="s">
        <v>4556</v>
      </c>
      <c r="D237" s="63" t="s">
        <v>18</v>
      </c>
      <c r="E237" s="63" t="s">
        <v>6466</v>
      </c>
      <c r="F237" s="63" t="s">
        <v>2387</v>
      </c>
      <c r="G237" s="60" t="s">
        <v>18</v>
      </c>
      <c r="H237" s="126">
        <v>43418.0</v>
      </c>
      <c r="I237" s="126">
        <v>43425.0</v>
      </c>
      <c r="J237" s="121" t="s">
        <v>12581</v>
      </c>
      <c r="K237" s="59">
        <v>2662511.0</v>
      </c>
      <c r="L237" s="60" t="s">
        <v>18</v>
      </c>
      <c r="M237" s="63" t="s">
        <v>18</v>
      </c>
      <c r="N237" s="59" t="s">
        <v>18</v>
      </c>
      <c r="O237" s="152"/>
      <c r="P237" s="152"/>
      <c r="Q237" s="576"/>
      <c r="R237" s="577"/>
      <c r="S237" s="152"/>
      <c r="T237" s="152"/>
      <c r="U237" s="152"/>
      <c r="V237" s="152"/>
      <c r="W237" s="152"/>
      <c r="X237" s="152"/>
      <c r="Y237" s="152"/>
      <c r="Z237" s="152"/>
      <c r="AA237" s="152"/>
      <c r="AB237" s="152"/>
      <c r="AC237" s="152"/>
      <c r="AD237" s="152"/>
    </row>
    <row r="238">
      <c r="A238" s="63">
        <v>1.0</v>
      </c>
      <c r="B238" s="60" t="s">
        <v>1272</v>
      </c>
      <c r="C238" s="60" t="s">
        <v>12582</v>
      </c>
      <c r="D238" s="63">
        <v>1172.0</v>
      </c>
      <c r="E238" s="63" t="s">
        <v>12583</v>
      </c>
      <c r="F238" s="63" t="s">
        <v>2387</v>
      </c>
      <c r="G238" s="60" t="s">
        <v>18</v>
      </c>
      <c r="H238" s="126">
        <v>43423.0</v>
      </c>
      <c r="I238" s="126">
        <v>43424.0</v>
      </c>
      <c r="J238" s="121" t="s">
        <v>12584</v>
      </c>
      <c r="K238" s="59">
        <v>198585.0</v>
      </c>
      <c r="L238" s="60" t="s">
        <v>12585</v>
      </c>
      <c r="M238" s="63" t="s">
        <v>18</v>
      </c>
      <c r="N238" s="59" t="s">
        <v>18</v>
      </c>
      <c r="O238" s="152"/>
      <c r="P238" s="152"/>
      <c r="Q238" s="576"/>
      <c r="R238" s="577"/>
      <c r="S238" s="152"/>
      <c r="T238" s="152"/>
      <c r="U238" s="152"/>
      <c r="V238" s="152"/>
      <c r="W238" s="152"/>
      <c r="X238" s="152"/>
      <c r="Y238" s="152"/>
      <c r="Z238" s="152"/>
      <c r="AA238" s="152"/>
      <c r="AB238" s="152"/>
      <c r="AC238" s="152"/>
      <c r="AD238" s="152"/>
    </row>
    <row r="239" ht="29.25" customHeight="1">
      <c r="A239" s="63">
        <v>2.0</v>
      </c>
      <c r="B239" s="60" t="s">
        <v>22</v>
      </c>
      <c r="C239" s="60" t="s">
        <v>8449</v>
      </c>
      <c r="D239" s="63">
        <v>1178.0</v>
      </c>
      <c r="E239" s="63" t="s">
        <v>12586</v>
      </c>
      <c r="F239" s="63" t="s">
        <v>2387</v>
      </c>
      <c r="G239" s="60" t="s">
        <v>5736</v>
      </c>
      <c r="H239" s="126">
        <v>43423.0</v>
      </c>
      <c r="I239" s="126">
        <v>43425.0</v>
      </c>
      <c r="J239" s="121" t="s">
        <v>12587</v>
      </c>
      <c r="K239" s="59" t="s">
        <v>18</v>
      </c>
      <c r="L239" s="60" t="s">
        <v>18</v>
      </c>
      <c r="M239" s="63" t="s">
        <v>18</v>
      </c>
      <c r="N239" s="59" t="s">
        <v>18</v>
      </c>
      <c r="O239" s="152"/>
      <c r="P239" s="152"/>
      <c r="Q239" s="576"/>
      <c r="R239" s="577"/>
      <c r="S239" s="152"/>
      <c r="T239" s="152"/>
      <c r="U239" s="152"/>
      <c r="V239" s="152"/>
      <c r="W239" s="152"/>
      <c r="X239" s="152"/>
      <c r="Y239" s="152"/>
      <c r="Z239" s="152"/>
      <c r="AA239" s="152"/>
      <c r="AB239" s="152"/>
      <c r="AC239" s="152"/>
      <c r="AD239" s="152"/>
    </row>
    <row r="240" ht="29.25" customHeight="1">
      <c r="A240" s="63">
        <v>1.0</v>
      </c>
      <c r="B240" s="60" t="s">
        <v>11087</v>
      </c>
      <c r="C240" s="60" t="s">
        <v>426</v>
      </c>
      <c r="D240" s="63" t="s">
        <v>18</v>
      </c>
      <c r="E240" s="63" t="s">
        <v>12588</v>
      </c>
      <c r="F240" s="63" t="s">
        <v>2387</v>
      </c>
      <c r="G240" s="60" t="s">
        <v>18</v>
      </c>
      <c r="H240" s="126">
        <v>43424.0</v>
      </c>
      <c r="I240" s="126">
        <v>43425.0</v>
      </c>
      <c r="J240" s="121" t="s">
        <v>12589</v>
      </c>
      <c r="K240" s="59">
        <v>23019.0</v>
      </c>
      <c r="L240" s="60" t="s">
        <v>18</v>
      </c>
      <c r="M240" s="63" t="s">
        <v>18</v>
      </c>
      <c r="N240" s="59" t="s">
        <v>18</v>
      </c>
      <c r="O240" s="152"/>
      <c r="P240" s="152"/>
      <c r="Q240" s="576"/>
      <c r="R240" s="577"/>
      <c r="S240" s="152"/>
      <c r="T240" s="152"/>
      <c r="U240" s="152"/>
      <c r="V240" s="152"/>
      <c r="W240" s="152"/>
      <c r="X240" s="152"/>
      <c r="Y240" s="152"/>
      <c r="Z240" s="152"/>
      <c r="AA240" s="152"/>
      <c r="AB240" s="152"/>
      <c r="AC240" s="152"/>
      <c r="AD240" s="152"/>
    </row>
    <row r="241" ht="29.25" customHeight="1">
      <c r="A241" s="63">
        <v>1.0</v>
      </c>
      <c r="B241" s="60" t="s">
        <v>12590</v>
      </c>
      <c r="C241" s="60" t="s">
        <v>4229</v>
      </c>
      <c r="D241" s="63">
        <v>1200.0</v>
      </c>
      <c r="E241" s="63" t="s">
        <v>12591</v>
      </c>
      <c r="F241" s="63" t="s">
        <v>2387</v>
      </c>
      <c r="G241" s="60" t="s">
        <v>18</v>
      </c>
      <c r="H241" s="126">
        <v>43426.0</v>
      </c>
      <c r="I241" s="126">
        <v>43426.0</v>
      </c>
      <c r="J241" s="121" t="s">
        <v>12592</v>
      </c>
      <c r="K241" s="59">
        <v>137261.0</v>
      </c>
      <c r="L241" s="60" t="s">
        <v>18</v>
      </c>
      <c r="M241" s="63" t="s">
        <v>18</v>
      </c>
      <c r="N241" s="59" t="s">
        <v>18</v>
      </c>
      <c r="O241" s="152"/>
      <c r="P241" s="152"/>
      <c r="Q241" s="576"/>
      <c r="R241" s="577"/>
      <c r="S241" s="152"/>
      <c r="T241" s="152"/>
      <c r="U241" s="152"/>
      <c r="V241" s="152"/>
      <c r="W241" s="152"/>
      <c r="X241" s="152"/>
      <c r="Y241" s="152"/>
      <c r="Z241" s="152"/>
      <c r="AA241" s="152"/>
      <c r="AB241" s="152"/>
      <c r="AC241" s="152"/>
      <c r="AD241" s="152"/>
    </row>
    <row r="242" ht="25.5" customHeight="1">
      <c r="A242" s="63">
        <v>2.0</v>
      </c>
      <c r="B242" s="222" t="s">
        <v>12593</v>
      </c>
      <c r="C242" s="222" t="s">
        <v>2084</v>
      </c>
      <c r="D242" s="217">
        <v>1180.0</v>
      </c>
      <c r="E242" s="217" t="s">
        <v>12594</v>
      </c>
      <c r="F242" s="217" t="s">
        <v>2387</v>
      </c>
      <c r="G242" s="222" t="s">
        <v>6471</v>
      </c>
      <c r="H242" s="341">
        <v>43425.0</v>
      </c>
      <c r="I242" s="341">
        <v>43438.0</v>
      </c>
      <c r="J242" s="578" t="s">
        <v>12595</v>
      </c>
      <c r="K242" s="221">
        <v>4180975.0</v>
      </c>
      <c r="L242" s="222" t="s">
        <v>18</v>
      </c>
      <c r="M242" s="217" t="s">
        <v>18</v>
      </c>
      <c r="N242" s="221" t="s">
        <v>18</v>
      </c>
      <c r="O242" s="152"/>
      <c r="P242" s="152"/>
      <c r="Q242" s="576"/>
      <c r="R242" s="577"/>
      <c r="S242" s="152"/>
      <c r="T242" s="152"/>
      <c r="U242" s="152"/>
      <c r="V242" s="152"/>
      <c r="W242" s="152"/>
      <c r="X242" s="152"/>
      <c r="Y242" s="152"/>
      <c r="Z242" s="152"/>
      <c r="AA242" s="152"/>
      <c r="AB242" s="152"/>
      <c r="AC242" s="152"/>
      <c r="AD242" s="152"/>
    </row>
    <row r="243" ht="25.5" customHeight="1">
      <c r="A243" s="63">
        <v>1.0</v>
      </c>
      <c r="B243" s="60" t="s">
        <v>457</v>
      </c>
      <c r="C243" s="60" t="s">
        <v>153</v>
      </c>
      <c r="D243" s="63" t="s">
        <v>18</v>
      </c>
      <c r="E243" s="63" t="s">
        <v>12596</v>
      </c>
      <c r="F243" s="63" t="s">
        <v>2387</v>
      </c>
      <c r="G243" s="60" t="s">
        <v>18</v>
      </c>
      <c r="H243" s="126">
        <v>43430.0</v>
      </c>
      <c r="I243" s="126">
        <v>43438.0</v>
      </c>
      <c r="J243" s="121" t="s">
        <v>12597</v>
      </c>
      <c r="K243" s="59" t="s">
        <v>18</v>
      </c>
      <c r="L243" s="60" t="s">
        <v>18</v>
      </c>
      <c r="M243" s="63" t="s">
        <v>18</v>
      </c>
      <c r="N243" s="59" t="s">
        <v>18</v>
      </c>
      <c r="Q243" s="576"/>
      <c r="R243" s="577"/>
    </row>
    <row r="244">
      <c r="A244" s="63">
        <v>1.0</v>
      </c>
      <c r="B244" s="60" t="s">
        <v>457</v>
      </c>
      <c r="C244" s="60" t="s">
        <v>153</v>
      </c>
      <c r="D244" s="63">
        <v>1199.0</v>
      </c>
      <c r="E244" s="63" t="s">
        <v>12596</v>
      </c>
      <c r="F244" s="63" t="s">
        <v>2387</v>
      </c>
      <c r="G244" s="60" t="s">
        <v>18</v>
      </c>
      <c r="H244" s="126">
        <v>43426.0</v>
      </c>
      <c r="I244" s="126">
        <v>43430.0</v>
      </c>
      <c r="J244" s="121" t="s">
        <v>12598</v>
      </c>
      <c r="K244" s="59">
        <v>763074.0</v>
      </c>
      <c r="L244" s="60" t="s">
        <v>18</v>
      </c>
      <c r="M244" s="63" t="s">
        <v>18</v>
      </c>
      <c r="N244" s="59" t="s">
        <v>18</v>
      </c>
      <c r="Q244" s="576"/>
      <c r="R244" s="577"/>
    </row>
    <row r="245">
      <c r="A245" s="63">
        <v>2.0</v>
      </c>
      <c r="B245" s="60" t="s">
        <v>5992</v>
      </c>
      <c r="C245" s="60" t="s">
        <v>513</v>
      </c>
      <c r="D245" s="63">
        <v>1210.0</v>
      </c>
      <c r="E245" s="63" t="s">
        <v>12599</v>
      </c>
      <c r="F245" s="63" t="s">
        <v>2387</v>
      </c>
      <c r="G245" s="60" t="s">
        <v>6471</v>
      </c>
      <c r="H245" s="126">
        <v>43430.0</v>
      </c>
      <c r="I245" s="126">
        <v>43439.0</v>
      </c>
      <c r="J245" s="121" t="s">
        <v>12600</v>
      </c>
      <c r="K245" s="59">
        <v>1477653.0</v>
      </c>
      <c r="L245" s="60" t="s">
        <v>18</v>
      </c>
      <c r="M245" s="63" t="s">
        <v>18</v>
      </c>
      <c r="N245" s="59" t="s">
        <v>18</v>
      </c>
      <c r="Q245" s="576"/>
      <c r="R245" s="577"/>
    </row>
    <row r="246">
      <c r="A246" s="63">
        <v>1.0</v>
      </c>
      <c r="B246" s="60" t="s">
        <v>5335</v>
      </c>
      <c r="C246" s="60" t="s">
        <v>513</v>
      </c>
      <c r="D246" s="63">
        <v>1207.0</v>
      </c>
      <c r="E246" s="63" t="s">
        <v>6470</v>
      </c>
      <c r="F246" s="63" t="s">
        <v>2387</v>
      </c>
      <c r="G246" s="60" t="s">
        <v>6471</v>
      </c>
      <c r="H246" s="126">
        <v>43427.0</v>
      </c>
      <c r="I246" s="126">
        <v>43434.0</v>
      </c>
      <c r="J246" s="121" t="s">
        <v>12601</v>
      </c>
      <c r="K246" s="59">
        <v>2354223.0</v>
      </c>
      <c r="L246" s="60" t="s">
        <v>18</v>
      </c>
      <c r="M246" s="63" t="s">
        <v>18</v>
      </c>
      <c r="N246" s="59" t="s">
        <v>18</v>
      </c>
      <c r="O246" s="152"/>
      <c r="P246" s="152"/>
      <c r="Q246" s="576"/>
      <c r="R246" s="577"/>
      <c r="S246" s="152"/>
      <c r="T246" s="152"/>
      <c r="U246" s="152"/>
      <c r="V246" s="152"/>
      <c r="W246" s="152"/>
      <c r="X246" s="152"/>
      <c r="Y246" s="152"/>
      <c r="Z246" s="152"/>
      <c r="AA246" s="152"/>
      <c r="AB246" s="152"/>
      <c r="AC246" s="152"/>
      <c r="AD246" s="152"/>
    </row>
    <row r="247" ht="21.75" customHeight="1">
      <c r="A247" s="63">
        <v>1.0</v>
      </c>
      <c r="B247" s="60" t="s">
        <v>12602</v>
      </c>
      <c r="C247" s="60" t="s">
        <v>326</v>
      </c>
      <c r="D247" s="63">
        <v>1219.0</v>
      </c>
      <c r="E247" s="63" t="s">
        <v>12603</v>
      </c>
      <c r="F247" s="63" t="s">
        <v>2387</v>
      </c>
      <c r="G247" s="60" t="s">
        <v>18</v>
      </c>
      <c r="H247" s="126">
        <v>43437.0</v>
      </c>
      <c r="I247" s="126">
        <v>43438.0</v>
      </c>
      <c r="J247" s="121" t="s">
        <v>12604</v>
      </c>
      <c r="K247" s="59">
        <v>2500000.0</v>
      </c>
      <c r="L247" s="60" t="s">
        <v>18</v>
      </c>
      <c r="M247" s="61" t="s">
        <v>18</v>
      </c>
      <c r="N247" s="66" t="s">
        <v>18</v>
      </c>
      <c r="O247" s="152"/>
      <c r="P247" s="152"/>
      <c r="Q247" s="565"/>
      <c r="R247" s="566"/>
      <c r="S247" s="152"/>
      <c r="T247" s="152"/>
      <c r="U247" s="152"/>
      <c r="V247" s="152"/>
      <c r="W247" s="152"/>
      <c r="X247" s="152"/>
      <c r="Y247" s="152"/>
      <c r="Z247" s="152"/>
      <c r="AA247" s="152"/>
      <c r="AB247" s="152"/>
      <c r="AC247" s="152"/>
      <c r="AD247" s="152"/>
    </row>
    <row r="248" ht="39.75" customHeight="1">
      <c r="A248" s="63">
        <v>1.0</v>
      </c>
      <c r="B248" s="60" t="s">
        <v>142</v>
      </c>
      <c r="C248" s="60" t="s">
        <v>12605</v>
      </c>
      <c r="D248" s="63" t="s">
        <v>12606</v>
      </c>
      <c r="E248" s="63" t="s">
        <v>12607</v>
      </c>
      <c r="F248" s="63" t="s">
        <v>2387</v>
      </c>
      <c r="G248" s="60" t="s">
        <v>18</v>
      </c>
      <c r="H248" s="126">
        <v>43437.0</v>
      </c>
      <c r="I248" s="126">
        <v>43444.0</v>
      </c>
      <c r="J248" s="121" t="s">
        <v>12608</v>
      </c>
      <c r="K248" s="59">
        <v>162150.0</v>
      </c>
      <c r="L248" s="60" t="s">
        <v>18</v>
      </c>
      <c r="M248" s="63" t="s">
        <v>18</v>
      </c>
      <c r="N248" s="59" t="s">
        <v>18</v>
      </c>
      <c r="O248" s="152"/>
      <c r="P248" s="152"/>
      <c r="Q248" s="565"/>
      <c r="R248" s="566"/>
      <c r="S248" s="152"/>
      <c r="T248" s="152"/>
      <c r="U248" s="152"/>
      <c r="V248" s="152"/>
      <c r="W248" s="152"/>
      <c r="X248" s="152"/>
      <c r="Y248" s="152"/>
      <c r="Z248" s="152"/>
      <c r="AA248" s="152"/>
      <c r="AB248" s="152"/>
      <c r="AC248" s="152"/>
      <c r="AD248" s="152"/>
    </row>
    <row r="249" ht="39.75" customHeight="1">
      <c r="A249" s="63">
        <v>1.0</v>
      </c>
      <c r="B249" s="60" t="s">
        <v>8016</v>
      </c>
      <c r="C249" s="60" t="s">
        <v>12609</v>
      </c>
      <c r="D249" s="63" t="s">
        <v>18</v>
      </c>
      <c r="E249" s="63" t="s">
        <v>12610</v>
      </c>
      <c r="F249" s="63" t="s">
        <v>2387</v>
      </c>
      <c r="G249" s="60" t="s">
        <v>6719</v>
      </c>
      <c r="H249" s="126">
        <v>43446.0</v>
      </c>
      <c r="I249" s="205">
        <v>43447.0</v>
      </c>
      <c r="J249" s="121" t="s">
        <v>12611</v>
      </c>
      <c r="K249" s="59">
        <v>1.218E7</v>
      </c>
      <c r="L249" s="60" t="s">
        <v>18</v>
      </c>
      <c r="M249" s="63" t="s">
        <v>18</v>
      </c>
      <c r="N249" s="59" t="s">
        <v>18</v>
      </c>
      <c r="O249" s="152"/>
      <c r="P249" s="152"/>
      <c r="Q249" s="565"/>
      <c r="R249" s="566"/>
      <c r="S249" s="152"/>
      <c r="T249" s="152"/>
      <c r="U249" s="152"/>
      <c r="V249" s="152"/>
      <c r="W249" s="152"/>
      <c r="X249" s="152"/>
      <c r="Y249" s="152"/>
      <c r="Z249" s="152"/>
      <c r="AA249" s="152"/>
      <c r="AB249" s="152"/>
      <c r="AC249" s="152"/>
      <c r="AD249" s="152"/>
    </row>
    <row r="250" ht="39.75" customHeight="1">
      <c r="A250" s="63">
        <v>1.0</v>
      </c>
      <c r="B250" s="60" t="s">
        <v>6563</v>
      </c>
      <c r="C250" s="60" t="s">
        <v>577</v>
      </c>
      <c r="D250" s="63">
        <v>1263.0</v>
      </c>
      <c r="E250" s="63" t="s">
        <v>12612</v>
      </c>
      <c r="F250" s="63" t="s">
        <v>2387</v>
      </c>
      <c r="G250" s="60" t="s">
        <v>18</v>
      </c>
      <c r="H250" s="126">
        <v>43448.0</v>
      </c>
      <c r="I250" s="126">
        <v>43448.0</v>
      </c>
      <c r="J250" s="121" t="s">
        <v>12613</v>
      </c>
      <c r="K250" s="59">
        <v>206370.0</v>
      </c>
      <c r="L250" s="60" t="s">
        <v>18</v>
      </c>
      <c r="M250" s="63" t="s">
        <v>18</v>
      </c>
      <c r="N250" s="59" t="s">
        <v>18</v>
      </c>
      <c r="O250" s="152"/>
      <c r="P250" s="152"/>
      <c r="Q250" s="565"/>
      <c r="R250" s="566"/>
      <c r="S250" s="152"/>
      <c r="T250" s="152"/>
      <c r="U250" s="152"/>
      <c r="V250" s="152"/>
      <c r="W250" s="152"/>
      <c r="X250" s="152"/>
      <c r="Y250" s="152"/>
      <c r="Z250" s="152"/>
      <c r="AA250" s="152"/>
      <c r="AB250" s="152"/>
      <c r="AC250" s="152"/>
      <c r="AD250" s="152"/>
    </row>
    <row r="251" ht="39.75" customHeight="1">
      <c r="A251" s="63">
        <v>1.0</v>
      </c>
      <c r="B251" s="60" t="s">
        <v>12614</v>
      </c>
      <c r="C251" s="60" t="s">
        <v>12615</v>
      </c>
      <c r="D251" s="63">
        <v>1261.0</v>
      </c>
      <c r="E251" s="63" t="s">
        <v>12616</v>
      </c>
      <c r="F251" s="63" t="s">
        <v>2387</v>
      </c>
      <c r="G251" s="60" t="s">
        <v>18</v>
      </c>
      <c r="H251" s="126">
        <v>43448.0</v>
      </c>
      <c r="I251" s="126">
        <v>43448.0</v>
      </c>
      <c r="J251" s="121" t="s">
        <v>12617</v>
      </c>
      <c r="K251" s="59">
        <v>289989.0</v>
      </c>
      <c r="L251" s="60" t="s">
        <v>18</v>
      </c>
      <c r="M251" s="63" t="s">
        <v>18</v>
      </c>
      <c r="N251" s="59" t="s">
        <v>18</v>
      </c>
      <c r="Q251" s="59"/>
      <c r="R251" s="126"/>
    </row>
    <row r="252" ht="21.75" customHeight="1">
      <c r="A252" s="63">
        <v>1.0</v>
      </c>
      <c r="B252" s="60" t="s">
        <v>12329</v>
      </c>
      <c r="C252" s="60" t="s">
        <v>6139</v>
      </c>
      <c r="D252" s="63">
        <v>1265.0</v>
      </c>
      <c r="E252" s="63" t="s">
        <v>12618</v>
      </c>
      <c r="F252" s="63" t="s">
        <v>2387</v>
      </c>
      <c r="G252" s="60" t="s">
        <v>18</v>
      </c>
      <c r="H252" s="126">
        <v>43451.0</v>
      </c>
      <c r="I252" s="126">
        <v>43452.0</v>
      </c>
      <c r="J252" s="121" t="s">
        <v>12619</v>
      </c>
      <c r="K252" s="59">
        <v>284260.0</v>
      </c>
      <c r="L252" s="60" t="s">
        <v>18</v>
      </c>
      <c r="M252" s="63" t="s">
        <v>18</v>
      </c>
      <c r="N252" s="59" t="s">
        <v>18</v>
      </c>
      <c r="O252" s="152"/>
      <c r="P252" s="152"/>
      <c r="Q252" s="565"/>
      <c r="R252" s="566"/>
      <c r="S252" s="152"/>
      <c r="T252" s="152"/>
      <c r="U252" s="152"/>
      <c r="V252" s="152"/>
      <c r="W252" s="152"/>
      <c r="X252" s="152"/>
      <c r="Y252" s="152"/>
      <c r="Z252" s="152"/>
      <c r="AA252" s="152"/>
      <c r="AB252" s="152"/>
      <c r="AC252" s="152"/>
      <c r="AD252" s="152"/>
    </row>
    <row r="253" ht="21.75" customHeight="1">
      <c r="A253" s="63">
        <v>1.0</v>
      </c>
      <c r="B253" s="60" t="s">
        <v>6732</v>
      </c>
      <c r="C253" s="60" t="s">
        <v>12620</v>
      </c>
      <c r="D253" s="63" t="s">
        <v>18</v>
      </c>
      <c r="E253" s="63" t="s">
        <v>12621</v>
      </c>
      <c r="F253" s="63" t="s">
        <v>2387</v>
      </c>
      <c r="G253" s="60" t="s">
        <v>18</v>
      </c>
      <c r="H253" s="126">
        <v>43454.0</v>
      </c>
      <c r="I253" s="126">
        <v>43454.0</v>
      </c>
      <c r="J253" s="121" t="s">
        <v>12622</v>
      </c>
      <c r="K253" s="59">
        <v>190620.0</v>
      </c>
      <c r="L253" s="60" t="s">
        <v>18</v>
      </c>
      <c r="M253" s="63" t="s">
        <v>18</v>
      </c>
      <c r="N253" s="59" t="s">
        <v>18</v>
      </c>
      <c r="O253" s="152"/>
      <c r="P253" s="152"/>
      <c r="Q253" s="565" t="str">
        <f>K253-N253</f>
        <v>#VALUE!</v>
      </c>
      <c r="R253" s="566">
        <v>43116.0</v>
      </c>
      <c r="S253" s="152"/>
      <c r="T253" s="152"/>
      <c r="U253" s="152"/>
      <c r="V253" s="152"/>
      <c r="W253" s="152"/>
      <c r="X253" s="152"/>
      <c r="Y253" s="152"/>
      <c r="Z253" s="152"/>
      <c r="AA253" s="152"/>
      <c r="AB253" s="152"/>
      <c r="AC253" s="152"/>
      <c r="AD253" s="152"/>
    </row>
    <row r="254" ht="29.25" customHeight="1">
      <c r="A254" s="63">
        <v>1.0</v>
      </c>
      <c r="B254" s="60" t="s">
        <v>108</v>
      </c>
      <c r="C254" s="60" t="s">
        <v>12623</v>
      </c>
      <c r="D254" s="63" t="s">
        <v>18</v>
      </c>
      <c r="E254" s="63" t="s">
        <v>12624</v>
      </c>
      <c r="F254" s="63" t="s">
        <v>2387</v>
      </c>
      <c r="G254" s="60" t="s">
        <v>18</v>
      </c>
      <c r="H254" s="126">
        <v>43458.0</v>
      </c>
      <c r="I254" s="126">
        <v>43460.0</v>
      </c>
      <c r="J254" s="121" t="s">
        <v>12625</v>
      </c>
      <c r="K254" s="59">
        <v>161060.0</v>
      </c>
      <c r="L254" s="60" t="s">
        <v>18</v>
      </c>
      <c r="M254" s="63" t="s">
        <v>18</v>
      </c>
      <c r="N254" s="59" t="s">
        <v>18</v>
      </c>
      <c r="O254" s="152"/>
      <c r="P254" s="152"/>
      <c r="Q254" s="565"/>
      <c r="R254" s="566"/>
      <c r="S254" s="152"/>
      <c r="T254" s="152"/>
      <c r="U254" s="152"/>
      <c r="V254" s="152"/>
      <c r="W254" s="152"/>
      <c r="X254" s="152"/>
      <c r="Y254" s="152"/>
      <c r="Z254" s="152"/>
      <c r="AA254" s="152"/>
      <c r="AB254" s="152"/>
      <c r="AC254" s="152"/>
      <c r="AD254" s="152"/>
    </row>
    <row r="255">
      <c r="A255" s="63">
        <v>1.0</v>
      </c>
      <c r="B255" s="60" t="s">
        <v>102</v>
      </c>
      <c r="C255" s="60" t="s">
        <v>5457</v>
      </c>
      <c r="D255" s="63">
        <v>1307.0</v>
      </c>
      <c r="E255" s="63" t="s">
        <v>12626</v>
      </c>
      <c r="F255" s="63" t="s">
        <v>2387</v>
      </c>
      <c r="G255" s="60" t="s">
        <v>2440</v>
      </c>
      <c r="H255" s="126">
        <v>43461.0</v>
      </c>
      <c r="I255" s="126">
        <v>43462.0</v>
      </c>
      <c r="J255" s="121" t="s">
        <v>12627</v>
      </c>
      <c r="K255" s="59">
        <v>578560.0</v>
      </c>
      <c r="L255" s="60" t="s">
        <v>18</v>
      </c>
      <c r="M255" s="63" t="s">
        <v>18</v>
      </c>
      <c r="N255" s="59" t="s">
        <v>18</v>
      </c>
      <c r="O255" s="152"/>
      <c r="P255" s="152"/>
      <c r="Q255" s="565"/>
      <c r="R255" s="566"/>
      <c r="S255" s="152"/>
      <c r="T255" s="152"/>
      <c r="U255" s="152"/>
      <c r="V255" s="152"/>
      <c r="W255" s="152"/>
      <c r="X255" s="152"/>
      <c r="Y255" s="152"/>
      <c r="Z255" s="152"/>
      <c r="AA255" s="152"/>
      <c r="AB255" s="152"/>
      <c r="AC255" s="152"/>
      <c r="AD255" s="152"/>
    </row>
    <row r="256">
      <c r="A256" s="63">
        <v>1.0</v>
      </c>
      <c r="B256" s="60" t="s">
        <v>1287</v>
      </c>
      <c r="C256" s="60" t="s">
        <v>12628</v>
      </c>
      <c r="D256" s="63" t="s">
        <v>18</v>
      </c>
      <c r="E256" s="63" t="s">
        <v>12629</v>
      </c>
      <c r="F256" s="63" t="s">
        <v>2387</v>
      </c>
      <c r="G256" s="60" t="s">
        <v>2440</v>
      </c>
      <c r="H256" s="126">
        <v>43461.0</v>
      </c>
      <c r="I256" s="126">
        <v>43462.0</v>
      </c>
      <c r="J256" s="121" t="s">
        <v>12630</v>
      </c>
      <c r="K256" s="59">
        <v>119308.0</v>
      </c>
      <c r="L256" s="60" t="s">
        <v>18</v>
      </c>
      <c r="M256" s="61" t="s">
        <v>12631</v>
      </c>
      <c r="N256" s="59" t="s">
        <v>18</v>
      </c>
      <c r="O256" s="152"/>
      <c r="P256" s="152"/>
      <c r="Q256" s="565"/>
      <c r="R256" s="566"/>
      <c r="S256" s="152"/>
      <c r="T256" s="152"/>
      <c r="U256" s="152"/>
      <c r="V256" s="152"/>
      <c r="W256" s="152"/>
      <c r="X256" s="152"/>
      <c r="Y256" s="152"/>
      <c r="Z256" s="152"/>
      <c r="AA256" s="152"/>
      <c r="AB256" s="152"/>
      <c r="AC256" s="152"/>
      <c r="AD256" s="152"/>
    </row>
    <row r="257">
      <c r="A257" s="63" t="s">
        <v>12175</v>
      </c>
      <c r="B257" s="60" t="s">
        <v>6766</v>
      </c>
      <c r="C257" s="60" t="s">
        <v>6767</v>
      </c>
      <c r="D257" s="63" t="s">
        <v>18</v>
      </c>
      <c r="E257" s="63" t="s">
        <v>6768</v>
      </c>
      <c r="F257" s="63" t="s">
        <v>2686</v>
      </c>
      <c r="G257" s="60" t="s">
        <v>5228</v>
      </c>
      <c r="H257" s="126">
        <v>42923.0</v>
      </c>
      <c r="I257" s="126">
        <v>43115.0</v>
      </c>
      <c r="J257" s="121" t="s">
        <v>12632</v>
      </c>
      <c r="K257" s="59">
        <v>3.9254604E7</v>
      </c>
      <c r="L257" s="60" t="s">
        <v>18</v>
      </c>
      <c r="M257" s="63" t="s">
        <v>18</v>
      </c>
      <c r="N257" s="59" t="s">
        <v>18</v>
      </c>
      <c r="O257" s="152"/>
      <c r="P257" s="152"/>
      <c r="Q257" s="565"/>
      <c r="R257" s="566"/>
      <c r="S257" s="152"/>
      <c r="T257" s="152"/>
      <c r="U257" s="152"/>
      <c r="V257" s="152"/>
      <c r="W257" s="152"/>
      <c r="X257" s="152"/>
      <c r="Y257" s="152"/>
      <c r="Z257" s="152"/>
      <c r="AA257" s="152"/>
      <c r="AB257" s="152"/>
      <c r="AC257" s="152"/>
      <c r="AD257" s="152"/>
    </row>
    <row r="258">
      <c r="A258" s="63" t="s">
        <v>12175</v>
      </c>
      <c r="B258" s="60" t="s">
        <v>6766</v>
      </c>
      <c r="C258" s="60" t="s">
        <v>6767</v>
      </c>
      <c r="D258" s="63" t="s">
        <v>18</v>
      </c>
      <c r="E258" s="63" t="s">
        <v>6768</v>
      </c>
      <c r="F258" s="63" t="s">
        <v>2686</v>
      </c>
      <c r="G258" s="60" t="s">
        <v>5228</v>
      </c>
      <c r="H258" s="126">
        <v>43145.0</v>
      </c>
      <c r="I258" s="126">
        <v>43145.0</v>
      </c>
      <c r="J258" s="127" t="s">
        <v>12633</v>
      </c>
      <c r="K258" s="59">
        <v>3.9254604E7</v>
      </c>
      <c r="L258" s="60" t="s">
        <v>18</v>
      </c>
      <c r="M258" s="63" t="s">
        <v>18</v>
      </c>
      <c r="N258" s="59" t="s">
        <v>18</v>
      </c>
      <c r="O258" s="152"/>
      <c r="P258" s="152"/>
      <c r="Q258" s="565"/>
      <c r="R258" s="566"/>
      <c r="S258" s="152"/>
      <c r="T258" s="152"/>
      <c r="U258" s="152"/>
      <c r="V258" s="152"/>
      <c r="W258" s="152"/>
      <c r="X258" s="152"/>
      <c r="Y258" s="152"/>
      <c r="Z258" s="152"/>
      <c r="AA258" s="152"/>
      <c r="AB258" s="152"/>
      <c r="AC258" s="152"/>
      <c r="AD258" s="152"/>
    </row>
    <row r="259">
      <c r="A259" s="63" t="s">
        <v>12175</v>
      </c>
      <c r="B259" s="60" t="s">
        <v>6766</v>
      </c>
      <c r="C259" s="60" t="s">
        <v>6767</v>
      </c>
      <c r="D259" s="63" t="s">
        <v>18</v>
      </c>
      <c r="E259" s="63" t="s">
        <v>6768</v>
      </c>
      <c r="F259" s="63" t="s">
        <v>2686</v>
      </c>
      <c r="G259" s="60" t="s">
        <v>5228</v>
      </c>
      <c r="H259" s="126">
        <v>43200.0</v>
      </c>
      <c r="I259" s="64">
        <v>43230.0</v>
      </c>
      <c r="J259" s="139" t="s">
        <v>12634</v>
      </c>
      <c r="K259" s="59">
        <v>3.7805104E7</v>
      </c>
      <c r="L259" s="60" t="s">
        <v>18</v>
      </c>
      <c r="M259" s="63" t="s">
        <v>18</v>
      </c>
      <c r="N259" s="59" t="s">
        <v>18</v>
      </c>
      <c r="O259" s="152"/>
      <c r="P259" s="152"/>
      <c r="Q259" s="565"/>
      <c r="R259" s="566"/>
      <c r="S259" s="152"/>
      <c r="T259" s="152"/>
      <c r="U259" s="152"/>
      <c r="V259" s="152"/>
      <c r="W259" s="152"/>
      <c r="X259" s="152"/>
      <c r="Y259" s="152"/>
      <c r="Z259" s="152"/>
      <c r="AA259" s="152"/>
      <c r="AB259" s="152"/>
      <c r="AC259" s="152"/>
      <c r="AD259" s="152"/>
    </row>
    <row r="260">
      <c r="A260" s="63" t="s">
        <v>12175</v>
      </c>
      <c r="B260" s="60" t="s">
        <v>6766</v>
      </c>
      <c r="C260" s="60" t="s">
        <v>6767</v>
      </c>
      <c r="D260" s="63" t="s">
        <v>18</v>
      </c>
      <c r="E260" s="63" t="s">
        <v>6768</v>
      </c>
      <c r="F260" s="63" t="s">
        <v>2686</v>
      </c>
      <c r="G260" s="60" t="s">
        <v>5228</v>
      </c>
      <c r="H260" s="126">
        <v>43237.0</v>
      </c>
      <c r="I260" s="126">
        <v>43237.0</v>
      </c>
      <c r="J260" s="127" t="s">
        <v>12635</v>
      </c>
      <c r="K260" s="59">
        <v>3.7805104E7</v>
      </c>
      <c r="L260" s="60" t="s">
        <v>6770</v>
      </c>
      <c r="M260" s="78" t="s">
        <v>6771</v>
      </c>
      <c r="N260" s="59" t="s">
        <v>18</v>
      </c>
      <c r="O260" s="152"/>
      <c r="P260" s="152"/>
      <c r="Q260" s="565"/>
      <c r="R260" s="566"/>
      <c r="S260" s="152"/>
      <c r="T260" s="152"/>
      <c r="U260" s="152"/>
      <c r="V260" s="152"/>
      <c r="W260" s="152"/>
      <c r="X260" s="152"/>
      <c r="Y260" s="152"/>
      <c r="Z260" s="152"/>
      <c r="AA260" s="152"/>
      <c r="AB260" s="152"/>
      <c r="AC260" s="152"/>
      <c r="AD260" s="152"/>
    </row>
    <row r="261">
      <c r="A261" s="63" t="s">
        <v>12175</v>
      </c>
      <c r="B261" s="158" t="s">
        <v>6766</v>
      </c>
      <c r="C261" s="60" t="s">
        <v>513</v>
      </c>
      <c r="D261" s="63" t="s">
        <v>18</v>
      </c>
      <c r="E261" s="63" t="s">
        <v>6940</v>
      </c>
      <c r="F261" s="63" t="s">
        <v>2686</v>
      </c>
      <c r="G261" s="60" t="s">
        <v>18</v>
      </c>
      <c r="H261" s="126">
        <v>42793.0</v>
      </c>
      <c r="I261" s="126">
        <v>43160.0</v>
      </c>
      <c r="J261" s="121" t="s">
        <v>12636</v>
      </c>
      <c r="K261" s="59">
        <v>9108219.0</v>
      </c>
      <c r="L261" s="60" t="s">
        <v>7049</v>
      </c>
      <c r="M261" s="63" t="s">
        <v>18</v>
      </c>
      <c r="N261" s="59" t="s">
        <v>18</v>
      </c>
      <c r="Q261" s="565" t="s">
        <v>18</v>
      </c>
      <c r="R261" s="566" t="s">
        <v>18</v>
      </c>
    </row>
    <row r="262" ht="21.75" customHeight="1">
      <c r="A262" s="63" t="s">
        <v>12175</v>
      </c>
      <c r="B262" s="158" t="s">
        <v>6766</v>
      </c>
      <c r="C262" s="60" t="s">
        <v>513</v>
      </c>
      <c r="D262" s="63" t="s">
        <v>18</v>
      </c>
      <c r="E262" s="63" t="s">
        <v>6940</v>
      </c>
      <c r="F262" s="63" t="s">
        <v>2686</v>
      </c>
      <c r="G262" s="63" t="s">
        <v>18</v>
      </c>
      <c r="H262" s="358">
        <v>43180.0</v>
      </c>
      <c r="I262" s="358">
        <v>43180.0</v>
      </c>
      <c r="J262" s="121" t="s">
        <v>12636</v>
      </c>
      <c r="K262" s="59">
        <v>6947178.0</v>
      </c>
      <c r="L262" s="63" t="s">
        <v>12637</v>
      </c>
      <c r="M262" s="60" t="s">
        <v>18</v>
      </c>
      <c r="N262" s="126" t="s">
        <v>18</v>
      </c>
      <c r="O262" s="152"/>
      <c r="P262" s="152"/>
      <c r="Q262" s="565"/>
      <c r="R262" s="566"/>
      <c r="S262" s="152"/>
      <c r="T262" s="152"/>
      <c r="U262" s="152"/>
      <c r="V262" s="152"/>
      <c r="W262" s="152"/>
      <c r="X262" s="152"/>
      <c r="Y262" s="152"/>
      <c r="Z262" s="152"/>
      <c r="AA262" s="152"/>
      <c r="AB262" s="152"/>
      <c r="AC262" s="152"/>
      <c r="AD262" s="152"/>
    </row>
    <row r="263" ht="21.75" customHeight="1">
      <c r="A263" s="63" t="s">
        <v>12175</v>
      </c>
      <c r="B263" s="158" t="s">
        <v>6766</v>
      </c>
      <c r="C263" s="60" t="s">
        <v>513</v>
      </c>
      <c r="D263" s="63" t="s">
        <v>18</v>
      </c>
      <c r="E263" s="63" t="s">
        <v>6940</v>
      </c>
      <c r="F263" s="63" t="s">
        <v>2686</v>
      </c>
      <c r="G263" s="63" t="s">
        <v>18</v>
      </c>
      <c r="H263" s="358">
        <v>43357.0</v>
      </c>
      <c r="I263" s="358">
        <v>43357.0</v>
      </c>
      <c r="J263" s="121" t="s">
        <v>12451</v>
      </c>
      <c r="K263" s="59">
        <v>6947178.0</v>
      </c>
      <c r="L263" s="63" t="s">
        <v>12637</v>
      </c>
      <c r="M263" s="78" t="s">
        <v>6943</v>
      </c>
      <c r="N263" s="66">
        <v>1000000.0</v>
      </c>
      <c r="O263" s="152"/>
      <c r="P263" s="152"/>
      <c r="Q263" s="565"/>
      <c r="R263" s="566"/>
      <c r="S263" s="152"/>
      <c r="T263" s="152"/>
      <c r="U263" s="152"/>
      <c r="V263" s="152"/>
      <c r="W263" s="152"/>
      <c r="X263" s="152"/>
      <c r="Y263" s="152"/>
      <c r="Z263" s="152"/>
      <c r="AA263" s="152"/>
      <c r="AB263" s="152"/>
      <c r="AC263" s="152"/>
      <c r="AD263" s="152"/>
    </row>
    <row r="264" ht="21.75" customHeight="1">
      <c r="A264" s="63" t="s">
        <v>12175</v>
      </c>
      <c r="B264" s="158" t="s">
        <v>6766</v>
      </c>
      <c r="C264" s="60" t="s">
        <v>12638</v>
      </c>
      <c r="D264" s="63" t="s">
        <v>18</v>
      </c>
      <c r="E264" s="63" t="s">
        <v>12639</v>
      </c>
      <c r="F264" s="63" t="s">
        <v>2686</v>
      </c>
      <c r="G264" s="60" t="s">
        <v>18</v>
      </c>
      <c r="H264" s="126">
        <v>43081.0</v>
      </c>
      <c r="I264" s="126">
        <v>43138.0</v>
      </c>
      <c r="J264" s="121" t="s">
        <v>12640</v>
      </c>
      <c r="K264" s="59">
        <v>3413797.0</v>
      </c>
      <c r="L264" s="60" t="s">
        <v>18</v>
      </c>
      <c r="M264" s="63" t="s">
        <v>18</v>
      </c>
      <c r="N264" s="59" t="s">
        <v>18</v>
      </c>
      <c r="O264" s="152"/>
      <c r="P264" s="152"/>
      <c r="Q264" s="565"/>
      <c r="R264" s="566"/>
      <c r="S264" s="152"/>
      <c r="T264" s="152"/>
      <c r="U264" s="152"/>
      <c r="V264" s="152"/>
      <c r="W264" s="152"/>
      <c r="X264" s="152"/>
      <c r="Y264" s="152"/>
      <c r="Z264" s="152"/>
      <c r="AA264" s="152"/>
      <c r="AB264" s="152"/>
      <c r="AC264" s="152"/>
      <c r="AD264" s="152"/>
    </row>
    <row r="265" ht="21.75" customHeight="1">
      <c r="A265" s="63" t="s">
        <v>12103</v>
      </c>
      <c r="B265" s="158" t="s">
        <v>1435</v>
      </c>
      <c r="C265" s="60" t="s">
        <v>326</v>
      </c>
      <c r="D265" s="63" t="s">
        <v>18</v>
      </c>
      <c r="E265" s="63" t="s">
        <v>6951</v>
      </c>
      <c r="F265" s="63" t="s">
        <v>2686</v>
      </c>
      <c r="G265" s="60" t="s">
        <v>18</v>
      </c>
      <c r="H265" s="126">
        <v>43090.0</v>
      </c>
      <c r="I265" s="126">
        <v>43119.0</v>
      </c>
      <c r="J265" s="121" t="s">
        <v>12641</v>
      </c>
      <c r="K265" s="59">
        <v>1672831.0</v>
      </c>
      <c r="L265" s="60" t="s">
        <v>18</v>
      </c>
      <c r="M265" s="63" t="s">
        <v>18</v>
      </c>
      <c r="N265" s="59" t="s">
        <v>18</v>
      </c>
      <c r="O265" s="152"/>
      <c r="P265" s="152"/>
      <c r="Q265" s="565"/>
      <c r="R265" s="566"/>
      <c r="S265" s="152"/>
      <c r="T265" s="152"/>
      <c r="U265" s="152"/>
      <c r="V265" s="152"/>
      <c r="W265" s="152"/>
      <c r="X265" s="152"/>
      <c r="Y265" s="152"/>
      <c r="Z265" s="152"/>
      <c r="AA265" s="152"/>
      <c r="AB265" s="152"/>
      <c r="AC265" s="152"/>
      <c r="AD265" s="152"/>
    </row>
    <row r="266" ht="21.75" customHeight="1">
      <c r="A266" s="63" t="s">
        <v>12103</v>
      </c>
      <c r="B266" s="158" t="s">
        <v>1435</v>
      </c>
      <c r="C266" s="60" t="s">
        <v>326</v>
      </c>
      <c r="D266" s="63" t="s">
        <v>18</v>
      </c>
      <c r="E266" s="63" t="s">
        <v>6951</v>
      </c>
      <c r="F266" s="63" t="s">
        <v>2686</v>
      </c>
      <c r="G266" s="60" t="s">
        <v>18</v>
      </c>
      <c r="H266" s="126">
        <v>43145.0</v>
      </c>
      <c r="I266" s="126">
        <v>43150.0</v>
      </c>
      <c r="J266" s="121" t="s">
        <v>12642</v>
      </c>
      <c r="K266" s="59">
        <v>1672831.0</v>
      </c>
      <c r="L266" s="60" t="s">
        <v>18</v>
      </c>
      <c r="M266" s="63" t="s">
        <v>18</v>
      </c>
      <c r="N266" s="59" t="s">
        <v>18</v>
      </c>
      <c r="O266" s="152"/>
      <c r="P266" s="152"/>
      <c r="Q266" s="565"/>
      <c r="R266" s="566"/>
      <c r="S266" s="152"/>
      <c r="T266" s="152"/>
      <c r="U266" s="152"/>
      <c r="V266" s="152"/>
      <c r="W266" s="152"/>
      <c r="X266" s="152"/>
      <c r="Y266" s="152"/>
      <c r="Z266" s="152"/>
      <c r="AA266" s="152"/>
      <c r="AB266" s="152"/>
      <c r="AC266" s="152"/>
      <c r="AD266" s="152"/>
    </row>
    <row r="267">
      <c r="A267" s="63" t="s">
        <v>12103</v>
      </c>
      <c r="B267" s="158" t="s">
        <v>1435</v>
      </c>
      <c r="C267" s="60" t="s">
        <v>326</v>
      </c>
      <c r="D267" s="63" t="s">
        <v>18</v>
      </c>
      <c r="E267" s="63" t="s">
        <v>6951</v>
      </c>
      <c r="F267" s="63" t="s">
        <v>2686</v>
      </c>
      <c r="G267" s="60" t="s">
        <v>18</v>
      </c>
      <c r="H267" s="126">
        <v>43215.0</v>
      </c>
      <c r="I267" s="126">
        <v>43216.0</v>
      </c>
      <c r="J267" s="121" t="s">
        <v>12643</v>
      </c>
      <c r="K267" s="59">
        <v>1979727.0</v>
      </c>
      <c r="L267" s="60" t="s">
        <v>18</v>
      </c>
      <c r="M267" s="63" t="s">
        <v>18</v>
      </c>
      <c r="N267" s="59" t="s">
        <v>18</v>
      </c>
      <c r="Q267" s="565" t="s">
        <v>18</v>
      </c>
      <c r="R267" s="566" t="s">
        <v>18</v>
      </c>
    </row>
    <row r="268" ht="21.75" customHeight="1">
      <c r="A268" s="63" t="s">
        <v>12175</v>
      </c>
      <c r="B268" s="60" t="s">
        <v>580</v>
      </c>
      <c r="C268" s="60" t="s">
        <v>12644</v>
      </c>
      <c r="D268" s="63" t="s">
        <v>18</v>
      </c>
      <c r="E268" s="63" t="s">
        <v>12645</v>
      </c>
      <c r="F268" s="63" t="s">
        <v>2686</v>
      </c>
      <c r="G268" s="60" t="s">
        <v>18</v>
      </c>
      <c r="H268" s="126">
        <v>43019.0</v>
      </c>
      <c r="I268" s="126">
        <v>43209.0</v>
      </c>
      <c r="J268" s="121" t="s">
        <v>12646</v>
      </c>
      <c r="K268" s="59">
        <v>2.634242E7</v>
      </c>
      <c r="L268" s="60" t="s">
        <v>18</v>
      </c>
      <c r="M268" s="63" t="s">
        <v>18</v>
      </c>
      <c r="N268" s="59" t="s">
        <v>18</v>
      </c>
      <c r="Q268" s="565" t="s">
        <v>18</v>
      </c>
      <c r="R268" s="566" t="s">
        <v>18</v>
      </c>
    </row>
    <row r="269" ht="24.0" customHeight="1">
      <c r="A269" s="63" t="s">
        <v>12175</v>
      </c>
      <c r="B269" s="60" t="s">
        <v>342</v>
      </c>
      <c r="C269" s="60" t="s">
        <v>7463</v>
      </c>
      <c r="D269" s="63">
        <v>833.0</v>
      </c>
      <c r="E269" s="63" t="s">
        <v>12647</v>
      </c>
      <c r="F269" s="63" t="s">
        <v>2686</v>
      </c>
      <c r="G269" s="60" t="s">
        <v>18</v>
      </c>
      <c r="H269" s="126">
        <v>42990.0</v>
      </c>
      <c r="I269" s="126">
        <v>43049.0</v>
      </c>
      <c r="J269" s="121" t="s">
        <v>12648</v>
      </c>
      <c r="K269" s="59">
        <v>6.819E7</v>
      </c>
      <c r="L269" s="60" t="s">
        <v>18</v>
      </c>
      <c r="M269" s="63" t="s">
        <v>18</v>
      </c>
      <c r="N269" s="59" t="s">
        <v>18</v>
      </c>
      <c r="Q269" s="565"/>
      <c r="R269" s="566"/>
    </row>
    <row r="270">
      <c r="A270" s="63" t="s">
        <v>12175</v>
      </c>
      <c r="B270" s="60" t="s">
        <v>342</v>
      </c>
      <c r="C270" s="60" t="s">
        <v>7463</v>
      </c>
      <c r="D270" s="63" t="s">
        <v>18</v>
      </c>
      <c r="E270" s="63" t="s">
        <v>12647</v>
      </c>
      <c r="F270" s="63" t="s">
        <v>2686</v>
      </c>
      <c r="G270" s="60" t="s">
        <v>18</v>
      </c>
      <c r="H270" s="126">
        <v>43145.0</v>
      </c>
      <c r="I270" s="126">
        <v>43159.0</v>
      </c>
      <c r="J270" s="121" t="s">
        <v>12649</v>
      </c>
      <c r="K270" s="59">
        <v>7.2295E7</v>
      </c>
      <c r="L270" s="60" t="s">
        <v>18</v>
      </c>
      <c r="M270" s="63" t="s">
        <v>18</v>
      </c>
      <c r="N270" s="59" t="s">
        <v>18</v>
      </c>
      <c r="Q270" s="565"/>
      <c r="R270" s="566"/>
    </row>
    <row r="271">
      <c r="A271" s="63" t="s">
        <v>12175</v>
      </c>
      <c r="B271" s="60" t="s">
        <v>457</v>
      </c>
      <c r="C271" s="60" t="s">
        <v>93</v>
      </c>
      <c r="D271" s="63">
        <v>504.0</v>
      </c>
      <c r="E271" s="63" t="s">
        <v>6492</v>
      </c>
      <c r="F271" s="63" t="s">
        <v>2686</v>
      </c>
      <c r="G271" s="60" t="s">
        <v>18</v>
      </c>
      <c r="H271" s="126">
        <v>42870.0</v>
      </c>
      <c r="I271" s="126">
        <v>43133.0</v>
      </c>
      <c r="J271" s="121" t="s">
        <v>12650</v>
      </c>
      <c r="K271" s="59">
        <v>1589665.0</v>
      </c>
      <c r="L271" s="60" t="s">
        <v>6494</v>
      </c>
      <c r="M271" s="61" t="s">
        <v>6495</v>
      </c>
      <c r="N271" s="59" t="s">
        <v>18</v>
      </c>
      <c r="Q271" s="565"/>
      <c r="R271" s="566"/>
    </row>
    <row r="272">
      <c r="A272" s="63" t="s">
        <v>12103</v>
      </c>
      <c r="B272" s="60" t="s">
        <v>12651</v>
      </c>
      <c r="C272" s="60" t="s">
        <v>4243</v>
      </c>
      <c r="D272" s="63" t="s">
        <v>18</v>
      </c>
      <c r="E272" s="63" t="s">
        <v>12652</v>
      </c>
      <c r="F272" s="63" t="s">
        <v>2686</v>
      </c>
      <c r="G272" s="60" t="s">
        <v>2440</v>
      </c>
      <c r="H272" s="126">
        <v>43117.0</v>
      </c>
      <c r="I272" s="126">
        <v>43137.0</v>
      </c>
      <c r="J272" s="121" t="s">
        <v>12653</v>
      </c>
      <c r="K272" s="59">
        <v>52998.0</v>
      </c>
      <c r="L272" s="60" t="s">
        <v>12654</v>
      </c>
      <c r="M272" s="61" t="s">
        <v>12655</v>
      </c>
      <c r="N272" s="66">
        <v>52998.0</v>
      </c>
      <c r="Q272" s="565"/>
      <c r="R272" s="566"/>
    </row>
    <row r="273" ht="29.25" customHeight="1">
      <c r="A273" s="63" t="s">
        <v>12103</v>
      </c>
      <c r="B273" s="60" t="s">
        <v>12656</v>
      </c>
      <c r="C273" s="60" t="s">
        <v>93</v>
      </c>
      <c r="D273" s="63" t="s">
        <v>18</v>
      </c>
      <c r="E273" s="63" t="s">
        <v>12657</v>
      </c>
      <c r="F273" s="63" t="s">
        <v>2686</v>
      </c>
      <c r="G273" s="60" t="s">
        <v>2440</v>
      </c>
      <c r="H273" s="126">
        <v>43118.0</v>
      </c>
      <c r="I273" s="126">
        <v>43133.0</v>
      </c>
      <c r="J273" s="121" t="s">
        <v>12658</v>
      </c>
      <c r="K273" s="59">
        <v>899181.0</v>
      </c>
      <c r="L273" s="60" t="s">
        <v>12659</v>
      </c>
      <c r="M273" s="579" t="s">
        <v>12660</v>
      </c>
      <c r="N273" s="59" t="s">
        <v>18</v>
      </c>
      <c r="O273" s="152"/>
      <c r="P273" s="152"/>
      <c r="Q273" s="565"/>
      <c r="R273" s="566"/>
      <c r="S273" s="152"/>
      <c r="T273" s="152"/>
      <c r="U273" s="152"/>
      <c r="V273" s="152"/>
      <c r="W273" s="152"/>
      <c r="X273" s="152"/>
      <c r="Y273" s="152"/>
      <c r="Z273" s="152"/>
      <c r="AA273" s="152"/>
      <c r="AB273" s="152"/>
      <c r="AC273" s="152"/>
      <c r="AD273" s="152"/>
    </row>
    <row r="274" ht="29.25" customHeight="1">
      <c r="A274" s="63" t="s">
        <v>12103</v>
      </c>
      <c r="B274" s="60" t="s">
        <v>12656</v>
      </c>
      <c r="C274" s="60" t="s">
        <v>93</v>
      </c>
      <c r="D274" s="63" t="s">
        <v>18</v>
      </c>
      <c r="E274" s="63" t="s">
        <v>12657</v>
      </c>
      <c r="F274" s="63" t="s">
        <v>2686</v>
      </c>
      <c r="G274" s="60" t="s">
        <v>2440</v>
      </c>
      <c r="H274" s="126">
        <v>43298.0</v>
      </c>
      <c r="I274" s="126">
        <v>43298.0</v>
      </c>
      <c r="J274" s="121" t="s">
        <v>12661</v>
      </c>
      <c r="K274" s="59">
        <v>899181.0</v>
      </c>
      <c r="L274" s="60" t="s">
        <v>12659</v>
      </c>
      <c r="M274" s="579" t="s">
        <v>12660</v>
      </c>
      <c r="N274" s="66">
        <v>899181.0</v>
      </c>
      <c r="Q274" s="565"/>
      <c r="R274" s="566"/>
    </row>
    <row r="275">
      <c r="A275" s="63" t="s">
        <v>12103</v>
      </c>
      <c r="B275" s="60" t="s">
        <v>1435</v>
      </c>
      <c r="C275" s="60" t="s">
        <v>577</v>
      </c>
      <c r="D275" s="63">
        <v>63.0</v>
      </c>
      <c r="E275" s="63" t="s">
        <v>12662</v>
      </c>
      <c r="F275" s="63" t="s">
        <v>2686</v>
      </c>
      <c r="G275" s="60" t="s">
        <v>18</v>
      </c>
      <c r="H275" s="126">
        <v>43119.0</v>
      </c>
      <c r="I275" s="126">
        <v>43119.0</v>
      </c>
      <c r="J275" s="121" t="s">
        <v>12663</v>
      </c>
      <c r="K275" s="59">
        <v>64500.0</v>
      </c>
      <c r="L275" s="60" t="s">
        <v>12664</v>
      </c>
      <c r="M275" s="63" t="s">
        <v>18</v>
      </c>
      <c r="N275" s="59" t="s">
        <v>18</v>
      </c>
      <c r="O275" s="152"/>
      <c r="P275" s="152"/>
      <c r="Q275" s="565"/>
      <c r="R275" s="566"/>
      <c r="S275" s="152"/>
      <c r="T275" s="152"/>
      <c r="U275" s="152"/>
      <c r="V275" s="152"/>
      <c r="W275" s="152"/>
      <c r="X275" s="152"/>
      <c r="Y275" s="152"/>
      <c r="Z275" s="152"/>
      <c r="AA275" s="152"/>
      <c r="AB275" s="152"/>
      <c r="AC275" s="152"/>
      <c r="AD275" s="152"/>
    </row>
    <row r="276" ht="24.0" customHeight="1">
      <c r="A276" s="63" t="s">
        <v>12103</v>
      </c>
      <c r="B276" s="60" t="s">
        <v>1435</v>
      </c>
      <c r="C276" s="60" t="s">
        <v>577</v>
      </c>
      <c r="D276" s="63" t="s">
        <v>18</v>
      </c>
      <c r="E276" s="63" t="s">
        <v>12662</v>
      </c>
      <c r="F276" s="63" t="s">
        <v>2686</v>
      </c>
      <c r="G276" s="60" t="s">
        <v>18</v>
      </c>
      <c r="H276" s="126">
        <v>43159.0</v>
      </c>
      <c r="I276" s="126">
        <v>43159.0</v>
      </c>
      <c r="J276" s="65" t="s">
        <v>12665</v>
      </c>
      <c r="K276" s="59">
        <v>64500.0</v>
      </c>
      <c r="L276" s="60" t="s">
        <v>12664</v>
      </c>
      <c r="M276" s="61" t="s">
        <v>577</v>
      </c>
      <c r="N276" s="66">
        <v>64500.0</v>
      </c>
      <c r="O276" s="152"/>
      <c r="P276" s="152"/>
      <c r="Q276" s="565"/>
      <c r="R276" s="566"/>
      <c r="S276" s="152"/>
      <c r="T276" s="152"/>
      <c r="U276" s="152"/>
      <c r="V276" s="152"/>
      <c r="W276" s="152"/>
      <c r="X276" s="152"/>
      <c r="Y276" s="152"/>
      <c r="Z276" s="152"/>
      <c r="AA276" s="152"/>
      <c r="AB276" s="152"/>
      <c r="AC276" s="152"/>
      <c r="AD276" s="152"/>
    </row>
    <row r="277" ht="24.0" customHeight="1">
      <c r="A277" s="63" t="s">
        <v>12175</v>
      </c>
      <c r="B277" s="60" t="s">
        <v>12666</v>
      </c>
      <c r="C277" s="60" t="s">
        <v>8007</v>
      </c>
      <c r="D277" s="63" t="s">
        <v>18</v>
      </c>
      <c r="E277" s="63" t="s">
        <v>12667</v>
      </c>
      <c r="F277" s="63" t="s">
        <v>2686</v>
      </c>
      <c r="G277" s="60" t="s">
        <v>5228</v>
      </c>
      <c r="H277" s="126">
        <v>43138.0</v>
      </c>
      <c r="I277" s="126">
        <v>43140.0</v>
      </c>
      <c r="J277" s="121" t="s">
        <v>12668</v>
      </c>
      <c r="K277" s="59">
        <v>6.4336154E7</v>
      </c>
      <c r="L277" s="60" t="s">
        <v>12669</v>
      </c>
      <c r="M277" s="63" t="s">
        <v>18</v>
      </c>
      <c r="N277" s="59" t="s">
        <v>18</v>
      </c>
      <c r="O277" s="152"/>
      <c r="P277" s="152"/>
      <c r="Q277" s="565"/>
      <c r="R277" s="566"/>
      <c r="S277" s="152"/>
      <c r="T277" s="152"/>
      <c r="U277" s="152"/>
      <c r="V277" s="152"/>
      <c r="W277" s="152"/>
      <c r="X277" s="152"/>
      <c r="Y277" s="152"/>
      <c r="Z277" s="152"/>
      <c r="AA277" s="152"/>
      <c r="AB277" s="152"/>
      <c r="AC277" s="152"/>
      <c r="AD277" s="152"/>
    </row>
    <row r="278" ht="24.0" customHeight="1">
      <c r="A278" s="63" t="s">
        <v>12175</v>
      </c>
      <c r="B278" s="60" t="s">
        <v>12666</v>
      </c>
      <c r="C278" s="60" t="s">
        <v>8007</v>
      </c>
      <c r="D278" s="63" t="s">
        <v>18</v>
      </c>
      <c r="E278" s="63" t="s">
        <v>12667</v>
      </c>
      <c r="F278" s="63" t="s">
        <v>2686</v>
      </c>
      <c r="G278" s="60" t="s">
        <v>5228</v>
      </c>
      <c r="H278" s="126">
        <v>43138.0</v>
      </c>
      <c r="I278" s="126">
        <v>43140.0</v>
      </c>
      <c r="J278" s="121" t="s">
        <v>12668</v>
      </c>
      <c r="K278" s="59">
        <v>3.245895E7</v>
      </c>
      <c r="L278" s="60" t="s">
        <v>12670</v>
      </c>
      <c r="M278" s="63" t="s">
        <v>18</v>
      </c>
      <c r="N278" s="59" t="s">
        <v>18</v>
      </c>
      <c r="O278" s="152"/>
      <c r="P278" s="152"/>
      <c r="Q278" s="565"/>
      <c r="R278" s="566"/>
      <c r="S278" s="152"/>
      <c r="T278" s="152"/>
      <c r="U278" s="152"/>
      <c r="V278" s="152"/>
      <c r="W278" s="152"/>
      <c r="X278" s="152"/>
      <c r="Y278" s="152"/>
      <c r="Z278" s="152"/>
      <c r="AA278" s="152"/>
      <c r="AB278" s="152"/>
      <c r="AC278" s="152"/>
      <c r="AD278" s="152"/>
    </row>
    <row r="279" ht="24.0" customHeight="1">
      <c r="A279" s="63" t="s">
        <v>12175</v>
      </c>
      <c r="B279" s="60" t="s">
        <v>12666</v>
      </c>
      <c r="C279" s="60" t="s">
        <v>8007</v>
      </c>
      <c r="D279" s="63" t="s">
        <v>18</v>
      </c>
      <c r="E279" s="63" t="s">
        <v>12667</v>
      </c>
      <c r="F279" s="63" t="s">
        <v>2686</v>
      </c>
      <c r="G279" s="60" t="s">
        <v>5228</v>
      </c>
      <c r="H279" s="126">
        <v>43151.0</v>
      </c>
      <c r="I279" s="126">
        <v>43151.0</v>
      </c>
      <c r="J279" s="121" t="s">
        <v>12671</v>
      </c>
      <c r="K279" s="59">
        <v>3.6328929E7</v>
      </c>
      <c r="L279" s="60" t="s">
        <v>12672</v>
      </c>
      <c r="M279" s="61" t="s">
        <v>8009</v>
      </c>
      <c r="N279" s="59" t="s">
        <v>18</v>
      </c>
      <c r="O279" s="152"/>
      <c r="P279" s="152"/>
      <c r="Q279" s="565"/>
      <c r="R279" s="566"/>
      <c r="S279" s="152"/>
      <c r="T279" s="152"/>
      <c r="U279" s="152"/>
      <c r="V279" s="152"/>
      <c r="W279" s="152"/>
      <c r="X279" s="152"/>
      <c r="Y279" s="152"/>
      <c r="Z279" s="152"/>
      <c r="AA279" s="152"/>
      <c r="AB279" s="152"/>
      <c r="AC279" s="152"/>
      <c r="AD279" s="152"/>
    </row>
    <row r="280" ht="24.0" customHeight="1">
      <c r="A280" s="63" t="s">
        <v>12175</v>
      </c>
      <c r="B280" s="60" t="s">
        <v>12666</v>
      </c>
      <c r="C280" s="60" t="s">
        <v>8007</v>
      </c>
      <c r="D280" s="63" t="s">
        <v>18</v>
      </c>
      <c r="E280" s="63" t="s">
        <v>12667</v>
      </c>
      <c r="F280" s="63" t="s">
        <v>2686</v>
      </c>
      <c r="G280" s="60" t="s">
        <v>5228</v>
      </c>
      <c r="H280" s="126">
        <v>43151.0</v>
      </c>
      <c r="I280" s="126">
        <v>43151.0</v>
      </c>
      <c r="J280" s="121" t="s">
        <v>12673</v>
      </c>
      <c r="K280" s="59">
        <v>5.1571872E7</v>
      </c>
      <c r="L280" s="60" t="s">
        <v>8008</v>
      </c>
      <c r="M280" s="61" t="s">
        <v>8009</v>
      </c>
      <c r="N280" s="59" t="s">
        <v>18</v>
      </c>
      <c r="O280" s="152"/>
      <c r="P280" s="152"/>
      <c r="Q280" s="565"/>
      <c r="R280" s="566"/>
      <c r="S280" s="152"/>
      <c r="T280" s="152"/>
      <c r="U280" s="152"/>
      <c r="V280" s="152"/>
      <c r="W280" s="152"/>
      <c r="X280" s="152"/>
      <c r="Y280" s="152"/>
      <c r="Z280" s="152"/>
      <c r="AA280" s="152"/>
      <c r="AB280" s="152"/>
      <c r="AC280" s="152"/>
      <c r="AD280" s="152"/>
    </row>
    <row r="281" ht="24.0" customHeight="1">
      <c r="A281" s="63" t="s">
        <v>12175</v>
      </c>
      <c r="B281" s="60" t="s">
        <v>12666</v>
      </c>
      <c r="C281" s="60" t="s">
        <v>8007</v>
      </c>
      <c r="D281" s="63" t="s">
        <v>18</v>
      </c>
      <c r="E281" s="63" t="s">
        <v>12667</v>
      </c>
      <c r="F281" s="63" t="s">
        <v>2686</v>
      </c>
      <c r="G281" s="60" t="s">
        <v>5228</v>
      </c>
      <c r="H281" s="126">
        <v>43151.0</v>
      </c>
      <c r="I281" s="126">
        <v>43151.0</v>
      </c>
      <c r="J281" s="121" t="s">
        <v>12674</v>
      </c>
      <c r="K281" s="59">
        <v>8894302.99</v>
      </c>
      <c r="L281" s="60" t="s">
        <v>12675</v>
      </c>
      <c r="M281" s="61" t="s">
        <v>8009</v>
      </c>
      <c r="N281" s="59" t="s">
        <v>18</v>
      </c>
      <c r="O281" s="152"/>
      <c r="P281" s="152"/>
      <c r="Q281" s="565"/>
      <c r="R281" s="566"/>
      <c r="S281" s="152"/>
      <c r="T281" s="152"/>
      <c r="U281" s="152"/>
      <c r="V281" s="152"/>
      <c r="W281" s="152"/>
      <c r="X281" s="152"/>
      <c r="Y281" s="152"/>
      <c r="Z281" s="152"/>
      <c r="AA281" s="152"/>
      <c r="AB281" s="152"/>
      <c r="AC281" s="152"/>
      <c r="AD281" s="152"/>
    </row>
    <row r="282" ht="21.75" customHeight="1">
      <c r="A282" s="63" t="s">
        <v>12175</v>
      </c>
      <c r="B282" s="60" t="s">
        <v>12666</v>
      </c>
      <c r="C282" s="60" t="s">
        <v>8007</v>
      </c>
      <c r="D282" s="63" t="s">
        <v>18</v>
      </c>
      <c r="E282" s="63" t="s">
        <v>12667</v>
      </c>
      <c r="F282" s="63" t="s">
        <v>2686</v>
      </c>
      <c r="G282" s="60" t="s">
        <v>5228</v>
      </c>
      <c r="H282" s="126">
        <v>43187.0</v>
      </c>
      <c r="I282" s="126">
        <v>43187.0</v>
      </c>
      <c r="J282" s="121" t="s">
        <v>12676</v>
      </c>
      <c r="K282" s="59">
        <v>8894302.99</v>
      </c>
      <c r="L282" s="60" t="s">
        <v>12675</v>
      </c>
      <c r="M282" s="61" t="s">
        <v>8009</v>
      </c>
      <c r="N282" s="66">
        <v>4180322.41</v>
      </c>
      <c r="O282" s="152"/>
      <c r="P282" s="152"/>
      <c r="Q282" s="565"/>
      <c r="R282" s="566"/>
      <c r="S282" s="152"/>
      <c r="T282" s="152"/>
      <c r="U282" s="152"/>
      <c r="V282" s="152"/>
      <c r="W282" s="152"/>
      <c r="X282" s="152"/>
      <c r="Y282" s="152"/>
      <c r="Z282" s="152"/>
      <c r="AA282" s="152"/>
      <c r="AB282" s="152"/>
      <c r="AC282" s="152"/>
      <c r="AD282" s="152"/>
    </row>
    <row r="283" ht="24.75" customHeight="1">
      <c r="A283" s="63" t="s">
        <v>12175</v>
      </c>
      <c r="B283" s="60" t="s">
        <v>12666</v>
      </c>
      <c r="C283" s="60" t="s">
        <v>8007</v>
      </c>
      <c r="D283" s="63" t="s">
        <v>18</v>
      </c>
      <c r="E283" s="63" t="s">
        <v>12667</v>
      </c>
      <c r="F283" s="63" t="s">
        <v>2686</v>
      </c>
      <c r="G283" s="60" t="s">
        <v>5228</v>
      </c>
      <c r="H283" s="126">
        <v>43297.0</v>
      </c>
      <c r="I283" s="126">
        <v>43297.0</v>
      </c>
      <c r="J283" s="121" t="s">
        <v>12677</v>
      </c>
      <c r="K283" s="59">
        <v>5.1571872E7</v>
      </c>
      <c r="L283" s="60" t="s">
        <v>8008</v>
      </c>
      <c r="M283" s="61" t="s">
        <v>8009</v>
      </c>
      <c r="N283" s="66">
        <v>1.3E7</v>
      </c>
      <c r="Q283" s="565"/>
      <c r="R283" s="566"/>
    </row>
    <row r="284" ht="24.75" customHeight="1">
      <c r="A284" s="63" t="s">
        <v>12175</v>
      </c>
      <c r="B284" s="60" t="s">
        <v>12666</v>
      </c>
      <c r="C284" s="60" t="s">
        <v>8007</v>
      </c>
      <c r="D284" s="63" t="s">
        <v>18</v>
      </c>
      <c r="E284" s="63" t="s">
        <v>12667</v>
      </c>
      <c r="F284" s="63" t="s">
        <v>2686</v>
      </c>
      <c r="G284" s="60" t="s">
        <v>5228</v>
      </c>
      <c r="H284" s="126">
        <v>43179.0</v>
      </c>
      <c r="I284" s="126">
        <v>43179.0</v>
      </c>
      <c r="J284" s="121" t="s">
        <v>12678</v>
      </c>
      <c r="K284" s="59">
        <v>5.1571872E7</v>
      </c>
      <c r="L284" s="60" t="s">
        <v>8008</v>
      </c>
      <c r="M284" s="61" t="s">
        <v>8009</v>
      </c>
      <c r="N284" s="66">
        <v>2.423877984E7</v>
      </c>
      <c r="Q284" s="565"/>
      <c r="R284" s="566"/>
    </row>
    <row r="285" ht="21.0" customHeight="1">
      <c r="A285" s="63" t="s">
        <v>12175</v>
      </c>
      <c r="B285" s="60" t="s">
        <v>12666</v>
      </c>
      <c r="C285" s="60" t="s">
        <v>8007</v>
      </c>
      <c r="D285" s="63" t="s">
        <v>18</v>
      </c>
      <c r="E285" s="63" t="s">
        <v>12667</v>
      </c>
      <c r="F285" s="63" t="s">
        <v>2686</v>
      </c>
      <c r="G285" s="60" t="s">
        <v>5228</v>
      </c>
      <c r="H285" s="126">
        <v>43175.0</v>
      </c>
      <c r="I285" s="126">
        <v>43175.0</v>
      </c>
      <c r="J285" s="121" t="s">
        <v>12679</v>
      </c>
      <c r="K285" s="59">
        <v>3.6328929E7</v>
      </c>
      <c r="L285" s="60" t="s">
        <v>12672</v>
      </c>
      <c r="M285" s="61" t="s">
        <v>8009</v>
      </c>
      <c r="N285" s="66">
        <v>3.6328929E7</v>
      </c>
      <c r="O285" s="152"/>
      <c r="P285" s="152"/>
      <c r="Q285" s="565"/>
      <c r="R285" s="566"/>
      <c r="S285" s="152"/>
      <c r="T285" s="152"/>
      <c r="U285" s="152"/>
      <c r="V285" s="152"/>
      <c r="W285" s="152"/>
      <c r="X285" s="152"/>
      <c r="Y285" s="152"/>
      <c r="Z285" s="152"/>
      <c r="AA285" s="152"/>
      <c r="AB285" s="152"/>
      <c r="AC285" s="152"/>
      <c r="AD285" s="152"/>
    </row>
    <row r="286" ht="23.25" customHeight="1">
      <c r="A286" s="63" t="s">
        <v>12175</v>
      </c>
      <c r="B286" s="60" t="s">
        <v>4393</v>
      </c>
      <c r="C286" s="60" t="s">
        <v>12680</v>
      </c>
      <c r="D286" s="63" t="s">
        <v>18</v>
      </c>
      <c r="E286" s="63" t="s">
        <v>12681</v>
      </c>
      <c r="F286" s="63" t="s">
        <v>2686</v>
      </c>
      <c r="G286" s="60" t="s">
        <v>6948</v>
      </c>
      <c r="H286" s="126">
        <v>43125.0</v>
      </c>
      <c r="I286" s="126">
        <v>43140.0</v>
      </c>
      <c r="J286" s="121" t="s">
        <v>12682</v>
      </c>
      <c r="K286" s="59">
        <v>3.6983612E7</v>
      </c>
      <c r="L286" s="60" t="s">
        <v>18</v>
      </c>
      <c r="M286" s="63" t="s">
        <v>18</v>
      </c>
      <c r="N286" s="59" t="s">
        <v>18</v>
      </c>
      <c r="O286" s="152"/>
      <c r="P286" s="152"/>
      <c r="Q286" s="565"/>
      <c r="R286" s="566"/>
      <c r="S286" s="152"/>
      <c r="T286" s="152"/>
      <c r="U286" s="152"/>
      <c r="V286" s="152"/>
      <c r="W286" s="152"/>
      <c r="X286" s="152"/>
      <c r="Y286" s="152"/>
      <c r="Z286" s="152"/>
      <c r="AA286" s="152"/>
      <c r="AB286" s="152"/>
      <c r="AC286" s="152"/>
      <c r="AD286" s="152"/>
    </row>
    <row r="287" ht="25.5" customHeight="1">
      <c r="A287" s="63" t="s">
        <v>12079</v>
      </c>
      <c r="B287" s="60" t="s">
        <v>12683</v>
      </c>
      <c r="C287" s="60" t="s">
        <v>326</v>
      </c>
      <c r="D287" s="63">
        <v>75.0</v>
      </c>
      <c r="E287" s="63" t="s">
        <v>12684</v>
      </c>
      <c r="F287" s="63" t="s">
        <v>2686</v>
      </c>
      <c r="G287" s="60" t="s">
        <v>18</v>
      </c>
      <c r="H287" s="126">
        <v>43123.0</v>
      </c>
      <c r="I287" s="126">
        <v>43125.0</v>
      </c>
      <c r="J287" s="121" t="s">
        <v>12685</v>
      </c>
      <c r="K287" s="59">
        <v>1220765.0</v>
      </c>
      <c r="L287" s="60" t="s">
        <v>18</v>
      </c>
      <c r="M287" s="63" t="s">
        <v>18</v>
      </c>
      <c r="N287" s="59" t="s">
        <v>18</v>
      </c>
      <c r="Q287" s="565"/>
      <c r="R287" s="566"/>
    </row>
    <row r="288" ht="29.25" customHeight="1">
      <c r="A288" s="63" t="s">
        <v>12079</v>
      </c>
      <c r="B288" s="60" t="s">
        <v>12686</v>
      </c>
      <c r="C288" s="60" t="s">
        <v>326</v>
      </c>
      <c r="D288" s="63" t="s">
        <v>18</v>
      </c>
      <c r="E288" s="63" t="s">
        <v>12687</v>
      </c>
      <c r="F288" s="63" t="s">
        <v>2686</v>
      </c>
      <c r="G288" s="60" t="s">
        <v>18</v>
      </c>
      <c r="H288" s="126">
        <v>43129.0</v>
      </c>
      <c r="I288" s="126">
        <v>43129.0</v>
      </c>
      <c r="J288" s="121" t="s">
        <v>12688</v>
      </c>
      <c r="K288" s="59">
        <v>4353544.0</v>
      </c>
      <c r="L288" s="60" t="s">
        <v>18</v>
      </c>
      <c r="M288" s="63" t="s">
        <v>18</v>
      </c>
      <c r="N288" s="59" t="s">
        <v>18</v>
      </c>
      <c r="Q288" s="565"/>
      <c r="R288" s="566"/>
    </row>
    <row r="289" ht="27.0" customHeight="1">
      <c r="A289" s="63" t="s">
        <v>12079</v>
      </c>
      <c r="B289" s="60" t="s">
        <v>12689</v>
      </c>
      <c r="C289" s="60" t="s">
        <v>326</v>
      </c>
      <c r="D289" s="63">
        <v>89.0</v>
      </c>
      <c r="E289" s="63" t="s">
        <v>12690</v>
      </c>
      <c r="F289" s="63" t="s">
        <v>2686</v>
      </c>
      <c r="G289" s="60" t="s">
        <v>18</v>
      </c>
      <c r="H289" s="126">
        <v>43126.0</v>
      </c>
      <c r="I289" s="126">
        <v>43129.0</v>
      </c>
      <c r="J289" s="121" t="s">
        <v>12691</v>
      </c>
      <c r="K289" s="59">
        <v>1784667.0</v>
      </c>
      <c r="L289" s="60" t="s">
        <v>18</v>
      </c>
      <c r="M289" s="63" t="s">
        <v>18</v>
      </c>
      <c r="N289" s="59" t="s">
        <v>18</v>
      </c>
      <c r="O289" s="152"/>
      <c r="P289" s="152"/>
      <c r="Q289" s="565"/>
      <c r="R289" s="566"/>
      <c r="S289" s="152"/>
      <c r="T289" s="152"/>
      <c r="U289" s="152"/>
      <c r="V289" s="152"/>
      <c r="W289" s="152"/>
      <c r="X289" s="152"/>
      <c r="Y289" s="152"/>
      <c r="Z289" s="152"/>
      <c r="AA289" s="152"/>
      <c r="AB289" s="152"/>
      <c r="AC289" s="152"/>
      <c r="AD289" s="152"/>
    </row>
    <row r="290" ht="27.0" customHeight="1">
      <c r="A290" s="63" t="s">
        <v>12079</v>
      </c>
      <c r="B290" s="60" t="s">
        <v>12692</v>
      </c>
      <c r="C290" s="60" t="s">
        <v>291</v>
      </c>
      <c r="D290" s="63">
        <v>97.0</v>
      </c>
      <c r="E290" s="63" t="s">
        <v>12693</v>
      </c>
      <c r="F290" s="63" t="s">
        <v>2686</v>
      </c>
      <c r="G290" s="60" t="s">
        <v>18</v>
      </c>
      <c r="H290" s="126">
        <v>43125.0</v>
      </c>
      <c r="I290" s="126">
        <v>43129.0</v>
      </c>
      <c r="J290" s="121" t="s">
        <v>12694</v>
      </c>
      <c r="K290" s="59">
        <v>422730.0</v>
      </c>
      <c r="L290" s="60" t="s">
        <v>18</v>
      </c>
      <c r="M290" s="63" t="s">
        <v>18</v>
      </c>
      <c r="N290" s="59" t="s">
        <v>18</v>
      </c>
      <c r="Q290" s="565"/>
      <c r="R290" s="566"/>
    </row>
    <row r="291" ht="27.0" customHeight="1">
      <c r="A291" s="63" t="s">
        <v>12079</v>
      </c>
      <c r="B291" s="60" t="s">
        <v>12692</v>
      </c>
      <c r="C291" s="60" t="s">
        <v>291</v>
      </c>
      <c r="D291" s="63" t="s">
        <v>18</v>
      </c>
      <c r="E291" s="63" t="s">
        <v>12693</v>
      </c>
      <c r="F291" s="63" t="s">
        <v>2686</v>
      </c>
      <c r="G291" s="60" t="s">
        <v>18</v>
      </c>
      <c r="H291" s="126">
        <v>43145.0</v>
      </c>
      <c r="I291" s="126">
        <v>43150.0</v>
      </c>
      <c r="J291" s="121" t="s">
        <v>12695</v>
      </c>
      <c r="K291" s="59" t="s">
        <v>18</v>
      </c>
      <c r="L291" s="60" t="s">
        <v>18</v>
      </c>
      <c r="M291" s="63" t="s">
        <v>18</v>
      </c>
      <c r="N291" s="59" t="s">
        <v>18</v>
      </c>
      <c r="Q291" s="565"/>
      <c r="R291" s="566"/>
    </row>
    <row r="292" ht="27.0" customHeight="1">
      <c r="A292" s="63" t="s">
        <v>12079</v>
      </c>
      <c r="B292" s="60" t="s">
        <v>1275</v>
      </c>
      <c r="C292" s="60" t="s">
        <v>326</v>
      </c>
      <c r="D292" s="63" t="s">
        <v>18</v>
      </c>
      <c r="E292" s="63" t="s">
        <v>12696</v>
      </c>
      <c r="F292" s="63" t="s">
        <v>2686</v>
      </c>
      <c r="G292" s="60" t="s">
        <v>18</v>
      </c>
      <c r="H292" s="126">
        <v>43137.0</v>
      </c>
      <c r="I292" s="126">
        <v>43138.0</v>
      </c>
      <c r="J292" s="121" t="s">
        <v>12697</v>
      </c>
      <c r="K292" s="59">
        <v>7849092.0</v>
      </c>
      <c r="L292" s="60" t="s">
        <v>18</v>
      </c>
      <c r="M292" s="63" t="s">
        <v>18</v>
      </c>
      <c r="N292" s="59" t="s">
        <v>18</v>
      </c>
      <c r="Q292" s="565"/>
      <c r="R292" s="566"/>
    </row>
    <row r="293" ht="24.0" customHeight="1">
      <c r="A293" s="63" t="s">
        <v>12079</v>
      </c>
      <c r="B293" s="60" t="s">
        <v>1275</v>
      </c>
      <c r="C293" s="60" t="s">
        <v>326</v>
      </c>
      <c r="D293" s="63" t="s">
        <v>18</v>
      </c>
      <c r="E293" s="63" t="s">
        <v>12696</v>
      </c>
      <c r="F293" s="63" t="s">
        <v>2686</v>
      </c>
      <c r="G293" s="60" t="s">
        <v>18</v>
      </c>
      <c r="H293" s="126">
        <v>43145.0</v>
      </c>
      <c r="I293" s="126">
        <v>43152.0</v>
      </c>
      <c r="J293" s="121" t="s">
        <v>12698</v>
      </c>
      <c r="K293" s="59">
        <v>8236592.0</v>
      </c>
      <c r="L293" s="60" t="s">
        <v>18</v>
      </c>
      <c r="M293" s="63" t="s">
        <v>18</v>
      </c>
      <c r="N293" s="59" t="s">
        <v>18</v>
      </c>
      <c r="O293" s="152"/>
      <c r="P293" s="152"/>
      <c r="Q293" s="565"/>
      <c r="R293" s="566"/>
      <c r="S293" s="152"/>
      <c r="T293" s="152"/>
      <c r="U293" s="152"/>
      <c r="V293" s="152"/>
      <c r="W293" s="152"/>
      <c r="X293" s="152"/>
      <c r="Y293" s="152"/>
      <c r="Z293" s="152"/>
      <c r="AA293" s="152"/>
      <c r="AB293" s="152"/>
      <c r="AC293" s="152"/>
      <c r="AD293" s="152"/>
    </row>
    <row r="294" ht="24.0" customHeight="1">
      <c r="A294" s="63" t="s">
        <v>12079</v>
      </c>
      <c r="B294" s="60" t="s">
        <v>1275</v>
      </c>
      <c r="C294" s="60" t="s">
        <v>326</v>
      </c>
      <c r="D294" s="63" t="s">
        <v>18</v>
      </c>
      <c r="E294" s="63" t="s">
        <v>12696</v>
      </c>
      <c r="F294" s="63" t="s">
        <v>2686</v>
      </c>
      <c r="G294" s="60" t="s">
        <v>18</v>
      </c>
      <c r="H294" s="126">
        <v>43171.0</v>
      </c>
      <c r="I294" s="126">
        <v>43174.0</v>
      </c>
      <c r="J294" s="121" t="s">
        <v>12699</v>
      </c>
      <c r="K294" s="59">
        <v>9472080.0</v>
      </c>
      <c r="L294" s="60" t="s">
        <v>12700</v>
      </c>
      <c r="M294" s="61" t="s">
        <v>12701</v>
      </c>
      <c r="N294" s="59" t="s">
        <v>18</v>
      </c>
      <c r="O294" s="152"/>
      <c r="P294" s="152"/>
      <c r="Q294" s="565"/>
      <c r="R294" s="566"/>
      <c r="S294" s="152"/>
      <c r="T294" s="152"/>
      <c r="U294" s="152"/>
      <c r="V294" s="152"/>
      <c r="W294" s="152"/>
      <c r="X294" s="152"/>
      <c r="Y294" s="152"/>
      <c r="Z294" s="152"/>
      <c r="AA294" s="152"/>
      <c r="AB294" s="152"/>
      <c r="AC294" s="152"/>
      <c r="AD294" s="152"/>
    </row>
    <row r="295" ht="24.0" customHeight="1">
      <c r="A295" s="63" t="s">
        <v>12175</v>
      </c>
      <c r="B295" s="60" t="s">
        <v>1614</v>
      </c>
      <c r="C295" s="60" t="s">
        <v>8427</v>
      </c>
      <c r="D295" s="63">
        <v>159.0</v>
      </c>
      <c r="E295" s="63" t="s">
        <v>8428</v>
      </c>
      <c r="F295" s="63" t="s">
        <v>2686</v>
      </c>
      <c r="G295" s="60" t="s">
        <v>12702</v>
      </c>
      <c r="H295" s="126">
        <v>43150.0</v>
      </c>
      <c r="I295" s="126">
        <v>43150.0</v>
      </c>
      <c r="J295" s="121" t="s">
        <v>12703</v>
      </c>
      <c r="K295" s="59">
        <v>6827019.0</v>
      </c>
      <c r="L295" s="60" t="s">
        <v>18</v>
      </c>
      <c r="M295" s="63" t="s">
        <v>18</v>
      </c>
      <c r="N295" s="59" t="s">
        <v>18</v>
      </c>
      <c r="O295" s="152"/>
      <c r="P295" s="152"/>
      <c r="Q295" s="565"/>
      <c r="R295" s="566"/>
      <c r="S295" s="152"/>
      <c r="T295" s="152"/>
      <c r="U295" s="152"/>
      <c r="V295" s="152"/>
      <c r="W295" s="152"/>
      <c r="X295" s="152"/>
      <c r="Y295" s="152"/>
      <c r="Z295" s="152"/>
      <c r="AA295" s="152"/>
      <c r="AB295" s="152"/>
      <c r="AC295" s="152"/>
      <c r="AD295" s="152"/>
    </row>
    <row r="296" ht="24.0" customHeight="1">
      <c r="A296" s="63" t="s">
        <v>12175</v>
      </c>
      <c r="B296" s="60" t="s">
        <v>1614</v>
      </c>
      <c r="C296" s="60" t="s">
        <v>8427</v>
      </c>
      <c r="D296" s="63">
        <v>159.0</v>
      </c>
      <c r="E296" s="63" t="s">
        <v>8428</v>
      </c>
      <c r="F296" s="63" t="s">
        <v>2686</v>
      </c>
      <c r="G296" s="60" t="s">
        <v>8429</v>
      </c>
      <c r="H296" s="126">
        <v>43139.0</v>
      </c>
      <c r="I296" s="126">
        <v>43158.0</v>
      </c>
      <c r="J296" s="121" t="s">
        <v>12704</v>
      </c>
      <c r="K296" s="59">
        <v>1.1529182E7</v>
      </c>
      <c r="L296" s="60" t="s">
        <v>18</v>
      </c>
      <c r="M296" s="63" t="s">
        <v>18</v>
      </c>
      <c r="N296" s="59" t="s">
        <v>18</v>
      </c>
      <c r="Q296" s="565"/>
      <c r="R296" s="566"/>
    </row>
    <row r="297" ht="21.0" customHeight="1">
      <c r="A297" s="63" t="s">
        <v>12175</v>
      </c>
      <c r="B297" s="60" t="s">
        <v>1614</v>
      </c>
      <c r="C297" s="60" t="s">
        <v>8427</v>
      </c>
      <c r="D297" s="63" t="s">
        <v>18</v>
      </c>
      <c r="E297" s="63" t="s">
        <v>8428</v>
      </c>
      <c r="F297" s="63" t="s">
        <v>2686</v>
      </c>
      <c r="G297" s="60" t="s">
        <v>8429</v>
      </c>
      <c r="H297" s="126">
        <v>43179.0</v>
      </c>
      <c r="I297" s="126">
        <v>43188.0</v>
      </c>
      <c r="J297" s="121" t="s">
        <v>12705</v>
      </c>
      <c r="K297" s="59">
        <v>1.5093816E7</v>
      </c>
      <c r="L297" s="60" t="s">
        <v>18</v>
      </c>
      <c r="M297" s="63" t="s">
        <v>18</v>
      </c>
      <c r="N297" s="59" t="s">
        <v>18</v>
      </c>
      <c r="Q297" s="565"/>
      <c r="R297" s="566"/>
    </row>
    <row r="298" ht="35.25" customHeight="1">
      <c r="A298" s="63" t="s">
        <v>12079</v>
      </c>
      <c r="B298" s="60" t="s">
        <v>1197</v>
      </c>
      <c r="C298" s="60" t="s">
        <v>275</v>
      </c>
      <c r="D298" s="63">
        <v>177.0</v>
      </c>
      <c r="E298" s="63" t="s">
        <v>12706</v>
      </c>
      <c r="F298" s="63" t="s">
        <v>2686</v>
      </c>
      <c r="G298" s="60" t="s">
        <v>18</v>
      </c>
      <c r="H298" s="126">
        <v>43143.0</v>
      </c>
      <c r="I298" s="126">
        <v>43144.0</v>
      </c>
      <c r="J298" s="121" t="s">
        <v>12707</v>
      </c>
      <c r="K298" s="59">
        <v>456440.0</v>
      </c>
      <c r="L298" s="60" t="s">
        <v>18</v>
      </c>
      <c r="M298" s="63" t="s">
        <v>18</v>
      </c>
      <c r="N298" s="59" t="s">
        <v>18</v>
      </c>
      <c r="O298" s="152"/>
      <c r="P298" s="152"/>
      <c r="Q298" s="565"/>
      <c r="R298" s="566"/>
      <c r="S298" s="152"/>
      <c r="T298" s="152"/>
      <c r="U298" s="152"/>
      <c r="V298" s="152"/>
      <c r="W298" s="152"/>
      <c r="X298" s="152"/>
      <c r="Y298" s="152"/>
      <c r="Z298" s="152"/>
      <c r="AA298" s="152"/>
      <c r="AB298" s="152"/>
      <c r="AC298" s="152"/>
      <c r="AD298" s="152"/>
    </row>
    <row r="299" ht="22.5" customHeight="1">
      <c r="A299" s="63" t="s">
        <v>12079</v>
      </c>
      <c r="B299" s="60" t="s">
        <v>1197</v>
      </c>
      <c r="C299" s="60" t="s">
        <v>275</v>
      </c>
      <c r="D299" s="63">
        <v>184.0</v>
      </c>
      <c r="E299" s="63" t="s">
        <v>12706</v>
      </c>
      <c r="F299" s="63" t="s">
        <v>2686</v>
      </c>
      <c r="G299" s="60" t="s">
        <v>18</v>
      </c>
      <c r="H299" s="126">
        <v>43145.0</v>
      </c>
      <c r="I299" s="126">
        <v>43146.0</v>
      </c>
      <c r="J299" s="121" t="s">
        <v>12708</v>
      </c>
      <c r="K299" s="59">
        <v>456440.0</v>
      </c>
      <c r="L299" s="60" t="s">
        <v>18</v>
      </c>
      <c r="M299" s="63" t="s">
        <v>18</v>
      </c>
      <c r="N299" s="59" t="s">
        <v>18</v>
      </c>
      <c r="O299" s="152"/>
      <c r="P299" s="152"/>
      <c r="Q299" s="565"/>
      <c r="R299" s="566"/>
      <c r="S299" s="152"/>
      <c r="T299" s="152"/>
      <c r="U299" s="152"/>
      <c r="V299" s="152"/>
      <c r="W299" s="152"/>
      <c r="X299" s="152"/>
      <c r="Y299" s="152"/>
      <c r="Z299" s="152"/>
      <c r="AA299" s="152"/>
      <c r="AB299" s="152"/>
      <c r="AC299" s="152"/>
      <c r="AD299" s="152"/>
    </row>
    <row r="300" ht="22.5" customHeight="1">
      <c r="A300" s="63" t="s">
        <v>12079</v>
      </c>
      <c r="B300" s="60" t="s">
        <v>1197</v>
      </c>
      <c r="C300" s="60" t="s">
        <v>275</v>
      </c>
      <c r="D300" s="63">
        <v>188.0</v>
      </c>
      <c r="E300" s="63" t="s">
        <v>12706</v>
      </c>
      <c r="F300" s="63" t="s">
        <v>2686</v>
      </c>
      <c r="G300" s="60" t="s">
        <v>18</v>
      </c>
      <c r="H300" s="126">
        <v>43145.0</v>
      </c>
      <c r="I300" s="126">
        <v>43146.0</v>
      </c>
      <c r="J300" s="121" t="s">
        <v>12709</v>
      </c>
      <c r="K300" s="59">
        <v>456440.0</v>
      </c>
      <c r="L300" s="60" t="s">
        <v>18</v>
      </c>
      <c r="M300" s="63" t="s">
        <v>18</v>
      </c>
      <c r="N300" s="59" t="s">
        <v>18</v>
      </c>
      <c r="O300" s="152"/>
      <c r="P300" s="152"/>
      <c r="Q300" s="565"/>
      <c r="R300" s="566"/>
      <c r="S300" s="152"/>
      <c r="T300" s="152"/>
      <c r="U300" s="152"/>
      <c r="V300" s="152"/>
      <c r="W300" s="152"/>
      <c r="X300" s="152"/>
      <c r="Y300" s="152"/>
      <c r="Z300" s="152"/>
      <c r="AA300" s="152"/>
      <c r="AB300" s="152"/>
      <c r="AC300" s="152"/>
      <c r="AD300" s="152"/>
    </row>
    <row r="301" ht="22.5" customHeight="1">
      <c r="A301" s="63" t="s">
        <v>12175</v>
      </c>
      <c r="B301" s="60" t="s">
        <v>328</v>
      </c>
      <c r="C301" s="60" t="s">
        <v>93</v>
      </c>
      <c r="D301" s="63">
        <v>205.0</v>
      </c>
      <c r="E301" s="63" t="s">
        <v>6601</v>
      </c>
      <c r="F301" s="63" t="s">
        <v>2686</v>
      </c>
      <c r="G301" s="60" t="s">
        <v>2440</v>
      </c>
      <c r="H301" s="126">
        <v>43146.0</v>
      </c>
      <c r="I301" s="126">
        <v>43147.0</v>
      </c>
      <c r="J301" s="121" t="s">
        <v>12710</v>
      </c>
      <c r="K301" s="59">
        <v>4785123.0</v>
      </c>
      <c r="L301" s="60" t="s">
        <v>18</v>
      </c>
      <c r="M301" s="63" t="s">
        <v>18</v>
      </c>
      <c r="N301" s="59" t="s">
        <v>18</v>
      </c>
      <c r="O301" s="152"/>
      <c r="P301" s="152"/>
      <c r="Q301" s="565"/>
      <c r="R301" s="566"/>
      <c r="S301" s="152"/>
      <c r="T301" s="152"/>
      <c r="U301" s="152"/>
      <c r="V301" s="152"/>
      <c r="W301" s="152"/>
      <c r="X301" s="152"/>
      <c r="Y301" s="152"/>
      <c r="Z301" s="152"/>
      <c r="AA301" s="152"/>
      <c r="AB301" s="152"/>
      <c r="AC301" s="152"/>
      <c r="AD301" s="152"/>
    </row>
    <row r="302" ht="27.0" customHeight="1">
      <c r="A302" s="63" t="s">
        <v>12175</v>
      </c>
      <c r="B302" s="60" t="s">
        <v>328</v>
      </c>
      <c r="C302" s="60" t="s">
        <v>93</v>
      </c>
      <c r="D302" s="63" t="s">
        <v>18</v>
      </c>
      <c r="E302" s="63" t="s">
        <v>6601</v>
      </c>
      <c r="F302" s="63" t="s">
        <v>2686</v>
      </c>
      <c r="G302" s="60" t="s">
        <v>2440</v>
      </c>
      <c r="H302" s="126">
        <v>43171.0</v>
      </c>
      <c r="I302" s="126">
        <v>43173.0</v>
      </c>
      <c r="J302" s="121" t="s">
        <v>12711</v>
      </c>
      <c r="K302" s="59">
        <v>4785123.0</v>
      </c>
      <c r="L302" s="60" t="s">
        <v>18</v>
      </c>
      <c r="M302" s="63" t="s">
        <v>18</v>
      </c>
      <c r="N302" s="59" t="s">
        <v>18</v>
      </c>
      <c r="O302" s="152"/>
      <c r="P302" s="152"/>
      <c r="Q302" s="565"/>
      <c r="R302" s="566"/>
      <c r="S302" s="152"/>
      <c r="T302" s="152"/>
      <c r="U302" s="152"/>
      <c r="V302" s="152"/>
      <c r="W302" s="152"/>
      <c r="X302" s="152"/>
      <c r="Y302" s="152"/>
      <c r="Z302" s="152"/>
      <c r="AA302" s="152"/>
      <c r="AB302" s="152"/>
      <c r="AC302" s="152"/>
      <c r="AD302" s="152"/>
    </row>
    <row r="303" ht="27.0" customHeight="1">
      <c r="A303" s="63" t="s">
        <v>12175</v>
      </c>
      <c r="B303" s="60" t="s">
        <v>328</v>
      </c>
      <c r="C303" s="60" t="s">
        <v>93</v>
      </c>
      <c r="D303" s="63" t="s">
        <v>18</v>
      </c>
      <c r="E303" s="63" t="s">
        <v>6601</v>
      </c>
      <c r="F303" s="63" t="s">
        <v>2686</v>
      </c>
      <c r="G303" s="60" t="s">
        <v>2440</v>
      </c>
      <c r="H303" s="64">
        <v>43194.0</v>
      </c>
      <c r="I303" s="64">
        <v>43195.0</v>
      </c>
      <c r="J303" s="121" t="s">
        <v>12712</v>
      </c>
      <c r="K303" s="59">
        <v>4785115.0</v>
      </c>
      <c r="L303" s="60" t="s">
        <v>18</v>
      </c>
      <c r="M303" s="63" t="s">
        <v>18</v>
      </c>
      <c r="N303" s="59" t="s">
        <v>18</v>
      </c>
      <c r="Q303" s="565"/>
      <c r="R303" s="566"/>
    </row>
    <row r="304" ht="28.5" customHeight="1">
      <c r="A304" s="63" t="s">
        <v>12079</v>
      </c>
      <c r="B304" s="158" t="s">
        <v>12713</v>
      </c>
      <c r="C304" s="60" t="s">
        <v>12714</v>
      </c>
      <c r="D304" s="63">
        <v>207.0</v>
      </c>
      <c r="E304" s="63" t="s">
        <v>12715</v>
      </c>
      <c r="F304" s="63" t="s">
        <v>2686</v>
      </c>
      <c r="G304" s="60" t="s">
        <v>18</v>
      </c>
      <c r="H304" s="126">
        <v>43150.0</v>
      </c>
      <c r="I304" s="126">
        <v>43152.0</v>
      </c>
      <c r="J304" s="121" t="s">
        <v>12716</v>
      </c>
      <c r="K304" s="59" t="s">
        <v>18</v>
      </c>
      <c r="L304" s="60" t="s">
        <v>18</v>
      </c>
      <c r="M304" s="63" t="s">
        <v>18</v>
      </c>
      <c r="N304" s="59" t="s">
        <v>18</v>
      </c>
      <c r="O304" s="152"/>
      <c r="P304" s="152"/>
      <c r="Q304" s="565"/>
      <c r="R304" s="566"/>
      <c r="S304" s="152"/>
      <c r="T304" s="152"/>
      <c r="U304" s="152"/>
      <c r="V304" s="152"/>
      <c r="W304" s="152"/>
      <c r="X304" s="152"/>
      <c r="Y304" s="152"/>
      <c r="Z304" s="152"/>
      <c r="AA304" s="152"/>
      <c r="AB304" s="152"/>
      <c r="AC304" s="152"/>
      <c r="AD304" s="152"/>
    </row>
    <row r="305" ht="28.5" customHeight="1">
      <c r="A305" s="63" t="s">
        <v>12079</v>
      </c>
      <c r="B305" s="60" t="s">
        <v>1999</v>
      </c>
      <c r="C305" s="60" t="s">
        <v>12717</v>
      </c>
      <c r="D305" s="63">
        <v>209.0</v>
      </c>
      <c r="E305" s="63" t="s">
        <v>12718</v>
      </c>
      <c r="F305" s="63" t="s">
        <v>2686</v>
      </c>
      <c r="G305" s="60" t="s">
        <v>12719</v>
      </c>
      <c r="H305" s="126">
        <v>43150.0</v>
      </c>
      <c r="I305" s="126">
        <v>43171.0</v>
      </c>
      <c r="J305" s="121" t="s">
        <v>12720</v>
      </c>
      <c r="K305" s="59">
        <v>1695746.0</v>
      </c>
      <c r="L305" s="60" t="s">
        <v>18</v>
      </c>
      <c r="M305" s="63" t="s">
        <v>18</v>
      </c>
      <c r="N305" s="59" t="s">
        <v>18</v>
      </c>
      <c r="O305" s="152"/>
      <c r="P305" s="152"/>
      <c r="Q305" s="565"/>
      <c r="R305" s="566"/>
      <c r="S305" s="152"/>
      <c r="T305" s="152"/>
      <c r="U305" s="152"/>
      <c r="V305" s="152"/>
      <c r="W305" s="152"/>
      <c r="X305" s="152"/>
      <c r="Y305" s="152"/>
      <c r="Z305" s="152"/>
      <c r="AA305" s="152"/>
      <c r="AB305" s="152"/>
      <c r="AC305" s="152"/>
      <c r="AD305" s="152"/>
    </row>
    <row r="306" ht="96.0" customHeight="1">
      <c r="A306" s="63" t="s">
        <v>12175</v>
      </c>
      <c r="B306" s="158" t="s">
        <v>457</v>
      </c>
      <c r="C306" s="60" t="s">
        <v>12721</v>
      </c>
      <c r="D306" s="63" t="s">
        <v>18</v>
      </c>
      <c r="E306" s="63" t="s">
        <v>12722</v>
      </c>
      <c r="F306" s="63" t="s">
        <v>2686</v>
      </c>
      <c r="G306" s="60" t="s">
        <v>5736</v>
      </c>
      <c r="H306" s="126">
        <v>43161.0</v>
      </c>
      <c r="I306" s="126">
        <v>43161.0</v>
      </c>
      <c r="J306" s="121" t="s">
        <v>12723</v>
      </c>
      <c r="K306" s="59">
        <v>2776100.0</v>
      </c>
      <c r="L306" s="60" t="s">
        <v>18</v>
      </c>
      <c r="M306" s="63" t="s">
        <v>18</v>
      </c>
      <c r="N306" s="59" t="s">
        <v>18</v>
      </c>
      <c r="O306" s="152"/>
      <c r="P306" s="152"/>
      <c r="Q306" s="565"/>
      <c r="R306" s="566"/>
      <c r="S306" s="152"/>
      <c r="T306" s="152"/>
      <c r="U306" s="152"/>
      <c r="V306" s="152"/>
      <c r="W306" s="152"/>
      <c r="X306" s="152"/>
      <c r="Y306" s="152"/>
      <c r="Z306" s="152"/>
      <c r="AA306" s="152"/>
      <c r="AB306" s="152"/>
      <c r="AC306" s="152"/>
      <c r="AD306" s="152"/>
    </row>
    <row r="307" ht="94.5" customHeight="1">
      <c r="A307" s="63" t="s">
        <v>12175</v>
      </c>
      <c r="B307" s="158" t="s">
        <v>457</v>
      </c>
      <c r="C307" s="60" t="s">
        <v>12721</v>
      </c>
      <c r="D307" s="63" t="s">
        <v>12724</v>
      </c>
      <c r="E307" s="63" t="s">
        <v>12722</v>
      </c>
      <c r="F307" s="63" t="s">
        <v>2686</v>
      </c>
      <c r="G307" s="60" t="s">
        <v>6475</v>
      </c>
      <c r="H307" s="126">
        <v>43147.0</v>
      </c>
      <c r="I307" s="126">
        <v>43161.0</v>
      </c>
      <c r="J307" s="121" t="s">
        <v>12725</v>
      </c>
      <c r="K307" s="59">
        <v>8363653.0</v>
      </c>
      <c r="L307" s="60" t="s">
        <v>18</v>
      </c>
      <c r="M307" s="63" t="s">
        <v>18</v>
      </c>
      <c r="N307" s="59" t="s">
        <v>18</v>
      </c>
      <c r="O307" s="152"/>
      <c r="P307" s="152"/>
      <c r="Q307" s="565"/>
      <c r="R307" s="566"/>
      <c r="S307" s="152"/>
      <c r="T307" s="152"/>
      <c r="U307" s="152"/>
      <c r="V307" s="152"/>
      <c r="W307" s="152"/>
      <c r="X307" s="152"/>
      <c r="Y307" s="152"/>
      <c r="Z307" s="152"/>
      <c r="AA307" s="152"/>
      <c r="AB307" s="152"/>
      <c r="AC307" s="152"/>
      <c r="AD307" s="152"/>
    </row>
    <row r="308" ht="94.5" customHeight="1">
      <c r="A308" s="63" t="s">
        <v>12079</v>
      </c>
      <c r="B308" s="580" t="s">
        <v>12726</v>
      </c>
      <c r="C308" s="60" t="s">
        <v>12727</v>
      </c>
      <c r="D308" s="63">
        <v>224.0</v>
      </c>
      <c r="E308" s="63" t="s">
        <v>12728</v>
      </c>
      <c r="F308" s="63" t="s">
        <v>2686</v>
      </c>
      <c r="G308" s="60" t="s">
        <v>12729</v>
      </c>
      <c r="H308" s="126">
        <v>43152.0</v>
      </c>
      <c r="I308" s="126">
        <v>43159.0</v>
      </c>
      <c r="J308" s="121" t="s">
        <v>12730</v>
      </c>
      <c r="K308" s="59">
        <v>488988.0</v>
      </c>
      <c r="L308" s="60" t="s">
        <v>18</v>
      </c>
      <c r="M308" s="63" t="s">
        <v>18</v>
      </c>
      <c r="N308" s="59" t="s">
        <v>18</v>
      </c>
      <c r="Q308" s="565"/>
      <c r="R308" s="566"/>
    </row>
    <row r="309" ht="93.75" customHeight="1">
      <c r="A309" s="63" t="s">
        <v>12079</v>
      </c>
      <c r="B309" s="362" t="s">
        <v>12726</v>
      </c>
      <c r="C309" s="60" t="s">
        <v>12727</v>
      </c>
      <c r="D309" s="63" t="s">
        <v>18</v>
      </c>
      <c r="E309" s="63" t="s">
        <v>12728</v>
      </c>
      <c r="F309" s="63" t="s">
        <v>2686</v>
      </c>
      <c r="G309" s="60" t="s">
        <v>12729</v>
      </c>
      <c r="H309" s="126">
        <v>43159.0</v>
      </c>
      <c r="I309" s="126">
        <v>43165.0</v>
      </c>
      <c r="J309" s="121" t="s">
        <v>12731</v>
      </c>
      <c r="K309" s="59">
        <v>397734.0</v>
      </c>
      <c r="L309" s="60" t="s">
        <v>18</v>
      </c>
      <c r="M309" s="63" t="s">
        <v>18</v>
      </c>
      <c r="N309" s="59" t="s">
        <v>18</v>
      </c>
      <c r="O309" s="152"/>
      <c r="P309" s="152"/>
      <c r="Q309" s="565"/>
      <c r="R309" s="566"/>
      <c r="S309" s="152"/>
      <c r="T309" s="152"/>
      <c r="U309" s="152"/>
      <c r="V309" s="152"/>
      <c r="W309" s="152"/>
      <c r="X309" s="152"/>
      <c r="Y309" s="152"/>
      <c r="Z309" s="152"/>
      <c r="AA309" s="152"/>
      <c r="AB309" s="152"/>
      <c r="AC309" s="152"/>
      <c r="AD309" s="152"/>
    </row>
    <row r="310" ht="31.5" customHeight="1">
      <c r="A310" s="63" t="s">
        <v>12103</v>
      </c>
      <c r="B310" s="203" t="s">
        <v>12732</v>
      </c>
      <c r="C310" s="60" t="s">
        <v>153</v>
      </c>
      <c r="D310" s="63" t="s">
        <v>18</v>
      </c>
      <c r="E310" s="63" t="s">
        <v>12733</v>
      </c>
      <c r="F310" s="63" t="s">
        <v>2686</v>
      </c>
      <c r="G310" s="60" t="s">
        <v>18</v>
      </c>
      <c r="H310" s="126">
        <v>43308.0</v>
      </c>
      <c r="I310" s="126">
        <v>43308.0</v>
      </c>
      <c r="J310" s="121" t="s">
        <v>12734</v>
      </c>
      <c r="K310" s="59">
        <v>939114.0</v>
      </c>
      <c r="L310" s="60" t="s">
        <v>12735</v>
      </c>
      <c r="M310" s="61" t="s">
        <v>12736</v>
      </c>
      <c r="N310" s="66">
        <v>939114.0</v>
      </c>
      <c r="O310" s="152"/>
      <c r="P310" s="152"/>
      <c r="Q310" s="565"/>
      <c r="R310" s="566"/>
      <c r="S310" s="152"/>
      <c r="T310" s="152"/>
      <c r="U310" s="152"/>
      <c r="V310" s="152"/>
      <c r="W310" s="152"/>
      <c r="X310" s="152"/>
      <c r="Y310" s="152"/>
      <c r="Z310" s="152"/>
      <c r="AA310" s="152"/>
      <c r="AB310" s="152"/>
      <c r="AC310" s="152"/>
      <c r="AD310" s="152"/>
    </row>
    <row r="311" ht="31.5" customHeight="1">
      <c r="A311" s="63" t="s">
        <v>12175</v>
      </c>
      <c r="B311" s="158" t="s">
        <v>6766</v>
      </c>
      <c r="C311" s="60" t="s">
        <v>12737</v>
      </c>
      <c r="D311" s="63" t="s">
        <v>18</v>
      </c>
      <c r="E311" s="63" t="s">
        <v>12738</v>
      </c>
      <c r="F311" s="63" t="s">
        <v>2686</v>
      </c>
      <c r="G311" s="60" t="s">
        <v>12729</v>
      </c>
      <c r="H311" s="63" t="s">
        <v>18</v>
      </c>
      <c r="I311" s="126">
        <v>43174.0</v>
      </c>
      <c r="J311" s="121" t="s">
        <v>12739</v>
      </c>
      <c r="K311" s="59">
        <v>2699240.0</v>
      </c>
      <c r="L311" s="60" t="s">
        <v>12740</v>
      </c>
      <c r="M311" s="63" t="s">
        <v>18</v>
      </c>
      <c r="N311" s="59" t="s">
        <v>18</v>
      </c>
      <c r="O311" s="152"/>
      <c r="P311" s="152"/>
      <c r="Q311" s="565"/>
      <c r="R311" s="566"/>
      <c r="S311" s="152"/>
      <c r="T311" s="152"/>
      <c r="U311" s="152"/>
      <c r="V311" s="152"/>
      <c r="W311" s="152"/>
      <c r="X311" s="152"/>
      <c r="Y311" s="152"/>
      <c r="Z311" s="152"/>
      <c r="AA311" s="152"/>
      <c r="AB311" s="152"/>
      <c r="AC311" s="152"/>
      <c r="AD311" s="152"/>
    </row>
    <row r="312" ht="31.5" customHeight="1">
      <c r="A312" s="63" t="s">
        <v>12175</v>
      </c>
      <c r="B312" s="203" t="s">
        <v>1614</v>
      </c>
      <c r="C312" s="60" t="s">
        <v>1932</v>
      </c>
      <c r="D312" s="63">
        <v>309.0</v>
      </c>
      <c r="E312" s="63" t="s">
        <v>12741</v>
      </c>
      <c r="F312" s="63" t="s">
        <v>2686</v>
      </c>
      <c r="G312" s="60" t="s">
        <v>12742</v>
      </c>
      <c r="H312" s="64">
        <v>43179.0</v>
      </c>
      <c r="I312" s="126">
        <v>43182.0</v>
      </c>
      <c r="J312" s="127" t="s">
        <v>12743</v>
      </c>
      <c r="K312" s="59">
        <v>3.0076349E7</v>
      </c>
      <c r="L312" s="60" t="s">
        <v>18</v>
      </c>
      <c r="M312" s="63" t="s">
        <v>18</v>
      </c>
      <c r="N312" s="59" t="s">
        <v>18</v>
      </c>
      <c r="O312" s="152"/>
      <c r="P312" s="152"/>
      <c r="Q312" s="565"/>
      <c r="R312" s="566"/>
      <c r="S312" s="152"/>
      <c r="T312" s="152"/>
      <c r="U312" s="152"/>
      <c r="V312" s="152"/>
      <c r="W312" s="152"/>
      <c r="X312" s="152"/>
      <c r="Y312" s="152"/>
      <c r="Z312" s="152"/>
      <c r="AA312" s="152"/>
      <c r="AB312" s="152"/>
      <c r="AC312" s="152"/>
      <c r="AD312" s="152"/>
    </row>
    <row r="313" ht="31.5" customHeight="1">
      <c r="A313" s="63" t="s">
        <v>12175</v>
      </c>
      <c r="B313" s="203" t="s">
        <v>342</v>
      </c>
      <c r="C313" s="60" t="s">
        <v>7463</v>
      </c>
      <c r="D313" s="63">
        <v>278.0</v>
      </c>
      <c r="E313" s="63" t="s">
        <v>12744</v>
      </c>
      <c r="F313" s="63" t="s">
        <v>2686</v>
      </c>
      <c r="G313" s="60" t="s">
        <v>5228</v>
      </c>
      <c r="H313" s="126">
        <v>43187.0</v>
      </c>
      <c r="I313" s="126">
        <v>43192.0</v>
      </c>
      <c r="J313" s="121" t="s">
        <v>12745</v>
      </c>
      <c r="K313" s="59">
        <v>1.02962167E8</v>
      </c>
      <c r="L313" s="60" t="s">
        <v>18</v>
      </c>
      <c r="M313" s="63" t="s">
        <v>18</v>
      </c>
      <c r="N313" s="59" t="s">
        <v>18</v>
      </c>
      <c r="O313" s="152"/>
      <c r="P313" s="152"/>
      <c r="Q313" s="565"/>
      <c r="R313" s="566"/>
      <c r="S313" s="152"/>
      <c r="T313" s="152"/>
      <c r="U313" s="152"/>
      <c r="V313" s="152"/>
      <c r="W313" s="152"/>
      <c r="X313" s="152"/>
      <c r="Y313" s="152"/>
      <c r="Z313" s="152"/>
      <c r="AA313" s="152"/>
      <c r="AB313" s="152"/>
      <c r="AC313" s="152"/>
      <c r="AD313" s="152"/>
    </row>
    <row r="314" ht="31.5" customHeight="1">
      <c r="A314" s="63" t="s">
        <v>12175</v>
      </c>
      <c r="B314" s="203" t="s">
        <v>342</v>
      </c>
      <c r="C314" s="581" t="s">
        <v>7463</v>
      </c>
      <c r="D314" s="63">
        <v>398.0</v>
      </c>
      <c r="E314" s="63" t="s">
        <v>12744</v>
      </c>
      <c r="F314" s="63" t="s">
        <v>2686</v>
      </c>
      <c r="G314" s="60" t="s">
        <v>5228</v>
      </c>
      <c r="H314" s="126">
        <v>43203.0</v>
      </c>
      <c r="I314" s="126">
        <v>43216.0</v>
      </c>
      <c r="J314" s="121" t="s">
        <v>12746</v>
      </c>
      <c r="K314" s="59">
        <f>63359000+72295000</f>
        <v>135654000</v>
      </c>
      <c r="L314" s="60" t="s">
        <v>18</v>
      </c>
      <c r="M314" s="63" t="s">
        <v>18</v>
      </c>
      <c r="N314" s="59" t="s">
        <v>18</v>
      </c>
      <c r="O314" s="152"/>
      <c r="P314" s="152"/>
      <c r="Q314" s="565"/>
      <c r="R314" s="566"/>
      <c r="S314" s="152"/>
      <c r="T314" s="152"/>
      <c r="U314" s="152"/>
      <c r="V314" s="152"/>
      <c r="W314" s="152"/>
      <c r="X314" s="152"/>
      <c r="Y314" s="152"/>
      <c r="Z314" s="152"/>
      <c r="AA314" s="152"/>
      <c r="AB314" s="152"/>
      <c r="AC314" s="152"/>
      <c r="AD314" s="152"/>
    </row>
    <row r="315" ht="31.5" customHeight="1">
      <c r="A315" s="63" t="s">
        <v>12175</v>
      </c>
      <c r="B315" s="203" t="s">
        <v>342</v>
      </c>
      <c r="C315" s="60" t="s">
        <v>7463</v>
      </c>
      <c r="D315" s="63" t="s">
        <v>18</v>
      </c>
      <c r="E315" s="63" t="s">
        <v>12744</v>
      </c>
      <c r="F315" s="63" t="s">
        <v>2686</v>
      </c>
      <c r="G315" s="60" t="s">
        <v>18</v>
      </c>
      <c r="H315" s="126">
        <v>43235.0</v>
      </c>
      <c r="I315" s="126">
        <v>43236.0</v>
      </c>
      <c r="J315" s="121" t="s">
        <v>12747</v>
      </c>
      <c r="K315" s="59">
        <v>6.9843E7</v>
      </c>
      <c r="L315" s="60" t="s">
        <v>18</v>
      </c>
      <c r="M315" s="63" t="s">
        <v>18</v>
      </c>
      <c r="N315" s="59" t="s">
        <v>18</v>
      </c>
      <c r="O315" s="152"/>
      <c r="P315" s="152"/>
      <c r="Q315" s="565"/>
      <c r="R315" s="566"/>
      <c r="S315" s="152"/>
      <c r="T315" s="152"/>
      <c r="U315" s="152"/>
      <c r="V315" s="152"/>
      <c r="W315" s="152"/>
      <c r="X315" s="152"/>
      <c r="Y315" s="152"/>
      <c r="Z315" s="152"/>
      <c r="AA315" s="152"/>
      <c r="AB315" s="152"/>
      <c r="AC315" s="152"/>
      <c r="AD315" s="152"/>
    </row>
    <row r="316" ht="31.5" customHeight="1">
      <c r="A316" s="63" t="s">
        <v>12175</v>
      </c>
      <c r="B316" s="203" t="s">
        <v>197</v>
      </c>
      <c r="C316" s="60" t="s">
        <v>12748</v>
      </c>
      <c r="D316" s="63" t="s">
        <v>18</v>
      </c>
      <c r="E316" s="63" t="s">
        <v>12749</v>
      </c>
      <c r="F316" s="63" t="s">
        <v>2686</v>
      </c>
      <c r="G316" s="60" t="s">
        <v>2440</v>
      </c>
      <c r="H316" s="126">
        <v>43136.0</v>
      </c>
      <c r="I316" s="126">
        <v>43136.0</v>
      </c>
      <c r="J316" s="121" t="s">
        <v>12750</v>
      </c>
      <c r="K316" s="59">
        <v>574050.0</v>
      </c>
      <c r="L316" s="60" t="s">
        <v>12751</v>
      </c>
      <c r="M316" s="61" t="s">
        <v>12752</v>
      </c>
      <c r="N316" s="66">
        <v>574050.0</v>
      </c>
      <c r="O316" s="152"/>
      <c r="P316" s="152"/>
      <c r="Q316" s="565"/>
      <c r="R316" s="566"/>
      <c r="S316" s="152"/>
      <c r="T316" s="152"/>
      <c r="U316" s="152"/>
      <c r="V316" s="152"/>
      <c r="W316" s="152"/>
      <c r="X316" s="152"/>
      <c r="Y316" s="152"/>
      <c r="Z316" s="152"/>
      <c r="AA316" s="152"/>
      <c r="AB316" s="152"/>
      <c r="AC316" s="152"/>
      <c r="AD316" s="152"/>
    </row>
    <row r="317" ht="31.5" customHeight="1">
      <c r="A317" s="63" t="s">
        <v>12175</v>
      </c>
      <c r="B317" s="203" t="s">
        <v>6766</v>
      </c>
      <c r="C317" s="60" t="s">
        <v>12753</v>
      </c>
      <c r="D317" s="63" t="s">
        <v>18</v>
      </c>
      <c r="E317" s="63" t="s">
        <v>12754</v>
      </c>
      <c r="F317" s="63" t="s">
        <v>2686</v>
      </c>
      <c r="G317" s="60" t="s">
        <v>5228</v>
      </c>
      <c r="H317" s="126">
        <v>43118.0</v>
      </c>
      <c r="I317" s="126">
        <v>43118.0</v>
      </c>
      <c r="J317" s="121" t="s">
        <v>12755</v>
      </c>
      <c r="K317" s="59">
        <v>3999871.0</v>
      </c>
      <c r="L317" s="60" t="s">
        <v>12756</v>
      </c>
      <c r="M317" s="61" t="s">
        <v>12757</v>
      </c>
      <c r="N317" s="66">
        <v>3999871.0</v>
      </c>
      <c r="O317" s="152"/>
      <c r="P317" s="152"/>
      <c r="Q317" s="565"/>
      <c r="R317" s="566"/>
      <c r="S317" s="152"/>
      <c r="T317" s="152"/>
      <c r="U317" s="152"/>
      <c r="V317" s="152"/>
      <c r="W317" s="152"/>
      <c r="X317" s="152"/>
      <c r="Y317" s="152"/>
      <c r="Z317" s="152"/>
      <c r="AA317" s="152"/>
      <c r="AB317" s="152"/>
      <c r="AC317" s="152"/>
      <c r="AD317" s="152"/>
    </row>
    <row r="318" ht="31.5" customHeight="1">
      <c r="A318" s="63" t="s">
        <v>12103</v>
      </c>
      <c r="B318" s="362" t="s">
        <v>108</v>
      </c>
      <c r="C318" s="60" t="s">
        <v>116</v>
      </c>
      <c r="D318" s="63" t="s">
        <v>18</v>
      </c>
      <c r="E318" s="63" t="s">
        <v>12758</v>
      </c>
      <c r="F318" s="63" t="s">
        <v>2686</v>
      </c>
      <c r="G318" s="60" t="s">
        <v>2440</v>
      </c>
      <c r="H318" s="64">
        <v>43193.0</v>
      </c>
      <c r="I318" s="64">
        <v>43193.0</v>
      </c>
      <c r="J318" s="121" t="s">
        <v>12759</v>
      </c>
      <c r="K318" s="59">
        <v>2485733.0</v>
      </c>
      <c r="L318" s="60" t="s">
        <v>12760</v>
      </c>
      <c r="M318" s="61" t="s">
        <v>12761</v>
      </c>
      <c r="N318" s="66">
        <v>1740013.1</v>
      </c>
      <c r="O318" s="152"/>
      <c r="P318" s="152"/>
      <c r="Q318" s="565"/>
      <c r="R318" s="566"/>
      <c r="S318" s="152"/>
      <c r="T318" s="152"/>
      <c r="U318" s="152"/>
      <c r="V318" s="152"/>
      <c r="W318" s="152"/>
      <c r="X318" s="152"/>
      <c r="Y318" s="152"/>
      <c r="Z318" s="152"/>
      <c r="AA318" s="152"/>
      <c r="AB318" s="152"/>
      <c r="AC318" s="152"/>
      <c r="AD318" s="152"/>
    </row>
    <row r="319" ht="31.5" customHeight="1">
      <c r="A319" s="63" t="s">
        <v>12079</v>
      </c>
      <c r="B319" s="203" t="s">
        <v>12762</v>
      </c>
      <c r="C319" s="60" t="s">
        <v>12763</v>
      </c>
      <c r="D319" s="63">
        <v>520.0</v>
      </c>
      <c r="E319" s="63" t="s">
        <v>18</v>
      </c>
      <c r="F319" s="63" t="s">
        <v>582</v>
      </c>
      <c r="G319" s="60" t="s">
        <v>18</v>
      </c>
      <c r="H319" s="126">
        <v>43238.0</v>
      </c>
      <c r="I319" s="126">
        <v>43238.0</v>
      </c>
      <c r="J319" s="121" t="s">
        <v>12764</v>
      </c>
      <c r="K319" s="59" t="s">
        <v>18</v>
      </c>
      <c r="L319" s="60" t="s">
        <v>18</v>
      </c>
      <c r="M319" s="63" t="s">
        <v>18</v>
      </c>
      <c r="N319" s="59" t="s">
        <v>18</v>
      </c>
      <c r="O319" s="152"/>
      <c r="P319" s="152"/>
      <c r="Q319" s="565"/>
      <c r="R319" s="566"/>
      <c r="S319" s="152"/>
      <c r="T319" s="152"/>
      <c r="U319" s="152"/>
      <c r="V319" s="152"/>
      <c r="W319" s="152"/>
      <c r="X319" s="152"/>
      <c r="Y319" s="152"/>
      <c r="Z319" s="152"/>
      <c r="AA319" s="152"/>
      <c r="AB319" s="152"/>
      <c r="AC319" s="152"/>
      <c r="AD319" s="152"/>
    </row>
    <row r="320" ht="31.5" customHeight="1">
      <c r="A320" s="63" t="s">
        <v>12079</v>
      </c>
      <c r="B320" s="203" t="s">
        <v>12765</v>
      </c>
      <c r="C320" s="60" t="s">
        <v>153</v>
      </c>
      <c r="D320" s="63">
        <v>522.0</v>
      </c>
      <c r="E320" s="63" t="s">
        <v>18</v>
      </c>
      <c r="F320" s="63" t="s">
        <v>582</v>
      </c>
      <c r="G320" s="60" t="s">
        <v>18</v>
      </c>
      <c r="H320" s="126">
        <v>43238.0</v>
      </c>
      <c r="I320" s="126">
        <v>43241.0</v>
      </c>
      <c r="J320" s="121" t="s">
        <v>12766</v>
      </c>
      <c r="K320" s="59" t="s">
        <v>18</v>
      </c>
      <c r="L320" s="60" t="s">
        <v>18</v>
      </c>
      <c r="M320" s="63" t="s">
        <v>18</v>
      </c>
      <c r="N320" s="59" t="s">
        <v>18</v>
      </c>
      <c r="O320" s="152"/>
      <c r="P320" s="152"/>
      <c r="Q320" s="565"/>
      <c r="R320" s="566"/>
      <c r="S320" s="152"/>
      <c r="T320" s="152"/>
      <c r="U320" s="152"/>
      <c r="V320" s="152"/>
      <c r="W320" s="152"/>
      <c r="X320" s="152"/>
      <c r="Y320" s="152"/>
      <c r="Z320" s="152"/>
      <c r="AA320" s="152"/>
      <c r="AB320" s="152"/>
      <c r="AC320" s="152"/>
      <c r="AD320" s="152"/>
    </row>
    <row r="321" ht="31.5" customHeight="1">
      <c r="A321" s="63" t="s">
        <v>12079</v>
      </c>
      <c r="B321" s="203" t="s">
        <v>12767</v>
      </c>
      <c r="C321" s="60" t="s">
        <v>326</v>
      </c>
      <c r="D321" s="63">
        <v>525.0</v>
      </c>
      <c r="E321" s="63" t="s">
        <v>18</v>
      </c>
      <c r="F321" s="63" t="s">
        <v>582</v>
      </c>
      <c r="G321" s="60" t="s">
        <v>18</v>
      </c>
      <c r="H321" s="126">
        <v>43238.0</v>
      </c>
      <c r="I321" s="126">
        <v>43243.0</v>
      </c>
      <c r="J321" s="121" t="s">
        <v>12768</v>
      </c>
      <c r="K321" s="63" t="s">
        <v>18</v>
      </c>
      <c r="L321" s="60" t="s">
        <v>18</v>
      </c>
      <c r="M321" s="63" t="s">
        <v>18</v>
      </c>
      <c r="N321" s="59" t="s">
        <v>18</v>
      </c>
      <c r="O321" s="152"/>
      <c r="P321" s="152"/>
      <c r="Q321" s="565"/>
      <c r="R321" s="566"/>
      <c r="S321" s="152"/>
      <c r="T321" s="152"/>
      <c r="U321" s="152"/>
      <c r="V321" s="152"/>
      <c r="W321" s="152"/>
      <c r="X321" s="152"/>
      <c r="Y321" s="152"/>
      <c r="Z321" s="152"/>
      <c r="AA321" s="152"/>
      <c r="AB321" s="152"/>
      <c r="AC321" s="152"/>
      <c r="AD321" s="152"/>
    </row>
    <row r="322" ht="31.5" customHeight="1">
      <c r="A322" s="63" t="s">
        <v>12079</v>
      </c>
      <c r="B322" s="203" t="s">
        <v>12769</v>
      </c>
      <c r="C322" s="60" t="s">
        <v>12770</v>
      </c>
      <c r="D322" s="63">
        <v>541.0</v>
      </c>
      <c r="E322" s="63" t="s">
        <v>18</v>
      </c>
      <c r="F322" s="63" t="s">
        <v>582</v>
      </c>
      <c r="G322" s="60" t="s">
        <v>18</v>
      </c>
      <c r="H322" s="126">
        <v>43243.0</v>
      </c>
      <c r="I322" s="126">
        <v>43243.0</v>
      </c>
      <c r="J322" s="121" t="s">
        <v>12771</v>
      </c>
      <c r="K322" s="63" t="s">
        <v>18</v>
      </c>
      <c r="L322" s="60" t="s">
        <v>18</v>
      </c>
      <c r="M322" s="63" t="s">
        <v>18</v>
      </c>
      <c r="N322" s="244"/>
      <c r="O322" s="152"/>
      <c r="P322" s="152"/>
      <c r="Q322" s="565"/>
      <c r="R322" s="566"/>
      <c r="S322" s="152"/>
      <c r="T322" s="152"/>
      <c r="U322" s="152"/>
      <c r="V322" s="152"/>
      <c r="W322" s="152"/>
      <c r="X322" s="152"/>
      <c r="Y322" s="152"/>
      <c r="Z322" s="152"/>
      <c r="AA322" s="152"/>
      <c r="AB322" s="152"/>
      <c r="AC322" s="152"/>
      <c r="AD322" s="152"/>
    </row>
    <row r="323" ht="31.5" customHeight="1">
      <c r="A323" s="63" t="s">
        <v>309</v>
      </c>
      <c r="B323" s="203" t="s">
        <v>159</v>
      </c>
      <c r="C323" s="60" t="s">
        <v>309</v>
      </c>
      <c r="D323" s="63">
        <v>556.0</v>
      </c>
      <c r="E323" s="63" t="s">
        <v>18</v>
      </c>
      <c r="F323" s="63" t="s">
        <v>582</v>
      </c>
      <c r="G323" s="60" t="s">
        <v>18</v>
      </c>
      <c r="H323" s="126">
        <v>43248.0</v>
      </c>
      <c r="I323" s="126">
        <v>43250.0</v>
      </c>
      <c r="J323" s="121" t="s">
        <v>12772</v>
      </c>
      <c r="K323" s="63" t="s">
        <v>18</v>
      </c>
      <c r="L323" s="60" t="s">
        <v>18</v>
      </c>
      <c r="M323" s="63" t="s">
        <v>18</v>
      </c>
      <c r="N323" s="59" t="s">
        <v>18</v>
      </c>
      <c r="O323" s="152"/>
      <c r="P323" s="152"/>
      <c r="Q323" s="565"/>
      <c r="R323" s="566"/>
      <c r="S323" s="152"/>
      <c r="T323" s="152"/>
      <c r="U323" s="152"/>
      <c r="V323" s="152"/>
      <c r="W323" s="152"/>
      <c r="X323" s="152"/>
      <c r="Y323" s="152"/>
      <c r="Z323" s="152"/>
      <c r="AA323" s="152"/>
      <c r="AB323" s="152"/>
      <c r="AC323" s="152"/>
      <c r="AD323" s="152"/>
    </row>
    <row r="324" ht="31.5" customHeight="1">
      <c r="A324" s="63" t="s">
        <v>4898</v>
      </c>
      <c r="B324" s="60" t="s">
        <v>844</v>
      </c>
      <c r="C324" s="60" t="s">
        <v>12773</v>
      </c>
      <c r="D324" s="63">
        <v>647.0</v>
      </c>
      <c r="E324" s="63" t="s">
        <v>18</v>
      </c>
      <c r="F324" s="63" t="s">
        <v>582</v>
      </c>
      <c r="G324" s="60" t="s">
        <v>18</v>
      </c>
      <c r="H324" s="126">
        <v>43272.0</v>
      </c>
      <c r="I324" s="126">
        <v>43273.0</v>
      </c>
      <c r="J324" s="121" t="s">
        <v>12774</v>
      </c>
      <c r="K324" s="59">
        <v>267331.0</v>
      </c>
      <c r="L324" s="60" t="s">
        <v>18</v>
      </c>
      <c r="M324" s="63" t="s">
        <v>18</v>
      </c>
      <c r="N324" s="59" t="s">
        <v>18</v>
      </c>
      <c r="O324" s="152"/>
      <c r="P324" s="152"/>
      <c r="Q324" s="565"/>
      <c r="R324" s="566"/>
      <c r="S324" s="152"/>
      <c r="T324" s="152"/>
      <c r="U324" s="152"/>
      <c r="V324" s="152"/>
      <c r="W324" s="152"/>
      <c r="X324" s="152"/>
      <c r="Y324" s="152"/>
      <c r="Z324" s="152"/>
      <c r="AA324" s="152"/>
      <c r="AB324" s="152"/>
      <c r="AC324" s="152"/>
      <c r="AD324" s="152"/>
    </row>
    <row r="325" ht="31.5" customHeight="1">
      <c r="A325" s="63" t="s">
        <v>12175</v>
      </c>
      <c r="B325" s="60" t="s">
        <v>12775</v>
      </c>
      <c r="C325" s="60" t="s">
        <v>5734</v>
      </c>
      <c r="D325" s="63">
        <v>562.0</v>
      </c>
      <c r="E325" s="63" t="s">
        <v>18</v>
      </c>
      <c r="F325" s="63" t="s">
        <v>582</v>
      </c>
      <c r="G325" s="60" t="s">
        <v>6475</v>
      </c>
      <c r="H325" s="126">
        <v>43285.0</v>
      </c>
      <c r="I325" s="126">
        <v>43294.0</v>
      </c>
      <c r="J325" s="127" t="s">
        <v>12776</v>
      </c>
      <c r="K325" s="59">
        <v>349308.6</v>
      </c>
      <c r="L325" s="60" t="s">
        <v>18</v>
      </c>
      <c r="M325" s="61" t="s">
        <v>18</v>
      </c>
      <c r="N325" s="59" t="s">
        <v>18</v>
      </c>
      <c r="O325" s="152"/>
      <c r="P325" s="152"/>
      <c r="Q325" s="565"/>
      <c r="R325" s="566"/>
      <c r="S325" s="152"/>
      <c r="T325" s="152"/>
      <c r="U325" s="152"/>
      <c r="V325" s="152"/>
      <c r="W325" s="152"/>
      <c r="X325" s="152"/>
      <c r="Y325" s="152"/>
      <c r="Z325" s="152"/>
      <c r="AA325" s="152"/>
      <c r="AB325" s="152"/>
      <c r="AC325" s="152"/>
      <c r="AD325" s="152"/>
    </row>
    <row r="326" ht="31.5" customHeight="1">
      <c r="A326" s="63" t="s">
        <v>12079</v>
      </c>
      <c r="B326" s="60" t="s">
        <v>6515</v>
      </c>
      <c r="C326" s="60" t="s">
        <v>2697</v>
      </c>
      <c r="D326" s="63" t="s">
        <v>18</v>
      </c>
      <c r="E326" s="63" t="s">
        <v>18</v>
      </c>
      <c r="F326" s="63" t="s">
        <v>582</v>
      </c>
      <c r="G326" s="60" t="s">
        <v>18</v>
      </c>
      <c r="H326" s="126">
        <v>43297.0</v>
      </c>
      <c r="I326" s="126">
        <v>43298.0</v>
      </c>
      <c r="J326" s="121" t="s">
        <v>12777</v>
      </c>
      <c r="K326" s="63" t="s">
        <v>18</v>
      </c>
      <c r="L326" s="60" t="s">
        <v>18</v>
      </c>
      <c r="M326" s="63" t="s">
        <v>18</v>
      </c>
      <c r="N326" s="59" t="s">
        <v>18</v>
      </c>
      <c r="O326" s="152"/>
      <c r="P326" s="152"/>
      <c r="Q326" s="565"/>
      <c r="R326" s="566"/>
      <c r="S326" s="152"/>
      <c r="T326" s="152"/>
      <c r="U326" s="152"/>
      <c r="V326" s="152"/>
      <c r="W326" s="152"/>
      <c r="X326" s="152"/>
      <c r="Y326" s="152"/>
      <c r="Z326" s="152"/>
      <c r="AA326" s="152"/>
      <c r="AB326" s="152"/>
      <c r="AC326" s="152"/>
      <c r="AD326" s="152"/>
    </row>
    <row r="327" ht="31.5" customHeight="1">
      <c r="A327" s="63" t="s">
        <v>12079</v>
      </c>
      <c r="B327" s="60" t="s">
        <v>12778</v>
      </c>
      <c r="C327" s="60" t="s">
        <v>12779</v>
      </c>
      <c r="D327" s="63">
        <v>775.0</v>
      </c>
      <c r="E327" s="63" t="s">
        <v>18</v>
      </c>
      <c r="F327" s="63" t="s">
        <v>582</v>
      </c>
      <c r="G327" s="60" t="s">
        <v>18</v>
      </c>
      <c r="H327" s="126">
        <v>43304.0</v>
      </c>
      <c r="I327" s="126">
        <v>43305.0</v>
      </c>
      <c r="J327" s="121" t="s">
        <v>12780</v>
      </c>
      <c r="K327" s="63" t="s">
        <v>18</v>
      </c>
      <c r="L327" s="60" t="s">
        <v>18</v>
      </c>
      <c r="M327" s="63" t="s">
        <v>18</v>
      </c>
      <c r="N327" s="59" t="s">
        <v>18</v>
      </c>
      <c r="O327" s="152"/>
      <c r="P327" s="152"/>
      <c r="Q327" s="565"/>
      <c r="R327" s="566"/>
      <c r="S327" s="152"/>
      <c r="T327" s="152"/>
      <c r="U327" s="152"/>
      <c r="V327" s="152"/>
      <c r="W327" s="152"/>
      <c r="X327" s="152"/>
      <c r="Y327" s="152"/>
      <c r="Z327" s="152"/>
      <c r="AA327" s="152"/>
      <c r="AB327" s="152"/>
      <c r="AC327" s="152"/>
      <c r="AD327" s="152"/>
    </row>
    <row r="328" ht="31.5" customHeight="1">
      <c r="A328" s="63" t="s">
        <v>4898</v>
      </c>
      <c r="B328" s="203" t="s">
        <v>12347</v>
      </c>
      <c r="C328" s="60" t="s">
        <v>701</v>
      </c>
      <c r="D328" s="63">
        <v>783.0</v>
      </c>
      <c r="E328" s="63" t="s">
        <v>18</v>
      </c>
      <c r="F328" s="63" t="s">
        <v>582</v>
      </c>
      <c r="G328" s="60" t="s">
        <v>3493</v>
      </c>
      <c r="H328" s="126">
        <v>43306.0</v>
      </c>
      <c r="I328" s="126">
        <v>43306.0</v>
      </c>
      <c r="J328" s="121" t="s">
        <v>12781</v>
      </c>
      <c r="K328" s="59" t="s">
        <v>18</v>
      </c>
      <c r="L328" s="60" t="s">
        <v>18</v>
      </c>
      <c r="M328" s="63" t="s">
        <v>18</v>
      </c>
      <c r="N328" s="59" t="s">
        <v>18</v>
      </c>
      <c r="O328" s="152"/>
      <c r="P328" s="152"/>
      <c r="Q328" s="565"/>
      <c r="R328" s="566"/>
      <c r="S328" s="152"/>
      <c r="T328" s="152"/>
      <c r="U328" s="152"/>
      <c r="V328" s="152"/>
      <c r="W328" s="152"/>
      <c r="X328" s="152"/>
      <c r="Y328" s="152"/>
      <c r="Z328" s="152"/>
      <c r="AA328" s="152"/>
      <c r="AB328" s="152"/>
      <c r="AC328" s="152"/>
      <c r="AD328" s="152"/>
    </row>
    <row r="329" ht="31.5" customHeight="1">
      <c r="A329" s="63" t="s">
        <v>12079</v>
      </c>
      <c r="B329" s="203" t="s">
        <v>12782</v>
      </c>
      <c r="C329" s="60" t="s">
        <v>326</v>
      </c>
      <c r="D329" s="63">
        <v>804.0</v>
      </c>
      <c r="E329" s="63" t="s">
        <v>18</v>
      </c>
      <c r="F329" s="63" t="s">
        <v>582</v>
      </c>
      <c r="G329" s="60" t="s">
        <v>18</v>
      </c>
      <c r="H329" s="126">
        <v>43312.0</v>
      </c>
      <c r="I329" s="126">
        <v>43312.0</v>
      </c>
      <c r="J329" s="139" t="s">
        <v>12783</v>
      </c>
      <c r="K329" s="59" t="s">
        <v>18</v>
      </c>
      <c r="L329" s="60" t="s">
        <v>18</v>
      </c>
      <c r="M329" s="63" t="s">
        <v>18</v>
      </c>
      <c r="N329" s="59" t="s">
        <v>18</v>
      </c>
      <c r="O329" s="152"/>
      <c r="P329" s="152"/>
      <c r="Q329" s="565"/>
      <c r="R329" s="566"/>
      <c r="S329" s="152"/>
      <c r="T329" s="152"/>
      <c r="U329" s="152"/>
      <c r="V329" s="152"/>
      <c r="W329" s="152"/>
      <c r="X329" s="152"/>
      <c r="Y329" s="152"/>
      <c r="Z329" s="152"/>
      <c r="AA329" s="152"/>
      <c r="AB329" s="152"/>
      <c r="AC329" s="152"/>
      <c r="AD329" s="152"/>
    </row>
    <row r="330" ht="31.5" customHeight="1">
      <c r="A330" s="63" t="s">
        <v>12079</v>
      </c>
      <c r="B330" s="203" t="s">
        <v>12782</v>
      </c>
      <c r="C330" s="60" t="s">
        <v>326</v>
      </c>
      <c r="D330" s="63">
        <v>807.0</v>
      </c>
      <c r="E330" s="63" t="s">
        <v>18</v>
      </c>
      <c r="F330" s="63" t="s">
        <v>582</v>
      </c>
      <c r="G330" s="60" t="s">
        <v>18</v>
      </c>
      <c r="H330" s="126">
        <v>43312.0</v>
      </c>
      <c r="I330" s="126">
        <v>43312.0</v>
      </c>
      <c r="J330" s="139" t="s">
        <v>12784</v>
      </c>
      <c r="K330" s="59" t="s">
        <v>18</v>
      </c>
      <c r="L330" s="60" t="s">
        <v>18</v>
      </c>
      <c r="M330" s="63" t="s">
        <v>18</v>
      </c>
      <c r="N330" s="59" t="s">
        <v>18</v>
      </c>
      <c r="O330" s="152"/>
      <c r="P330" s="152"/>
      <c r="Q330" s="565"/>
      <c r="R330" s="566"/>
      <c r="S330" s="152"/>
      <c r="T330" s="152"/>
      <c r="U330" s="152"/>
      <c r="V330" s="152"/>
      <c r="W330" s="152"/>
      <c r="X330" s="152"/>
      <c r="Y330" s="152"/>
      <c r="Z330" s="152"/>
      <c r="AA330" s="152"/>
      <c r="AB330" s="152"/>
      <c r="AC330" s="152"/>
      <c r="AD330" s="152"/>
    </row>
    <row r="331" ht="31.5" customHeight="1">
      <c r="A331" s="63" t="s">
        <v>12175</v>
      </c>
      <c r="B331" s="60" t="s">
        <v>7175</v>
      </c>
      <c r="C331" s="60" t="s">
        <v>12785</v>
      </c>
      <c r="D331" s="63">
        <v>643.0</v>
      </c>
      <c r="E331" s="63" t="s">
        <v>18</v>
      </c>
      <c r="F331" s="63" t="s">
        <v>582</v>
      </c>
      <c r="G331" s="60" t="s">
        <v>6475</v>
      </c>
      <c r="H331" s="126">
        <v>43315.0</v>
      </c>
      <c r="I331" s="126">
        <v>43318.0</v>
      </c>
      <c r="J331" s="121" t="s">
        <v>12786</v>
      </c>
      <c r="K331" s="59">
        <v>1100000.0</v>
      </c>
      <c r="L331" s="60" t="s">
        <v>18</v>
      </c>
      <c r="M331" s="61" t="s">
        <v>7047</v>
      </c>
      <c r="N331" s="59" t="s">
        <v>18</v>
      </c>
      <c r="O331" s="152"/>
      <c r="P331" s="152"/>
      <c r="Q331" s="565"/>
      <c r="R331" s="566"/>
      <c r="S331" s="152"/>
      <c r="T331" s="152"/>
      <c r="U331" s="152"/>
      <c r="V331" s="152"/>
      <c r="W331" s="152"/>
      <c r="X331" s="152"/>
      <c r="Y331" s="152"/>
      <c r="Z331" s="152"/>
      <c r="AA331" s="152"/>
      <c r="AB331" s="152"/>
      <c r="AC331" s="152"/>
      <c r="AD331" s="152"/>
    </row>
    <row r="332" ht="31.5" customHeight="1">
      <c r="A332" s="63" t="s">
        <v>12079</v>
      </c>
      <c r="B332" s="60" t="s">
        <v>12097</v>
      </c>
      <c r="C332" s="60" t="s">
        <v>12787</v>
      </c>
      <c r="D332" s="63">
        <v>875.0</v>
      </c>
      <c r="E332" s="63" t="s">
        <v>18</v>
      </c>
      <c r="F332" s="63" t="s">
        <v>582</v>
      </c>
      <c r="G332" s="60" t="s">
        <v>18</v>
      </c>
      <c r="H332" s="126">
        <v>43332.0</v>
      </c>
      <c r="I332" s="126">
        <v>43332.0</v>
      </c>
      <c r="J332" s="121" t="s">
        <v>12788</v>
      </c>
      <c r="K332" s="63" t="s">
        <v>18</v>
      </c>
      <c r="L332" s="60" t="s">
        <v>18</v>
      </c>
      <c r="M332" s="63" t="s">
        <v>18</v>
      </c>
      <c r="N332" s="59" t="s">
        <v>18</v>
      </c>
      <c r="O332" s="152"/>
      <c r="P332" s="152"/>
      <c r="Q332" s="565"/>
      <c r="R332" s="566"/>
      <c r="S332" s="152"/>
      <c r="T332" s="152"/>
      <c r="U332" s="152"/>
      <c r="V332" s="152"/>
      <c r="W332" s="152"/>
      <c r="X332" s="152"/>
      <c r="Y332" s="152"/>
      <c r="Z332" s="152"/>
      <c r="AA332" s="152"/>
      <c r="AB332" s="152"/>
      <c r="AC332" s="152"/>
      <c r="AD332" s="152"/>
    </row>
    <row r="333" ht="31.5" customHeight="1">
      <c r="A333" s="63">
        <v>2.0</v>
      </c>
      <c r="B333" s="60" t="s">
        <v>1307</v>
      </c>
      <c r="C333" s="60" t="s">
        <v>12789</v>
      </c>
      <c r="D333" s="63">
        <v>927.0</v>
      </c>
      <c r="E333" s="63" t="s">
        <v>18</v>
      </c>
      <c r="F333" s="63" t="s">
        <v>582</v>
      </c>
      <c r="G333" s="60" t="s">
        <v>18</v>
      </c>
      <c r="H333" s="126">
        <v>43348.0</v>
      </c>
      <c r="I333" s="126">
        <v>43349.0</v>
      </c>
      <c r="J333" s="121" t="s">
        <v>12790</v>
      </c>
      <c r="K333" s="59" t="s">
        <v>18</v>
      </c>
      <c r="L333" s="60" t="s">
        <v>18</v>
      </c>
      <c r="M333" s="63" t="s">
        <v>18</v>
      </c>
      <c r="N333" s="59" t="s">
        <v>18</v>
      </c>
      <c r="O333" s="152"/>
      <c r="P333" s="152"/>
      <c r="Q333" s="565"/>
      <c r="R333" s="566"/>
      <c r="S333" s="152"/>
      <c r="T333" s="152"/>
      <c r="U333" s="152"/>
      <c r="V333" s="152"/>
      <c r="W333" s="152"/>
      <c r="X333" s="152"/>
      <c r="Y333" s="152"/>
      <c r="Z333" s="152"/>
      <c r="AA333" s="152"/>
      <c r="AB333" s="152"/>
      <c r="AC333" s="152"/>
      <c r="AD333" s="152"/>
    </row>
    <row r="334" ht="31.5" customHeight="1">
      <c r="A334" s="63" t="s">
        <v>4898</v>
      </c>
      <c r="B334" s="60" t="s">
        <v>2910</v>
      </c>
      <c r="C334" s="60" t="s">
        <v>6869</v>
      </c>
      <c r="D334" s="63" t="s">
        <v>18</v>
      </c>
      <c r="E334" s="63" t="s">
        <v>18</v>
      </c>
      <c r="F334" s="63" t="s">
        <v>582</v>
      </c>
      <c r="G334" s="60" t="s">
        <v>3493</v>
      </c>
      <c r="H334" s="126">
        <v>43392.0</v>
      </c>
      <c r="I334" s="126">
        <v>43392.0</v>
      </c>
      <c r="J334" s="121" t="s">
        <v>12791</v>
      </c>
      <c r="K334" s="59">
        <v>522302.0</v>
      </c>
      <c r="L334" s="60" t="s">
        <v>6871</v>
      </c>
      <c r="M334" s="61" t="s">
        <v>6872</v>
      </c>
      <c r="N334" s="66">
        <v>156690.58</v>
      </c>
      <c r="O334" s="152"/>
      <c r="P334" s="152"/>
      <c r="Q334" s="565"/>
      <c r="R334" s="566"/>
      <c r="S334" s="152"/>
      <c r="T334" s="152"/>
      <c r="U334" s="152"/>
      <c r="V334" s="152"/>
      <c r="W334" s="152"/>
      <c r="X334" s="152"/>
      <c r="Y334" s="152"/>
      <c r="Z334" s="152"/>
      <c r="AA334" s="152"/>
      <c r="AB334" s="152"/>
      <c r="AC334" s="152"/>
      <c r="AD334" s="152"/>
    </row>
    <row r="335" ht="113.25" customHeight="1">
      <c r="A335" s="63">
        <v>1.0</v>
      </c>
      <c r="B335" s="60" t="s">
        <v>835</v>
      </c>
      <c r="C335" s="60" t="s">
        <v>1016</v>
      </c>
      <c r="D335" s="63">
        <v>1051.0</v>
      </c>
      <c r="E335" s="63" t="s">
        <v>18</v>
      </c>
      <c r="F335" s="63" t="s">
        <v>582</v>
      </c>
      <c r="G335" s="60" t="s">
        <v>18</v>
      </c>
      <c r="H335" s="126">
        <v>43452.0</v>
      </c>
      <c r="I335" s="63" t="s">
        <v>18</v>
      </c>
      <c r="J335" s="121" t="s">
        <v>12792</v>
      </c>
      <c r="K335" s="59" t="s">
        <v>18</v>
      </c>
      <c r="L335" s="60" t="s">
        <v>18</v>
      </c>
      <c r="M335" s="61" t="s">
        <v>18</v>
      </c>
      <c r="N335" s="59" t="s">
        <v>18</v>
      </c>
      <c r="O335" s="152"/>
      <c r="P335" s="152"/>
      <c r="Q335" s="565"/>
      <c r="R335" s="566"/>
      <c r="S335" s="152"/>
      <c r="T335" s="152"/>
      <c r="U335" s="152"/>
      <c r="V335" s="152"/>
      <c r="W335" s="152"/>
      <c r="X335" s="152"/>
      <c r="Y335" s="152"/>
      <c r="Z335" s="152"/>
      <c r="AA335" s="152"/>
      <c r="AB335" s="152"/>
      <c r="AC335" s="152"/>
      <c r="AD335" s="152"/>
    </row>
    <row r="336" ht="31.5" customHeight="1">
      <c r="A336" s="112" t="s">
        <v>4898</v>
      </c>
      <c r="B336" s="582" t="s">
        <v>580</v>
      </c>
      <c r="C336" s="114" t="s">
        <v>12793</v>
      </c>
      <c r="D336" s="114">
        <v>1013.0</v>
      </c>
      <c r="E336" s="63" t="s">
        <v>18</v>
      </c>
      <c r="F336" s="63" t="s">
        <v>582</v>
      </c>
      <c r="G336" s="60" t="s">
        <v>6475</v>
      </c>
      <c r="H336" s="126">
        <v>43438.0</v>
      </c>
      <c r="I336" s="126">
        <v>43448.0</v>
      </c>
      <c r="J336" s="139" t="s">
        <v>12794</v>
      </c>
      <c r="K336" s="59" t="s">
        <v>18</v>
      </c>
      <c r="L336" s="60" t="s">
        <v>18</v>
      </c>
      <c r="M336" s="63" t="s">
        <v>18</v>
      </c>
      <c r="N336" s="59" t="s">
        <v>18</v>
      </c>
      <c r="O336" s="152"/>
      <c r="P336" s="152"/>
      <c r="Q336" s="565"/>
      <c r="R336" s="566"/>
      <c r="S336" s="152"/>
      <c r="T336" s="152"/>
      <c r="U336" s="152"/>
      <c r="V336" s="152"/>
      <c r="W336" s="152"/>
      <c r="X336" s="152"/>
      <c r="Y336" s="152"/>
      <c r="Z336" s="152"/>
      <c r="AA336" s="152"/>
      <c r="AB336" s="152"/>
      <c r="AC336" s="152"/>
      <c r="AD336" s="152"/>
    </row>
    <row r="337" ht="31.5" customHeight="1">
      <c r="A337" s="63" t="s">
        <v>12079</v>
      </c>
      <c r="B337" s="203" t="s">
        <v>2988</v>
      </c>
      <c r="C337" s="60" t="s">
        <v>6926</v>
      </c>
      <c r="D337" s="63" t="s">
        <v>18</v>
      </c>
      <c r="E337" s="63" t="s">
        <v>6927</v>
      </c>
      <c r="F337" s="63" t="s">
        <v>582</v>
      </c>
      <c r="G337" s="60" t="s">
        <v>18</v>
      </c>
      <c r="H337" s="126">
        <v>43255.0</v>
      </c>
      <c r="I337" s="126">
        <v>43255.0</v>
      </c>
      <c r="J337" s="121" t="s">
        <v>12795</v>
      </c>
      <c r="K337" s="59">
        <v>1689250.0</v>
      </c>
      <c r="L337" s="60" t="s">
        <v>18</v>
      </c>
      <c r="M337" s="63" t="s">
        <v>18</v>
      </c>
      <c r="N337" s="59" t="s">
        <v>18</v>
      </c>
      <c r="O337" s="152"/>
      <c r="P337" s="152"/>
      <c r="Q337" s="565"/>
      <c r="R337" s="566"/>
      <c r="S337" s="152"/>
      <c r="T337" s="152"/>
      <c r="U337" s="152"/>
      <c r="V337" s="152"/>
      <c r="W337" s="152"/>
      <c r="X337" s="152"/>
      <c r="Y337" s="152"/>
      <c r="Z337" s="152"/>
      <c r="AA337" s="152"/>
      <c r="AB337" s="152"/>
      <c r="AC337" s="152"/>
      <c r="AD337" s="152"/>
    </row>
    <row r="338" ht="31.5" customHeight="1">
      <c r="A338" s="63" t="s">
        <v>12079</v>
      </c>
      <c r="B338" s="203" t="s">
        <v>2988</v>
      </c>
      <c r="C338" s="60" t="s">
        <v>6926</v>
      </c>
      <c r="D338" s="63" t="s">
        <v>18</v>
      </c>
      <c r="E338" s="63" t="s">
        <v>6927</v>
      </c>
      <c r="F338" s="63" t="s">
        <v>582</v>
      </c>
      <c r="G338" s="60" t="s">
        <v>18</v>
      </c>
      <c r="H338" s="126">
        <v>43292.0</v>
      </c>
      <c r="I338" s="126">
        <v>43304.0</v>
      </c>
      <c r="J338" s="121" t="s">
        <v>12796</v>
      </c>
      <c r="K338" s="138">
        <v>1689250.0</v>
      </c>
      <c r="L338" s="60" t="s">
        <v>6929</v>
      </c>
      <c r="M338" s="63" t="s">
        <v>18</v>
      </c>
      <c r="N338" s="59" t="s">
        <v>18</v>
      </c>
      <c r="O338" s="152"/>
      <c r="P338" s="152"/>
      <c r="Q338" s="565"/>
      <c r="R338" s="566"/>
      <c r="S338" s="152"/>
      <c r="T338" s="152"/>
      <c r="U338" s="152"/>
      <c r="V338" s="152"/>
      <c r="W338" s="152"/>
      <c r="X338" s="152"/>
      <c r="Y338" s="152"/>
      <c r="Z338" s="152"/>
      <c r="AA338" s="152"/>
      <c r="AB338" s="152"/>
      <c r="AC338" s="152"/>
      <c r="AD338" s="152"/>
    </row>
    <row r="339" ht="31.5" customHeight="1">
      <c r="A339" s="63" t="s">
        <v>12079</v>
      </c>
      <c r="B339" s="203" t="s">
        <v>2988</v>
      </c>
      <c r="C339" s="60" t="s">
        <v>6926</v>
      </c>
      <c r="D339" s="63" t="s">
        <v>18</v>
      </c>
      <c r="E339" s="63" t="s">
        <v>6927</v>
      </c>
      <c r="F339" s="63" t="s">
        <v>582</v>
      </c>
      <c r="G339" s="60" t="s">
        <v>18</v>
      </c>
      <c r="H339" s="64">
        <v>43304.0</v>
      </c>
      <c r="I339" s="64">
        <v>43304.0</v>
      </c>
      <c r="J339" s="121" t="s">
        <v>12797</v>
      </c>
      <c r="K339" s="59">
        <v>1689250.0</v>
      </c>
      <c r="L339" s="60" t="s">
        <v>6929</v>
      </c>
      <c r="M339" s="61" t="s">
        <v>6930</v>
      </c>
      <c r="N339" s="66">
        <v>1182475.0</v>
      </c>
      <c r="O339" s="152"/>
      <c r="P339" s="152"/>
      <c r="Q339" s="565"/>
      <c r="R339" s="566"/>
      <c r="S339" s="152"/>
      <c r="T339" s="152"/>
      <c r="U339" s="152"/>
      <c r="V339" s="152"/>
      <c r="W339" s="152"/>
      <c r="X339" s="152"/>
      <c r="Y339" s="152"/>
      <c r="Z339" s="152"/>
      <c r="AA339" s="152"/>
      <c r="AB339" s="152"/>
      <c r="AC339" s="152"/>
      <c r="AD339" s="152"/>
    </row>
    <row r="340" ht="31.5" customHeight="1">
      <c r="A340" s="63" t="s">
        <v>12175</v>
      </c>
      <c r="B340" s="203" t="s">
        <v>6766</v>
      </c>
      <c r="C340" s="60" t="s">
        <v>6767</v>
      </c>
      <c r="D340" s="63" t="s">
        <v>18</v>
      </c>
      <c r="E340" s="63" t="s">
        <v>6768</v>
      </c>
      <c r="F340" s="63" t="s">
        <v>582</v>
      </c>
      <c r="G340" s="60" t="s">
        <v>5228</v>
      </c>
      <c r="H340" s="126">
        <v>43362.0</v>
      </c>
      <c r="I340" s="126">
        <v>43374.0</v>
      </c>
      <c r="J340" s="127" t="s">
        <v>12798</v>
      </c>
      <c r="K340" s="59">
        <v>3.7805104E7</v>
      </c>
      <c r="L340" s="60" t="s">
        <v>6770</v>
      </c>
      <c r="M340" s="78" t="s">
        <v>6771</v>
      </c>
      <c r="N340" s="59" t="s">
        <v>18</v>
      </c>
      <c r="O340" s="152"/>
      <c r="P340" s="152"/>
      <c r="Q340" s="565"/>
      <c r="R340" s="566"/>
      <c r="S340" s="152"/>
      <c r="T340" s="152"/>
      <c r="U340" s="152"/>
      <c r="V340" s="152"/>
      <c r="W340" s="152"/>
      <c r="X340" s="152"/>
      <c r="Y340" s="152"/>
      <c r="Z340" s="152"/>
      <c r="AA340" s="152"/>
      <c r="AB340" s="152"/>
      <c r="AC340" s="152"/>
      <c r="AD340" s="152"/>
    </row>
    <row r="341" ht="31.5" customHeight="1">
      <c r="A341" s="63" t="s">
        <v>12103</v>
      </c>
      <c r="B341" s="362" t="s">
        <v>1435</v>
      </c>
      <c r="C341" s="60" t="s">
        <v>326</v>
      </c>
      <c r="D341" s="63">
        <v>690.0</v>
      </c>
      <c r="E341" s="63" t="s">
        <v>6951</v>
      </c>
      <c r="F341" s="63" t="s">
        <v>582</v>
      </c>
      <c r="G341" s="60" t="s">
        <v>18</v>
      </c>
      <c r="H341" s="64">
        <v>43285.0</v>
      </c>
      <c r="I341" s="126">
        <v>43290.0</v>
      </c>
      <c r="J341" s="121" t="s">
        <v>12799</v>
      </c>
      <c r="K341" s="59">
        <v>1979727.0</v>
      </c>
      <c r="L341" s="60" t="s">
        <v>6953</v>
      </c>
      <c r="M341" s="63" t="s">
        <v>18</v>
      </c>
      <c r="N341" s="59" t="s">
        <v>18</v>
      </c>
      <c r="O341" s="152"/>
      <c r="P341" s="152"/>
      <c r="Q341" s="565"/>
      <c r="R341" s="566"/>
      <c r="S341" s="152"/>
      <c r="T341" s="152"/>
      <c r="U341" s="152"/>
      <c r="V341" s="152"/>
      <c r="W341" s="152"/>
      <c r="X341" s="152"/>
      <c r="Y341" s="152"/>
      <c r="Z341" s="152"/>
      <c r="AA341" s="152"/>
      <c r="AB341" s="152"/>
      <c r="AC341" s="152"/>
      <c r="AD341" s="152"/>
    </row>
    <row r="342" ht="31.5" customHeight="1">
      <c r="A342" s="63" t="s">
        <v>12103</v>
      </c>
      <c r="B342" s="362" t="s">
        <v>1435</v>
      </c>
      <c r="C342" s="60" t="s">
        <v>326</v>
      </c>
      <c r="D342" s="63">
        <v>630.0</v>
      </c>
      <c r="E342" s="63" t="s">
        <v>6951</v>
      </c>
      <c r="F342" s="63" t="s">
        <v>582</v>
      </c>
      <c r="G342" s="60" t="s">
        <v>18</v>
      </c>
      <c r="H342" s="126">
        <v>43313.0</v>
      </c>
      <c r="I342" s="126">
        <v>43325.0</v>
      </c>
      <c r="J342" s="121" t="s">
        <v>12800</v>
      </c>
      <c r="K342" s="59">
        <v>1979727.0</v>
      </c>
      <c r="L342" s="60" t="s">
        <v>6953</v>
      </c>
      <c r="M342" s="63" t="s">
        <v>18</v>
      </c>
      <c r="N342" s="59" t="s">
        <v>18</v>
      </c>
      <c r="O342" s="152"/>
      <c r="P342" s="152"/>
      <c r="Q342" s="565"/>
      <c r="R342" s="566"/>
      <c r="S342" s="152"/>
      <c r="T342" s="152"/>
      <c r="U342" s="152"/>
      <c r="V342" s="152"/>
      <c r="W342" s="152"/>
      <c r="X342" s="152"/>
      <c r="Y342" s="152"/>
      <c r="Z342" s="152"/>
      <c r="AA342" s="152"/>
      <c r="AB342" s="152"/>
      <c r="AC342" s="152"/>
      <c r="AD342" s="152"/>
    </row>
    <row r="343" ht="31.5" customHeight="1">
      <c r="A343" s="63" t="s">
        <v>12103</v>
      </c>
      <c r="B343" s="362" t="s">
        <v>1435</v>
      </c>
      <c r="C343" s="60" t="s">
        <v>326</v>
      </c>
      <c r="D343" s="63">
        <v>630.0</v>
      </c>
      <c r="E343" s="63" t="s">
        <v>6951</v>
      </c>
      <c r="F343" s="63" t="s">
        <v>582</v>
      </c>
      <c r="G343" s="60" t="s">
        <v>18</v>
      </c>
      <c r="H343" s="126">
        <v>43342.0</v>
      </c>
      <c r="I343" s="126">
        <v>43342.0</v>
      </c>
      <c r="J343" s="121" t="s">
        <v>12801</v>
      </c>
      <c r="K343" s="59">
        <v>1979727.0</v>
      </c>
      <c r="L343" s="60" t="s">
        <v>6953</v>
      </c>
      <c r="M343" s="61" t="s">
        <v>18</v>
      </c>
      <c r="N343" s="59" t="s">
        <v>18</v>
      </c>
      <c r="O343" s="152"/>
      <c r="P343" s="152"/>
      <c r="Q343" s="565"/>
      <c r="R343" s="566"/>
      <c r="S343" s="152"/>
      <c r="T343" s="152"/>
      <c r="U343" s="152"/>
      <c r="V343" s="152"/>
      <c r="W343" s="152"/>
      <c r="X343" s="152"/>
      <c r="Y343" s="152"/>
      <c r="Z343" s="152"/>
      <c r="AA343" s="152"/>
      <c r="AB343" s="152"/>
      <c r="AC343" s="152"/>
      <c r="AD343" s="152"/>
    </row>
    <row r="344" ht="31.5" customHeight="1">
      <c r="A344" s="63" t="s">
        <v>12103</v>
      </c>
      <c r="B344" s="362" t="s">
        <v>1435</v>
      </c>
      <c r="C344" s="60" t="s">
        <v>326</v>
      </c>
      <c r="D344" s="63" t="s">
        <v>18</v>
      </c>
      <c r="E344" s="63" t="s">
        <v>6951</v>
      </c>
      <c r="F344" s="63" t="s">
        <v>582</v>
      </c>
      <c r="G344" s="60" t="s">
        <v>18</v>
      </c>
      <c r="H344" s="126">
        <v>43350.0</v>
      </c>
      <c r="I344" s="126">
        <v>43350.0</v>
      </c>
      <c r="J344" s="121" t="s">
        <v>12802</v>
      </c>
      <c r="K344" s="59">
        <v>1979727.0</v>
      </c>
      <c r="L344" s="60" t="s">
        <v>6953</v>
      </c>
      <c r="M344" s="61" t="s">
        <v>6954</v>
      </c>
      <c r="N344" s="66">
        <v>989863.34</v>
      </c>
      <c r="O344" s="152"/>
      <c r="P344" s="152"/>
      <c r="Q344" s="565"/>
      <c r="R344" s="566"/>
      <c r="S344" s="152"/>
      <c r="T344" s="152"/>
      <c r="U344" s="152"/>
      <c r="V344" s="152"/>
      <c r="W344" s="152"/>
      <c r="X344" s="152"/>
      <c r="Y344" s="152"/>
      <c r="Z344" s="152"/>
      <c r="AA344" s="152"/>
      <c r="AB344" s="152"/>
      <c r="AC344" s="152"/>
      <c r="AD344" s="152"/>
    </row>
    <row r="345" ht="31.5" customHeight="1">
      <c r="A345" s="63" t="s">
        <v>4898</v>
      </c>
      <c r="B345" s="204" t="s">
        <v>6557</v>
      </c>
      <c r="C345" s="60" t="s">
        <v>6558</v>
      </c>
      <c r="D345" s="63" t="s">
        <v>18</v>
      </c>
      <c r="E345" s="63" t="s">
        <v>6559</v>
      </c>
      <c r="F345" s="63" t="s">
        <v>582</v>
      </c>
      <c r="G345" s="60" t="s">
        <v>3493</v>
      </c>
      <c r="H345" s="126">
        <v>43355.0</v>
      </c>
      <c r="I345" s="126">
        <v>43376.0</v>
      </c>
      <c r="J345" s="121" t="s">
        <v>12803</v>
      </c>
      <c r="K345" s="59">
        <v>4158181.0</v>
      </c>
      <c r="L345" s="60" t="s">
        <v>12804</v>
      </c>
      <c r="M345" s="61" t="s">
        <v>6562</v>
      </c>
      <c r="N345" s="59" t="s">
        <v>18</v>
      </c>
      <c r="O345" s="152"/>
      <c r="P345" s="152"/>
      <c r="Q345" s="565"/>
      <c r="R345" s="566"/>
      <c r="S345" s="152"/>
      <c r="T345" s="152"/>
      <c r="U345" s="152"/>
      <c r="V345" s="152"/>
      <c r="W345" s="152"/>
      <c r="X345" s="152"/>
      <c r="Y345" s="152"/>
      <c r="Z345" s="152"/>
      <c r="AA345" s="152"/>
      <c r="AB345" s="152"/>
      <c r="AC345" s="152"/>
      <c r="AD345" s="152"/>
    </row>
    <row r="346" ht="31.5" customHeight="1">
      <c r="A346" s="63" t="s">
        <v>4898</v>
      </c>
      <c r="B346" s="204" t="s">
        <v>6557</v>
      </c>
      <c r="C346" s="60" t="s">
        <v>6558</v>
      </c>
      <c r="D346" s="63">
        <v>897.0</v>
      </c>
      <c r="E346" s="63" t="s">
        <v>6559</v>
      </c>
      <c r="F346" s="63" t="s">
        <v>582</v>
      </c>
      <c r="G346" s="60" t="s">
        <v>3493</v>
      </c>
      <c r="H346" s="126">
        <v>43398.0</v>
      </c>
      <c r="I346" s="126">
        <v>43406.0</v>
      </c>
      <c r="J346" s="121" t="s">
        <v>12805</v>
      </c>
      <c r="K346" s="59">
        <v>4158181.0</v>
      </c>
      <c r="L346" s="60" t="s">
        <v>6561</v>
      </c>
      <c r="M346" s="61" t="s">
        <v>6562</v>
      </c>
      <c r="N346" s="59" t="s">
        <v>18</v>
      </c>
      <c r="O346" s="152"/>
      <c r="P346" s="152"/>
      <c r="Q346" s="565"/>
      <c r="R346" s="566"/>
      <c r="S346" s="152"/>
      <c r="T346" s="152"/>
      <c r="U346" s="152"/>
      <c r="V346" s="152"/>
      <c r="W346" s="152"/>
      <c r="X346" s="152"/>
      <c r="Y346" s="152"/>
      <c r="Z346" s="152"/>
      <c r="AA346" s="152"/>
      <c r="AB346" s="152"/>
      <c r="AC346" s="152"/>
      <c r="AD346" s="152"/>
    </row>
    <row r="347" ht="31.5" customHeight="1">
      <c r="A347" s="63" t="s">
        <v>12175</v>
      </c>
      <c r="B347" s="203" t="s">
        <v>6977</v>
      </c>
      <c r="C347" s="60" t="s">
        <v>6978</v>
      </c>
      <c r="D347" s="63" t="s">
        <v>18</v>
      </c>
      <c r="E347" s="63" t="s">
        <v>6979</v>
      </c>
      <c r="F347" s="63" t="s">
        <v>582</v>
      </c>
      <c r="G347" s="60" t="s">
        <v>2440</v>
      </c>
      <c r="H347" s="126">
        <v>43285.0</v>
      </c>
      <c r="I347" s="126">
        <v>43305.0</v>
      </c>
      <c r="J347" s="121" t="s">
        <v>12806</v>
      </c>
      <c r="K347" s="59">
        <v>961974.0</v>
      </c>
      <c r="L347" s="60" t="s">
        <v>6981</v>
      </c>
      <c r="M347" s="61" t="s">
        <v>6982</v>
      </c>
      <c r="N347" s="59" t="s">
        <v>18</v>
      </c>
      <c r="O347" s="152"/>
      <c r="P347" s="152"/>
      <c r="Q347" s="565"/>
      <c r="R347" s="566"/>
      <c r="S347" s="152"/>
      <c r="T347" s="152"/>
      <c r="U347" s="152"/>
      <c r="V347" s="152"/>
      <c r="W347" s="152"/>
      <c r="X347" s="152"/>
      <c r="Y347" s="152"/>
      <c r="Z347" s="152"/>
      <c r="AA347" s="152"/>
      <c r="AB347" s="152"/>
      <c r="AC347" s="152"/>
      <c r="AD347" s="152"/>
    </row>
    <row r="348" ht="31.5" customHeight="1">
      <c r="A348" s="63" t="s">
        <v>12175</v>
      </c>
      <c r="B348" s="203" t="s">
        <v>6977</v>
      </c>
      <c r="C348" s="60" t="s">
        <v>6978</v>
      </c>
      <c r="D348" s="63">
        <v>735.0</v>
      </c>
      <c r="E348" s="63" t="s">
        <v>6979</v>
      </c>
      <c r="F348" s="63" t="s">
        <v>582</v>
      </c>
      <c r="G348" s="60" t="s">
        <v>2440</v>
      </c>
      <c r="H348" s="126">
        <v>43354.0</v>
      </c>
      <c r="I348" s="126">
        <v>43357.0</v>
      </c>
      <c r="J348" s="121" t="s">
        <v>12807</v>
      </c>
      <c r="K348" s="59">
        <v>1221966.0</v>
      </c>
      <c r="L348" s="60" t="s">
        <v>6981</v>
      </c>
      <c r="M348" s="61" t="s">
        <v>6982</v>
      </c>
      <c r="N348" s="59" t="s">
        <v>18</v>
      </c>
      <c r="O348" s="152"/>
      <c r="P348" s="152"/>
      <c r="Q348" s="565"/>
      <c r="R348" s="566"/>
      <c r="S348" s="152"/>
      <c r="T348" s="152"/>
      <c r="U348" s="152"/>
      <c r="V348" s="152"/>
      <c r="W348" s="152"/>
      <c r="X348" s="152"/>
      <c r="Y348" s="152"/>
      <c r="Z348" s="152"/>
      <c r="AA348" s="152"/>
      <c r="AB348" s="152"/>
      <c r="AC348" s="152"/>
      <c r="AD348" s="152"/>
    </row>
    <row r="349" ht="31.5" customHeight="1">
      <c r="A349" s="63" t="s">
        <v>12175</v>
      </c>
      <c r="B349" s="203" t="s">
        <v>6977</v>
      </c>
      <c r="C349" s="60" t="s">
        <v>6978</v>
      </c>
      <c r="D349" s="63" t="s">
        <v>18</v>
      </c>
      <c r="E349" s="63" t="s">
        <v>6979</v>
      </c>
      <c r="F349" s="63" t="s">
        <v>582</v>
      </c>
      <c r="G349" s="60" t="s">
        <v>2440</v>
      </c>
      <c r="H349" s="126">
        <v>43362.0</v>
      </c>
      <c r="I349" s="126">
        <v>43362.0</v>
      </c>
      <c r="J349" s="121" t="s">
        <v>12808</v>
      </c>
      <c r="K349" s="59">
        <v>1221966.0</v>
      </c>
      <c r="L349" s="60" t="s">
        <v>6981</v>
      </c>
      <c r="M349" s="61" t="s">
        <v>6982</v>
      </c>
      <c r="N349" s="66">
        <v>610983.0</v>
      </c>
      <c r="O349" s="152"/>
      <c r="P349" s="152"/>
      <c r="Q349" s="565"/>
      <c r="R349" s="566"/>
      <c r="S349" s="152"/>
      <c r="T349" s="152"/>
      <c r="U349" s="152"/>
      <c r="V349" s="152"/>
      <c r="W349" s="152"/>
      <c r="X349" s="152"/>
      <c r="Y349" s="152"/>
      <c r="Z349" s="152"/>
      <c r="AA349" s="152"/>
      <c r="AB349" s="152"/>
      <c r="AC349" s="152"/>
      <c r="AD349" s="152"/>
    </row>
    <row r="350" ht="31.5" customHeight="1">
      <c r="A350" s="63" t="s">
        <v>12175</v>
      </c>
      <c r="B350" s="60" t="s">
        <v>580</v>
      </c>
      <c r="C350" s="60" t="s">
        <v>5734</v>
      </c>
      <c r="D350" s="63" t="s">
        <v>18</v>
      </c>
      <c r="E350" s="63" t="s">
        <v>7018</v>
      </c>
      <c r="F350" s="63" t="s">
        <v>582</v>
      </c>
      <c r="G350" s="60" t="s">
        <v>2440</v>
      </c>
      <c r="H350" s="126">
        <v>43362.0</v>
      </c>
      <c r="I350" s="126">
        <v>43362.0</v>
      </c>
      <c r="J350" s="121" t="s">
        <v>12809</v>
      </c>
      <c r="K350" s="59">
        <v>598450.0</v>
      </c>
      <c r="L350" s="60" t="s">
        <v>7020</v>
      </c>
      <c r="M350" s="61" t="s">
        <v>7021</v>
      </c>
      <c r="N350" s="59" t="s">
        <v>18</v>
      </c>
      <c r="Q350" s="583"/>
      <c r="R350" s="584"/>
    </row>
    <row r="351" ht="21.75" customHeight="1">
      <c r="A351" s="63" t="s">
        <v>12175</v>
      </c>
      <c r="B351" s="60" t="s">
        <v>580</v>
      </c>
      <c r="C351" s="60" t="s">
        <v>5734</v>
      </c>
      <c r="D351" s="63" t="s">
        <v>18</v>
      </c>
      <c r="E351" s="63" t="s">
        <v>7018</v>
      </c>
      <c r="F351" s="63" t="s">
        <v>582</v>
      </c>
      <c r="G351" s="60" t="s">
        <v>2440</v>
      </c>
      <c r="H351" s="126">
        <v>43364.0</v>
      </c>
      <c r="I351" s="126">
        <v>43364.0</v>
      </c>
      <c r="J351" s="121" t="s">
        <v>12810</v>
      </c>
      <c r="K351" s="59">
        <v>598450.0</v>
      </c>
      <c r="L351" s="60" t="s">
        <v>7020</v>
      </c>
      <c r="M351" s="61" t="s">
        <v>7021</v>
      </c>
      <c r="N351" s="66">
        <v>478760.0</v>
      </c>
      <c r="Q351" s="565"/>
      <c r="R351" s="566"/>
    </row>
    <row r="352" ht="21.75" customHeight="1">
      <c r="A352" s="63" t="s">
        <v>12175</v>
      </c>
      <c r="B352" s="60" t="s">
        <v>197</v>
      </c>
      <c r="C352" s="60" t="s">
        <v>12164</v>
      </c>
      <c r="D352" s="63" t="s">
        <v>18</v>
      </c>
      <c r="E352" s="63" t="s">
        <v>12811</v>
      </c>
      <c r="F352" s="63" t="s">
        <v>582</v>
      </c>
      <c r="G352" s="60" t="s">
        <v>2440</v>
      </c>
      <c r="H352" s="126">
        <v>43314.0</v>
      </c>
      <c r="I352" s="126">
        <v>43315.0</v>
      </c>
      <c r="J352" s="121" t="s">
        <v>12812</v>
      </c>
      <c r="K352" s="59">
        <v>2290107.0</v>
      </c>
      <c r="L352" s="60" t="s">
        <v>12813</v>
      </c>
      <c r="M352" s="61" t="s">
        <v>12814</v>
      </c>
      <c r="N352" s="59" t="s">
        <v>18</v>
      </c>
      <c r="Q352" s="565"/>
      <c r="R352" s="566"/>
    </row>
    <row r="353">
      <c r="A353" s="63" t="s">
        <v>12175</v>
      </c>
      <c r="B353" s="60" t="s">
        <v>197</v>
      </c>
      <c r="C353" s="60" t="s">
        <v>12164</v>
      </c>
      <c r="D353" s="63" t="s">
        <v>18</v>
      </c>
      <c r="E353" s="63" t="s">
        <v>12811</v>
      </c>
      <c r="F353" s="63" t="s">
        <v>582</v>
      </c>
      <c r="G353" s="60" t="s">
        <v>2440</v>
      </c>
      <c r="H353" s="126">
        <v>43327.0</v>
      </c>
      <c r="I353" s="126">
        <v>43327.0</v>
      </c>
      <c r="J353" s="121" t="s">
        <v>12815</v>
      </c>
      <c r="K353" s="59">
        <v>2290107.0</v>
      </c>
      <c r="L353" s="60" t="s">
        <v>12813</v>
      </c>
      <c r="M353" s="61" t="s">
        <v>12814</v>
      </c>
      <c r="N353" s="66">
        <v>1832085.6</v>
      </c>
      <c r="Q353" s="565" t="s">
        <v>18</v>
      </c>
      <c r="R353" s="566" t="s">
        <v>18</v>
      </c>
    </row>
    <row r="354" ht="18.75" customHeight="1">
      <c r="A354" s="63" t="s">
        <v>12175</v>
      </c>
      <c r="B354" s="60" t="s">
        <v>197</v>
      </c>
      <c r="C354" s="60" t="s">
        <v>12164</v>
      </c>
      <c r="D354" s="63" t="s">
        <v>18</v>
      </c>
      <c r="E354" s="63" t="s">
        <v>12811</v>
      </c>
      <c r="F354" s="63" t="s">
        <v>582</v>
      </c>
      <c r="G354" s="60" t="s">
        <v>2440</v>
      </c>
      <c r="H354" s="126">
        <v>43348.0</v>
      </c>
      <c r="I354" s="126">
        <v>43348.0</v>
      </c>
      <c r="J354" s="121" t="s">
        <v>12816</v>
      </c>
      <c r="K354" s="59">
        <v>2290107.0</v>
      </c>
      <c r="L354" s="60" t="s">
        <v>12813</v>
      </c>
      <c r="M354" s="61" t="s">
        <v>12814</v>
      </c>
      <c r="N354" s="66">
        <v>458021.4</v>
      </c>
      <c r="Q354" s="565"/>
      <c r="R354" s="566"/>
    </row>
    <row r="355" ht="28.5" customHeight="1">
      <c r="A355" s="63" t="s">
        <v>12079</v>
      </c>
      <c r="B355" s="254" t="s">
        <v>1275</v>
      </c>
      <c r="C355" s="60" t="s">
        <v>326</v>
      </c>
      <c r="D355" s="63" t="s">
        <v>18</v>
      </c>
      <c r="E355" s="63" t="s">
        <v>12696</v>
      </c>
      <c r="F355" s="63" t="s">
        <v>582</v>
      </c>
      <c r="G355" s="60" t="s">
        <v>18</v>
      </c>
      <c r="H355" s="126">
        <v>43244.0</v>
      </c>
      <c r="I355" s="126">
        <v>43250.0</v>
      </c>
      <c r="J355" s="121" t="s">
        <v>12817</v>
      </c>
      <c r="K355" s="59">
        <v>9472087.0</v>
      </c>
      <c r="L355" s="60" t="s">
        <v>12700</v>
      </c>
      <c r="M355" s="61" t="s">
        <v>12701</v>
      </c>
      <c r="N355" s="59" t="s">
        <v>18</v>
      </c>
      <c r="Q355" s="565" t="s">
        <v>18</v>
      </c>
      <c r="R355" s="566" t="s">
        <v>18</v>
      </c>
    </row>
    <row r="356" ht="30.0" customHeight="1">
      <c r="A356" s="63" t="s">
        <v>12079</v>
      </c>
      <c r="B356" s="254" t="s">
        <v>1275</v>
      </c>
      <c r="C356" s="60" t="s">
        <v>326</v>
      </c>
      <c r="D356" s="63" t="s">
        <v>18</v>
      </c>
      <c r="E356" s="63" t="s">
        <v>12696</v>
      </c>
      <c r="F356" s="63" t="s">
        <v>582</v>
      </c>
      <c r="G356" s="60" t="s">
        <v>18</v>
      </c>
      <c r="H356" s="126">
        <v>43280.0</v>
      </c>
      <c r="I356" s="126">
        <v>43280.0</v>
      </c>
      <c r="J356" s="121" t="s">
        <v>12818</v>
      </c>
      <c r="K356" s="59">
        <v>9472087.0</v>
      </c>
      <c r="L356" s="60" t="s">
        <v>12700</v>
      </c>
      <c r="M356" s="61" t="s">
        <v>12701</v>
      </c>
      <c r="N356" s="66">
        <v>2841626.1</v>
      </c>
      <c r="Q356" s="565" t="s">
        <v>18</v>
      </c>
      <c r="R356" s="566" t="s">
        <v>18</v>
      </c>
    </row>
    <row r="357">
      <c r="A357" s="63" t="s">
        <v>12079</v>
      </c>
      <c r="B357" s="254" t="s">
        <v>1275</v>
      </c>
      <c r="C357" s="60" t="s">
        <v>326</v>
      </c>
      <c r="D357" s="63" t="s">
        <v>18</v>
      </c>
      <c r="E357" s="63" t="s">
        <v>12696</v>
      </c>
      <c r="F357" s="63" t="s">
        <v>582</v>
      </c>
      <c r="G357" s="60" t="s">
        <v>18</v>
      </c>
      <c r="H357" s="126">
        <v>43332.0</v>
      </c>
      <c r="I357" s="126">
        <v>43332.0</v>
      </c>
      <c r="J357" s="121" t="s">
        <v>12819</v>
      </c>
      <c r="K357" s="59">
        <v>9472087.0</v>
      </c>
      <c r="L357" s="60" t="s">
        <v>12700</v>
      </c>
      <c r="M357" s="61" t="s">
        <v>12701</v>
      </c>
      <c r="N357" s="66" t="s">
        <v>18</v>
      </c>
      <c r="Q357" s="565"/>
      <c r="R357" s="566"/>
    </row>
    <row r="358" ht="25.5" customHeight="1">
      <c r="A358" s="63" t="s">
        <v>12079</v>
      </c>
      <c r="B358" s="254" t="s">
        <v>1275</v>
      </c>
      <c r="C358" s="60" t="s">
        <v>326</v>
      </c>
      <c r="D358" s="63" t="s">
        <v>18</v>
      </c>
      <c r="E358" s="63" t="s">
        <v>12696</v>
      </c>
      <c r="F358" s="63" t="s">
        <v>582</v>
      </c>
      <c r="G358" s="60" t="s">
        <v>18</v>
      </c>
      <c r="H358" s="126">
        <v>43391.0</v>
      </c>
      <c r="I358" s="126">
        <v>43391.0</v>
      </c>
      <c r="J358" s="121" t="s">
        <v>12820</v>
      </c>
      <c r="K358" s="59">
        <v>9472087.0</v>
      </c>
      <c r="L358" s="60" t="s">
        <v>12700</v>
      </c>
      <c r="M358" s="61" t="s">
        <v>12701</v>
      </c>
      <c r="N358" s="66">
        <v>6630460.9</v>
      </c>
      <c r="Q358" s="565" t="s">
        <v>18</v>
      </c>
      <c r="R358" s="566" t="s">
        <v>18</v>
      </c>
    </row>
    <row r="359" ht="73.5" customHeight="1">
      <c r="A359" s="63">
        <v>2.0</v>
      </c>
      <c r="B359" s="60" t="s">
        <v>580</v>
      </c>
      <c r="C359" s="60" t="s">
        <v>7080</v>
      </c>
      <c r="D359" s="63" t="s">
        <v>18</v>
      </c>
      <c r="E359" s="63" t="s">
        <v>643</v>
      </c>
      <c r="F359" s="63" t="s">
        <v>582</v>
      </c>
      <c r="G359" s="60" t="s">
        <v>7119</v>
      </c>
      <c r="H359" s="126">
        <v>43362.0</v>
      </c>
      <c r="I359" s="126">
        <v>43362.0</v>
      </c>
      <c r="J359" s="121" t="s">
        <v>12821</v>
      </c>
      <c r="K359" s="59">
        <v>2644362.0</v>
      </c>
      <c r="L359" s="60" t="s">
        <v>646</v>
      </c>
      <c r="M359" s="61" t="s">
        <v>647</v>
      </c>
      <c r="N359" s="59" t="s">
        <v>18</v>
      </c>
      <c r="Q359" s="565" t="s">
        <v>18</v>
      </c>
      <c r="R359" s="566" t="s">
        <v>18</v>
      </c>
    </row>
    <row r="360" ht="23.25" customHeight="1">
      <c r="A360" s="63">
        <v>2.0</v>
      </c>
      <c r="B360" s="60" t="s">
        <v>580</v>
      </c>
      <c r="C360" s="60" t="s">
        <v>7080</v>
      </c>
      <c r="D360" s="63" t="s">
        <v>18</v>
      </c>
      <c r="E360" s="63" t="s">
        <v>643</v>
      </c>
      <c r="F360" s="63" t="s">
        <v>582</v>
      </c>
      <c r="G360" s="60" t="s">
        <v>7119</v>
      </c>
      <c r="H360" s="126">
        <v>43384.0</v>
      </c>
      <c r="I360" s="126">
        <v>43392.0</v>
      </c>
      <c r="J360" s="121" t="s">
        <v>12822</v>
      </c>
      <c r="K360" s="59">
        <v>2644362.0</v>
      </c>
      <c r="L360" s="60" t="s">
        <v>646</v>
      </c>
      <c r="M360" s="61" t="s">
        <v>647</v>
      </c>
      <c r="N360" s="59" t="s">
        <v>18</v>
      </c>
      <c r="Q360" s="565" t="s">
        <v>18</v>
      </c>
      <c r="R360" s="566" t="s">
        <v>18</v>
      </c>
    </row>
    <row r="361" ht="21.0" customHeight="1">
      <c r="A361" s="63">
        <v>2.0</v>
      </c>
      <c r="B361" s="60" t="s">
        <v>580</v>
      </c>
      <c r="C361" s="60" t="s">
        <v>7080</v>
      </c>
      <c r="D361" s="63" t="s">
        <v>18</v>
      </c>
      <c r="E361" s="63" t="s">
        <v>643</v>
      </c>
      <c r="F361" s="63" t="s">
        <v>582</v>
      </c>
      <c r="G361" s="60" t="s">
        <v>7119</v>
      </c>
      <c r="H361" s="126">
        <v>43417.0</v>
      </c>
      <c r="I361" s="126">
        <v>43424.0</v>
      </c>
      <c r="J361" s="121" t="s">
        <v>12823</v>
      </c>
      <c r="K361" s="59">
        <v>2644362.0</v>
      </c>
      <c r="L361" s="60" t="s">
        <v>646</v>
      </c>
      <c r="M361" s="61" t="s">
        <v>647</v>
      </c>
      <c r="N361" s="59" t="s">
        <v>18</v>
      </c>
      <c r="Q361" s="565"/>
      <c r="R361" s="566"/>
    </row>
    <row r="362" ht="24.0" customHeight="1">
      <c r="A362" s="63">
        <v>2.0</v>
      </c>
      <c r="B362" s="60" t="s">
        <v>580</v>
      </c>
      <c r="C362" s="60" t="s">
        <v>7080</v>
      </c>
      <c r="D362" s="63">
        <v>988.0</v>
      </c>
      <c r="E362" s="63" t="s">
        <v>643</v>
      </c>
      <c r="F362" s="63" t="s">
        <v>582</v>
      </c>
      <c r="G362" s="60" t="s">
        <v>7119</v>
      </c>
      <c r="H362" s="126">
        <v>43427.0</v>
      </c>
      <c r="I362" s="126">
        <v>43434.0</v>
      </c>
      <c r="J362" s="121" t="s">
        <v>12824</v>
      </c>
      <c r="K362" s="59">
        <v>2644362.0</v>
      </c>
      <c r="L362" s="60" t="s">
        <v>646</v>
      </c>
      <c r="M362" s="61" t="s">
        <v>647</v>
      </c>
      <c r="N362" s="59" t="s">
        <v>18</v>
      </c>
      <c r="Q362" s="565" t="s">
        <v>18</v>
      </c>
      <c r="R362" s="566" t="s">
        <v>18</v>
      </c>
    </row>
    <row r="363">
      <c r="A363" s="63" t="s">
        <v>12079</v>
      </c>
      <c r="B363" s="60" t="s">
        <v>7105</v>
      </c>
      <c r="C363" s="60" t="s">
        <v>7106</v>
      </c>
      <c r="D363" s="63" t="s">
        <v>18</v>
      </c>
      <c r="E363" s="63" t="s">
        <v>7107</v>
      </c>
      <c r="F363" s="63" t="s">
        <v>582</v>
      </c>
      <c r="G363" s="60" t="s">
        <v>18</v>
      </c>
      <c r="H363" s="126">
        <v>43255.0</v>
      </c>
      <c r="I363" s="126">
        <v>43255.0</v>
      </c>
      <c r="J363" s="121" t="s">
        <v>12825</v>
      </c>
      <c r="K363" s="59">
        <v>1595006.0</v>
      </c>
      <c r="L363" s="60" t="s">
        <v>18</v>
      </c>
      <c r="M363" s="63" t="s">
        <v>18</v>
      </c>
      <c r="N363" s="59" t="s">
        <v>18</v>
      </c>
      <c r="Q363" s="565" t="s">
        <v>18</v>
      </c>
      <c r="R363" s="566" t="s">
        <v>18</v>
      </c>
    </row>
    <row r="364">
      <c r="A364" s="251" t="s">
        <v>12079</v>
      </c>
      <c r="B364" s="254" t="s">
        <v>7105</v>
      </c>
      <c r="C364" s="254" t="s">
        <v>7106</v>
      </c>
      <c r="D364" s="251" t="s">
        <v>18</v>
      </c>
      <c r="E364" s="251" t="s">
        <v>7107</v>
      </c>
      <c r="F364" s="251" t="s">
        <v>582</v>
      </c>
      <c r="G364" s="254" t="s">
        <v>18</v>
      </c>
      <c r="H364" s="351">
        <v>43292.0</v>
      </c>
      <c r="I364" s="351">
        <v>43304.0</v>
      </c>
      <c r="J364" s="363" t="s">
        <v>12826</v>
      </c>
      <c r="K364" s="123">
        <v>1595006.0</v>
      </c>
      <c r="L364" s="254" t="s">
        <v>12827</v>
      </c>
      <c r="M364" s="251" t="s">
        <v>18</v>
      </c>
      <c r="N364" s="123" t="s">
        <v>18</v>
      </c>
      <c r="Q364" s="565"/>
      <c r="R364" s="566"/>
    </row>
    <row r="365">
      <c r="A365" s="251" t="s">
        <v>12079</v>
      </c>
      <c r="B365" s="254" t="s">
        <v>7105</v>
      </c>
      <c r="C365" s="254" t="s">
        <v>7106</v>
      </c>
      <c r="D365" s="251" t="s">
        <v>18</v>
      </c>
      <c r="E365" s="251" t="s">
        <v>7107</v>
      </c>
      <c r="F365" s="251" t="s">
        <v>582</v>
      </c>
      <c r="G365" s="254" t="s">
        <v>18</v>
      </c>
      <c r="H365" s="351">
        <v>43304.0</v>
      </c>
      <c r="I365" s="351">
        <v>43304.0</v>
      </c>
      <c r="J365" s="363" t="s">
        <v>12797</v>
      </c>
      <c r="K365" s="123">
        <v>1595006.0</v>
      </c>
      <c r="L365" s="254" t="s">
        <v>12827</v>
      </c>
      <c r="M365" s="353" t="s">
        <v>7110</v>
      </c>
      <c r="N365" s="364">
        <v>1116504.02</v>
      </c>
      <c r="Q365" s="565" t="s">
        <v>18</v>
      </c>
      <c r="R365" s="566" t="s">
        <v>18</v>
      </c>
    </row>
    <row r="366">
      <c r="A366" s="63" t="s">
        <v>4898</v>
      </c>
      <c r="B366" s="60" t="s">
        <v>588</v>
      </c>
      <c r="C366" s="60" t="s">
        <v>12828</v>
      </c>
      <c r="D366" s="63" t="s">
        <v>18</v>
      </c>
      <c r="E366" s="63" t="s">
        <v>7118</v>
      </c>
      <c r="F366" s="63" t="s">
        <v>582</v>
      </c>
      <c r="G366" s="60" t="s">
        <v>7119</v>
      </c>
      <c r="H366" s="126">
        <v>43252.0</v>
      </c>
      <c r="I366" s="126">
        <v>43252.0</v>
      </c>
      <c r="J366" s="121" t="s">
        <v>12829</v>
      </c>
      <c r="K366" s="59">
        <v>1.0094456E7</v>
      </c>
      <c r="L366" s="60" t="s">
        <v>7121</v>
      </c>
      <c r="M366" s="61" t="s">
        <v>7122</v>
      </c>
      <c r="N366" s="59" t="s">
        <v>18</v>
      </c>
      <c r="Q366" s="565" t="s">
        <v>18</v>
      </c>
      <c r="R366" s="566" t="s">
        <v>18</v>
      </c>
    </row>
    <row r="367">
      <c r="A367" s="63" t="s">
        <v>4898</v>
      </c>
      <c r="B367" s="60" t="s">
        <v>588</v>
      </c>
      <c r="C367" s="60" t="s">
        <v>7117</v>
      </c>
      <c r="D367" s="63" t="s">
        <v>18</v>
      </c>
      <c r="E367" s="63" t="s">
        <v>7118</v>
      </c>
      <c r="F367" s="63" t="s">
        <v>582</v>
      </c>
      <c r="G367" s="60" t="s">
        <v>7119</v>
      </c>
      <c r="H367" s="126">
        <v>43293.0</v>
      </c>
      <c r="I367" s="126">
        <v>43293.0</v>
      </c>
      <c r="J367" s="121" t="s">
        <v>12830</v>
      </c>
      <c r="K367" s="59">
        <v>1.9717754E7</v>
      </c>
      <c r="L367" s="60" t="s">
        <v>7121</v>
      </c>
      <c r="M367" s="61" t="s">
        <v>7122</v>
      </c>
      <c r="N367" s="59" t="s">
        <v>18</v>
      </c>
      <c r="Q367" s="583"/>
      <c r="R367" s="584"/>
    </row>
    <row r="368">
      <c r="A368" s="63" t="s">
        <v>4898</v>
      </c>
      <c r="B368" s="60" t="s">
        <v>588</v>
      </c>
      <c r="C368" s="60" t="s">
        <v>7117</v>
      </c>
      <c r="D368" s="63">
        <v>636.0</v>
      </c>
      <c r="E368" s="63" t="s">
        <v>7118</v>
      </c>
      <c r="F368" s="63" t="s">
        <v>582</v>
      </c>
      <c r="G368" s="60" t="s">
        <v>7119</v>
      </c>
      <c r="H368" s="126">
        <v>43314.0</v>
      </c>
      <c r="I368" s="126">
        <v>43319.0</v>
      </c>
      <c r="J368" s="121" t="s">
        <v>12831</v>
      </c>
      <c r="K368" s="59">
        <v>1.9717754E7</v>
      </c>
      <c r="L368" s="60" t="s">
        <v>7121</v>
      </c>
      <c r="M368" s="61" t="s">
        <v>7122</v>
      </c>
      <c r="N368" s="59" t="s">
        <v>18</v>
      </c>
      <c r="Q368" s="565"/>
      <c r="R368" s="566"/>
    </row>
    <row r="369">
      <c r="A369" s="63" t="s">
        <v>4898</v>
      </c>
      <c r="B369" s="60" t="s">
        <v>588</v>
      </c>
      <c r="C369" s="60" t="s">
        <v>7117</v>
      </c>
      <c r="D369" s="63">
        <v>636.0</v>
      </c>
      <c r="E369" s="63" t="s">
        <v>7118</v>
      </c>
      <c r="F369" s="63" t="s">
        <v>582</v>
      </c>
      <c r="G369" s="60" t="s">
        <v>7119</v>
      </c>
      <c r="H369" s="126">
        <v>43342.0</v>
      </c>
      <c r="I369" s="126">
        <v>43343.0</v>
      </c>
      <c r="J369" s="121" t="s">
        <v>12832</v>
      </c>
      <c r="K369" s="59">
        <v>1.4437046E7</v>
      </c>
      <c r="L369" s="60" t="s">
        <v>7121</v>
      </c>
      <c r="M369" s="61" t="s">
        <v>7122</v>
      </c>
      <c r="N369" s="59" t="s">
        <v>18</v>
      </c>
      <c r="Q369" s="59" t="str">
        <f>K369-N369</f>
        <v>#VALUE!</v>
      </c>
      <c r="R369" s="126">
        <v>43140.0</v>
      </c>
    </row>
    <row r="370" ht="21.0" customHeight="1">
      <c r="A370" s="63" t="s">
        <v>4898</v>
      </c>
      <c r="B370" s="60" t="s">
        <v>588</v>
      </c>
      <c r="C370" s="60" t="s">
        <v>7117</v>
      </c>
      <c r="D370" s="63">
        <v>758.0</v>
      </c>
      <c r="E370" s="63" t="s">
        <v>7118</v>
      </c>
      <c r="F370" s="63" t="s">
        <v>582</v>
      </c>
      <c r="G370" s="60" t="s">
        <v>7119</v>
      </c>
      <c r="H370" s="126">
        <v>43360.0</v>
      </c>
      <c r="I370" s="126">
        <v>43363.0</v>
      </c>
      <c r="J370" s="121" t="s">
        <v>12833</v>
      </c>
      <c r="K370" s="59">
        <v>1.3406271E7</v>
      </c>
      <c r="L370" s="60" t="s">
        <v>7121</v>
      </c>
      <c r="M370" s="61" t="s">
        <v>7122</v>
      </c>
      <c r="N370" s="59" t="s">
        <v>18</v>
      </c>
      <c r="Q370" s="583"/>
      <c r="R370" s="584"/>
    </row>
    <row r="371" ht="27.75" customHeight="1">
      <c r="A371" s="63" t="s">
        <v>4898</v>
      </c>
      <c r="B371" s="60" t="s">
        <v>588</v>
      </c>
      <c r="C371" s="60" t="s">
        <v>7117</v>
      </c>
      <c r="D371" s="63">
        <v>636.0</v>
      </c>
      <c r="E371" s="63" t="s">
        <v>7118</v>
      </c>
      <c r="F371" s="63" t="s">
        <v>582</v>
      </c>
      <c r="G371" s="60" t="s">
        <v>7119</v>
      </c>
      <c r="H371" s="126">
        <v>43369.0</v>
      </c>
      <c r="I371" s="126">
        <v>43378.0</v>
      </c>
      <c r="J371" s="121" t="s">
        <v>12834</v>
      </c>
      <c r="K371" s="59">
        <v>1.3406271E7</v>
      </c>
      <c r="L371" s="60" t="s">
        <v>7121</v>
      </c>
      <c r="M371" s="61" t="s">
        <v>7122</v>
      </c>
      <c r="N371" s="59" t="s">
        <v>18</v>
      </c>
      <c r="Q371" s="583"/>
      <c r="R371" s="584"/>
    </row>
    <row r="372" ht="23.25" customHeight="1">
      <c r="A372" s="63" t="s">
        <v>4898</v>
      </c>
      <c r="B372" s="60" t="s">
        <v>588</v>
      </c>
      <c r="C372" s="60" t="s">
        <v>7117</v>
      </c>
      <c r="D372" s="63" t="s">
        <v>18</v>
      </c>
      <c r="E372" s="63" t="s">
        <v>7118</v>
      </c>
      <c r="F372" s="63" t="s">
        <v>582</v>
      </c>
      <c r="G372" s="60" t="s">
        <v>7119</v>
      </c>
      <c r="H372" s="126">
        <v>43416.0</v>
      </c>
      <c r="I372" s="126">
        <v>43416.0</v>
      </c>
      <c r="J372" s="121" t="s">
        <v>12835</v>
      </c>
      <c r="K372" s="59">
        <v>1.3406271E7</v>
      </c>
      <c r="L372" s="60" t="s">
        <v>7121</v>
      </c>
      <c r="M372" s="61" t="s">
        <v>7122</v>
      </c>
      <c r="N372" s="66">
        <v>9360502.3</v>
      </c>
      <c r="Q372" s="583"/>
      <c r="R372" s="584"/>
    </row>
    <row r="373" ht="21.75" customHeight="1">
      <c r="A373" s="63" t="s">
        <v>12836</v>
      </c>
      <c r="B373" s="60" t="s">
        <v>8355</v>
      </c>
      <c r="C373" s="60" t="s">
        <v>11531</v>
      </c>
      <c r="D373" s="63" t="s">
        <v>18</v>
      </c>
      <c r="E373" s="63" t="s">
        <v>12837</v>
      </c>
      <c r="F373" s="63" t="s">
        <v>582</v>
      </c>
      <c r="G373" s="60" t="s">
        <v>18</v>
      </c>
      <c r="H373" s="126">
        <v>43242.0</v>
      </c>
      <c r="I373" s="126">
        <v>43242.0</v>
      </c>
      <c r="J373" s="121" t="s">
        <v>12838</v>
      </c>
      <c r="K373" s="59">
        <v>79291.0</v>
      </c>
      <c r="L373" s="60" t="s">
        <v>12839</v>
      </c>
      <c r="M373" s="61" t="s">
        <v>12840</v>
      </c>
      <c r="N373" s="59" t="s">
        <v>18</v>
      </c>
      <c r="Q373" s="583"/>
      <c r="R373" s="584"/>
    </row>
    <row r="374" ht="24.0" customHeight="1">
      <c r="A374" s="63" t="s">
        <v>12836</v>
      </c>
      <c r="B374" s="60" t="s">
        <v>8355</v>
      </c>
      <c r="C374" s="60" t="s">
        <v>11531</v>
      </c>
      <c r="D374" s="63" t="s">
        <v>18</v>
      </c>
      <c r="E374" s="63" t="s">
        <v>12837</v>
      </c>
      <c r="F374" s="63" t="s">
        <v>582</v>
      </c>
      <c r="G374" s="60" t="s">
        <v>18</v>
      </c>
      <c r="H374" s="126">
        <v>43294.0</v>
      </c>
      <c r="I374" s="126">
        <v>43294.0</v>
      </c>
      <c r="J374" s="121" t="s">
        <v>12841</v>
      </c>
      <c r="K374" s="59">
        <v>79291.0</v>
      </c>
      <c r="L374" s="60" t="s">
        <v>12839</v>
      </c>
      <c r="M374" s="61" t="s">
        <v>12840</v>
      </c>
      <c r="N374" s="66">
        <v>79291.0</v>
      </c>
      <c r="Q374" s="565" t="s">
        <v>18</v>
      </c>
      <c r="R374" s="566" t="s">
        <v>18</v>
      </c>
    </row>
    <row r="375" ht="24.0" customHeight="1">
      <c r="A375" s="63" t="s">
        <v>12175</v>
      </c>
      <c r="B375" s="60" t="s">
        <v>580</v>
      </c>
      <c r="C375" s="60" t="s">
        <v>12842</v>
      </c>
      <c r="D375" s="63">
        <v>805.0</v>
      </c>
      <c r="E375" s="63" t="s">
        <v>679</v>
      </c>
      <c r="F375" s="63" t="s">
        <v>582</v>
      </c>
      <c r="G375" s="60" t="s">
        <v>2440</v>
      </c>
      <c r="H375" s="126">
        <v>43371.0</v>
      </c>
      <c r="I375" s="126">
        <v>43395.0</v>
      </c>
      <c r="J375" s="121" t="s">
        <v>12843</v>
      </c>
      <c r="K375" s="59">
        <v>2686514.0</v>
      </c>
      <c r="L375" s="60" t="s">
        <v>12844</v>
      </c>
      <c r="M375" s="61" t="s">
        <v>683</v>
      </c>
      <c r="N375" s="59" t="s">
        <v>18</v>
      </c>
      <c r="Q375" s="565" t="s">
        <v>18</v>
      </c>
      <c r="R375" s="566" t="s">
        <v>18</v>
      </c>
    </row>
    <row r="376" ht="47.25" customHeight="1">
      <c r="A376" s="63">
        <v>1.0</v>
      </c>
      <c r="B376" s="60" t="s">
        <v>580</v>
      </c>
      <c r="C376" s="60" t="s">
        <v>7133</v>
      </c>
      <c r="D376" s="63">
        <v>930.0</v>
      </c>
      <c r="E376" s="63" t="s">
        <v>679</v>
      </c>
      <c r="F376" s="63" t="s">
        <v>582</v>
      </c>
      <c r="G376" s="60" t="s">
        <v>2440</v>
      </c>
      <c r="H376" s="126">
        <v>43406.0</v>
      </c>
      <c r="I376" s="126">
        <v>43434.0</v>
      </c>
      <c r="J376" s="121" t="s">
        <v>12845</v>
      </c>
      <c r="K376" s="59">
        <v>2686514.0</v>
      </c>
      <c r="L376" s="60" t="s">
        <v>12844</v>
      </c>
      <c r="M376" s="61" t="s">
        <v>683</v>
      </c>
      <c r="N376" s="59" t="s">
        <v>18</v>
      </c>
      <c r="Q376" s="59">
        <f>0</f>
        <v>0</v>
      </c>
      <c r="R376" s="126">
        <v>43111.0</v>
      </c>
    </row>
    <row r="377" ht="48.0" customHeight="1">
      <c r="A377" s="63">
        <v>1.0</v>
      </c>
      <c r="B377" s="60" t="s">
        <v>580</v>
      </c>
      <c r="C377" s="60" t="s">
        <v>7133</v>
      </c>
      <c r="D377" s="63">
        <v>1030.0</v>
      </c>
      <c r="E377" s="63" t="s">
        <v>679</v>
      </c>
      <c r="F377" s="63" t="s">
        <v>582</v>
      </c>
      <c r="G377" s="60" t="s">
        <v>2440</v>
      </c>
      <c r="H377" s="126">
        <v>43445.0</v>
      </c>
      <c r="I377" s="126">
        <v>43447.0</v>
      </c>
      <c r="J377" s="121" t="s">
        <v>12846</v>
      </c>
      <c r="K377" s="59">
        <v>2686514.0</v>
      </c>
      <c r="L377" s="60" t="s">
        <v>12844</v>
      </c>
      <c r="M377" s="61" t="s">
        <v>683</v>
      </c>
      <c r="N377" s="59" t="s">
        <v>18</v>
      </c>
      <c r="Q377" s="565" t="s">
        <v>18</v>
      </c>
      <c r="R377" s="566" t="s">
        <v>18</v>
      </c>
    </row>
    <row r="378" ht="24.75" customHeight="1">
      <c r="A378" s="63" t="s">
        <v>12079</v>
      </c>
      <c r="B378" s="60" t="s">
        <v>1197</v>
      </c>
      <c r="C378" s="60" t="s">
        <v>275</v>
      </c>
      <c r="D378" s="63">
        <v>492.0</v>
      </c>
      <c r="E378" s="63" t="s">
        <v>12706</v>
      </c>
      <c r="F378" s="63" t="s">
        <v>582</v>
      </c>
      <c r="G378" s="60" t="s">
        <v>18</v>
      </c>
      <c r="H378" s="126">
        <v>43228.0</v>
      </c>
      <c r="I378" s="126">
        <v>43231.0</v>
      </c>
      <c r="J378" s="121" t="s">
        <v>12847</v>
      </c>
      <c r="K378" s="59">
        <v>456400.0</v>
      </c>
      <c r="L378" s="60" t="s">
        <v>18</v>
      </c>
      <c r="M378" s="63" t="s">
        <v>18</v>
      </c>
      <c r="N378" s="59" t="s">
        <v>18</v>
      </c>
      <c r="Q378" s="59">
        <f>0</f>
        <v>0</v>
      </c>
      <c r="R378" s="126">
        <v>43118.0</v>
      </c>
    </row>
    <row r="379">
      <c r="A379" s="63" t="s">
        <v>12079</v>
      </c>
      <c r="B379" s="60" t="s">
        <v>1197</v>
      </c>
      <c r="C379" s="60" t="s">
        <v>275</v>
      </c>
      <c r="D379" s="63">
        <v>560.0</v>
      </c>
      <c r="E379" s="63" t="s">
        <v>12706</v>
      </c>
      <c r="F379" s="63" t="s">
        <v>582</v>
      </c>
      <c r="G379" s="60" t="s">
        <v>18</v>
      </c>
      <c r="H379" s="126">
        <v>43248.0</v>
      </c>
      <c r="I379" s="126">
        <v>43250.0</v>
      </c>
      <c r="J379" s="121" t="s">
        <v>12848</v>
      </c>
      <c r="K379" s="59">
        <v>456440.0</v>
      </c>
      <c r="L379" s="60" t="s">
        <v>12849</v>
      </c>
      <c r="M379" s="63" t="s">
        <v>18</v>
      </c>
      <c r="N379" s="59" t="s">
        <v>18</v>
      </c>
      <c r="Q379" s="565"/>
      <c r="R379" s="566"/>
    </row>
    <row r="380">
      <c r="A380" s="63" t="s">
        <v>12079</v>
      </c>
      <c r="B380" s="60" t="s">
        <v>1197</v>
      </c>
      <c r="C380" s="60" t="s">
        <v>275</v>
      </c>
      <c r="D380" s="63" t="s">
        <v>18</v>
      </c>
      <c r="E380" s="63" t="s">
        <v>12706</v>
      </c>
      <c r="F380" s="63" t="s">
        <v>582</v>
      </c>
      <c r="G380" s="60" t="s">
        <v>18</v>
      </c>
      <c r="H380" s="126">
        <v>43260.0</v>
      </c>
      <c r="I380" s="126">
        <v>43260.0</v>
      </c>
      <c r="J380" s="121" t="s">
        <v>12850</v>
      </c>
      <c r="K380" s="59">
        <v>456440.0</v>
      </c>
      <c r="L380" s="60" t="s">
        <v>12849</v>
      </c>
      <c r="M380" s="61" t="s">
        <v>12851</v>
      </c>
      <c r="N380" s="66">
        <v>228220.0</v>
      </c>
      <c r="Q380" s="565" t="s">
        <v>18</v>
      </c>
      <c r="R380" s="566" t="s">
        <v>18</v>
      </c>
    </row>
    <row r="381" ht="45.0" customHeight="1">
      <c r="A381" s="63" t="s">
        <v>12079</v>
      </c>
      <c r="B381" s="60" t="s">
        <v>1197</v>
      </c>
      <c r="C381" s="60" t="s">
        <v>275</v>
      </c>
      <c r="D381" s="63" t="s">
        <v>18</v>
      </c>
      <c r="E381" s="63" t="s">
        <v>12706</v>
      </c>
      <c r="F381" s="63" t="s">
        <v>582</v>
      </c>
      <c r="G381" s="60" t="s">
        <v>18</v>
      </c>
      <c r="H381" s="126">
        <v>43420.0</v>
      </c>
      <c r="I381" s="126">
        <v>43420.0</v>
      </c>
      <c r="J381" s="121" t="s">
        <v>12384</v>
      </c>
      <c r="K381" s="59">
        <v>456440.0</v>
      </c>
      <c r="L381" s="60" t="s">
        <v>12849</v>
      </c>
      <c r="M381" s="61" t="s">
        <v>12851</v>
      </c>
      <c r="N381" s="66">
        <v>228220.0</v>
      </c>
      <c r="Q381" s="565"/>
      <c r="R381" s="566"/>
    </row>
    <row r="382" ht="47.25" customHeight="1">
      <c r="A382" s="63">
        <v>3.0</v>
      </c>
      <c r="B382" s="158" t="s">
        <v>12852</v>
      </c>
      <c r="C382" s="60" t="s">
        <v>12853</v>
      </c>
      <c r="D382" s="63" t="s">
        <v>18</v>
      </c>
      <c r="E382" s="63" t="s">
        <v>2892</v>
      </c>
      <c r="F382" s="63" t="s">
        <v>582</v>
      </c>
      <c r="G382" s="60" t="s">
        <v>6475</v>
      </c>
      <c r="H382" s="126">
        <v>43340.0</v>
      </c>
      <c r="I382" s="126">
        <v>43357.0</v>
      </c>
      <c r="J382" s="121" t="s">
        <v>12854</v>
      </c>
      <c r="K382" s="59">
        <v>8.8105279E7</v>
      </c>
      <c r="L382" s="60" t="s">
        <v>12855</v>
      </c>
      <c r="M382" s="61" t="s">
        <v>6910</v>
      </c>
      <c r="N382" s="59" t="s">
        <v>18</v>
      </c>
      <c r="Q382" s="565"/>
      <c r="R382" s="566"/>
    </row>
    <row r="383">
      <c r="A383" s="63">
        <v>3.0</v>
      </c>
      <c r="B383" s="158" t="s">
        <v>12852</v>
      </c>
      <c r="C383" s="60" t="s">
        <v>12853</v>
      </c>
      <c r="D383" s="63" t="s">
        <v>18</v>
      </c>
      <c r="E383" s="63" t="s">
        <v>2892</v>
      </c>
      <c r="F383" s="63" t="s">
        <v>582</v>
      </c>
      <c r="G383" s="60" t="s">
        <v>6475</v>
      </c>
      <c r="H383" s="126">
        <v>43375.0</v>
      </c>
      <c r="I383" s="126">
        <v>43388.0</v>
      </c>
      <c r="J383" s="121" t="s">
        <v>12856</v>
      </c>
      <c r="K383" s="59">
        <v>9.6475275E7</v>
      </c>
      <c r="L383" s="60" t="s">
        <v>12855</v>
      </c>
      <c r="M383" s="61" t="s">
        <v>6910</v>
      </c>
      <c r="N383" s="59"/>
      <c r="Q383" s="565" t="s">
        <v>18</v>
      </c>
      <c r="R383" s="566" t="s">
        <v>18</v>
      </c>
    </row>
    <row r="384">
      <c r="A384" s="63">
        <v>3.0</v>
      </c>
      <c r="B384" s="158" t="s">
        <v>12852</v>
      </c>
      <c r="C384" s="60" t="s">
        <v>12853</v>
      </c>
      <c r="D384" s="63">
        <v>868.0</v>
      </c>
      <c r="E384" s="63" t="s">
        <v>2892</v>
      </c>
      <c r="F384" s="63" t="s">
        <v>582</v>
      </c>
      <c r="G384" s="60" t="s">
        <v>6475</v>
      </c>
      <c r="H384" s="126">
        <v>43396.0</v>
      </c>
      <c r="I384" s="126">
        <v>43427.0</v>
      </c>
      <c r="J384" s="121" t="s">
        <v>12857</v>
      </c>
      <c r="K384" s="59">
        <v>9.3458326E7</v>
      </c>
      <c r="L384" s="60" t="s">
        <v>12855</v>
      </c>
      <c r="M384" s="61" t="s">
        <v>6910</v>
      </c>
      <c r="N384" s="59"/>
      <c r="Q384" s="565" t="s">
        <v>18</v>
      </c>
      <c r="R384" s="154" t="s">
        <v>18</v>
      </c>
    </row>
    <row r="385">
      <c r="A385" s="63">
        <v>3.0</v>
      </c>
      <c r="B385" s="158" t="s">
        <v>12852</v>
      </c>
      <c r="C385" s="60" t="s">
        <v>12853</v>
      </c>
      <c r="D385" s="63">
        <v>1071.0</v>
      </c>
      <c r="E385" s="63" t="s">
        <v>2892</v>
      </c>
      <c r="F385" s="63" t="s">
        <v>582</v>
      </c>
      <c r="G385" s="60" t="s">
        <v>6475</v>
      </c>
      <c r="H385" s="126">
        <v>43454.0</v>
      </c>
      <c r="I385" s="126">
        <v>43454.0</v>
      </c>
      <c r="J385" s="121" t="s">
        <v>12858</v>
      </c>
      <c r="K385" s="59">
        <v>9.3458326E7</v>
      </c>
      <c r="L385" s="60" t="s">
        <v>12855</v>
      </c>
      <c r="M385" s="61" t="s">
        <v>6910</v>
      </c>
      <c r="N385" s="59"/>
      <c r="Q385" s="583"/>
      <c r="R385" s="584"/>
    </row>
    <row r="386">
      <c r="A386" s="63" t="s">
        <v>4898</v>
      </c>
      <c r="B386" s="60" t="s">
        <v>6634</v>
      </c>
      <c r="C386" s="60" t="s">
        <v>6635</v>
      </c>
      <c r="D386" s="63">
        <v>609.0</v>
      </c>
      <c r="E386" s="63" t="s">
        <v>6636</v>
      </c>
      <c r="F386" s="63" t="s">
        <v>582</v>
      </c>
      <c r="G386" s="60" t="s">
        <v>18</v>
      </c>
      <c r="H386" s="126">
        <v>43304.0</v>
      </c>
      <c r="I386" s="126">
        <v>43304.0</v>
      </c>
      <c r="J386" s="121" t="s">
        <v>12859</v>
      </c>
      <c r="K386" s="59">
        <v>354942.0</v>
      </c>
      <c r="L386" s="60" t="s">
        <v>18</v>
      </c>
      <c r="M386" s="61" t="s">
        <v>6639</v>
      </c>
      <c r="N386" s="59" t="s">
        <v>18</v>
      </c>
      <c r="Q386" s="583"/>
      <c r="R386" s="584"/>
    </row>
    <row r="387">
      <c r="A387" s="63" t="s">
        <v>4898</v>
      </c>
      <c r="B387" s="137" t="s">
        <v>588</v>
      </c>
      <c r="C387" s="60" t="s">
        <v>6772</v>
      </c>
      <c r="D387" s="63" t="s">
        <v>18</v>
      </c>
      <c r="E387" s="63" t="s">
        <v>6773</v>
      </c>
      <c r="F387" s="63" t="s">
        <v>582</v>
      </c>
      <c r="G387" s="60" t="s">
        <v>3493</v>
      </c>
      <c r="H387" s="126">
        <v>43250.0</v>
      </c>
      <c r="I387" s="126">
        <v>43251.0</v>
      </c>
      <c r="J387" s="121" t="s">
        <v>12860</v>
      </c>
      <c r="K387" s="59">
        <v>1.2647295E7</v>
      </c>
      <c r="L387" s="60" t="s">
        <v>6775</v>
      </c>
      <c r="M387" s="61" t="s">
        <v>6776</v>
      </c>
      <c r="N387" s="59" t="s">
        <v>18</v>
      </c>
      <c r="Q387" s="565" t="s">
        <v>18</v>
      </c>
      <c r="R387" s="566" t="s">
        <v>18</v>
      </c>
    </row>
    <row r="388" ht="24.0" customHeight="1">
      <c r="A388" s="63" t="s">
        <v>4898</v>
      </c>
      <c r="B388" s="137" t="s">
        <v>588</v>
      </c>
      <c r="C388" s="60" t="s">
        <v>6772</v>
      </c>
      <c r="D388" s="63" t="s">
        <v>18</v>
      </c>
      <c r="E388" s="63" t="s">
        <v>6773</v>
      </c>
      <c r="F388" s="63" t="s">
        <v>582</v>
      </c>
      <c r="G388" s="60" t="s">
        <v>3493</v>
      </c>
      <c r="H388" s="126">
        <v>43339.0</v>
      </c>
      <c r="I388" s="126">
        <v>43340.0</v>
      </c>
      <c r="J388" s="139" t="s">
        <v>12861</v>
      </c>
      <c r="K388" s="59">
        <v>1.2647295E7</v>
      </c>
      <c r="L388" s="60" t="s">
        <v>6775</v>
      </c>
      <c r="M388" s="61" t="s">
        <v>6776</v>
      </c>
      <c r="N388" s="59" t="s">
        <v>18</v>
      </c>
      <c r="Q388" s="59"/>
      <c r="R388" s="126"/>
    </row>
    <row r="389" ht="24.0" customHeight="1">
      <c r="A389" s="63" t="s">
        <v>4898</v>
      </c>
      <c r="B389" s="137" t="s">
        <v>588</v>
      </c>
      <c r="C389" s="60" t="s">
        <v>6772</v>
      </c>
      <c r="D389" s="63" t="s">
        <v>18</v>
      </c>
      <c r="E389" s="63" t="s">
        <v>6773</v>
      </c>
      <c r="F389" s="63" t="s">
        <v>582</v>
      </c>
      <c r="G389" s="60" t="s">
        <v>3493</v>
      </c>
      <c r="H389" s="126">
        <v>43400.0</v>
      </c>
      <c r="I389" s="126">
        <v>43400.0</v>
      </c>
      <c r="J389" s="139" t="s">
        <v>12862</v>
      </c>
      <c r="K389" s="59">
        <v>1.2647295E7</v>
      </c>
      <c r="L389" s="60" t="s">
        <v>6775</v>
      </c>
      <c r="M389" s="61" t="s">
        <v>6776</v>
      </c>
      <c r="N389" s="66">
        <v>8853106.5</v>
      </c>
      <c r="Q389" s="59"/>
      <c r="R389" s="126"/>
    </row>
    <row r="390" ht="24.0" customHeight="1">
      <c r="A390" s="63" t="s">
        <v>4898</v>
      </c>
      <c r="B390" s="60" t="s">
        <v>588</v>
      </c>
      <c r="C390" s="60" t="s">
        <v>7197</v>
      </c>
      <c r="D390" s="63" t="s">
        <v>18</v>
      </c>
      <c r="E390" s="63" t="s">
        <v>7198</v>
      </c>
      <c r="F390" s="63" t="s">
        <v>582</v>
      </c>
      <c r="G390" s="60" t="s">
        <v>3493</v>
      </c>
      <c r="H390" s="126">
        <v>43363.0</v>
      </c>
      <c r="I390" s="126">
        <v>43374.0</v>
      </c>
      <c r="J390" s="121" t="s">
        <v>12863</v>
      </c>
      <c r="K390" s="59">
        <v>2400000.0</v>
      </c>
      <c r="L390" s="60" t="s">
        <v>12864</v>
      </c>
      <c r="M390" s="61" t="s">
        <v>7201</v>
      </c>
      <c r="N390" s="59" t="s">
        <v>18</v>
      </c>
      <c r="Q390" s="59">
        <v>491300.0</v>
      </c>
      <c r="R390" s="126">
        <v>43165.0</v>
      </c>
    </row>
    <row r="391" ht="27.0" customHeight="1">
      <c r="A391" s="63" t="s">
        <v>12175</v>
      </c>
      <c r="B391" s="60" t="s">
        <v>1193</v>
      </c>
      <c r="C391" s="60" t="s">
        <v>120</v>
      </c>
      <c r="D391" s="63">
        <v>621.0</v>
      </c>
      <c r="E391" s="63" t="s">
        <v>12180</v>
      </c>
      <c r="F391" s="63" t="s">
        <v>582</v>
      </c>
      <c r="G391" s="60" t="s">
        <v>18</v>
      </c>
      <c r="H391" s="126">
        <v>43265.0</v>
      </c>
      <c r="I391" s="126">
        <v>43266.0</v>
      </c>
      <c r="J391" s="139" t="s">
        <v>12865</v>
      </c>
      <c r="K391" s="59">
        <v>873929.0</v>
      </c>
      <c r="L391" s="60" t="s">
        <v>18</v>
      </c>
      <c r="M391" s="63" t="s">
        <v>18</v>
      </c>
      <c r="N391" s="59" t="s">
        <v>18</v>
      </c>
      <c r="O391" s="152"/>
      <c r="P391" s="152"/>
      <c r="Q391" s="565"/>
      <c r="R391" s="566"/>
      <c r="S391" s="152"/>
      <c r="T391" s="152"/>
      <c r="U391" s="152"/>
      <c r="V391" s="152"/>
      <c r="W391" s="152"/>
      <c r="X391" s="152"/>
      <c r="Y391" s="152"/>
      <c r="Z391" s="152"/>
      <c r="AA391" s="152"/>
      <c r="AB391" s="152"/>
      <c r="AC391" s="152"/>
      <c r="AD391" s="152"/>
    </row>
    <row r="392" ht="27.0" customHeight="1">
      <c r="A392" s="63" t="s">
        <v>12175</v>
      </c>
      <c r="B392" s="60" t="s">
        <v>342</v>
      </c>
      <c r="C392" s="60" t="s">
        <v>7463</v>
      </c>
      <c r="D392" s="63" t="s">
        <v>18</v>
      </c>
      <c r="E392" s="63" t="s">
        <v>12744</v>
      </c>
      <c r="F392" s="63" t="s">
        <v>582</v>
      </c>
      <c r="G392" s="60" t="s">
        <v>5228</v>
      </c>
      <c r="H392" s="126">
        <v>43280.0</v>
      </c>
      <c r="I392" s="126">
        <v>43287.0</v>
      </c>
      <c r="J392" s="121" t="s">
        <v>12866</v>
      </c>
      <c r="K392" s="59">
        <v>7.9814839E7</v>
      </c>
      <c r="L392" s="60" t="s">
        <v>18</v>
      </c>
      <c r="M392" s="63" t="s">
        <v>18</v>
      </c>
      <c r="N392" s="59" t="s">
        <v>18</v>
      </c>
      <c r="Q392" s="583"/>
      <c r="R392" s="584"/>
    </row>
    <row r="393">
      <c r="A393" s="63">
        <v>3.0</v>
      </c>
      <c r="B393" s="60" t="s">
        <v>342</v>
      </c>
      <c r="C393" s="60" t="s">
        <v>7463</v>
      </c>
      <c r="D393" s="63">
        <v>925.0</v>
      </c>
      <c r="E393" s="63" t="s">
        <v>12744</v>
      </c>
      <c r="F393" s="63" t="s">
        <v>582</v>
      </c>
      <c r="G393" s="60" t="s">
        <v>5228</v>
      </c>
      <c r="H393" s="126">
        <v>43348.0</v>
      </c>
      <c r="I393" s="126">
        <v>43361.0</v>
      </c>
      <c r="J393" s="121" t="s">
        <v>12867</v>
      </c>
      <c r="K393" s="59">
        <v>8.4992608E7</v>
      </c>
      <c r="L393" s="60" t="s">
        <v>18</v>
      </c>
      <c r="M393" s="63" t="s">
        <v>18</v>
      </c>
      <c r="N393" s="59" t="s">
        <v>18</v>
      </c>
      <c r="Q393" s="583"/>
      <c r="R393" s="584"/>
    </row>
    <row r="394">
      <c r="A394" s="63" t="s">
        <v>4898</v>
      </c>
      <c r="B394" s="60" t="s">
        <v>580</v>
      </c>
      <c r="C394" s="60" t="s">
        <v>7308</v>
      </c>
      <c r="D394" s="63" t="s">
        <v>18</v>
      </c>
      <c r="E394" s="63" t="s">
        <v>778</v>
      </c>
      <c r="F394" s="63" t="s">
        <v>582</v>
      </c>
      <c r="G394" s="60" t="s">
        <v>3493</v>
      </c>
      <c r="H394" s="126">
        <v>43347.0</v>
      </c>
      <c r="I394" s="126">
        <v>43349.0</v>
      </c>
      <c r="J394" s="121" t="s">
        <v>12868</v>
      </c>
      <c r="K394" s="59">
        <v>6051137.0</v>
      </c>
      <c r="L394" s="60" t="s">
        <v>7309</v>
      </c>
      <c r="M394" s="61" t="s">
        <v>781</v>
      </c>
      <c r="N394" s="59" t="s">
        <v>18</v>
      </c>
      <c r="Q394" s="565" t="s">
        <v>18</v>
      </c>
      <c r="R394" s="566" t="s">
        <v>18</v>
      </c>
    </row>
    <row r="395">
      <c r="A395" s="63" t="s">
        <v>4898</v>
      </c>
      <c r="B395" s="60" t="s">
        <v>580</v>
      </c>
      <c r="C395" s="60" t="s">
        <v>7308</v>
      </c>
      <c r="D395" s="63">
        <v>760.0</v>
      </c>
      <c r="E395" s="63" t="s">
        <v>778</v>
      </c>
      <c r="F395" s="63" t="s">
        <v>582</v>
      </c>
      <c r="G395" s="60" t="s">
        <v>3493</v>
      </c>
      <c r="H395" s="126">
        <v>43362.0</v>
      </c>
      <c r="I395" s="126">
        <v>43395.0</v>
      </c>
      <c r="J395" s="121" t="s">
        <v>12869</v>
      </c>
      <c r="K395" s="59">
        <v>6051137.0</v>
      </c>
      <c r="L395" s="60" t="s">
        <v>7309</v>
      </c>
      <c r="M395" s="61" t="s">
        <v>781</v>
      </c>
      <c r="N395" s="59" t="s">
        <v>18</v>
      </c>
      <c r="Q395" s="565" t="str">
        <f>K395-N395</f>
        <v>#VALUE!</v>
      </c>
      <c r="R395" s="585">
        <v>43111.0</v>
      </c>
    </row>
    <row r="396" ht="33.0" customHeight="1">
      <c r="A396" s="63" t="s">
        <v>4898</v>
      </c>
      <c r="B396" s="60" t="s">
        <v>580</v>
      </c>
      <c r="C396" s="60" t="s">
        <v>7308</v>
      </c>
      <c r="D396" s="63">
        <v>918.0</v>
      </c>
      <c r="E396" s="63" t="s">
        <v>778</v>
      </c>
      <c r="F396" s="63" t="s">
        <v>582</v>
      </c>
      <c r="G396" s="60" t="s">
        <v>3493</v>
      </c>
      <c r="H396" s="126">
        <v>43404.0</v>
      </c>
      <c r="I396" s="126">
        <v>43406.0</v>
      </c>
      <c r="J396" s="121" t="s">
        <v>12870</v>
      </c>
      <c r="K396" s="59">
        <v>6051137.0</v>
      </c>
      <c r="L396" s="60" t="s">
        <v>7309</v>
      </c>
      <c r="M396" s="61" t="s">
        <v>781</v>
      </c>
      <c r="N396" s="59" t="s">
        <v>18</v>
      </c>
      <c r="Q396" s="565" t="s">
        <v>18</v>
      </c>
      <c r="R396" s="566" t="s">
        <v>18</v>
      </c>
    </row>
    <row r="397" ht="30.0" customHeight="1">
      <c r="A397" s="63">
        <v>2.0</v>
      </c>
      <c r="B397" s="60" t="s">
        <v>580</v>
      </c>
      <c r="C397" s="60" t="s">
        <v>7308</v>
      </c>
      <c r="D397" s="63" t="s">
        <v>18</v>
      </c>
      <c r="E397" s="63" t="s">
        <v>778</v>
      </c>
      <c r="F397" s="63" t="s">
        <v>582</v>
      </c>
      <c r="G397" s="60" t="s">
        <v>3493</v>
      </c>
      <c r="H397" s="126">
        <v>43417.0</v>
      </c>
      <c r="I397" s="126">
        <v>43424.0</v>
      </c>
      <c r="J397" s="121" t="s">
        <v>12871</v>
      </c>
      <c r="K397" s="59">
        <v>6051137.0</v>
      </c>
      <c r="L397" s="60" t="s">
        <v>7309</v>
      </c>
      <c r="M397" s="61" t="s">
        <v>781</v>
      </c>
      <c r="N397" s="59" t="s">
        <v>18</v>
      </c>
      <c r="Q397" s="565"/>
      <c r="R397" s="566"/>
    </row>
    <row r="398">
      <c r="A398" s="63" t="s">
        <v>12175</v>
      </c>
      <c r="B398" s="60" t="s">
        <v>457</v>
      </c>
      <c r="C398" s="60" t="s">
        <v>116</v>
      </c>
      <c r="D398" s="63" t="s">
        <v>18</v>
      </c>
      <c r="E398" s="63" t="s">
        <v>6699</v>
      </c>
      <c r="F398" s="63" t="s">
        <v>582</v>
      </c>
      <c r="G398" s="60" t="s">
        <v>5228</v>
      </c>
      <c r="H398" s="126">
        <v>43238.0</v>
      </c>
      <c r="I398" s="126">
        <v>43238.0</v>
      </c>
      <c r="J398" s="121" t="s">
        <v>12872</v>
      </c>
      <c r="K398" s="59">
        <v>6259584.0</v>
      </c>
      <c r="L398" s="60" t="s">
        <v>18</v>
      </c>
      <c r="M398" s="63" t="s">
        <v>18</v>
      </c>
      <c r="N398" s="59" t="s">
        <v>18</v>
      </c>
      <c r="Q398" s="565"/>
      <c r="R398" s="566"/>
    </row>
    <row r="399">
      <c r="A399" s="63" t="s">
        <v>12175</v>
      </c>
      <c r="B399" s="60" t="s">
        <v>457</v>
      </c>
      <c r="C399" s="60" t="s">
        <v>116</v>
      </c>
      <c r="D399" s="63">
        <v>660.0</v>
      </c>
      <c r="E399" s="63" t="s">
        <v>6699</v>
      </c>
      <c r="F399" s="63" t="s">
        <v>582</v>
      </c>
      <c r="G399" s="60" t="s">
        <v>5228</v>
      </c>
      <c r="H399" s="126">
        <v>43276.0</v>
      </c>
      <c r="I399" s="126">
        <v>43278.0</v>
      </c>
      <c r="J399" s="121" t="s">
        <v>12873</v>
      </c>
      <c r="K399" s="59">
        <v>6259584.0</v>
      </c>
      <c r="L399" s="60" t="s">
        <v>18</v>
      </c>
      <c r="M399" s="63" t="s">
        <v>18</v>
      </c>
      <c r="N399" s="59" t="s">
        <v>18</v>
      </c>
      <c r="Q399" s="565"/>
      <c r="R399" s="566"/>
    </row>
    <row r="400">
      <c r="A400" s="228" t="s">
        <v>12103</v>
      </c>
      <c r="B400" s="229" t="s">
        <v>12874</v>
      </c>
      <c r="C400" s="229" t="s">
        <v>12875</v>
      </c>
      <c r="D400" s="114" t="s">
        <v>18</v>
      </c>
      <c r="E400" s="228" t="s">
        <v>12876</v>
      </c>
      <c r="F400" s="114" t="s">
        <v>582</v>
      </c>
      <c r="G400" s="229" t="s">
        <v>5302</v>
      </c>
      <c r="H400" s="231">
        <v>43306.0</v>
      </c>
      <c r="I400" s="231">
        <v>43311.0</v>
      </c>
      <c r="J400" s="346" t="s">
        <v>12877</v>
      </c>
      <c r="K400" s="118">
        <v>4.0724671E7</v>
      </c>
      <c r="L400" s="229" t="s">
        <v>18</v>
      </c>
      <c r="M400" s="228" t="s">
        <v>18</v>
      </c>
      <c r="N400" s="256" t="s">
        <v>18</v>
      </c>
      <c r="Q400" s="565"/>
      <c r="R400" s="566"/>
    </row>
    <row r="401">
      <c r="A401" s="63" t="s">
        <v>4898</v>
      </c>
      <c r="B401" s="60" t="s">
        <v>12878</v>
      </c>
      <c r="C401" s="60" t="s">
        <v>12879</v>
      </c>
      <c r="D401" s="63" t="s">
        <v>12880</v>
      </c>
      <c r="E401" s="63" t="s">
        <v>12881</v>
      </c>
      <c r="F401" s="63" t="s">
        <v>582</v>
      </c>
      <c r="G401" s="60" t="s">
        <v>6475</v>
      </c>
      <c r="H401" s="126">
        <v>43238.0</v>
      </c>
      <c r="I401" s="126">
        <v>43238.0</v>
      </c>
      <c r="J401" s="121" t="s">
        <v>12882</v>
      </c>
      <c r="K401" s="59">
        <v>1.0113065E7</v>
      </c>
      <c r="L401" s="60" t="s">
        <v>18</v>
      </c>
      <c r="M401" s="63" t="s">
        <v>18</v>
      </c>
      <c r="N401" s="59" t="s">
        <v>18</v>
      </c>
      <c r="Q401" s="565" t="s">
        <v>18</v>
      </c>
      <c r="R401" s="566" t="s">
        <v>18</v>
      </c>
    </row>
    <row r="402">
      <c r="A402" s="63" t="s">
        <v>4898</v>
      </c>
      <c r="B402" s="60" t="s">
        <v>12878</v>
      </c>
      <c r="C402" s="60" t="s">
        <v>12879</v>
      </c>
      <c r="D402" s="63" t="s">
        <v>12880</v>
      </c>
      <c r="E402" s="63" t="s">
        <v>12881</v>
      </c>
      <c r="F402" s="63" t="s">
        <v>582</v>
      </c>
      <c r="G402" s="60" t="s">
        <v>6475</v>
      </c>
      <c r="H402" s="126">
        <v>43243.0</v>
      </c>
      <c r="I402" s="126">
        <v>43243.0</v>
      </c>
      <c r="J402" s="121" t="s">
        <v>12883</v>
      </c>
      <c r="K402" s="59">
        <v>1.0113065E7</v>
      </c>
      <c r="L402" s="60" t="s">
        <v>18</v>
      </c>
      <c r="M402" s="63" t="s">
        <v>18</v>
      </c>
      <c r="N402" s="59" t="s">
        <v>18</v>
      </c>
      <c r="Q402" s="59">
        <f>0</f>
        <v>0</v>
      </c>
      <c r="R402" s="126">
        <v>43112.0</v>
      </c>
    </row>
    <row r="403">
      <c r="A403" s="63">
        <v>2.0</v>
      </c>
      <c r="B403" s="60" t="s">
        <v>580</v>
      </c>
      <c r="C403" s="60" t="s">
        <v>12884</v>
      </c>
      <c r="D403" s="63" t="s">
        <v>18</v>
      </c>
      <c r="E403" s="63" t="s">
        <v>3072</v>
      </c>
      <c r="F403" s="63" t="s">
        <v>582</v>
      </c>
      <c r="G403" s="60" t="s">
        <v>18</v>
      </c>
      <c r="H403" s="126">
        <v>43438.0</v>
      </c>
      <c r="I403" s="126">
        <v>43438.0</v>
      </c>
      <c r="J403" s="121" t="s">
        <v>12885</v>
      </c>
      <c r="K403" s="59">
        <v>488133.0</v>
      </c>
      <c r="L403" s="60" t="s">
        <v>12886</v>
      </c>
      <c r="M403" s="61" t="s">
        <v>3075</v>
      </c>
      <c r="N403" s="66">
        <v>488133.0</v>
      </c>
      <c r="Q403" s="583"/>
      <c r="R403" s="584"/>
    </row>
    <row r="404">
      <c r="A404" s="63">
        <v>2.0</v>
      </c>
      <c r="B404" s="60" t="s">
        <v>580</v>
      </c>
      <c r="C404" s="60" t="s">
        <v>12884</v>
      </c>
      <c r="D404" s="63">
        <v>937.0</v>
      </c>
      <c r="E404" s="63" t="s">
        <v>3072</v>
      </c>
      <c r="F404" s="63" t="s">
        <v>582</v>
      </c>
      <c r="G404" s="60" t="s">
        <v>18</v>
      </c>
      <c r="H404" s="126">
        <v>43412.0</v>
      </c>
      <c r="I404" s="126">
        <v>43416.0</v>
      </c>
      <c r="J404" s="121" t="s">
        <v>12887</v>
      </c>
      <c r="K404" s="59">
        <v>488133.0</v>
      </c>
      <c r="L404" s="60" t="s">
        <v>3078</v>
      </c>
      <c r="M404" s="61" t="s">
        <v>3075</v>
      </c>
      <c r="N404" s="59" t="s">
        <v>18</v>
      </c>
      <c r="Q404" s="565" t="s">
        <v>18</v>
      </c>
      <c r="R404" s="566" t="s">
        <v>18</v>
      </c>
    </row>
    <row r="405">
      <c r="A405" s="63" t="s">
        <v>12836</v>
      </c>
      <c r="B405" s="60" t="s">
        <v>12888</v>
      </c>
      <c r="C405" s="60" t="s">
        <v>12889</v>
      </c>
      <c r="D405" s="63">
        <v>785.0</v>
      </c>
      <c r="E405" s="63" t="s">
        <v>12890</v>
      </c>
      <c r="F405" s="63" t="s">
        <v>582</v>
      </c>
      <c r="G405" s="60" t="s">
        <v>6510</v>
      </c>
      <c r="H405" s="126">
        <v>43305.0</v>
      </c>
      <c r="I405" s="126">
        <v>43306.0</v>
      </c>
      <c r="J405" s="121" t="s">
        <v>12891</v>
      </c>
      <c r="K405" s="59">
        <v>1665198.0</v>
      </c>
      <c r="L405" s="60" t="s">
        <v>18</v>
      </c>
      <c r="M405" s="63" t="s">
        <v>18</v>
      </c>
      <c r="N405" s="59" t="s">
        <v>18</v>
      </c>
      <c r="Q405" s="59">
        <f>0</f>
        <v>0</v>
      </c>
      <c r="R405" s="126">
        <v>43132.0</v>
      </c>
    </row>
    <row r="406" ht="34.5" customHeight="1">
      <c r="A406" s="63" t="s">
        <v>4898</v>
      </c>
      <c r="B406" s="60" t="s">
        <v>759</v>
      </c>
      <c r="C406" s="60" t="s">
        <v>701</v>
      </c>
      <c r="D406" s="63">
        <v>412.0</v>
      </c>
      <c r="E406" s="63" t="s">
        <v>12892</v>
      </c>
      <c r="F406" s="63" t="s">
        <v>582</v>
      </c>
      <c r="G406" s="60" t="s">
        <v>3493</v>
      </c>
      <c r="H406" s="126">
        <v>43223.0</v>
      </c>
      <c r="I406" s="126">
        <v>43231.0</v>
      </c>
      <c r="J406" s="121" t="s">
        <v>12893</v>
      </c>
      <c r="K406" s="59">
        <v>3606577.0</v>
      </c>
      <c r="L406" s="60" t="s">
        <v>18</v>
      </c>
      <c r="M406" s="63" t="s">
        <v>18</v>
      </c>
      <c r="N406" s="59" t="s">
        <v>18</v>
      </c>
      <c r="O406" s="152"/>
      <c r="P406" s="152"/>
      <c r="Q406" s="565"/>
      <c r="R406" s="566"/>
      <c r="S406" s="152"/>
      <c r="T406" s="152"/>
      <c r="U406" s="152"/>
      <c r="V406" s="152"/>
      <c r="W406" s="152"/>
      <c r="X406" s="152"/>
      <c r="Y406" s="152"/>
      <c r="Z406" s="152"/>
      <c r="AA406" s="152"/>
      <c r="AB406" s="152"/>
      <c r="AC406" s="152"/>
      <c r="AD406" s="152"/>
    </row>
    <row r="407" ht="34.5" customHeight="1">
      <c r="A407" s="63" t="s">
        <v>4898</v>
      </c>
      <c r="B407" s="60" t="s">
        <v>759</v>
      </c>
      <c r="C407" s="60" t="s">
        <v>701</v>
      </c>
      <c r="D407" s="63" t="s">
        <v>18</v>
      </c>
      <c r="E407" s="63" t="s">
        <v>12892</v>
      </c>
      <c r="F407" s="63" t="s">
        <v>582</v>
      </c>
      <c r="G407" s="60" t="s">
        <v>3493</v>
      </c>
      <c r="H407" s="126">
        <v>43235.0</v>
      </c>
      <c r="I407" s="126">
        <v>43236.0</v>
      </c>
      <c r="J407" s="121" t="s">
        <v>12894</v>
      </c>
      <c r="K407" s="59">
        <v>3022539.0</v>
      </c>
      <c r="L407" s="60" t="s">
        <v>18</v>
      </c>
      <c r="M407" s="63" t="s">
        <v>18</v>
      </c>
      <c r="N407" s="59" t="s">
        <v>18</v>
      </c>
      <c r="Q407" s="565"/>
      <c r="R407" s="566"/>
    </row>
    <row r="408">
      <c r="A408" s="63">
        <v>2.0</v>
      </c>
      <c r="B408" s="60" t="s">
        <v>759</v>
      </c>
      <c r="C408" s="60" t="s">
        <v>7490</v>
      </c>
      <c r="D408" s="63">
        <v>1052.0</v>
      </c>
      <c r="E408" s="63" t="s">
        <v>12892</v>
      </c>
      <c r="F408" s="63" t="s">
        <v>582</v>
      </c>
      <c r="G408" s="60" t="s">
        <v>3493</v>
      </c>
      <c r="H408" s="126">
        <v>43383.0</v>
      </c>
      <c r="I408" s="126">
        <v>43453.0</v>
      </c>
      <c r="J408" s="121" t="s">
        <v>12895</v>
      </c>
      <c r="K408" s="59">
        <v>3007978.0</v>
      </c>
      <c r="L408" s="60" t="s">
        <v>12896</v>
      </c>
      <c r="M408" s="63" t="s">
        <v>18</v>
      </c>
      <c r="N408" s="59" t="s">
        <v>18</v>
      </c>
      <c r="Q408" s="565"/>
      <c r="R408" s="566"/>
    </row>
    <row r="409">
      <c r="A409" s="63">
        <v>2.0</v>
      </c>
      <c r="B409" s="60" t="s">
        <v>759</v>
      </c>
      <c r="C409" s="60" t="s">
        <v>12897</v>
      </c>
      <c r="D409" s="63">
        <v>1070.0</v>
      </c>
      <c r="E409" s="63" t="s">
        <v>12892</v>
      </c>
      <c r="F409" s="63" t="s">
        <v>582</v>
      </c>
      <c r="G409" s="60" t="s">
        <v>3493</v>
      </c>
      <c r="H409" s="126">
        <v>43454.0</v>
      </c>
      <c r="I409" s="126">
        <v>43454.0</v>
      </c>
      <c r="J409" s="121" t="s">
        <v>12898</v>
      </c>
      <c r="K409" s="59">
        <v>3007978.0</v>
      </c>
      <c r="L409" s="60" t="s">
        <v>12899</v>
      </c>
      <c r="M409" s="63" t="s">
        <v>18</v>
      </c>
      <c r="N409" s="66">
        <v>2105584.6</v>
      </c>
      <c r="Q409" s="565"/>
      <c r="R409" s="566"/>
    </row>
    <row r="410">
      <c r="A410" s="63" t="s">
        <v>12079</v>
      </c>
      <c r="B410" s="60" t="s">
        <v>12900</v>
      </c>
      <c r="C410" s="60" t="s">
        <v>12901</v>
      </c>
      <c r="D410" s="63">
        <v>476.0</v>
      </c>
      <c r="E410" s="63" t="s">
        <v>12902</v>
      </c>
      <c r="F410" s="63" t="s">
        <v>582</v>
      </c>
      <c r="G410" s="60" t="s">
        <v>18</v>
      </c>
      <c r="H410" s="126">
        <v>43223.0</v>
      </c>
      <c r="I410" s="126">
        <v>43224.0</v>
      </c>
      <c r="J410" s="121" t="s">
        <v>12903</v>
      </c>
      <c r="K410" s="59" t="s">
        <v>18</v>
      </c>
      <c r="L410" s="60" t="s">
        <v>18</v>
      </c>
      <c r="M410" s="63" t="s">
        <v>18</v>
      </c>
      <c r="N410" s="59" t="s">
        <v>18</v>
      </c>
      <c r="Q410" s="565"/>
      <c r="R410" s="566"/>
    </row>
    <row r="411">
      <c r="A411" s="63" t="s">
        <v>12079</v>
      </c>
      <c r="B411" s="60" t="s">
        <v>12904</v>
      </c>
      <c r="C411" s="60" t="s">
        <v>397</v>
      </c>
      <c r="D411" s="63">
        <v>483.0</v>
      </c>
      <c r="E411" s="63" t="s">
        <v>12905</v>
      </c>
      <c r="F411" s="63" t="s">
        <v>582</v>
      </c>
      <c r="G411" s="60" t="s">
        <v>18</v>
      </c>
      <c r="H411" s="126">
        <v>43224.0</v>
      </c>
      <c r="I411" s="126">
        <v>43236.0</v>
      </c>
      <c r="J411" s="121" t="s">
        <v>12906</v>
      </c>
      <c r="K411" s="59" t="s">
        <v>18</v>
      </c>
      <c r="L411" s="60" t="s">
        <v>18</v>
      </c>
      <c r="M411" s="63" t="s">
        <v>18</v>
      </c>
      <c r="N411" s="59" t="s">
        <v>18</v>
      </c>
      <c r="Q411" s="565"/>
      <c r="R411" s="154"/>
    </row>
    <row r="412" ht="24.75" customHeight="1">
      <c r="A412" s="63" t="s">
        <v>12079</v>
      </c>
      <c r="B412" s="60" t="s">
        <v>12907</v>
      </c>
      <c r="C412" s="60" t="s">
        <v>6178</v>
      </c>
      <c r="D412" s="63">
        <v>491.0</v>
      </c>
      <c r="E412" s="63" t="s">
        <v>12908</v>
      </c>
      <c r="F412" s="63" t="s">
        <v>582</v>
      </c>
      <c r="G412" s="60" t="s">
        <v>18</v>
      </c>
      <c r="H412" s="126">
        <v>43228.0</v>
      </c>
      <c r="I412" s="126">
        <v>43234.0</v>
      </c>
      <c r="J412" s="121" t="s">
        <v>12909</v>
      </c>
      <c r="K412" s="59">
        <v>56261.0</v>
      </c>
      <c r="L412" s="60" t="s">
        <v>18</v>
      </c>
      <c r="M412" s="63" t="s">
        <v>18</v>
      </c>
      <c r="N412" s="59" t="s">
        <v>18</v>
      </c>
      <c r="Q412" s="565"/>
      <c r="R412" s="154"/>
    </row>
    <row r="413" ht="24.75" customHeight="1">
      <c r="A413" s="63" t="s">
        <v>12079</v>
      </c>
      <c r="B413" s="60" t="s">
        <v>12907</v>
      </c>
      <c r="C413" s="60" t="s">
        <v>6178</v>
      </c>
      <c r="D413" s="63" t="s">
        <v>18</v>
      </c>
      <c r="E413" s="63" t="s">
        <v>12908</v>
      </c>
      <c r="F413" s="63" t="s">
        <v>582</v>
      </c>
      <c r="G413" s="60" t="s">
        <v>18</v>
      </c>
      <c r="H413" s="126">
        <v>43234.0</v>
      </c>
      <c r="I413" s="126">
        <v>43235.0</v>
      </c>
      <c r="J413" s="121" t="s">
        <v>12910</v>
      </c>
      <c r="K413" s="59">
        <v>56261.0</v>
      </c>
      <c r="L413" s="60" t="s">
        <v>18</v>
      </c>
      <c r="M413" s="63" t="s">
        <v>18</v>
      </c>
      <c r="N413" s="59" t="s">
        <v>18</v>
      </c>
      <c r="Q413" s="565"/>
      <c r="R413" s="154"/>
    </row>
    <row r="414">
      <c r="A414" s="63" t="s">
        <v>12079</v>
      </c>
      <c r="B414" s="60" t="s">
        <v>12907</v>
      </c>
      <c r="C414" s="60" t="s">
        <v>6178</v>
      </c>
      <c r="D414" s="63" t="s">
        <v>18</v>
      </c>
      <c r="E414" s="63" t="s">
        <v>12908</v>
      </c>
      <c r="F414" s="63" t="s">
        <v>582</v>
      </c>
      <c r="G414" s="60" t="s">
        <v>18</v>
      </c>
      <c r="H414" s="126">
        <v>43250.0</v>
      </c>
      <c r="I414" s="126">
        <v>43250.0</v>
      </c>
      <c r="J414" s="121" t="s">
        <v>12911</v>
      </c>
      <c r="K414" s="59">
        <v>56261.0</v>
      </c>
      <c r="L414" s="60" t="s">
        <v>12912</v>
      </c>
      <c r="M414" s="61" t="s">
        <v>12913</v>
      </c>
      <c r="N414" s="59" t="s">
        <v>18</v>
      </c>
      <c r="Q414" s="565"/>
      <c r="R414" s="154"/>
    </row>
    <row r="415">
      <c r="A415" s="63" t="s">
        <v>12079</v>
      </c>
      <c r="B415" s="60" t="s">
        <v>12907</v>
      </c>
      <c r="C415" s="60" t="s">
        <v>6178</v>
      </c>
      <c r="D415" s="63" t="s">
        <v>18</v>
      </c>
      <c r="E415" s="63" t="s">
        <v>12908</v>
      </c>
      <c r="F415" s="63" t="s">
        <v>582</v>
      </c>
      <c r="G415" s="60" t="s">
        <v>18</v>
      </c>
      <c r="H415" s="126">
        <v>43255.0</v>
      </c>
      <c r="I415" s="126">
        <v>43255.0</v>
      </c>
      <c r="J415" s="121" t="s">
        <v>12914</v>
      </c>
      <c r="K415" s="59">
        <v>56261.0</v>
      </c>
      <c r="L415" s="60" t="s">
        <v>12912</v>
      </c>
      <c r="M415" s="61" t="s">
        <v>12913</v>
      </c>
      <c r="N415" s="59" t="s">
        <v>18</v>
      </c>
      <c r="Q415" s="565"/>
      <c r="R415" s="154"/>
    </row>
    <row r="416" ht="27.0" customHeight="1">
      <c r="A416" s="63" t="s">
        <v>12079</v>
      </c>
      <c r="B416" s="60" t="s">
        <v>12907</v>
      </c>
      <c r="C416" s="60" t="s">
        <v>6178</v>
      </c>
      <c r="D416" s="63" t="s">
        <v>18</v>
      </c>
      <c r="E416" s="63" t="s">
        <v>12908</v>
      </c>
      <c r="F416" s="63" t="s">
        <v>582</v>
      </c>
      <c r="G416" s="60" t="s">
        <v>18</v>
      </c>
      <c r="H416" s="126">
        <v>43260.0</v>
      </c>
      <c r="I416" s="126">
        <v>43260.0</v>
      </c>
      <c r="J416" s="121" t="s">
        <v>12915</v>
      </c>
      <c r="K416" s="59">
        <v>56261.0</v>
      </c>
      <c r="L416" s="60" t="s">
        <v>12912</v>
      </c>
      <c r="M416" s="61" t="s">
        <v>12913</v>
      </c>
      <c r="N416" s="66">
        <v>56261.0</v>
      </c>
      <c r="Q416" s="565" t="s">
        <v>18</v>
      </c>
      <c r="R416" s="154" t="s">
        <v>18</v>
      </c>
    </row>
    <row r="417" ht="24.0" customHeight="1">
      <c r="A417" s="63" t="s">
        <v>12079</v>
      </c>
      <c r="B417" s="60" t="s">
        <v>12916</v>
      </c>
      <c r="C417" s="60" t="s">
        <v>12917</v>
      </c>
      <c r="D417" s="63">
        <v>493.0</v>
      </c>
      <c r="E417" s="63" t="s">
        <v>12918</v>
      </c>
      <c r="F417" s="63" t="s">
        <v>582</v>
      </c>
      <c r="G417" s="60" t="s">
        <v>18</v>
      </c>
      <c r="H417" s="126">
        <v>43228.0</v>
      </c>
      <c r="I417" s="126">
        <v>43231.0</v>
      </c>
      <c r="J417" s="121" t="s">
        <v>12919</v>
      </c>
      <c r="K417" s="63" t="s">
        <v>18</v>
      </c>
      <c r="L417" s="60" t="s">
        <v>18</v>
      </c>
      <c r="M417" s="63" t="s">
        <v>18</v>
      </c>
      <c r="N417" s="59" t="s">
        <v>18</v>
      </c>
      <c r="Q417" s="565"/>
      <c r="R417" s="566"/>
    </row>
    <row r="418" ht="24.0" customHeight="1">
      <c r="A418" s="63" t="s">
        <v>12079</v>
      </c>
      <c r="B418" s="60" t="s">
        <v>1275</v>
      </c>
      <c r="C418" s="60" t="s">
        <v>326</v>
      </c>
      <c r="D418" s="63" t="s">
        <v>18</v>
      </c>
      <c r="E418" s="63" t="s">
        <v>8381</v>
      </c>
      <c r="F418" s="63" t="s">
        <v>582</v>
      </c>
      <c r="G418" s="60" t="s">
        <v>18</v>
      </c>
      <c r="H418" s="126">
        <v>43315.0</v>
      </c>
      <c r="I418" s="126">
        <v>43318.0</v>
      </c>
      <c r="J418" s="121" t="s">
        <v>12920</v>
      </c>
      <c r="K418" s="59">
        <v>1830909.0</v>
      </c>
      <c r="L418" s="60" t="s">
        <v>18</v>
      </c>
      <c r="M418" s="61" t="s">
        <v>8383</v>
      </c>
      <c r="N418" s="59" t="s">
        <v>18</v>
      </c>
      <c r="Q418" s="565"/>
      <c r="R418" s="566"/>
    </row>
    <row r="419">
      <c r="A419" s="63" t="s">
        <v>12079</v>
      </c>
      <c r="B419" s="60" t="s">
        <v>1275</v>
      </c>
      <c r="C419" s="60" t="s">
        <v>326</v>
      </c>
      <c r="D419" s="63" t="s">
        <v>18</v>
      </c>
      <c r="E419" s="63" t="s">
        <v>8381</v>
      </c>
      <c r="F419" s="63" t="s">
        <v>582</v>
      </c>
      <c r="G419" s="60" t="s">
        <v>18</v>
      </c>
      <c r="H419" s="126">
        <v>43340.0</v>
      </c>
      <c r="I419" s="126">
        <v>43343.0</v>
      </c>
      <c r="J419" s="121" t="s">
        <v>12921</v>
      </c>
      <c r="K419" s="59">
        <v>1830909.0</v>
      </c>
      <c r="L419" s="60" t="s">
        <v>8382</v>
      </c>
      <c r="M419" s="61" t="s">
        <v>8383</v>
      </c>
      <c r="N419" s="59" t="s">
        <v>18</v>
      </c>
      <c r="Q419" s="565"/>
      <c r="R419" s="566"/>
    </row>
    <row r="420">
      <c r="A420" s="63" t="s">
        <v>12079</v>
      </c>
      <c r="B420" s="60" t="s">
        <v>7339</v>
      </c>
      <c r="C420" s="60" t="s">
        <v>7365</v>
      </c>
      <c r="D420" s="63" t="s">
        <v>12922</v>
      </c>
      <c r="E420" s="63" t="s">
        <v>12923</v>
      </c>
      <c r="F420" s="63" t="s">
        <v>582</v>
      </c>
      <c r="G420" s="60" t="s">
        <v>6475</v>
      </c>
      <c r="H420" s="126">
        <v>43231.0</v>
      </c>
      <c r="I420" s="126">
        <v>43306.0</v>
      </c>
      <c r="J420" s="121" t="s">
        <v>12924</v>
      </c>
      <c r="K420" s="59">
        <v>7.301600532E7</v>
      </c>
      <c r="L420" s="60" t="s">
        <v>18</v>
      </c>
      <c r="M420" s="63" t="s">
        <v>18</v>
      </c>
      <c r="N420" s="59" t="s">
        <v>18</v>
      </c>
      <c r="Q420" s="565"/>
      <c r="R420" s="566"/>
    </row>
    <row r="421">
      <c r="A421" s="63" t="s">
        <v>12175</v>
      </c>
      <c r="B421" s="60" t="s">
        <v>12925</v>
      </c>
      <c r="C421" s="60" t="s">
        <v>5671</v>
      </c>
      <c r="D421" s="63">
        <v>435.0</v>
      </c>
      <c r="E421" s="63" t="s">
        <v>12926</v>
      </c>
      <c r="F421" s="63" t="s">
        <v>582</v>
      </c>
      <c r="G421" s="60" t="s">
        <v>6475</v>
      </c>
      <c r="H421" s="126">
        <v>43231.0</v>
      </c>
      <c r="I421" s="126">
        <v>43235.0</v>
      </c>
      <c r="J421" s="121" t="s">
        <v>12927</v>
      </c>
      <c r="K421" s="59">
        <v>425859.0</v>
      </c>
      <c r="L421" s="60" t="s">
        <v>18</v>
      </c>
      <c r="M421" s="63" t="s">
        <v>18</v>
      </c>
      <c r="N421" s="59" t="s">
        <v>18</v>
      </c>
      <c r="Q421" s="565"/>
      <c r="R421" s="566"/>
    </row>
    <row r="422">
      <c r="A422" s="63" t="s">
        <v>12175</v>
      </c>
      <c r="B422" s="60" t="s">
        <v>12925</v>
      </c>
      <c r="C422" s="60" t="s">
        <v>5671</v>
      </c>
      <c r="D422" s="63">
        <v>466.0</v>
      </c>
      <c r="E422" s="63" t="s">
        <v>12926</v>
      </c>
      <c r="F422" s="63" t="s">
        <v>582</v>
      </c>
      <c r="G422" s="60" t="s">
        <v>6475</v>
      </c>
      <c r="H422" s="126">
        <v>43238.0</v>
      </c>
      <c r="I422" s="126">
        <v>43244.0</v>
      </c>
      <c r="J422" s="121" t="s">
        <v>12928</v>
      </c>
      <c r="K422" s="59">
        <v>433359.0</v>
      </c>
      <c r="L422" s="60" t="s">
        <v>12929</v>
      </c>
      <c r="M422" s="63" t="s">
        <v>18</v>
      </c>
      <c r="N422" s="59" t="s">
        <v>18</v>
      </c>
      <c r="Q422" s="565"/>
      <c r="R422" s="566"/>
    </row>
    <row r="423">
      <c r="A423" s="63" t="s">
        <v>12175</v>
      </c>
      <c r="B423" s="60" t="s">
        <v>12925</v>
      </c>
      <c r="C423" s="60" t="s">
        <v>5671</v>
      </c>
      <c r="D423" s="63">
        <v>466.0</v>
      </c>
      <c r="E423" s="63" t="s">
        <v>12926</v>
      </c>
      <c r="F423" s="63" t="s">
        <v>582</v>
      </c>
      <c r="G423" s="60" t="s">
        <v>6475</v>
      </c>
      <c r="H423" s="126">
        <v>43249.0</v>
      </c>
      <c r="I423" s="126">
        <v>43249.0</v>
      </c>
      <c r="J423" s="121" t="s">
        <v>12930</v>
      </c>
      <c r="K423" s="59">
        <v>433359.0</v>
      </c>
      <c r="L423" s="60" t="s">
        <v>12929</v>
      </c>
      <c r="M423" s="61" t="s">
        <v>12931</v>
      </c>
      <c r="N423" s="66">
        <v>433359.0</v>
      </c>
      <c r="Q423" s="565"/>
      <c r="R423" s="566"/>
    </row>
    <row r="424" ht="28.5" customHeight="1">
      <c r="A424" s="63" t="s">
        <v>12079</v>
      </c>
      <c r="B424" s="60" t="s">
        <v>12765</v>
      </c>
      <c r="C424" s="60" t="s">
        <v>153</v>
      </c>
      <c r="D424" s="63">
        <v>506.0</v>
      </c>
      <c r="E424" s="63" t="s">
        <v>12932</v>
      </c>
      <c r="F424" s="63" t="s">
        <v>582</v>
      </c>
      <c r="G424" s="60" t="s">
        <v>18</v>
      </c>
      <c r="H424" s="126">
        <v>43234.0</v>
      </c>
      <c r="I424" s="126">
        <v>43236.0</v>
      </c>
      <c r="J424" s="121" t="s">
        <v>12933</v>
      </c>
      <c r="K424" s="59">
        <v>731010.0</v>
      </c>
      <c r="L424" s="60" t="s">
        <v>18</v>
      </c>
      <c r="M424" s="63" t="s">
        <v>18</v>
      </c>
      <c r="N424" s="59" t="s">
        <v>18</v>
      </c>
      <c r="Q424" s="565"/>
      <c r="R424" s="566"/>
    </row>
    <row r="425">
      <c r="A425" s="63">
        <v>2.0</v>
      </c>
      <c r="B425" s="60" t="s">
        <v>7414</v>
      </c>
      <c r="C425" s="60" t="s">
        <v>5734</v>
      </c>
      <c r="D425" s="63">
        <v>978.0</v>
      </c>
      <c r="E425" s="63" t="s">
        <v>7415</v>
      </c>
      <c r="F425" s="63" t="s">
        <v>582</v>
      </c>
      <c r="G425" s="60" t="s">
        <v>6475</v>
      </c>
      <c r="H425" s="126">
        <v>43423.0</v>
      </c>
      <c r="I425" s="126">
        <v>43432.0</v>
      </c>
      <c r="J425" s="121" t="s">
        <v>12934</v>
      </c>
      <c r="K425" s="59">
        <v>526156.0</v>
      </c>
      <c r="L425" s="60" t="s">
        <v>7416</v>
      </c>
      <c r="M425" s="61" t="s">
        <v>7417</v>
      </c>
      <c r="N425" s="66" t="s">
        <v>18</v>
      </c>
      <c r="Q425" s="565" t="s">
        <v>18</v>
      </c>
      <c r="R425" s="566" t="s">
        <v>18</v>
      </c>
    </row>
    <row r="426" ht="23.25" customHeight="1">
      <c r="A426" s="63" t="s">
        <v>12079</v>
      </c>
      <c r="B426" s="60" t="s">
        <v>7879</v>
      </c>
      <c r="C426" s="60" t="s">
        <v>12935</v>
      </c>
      <c r="D426" s="63">
        <v>523.0</v>
      </c>
      <c r="E426" s="63" t="s">
        <v>12936</v>
      </c>
      <c r="F426" s="63" t="s">
        <v>582</v>
      </c>
      <c r="G426" s="60" t="s">
        <v>18</v>
      </c>
      <c r="H426" s="126">
        <v>43238.0</v>
      </c>
      <c r="I426" s="126">
        <v>43241.0</v>
      </c>
      <c r="J426" s="121" t="s">
        <v>12937</v>
      </c>
      <c r="K426" s="59">
        <v>1202626.0</v>
      </c>
      <c r="L426" s="60" t="s">
        <v>18</v>
      </c>
      <c r="M426" s="63" t="s">
        <v>18</v>
      </c>
      <c r="N426" s="59" t="s">
        <v>18</v>
      </c>
      <c r="Q426" s="565"/>
      <c r="R426" s="566"/>
    </row>
    <row r="427" ht="23.25" customHeight="1">
      <c r="A427" s="63" t="s">
        <v>12175</v>
      </c>
      <c r="B427" s="60" t="s">
        <v>457</v>
      </c>
      <c r="C427" s="60" t="s">
        <v>6373</v>
      </c>
      <c r="D427" s="63" t="s">
        <v>12938</v>
      </c>
      <c r="E427" s="63" t="s">
        <v>12939</v>
      </c>
      <c r="F427" s="63" t="s">
        <v>582</v>
      </c>
      <c r="G427" s="60" t="s">
        <v>18</v>
      </c>
      <c r="H427" s="126">
        <v>43238.0</v>
      </c>
      <c r="I427" s="126">
        <v>43245.0</v>
      </c>
      <c r="J427" s="121" t="s">
        <v>12940</v>
      </c>
      <c r="K427" s="59">
        <v>6520241.0</v>
      </c>
      <c r="L427" s="60" t="s">
        <v>18</v>
      </c>
      <c r="M427" s="63" t="s">
        <v>18</v>
      </c>
      <c r="N427" s="59" t="s">
        <v>18</v>
      </c>
      <c r="Q427" s="565" t="s">
        <v>18</v>
      </c>
      <c r="R427" s="566" t="s">
        <v>18</v>
      </c>
    </row>
    <row r="428" ht="23.25" customHeight="1">
      <c r="A428" s="63" t="s">
        <v>577</v>
      </c>
      <c r="B428" s="60" t="s">
        <v>12941</v>
      </c>
      <c r="C428" s="60" t="s">
        <v>7383</v>
      </c>
      <c r="D428" s="63">
        <v>516.0</v>
      </c>
      <c r="E428" s="63" t="s">
        <v>12942</v>
      </c>
      <c r="F428" s="63" t="s">
        <v>582</v>
      </c>
      <c r="G428" s="60" t="s">
        <v>18</v>
      </c>
      <c r="H428" s="126">
        <v>43238.0</v>
      </c>
      <c r="I428" s="126">
        <v>43241.0</v>
      </c>
      <c r="J428" s="121" t="s">
        <v>12943</v>
      </c>
      <c r="K428" s="59">
        <v>206859.0</v>
      </c>
      <c r="L428" s="60" t="s">
        <v>18</v>
      </c>
      <c r="M428" s="63" t="s">
        <v>18</v>
      </c>
      <c r="N428" s="59" t="s">
        <v>18</v>
      </c>
      <c r="Q428" s="565"/>
      <c r="R428" s="566"/>
    </row>
    <row r="429" ht="23.25" customHeight="1">
      <c r="A429" s="63" t="s">
        <v>577</v>
      </c>
      <c r="B429" s="60" t="s">
        <v>12941</v>
      </c>
      <c r="C429" s="60" t="s">
        <v>7383</v>
      </c>
      <c r="D429" s="63">
        <v>516.0</v>
      </c>
      <c r="E429" s="63" t="s">
        <v>12942</v>
      </c>
      <c r="F429" s="63" t="s">
        <v>582</v>
      </c>
      <c r="G429" s="60" t="s">
        <v>18</v>
      </c>
      <c r="H429" s="126">
        <v>43362.0</v>
      </c>
      <c r="I429" s="126">
        <v>43368.0</v>
      </c>
      <c r="J429" s="121" t="s">
        <v>12944</v>
      </c>
      <c r="K429" s="59">
        <v>409665.0</v>
      </c>
      <c r="L429" s="60" t="s">
        <v>12945</v>
      </c>
      <c r="M429" s="63" t="s">
        <v>18</v>
      </c>
      <c r="N429" s="59" t="s">
        <v>18</v>
      </c>
      <c r="Q429" s="565"/>
      <c r="R429" s="566"/>
    </row>
    <row r="430" ht="23.25" customHeight="1">
      <c r="A430" s="63">
        <v>1.0</v>
      </c>
      <c r="B430" s="60" t="s">
        <v>7382</v>
      </c>
      <c r="C430" s="60" t="s">
        <v>7383</v>
      </c>
      <c r="D430" s="63">
        <v>774.0</v>
      </c>
      <c r="E430" s="63" t="s">
        <v>12942</v>
      </c>
      <c r="F430" s="63" t="s">
        <v>582</v>
      </c>
      <c r="G430" s="60" t="s">
        <v>18</v>
      </c>
      <c r="H430" s="126">
        <v>43368.0</v>
      </c>
      <c r="I430" s="126">
        <v>43390.0</v>
      </c>
      <c r="J430" s="121" t="s">
        <v>12946</v>
      </c>
      <c r="K430" s="59">
        <v>409665.0</v>
      </c>
      <c r="L430" s="60" t="s">
        <v>12947</v>
      </c>
      <c r="M430" s="63" t="s">
        <v>18</v>
      </c>
      <c r="N430" s="59" t="s">
        <v>18</v>
      </c>
      <c r="Q430" s="565"/>
      <c r="R430" s="566"/>
    </row>
    <row r="431" ht="23.25" customHeight="1">
      <c r="A431" s="63">
        <v>1.0</v>
      </c>
      <c r="B431" s="60" t="s">
        <v>7382</v>
      </c>
      <c r="C431" s="60" t="s">
        <v>7383</v>
      </c>
      <c r="D431" s="63" t="s">
        <v>18</v>
      </c>
      <c r="E431" s="63" t="s">
        <v>12942</v>
      </c>
      <c r="F431" s="63" t="s">
        <v>582</v>
      </c>
      <c r="G431" s="60" t="s">
        <v>18</v>
      </c>
      <c r="H431" s="126">
        <v>43397.0</v>
      </c>
      <c r="I431" s="126">
        <v>43397.0</v>
      </c>
      <c r="J431" s="121" t="s">
        <v>12948</v>
      </c>
      <c r="K431" s="59">
        <v>409665.0</v>
      </c>
      <c r="L431" s="60" t="s">
        <v>12947</v>
      </c>
      <c r="M431" s="61" t="s">
        <v>12949</v>
      </c>
      <c r="N431" s="66">
        <v>122899.5</v>
      </c>
      <c r="Q431" s="565"/>
      <c r="R431" s="566"/>
    </row>
    <row r="432" ht="23.25" customHeight="1">
      <c r="A432" s="63">
        <v>1.0</v>
      </c>
      <c r="B432" s="60" t="s">
        <v>7382</v>
      </c>
      <c r="C432" s="60" t="s">
        <v>7383</v>
      </c>
      <c r="D432" s="63" t="s">
        <v>18</v>
      </c>
      <c r="E432" s="63" t="s">
        <v>12942</v>
      </c>
      <c r="F432" s="63" t="s">
        <v>582</v>
      </c>
      <c r="G432" s="60" t="s">
        <v>18</v>
      </c>
      <c r="H432" s="126">
        <v>43397.0</v>
      </c>
      <c r="I432" s="126">
        <v>43397.0</v>
      </c>
      <c r="J432" s="121" t="s">
        <v>12948</v>
      </c>
      <c r="K432" s="59">
        <v>409665.0</v>
      </c>
      <c r="L432" s="60" t="s">
        <v>12947</v>
      </c>
      <c r="M432" s="61" t="s">
        <v>12949</v>
      </c>
      <c r="N432" s="66">
        <v>286765.5</v>
      </c>
      <c r="Q432" s="565" t="s">
        <v>18</v>
      </c>
      <c r="R432" s="566" t="s">
        <v>18</v>
      </c>
    </row>
    <row r="433">
      <c r="A433" s="63" t="s">
        <v>12175</v>
      </c>
      <c r="B433" s="60" t="s">
        <v>9943</v>
      </c>
      <c r="C433" s="60" t="s">
        <v>397</v>
      </c>
      <c r="D433" s="63">
        <v>505.0</v>
      </c>
      <c r="E433" s="63" t="s">
        <v>12950</v>
      </c>
      <c r="F433" s="63" t="s">
        <v>582</v>
      </c>
      <c r="G433" s="60" t="s">
        <v>5736</v>
      </c>
      <c r="H433" s="126">
        <v>43271.0</v>
      </c>
      <c r="I433" s="126">
        <v>43287.0</v>
      </c>
      <c r="J433" s="121" t="s">
        <v>12951</v>
      </c>
      <c r="K433" s="59">
        <v>3568577.0</v>
      </c>
      <c r="L433" s="60" t="s">
        <v>18</v>
      </c>
      <c r="M433" s="63" t="s">
        <v>18</v>
      </c>
      <c r="N433" s="59" t="s">
        <v>18</v>
      </c>
      <c r="Q433" s="565"/>
      <c r="R433" s="566"/>
    </row>
    <row r="434" ht="28.5" customHeight="1">
      <c r="A434" s="63" t="s">
        <v>12175</v>
      </c>
      <c r="B434" s="60" t="s">
        <v>580</v>
      </c>
      <c r="C434" s="60" t="s">
        <v>12644</v>
      </c>
      <c r="D434" s="63" t="s">
        <v>18</v>
      </c>
      <c r="E434" s="63" t="s">
        <v>12952</v>
      </c>
      <c r="F434" s="63" t="s">
        <v>582</v>
      </c>
      <c r="G434" s="60" t="s">
        <v>5228</v>
      </c>
      <c r="H434" s="126">
        <v>43236.0</v>
      </c>
      <c r="I434" s="126">
        <v>43299.0</v>
      </c>
      <c r="J434" s="121" t="s">
        <v>12953</v>
      </c>
      <c r="K434" s="59">
        <v>3.0037338E7</v>
      </c>
      <c r="L434" s="60" t="s">
        <v>18</v>
      </c>
      <c r="M434" s="63" t="s">
        <v>18</v>
      </c>
      <c r="N434" s="59" t="s">
        <v>18</v>
      </c>
      <c r="Q434" s="565"/>
      <c r="R434" s="566"/>
    </row>
    <row r="435">
      <c r="A435" s="63" t="s">
        <v>12103</v>
      </c>
      <c r="B435" s="137" t="s">
        <v>12954</v>
      </c>
      <c r="C435" s="60" t="s">
        <v>4243</v>
      </c>
      <c r="D435" s="63">
        <v>564.0</v>
      </c>
      <c r="E435" s="63" t="s">
        <v>12955</v>
      </c>
      <c r="F435" s="63" t="s">
        <v>582</v>
      </c>
      <c r="G435" s="60" t="s">
        <v>2440</v>
      </c>
      <c r="H435" s="126">
        <v>43250.0</v>
      </c>
      <c r="I435" s="126">
        <v>43250.0</v>
      </c>
      <c r="J435" s="121" t="s">
        <v>12956</v>
      </c>
      <c r="K435" s="59">
        <v>36630.0</v>
      </c>
      <c r="L435" s="60" t="s">
        <v>12957</v>
      </c>
      <c r="M435" s="63" t="s">
        <v>18</v>
      </c>
      <c r="N435" s="59" t="s">
        <v>18</v>
      </c>
      <c r="Q435" s="565"/>
      <c r="R435" s="566"/>
    </row>
    <row r="436">
      <c r="A436" s="63" t="s">
        <v>12103</v>
      </c>
      <c r="B436" s="137" t="s">
        <v>12954</v>
      </c>
      <c r="C436" s="60" t="s">
        <v>4243</v>
      </c>
      <c r="D436" s="63" t="s">
        <v>18</v>
      </c>
      <c r="E436" s="63" t="s">
        <v>12955</v>
      </c>
      <c r="F436" s="63" t="s">
        <v>582</v>
      </c>
      <c r="G436" s="60" t="s">
        <v>2440</v>
      </c>
      <c r="H436" s="126">
        <v>43284.0</v>
      </c>
      <c r="I436" s="126">
        <v>43284.0</v>
      </c>
      <c r="J436" s="121" t="s">
        <v>12958</v>
      </c>
      <c r="K436" s="59">
        <v>36630.0</v>
      </c>
      <c r="L436" s="60" t="s">
        <v>12957</v>
      </c>
      <c r="M436" s="61" t="s">
        <v>12959</v>
      </c>
      <c r="N436" s="66">
        <v>36630.0</v>
      </c>
      <c r="Q436" s="565"/>
      <c r="R436" s="566"/>
    </row>
    <row r="437">
      <c r="A437" s="63" t="s">
        <v>12079</v>
      </c>
      <c r="B437" s="60" t="s">
        <v>11353</v>
      </c>
      <c r="C437" s="60" t="s">
        <v>6755</v>
      </c>
      <c r="D437" s="63">
        <v>555.0</v>
      </c>
      <c r="E437" s="63" t="s">
        <v>12960</v>
      </c>
      <c r="F437" s="63" t="s">
        <v>582</v>
      </c>
      <c r="G437" s="60" t="s">
        <v>18</v>
      </c>
      <c r="H437" s="126">
        <v>43244.0</v>
      </c>
      <c r="I437" s="126">
        <v>43245.0</v>
      </c>
      <c r="J437" s="121" t="s">
        <v>12961</v>
      </c>
      <c r="K437" s="59">
        <v>52757.0</v>
      </c>
      <c r="L437" s="60" t="s">
        <v>12962</v>
      </c>
      <c r="M437" s="63" t="s">
        <v>18</v>
      </c>
      <c r="N437" s="63" t="s">
        <v>18</v>
      </c>
      <c r="Q437" s="565" t="s">
        <v>18</v>
      </c>
      <c r="R437" s="566" t="s">
        <v>18</v>
      </c>
    </row>
    <row r="438">
      <c r="A438" s="63" t="s">
        <v>12079</v>
      </c>
      <c r="B438" s="60" t="s">
        <v>11353</v>
      </c>
      <c r="C438" s="60" t="s">
        <v>6755</v>
      </c>
      <c r="D438" s="63">
        <v>555.0</v>
      </c>
      <c r="E438" s="63" t="s">
        <v>12960</v>
      </c>
      <c r="F438" s="63" t="s">
        <v>582</v>
      </c>
      <c r="G438" s="60" t="s">
        <v>18</v>
      </c>
      <c r="H438" s="126">
        <v>43258.0</v>
      </c>
      <c r="I438" s="126">
        <v>43258.0</v>
      </c>
      <c r="J438" s="121" t="s">
        <v>12963</v>
      </c>
      <c r="K438" s="59">
        <v>52757.0</v>
      </c>
      <c r="L438" s="60" t="s">
        <v>12962</v>
      </c>
      <c r="M438" s="63" t="s">
        <v>18</v>
      </c>
      <c r="N438" s="63" t="s">
        <v>18</v>
      </c>
      <c r="Q438" s="565" t="s">
        <v>18</v>
      </c>
      <c r="R438" s="566" t="s">
        <v>18</v>
      </c>
    </row>
    <row r="439" ht="24.75" customHeight="1">
      <c r="A439" s="63" t="s">
        <v>12079</v>
      </c>
      <c r="B439" s="60" t="s">
        <v>11353</v>
      </c>
      <c r="C439" s="60" t="s">
        <v>6755</v>
      </c>
      <c r="D439" s="63">
        <v>555.0</v>
      </c>
      <c r="E439" s="63" t="s">
        <v>12960</v>
      </c>
      <c r="F439" s="63" t="s">
        <v>582</v>
      </c>
      <c r="G439" s="60" t="s">
        <v>18</v>
      </c>
      <c r="H439" s="126">
        <v>43259.0</v>
      </c>
      <c r="I439" s="126">
        <v>43265.0</v>
      </c>
      <c r="J439" s="121" t="s">
        <v>12964</v>
      </c>
      <c r="K439" s="59">
        <v>65007.0</v>
      </c>
      <c r="L439" s="60" t="s">
        <v>12965</v>
      </c>
      <c r="M439" s="63" t="s">
        <v>18</v>
      </c>
      <c r="N439" s="63" t="s">
        <v>18</v>
      </c>
      <c r="Q439" s="565"/>
      <c r="R439" s="566"/>
    </row>
    <row r="440" ht="24.0" customHeight="1">
      <c r="A440" s="63" t="s">
        <v>12079</v>
      </c>
      <c r="B440" s="60" t="s">
        <v>11353</v>
      </c>
      <c r="C440" s="60" t="s">
        <v>6755</v>
      </c>
      <c r="D440" s="63" t="s">
        <v>18</v>
      </c>
      <c r="E440" s="63" t="s">
        <v>12960</v>
      </c>
      <c r="F440" s="63" t="s">
        <v>582</v>
      </c>
      <c r="G440" s="60" t="s">
        <v>2440</v>
      </c>
      <c r="H440" s="126">
        <v>43308.0</v>
      </c>
      <c r="I440" s="126">
        <v>43308.0</v>
      </c>
      <c r="J440" s="121" t="s">
        <v>12734</v>
      </c>
      <c r="K440" s="59">
        <v>65007.0</v>
      </c>
      <c r="L440" s="60" t="s">
        <v>12965</v>
      </c>
      <c r="M440" s="61" t="s">
        <v>12966</v>
      </c>
      <c r="N440" s="66">
        <v>65007.0</v>
      </c>
      <c r="Q440" s="565"/>
      <c r="R440" s="566"/>
    </row>
    <row r="441" ht="24.0" customHeight="1">
      <c r="A441" s="63" t="s">
        <v>12079</v>
      </c>
      <c r="B441" s="60" t="s">
        <v>7542</v>
      </c>
      <c r="C441" s="60" t="s">
        <v>397</v>
      </c>
      <c r="D441" s="63">
        <v>494.0</v>
      </c>
      <c r="E441" s="63" t="s">
        <v>12967</v>
      </c>
      <c r="F441" s="63" t="s">
        <v>582</v>
      </c>
      <c r="G441" s="60" t="s">
        <v>6475</v>
      </c>
      <c r="H441" s="126">
        <v>43231.0</v>
      </c>
      <c r="I441" s="126">
        <v>43236.0</v>
      </c>
      <c r="J441" s="121" t="s">
        <v>12968</v>
      </c>
      <c r="K441" s="63" t="s">
        <v>18</v>
      </c>
      <c r="L441" s="60" t="s">
        <v>18</v>
      </c>
      <c r="M441" s="63" t="s">
        <v>18</v>
      </c>
      <c r="N441" s="59" t="s">
        <v>18</v>
      </c>
      <c r="Q441" s="565"/>
      <c r="R441" s="566"/>
    </row>
    <row r="442" ht="24.75" customHeight="1">
      <c r="A442" s="63" t="s">
        <v>12079</v>
      </c>
      <c r="B442" s="60" t="s">
        <v>7542</v>
      </c>
      <c r="C442" s="60" t="s">
        <v>397</v>
      </c>
      <c r="D442" s="63" t="s">
        <v>18</v>
      </c>
      <c r="E442" s="63" t="s">
        <v>12967</v>
      </c>
      <c r="F442" s="63" t="s">
        <v>582</v>
      </c>
      <c r="G442" s="60" t="s">
        <v>6475</v>
      </c>
      <c r="H442" s="126">
        <v>43244.0</v>
      </c>
      <c r="I442" s="126">
        <v>43248.0</v>
      </c>
      <c r="J442" s="121" t="s">
        <v>12969</v>
      </c>
      <c r="K442" s="59" t="s">
        <v>18</v>
      </c>
      <c r="L442" s="60" t="s">
        <v>18</v>
      </c>
      <c r="M442" s="63" t="s">
        <v>18</v>
      </c>
      <c r="N442" s="59" t="s">
        <v>18</v>
      </c>
      <c r="Q442" s="565"/>
      <c r="R442" s="566"/>
    </row>
    <row r="443">
      <c r="A443" s="63" t="s">
        <v>12079</v>
      </c>
      <c r="B443" s="60" t="s">
        <v>7542</v>
      </c>
      <c r="C443" s="60" t="s">
        <v>571</v>
      </c>
      <c r="D443" s="63" t="s">
        <v>18</v>
      </c>
      <c r="E443" s="63" t="s">
        <v>12967</v>
      </c>
      <c r="F443" s="63" t="s">
        <v>582</v>
      </c>
      <c r="G443" s="60" t="s">
        <v>6475</v>
      </c>
      <c r="H443" s="126">
        <v>43259.0</v>
      </c>
      <c r="I443" s="126">
        <v>43270.0</v>
      </c>
      <c r="J443" s="121" t="s">
        <v>12970</v>
      </c>
      <c r="K443" s="59">
        <v>5010863.0</v>
      </c>
      <c r="L443" s="60" t="s">
        <v>18</v>
      </c>
      <c r="M443" s="63" t="s">
        <v>18</v>
      </c>
      <c r="N443" s="59" t="s">
        <v>18</v>
      </c>
      <c r="Q443" s="565"/>
      <c r="R443" s="566"/>
    </row>
    <row r="444">
      <c r="A444" s="63" t="s">
        <v>12079</v>
      </c>
      <c r="B444" s="60" t="s">
        <v>7542</v>
      </c>
      <c r="C444" s="60" t="s">
        <v>571</v>
      </c>
      <c r="D444" s="63" t="s">
        <v>18</v>
      </c>
      <c r="E444" s="63" t="s">
        <v>12967</v>
      </c>
      <c r="F444" s="63" t="s">
        <v>582</v>
      </c>
      <c r="G444" s="60" t="s">
        <v>6475</v>
      </c>
      <c r="H444" s="126">
        <v>43271.0</v>
      </c>
      <c r="I444" s="126">
        <v>43273.0</v>
      </c>
      <c r="J444" s="121" t="s">
        <v>12971</v>
      </c>
      <c r="K444" s="59">
        <v>5043563.0</v>
      </c>
      <c r="L444" s="60" t="s">
        <v>18</v>
      </c>
      <c r="M444" s="63" t="s">
        <v>18</v>
      </c>
      <c r="N444" s="59" t="s">
        <v>18</v>
      </c>
      <c r="Q444" s="565"/>
      <c r="R444" s="566"/>
    </row>
    <row r="445" ht="24.75" customHeight="1">
      <c r="A445" s="63" t="s">
        <v>12175</v>
      </c>
      <c r="B445" s="60" t="s">
        <v>6911</v>
      </c>
      <c r="C445" s="60" t="s">
        <v>6912</v>
      </c>
      <c r="D445" s="63" t="s">
        <v>18</v>
      </c>
      <c r="E445" s="63" t="s">
        <v>6913</v>
      </c>
      <c r="F445" s="63" t="s">
        <v>582</v>
      </c>
      <c r="G445" s="60" t="s">
        <v>6475</v>
      </c>
      <c r="H445" s="126">
        <v>43245.0</v>
      </c>
      <c r="I445" s="126">
        <v>43249.0</v>
      </c>
      <c r="J445" s="121" t="s">
        <v>12972</v>
      </c>
      <c r="K445" s="59">
        <v>1.4340454E7</v>
      </c>
      <c r="L445" s="60" t="s">
        <v>18</v>
      </c>
      <c r="M445" s="63" t="s">
        <v>18</v>
      </c>
      <c r="N445" s="59" t="s">
        <v>18</v>
      </c>
      <c r="Q445" s="565"/>
      <c r="R445" s="566"/>
    </row>
    <row r="446">
      <c r="A446" s="63" t="s">
        <v>12175</v>
      </c>
      <c r="B446" s="60" t="s">
        <v>6911</v>
      </c>
      <c r="C446" s="60" t="s">
        <v>6912</v>
      </c>
      <c r="D446" s="63" t="s">
        <v>18</v>
      </c>
      <c r="E446" s="63" t="s">
        <v>6913</v>
      </c>
      <c r="F446" s="63" t="s">
        <v>582</v>
      </c>
      <c r="G446" s="60" t="s">
        <v>6475</v>
      </c>
      <c r="H446" s="126">
        <v>43256.0</v>
      </c>
      <c r="I446" s="126">
        <v>43285.0</v>
      </c>
      <c r="J446" s="121" t="s">
        <v>12973</v>
      </c>
      <c r="K446" s="63" t="s">
        <v>18</v>
      </c>
      <c r="L446" s="63" t="s">
        <v>18</v>
      </c>
      <c r="M446" s="63" t="s">
        <v>18</v>
      </c>
      <c r="N446" s="63" t="s">
        <v>18</v>
      </c>
      <c r="Q446" s="565" t="s">
        <v>18</v>
      </c>
      <c r="R446" s="566" t="s">
        <v>18</v>
      </c>
    </row>
    <row r="447">
      <c r="A447" s="63" t="s">
        <v>12175</v>
      </c>
      <c r="B447" s="60" t="s">
        <v>6911</v>
      </c>
      <c r="C447" s="60" t="s">
        <v>6912</v>
      </c>
      <c r="D447" s="63" t="s">
        <v>18</v>
      </c>
      <c r="E447" s="63" t="s">
        <v>6913</v>
      </c>
      <c r="F447" s="63" t="s">
        <v>582</v>
      </c>
      <c r="G447" s="60" t="s">
        <v>6475</v>
      </c>
      <c r="H447" s="126">
        <v>43286.0</v>
      </c>
      <c r="I447" s="126">
        <v>43300.0</v>
      </c>
      <c r="J447" s="121" t="s">
        <v>12974</v>
      </c>
      <c r="K447" s="59" t="s">
        <v>18</v>
      </c>
      <c r="L447" s="60" t="s">
        <v>18</v>
      </c>
      <c r="M447" s="61" t="s">
        <v>18</v>
      </c>
      <c r="N447" s="59" t="s">
        <v>18</v>
      </c>
      <c r="Q447" s="565"/>
      <c r="R447" s="566"/>
    </row>
    <row r="448">
      <c r="A448" s="63" t="s">
        <v>12175</v>
      </c>
      <c r="B448" s="60" t="s">
        <v>6911</v>
      </c>
      <c r="C448" s="60" t="s">
        <v>6912</v>
      </c>
      <c r="D448" s="63">
        <v>817.0</v>
      </c>
      <c r="E448" s="63" t="s">
        <v>6913</v>
      </c>
      <c r="F448" s="63" t="s">
        <v>582</v>
      </c>
      <c r="G448" s="60" t="s">
        <v>6475</v>
      </c>
      <c r="H448" s="126">
        <v>43315.0</v>
      </c>
      <c r="I448" s="126">
        <v>43353.0</v>
      </c>
      <c r="J448" s="121" t="s">
        <v>12975</v>
      </c>
      <c r="K448" s="59">
        <v>1.0490614E7</v>
      </c>
      <c r="L448" s="60" t="s">
        <v>12976</v>
      </c>
      <c r="M448" s="63" t="s">
        <v>18</v>
      </c>
      <c r="N448" s="59" t="s">
        <v>18</v>
      </c>
      <c r="Q448" s="565" t="s">
        <v>18</v>
      </c>
      <c r="R448" s="566" t="s">
        <v>18</v>
      </c>
    </row>
    <row r="449">
      <c r="A449" s="63">
        <v>2.0</v>
      </c>
      <c r="B449" s="60" t="s">
        <v>6911</v>
      </c>
      <c r="C449" s="60" t="s">
        <v>6912</v>
      </c>
      <c r="D449" s="63">
        <v>961.0</v>
      </c>
      <c r="E449" s="63" t="s">
        <v>6913</v>
      </c>
      <c r="F449" s="63" t="s">
        <v>582</v>
      </c>
      <c r="G449" s="60" t="s">
        <v>6475</v>
      </c>
      <c r="H449" s="126">
        <v>43418.0</v>
      </c>
      <c r="I449" s="126">
        <v>43446.0</v>
      </c>
      <c r="J449" s="121" t="s">
        <v>12977</v>
      </c>
      <c r="K449" s="59">
        <v>1.0490614E7</v>
      </c>
      <c r="L449" s="60" t="s">
        <v>12976</v>
      </c>
      <c r="M449" s="63" t="s">
        <v>18</v>
      </c>
      <c r="N449" s="59" t="s">
        <v>18</v>
      </c>
      <c r="Q449" s="565" t="s">
        <v>18</v>
      </c>
      <c r="R449" s="154" t="s">
        <v>18</v>
      </c>
    </row>
    <row r="450" ht="37.5" customHeight="1">
      <c r="A450" s="63" t="s">
        <v>4898</v>
      </c>
      <c r="B450" s="60" t="s">
        <v>580</v>
      </c>
      <c r="C450" s="60" t="s">
        <v>7202</v>
      </c>
      <c r="D450" s="63" t="s">
        <v>18</v>
      </c>
      <c r="E450" s="63" t="s">
        <v>7444</v>
      </c>
      <c r="F450" s="63" t="s">
        <v>582</v>
      </c>
      <c r="G450" s="60" t="s">
        <v>6475</v>
      </c>
      <c r="H450" s="126">
        <v>43248.0</v>
      </c>
      <c r="I450" s="126">
        <v>43255.0</v>
      </c>
      <c r="J450" s="121" t="s">
        <v>12978</v>
      </c>
      <c r="K450" s="59">
        <v>6.1976938E7</v>
      </c>
      <c r="L450" s="60" t="s">
        <v>12979</v>
      </c>
      <c r="M450" s="61" t="s">
        <v>7206</v>
      </c>
      <c r="N450" s="59" t="s">
        <v>18</v>
      </c>
      <c r="Q450" s="565"/>
      <c r="R450" s="154"/>
    </row>
    <row r="451" ht="37.5" customHeight="1">
      <c r="A451" s="63" t="s">
        <v>4898</v>
      </c>
      <c r="B451" s="60" t="s">
        <v>580</v>
      </c>
      <c r="C451" s="60" t="s">
        <v>7202</v>
      </c>
      <c r="D451" s="63" t="s">
        <v>18</v>
      </c>
      <c r="E451" s="63" t="s">
        <v>7444</v>
      </c>
      <c r="F451" s="63" t="s">
        <v>582</v>
      </c>
      <c r="G451" s="60" t="s">
        <v>6475</v>
      </c>
      <c r="H451" s="126">
        <v>43304.0</v>
      </c>
      <c r="I451" s="126">
        <v>43354.0</v>
      </c>
      <c r="J451" s="121" t="s">
        <v>12980</v>
      </c>
      <c r="K451" s="59">
        <v>6.1976938E7</v>
      </c>
      <c r="L451" s="60" t="s">
        <v>12979</v>
      </c>
      <c r="M451" s="61" t="s">
        <v>7206</v>
      </c>
      <c r="N451" s="59" t="s">
        <v>18</v>
      </c>
      <c r="Q451" s="565" t="s">
        <v>18</v>
      </c>
      <c r="R451" s="154" t="s">
        <v>18</v>
      </c>
    </row>
    <row r="452" ht="22.5" customHeight="1">
      <c r="A452" s="63" t="s">
        <v>4898</v>
      </c>
      <c r="B452" s="60" t="s">
        <v>580</v>
      </c>
      <c r="C452" s="60" t="s">
        <v>7202</v>
      </c>
      <c r="D452" s="63" t="s">
        <v>18</v>
      </c>
      <c r="E452" s="63" t="s">
        <v>7444</v>
      </c>
      <c r="F452" s="63" t="s">
        <v>582</v>
      </c>
      <c r="G452" s="60" t="s">
        <v>6475</v>
      </c>
      <c r="H452" s="126">
        <v>43361.0</v>
      </c>
      <c r="I452" s="126">
        <v>43367.0</v>
      </c>
      <c r="J452" s="121" t="s">
        <v>12981</v>
      </c>
      <c r="K452" s="59">
        <v>1.24478984E8</v>
      </c>
      <c r="L452" s="60" t="s">
        <v>12979</v>
      </c>
      <c r="M452" s="61" t="s">
        <v>7206</v>
      </c>
      <c r="N452" s="59" t="s">
        <v>18</v>
      </c>
      <c r="Q452" s="565"/>
      <c r="R452" s="566"/>
    </row>
    <row r="453" ht="22.5" customHeight="1">
      <c r="A453" s="63" t="s">
        <v>4898</v>
      </c>
      <c r="B453" s="60" t="s">
        <v>580</v>
      </c>
      <c r="C453" s="60" t="s">
        <v>7202</v>
      </c>
      <c r="D453" s="63" t="s">
        <v>18</v>
      </c>
      <c r="E453" s="63" t="s">
        <v>7444</v>
      </c>
      <c r="F453" s="63" t="s">
        <v>582</v>
      </c>
      <c r="G453" s="60" t="s">
        <v>6475</v>
      </c>
      <c r="H453" s="126">
        <v>43376.0</v>
      </c>
      <c r="I453" s="126">
        <v>43378.0</v>
      </c>
      <c r="J453" s="121" t="s">
        <v>12982</v>
      </c>
      <c r="K453" s="59">
        <v>1.07309984E8</v>
      </c>
      <c r="L453" s="60" t="s">
        <v>18</v>
      </c>
      <c r="M453" s="61" t="s">
        <v>7206</v>
      </c>
      <c r="N453" s="59" t="s">
        <v>18</v>
      </c>
      <c r="Q453" s="565"/>
      <c r="R453" s="566"/>
    </row>
    <row r="454" ht="22.5" customHeight="1">
      <c r="A454" s="63" t="s">
        <v>4898</v>
      </c>
      <c r="B454" s="60" t="s">
        <v>580</v>
      </c>
      <c r="C454" s="60" t="s">
        <v>7202</v>
      </c>
      <c r="D454" s="63" t="s">
        <v>18</v>
      </c>
      <c r="E454" s="63" t="s">
        <v>7444</v>
      </c>
      <c r="F454" s="63" t="s">
        <v>582</v>
      </c>
      <c r="G454" s="60" t="s">
        <v>6475</v>
      </c>
      <c r="H454" s="126">
        <v>43377.0</v>
      </c>
      <c r="I454" s="126">
        <v>43405.0</v>
      </c>
      <c r="J454" s="586" t="s">
        <v>12983</v>
      </c>
      <c r="K454" s="59">
        <v>5825000.0</v>
      </c>
      <c r="L454" s="60" t="s">
        <v>7446</v>
      </c>
      <c r="M454" s="61" t="s">
        <v>7206</v>
      </c>
      <c r="N454" s="59" t="s">
        <v>18</v>
      </c>
      <c r="Q454" s="565"/>
      <c r="R454" s="566"/>
    </row>
    <row r="455" ht="22.5" customHeight="1">
      <c r="A455" s="63" t="s">
        <v>4898</v>
      </c>
      <c r="B455" s="60" t="s">
        <v>580</v>
      </c>
      <c r="C455" s="60" t="s">
        <v>7202</v>
      </c>
      <c r="D455" s="63">
        <v>911.0</v>
      </c>
      <c r="E455" s="63" t="s">
        <v>7444</v>
      </c>
      <c r="F455" s="63" t="s">
        <v>582</v>
      </c>
      <c r="G455" s="60" t="s">
        <v>6475</v>
      </c>
      <c r="H455" s="126">
        <v>43402.0</v>
      </c>
      <c r="I455" s="126">
        <v>43405.0</v>
      </c>
      <c r="J455" s="586" t="s">
        <v>12984</v>
      </c>
      <c r="K455" s="59">
        <v>5825000.0</v>
      </c>
      <c r="L455" s="60" t="s">
        <v>7446</v>
      </c>
      <c r="M455" s="61" t="s">
        <v>7206</v>
      </c>
      <c r="N455" s="59" t="s">
        <v>18</v>
      </c>
      <c r="Q455" s="565" t="s">
        <v>18</v>
      </c>
      <c r="R455" s="566" t="s">
        <v>18</v>
      </c>
    </row>
    <row r="456" ht="22.5" customHeight="1">
      <c r="A456" s="63">
        <v>3.0</v>
      </c>
      <c r="B456" s="60" t="s">
        <v>580</v>
      </c>
      <c r="C456" s="60" t="s">
        <v>7202</v>
      </c>
      <c r="D456" s="63" t="s">
        <v>7443</v>
      </c>
      <c r="E456" s="63" t="s">
        <v>7444</v>
      </c>
      <c r="F456" s="63" t="s">
        <v>582</v>
      </c>
      <c r="G456" s="60" t="s">
        <v>6475</v>
      </c>
      <c r="H456" s="126">
        <v>43438.0</v>
      </c>
      <c r="I456" s="63" t="s">
        <v>18</v>
      </c>
      <c r="J456" s="586" t="s">
        <v>12985</v>
      </c>
      <c r="K456" s="59">
        <v>2020000.0</v>
      </c>
      <c r="L456" s="60" t="s">
        <v>7446</v>
      </c>
      <c r="M456" s="61" t="s">
        <v>7206</v>
      </c>
      <c r="N456" s="59" t="s">
        <v>18</v>
      </c>
      <c r="Q456" s="565" t="s">
        <v>18</v>
      </c>
      <c r="R456" s="566" t="s">
        <v>18</v>
      </c>
    </row>
    <row r="457" ht="22.5" customHeight="1">
      <c r="A457" s="63" t="s">
        <v>4898</v>
      </c>
      <c r="B457" s="60" t="s">
        <v>580</v>
      </c>
      <c r="C457" s="60" t="s">
        <v>7202</v>
      </c>
      <c r="D457" s="63">
        <v>1023.0</v>
      </c>
      <c r="E457" s="63" t="s">
        <v>7444</v>
      </c>
      <c r="F457" s="63" t="s">
        <v>582</v>
      </c>
      <c r="G457" s="60" t="s">
        <v>6475</v>
      </c>
      <c r="H457" s="126">
        <v>43441.0</v>
      </c>
      <c r="I457" s="126">
        <v>43441.0</v>
      </c>
      <c r="J457" s="586" t="s">
        <v>12986</v>
      </c>
      <c r="K457" s="59">
        <v>2020000.0</v>
      </c>
      <c r="L457" s="60" t="s">
        <v>7446</v>
      </c>
      <c r="M457" s="61" t="s">
        <v>7206</v>
      </c>
      <c r="N457" s="59" t="s">
        <v>18</v>
      </c>
      <c r="Q457" s="565"/>
      <c r="R457" s="566"/>
    </row>
    <row r="458" ht="23.25" customHeight="1">
      <c r="A458" s="63" t="s">
        <v>4898</v>
      </c>
      <c r="B458" s="60" t="s">
        <v>2252</v>
      </c>
      <c r="C458" s="60" t="s">
        <v>7319</v>
      </c>
      <c r="D458" s="63" t="s">
        <v>18</v>
      </c>
      <c r="E458" s="63" t="s">
        <v>7459</v>
      </c>
      <c r="F458" s="63" t="s">
        <v>582</v>
      </c>
      <c r="G458" s="60" t="s">
        <v>3493</v>
      </c>
      <c r="H458" s="126">
        <v>43251.0</v>
      </c>
      <c r="I458" s="126">
        <v>43258.0</v>
      </c>
      <c r="J458" s="121" t="s">
        <v>12987</v>
      </c>
      <c r="K458" s="59">
        <v>2911118.0</v>
      </c>
      <c r="L458" s="60" t="s">
        <v>18</v>
      </c>
      <c r="M458" s="63" t="s">
        <v>18</v>
      </c>
      <c r="N458" s="59" t="s">
        <v>18</v>
      </c>
      <c r="Q458" s="565" t="s">
        <v>18</v>
      </c>
      <c r="R458" s="566" t="s">
        <v>18</v>
      </c>
    </row>
    <row r="459">
      <c r="A459" s="63" t="s">
        <v>4898</v>
      </c>
      <c r="B459" s="60" t="s">
        <v>2252</v>
      </c>
      <c r="C459" s="60" t="s">
        <v>7319</v>
      </c>
      <c r="D459" s="63" t="s">
        <v>18</v>
      </c>
      <c r="E459" s="63" t="s">
        <v>7459</v>
      </c>
      <c r="F459" s="63" t="s">
        <v>582</v>
      </c>
      <c r="G459" s="60" t="s">
        <v>3493</v>
      </c>
      <c r="H459" s="126">
        <v>43259.0</v>
      </c>
      <c r="I459" s="126">
        <v>43260.0</v>
      </c>
      <c r="J459" s="121" t="s">
        <v>12988</v>
      </c>
      <c r="K459" s="59">
        <v>2488609.0</v>
      </c>
      <c r="L459" s="60" t="s">
        <v>18</v>
      </c>
      <c r="M459" s="63" t="s">
        <v>18</v>
      </c>
      <c r="N459" s="59" t="s">
        <v>18</v>
      </c>
      <c r="Q459" s="565"/>
      <c r="R459" s="566"/>
    </row>
    <row r="460">
      <c r="A460" s="63" t="s">
        <v>4898</v>
      </c>
      <c r="B460" s="60" t="s">
        <v>2252</v>
      </c>
      <c r="C460" s="60" t="s">
        <v>7319</v>
      </c>
      <c r="D460" s="63" t="s">
        <v>18</v>
      </c>
      <c r="E460" s="63" t="s">
        <v>7459</v>
      </c>
      <c r="F460" s="63" t="s">
        <v>582</v>
      </c>
      <c r="G460" s="60" t="s">
        <v>3493</v>
      </c>
      <c r="H460" s="126">
        <v>43315.0</v>
      </c>
      <c r="I460" s="126">
        <v>43315.0</v>
      </c>
      <c r="J460" s="121" t="s">
        <v>12989</v>
      </c>
      <c r="K460" s="59">
        <v>2495799.0</v>
      </c>
      <c r="L460" s="60" t="s">
        <v>12976</v>
      </c>
      <c r="M460" s="61" t="s">
        <v>7462</v>
      </c>
      <c r="N460" s="59" t="s">
        <v>18</v>
      </c>
      <c r="Q460" s="565" t="s">
        <v>18</v>
      </c>
      <c r="R460" s="566" t="s">
        <v>18</v>
      </c>
    </row>
    <row r="461">
      <c r="A461" s="63" t="s">
        <v>4898</v>
      </c>
      <c r="B461" s="60" t="s">
        <v>2252</v>
      </c>
      <c r="C461" s="60" t="s">
        <v>7319</v>
      </c>
      <c r="D461" s="63">
        <v>491.0</v>
      </c>
      <c r="E461" s="63" t="s">
        <v>7459</v>
      </c>
      <c r="F461" s="63" t="s">
        <v>582</v>
      </c>
      <c r="G461" s="60" t="s">
        <v>3493</v>
      </c>
      <c r="H461" s="126">
        <v>43311.0</v>
      </c>
      <c r="I461" s="126">
        <v>43315.0</v>
      </c>
      <c r="J461" s="121" t="s">
        <v>12990</v>
      </c>
      <c r="K461" s="59">
        <v>2495799.0</v>
      </c>
      <c r="L461" s="60" t="s">
        <v>12976</v>
      </c>
      <c r="M461" s="61" t="s">
        <v>7462</v>
      </c>
      <c r="N461" s="59" t="s">
        <v>18</v>
      </c>
      <c r="Q461" s="565"/>
      <c r="R461" s="566"/>
    </row>
    <row r="462" ht="33.75" customHeight="1">
      <c r="A462" s="63" t="s">
        <v>4898</v>
      </c>
      <c r="B462" s="60" t="s">
        <v>2252</v>
      </c>
      <c r="C462" s="60" t="s">
        <v>7319</v>
      </c>
      <c r="D462" s="63" t="s">
        <v>18</v>
      </c>
      <c r="E462" s="63" t="s">
        <v>7459</v>
      </c>
      <c r="F462" s="63" t="s">
        <v>582</v>
      </c>
      <c r="G462" s="60" t="s">
        <v>3493</v>
      </c>
      <c r="H462" s="126">
        <v>43333.0</v>
      </c>
      <c r="I462" s="126">
        <v>43333.0</v>
      </c>
      <c r="J462" s="121" t="s">
        <v>12991</v>
      </c>
      <c r="K462" s="59">
        <v>2495799.0</v>
      </c>
      <c r="L462" s="60" t="s">
        <v>12992</v>
      </c>
      <c r="M462" s="61" t="s">
        <v>7462</v>
      </c>
      <c r="N462" s="59" t="s">
        <v>18</v>
      </c>
      <c r="Q462" s="565"/>
      <c r="R462" s="566"/>
    </row>
    <row r="463" ht="38.25" customHeight="1">
      <c r="A463" s="63">
        <v>2.0</v>
      </c>
      <c r="B463" s="60" t="s">
        <v>2252</v>
      </c>
      <c r="C463" s="60" t="s">
        <v>7319</v>
      </c>
      <c r="D463" s="63">
        <v>950.0</v>
      </c>
      <c r="E463" s="63" t="s">
        <v>7459</v>
      </c>
      <c r="F463" s="63" t="s">
        <v>582</v>
      </c>
      <c r="G463" s="60" t="s">
        <v>3493</v>
      </c>
      <c r="H463" s="126">
        <v>43416.0</v>
      </c>
      <c r="I463" s="126">
        <v>43427.0</v>
      </c>
      <c r="J463" s="121" t="s">
        <v>12993</v>
      </c>
      <c r="K463" s="59">
        <v>2495799.0</v>
      </c>
      <c r="L463" s="60" t="s">
        <v>12992</v>
      </c>
      <c r="M463" s="61" t="s">
        <v>7462</v>
      </c>
      <c r="N463" s="59" t="s">
        <v>18</v>
      </c>
      <c r="Q463" s="565"/>
      <c r="R463" s="566"/>
    </row>
    <row r="464" ht="27.75" customHeight="1">
      <c r="A464" s="63" t="s">
        <v>12079</v>
      </c>
      <c r="B464" s="60" t="s">
        <v>12994</v>
      </c>
      <c r="C464" s="60" t="s">
        <v>326</v>
      </c>
      <c r="D464" s="63">
        <v>570.0</v>
      </c>
      <c r="E464" s="63" t="s">
        <v>12995</v>
      </c>
      <c r="F464" s="63" t="s">
        <v>582</v>
      </c>
      <c r="G464" s="60" t="s">
        <v>18</v>
      </c>
      <c r="H464" s="126">
        <v>43251.0</v>
      </c>
      <c r="I464" s="126">
        <v>43256.0</v>
      </c>
      <c r="J464" s="121" t="s">
        <v>12996</v>
      </c>
      <c r="K464" s="59">
        <v>1046945.0</v>
      </c>
      <c r="L464" s="60" t="s">
        <v>18</v>
      </c>
      <c r="M464" s="63" t="s">
        <v>18</v>
      </c>
      <c r="N464" s="59" t="s">
        <v>18</v>
      </c>
      <c r="Q464" s="565"/>
      <c r="R464" s="566"/>
    </row>
    <row r="465" ht="33.0" customHeight="1">
      <c r="A465" s="63" t="s">
        <v>12079</v>
      </c>
      <c r="B465" s="60" t="s">
        <v>12997</v>
      </c>
      <c r="C465" s="60" t="s">
        <v>326</v>
      </c>
      <c r="D465" s="63">
        <v>576.0</v>
      </c>
      <c r="E465" s="63" t="s">
        <v>12998</v>
      </c>
      <c r="F465" s="63" t="s">
        <v>582</v>
      </c>
      <c r="G465" s="60" t="s">
        <v>18</v>
      </c>
      <c r="H465" s="126">
        <v>43252.0</v>
      </c>
      <c r="I465" s="126">
        <v>43256.0</v>
      </c>
      <c r="J465" s="121" t="s">
        <v>12999</v>
      </c>
      <c r="K465" s="59">
        <v>1050745.0</v>
      </c>
      <c r="L465" s="60" t="s">
        <v>18</v>
      </c>
      <c r="M465" s="63" t="s">
        <v>18</v>
      </c>
      <c r="N465" s="59" t="s">
        <v>18</v>
      </c>
      <c r="Q465" s="565"/>
      <c r="R465" s="566"/>
    </row>
    <row r="466">
      <c r="A466" s="63" t="s">
        <v>12079</v>
      </c>
      <c r="B466" s="60" t="s">
        <v>13000</v>
      </c>
      <c r="C466" s="60" t="s">
        <v>7138</v>
      </c>
      <c r="D466" s="63" t="s">
        <v>13001</v>
      </c>
      <c r="E466" s="63" t="s">
        <v>13002</v>
      </c>
      <c r="F466" s="63" t="s">
        <v>582</v>
      </c>
      <c r="G466" s="60" t="s">
        <v>18</v>
      </c>
      <c r="H466" s="126">
        <v>43252.0</v>
      </c>
      <c r="I466" s="126">
        <v>43256.0</v>
      </c>
      <c r="J466" s="121" t="s">
        <v>13003</v>
      </c>
      <c r="K466" s="59">
        <v>94574.0</v>
      </c>
      <c r="L466" s="60" t="s">
        <v>18</v>
      </c>
      <c r="M466" s="63" t="s">
        <v>18</v>
      </c>
      <c r="N466" s="59" t="s">
        <v>18</v>
      </c>
      <c r="Q466" s="565" t="s">
        <v>18</v>
      </c>
      <c r="R466" s="566" t="s">
        <v>18</v>
      </c>
    </row>
    <row r="467">
      <c r="A467" s="63" t="s">
        <v>12079</v>
      </c>
      <c r="B467" s="60" t="s">
        <v>3491</v>
      </c>
      <c r="C467" s="60" t="s">
        <v>4556</v>
      </c>
      <c r="D467" s="63" t="s">
        <v>18</v>
      </c>
      <c r="E467" s="63" t="s">
        <v>13004</v>
      </c>
      <c r="F467" s="63" t="s">
        <v>582</v>
      </c>
      <c r="G467" s="60" t="s">
        <v>18</v>
      </c>
      <c r="H467" s="126">
        <v>43437.0</v>
      </c>
      <c r="I467" s="126">
        <v>43438.0</v>
      </c>
      <c r="J467" s="121" t="s">
        <v>13005</v>
      </c>
      <c r="K467" s="59">
        <v>4620049.0</v>
      </c>
      <c r="L467" s="60" t="s">
        <v>18</v>
      </c>
      <c r="M467" s="63" t="s">
        <v>18</v>
      </c>
      <c r="N467" s="59" t="s">
        <v>18</v>
      </c>
      <c r="Q467" s="565"/>
      <c r="R467" s="566"/>
    </row>
    <row r="468">
      <c r="A468" s="63" t="s">
        <v>12079</v>
      </c>
      <c r="B468" s="60" t="s">
        <v>3491</v>
      </c>
      <c r="C468" s="60" t="s">
        <v>4556</v>
      </c>
      <c r="D468" s="63">
        <v>587.0</v>
      </c>
      <c r="E468" s="63" t="s">
        <v>13004</v>
      </c>
      <c r="F468" s="63" t="s">
        <v>582</v>
      </c>
      <c r="G468" s="60" t="s">
        <v>18</v>
      </c>
      <c r="H468" s="126">
        <v>43256.0</v>
      </c>
      <c r="I468" s="126">
        <v>43277.0</v>
      </c>
      <c r="J468" s="121" t="s">
        <v>13006</v>
      </c>
      <c r="K468" s="59">
        <v>3877805.0</v>
      </c>
      <c r="L468" s="60" t="s">
        <v>18</v>
      </c>
      <c r="M468" s="63" t="s">
        <v>18</v>
      </c>
      <c r="N468" s="59" t="s">
        <v>18</v>
      </c>
      <c r="Q468" s="565" t="s">
        <v>18</v>
      </c>
      <c r="R468" s="566" t="s">
        <v>18</v>
      </c>
    </row>
    <row r="469">
      <c r="A469" s="63" t="s">
        <v>12079</v>
      </c>
      <c r="B469" s="60" t="s">
        <v>3491</v>
      </c>
      <c r="C469" s="60" t="s">
        <v>4556</v>
      </c>
      <c r="D469" s="63" t="s">
        <v>18</v>
      </c>
      <c r="E469" s="63" t="s">
        <v>13004</v>
      </c>
      <c r="F469" s="63" t="s">
        <v>582</v>
      </c>
      <c r="G469" s="60" t="s">
        <v>18</v>
      </c>
      <c r="H469" s="126">
        <v>43382.0</v>
      </c>
      <c r="I469" s="126">
        <v>43398.0</v>
      </c>
      <c r="J469" s="121" t="s">
        <v>13007</v>
      </c>
      <c r="K469" s="59">
        <v>4071885.0</v>
      </c>
      <c r="L469" s="60" t="s">
        <v>18</v>
      </c>
      <c r="M469" s="63" t="s">
        <v>18</v>
      </c>
      <c r="N469" s="59" t="s">
        <v>18</v>
      </c>
      <c r="Q469" s="565" t="s">
        <v>18</v>
      </c>
      <c r="R469" s="566" t="s">
        <v>18</v>
      </c>
    </row>
    <row r="470">
      <c r="A470" s="63" t="s">
        <v>12079</v>
      </c>
      <c r="B470" s="60" t="s">
        <v>3491</v>
      </c>
      <c r="C470" s="60" t="s">
        <v>4556</v>
      </c>
      <c r="D470" s="63" t="s">
        <v>18</v>
      </c>
      <c r="E470" s="63" t="s">
        <v>13004</v>
      </c>
      <c r="F470" s="63" t="s">
        <v>582</v>
      </c>
      <c r="G470" s="60" t="s">
        <v>18</v>
      </c>
      <c r="H470" s="126">
        <v>43419.0</v>
      </c>
      <c r="I470" s="126">
        <v>43420.0</v>
      </c>
      <c r="J470" s="121" t="s">
        <v>13008</v>
      </c>
      <c r="K470" s="59">
        <v>4200000.0</v>
      </c>
      <c r="L470" s="60" t="s">
        <v>18</v>
      </c>
      <c r="M470" s="63" t="s">
        <v>18</v>
      </c>
      <c r="N470" s="59" t="s">
        <v>18</v>
      </c>
      <c r="Q470" s="565" t="s">
        <v>18</v>
      </c>
      <c r="R470" s="566" t="s">
        <v>18</v>
      </c>
    </row>
    <row r="471">
      <c r="A471" s="63">
        <v>2.0</v>
      </c>
      <c r="B471" s="60" t="s">
        <v>6766</v>
      </c>
      <c r="C471" s="60" t="s">
        <v>13009</v>
      </c>
      <c r="D471" s="63" t="s">
        <v>18</v>
      </c>
      <c r="E471" s="63" t="s">
        <v>13010</v>
      </c>
      <c r="F471" s="63" t="s">
        <v>582</v>
      </c>
      <c r="G471" s="60" t="s">
        <v>5228</v>
      </c>
      <c r="H471" s="126">
        <v>43420.0</v>
      </c>
      <c r="I471" s="126">
        <v>43440.0</v>
      </c>
      <c r="J471" s="121" t="s">
        <v>13011</v>
      </c>
      <c r="K471" s="59">
        <v>4243432.0</v>
      </c>
      <c r="L471" s="60" t="s">
        <v>18</v>
      </c>
      <c r="M471" s="63" t="s">
        <v>18</v>
      </c>
      <c r="N471" s="59" t="s">
        <v>18</v>
      </c>
      <c r="Q471" s="565"/>
      <c r="R471" s="566"/>
    </row>
    <row r="472">
      <c r="A472" s="63" t="s">
        <v>12175</v>
      </c>
      <c r="B472" s="60" t="s">
        <v>6766</v>
      </c>
      <c r="C472" s="60" t="s">
        <v>13009</v>
      </c>
      <c r="D472" s="63">
        <v>608.0</v>
      </c>
      <c r="E472" s="63" t="s">
        <v>13010</v>
      </c>
      <c r="F472" s="63" t="s">
        <v>582</v>
      </c>
      <c r="G472" s="60" t="s">
        <v>5228</v>
      </c>
      <c r="H472" s="126">
        <v>43257.0</v>
      </c>
      <c r="I472" s="126">
        <v>43266.0</v>
      </c>
      <c r="J472" s="121" t="s">
        <v>13012</v>
      </c>
      <c r="K472" s="59">
        <v>1.358362E7</v>
      </c>
      <c r="L472" s="60" t="s">
        <v>13013</v>
      </c>
      <c r="M472" s="63" t="s">
        <v>18</v>
      </c>
      <c r="N472" s="59" t="s">
        <v>18</v>
      </c>
      <c r="Q472" s="565" t="s">
        <v>18</v>
      </c>
      <c r="R472" s="566" t="s">
        <v>18</v>
      </c>
    </row>
    <row r="473" ht="27.0" customHeight="1">
      <c r="A473" s="63">
        <v>2.0</v>
      </c>
      <c r="B473" s="60" t="s">
        <v>6766</v>
      </c>
      <c r="C473" s="60" t="s">
        <v>13009</v>
      </c>
      <c r="D473" s="63" t="s">
        <v>13014</v>
      </c>
      <c r="E473" s="63" t="s">
        <v>13010</v>
      </c>
      <c r="F473" s="63" t="s">
        <v>582</v>
      </c>
      <c r="G473" s="60" t="s">
        <v>5228</v>
      </c>
      <c r="H473" s="126">
        <v>43333.0</v>
      </c>
      <c r="I473" s="126">
        <v>43364.0</v>
      </c>
      <c r="J473" s="121" t="s">
        <v>13015</v>
      </c>
      <c r="K473" s="59">
        <v>1.358362E7</v>
      </c>
      <c r="L473" s="60" t="s">
        <v>13013</v>
      </c>
      <c r="M473" s="63" t="s">
        <v>18</v>
      </c>
      <c r="N473" s="59" t="s">
        <v>18</v>
      </c>
      <c r="Q473" s="565" t="s">
        <v>18</v>
      </c>
      <c r="R473" s="566" t="s">
        <v>18</v>
      </c>
    </row>
    <row r="474" ht="39.0" customHeight="1">
      <c r="A474" s="63" t="s">
        <v>12175</v>
      </c>
      <c r="B474" s="60" t="s">
        <v>6766</v>
      </c>
      <c r="C474" s="60" t="s">
        <v>13016</v>
      </c>
      <c r="D474" s="63">
        <v>601.0</v>
      </c>
      <c r="E474" s="63" t="s">
        <v>13017</v>
      </c>
      <c r="F474" s="63" t="s">
        <v>582</v>
      </c>
      <c r="G474" s="60" t="s">
        <v>18</v>
      </c>
      <c r="H474" s="126">
        <v>43257.0</v>
      </c>
      <c r="I474" s="126">
        <v>43258.0</v>
      </c>
      <c r="J474" s="121" t="s">
        <v>13018</v>
      </c>
      <c r="K474" s="59">
        <v>31880.0</v>
      </c>
      <c r="L474" s="60" t="s">
        <v>18</v>
      </c>
      <c r="M474" s="63" t="s">
        <v>18</v>
      </c>
      <c r="N474" s="59" t="s">
        <v>18</v>
      </c>
      <c r="Q474" s="565"/>
      <c r="R474" s="566"/>
    </row>
    <row r="475" ht="39.0" customHeight="1">
      <c r="A475" s="63" t="s">
        <v>12175</v>
      </c>
      <c r="B475" s="60" t="s">
        <v>6766</v>
      </c>
      <c r="C475" s="60" t="s">
        <v>13016</v>
      </c>
      <c r="D475" s="63">
        <v>601.0</v>
      </c>
      <c r="E475" s="63" t="s">
        <v>13017</v>
      </c>
      <c r="F475" s="63" t="s">
        <v>582</v>
      </c>
      <c r="G475" s="60" t="s">
        <v>18</v>
      </c>
      <c r="H475" s="126">
        <v>43260.0</v>
      </c>
      <c r="I475" s="126">
        <v>43260.0</v>
      </c>
      <c r="J475" s="127" t="s">
        <v>13019</v>
      </c>
      <c r="K475" s="59">
        <v>31380.0</v>
      </c>
      <c r="L475" s="60" t="s">
        <v>18</v>
      </c>
      <c r="M475" s="61" t="s">
        <v>18</v>
      </c>
      <c r="N475" s="59" t="s">
        <v>18</v>
      </c>
      <c r="Q475" s="565"/>
      <c r="R475" s="566"/>
    </row>
    <row r="476">
      <c r="A476" s="63" t="s">
        <v>12175</v>
      </c>
      <c r="B476" s="60" t="s">
        <v>6766</v>
      </c>
      <c r="C476" s="60" t="s">
        <v>13016</v>
      </c>
      <c r="D476" s="63">
        <v>601.0</v>
      </c>
      <c r="E476" s="63" t="s">
        <v>13017</v>
      </c>
      <c r="F476" s="63" t="s">
        <v>582</v>
      </c>
      <c r="G476" s="60" t="s">
        <v>18</v>
      </c>
      <c r="H476" s="126">
        <v>43265.0</v>
      </c>
      <c r="I476" s="126">
        <v>43266.0</v>
      </c>
      <c r="J476" s="121" t="s">
        <v>13020</v>
      </c>
      <c r="K476" s="59">
        <v>30380.0</v>
      </c>
      <c r="L476" s="60" t="s">
        <v>13021</v>
      </c>
      <c r="M476" s="63" t="s">
        <v>18</v>
      </c>
      <c r="N476" s="59" t="s">
        <v>18</v>
      </c>
      <c r="Q476" s="565" t="s">
        <v>18</v>
      </c>
      <c r="R476" s="566" t="s">
        <v>18</v>
      </c>
    </row>
    <row r="477">
      <c r="A477" s="63" t="s">
        <v>12175</v>
      </c>
      <c r="B477" s="60" t="s">
        <v>6766</v>
      </c>
      <c r="C477" s="60" t="s">
        <v>13016</v>
      </c>
      <c r="D477" s="63" t="s">
        <v>18</v>
      </c>
      <c r="E477" s="63" t="s">
        <v>13017</v>
      </c>
      <c r="F477" s="63" t="s">
        <v>582</v>
      </c>
      <c r="G477" s="60" t="s">
        <v>18</v>
      </c>
      <c r="H477" s="126">
        <v>43369.0</v>
      </c>
      <c r="I477" s="126">
        <v>43369.0</v>
      </c>
      <c r="J477" s="121" t="s">
        <v>13022</v>
      </c>
      <c r="K477" s="59">
        <v>30380.0</v>
      </c>
      <c r="L477" s="60" t="s">
        <v>13021</v>
      </c>
      <c r="M477" s="61" t="s">
        <v>13023</v>
      </c>
      <c r="N477" s="66">
        <v>30380.0</v>
      </c>
      <c r="Q477" s="565"/>
      <c r="R477" s="566"/>
    </row>
    <row r="478" ht="21.75" customHeight="1">
      <c r="A478" s="63" t="s">
        <v>12079</v>
      </c>
      <c r="B478" s="60" t="s">
        <v>2988</v>
      </c>
      <c r="C478" s="60" t="s">
        <v>326</v>
      </c>
      <c r="D478" s="63" t="s">
        <v>18</v>
      </c>
      <c r="E478" s="63" t="s">
        <v>7486</v>
      </c>
      <c r="F478" s="63" t="s">
        <v>582</v>
      </c>
      <c r="G478" s="60" t="s">
        <v>18</v>
      </c>
      <c r="H478" s="126">
        <v>43259.0</v>
      </c>
      <c r="I478" s="126">
        <v>43259.0</v>
      </c>
      <c r="J478" s="121" t="s">
        <v>13024</v>
      </c>
      <c r="K478" s="59">
        <v>2815009.0</v>
      </c>
      <c r="L478" s="60" t="s">
        <v>18</v>
      </c>
      <c r="M478" s="63" t="s">
        <v>18</v>
      </c>
      <c r="N478" s="59" t="s">
        <v>18</v>
      </c>
      <c r="Q478" s="565" t="s">
        <v>18</v>
      </c>
      <c r="R478" s="566" t="s">
        <v>18</v>
      </c>
    </row>
    <row r="479" ht="22.5" customHeight="1">
      <c r="A479" s="63" t="s">
        <v>12079</v>
      </c>
      <c r="B479" s="60" t="s">
        <v>2988</v>
      </c>
      <c r="C479" s="60" t="s">
        <v>326</v>
      </c>
      <c r="D479" s="63" t="s">
        <v>18</v>
      </c>
      <c r="E479" s="63" t="s">
        <v>7486</v>
      </c>
      <c r="F479" s="63" t="s">
        <v>582</v>
      </c>
      <c r="G479" s="60" t="s">
        <v>18</v>
      </c>
      <c r="H479" s="126">
        <v>43341.0</v>
      </c>
      <c r="I479" s="126">
        <v>43341.0</v>
      </c>
      <c r="J479" s="121" t="s">
        <v>13025</v>
      </c>
      <c r="K479" s="59">
        <v>2674259.0</v>
      </c>
      <c r="L479" s="60" t="s">
        <v>18</v>
      </c>
      <c r="M479" s="63" t="s">
        <v>18</v>
      </c>
      <c r="N479" s="59" t="s">
        <v>18</v>
      </c>
      <c r="Q479" s="565"/>
      <c r="R479" s="566"/>
    </row>
    <row r="480" ht="22.5" customHeight="1">
      <c r="A480" s="63" t="s">
        <v>12079</v>
      </c>
      <c r="B480" s="60" t="s">
        <v>2988</v>
      </c>
      <c r="C480" s="60" t="s">
        <v>326</v>
      </c>
      <c r="D480" s="63" t="s">
        <v>18</v>
      </c>
      <c r="E480" s="63" t="s">
        <v>7486</v>
      </c>
      <c r="F480" s="63" t="s">
        <v>582</v>
      </c>
      <c r="G480" s="60" t="s">
        <v>18</v>
      </c>
      <c r="H480" s="126">
        <v>43383.0</v>
      </c>
      <c r="I480" s="126">
        <v>43391.0</v>
      </c>
      <c r="J480" s="121" t="s">
        <v>13026</v>
      </c>
      <c r="K480" s="59">
        <v>2974259.0</v>
      </c>
      <c r="L480" s="60" t="s">
        <v>7487</v>
      </c>
      <c r="M480" s="63" t="s">
        <v>18</v>
      </c>
      <c r="N480" s="59" t="s">
        <v>18</v>
      </c>
      <c r="Q480" s="565"/>
      <c r="R480" s="566"/>
    </row>
    <row r="481" ht="22.5" customHeight="1">
      <c r="A481" s="63" t="s">
        <v>12079</v>
      </c>
      <c r="B481" s="60" t="s">
        <v>2988</v>
      </c>
      <c r="C481" s="60" t="s">
        <v>326</v>
      </c>
      <c r="D481" s="63" t="s">
        <v>18</v>
      </c>
      <c r="E481" s="63" t="s">
        <v>7486</v>
      </c>
      <c r="F481" s="63" t="s">
        <v>582</v>
      </c>
      <c r="G481" s="60" t="s">
        <v>18</v>
      </c>
      <c r="H481" s="126">
        <v>43399.0</v>
      </c>
      <c r="I481" s="126">
        <v>43399.0</v>
      </c>
      <c r="J481" s="121" t="s">
        <v>13027</v>
      </c>
      <c r="K481" s="59">
        <v>2974259.0</v>
      </c>
      <c r="L481" s="60" t="s">
        <v>7487</v>
      </c>
      <c r="M481" s="61" t="s">
        <v>7488</v>
      </c>
      <c r="N481" s="66">
        <v>2081981.3</v>
      </c>
      <c r="Q481" s="565" t="s">
        <v>18</v>
      </c>
      <c r="R481" s="566" t="s">
        <v>18</v>
      </c>
    </row>
    <row r="482" ht="29.25" customHeight="1">
      <c r="A482" s="63" t="s">
        <v>12175</v>
      </c>
      <c r="B482" s="60" t="s">
        <v>580</v>
      </c>
      <c r="C482" s="60" t="s">
        <v>13028</v>
      </c>
      <c r="D482" s="63">
        <v>509.0</v>
      </c>
      <c r="E482" s="63" t="s">
        <v>13029</v>
      </c>
      <c r="F482" s="63" t="s">
        <v>582</v>
      </c>
      <c r="G482" s="60" t="s">
        <v>6475</v>
      </c>
      <c r="H482" s="126">
        <v>43258.0</v>
      </c>
      <c r="I482" s="126">
        <v>43271.0</v>
      </c>
      <c r="J482" s="121" t="s">
        <v>13030</v>
      </c>
      <c r="K482" s="59">
        <v>3500000.0</v>
      </c>
      <c r="L482" s="60" t="s">
        <v>18</v>
      </c>
      <c r="M482" s="63" t="s">
        <v>18</v>
      </c>
      <c r="N482" s="59" t="s">
        <v>18</v>
      </c>
      <c r="Q482" s="565"/>
      <c r="R482" s="566"/>
    </row>
    <row r="483" ht="30.75" customHeight="1">
      <c r="A483" s="63" t="s">
        <v>12175</v>
      </c>
      <c r="B483" s="60" t="s">
        <v>6977</v>
      </c>
      <c r="C483" s="60" t="s">
        <v>326</v>
      </c>
      <c r="D483" s="63">
        <v>617.0</v>
      </c>
      <c r="E483" s="63" t="s">
        <v>13031</v>
      </c>
      <c r="F483" s="63" t="s">
        <v>582</v>
      </c>
      <c r="G483" s="60" t="s">
        <v>18</v>
      </c>
      <c r="H483" s="126">
        <v>43260.0</v>
      </c>
      <c r="I483" s="126">
        <v>43265.0</v>
      </c>
      <c r="J483" s="121" t="s">
        <v>13032</v>
      </c>
      <c r="K483" s="59">
        <v>1047045.0</v>
      </c>
      <c r="L483" s="60" t="s">
        <v>18</v>
      </c>
      <c r="M483" s="63" t="s">
        <v>18</v>
      </c>
      <c r="N483" s="59" t="s">
        <v>18</v>
      </c>
      <c r="Q483" s="565"/>
      <c r="R483" s="566"/>
    </row>
    <row r="484">
      <c r="A484" s="63" t="s">
        <v>12079</v>
      </c>
      <c r="B484" s="60" t="s">
        <v>6916</v>
      </c>
      <c r="C484" s="60" t="s">
        <v>326</v>
      </c>
      <c r="D484" s="63">
        <v>620.0</v>
      </c>
      <c r="E484" s="63" t="s">
        <v>6917</v>
      </c>
      <c r="F484" s="63" t="s">
        <v>582</v>
      </c>
      <c r="G484" s="60" t="s">
        <v>18</v>
      </c>
      <c r="H484" s="126">
        <v>43260.0</v>
      </c>
      <c r="I484" s="126">
        <v>43270.0</v>
      </c>
      <c r="J484" s="121" t="s">
        <v>13033</v>
      </c>
      <c r="K484" s="59">
        <v>1558703.0</v>
      </c>
      <c r="L484" s="60" t="s">
        <v>18</v>
      </c>
      <c r="M484" s="63" t="s">
        <v>18</v>
      </c>
      <c r="N484" s="59" t="s">
        <v>18</v>
      </c>
      <c r="Q484" s="565"/>
      <c r="R484" s="566"/>
    </row>
    <row r="485">
      <c r="A485" s="63" t="s">
        <v>12079</v>
      </c>
      <c r="B485" s="60" t="s">
        <v>6916</v>
      </c>
      <c r="C485" s="60" t="s">
        <v>326</v>
      </c>
      <c r="D485" s="63" t="s">
        <v>18</v>
      </c>
      <c r="E485" s="63" t="s">
        <v>6917</v>
      </c>
      <c r="F485" s="63" t="s">
        <v>582</v>
      </c>
      <c r="G485" s="60" t="s">
        <v>18</v>
      </c>
      <c r="H485" s="126">
        <v>43305.0</v>
      </c>
      <c r="I485" s="126">
        <v>43318.0</v>
      </c>
      <c r="J485" s="121" t="s">
        <v>13034</v>
      </c>
      <c r="K485" s="59">
        <v>1558703.0</v>
      </c>
      <c r="L485" s="60" t="s">
        <v>13035</v>
      </c>
      <c r="M485" s="61" t="s">
        <v>6920</v>
      </c>
      <c r="N485" s="59" t="s">
        <v>18</v>
      </c>
      <c r="Q485" s="565" t="s">
        <v>18</v>
      </c>
      <c r="R485" s="566" t="s">
        <v>18</v>
      </c>
    </row>
    <row r="486">
      <c r="A486" s="63" t="s">
        <v>12079</v>
      </c>
      <c r="B486" s="60" t="s">
        <v>6916</v>
      </c>
      <c r="C486" s="60" t="s">
        <v>326</v>
      </c>
      <c r="D486" s="63" t="s">
        <v>18</v>
      </c>
      <c r="E486" s="63" t="s">
        <v>6917</v>
      </c>
      <c r="F486" s="63" t="s">
        <v>582</v>
      </c>
      <c r="G486" s="60" t="s">
        <v>2440</v>
      </c>
      <c r="H486" s="126">
        <v>43341.0</v>
      </c>
      <c r="I486" s="126">
        <v>43341.0</v>
      </c>
      <c r="J486" s="121" t="s">
        <v>13036</v>
      </c>
      <c r="K486" s="59">
        <v>1558703.0</v>
      </c>
      <c r="L486" s="60" t="s">
        <v>13037</v>
      </c>
      <c r="M486" s="61" t="s">
        <v>6920</v>
      </c>
      <c r="N486" s="66">
        <v>1091092.1</v>
      </c>
      <c r="Q486" s="565" t="s">
        <v>18</v>
      </c>
      <c r="R486" s="566" t="s">
        <v>18</v>
      </c>
    </row>
    <row r="487">
      <c r="A487" s="63" t="s">
        <v>4898</v>
      </c>
      <c r="B487" s="60" t="s">
        <v>580</v>
      </c>
      <c r="C487" s="60" t="s">
        <v>7498</v>
      </c>
      <c r="D487" s="63">
        <v>1014.0</v>
      </c>
      <c r="E487" s="63" t="s">
        <v>7499</v>
      </c>
      <c r="F487" s="63" t="s">
        <v>582</v>
      </c>
      <c r="G487" s="60" t="s">
        <v>18</v>
      </c>
      <c r="H487" s="126">
        <v>43438.0</v>
      </c>
      <c r="I487" s="126">
        <v>43440.0</v>
      </c>
      <c r="J487" s="121" t="s">
        <v>13038</v>
      </c>
      <c r="K487" s="59">
        <v>1748930.0</v>
      </c>
      <c r="L487" s="60" t="s">
        <v>7500</v>
      </c>
      <c r="M487" s="61" t="s">
        <v>7501</v>
      </c>
      <c r="N487" s="59" t="s">
        <v>18</v>
      </c>
      <c r="Q487" s="565"/>
      <c r="R487" s="566"/>
    </row>
    <row r="488" ht="29.25" customHeight="1">
      <c r="A488" s="63" t="s">
        <v>4898</v>
      </c>
      <c r="B488" s="60" t="s">
        <v>580</v>
      </c>
      <c r="C488" s="60" t="s">
        <v>7498</v>
      </c>
      <c r="D488" s="63">
        <v>514.0</v>
      </c>
      <c r="E488" s="63" t="s">
        <v>7499</v>
      </c>
      <c r="F488" s="63" t="s">
        <v>582</v>
      </c>
      <c r="G488" s="60" t="s">
        <v>18</v>
      </c>
      <c r="H488" s="126">
        <v>43260.0</v>
      </c>
      <c r="I488" s="126">
        <v>43269.0</v>
      </c>
      <c r="J488" s="121" t="s">
        <v>13039</v>
      </c>
      <c r="K488" s="59">
        <v>1748930.0</v>
      </c>
      <c r="L488" s="60" t="s">
        <v>7500</v>
      </c>
      <c r="M488" s="63" t="s">
        <v>18</v>
      </c>
      <c r="N488" s="59" t="s">
        <v>18</v>
      </c>
      <c r="Q488" s="565"/>
      <c r="R488" s="566"/>
    </row>
    <row r="489">
      <c r="A489" s="63" t="s">
        <v>4898</v>
      </c>
      <c r="B489" s="60" t="s">
        <v>580</v>
      </c>
      <c r="C489" s="60" t="s">
        <v>7498</v>
      </c>
      <c r="D489" s="63" t="s">
        <v>18</v>
      </c>
      <c r="E489" s="63" t="s">
        <v>7499</v>
      </c>
      <c r="F489" s="63" t="s">
        <v>582</v>
      </c>
      <c r="G489" s="60" t="s">
        <v>18</v>
      </c>
      <c r="H489" s="126">
        <v>43291.0</v>
      </c>
      <c r="I489" s="126">
        <v>43291.0</v>
      </c>
      <c r="J489" s="121" t="s">
        <v>12278</v>
      </c>
      <c r="K489" s="59">
        <v>1748930.0</v>
      </c>
      <c r="L489" s="60" t="s">
        <v>7500</v>
      </c>
      <c r="M489" s="61" t="s">
        <v>7501</v>
      </c>
      <c r="N489" s="59" t="s">
        <v>18</v>
      </c>
      <c r="Q489" s="565" t="s">
        <v>18</v>
      </c>
      <c r="R489" s="566" t="s">
        <v>18</v>
      </c>
    </row>
    <row r="490">
      <c r="A490" s="63" t="s">
        <v>4898</v>
      </c>
      <c r="B490" s="60" t="s">
        <v>580</v>
      </c>
      <c r="C490" s="60" t="s">
        <v>7498</v>
      </c>
      <c r="D490" s="63" t="s">
        <v>18</v>
      </c>
      <c r="E490" s="63" t="s">
        <v>7499</v>
      </c>
      <c r="F490" s="63" t="s">
        <v>582</v>
      </c>
      <c r="G490" s="60" t="s">
        <v>18</v>
      </c>
      <c r="H490" s="126">
        <v>43300.0</v>
      </c>
      <c r="I490" s="126">
        <v>43300.0</v>
      </c>
      <c r="J490" s="121" t="s">
        <v>13040</v>
      </c>
      <c r="K490" s="59">
        <v>1748930.0</v>
      </c>
      <c r="L490" s="60" t="s">
        <v>7500</v>
      </c>
      <c r="M490" s="61" t="s">
        <v>7501</v>
      </c>
      <c r="N490" s="66">
        <v>1399144.0</v>
      </c>
      <c r="Q490" s="565" t="s">
        <v>18</v>
      </c>
      <c r="R490" s="566" t="s">
        <v>18</v>
      </c>
    </row>
    <row r="491" ht="37.5" customHeight="1">
      <c r="A491" s="63" t="s">
        <v>4898</v>
      </c>
      <c r="B491" s="60" t="s">
        <v>580</v>
      </c>
      <c r="C491" s="60" t="s">
        <v>13041</v>
      </c>
      <c r="D491" s="63">
        <v>295.0</v>
      </c>
      <c r="E491" s="63" t="s">
        <v>13042</v>
      </c>
      <c r="F491" s="63" t="s">
        <v>582</v>
      </c>
      <c r="G491" s="60" t="s">
        <v>6475</v>
      </c>
      <c r="H491" s="126">
        <v>43272.0</v>
      </c>
      <c r="I491" s="126">
        <v>43278.0</v>
      </c>
      <c r="J491" s="121" t="s">
        <v>13043</v>
      </c>
      <c r="K491" s="59">
        <v>1.0956508E7</v>
      </c>
      <c r="L491" s="60" t="s">
        <v>18</v>
      </c>
      <c r="M491" s="63" t="s">
        <v>18</v>
      </c>
      <c r="N491" s="59" t="s">
        <v>18</v>
      </c>
      <c r="Q491" s="565"/>
      <c r="R491" s="566"/>
    </row>
    <row r="492">
      <c r="A492" s="112" t="s">
        <v>4898</v>
      </c>
      <c r="B492" s="112" t="s">
        <v>580</v>
      </c>
      <c r="C492" s="114" t="s">
        <v>13044</v>
      </c>
      <c r="D492" s="112">
        <v>295.0</v>
      </c>
      <c r="E492" s="63" t="s">
        <v>13045</v>
      </c>
      <c r="F492" s="63" t="s">
        <v>582</v>
      </c>
      <c r="G492" s="60" t="s">
        <v>6475</v>
      </c>
      <c r="H492" s="126">
        <v>43272.0</v>
      </c>
      <c r="I492" s="126">
        <v>43278.0</v>
      </c>
      <c r="J492" s="139" t="s">
        <v>13046</v>
      </c>
      <c r="K492" s="59">
        <v>1.0956508E7</v>
      </c>
      <c r="L492" s="60" t="s">
        <v>18</v>
      </c>
      <c r="M492" s="63" t="s">
        <v>18</v>
      </c>
      <c r="N492" s="59" t="s">
        <v>18</v>
      </c>
      <c r="Q492" s="565"/>
      <c r="R492" s="566"/>
    </row>
    <row r="493">
      <c r="A493" s="112" t="s">
        <v>4898</v>
      </c>
      <c r="B493" s="112" t="s">
        <v>580</v>
      </c>
      <c r="C493" s="114" t="s">
        <v>12793</v>
      </c>
      <c r="D493" s="112">
        <v>295.0</v>
      </c>
      <c r="E493" s="63" t="s">
        <v>13047</v>
      </c>
      <c r="F493" s="63" t="s">
        <v>582</v>
      </c>
      <c r="G493" s="60" t="s">
        <v>6475</v>
      </c>
      <c r="H493" s="126">
        <v>43272.0</v>
      </c>
      <c r="I493" s="126">
        <v>43278.0</v>
      </c>
      <c r="J493" s="139" t="s">
        <v>13048</v>
      </c>
      <c r="K493" s="59">
        <v>1311908.0</v>
      </c>
      <c r="L493" s="60" t="s">
        <v>18</v>
      </c>
      <c r="M493" s="63" t="s">
        <v>18</v>
      </c>
      <c r="N493" s="59" t="s">
        <v>18</v>
      </c>
      <c r="Q493" s="565"/>
      <c r="R493" s="566"/>
    </row>
    <row r="494" ht="24.0" customHeight="1">
      <c r="A494" s="63" t="s">
        <v>4898</v>
      </c>
      <c r="B494" s="60" t="s">
        <v>580</v>
      </c>
      <c r="C494" s="60" t="s">
        <v>701</v>
      </c>
      <c r="D494" s="63" t="s">
        <v>18</v>
      </c>
      <c r="E494" s="63" t="s">
        <v>13049</v>
      </c>
      <c r="F494" s="63" t="s">
        <v>582</v>
      </c>
      <c r="G494" s="60" t="s">
        <v>6475</v>
      </c>
      <c r="H494" s="126">
        <v>43276.0</v>
      </c>
      <c r="I494" s="126">
        <v>43279.0</v>
      </c>
      <c r="J494" s="121" t="s">
        <v>13050</v>
      </c>
      <c r="K494" s="59">
        <v>9423180.0</v>
      </c>
      <c r="L494" s="60" t="s">
        <v>18</v>
      </c>
      <c r="M494" s="63" t="s">
        <v>18</v>
      </c>
      <c r="N494" s="59" t="s">
        <v>18</v>
      </c>
      <c r="Q494" s="565"/>
      <c r="R494" s="566"/>
    </row>
    <row r="495">
      <c r="A495" s="63" t="s">
        <v>12103</v>
      </c>
      <c r="B495" s="137" t="s">
        <v>12954</v>
      </c>
      <c r="C495" s="60" t="s">
        <v>4243</v>
      </c>
      <c r="D495" s="63">
        <v>671.0</v>
      </c>
      <c r="E495" s="63" t="s">
        <v>13051</v>
      </c>
      <c r="F495" s="63" t="s">
        <v>582</v>
      </c>
      <c r="G495" s="60" t="s">
        <v>18</v>
      </c>
      <c r="H495" s="126">
        <v>43279.0</v>
      </c>
      <c r="I495" s="126">
        <v>43280.0</v>
      </c>
      <c r="J495" s="121" t="s">
        <v>13052</v>
      </c>
      <c r="K495" s="59">
        <v>36630.0</v>
      </c>
      <c r="L495" s="60" t="s">
        <v>13053</v>
      </c>
      <c r="M495" s="63" t="s">
        <v>18</v>
      </c>
      <c r="N495" s="59" t="s">
        <v>18</v>
      </c>
      <c r="Q495" s="565" t="s">
        <v>18</v>
      </c>
      <c r="R495" s="566" t="s">
        <v>18</v>
      </c>
    </row>
    <row r="496">
      <c r="A496" s="63" t="s">
        <v>12103</v>
      </c>
      <c r="B496" s="137" t="s">
        <v>12954</v>
      </c>
      <c r="C496" s="60" t="s">
        <v>4243</v>
      </c>
      <c r="D496" s="63" t="s">
        <v>18</v>
      </c>
      <c r="E496" s="63" t="s">
        <v>13051</v>
      </c>
      <c r="F496" s="63" t="s">
        <v>582</v>
      </c>
      <c r="G496" s="60" t="s">
        <v>2440</v>
      </c>
      <c r="H496" s="126">
        <v>43287.0</v>
      </c>
      <c r="I496" s="126">
        <v>43287.0</v>
      </c>
      <c r="J496" s="121" t="s">
        <v>13054</v>
      </c>
      <c r="K496" s="59">
        <v>36630.0</v>
      </c>
      <c r="L496" s="60" t="s">
        <v>13053</v>
      </c>
      <c r="M496" s="61" t="s">
        <v>13055</v>
      </c>
      <c r="N496" s="66">
        <v>36630.0</v>
      </c>
      <c r="Q496" s="565" t="s">
        <v>18</v>
      </c>
      <c r="R496" s="566" t="s">
        <v>18</v>
      </c>
    </row>
    <row r="497" ht="27.75" customHeight="1">
      <c r="A497" s="63" t="s">
        <v>12079</v>
      </c>
      <c r="B497" s="60" t="s">
        <v>8183</v>
      </c>
      <c r="C497" s="60" t="s">
        <v>291</v>
      </c>
      <c r="D497" s="63">
        <v>874.0</v>
      </c>
      <c r="E497" s="63" t="s">
        <v>12256</v>
      </c>
      <c r="F497" s="63" t="s">
        <v>582</v>
      </c>
      <c r="G497" s="60" t="s">
        <v>18</v>
      </c>
      <c r="H497" s="126">
        <v>43332.0</v>
      </c>
      <c r="I497" s="126">
        <v>43333.0</v>
      </c>
      <c r="J497" s="121" t="s">
        <v>13056</v>
      </c>
      <c r="K497" s="59">
        <v>1981222.0</v>
      </c>
      <c r="L497" s="60" t="s">
        <v>18</v>
      </c>
      <c r="M497" s="63" t="s">
        <v>18</v>
      </c>
      <c r="N497" s="59" t="s">
        <v>18</v>
      </c>
      <c r="Q497" s="565"/>
      <c r="R497" s="154"/>
    </row>
    <row r="498">
      <c r="A498" s="63" t="s">
        <v>577</v>
      </c>
      <c r="B498" s="137" t="s">
        <v>12941</v>
      </c>
      <c r="C498" s="60" t="s">
        <v>7383</v>
      </c>
      <c r="D498" s="63">
        <v>555.0</v>
      </c>
      <c r="E498" s="63" t="s">
        <v>13057</v>
      </c>
      <c r="F498" s="63" t="s">
        <v>582</v>
      </c>
      <c r="G498" s="60" t="s">
        <v>3493</v>
      </c>
      <c r="H498" s="126">
        <v>43280.0</v>
      </c>
      <c r="I498" s="126">
        <v>43286.0</v>
      </c>
      <c r="J498" s="121" t="s">
        <v>13058</v>
      </c>
      <c r="K498" s="59">
        <v>3117460.0</v>
      </c>
      <c r="L498" s="60" t="s">
        <v>18</v>
      </c>
      <c r="M498" s="63" t="s">
        <v>18</v>
      </c>
      <c r="N498" s="59" t="s">
        <v>18</v>
      </c>
      <c r="Q498" s="565"/>
      <c r="R498" s="154"/>
    </row>
    <row r="499">
      <c r="A499" s="63" t="s">
        <v>4898</v>
      </c>
      <c r="B499" s="60" t="s">
        <v>580</v>
      </c>
      <c r="C499" s="60" t="s">
        <v>13059</v>
      </c>
      <c r="D499" s="63">
        <v>561.0</v>
      </c>
      <c r="E499" s="63" t="s">
        <v>13060</v>
      </c>
      <c r="F499" s="63" t="s">
        <v>582</v>
      </c>
      <c r="G499" s="60" t="s">
        <v>6475</v>
      </c>
      <c r="H499" s="126">
        <v>43283.0</v>
      </c>
      <c r="I499" s="126">
        <v>43305.0</v>
      </c>
      <c r="J499" s="121" t="s">
        <v>13061</v>
      </c>
      <c r="K499" s="59">
        <v>1856000.0</v>
      </c>
      <c r="L499" s="60" t="s">
        <v>18</v>
      </c>
      <c r="M499" s="63" t="s">
        <v>18</v>
      </c>
      <c r="N499" s="59" t="s">
        <v>18</v>
      </c>
      <c r="Q499" s="565"/>
      <c r="R499" s="154"/>
    </row>
    <row r="500">
      <c r="A500" s="63" t="s">
        <v>4898</v>
      </c>
      <c r="B500" s="60" t="s">
        <v>580</v>
      </c>
      <c r="C500" s="60" t="s">
        <v>13062</v>
      </c>
      <c r="D500" s="63">
        <v>561.0</v>
      </c>
      <c r="E500" s="63" t="s">
        <v>13063</v>
      </c>
      <c r="F500" s="63" t="s">
        <v>582</v>
      </c>
      <c r="G500" s="60" t="s">
        <v>6475</v>
      </c>
      <c r="H500" s="126">
        <v>43283.0</v>
      </c>
      <c r="I500" s="126">
        <v>43298.0</v>
      </c>
      <c r="J500" s="121" t="s">
        <v>13064</v>
      </c>
      <c r="K500" s="59">
        <v>1784032.0</v>
      </c>
      <c r="L500" s="60" t="s">
        <v>18</v>
      </c>
      <c r="M500" s="63" t="s">
        <v>18</v>
      </c>
      <c r="N500" s="59" t="s">
        <v>18</v>
      </c>
      <c r="Q500" s="565" t="s">
        <v>18</v>
      </c>
      <c r="R500" s="154" t="s">
        <v>18</v>
      </c>
    </row>
    <row r="501">
      <c r="A501" s="63">
        <v>2.0</v>
      </c>
      <c r="B501" s="60" t="s">
        <v>580</v>
      </c>
      <c r="C501" s="60" t="s">
        <v>10521</v>
      </c>
      <c r="D501" s="63">
        <v>902.0</v>
      </c>
      <c r="E501" s="63" t="s">
        <v>13063</v>
      </c>
      <c r="F501" s="63" t="s">
        <v>582</v>
      </c>
      <c r="G501" s="60" t="s">
        <v>6475</v>
      </c>
      <c r="H501" s="126">
        <v>43399.0</v>
      </c>
      <c r="I501" s="126">
        <v>43427.0</v>
      </c>
      <c r="J501" s="121" t="s">
        <v>13065</v>
      </c>
      <c r="K501" s="59">
        <v>3374247.18</v>
      </c>
      <c r="L501" s="60" t="s">
        <v>13066</v>
      </c>
      <c r="M501" s="63" t="s">
        <v>18</v>
      </c>
      <c r="N501" s="59" t="s">
        <v>18</v>
      </c>
      <c r="Q501" s="565" t="s">
        <v>18</v>
      </c>
      <c r="R501" s="566" t="s">
        <v>18</v>
      </c>
    </row>
    <row r="502">
      <c r="A502" s="63" t="s">
        <v>12175</v>
      </c>
      <c r="B502" s="60" t="s">
        <v>2812</v>
      </c>
      <c r="C502" s="60" t="s">
        <v>2697</v>
      </c>
      <c r="D502" s="63">
        <v>707.0</v>
      </c>
      <c r="E502" s="63" t="s">
        <v>7016</v>
      </c>
      <c r="F502" s="63" t="s">
        <v>582</v>
      </c>
      <c r="G502" s="60" t="s">
        <v>6475</v>
      </c>
      <c r="H502" s="126">
        <v>43290.0</v>
      </c>
      <c r="I502" s="126">
        <v>43293.0</v>
      </c>
      <c r="J502" s="121" t="s">
        <v>13067</v>
      </c>
      <c r="K502" s="59">
        <v>1177947.0</v>
      </c>
      <c r="L502" s="60" t="s">
        <v>18</v>
      </c>
      <c r="M502" s="63" t="s">
        <v>18</v>
      </c>
      <c r="N502" s="59" t="s">
        <v>18</v>
      </c>
      <c r="Q502" s="565"/>
      <c r="R502" s="566"/>
    </row>
    <row r="503">
      <c r="A503" s="63" t="s">
        <v>12175</v>
      </c>
      <c r="B503" s="60" t="s">
        <v>2812</v>
      </c>
      <c r="C503" s="60" t="s">
        <v>2697</v>
      </c>
      <c r="D503" s="63">
        <v>707.0</v>
      </c>
      <c r="E503" s="63" t="s">
        <v>7016</v>
      </c>
      <c r="F503" s="63" t="s">
        <v>582</v>
      </c>
      <c r="G503" s="60" t="s">
        <v>6475</v>
      </c>
      <c r="H503" s="126">
        <v>43298.0</v>
      </c>
      <c r="I503" s="126">
        <v>43304.0</v>
      </c>
      <c r="J503" s="121" t="s">
        <v>13068</v>
      </c>
      <c r="K503" s="59">
        <v>1330051.0</v>
      </c>
      <c r="L503" s="60" t="s">
        <v>18</v>
      </c>
      <c r="M503" s="63" t="s">
        <v>18</v>
      </c>
      <c r="N503" s="59" t="s">
        <v>18</v>
      </c>
      <c r="Q503" s="565" t="s">
        <v>18</v>
      </c>
      <c r="R503" s="566" t="s">
        <v>18</v>
      </c>
    </row>
    <row r="504" ht="35.25" customHeight="1">
      <c r="A504" s="63" t="s">
        <v>12175</v>
      </c>
      <c r="B504" s="60" t="s">
        <v>2812</v>
      </c>
      <c r="C504" s="60" t="s">
        <v>2697</v>
      </c>
      <c r="D504" s="63">
        <v>707.0</v>
      </c>
      <c r="E504" s="63" t="s">
        <v>7016</v>
      </c>
      <c r="F504" s="63" t="s">
        <v>582</v>
      </c>
      <c r="G504" s="60" t="s">
        <v>6475</v>
      </c>
      <c r="H504" s="126">
        <v>43319.0</v>
      </c>
      <c r="I504" s="126">
        <v>43321.0</v>
      </c>
      <c r="J504" s="121" t="s">
        <v>13069</v>
      </c>
      <c r="K504" s="59">
        <v>2507411.0</v>
      </c>
      <c r="L504" s="60" t="s">
        <v>18</v>
      </c>
      <c r="M504" s="63" t="s">
        <v>18</v>
      </c>
      <c r="N504" s="59" t="s">
        <v>18</v>
      </c>
      <c r="Q504" s="565"/>
      <c r="R504" s="154"/>
    </row>
    <row r="505" ht="33.0" customHeight="1">
      <c r="A505" s="63" t="s">
        <v>12175</v>
      </c>
      <c r="B505" s="60" t="s">
        <v>2812</v>
      </c>
      <c r="C505" s="60" t="s">
        <v>2697</v>
      </c>
      <c r="D505" s="63">
        <v>707.0</v>
      </c>
      <c r="E505" s="63" t="s">
        <v>7016</v>
      </c>
      <c r="F505" s="63" t="s">
        <v>582</v>
      </c>
      <c r="G505" s="60" t="s">
        <v>6475</v>
      </c>
      <c r="H505" s="126">
        <v>43332.0</v>
      </c>
      <c r="I505" s="126">
        <v>43332.0</v>
      </c>
      <c r="J505" s="121" t="s">
        <v>13070</v>
      </c>
      <c r="K505" s="59">
        <v>2507411.0</v>
      </c>
      <c r="L505" s="60" t="s">
        <v>18</v>
      </c>
      <c r="M505" s="63" t="s">
        <v>18</v>
      </c>
      <c r="N505" s="59" t="s">
        <v>18</v>
      </c>
      <c r="Q505" s="565"/>
      <c r="R505" s="154"/>
    </row>
    <row r="506" ht="33.0" customHeight="1">
      <c r="A506" s="63" t="s">
        <v>12175</v>
      </c>
      <c r="B506" s="60" t="s">
        <v>2812</v>
      </c>
      <c r="C506" s="60" t="s">
        <v>13071</v>
      </c>
      <c r="D506" s="63" t="s">
        <v>18</v>
      </c>
      <c r="E506" s="63" t="s">
        <v>13072</v>
      </c>
      <c r="F506" s="63" t="s">
        <v>582</v>
      </c>
      <c r="G506" s="60" t="s">
        <v>6475</v>
      </c>
      <c r="H506" s="126">
        <v>43292.0</v>
      </c>
      <c r="I506" s="126">
        <v>43293.0</v>
      </c>
      <c r="J506" s="121" t="s">
        <v>13073</v>
      </c>
      <c r="K506" s="59">
        <v>2.4282313E7</v>
      </c>
      <c r="L506" s="60" t="s">
        <v>18</v>
      </c>
      <c r="M506" s="63" t="s">
        <v>18</v>
      </c>
      <c r="N506" s="59" t="s">
        <v>18</v>
      </c>
      <c r="Q506" s="565"/>
      <c r="R506" s="154"/>
    </row>
    <row r="507" ht="33.0" customHeight="1">
      <c r="A507" s="63" t="s">
        <v>12175</v>
      </c>
      <c r="B507" s="60" t="s">
        <v>580</v>
      </c>
      <c r="C507" s="60" t="s">
        <v>7537</v>
      </c>
      <c r="D507" s="63" t="s">
        <v>18</v>
      </c>
      <c r="E507" s="63" t="s">
        <v>7538</v>
      </c>
      <c r="F507" s="63" t="s">
        <v>582</v>
      </c>
      <c r="G507" s="60" t="s">
        <v>2440</v>
      </c>
      <c r="H507" s="126">
        <v>43293.0</v>
      </c>
      <c r="I507" s="126">
        <v>43294.0</v>
      </c>
      <c r="J507" s="121" t="s">
        <v>13074</v>
      </c>
      <c r="K507" s="59">
        <v>3808860.0</v>
      </c>
      <c r="L507" s="60" t="s">
        <v>18</v>
      </c>
      <c r="M507" s="63" t="s">
        <v>18</v>
      </c>
      <c r="N507" s="59" t="s">
        <v>18</v>
      </c>
      <c r="Q507" s="565"/>
      <c r="R507" s="154"/>
    </row>
    <row r="508" ht="27.75" customHeight="1">
      <c r="A508" s="63" t="s">
        <v>12175</v>
      </c>
      <c r="B508" s="60" t="s">
        <v>580</v>
      </c>
      <c r="C508" s="60" t="s">
        <v>7537</v>
      </c>
      <c r="D508" s="63">
        <v>762.0</v>
      </c>
      <c r="E508" s="63" t="s">
        <v>7538</v>
      </c>
      <c r="F508" s="63" t="s">
        <v>582</v>
      </c>
      <c r="G508" s="60" t="s">
        <v>2440</v>
      </c>
      <c r="H508" s="126">
        <v>43362.0</v>
      </c>
      <c r="I508" s="126">
        <v>43392.0</v>
      </c>
      <c r="J508" s="121" t="s">
        <v>13075</v>
      </c>
      <c r="K508" s="59">
        <v>3808866.0</v>
      </c>
      <c r="L508" s="60" t="s">
        <v>13076</v>
      </c>
      <c r="M508" s="63" t="s">
        <v>18</v>
      </c>
      <c r="N508" s="59" t="s">
        <v>18</v>
      </c>
      <c r="Q508" s="565"/>
      <c r="R508" s="154"/>
    </row>
    <row r="509" ht="27.75" customHeight="1">
      <c r="A509" s="63" t="s">
        <v>12175</v>
      </c>
      <c r="B509" s="60" t="s">
        <v>580</v>
      </c>
      <c r="C509" s="60" t="s">
        <v>7537</v>
      </c>
      <c r="D509" s="63" t="s">
        <v>18</v>
      </c>
      <c r="E509" s="63" t="s">
        <v>7538</v>
      </c>
      <c r="F509" s="63" t="s">
        <v>582</v>
      </c>
      <c r="G509" s="60" t="s">
        <v>2440</v>
      </c>
      <c r="H509" s="126">
        <v>43364.0</v>
      </c>
      <c r="I509" s="126">
        <v>43364.0</v>
      </c>
      <c r="J509" s="121" t="s">
        <v>13077</v>
      </c>
      <c r="K509" s="59">
        <v>4025257.86</v>
      </c>
      <c r="L509" s="60" t="s">
        <v>7540</v>
      </c>
      <c r="M509" s="61" t="s">
        <v>7541</v>
      </c>
      <c r="N509" s="59" t="s">
        <v>18</v>
      </c>
      <c r="Q509" s="565"/>
      <c r="R509" s="154"/>
    </row>
    <row r="510" ht="27.75" customHeight="1">
      <c r="A510" s="63" t="s">
        <v>12175</v>
      </c>
      <c r="B510" s="60" t="s">
        <v>580</v>
      </c>
      <c r="C510" s="60" t="s">
        <v>7537</v>
      </c>
      <c r="D510" s="63" t="s">
        <v>18</v>
      </c>
      <c r="E510" s="63" t="s">
        <v>7538</v>
      </c>
      <c r="F510" s="63" t="s">
        <v>582</v>
      </c>
      <c r="G510" s="60" t="s">
        <v>2440</v>
      </c>
      <c r="H510" s="126">
        <v>43431.0</v>
      </c>
      <c r="I510" s="126">
        <v>43431.0</v>
      </c>
      <c r="J510" s="121" t="s">
        <v>12518</v>
      </c>
      <c r="K510" s="59">
        <v>4025257.86</v>
      </c>
      <c r="L510" s="60" t="s">
        <v>7540</v>
      </c>
      <c r="M510" s="61" t="s">
        <v>7541</v>
      </c>
      <c r="N510" s="66">
        <v>3220206.29</v>
      </c>
      <c r="Q510" s="565"/>
      <c r="R510" s="154"/>
    </row>
    <row r="511" ht="27.75" customHeight="1">
      <c r="A511" s="63" t="s">
        <v>12175</v>
      </c>
      <c r="B511" s="60" t="s">
        <v>580</v>
      </c>
      <c r="C511" s="60" t="s">
        <v>3103</v>
      </c>
      <c r="D511" s="63">
        <v>592.0</v>
      </c>
      <c r="E511" s="63" t="s">
        <v>7546</v>
      </c>
      <c r="F511" s="63" t="s">
        <v>582</v>
      </c>
      <c r="G511" s="60" t="s">
        <v>6475</v>
      </c>
      <c r="H511" s="126">
        <v>43294.0</v>
      </c>
      <c r="I511" s="126">
        <v>43349.0</v>
      </c>
      <c r="J511" s="121" t="s">
        <v>13078</v>
      </c>
      <c r="K511" s="63" t="s">
        <v>18</v>
      </c>
      <c r="L511" s="60" t="s">
        <v>7552</v>
      </c>
      <c r="M511" s="61" t="s">
        <v>7549</v>
      </c>
      <c r="N511" s="59" t="s">
        <v>18</v>
      </c>
      <c r="Q511" s="565"/>
      <c r="R511" s="154"/>
    </row>
    <row r="512" ht="34.5" customHeight="1">
      <c r="A512" s="63" t="s">
        <v>12175</v>
      </c>
      <c r="B512" s="60" t="s">
        <v>580</v>
      </c>
      <c r="C512" s="60" t="s">
        <v>3103</v>
      </c>
      <c r="D512" s="63">
        <v>711.0</v>
      </c>
      <c r="E512" s="63" t="s">
        <v>7546</v>
      </c>
      <c r="F512" s="63" t="s">
        <v>582</v>
      </c>
      <c r="G512" s="60" t="s">
        <v>6475</v>
      </c>
      <c r="H512" s="126">
        <v>43346.0</v>
      </c>
      <c r="I512" s="126">
        <v>43349.0</v>
      </c>
      <c r="J512" s="121" t="s">
        <v>13079</v>
      </c>
      <c r="K512" s="63" t="s">
        <v>18</v>
      </c>
      <c r="L512" s="60" t="s">
        <v>7552</v>
      </c>
      <c r="M512" s="61" t="s">
        <v>7549</v>
      </c>
      <c r="N512" s="66" t="s">
        <v>18</v>
      </c>
      <c r="Q512" s="565"/>
      <c r="R512" s="154"/>
    </row>
    <row r="513" ht="27.75" customHeight="1">
      <c r="A513" s="63" t="s">
        <v>12175</v>
      </c>
      <c r="B513" s="60" t="s">
        <v>580</v>
      </c>
      <c r="C513" s="60" t="s">
        <v>3103</v>
      </c>
      <c r="D513" s="63" t="s">
        <v>18</v>
      </c>
      <c r="E513" s="63" t="s">
        <v>7546</v>
      </c>
      <c r="F513" s="63" t="s">
        <v>582</v>
      </c>
      <c r="G513" s="60" t="s">
        <v>6475</v>
      </c>
      <c r="H513" s="126">
        <v>43298.0</v>
      </c>
      <c r="I513" s="126">
        <v>43298.0</v>
      </c>
      <c r="J513" s="121" t="s">
        <v>13080</v>
      </c>
      <c r="K513" s="59">
        <v>1.463E7</v>
      </c>
      <c r="L513" s="60" t="s">
        <v>7552</v>
      </c>
      <c r="M513" s="61" t="s">
        <v>7549</v>
      </c>
      <c r="N513" s="66">
        <v>1802015.0</v>
      </c>
      <c r="Q513" s="565" t="s">
        <v>18</v>
      </c>
      <c r="R513" s="154" t="s">
        <v>18</v>
      </c>
    </row>
    <row r="514" ht="33.75" customHeight="1">
      <c r="A514" s="63">
        <v>3.0</v>
      </c>
      <c r="B514" s="60" t="s">
        <v>580</v>
      </c>
      <c r="C514" s="60" t="s">
        <v>3103</v>
      </c>
      <c r="D514" s="63" t="s">
        <v>18</v>
      </c>
      <c r="E514" s="63" t="s">
        <v>7546</v>
      </c>
      <c r="F514" s="63" t="s">
        <v>582</v>
      </c>
      <c r="G514" s="60" t="s">
        <v>6475</v>
      </c>
      <c r="H514" s="126">
        <v>43377.0</v>
      </c>
      <c r="I514" s="126"/>
      <c r="J514" s="121" t="s">
        <v>13081</v>
      </c>
      <c r="K514" s="59">
        <v>5.5104317E7</v>
      </c>
      <c r="L514" s="60" t="s">
        <v>7552</v>
      </c>
      <c r="M514" s="61" t="s">
        <v>7549</v>
      </c>
      <c r="N514" s="59" t="s">
        <v>18</v>
      </c>
      <c r="Q514" s="565" t="s">
        <v>18</v>
      </c>
      <c r="R514" s="566" t="s">
        <v>18</v>
      </c>
    </row>
    <row r="515" ht="112.5" customHeight="1">
      <c r="A515" s="63">
        <v>3.0</v>
      </c>
      <c r="B515" s="60" t="s">
        <v>580</v>
      </c>
      <c r="C515" s="60" t="s">
        <v>3103</v>
      </c>
      <c r="D515" s="63">
        <v>1049.0</v>
      </c>
      <c r="E515" s="63" t="s">
        <v>7546</v>
      </c>
      <c r="F515" s="63" t="s">
        <v>582</v>
      </c>
      <c r="G515" s="60" t="s">
        <v>6475</v>
      </c>
      <c r="H515" s="126">
        <v>43448.0</v>
      </c>
      <c r="I515" s="63" t="s">
        <v>18</v>
      </c>
      <c r="J515" s="121" t="s">
        <v>13082</v>
      </c>
      <c r="K515" s="59">
        <v>5.5104317E7</v>
      </c>
      <c r="L515" s="60" t="s">
        <v>7552</v>
      </c>
      <c r="M515" s="61" t="s">
        <v>7549</v>
      </c>
      <c r="N515" s="59"/>
      <c r="Q515" s="565" t="s">
        <v>18</v>
      </c>
      <c r="R515" s="566" t="s">
        <v>18</v>
      </c>
    </row>
    <row r="516">
      <c r="A516" s="63">
        <v>3.0</v>
      </c>
      <c r="B516" s="60" t="s">
        <v>580</v>
      </c>
      <c r="C516" s="60" t="s">
        <v>3103</v>
      </c>
      <c r="D516" s="63">
        <v>1244.0</v>
      </c>
      <c r="E516" s="63" t="s">
        <v>7546</v>
      </c>
      <c r="F516" s="63" t="s">
        <v>582</v>
      </c>
      <c r="G516" s="60" t="s">
        <v>6475</v>
      </c>
      <c r="H516" s="126">
        <v>43441.0</v>
      </c>
      <c r="I516" s="63" t="s">
        <v>18</v>
      </c>
      <c r="J516" s="121" t="s">
        <v>13083</v>
      </c>
      <c r="K516" s="138">
        <v>5.5104317E7</v>
      </c>
      <c r="L516" s="60" t="s">
        <v>7552</v>
      </c>
      <c r="M516" s="61" t="s">
        <v>7549</v>
      </c>
      <c r="N516" s="59" t="s">
        <v>18</v>
      </c>
      <c r="Q516" s="565"/>
      <c r="R516" s="566"/>
    </row>
    <row r="517">
      <c r="A517" s="63">
        <v>3.0</v>
      </c>
      <c r="B517" s="60" t="s">
        <v>580</v>
      </c>
      <c r="C517" s="60" t="s">
        <v>3103</v>
      </c>
      <c r="D517" s="63">
        <v>1090.0</v>
      </c>
      <c r="E517" s="63" t="s">
        <v>7546</v>
      </c>
      <c r="F517" s="63" t="s">
        <v>582</v>
      </c>
      <c r="G517" s="60" t="s">
        <v>6475</v>
      </c>
      <c r="H517" s="126">
        <v>43460.0</v>
      </c>
      <c r="I517" s="63" t="s">
        <v>18</v>
      </c>
      <c r="J517" s="121" t="s">
        <v>13084</v>
      </c>
      <c r="K517" s="59">
        <v>5.5104317E7</v>
      </c>
      <c r="L517" s="60" t="s">
        <v>7552</v>
      </c>
      <c r="M517" s="61" t="s">
        <v>7549</v>
      </c>
      <c r="N517" s="59" t="s">
        <v>18</v>
      </c>
      <c r="O517" s="152"/>
      <c r="P517" s="152"/>
      <c r="Q517" s="565" t="s">
        <v>18</v>
      </c>
      <c r="R517" s="566" t="s">
        <v>18</v>
      </c>
      <c r="S517" s="152"/>
      <c r="T517" s="152"/>
      <c r="U517" s="152"/>
      <c r="V517" s="152"/>
      <c r="W517" s="152"/>
      <c r="X517" s="152"/>
      <c r="Y517" s="152"/>
      <c r="Z517" s="152"/>
      <c r="AA517" s="152"/>
      <c r="AB517" s="152"/>
      <c r="AC517" s="152"/>
      <c r="AD517" s="152"/>
    </row>
    <row r="518">
      <c r="A518" s="63" t="s">
        <v>12175</v>
      </c>
      <c r="B518" s="60" t="s">
        <v>2812</v>
      </c>
      <c r="C518" s="60" t="s">
        <v>2697</v>
      </c>
      <c r="D518" s="63">
        <v>707.0</v>
      </c>
      <c r="E518" s="63" t="s">
        <v>13085</v>
      </c>
      <c r="F518" s="63" t="s">
        <v>582</v>
      </c>
      <c r="G518" s="60" t="s">
        <v>6475</v>
      </c>
      <c r="H518" s="126">
        <v>43298.0</v>
      </c>
      <c r="I518" s="126">
        <v>43304.0</v>
      </c>
      <c r="J518" s="121" t="s">
        <v>13086</v>
      </c>
      <c r="K518" s="59">
        <v>4932445.0</v>
      </c>
      <c r="L518" s="60" t="s">
        <v>18</v>
      </c>
      <c r="M518" s="63" t="s">
        <v>18</v>
      </c>
      <c r="N518" s="59" t="s">
        <v>18</v>
      </c>
      <c r="Q518" s="565"/>
      <c r="R518" s="566"/>
    </row>
    <row r="519">
      <c r="A519" s="63" t="s">
        <v>12175</v>
      </c>
      <c r="B519" s="60" t="s">
        <v>2812</v>
      </c>
      <c r="C519" s="60" t="s">
        <v>2697</v>
      </c>
      <c r="D519" s="63">
        <v>707.0</v>
      </c>
      <c r="E519" s="63" t="s">
        <v>13085</v>
      </c>
      <c r="F519" s="63" t="s">
        <v>582</v>
      </c>
      <c r="G519" s="60" t="s">
        <v>6475</v>
      </c>
      <c r="H519" s="126">
        <v>43381.0</v>
      </c>
      <c r="I519" s="126">
        <v>43382.0</v>
      </c>
      <c r="J519" s="121" t="s">
        <v>13087</v>
      </c>
      <c r="K519" s="59">
        <v>5849126.0</v>
      </c>
      <c r="L519" s="60" t="s">
        <v>18</v>
      </c>
      <c r="M519" s="63" t="s">
        <v>18</v>
      </c>
      <c r="N519" s="59" t="s">
        <v>18</v>
      </c>
      <c r="Q519" s="565" t="s">
        <v>18</v>
      </c>
      <c r="R519" s="566" t="s">
        <v>18</v>
      </c>
    </row>
    <row r="520">
      <c r="A520" s="63" t="s">
        <v>12175</v>
      </c>
      <c r="B520" s="60" t="s">
        <v>197</v>
      </c>
      <c r="C520" s="60" t="s">
        <v>13088</v>
      </c>
      <c r="D520" s="63">
        <v>782.0</v>
      </c>
      <c r="E520" s="63" t="s">
        <v>13089</v>
      </c>
      <c r="F520" s="63" t="s">
        <v>582</v>
      </c>
      <c r="G520" s="60" t="s">
        <v>18</v>
      </c>
      <c r="H520" s="126">
        <v>43304.0</v>
      </c>
      <c r="I520" s="126">
        <v>43307.0</v>
      </c>
      <c r="J520" s="121" t="s">
        <v>13090</v>
      </c>
      <c r="K520" s="59">
        <v>2.15E8</v>
      </c>
      <c r="L520" s="60" t="s">
        <v>18</v>
      </c>
      <c r="M520" s="63" t="s">
        <v>18</v>
      </c>
      <c r="N520" s="59" t="s">
        <v>18</v>
      </c>
      <c r="Q520" s="565"/>
      <c r="R520" s="566"/>
    </row>
    <row r="521">
      <c r="A521" s="63" t="s">
        <v>12175</v>
      </c>
      <c r="B521" s="60" t="s">
        <v>197</v>
      </c>
      <c r="C521" s="60" t="s">
        <v>13088</v>
      </c>
      <c r="D521" s="63" t="s">
        <v>18</v>
      </c>
      <c r="E521" s="63" t="s">
        <v>13089</v>
      </c>
      <c r="F521" s="63" t="s">
        <v>582</v>
      </c>
      <c r="G521" s="60" t="s">
        <v>18</v>
      </c>
      <c r="H521" s="126">
        <v>43315.0</v>
      </c>
      <c r="I521" s="126">
        <v>43319.0</v>
      </c>
      <c r="J521" s="121" t="s">
        <v>13091</v>
      </c>
      <c r="K521" s="59">
        <v>2.15E8</v>
      </c>
      <c r="L521" s="60" t="s">
        <v>18</v>
      </c>
      <c r="M521" s="63" t="s">
        <v>18</v>
      </c>
      <c r="N521" s="59" t="s">
        <v>18</v>
      </c>
      <c r="Q521" s="565" t="s">
        <v>18</v>
      </c>
      <c r="R521" s="566" t="s">
        <v>18</v>
      </c>
    </row>
    <row r="522">
      <c r="A522" s="63" t="s">
        <v>12175</v>
      </c>
      <c r="B522" s="60" t="s">
        <v>197</v>
      </c>
      <c r="C522" s="60" t="s">
        <v>13088</v>
      </c>
      <c r="D522" s="63" t="s">
        <v>18</v>
      </c>
      <c r="E522" s="63" t="s">
        <v>13089</v>
      </c>
      <c r="F522" s="63" t="s">
        <v>582</v>
      </c>
      <c r="G522" s="60" t="s">
        <v>18</v>
      </c>
      <c r="H522" s="126">
        <v>43368.0</v>
      </c>
      <c r="I522" s="126">
        <v>43371.0</v>
      </c>
      <c r="J522" s="121" t="s">
        <v>13092</v>
      </c>
      <c r="K522" s="59">
        <v>2.15E8</v>
      </c>
      <c r="L522" s="60" t="s">
        <v>18</v>
      </c>
      <c r="M522" s="63" t="s">
        <v>18</v>
      </c>
      <c r="N522" s="59" t="s">
        <v>18</v>
      </c>
      <c r="Q522" s="565" t="s">
        <v>18</v>
      </c>
      <c r="R522" s="566" t="s">
        <v>18</v>
      </c>
    </row>
    <row r="523">
      <c r="A523" s="63" t="s">
        <v>12079</v>
      </c>
      <c r="B523" s="60" t="s">
        <v>13093</v>
      </c>
      <c r="C523" s="60" t="s">
        <v>13094</v>
      </c>
      <c r="D523" s="63">
        <v>768.0</v>
      </c>
      <c r="E523" s="63" t="s">
        <v>13095</v>
      </c>
      <c r="F523" s="63" t="s">
        <v>582</v>
      </c>
      <c r="G523" s="60" t="s">
        <v>18</v>
      </c>
      <c r="H523" s="126">
        <v>43304.0</v>
      </c>
      <c r="I523" s="126">
        <v>43315.0</v>
      </c>
      <c r="J523" s="121" t="s">
        <v>13096</v>
      </c>
      <c r="K523" s="59">
        <v>4226804.0</v>
      </c>
      <c r="L523" s="60" t="s">
        <v>18</v>
      </c>
      <c r="M523" s="63" t="s">
        <v>18</v>
      </c>
      <c r="N523" s="59" t="s">
        <v>18</v>
      </c>
      <c r="Q523" s="565"/>
      <c r="R523" s="566"/>
    </row>
    <row r="524">
      <c r="A524" s="63" t="s">
        <v>12175</v>
      </c>
      <c r="B524" s="60" t="s">
        <v>2812</v>
      </c>
      <c r="C524" s="60" t="s">
        <v>13097</v>
      </c>
      <c r="D524" s="63">
        <v>564.0</v>
      </c>
      <c r="E524" s="63" t="s">
        <v>13098</v>
      </c>
      <c r="F524" s="63" t="s">
        <v>582</v>
      </c>
      <c r="G524" s="60" t="s">
        <v>6475</v>
      </c>
      <c r="H524" s="126">
        <v>43291.0</v>
      </c>
      <c r="I524" s="126">
        <v>43314.0</v>
      </c>
      <c r="J524" s="121" t="s">
        <v>13099</v>
      </c>
      <c r="K524" s="59">
        <v>600000.0</v>
      </c>
      <c r="L524" s="60" t="s">
        <v>18</v>
      </c>
      <c r="M524" s="61" t="s">
        <v>13100</v>
      </c>
      <c r="N524" s="59" t="s">
        <v>18</v>
      </c>
      <c r="Q524" s="565" t="s">
        <v>18</v>
      </c>
      <c r="R524" s="566" t="s">
        <v>18</v>
      </c>
    </row>
    <row r="525">
      <c r="A525" s="63" t="s">
        <v>12103</v>
      </c>
      <c r="B525" s="60" t="s">
        <v>13101</v>
      </c>
      <c r="C525" s="60" t="s">
        <v>10249</v>
      </c>
      <c r="D525" s="63" t="s">
        <v>18</v>
      </c>
      <c r="E525" s="63" t="s">
        <v>7563</v>
      </c>
      <c r="F525" s="63" t="s">
        <v>582</v>
      </c>
      <c r="G525" s="60" t="s">
        <v>18</v>
      </c>
      <c r="H525" s="126">
        <v>43306.0</v>
      </c>
      <c r="I525" s="126">
        <v>43312.0</v>
      </c>
      <c r="J525" s="121" t="s">
        <v>13102</v>
      </c>
      <c r="K525" s="59">
        <v>7201211.0</v>
      </c>
      <c r="L525" s="60" t="s">
        <v>18</v>
      </c>
      <c r="M525" s="63" t="s">
        <v>18</v>
      </c>
      <c r="N525" s="59" t="s">
        <v>18</v>
      </c>
      <c r="Q525" s="565"/>
      <c r="R525" s="566"/>
    </row>
    <row r="526">
      <c r="A526" s="63" t="s">
        <v>12103</v>
      </c>
      <c r="B526" s="60" t="s">
        <v>13101</v>
      </c>
      <c r="C526" s="60" t="s">
        <v>10249</v>
      </c>
      <c r="D526" s="63" t="s">
        <v>18</v>
      </c>
      <c r="E526" s="63" t="s">
        <v>7563</v>
      </c>
      <c r="F526" s="63" t="s">
        <v>582</v>
      </c>
      <c r="G526" s="60" t="s">
        <v>18</v>
      </c>
      <c r="H526" s="126">
        <v>43314.0</v>
      </c>
      <c r="I526" s="76">
        <v>43321.0</v>
      </c>
      <c r="J526" s="139" t="s">
        <v>13103</v>
      </c>
      <c r="K526" s="59">
        <v>7201211.0</v>
      </c>
      <c r="L526" s="60" t="s">
        <v>18</v>
      </c>
      <c r="M526" s="63" t="s">
        <v>18</v>
      </c>
      <c r="N526" s="59" t="s">
        <v>18</v>
      </c>
      <c r="Q526" s="565" t="s">
        <v>18</v>
      </c>
      <c r="R526" s="566" t="s">
        <v>18</v>
      </c>
    </row>
    <row r="527">
      <c r="A527" s="63" t="s">
        <v>12103</v>
      </c>
      <c r="B527" s="60" t="s">
        <v>13101</v>
      </c>
      <c r="C527" s="60" t="s">
        <v>10249</v>
      </c>
      <c r="D527" s="63" t="s">
        <v>18</v>
      </c>
      <c r="E527" s="63" t="s">
        <v>7563</v>
      </c>
      <c r="F527" s="63" t="s">
        <v>582</v>
      </c>
      <c r="G527" s="60" t="s">
        <v>18</v>
      </c>
      <c r="H527" s="126">
        <v>43334.0</v>
      </c>
      <c r="I527" s="76">
        <v>43347.0</v>
      </c>
      <c r="J527" s="139" t="s">
        <v>13104</v>
      </c>
      <c r="K527" s="59" t="s">
        <v>18</v>
      </c>
      <c r="L527" s="60" t="s">
        <v>18</v>
      </c>
      <c r="M527" s="63" t="s">
        <v>18</v>
      </c>
      <c r="N527" s="59" t="s">
        <v>18</v>
      </c>
      <c r="Q527" s="565"/>
      <c r="R527" s="566"/>
    </row>
    <row r="528" ht="33.0" customHeight="1">
      <c r="A528" s="63">
        <v>2.0</v>
      </c>
      <c r="B528" s="60" t="s">
        <v>13101</v>
      </c>
      <c r="C528" s="60" t="s">
        <v>10249</v>
      </c>
      <c r="D528" s="63" t="s">
        <v>18</v>
      </c>
      <c r="E528" s="63" t="s">
        <v>7563</v>
      </c>
      <c r="F528" s="63" t="s">
        <v>582</v>
      </c>
      <c r="G528" s="60" t="s">
        <v>18</v>
      </c>
      <c r="H528" s="126">
        <v>43349.0</v>
      </c>
      <c r="I528" s="76">
        <v>43363.0</v>
      </c>
      <c r="J528" s="139" t="s">
        <v>13105</v>
      </c>
      <c r="K528" s="59">
        <v>6670668.0</v>
      </c>
      <c r="L528" s="60" t="s">
        <v>18</v>
      </c>
      <c r="M528" s="63" t="s">
        <v>18</v>
      </c>
      <c r="N528" s="59" t="s">
        <v>18</v>
      </c>
      <c r="Q528" s="565"/>
      <c r="R528" s="566"/>
    </row>
    <row r="529" ht="33.0" customHeight="1">
      <c r="A529" s="63">
        <v>2.0</v>
      </c>
      <c r="B529" s="60" t="s">
        <v>258</v>
      </c>
      <c r="C529" s="60" t="s">
        <v>7562</v>
      </c>
      <c r="D529" s="63">
        <v>1279.0</v>
      </c>
      <c r="E529" s="63" t="s">
        <v>7563</v>
      </c>
      <c r="F529" s="63" t="s">
        <v>582</v>
      </c>
      <c r="G529" s="60" t="s">
        <v>18</v>
      </c>
      <c r="H529" s="126">
        <v>43454.0</v>
      </c>
      <c r="I529" s="63" t="s">
        <v>18</v>
      </c>
      <c r="J529" s="121" t="s">
        <v>13106</v>
      </c>
      <c r="K529" s="59">
        <v>6317190.0</v>
      </c>
      <c r="L529" s="60"/>
      <c r="M529" s="63"/>
      <c r="N529" s="59" t="s">
        <v>18</v>
      </c>
      <c r="Q529" s="565"/>
      <c r="R529" s="566"/>
    </row>
    <row r="530" ht="21.0" customHeight="1">
      <c r="A530" s="63" t="s">
        <v>12079</v>
      </c>
      <c r="B530" s="60" t="s">
        <v>13107</v>
      </c>
      <c r="C530" s="60" t="s">
        <v>93</v>
      </c>
      <c r="D530" s="63">
        <v>626.0</v>
      </c>
      <c r="E530" s="63" t="s">
        <v>7573</v>
      </c>
      <c r="F530" s="63" t="s">
        <v>582</v>
      </c>
      <c r="G530" s="60" t="s">
        <v>18</v>
      </c>
      <c r="H530" s="126">
        <v>43311.0</v>
      </c>
      <c r="I530" s="76">
        <v>43327.0</v>
      </c>
      <c r="J530" s="139" t="s">
        <v>13108</v>
      </c>
      <c r="K530" s="59">
        <v>1133283.0</v>
      </c>
      <c r="L530" s="60" t="s">
        <v>13109</v>
      </c>
      <c r="M530" s="63" t="s">
        <v>18</v>
      </c>
      <c r="N530" s="59" t="s">
        <v>18</v>
      </c>
      <c r="Q530" s="565"/>
      <c r="R530" s="566"/>
    </row>
    <row r="531" ht="35.25" customHeight="1">
      <c r="A531" s="63" t="s">
        <v>4898</v>
      </c>
      <c r="B531" s="60" t="s">
        <v>7925</v>
      </c>
      <c r="C531" s="60" t="s">
        <v>701</v>
      </c>
      <c r="D531" s="63">
        <v>802.0</v>
      </c>
      <c r="E531" s="63" t="s">
        <v>13110</v>
      </c>
      <c r="F531" s="63" t="s">
        <v>582</v>
      </c>
      <c r="G531" s="60" t="s">
        <v>3493</v>
      </c>
      <c r="H531" s="126">
        <v>43311.0</v>
      </c>
      <c r="I531" s="76">
        <v>43313.0</v>
      </c>
      <c r="J531" s="139" t="s">
        <v>13111</v>
      </c>
      <c r="K531" s="59">
        <v>2785413.0</v>
      </c>
      <c r="L531" s="60" t="s">
        <v>18</v>
      </c>
      <c r="M531" s="63" t="s">
        <v>18</v>
      </c>
      <c r="N531" s="59" t="s">
        <v>18</v>
      </c>
      <c r="Q531" s="565"/>
      <c r="R531" s="566"/>
    </row>
    <row r="532">
      <c r="A532" s="63" t="s">
        <v>12103</v>
      </c>
      <c r="B532" s="60" t="s">
        <v>12656</v>
      </c>
      <c r="C532" s="60" t="s">
        <v>93</v>
      </c>
      <c r="D532" s="63">
        <v>808.0</v>
      </c>
      <c r="E532" s="63" t="s">
        <v>13112</v>
      </c>
      <c r="F532" s="63" t="s">
        <v>582</v>
      </c>
      <c r="G532" s="60" t="s">
        <v>18</v>
      </c>
      <c r="H532" s="126">
        <v>43313.0</v>
      </c>
      <c r="I532" s="126">
        <v>43314.0</v>
      </c>
      <c r="J532" s="121" t="s">
        <v>13113</v>
      </c>
      <c r="K532" s="59">
        <v>1027007.0</v>
      </c>
      <c r="L532" s="60" t="s">
        <v>18</v>
      </c>
      <c r="M532" s="63" t="s">
        <v>18</v>
      </c>
      <c r="N532" s="59" t="s">
        <v>18</v>
      </c>
      <c r="Q532" s="565"/>
      <c r="R532" s="566"/>
    </row>
    <row r="533">
      <c r="A533" s="63" t="s">
        <v>12103</v>
      </c>
      <c r="B533" s="60" t="s">
        <v>12656</v>
      </c>
      <c r="C533" s="60" t="s">
        <v>93</v>
      </c>
      <c r="D533" s="63">
        <v>834.0</v>
      </c>
      <c r="E533" s="63" t="s">
        <v>13112</v>
      </c>
      <c r="F533" s="63" t="s">
        <v>582</v>
      </c>
      <c r="G533" s="60" t="s">
        <v>18</v>
      </c>
      <c r="H533" s="126">
        <v>43321.0</v>
      </c>
      <c r="I533" s="126">
        <v>43332.0</v>
      </c>
      <c r="J533" s="121" t="s">
        <v>13114</v>
      </c>
      <c r="K533" s="59">
        <v>1027007.0</v>
      </c>
      <c r="L533" s="60" t="s">
        <v>13115</v>
      </c>
      <c r="M533" s="61" t="s">
        <v>18</v>
      </c>
      <c r="N533" s="59" t="s">
        <v>18</v>
      </c>
      <c r="Q533" s="565" t="s">
        <v>18</v>
      </c>
      <c r="R533" s="566" t="s">
        <v>18</v>
      </c>
    </row>
    <row r="534">
      <c r="A534" s="63" t="s">
        <v>12103</v>
      </c>
      <c r="B534" s="60" t="s">
        <v>12656</v>
      </c>
      <c r="C534" s="60" t="s">
        <v>93</v>
      </c>
      <c r="D534" s="63">
        <v>834.0</v>
      </c>
      <c r="E534" s="63" t="s">
        <v>13112</v>
      </c>
      <c r="F534" s="63" t="s">
        <v>582</v>
      </c>
      <c r="G534" s="60" t="s">
        <v>18</v>
      </c>
      <c r="H534" s="126">
        <v>43361.0</v>
      </c>
      <c r="I534" s="126">
        <v>43364.0</v>
      </c>
      <c r="J534" s="121" t="s">
        <v>13116</v>
      </c>
      <c r="K534" s="59">
        <v>1027007.0</v>
      </c>
      <c r="L534" s="60" t="s">
        <v>13115</v>
      </c>
      <c r="M534" s="61" t="s">
        <v>18</v>
      </c>
      <c r="N534" s="59" t="s">
        <v>18</v>
      </c>
      <c r="Q534" s="565" t="s">
        <v>18</v>
      </c>
      <c r="R534" s="566" t="s">
        <v>18</v>
      </c>
    </row>
    <row r="535">
      <c r="A535" s="63" t="s">
        <v>12103</v>
      </c>
      <c r="B535" s="60" t="s">
        <v>12656</v>
      </c>
      <c r="C535" s="60" t="s">
        <v>93</v>
      </c>
      <c r="D535" s="63">
        <v>834.0</v>
      </c>
      <c r="E535" s="63" t="s">
        <v>13112</v>
      </c>
      <c r="F535" s="63" t="s">
        <v>582</v>
      </c>
      <c r="G535" s="60" t="s">
        <v>18</v>
      </c>
      <c r="H535" s="126">
        <v>43375.0</v>
      </c>
      <c r="I535" s="126">
        <v>43375.0</v>
      </c>
      <c r="J535" s="121" t="s">
        <v>13117</v>
      </c>
      <c r="K535" s="59">
        <v>1044413.9</v>
      </c>
      <c r="L535" s="60" t="s">
        <v>13115</v>
      </c>
      <c r="M535" s="61" t="s">
        <v>18</v>
      </c>
      <c r="N535" s="59" t="s">
        <v>18</v>
      </c>
      <c r="Q535" s="565"/>
      <c r="R535" s="566"/>
    </row>
    <row r="536">
      <c r="A536" s="63" t="s">
        <v>12103</v>
      </c>
      <c r="B536" s="60" t="s">
        <v>12656</v>
      </c>
      <c r="C536" s="60" t="s">
        <v>93</v>
      </c>
      <c r="D536" s="63">
        <v>834.0</v>
      </c>
      <c r="E536" s="63" t="s">
        <v>13112</v>
      </c>
      <c r="F536" s="63" t="s">
        <v>582</v>
      </c>
      <c r="G536" s="60" t="s">
        <v>18</v>
      </c>
      <c r="H536" s="126">
        <v>43378.0</v>
      </c>
      <c r="I536" s="126">
        <v>43378.0</v>
      </c>
      <c r="J536" s="121" t="s">
        <v>13118</v>
      </c>
      <c r="K536" s="59">
        <v>1044413.9</v>
      </c>
      <c r="L536" s="60" t="s">
        <v>13119</v>
      </c>
      <c r="M536" s="61" t="s">
        <v>18</v>
      </c>
      <c r="N536" s="59" t="s">
        <v>18</v>
      </c>
      <c r="Q536" s="565"/>
      <c r="R536" s="566"/>
    </row>
    <row r="537">
      <c r="A537" s="63" t="s">
        <v>12103</v>
      </c>
      <c r="B537" s="60" t="s">
        <v>12656</v>
      </c>
      <c r="C537" s="60" t="s">
        <v>93</v>
      </c>
      <c r="D537" s="63">
        <v>834.0</v>
      </c>
      <c r="E537" s="63" t="s">
        <v>13112</v>
      </c>
      <c r="F537" s="63" t="s">
        <v>582</v>
      </c>
      <c r="G537" s="60" t="s">
        <v>18</v>
      </c>
      <c r="H537" s="126">
        <v>43384.0</v>
      </c>
      <c r="I537" s="126">
        <v>43384.0</v>
      </c>
      <c r="J537" s="121" t="s">
        <v>13120</v>
      </c>
      <c r="K537" s="59">
        <v>1027007.0</v>
      </c>
      <c r="L537" s="60" t="s">
        <v>13119</v>
      </c>
      <c r="M537" s="61" t="s">
        <v>18</v>
      </c>
      <c r="N537" s="59" t="s">
        <v>18</v>
      </c>
      <c r="Q537" s="565"/>
      <c r="R537" s="566"/>
    </row>
    <row r="538">
      <c r="A538" s="63" t="s">
        <v>12103</v>
      </c>
      <c r="B538" s="60" t="s">
        <v>12656</v>
      </c>
      <c r="C538" s="60" t="s">
        <v>93</v>
      </c>
      <c r="D538" s="63" t="s">
        <v>18</v>
      </c>
      <c r="E538" s="63" t="s">
        <v>13112</v>
      </c>
      <c r="F538" s="63" t="s">
        <v>582</v>
      </c>
      <c r="G538" s="60" t="s">
        <v>18</v>
      </c>
      <c r="H538" s="126">
        <v>43426.0</v>
      </c>
      <c r="I538" s="126">
        <v>43426.0</v>
      </c>
      <c r="J538" s="121" t="s">
        <v>13121</v>
      </c>
      <c r="K538" s="59">
        <v>1027007.0</v>
      </c>
      <c r="L538" s="60" t="s">
        <v>13119</v>
      </c>
      <c r="M538" s="61" t="s">
        <v>13122</v>
      </c>
      <c r="N538" s="66">
        <v>1027007.01</v>
      </c>
      <c r="Q538" s="565" t="s">
        <v>18</v>
      </c>
      <c r="R538" s="566" t="s">
        <v>18</v>
      </c>
    </row>
    <row r="539" ht="26.25" customHeight="1">
      <c r="A539" s="63">
        <v>1.0</v>
      </c>
      <c r="B539" s="60" t="s">
        <v>580</v>
      </c>
      <c r="C539" s="60" t="s">
        <v>7133</v>
      </c>
      <c r="D539" s="63">
        <v>929.0</v>
      </c>
      <c r="E539" s="63" t="s">
        <v>7599</v>
      </c>
      <c r="F539" s="63" t="s">
        <v>582</v>
      </c>
      <c r="G539" s="60" t="s">
        <v>2440</v>
      </c>
      <c r="H539" s="126">
        <v>43406.0</v>
      </c>
      <c r="I539" s="126">
        <v>43439.0</v>
      </c>
      <c r="J539" s="121" t="s">
        <v>13123</v>
      </c>
      <c r="K539" s="59">
        <v>5216898.0</v>
      </c>
      <c r="L539" s="60" t="s">
        <v>7601</v>
      </c>
      <c r="M539" s="61" t="s">
        <v>7602</v>
      </c>
      <c r="N539" s="59" t="s">
        <v>18</v>
      </c>
      <c r="Q539" s="565"/>
      <c r="R539" s="566"/>
    </row>
    <row r="540" ht="26.25" customHeight="1">
      <c r="A540" s="63" t="s">
        <v>12175</v>
      </c>
      <c r="B540" s="60" t="s">
        <v>580</v>
      </c>
      <c r="C540" s="60" t="s">
        <v>13124</v>
      </c>
      <c r="D540" s="63" t="s">
        <v>18</v>
      </c>
      <c r="E540" s="63" t="s">
        <v>7599</v>
      </c>
      <c r="F540" s="63" t="s">
        <v>582</v>
      </c>
      <c r="G540" s="60" t="s">
        <v>2440</v>
      </c>
      <c r="H540" s="126">
        <v>43319.0</v>
      </c>
      <c r="I540" s="126">
        <v>43321.0</v>
      </c>
      <c r="J540" s="121" t="s">
        <v>13125</v>
      </c>
      <c r="K540" s="59">
        <v>5216898.0</v>
      </c>
      <c r="L540" s="60" t="s">
        <v>7601</v>
      </c>
      <c r="M540" s="61" t="s">
        <v>7602</v>
      </c>
      <c r="N540" s="59" t="s">
        <v>18</v>
      </c>
      <c r="Q540" s="565"/>
      <c r="R540" s="566"/>
    </row>
    <row r="541">
      <c r="A541" s="63" t="s">
        <v>12175</v>
      </c>
      <c r="B541" s="60" t="s">
        <v>580</v>
      </c>
      <c r="C541" s="60" t="s">
        <v>13124</v>
      </c>
      <c r="D541" s="63" t="s">
        <v>18</v>
      </c>
      <c r="E541" s="63" t="s">
        <v>7599</v>
      </c>
      <c r="F541" s="63" t="s">
        <v>582</v>
      </c>
      <c r="G541" s="60" t="s">
        <v>2440</v>
      </c>
      <c r="H541" s="126">
        <v>43384.0</v>
      </c>
      <c r="I541" s="126">
        <v>43395.0</v>
      </c>
      <c r="J541" s="121" t="s">
        <v>13126</v>
      </c>
      <c r="K541" s="59">
        <v>5216898.0</v>
      </c>
      <c r="L541" s="60" t="s">
        <v>7601</v>
      </c>
      <c r="M541" s="61" t="s">
        <v>7602</v>
      </c>
      <c r="N541" s="59" t="s">
        <v>18</v>
      </c>
      <c r="Q541" s="565"/>
      <c r="R541" s="566"/>
    </row>
    <row r="542" ht="36.75" customHeight="1">
      <c r="A542" s="63" t="s">
        <v>12175</v>
      </c>
      <c r="B542" s="60" t="s">
        <v>580</v>
      </c>
      <c r="C542" s="60" t="s">
        <v>13127</v>
      </c>
      <c r="D542" s="63">
        <v>644.0</v>
      </c>
      <c r="E542" s="63" t="s">
        <v>3248</v>
      </c>
      <c r="F542" s="63" t="s">
        <v>582</v>
      </c>
      <c r="G542" s="60" t="s">
        <v>2440</v>
      </c>
      <c r="H542" s="126">
        <v>43315.0</v>
      </c>
      <c r="I542" s="126">
        <v>43340.0</v>
      </c>
      <c r="J542" s="121" t="s">
        <v>13128</v>
      </c>
      <c r="K542" s="59">
        <v>390176.39</v>
      </c>
      <c r="L542" s="60" t="s">
        <v>18</v>
      </c>
      <c r="M542" s="63" t="s">
        <v>18</v>
      </c>
      <c r="N542" s="59" t="s">
        <v>18</v>
      </c>
      <c r="Q542" s="565"/>
      <c r="R542" s="566"/>
    </row>
    <row r="543" ht="36.75" customHeight="1">
      <c r="A543" s="63">
        <v>2.0</v>
      </c>
      <c r="B543" s="60" t="s">
        <v>580</v>
      </c>
      <c r="C543" s="60" t="s">
        <v>7603</v>
      </c>
      <c r="D543" s="63">
        <v>712.0</v>
      </c>
      <c r="E543" s="63" t="s">
        <v>3248</v>
      </c>
      <c r="F543" s="63" t="s">
        <v>582</v>
      </c>
      <c r="G543" s="60" t="s">
        <v>2440</v>
      </c>
      <c r="H543" s="126">
        <v>43348.0</v>
      </c>
      <c r="I543" s="126">
        <v>43377.0</v>
      </c>
      <c r="J543" s="121" t="s">
        <v>13129</v>
      </c>
      <c r="K543" s="59">
        <v>390176.39</v>
      </c>
      <c r="L543" s="60" t="s">
        <v>13130</v>
      </c>
      <c r="M543" s="61" t="s">
        <v>18</v>
      </c>
      <c r="N543" s="59" t="s">
        <v>18</v>
      </c>
      <c r="Q543" s="565"/>
      <c r="R543" s="566"/>
    </row>
    <row r="544">
      <c r="A544" s="63">
        <v>2.0</v>
      </c>
      <c r="B544" s="60" t="s">
        <v>580</v>
      </c>
      <c r="C544" s="60" t="s">
        <v>7603</v>
      </c>
      <c r="D544" s="63">
        <v>749.0</v>
      </c>
      <c r="E544" s="63" t="s">
        <v>3248</v>
      </c>
      <c r="F544" s="63" t="s">
        <v>582</v>
      </c>
      <c r="G544" s="60" t="s">
        <v>2440</v>
      </c>
      <c r="H544" s="126">
        <v>43357.0</v>
      </c>
      <c r="I544" s="126">
        <v>43377.0</v>
      </c>
      <c r="J544" s="121" t="s">
        <v>13131</v>
      </c>
      <c r="K544" s="59">
        <v>390176.39</v>
      </c>
      <c r="L544" s="60" t="s">
        <v>2829</v>
      </c>
      <c r="M544" s="61" t="s">
        <v>18</v>
      </c>
      <c r="N544" s="59" t="s">
        <v>18</v>
      </c>
      <c r="Q544" s="565"/>
      <c r="R544" s="566"/>
    </row>
    <row r="545">
      <c r="A545" s="63">
        <v>2.0</v>
      </c>
      <c r="B545" s="60" t="s">
        <v>580</v>
      </c>
      <c r="C545" s="60" t="s">
        <v>7603</v>
      </c>
      <c r="D545" s="63">
        <v>749.0</v>
      </c>
      <c r="E545" s="63" t="s">
        <v>3248</v>
      </c>
      <c r="F545" s="63" t="s">
        <v>582</v>
      </c>
      <c r="G545" s="60" t="s">
        <v>2440</v>
      </c>
      <c r="H545" s="126">
        <v>43423.0</v>
      </c>
      <c r="I545" s="126">
        <v>43423.0</v>
      </c>
      <c r="J545" s="121" t="s">
        <v>13132</v>
      </c>
      <c r="K545" s="59">
        <v>390176.39</v>
      </c>
      <c r="L545" s="60" t="s">
        <v>2829</v>
      </c>
      <c r="M545" s="61" t="s">
        <v>1881</v>
      </c>
      <c r="N545" s="59" t="s">
        <v>18</v>
      </c>
      <c r="Q545" s="565"/>
      <c r="R545" s="566"/>
    </row>
    <row r="546">
      <c r="A546" s="63" t="s">
        <v>12175</v>
      </c>
      <c r="B546" s="60" t="s">
        <v>6766</v>
      </c>
      <c r="C546" s="60" t="s">
        <v>13133</v>
      </c>
      <c r="D546" s="63">
        <v>650.0</v>
      </c>
      <c r="E546" s="63" t="s">
        <v>13134</v>
      </c>
      <c r="F546" s="63" t="s">
        <v>582</v>
      </c>
      <c r="G546" s="60" t="s">
        <v>5228</v>
      </c>
      <c r="H546" s="126">
        <v>43320.0</v>
      </c>
      <c r="I546" s="126">
        <v>43321.0</v>
      </c>
      <c r="J546" s="121" t="s">
        <v>13135</v>
      </c>
      <c r="K546" s="59">
        <v>515268.0</v>
      </c>
      <c r="L546" s="60" t="s">
        <v>18</v>
      </c>
      <c r="M546" s="63" t="s">
        <v>18</v>
      </c>
      <c r="N546" s="59" t="s">
        <v>18</v>
      </c>
      <c r="Q546" s="565"/>
      <c r="R546" s="566"/>
    </row>
    <row r="547">
      <c r="A547" s="63" t="s">
        <v>4898</v>
      </c>
      <c r="B547" s="60" t="s">
        <v>7615</v>
      </c>
      <c r="C547" s="60" t="s">
        <v>7570</v>
      </c>
      <c r="D547" s="63">
        <v>599.0</v>
      </c>
      <c r="E547" s="63" t="s">
        <v>7616</v>
      </c>
      <c r="F547" s="63" t="s">
        <v>582</v>
      </c>
      <c r="G547" s="60" t="s">
        <v>18</v>
      </c>
      <c r="H547" s="126">
        <v>43300.0</v>
      </c>
      <c r="I547" s="126">
        <v>43305.0</v>
      </c>
      <c r="J547" s="121" t="s">
        <v>13136</v>
      </c>
      <c r="K547" s="59">
        <v>992035.0</v>
      </c>
      <c r="L547" s="60" t="s">
        <v>7617</v>
      </c>
      <c r="M547" s="61" t="s">
        <v>7618</v>
      </c>
      <c r="N547" s="66" t="s">
        <v>18</v>
      </c>
      <c r="Q547" s="565"/>
      <c r="R547" s="566"/>
    </row>
    <row r="548" ht="35.25" customHeight="1">
      <c r="A548" s="63" t="s">
        <v>12175</v>
      </c>
      <c r="B548" s="60" t="s">
        <v>7171</v>
      </c>
      <c r="C548" s="60" t="s">
        <v>3553</v>
      </c>
      <c r="D548" s="63">
        <v>859.0</v>
      </c>
      <c r="E548" s="63" t="s">
        <v>6733</v>
      </c>
      <c r="F548" s="63" t="s">
        <v>582</v>
      </c>
      <c r="G548" s="60" t="s">
        <v>18</v>
      </c>
      <c r="H548" s="126">
        <v>43329.0</v>
      </c>
      <c r="I548" s="126">
        <v>43332.0</v>
      </c>
      <c r="J548" s="121" t="s">
        <v>13137</v>
      </c>
      <c r="K548" s="59">
        <v>36800.0</v>
      </c>
      <c r="L548" s="60" t="s">
        <v>18</v>
      </c>
      <c r="M548" s="63" t="s">
        <v>18</v>
      </c>
      <c r="N548" s="59" t="s">
        <v>18</v>
      </c>
      <c r="Q548" s="565"/>
      <c r="R548" s="566"/>
    </row>
    <row r="549" ht="35.25" customHeight="1">
      <c r="A549" s="63">
        <v>2.0</v>
      </c>
      <c r="B549" s="60" t="s">
        <v>2812</v>
      </c>
      <c r="C549" s="60" t="s">
        <v>13138</v>
      </c>
      <c r="D549" s="63">
        <v>861.0</v>
      </c>
      <c r="E549" s="63" t="s">
        <v>13139</v>
      </c>
      <c r="F549" s="63" t="s">
        <v>582</v>
      </c>
      <c r="G549" s="60" t="s">
        <v>6948</v>
      </c>
      <c r="H549" s="126">
        <v>43329.0</v>
      </c>
      <c r="I549" s="64">
        <v>43362.0</v>
      </c>
      <c r="J549" s="121" t="s">
        <v>13140</v>
      </c>
      <c r="K549" s="59">
        <v>2.1614054E7</v>
      </c>
      <c r="L549" s="60" t="s">
        <v>18</v>
      </c>
      <c r="M549" s="63" t="s">
        <v>18</v>
      </c>
      <c r="N549" s="59" t="s">
        <v>18</v>
      </c>
      <c r="Q549" s="565"/>
      <c r="R549" s="566"/>
    </row>
    <row r="550" ht="24.0" customHeight="1">
      <c r="A550" s="63">
        <v>2.0</v>
      </c>
      <c r="B550" s="60" t="s">
        <v>2812</v>
      </c>
      <c r="C550" s="60" t="s">
        <v>13138</v>
      </c>
      <c r="D550" s="63">
        <v>861.0</v>
      </c>
      <c r="E550" s="63" t="s">
        <v>13139</v>
      </c>
      <c r="F550" s="63" t="s">
        <v>582</v>
      </c>
      <c r="G550" s="60" t="s">
        <v>6948</v>
      </c>
      <c r="H550" s="126">
        <v>43399.0</v>
      </c>
      <c r="I550" s="126">
        <v>43399.0</v>
      </c>
      <c r="J550" s="121" t="s">
        <v>13141</v>
      </c>
      <c r="K550" s="59">
        <v>2.1614054E7</v>
      </c>
      <c r="L550" s="60" t="s">
        <v>18</v>
      </c>
      <c r="M550" s="63" t="s">
        <v>18</v>
      </c>
      <c r="N550" s="59" t="s">
        <v>18</v>
      </c>
      <c r="Q550" s="565"/>
      <c r="R550" s="566"/>
    </row>
    <row r="551" ht="24.0" customHeight="1">
      <c r="A551" s="63">
        <v>4.0</v>
      </c>
      <c r="B551" s="60" t="s">
        <v>7542</v>
      </c>
      <c r="C551" s="60" t="s">
        <v>9903</v>
      </c>
      <c r="D551" s="63">
        <v>682.0</v>
      </c>
      <c r="E551" s="63" t="s">
        <v>7630</v>
      </c>
      <c r="F551" s="63" t="s">
        <v>582</v>
      </c>
      <c r="G551" s="60" t="s">
        <v>6948</v>
      </c>
      <c r="H551" s="126">
        <v>43335.0</v>
      </c>
      <c r="I551" s="64">
        <v>43375.0</v>
      </c>
      <c r="J551" s="121" t="s">
        <v>13142</v>
      </c>
      <c r="K551" s="125">
        <v>3.56554077E8</v>
      </c>
      <c r="L551" s="60" t="s">
        <v>18</v>
      </c>
      <c r="M551" s="63" t="s">
        <v>18</v>
      </c>
      <c r="N551" s="59" t="s">
        <v>18</v>
      </c>
      <c r="Q551" s="565"/>
      <c r="R551" s="566"/>
    </row>
    <row r="552" ht="24.0" customHeight="1">
      <c r="A552" s="63">
        <v>4.0</v>
      </c>
      <c r="B552" s="60" t="s">
        <v>7542</v>
      </c>
      <c r="C552" s="60" t="s">
        <v>9903</v>
      </c>
      <c r="D552" s="63">
        <v>898.0</v>
      </c>
      <c r="E552" s="63" t="s">
        <v>7630</v>
      </c>
      <c r="F552" s="63" t="s">
        <v>582</v>
      </c>
      <c r="G552" s="60" t="s">
        <v>6948</v>
      </c>
      <c r="H552" s="126">
        <v>43398.0</v>
      </c>
      <c r="I552" s="64">
        <v>43416.0</v>
      </c>
      <c r="J552" s="121" t="s">
        <v>13143</v>
      </c>
      <c r="K552" s="125">
        <v>3.7E8</v>
      </c>
      <c r="L552" s="60" t="s">
        <v>18</v>
      </c>
      <c r="M552" s="63" t="s">
        <v>18</v>
      </c>
      <c r="N552" s="59" t="s">
        <v>18</v>
      </c>
      <c r="Q552" s="565"/>
      <c r="R552" s="566"/>
    </row>
    <row r="553" ht="24.0" customHeight="1">
      <c r="A553" s="63">
        <v>4.0</v>
      </c>
      <c r="B553" s="60" t="s">
        <v>7542</v>
      </c>
      <c r="C553" s="60" t="s">
        <v>9903</v>
      </c>
      <c r="D553" s="63" t="s">
        <v>18</v>
      </c>
      <c r="E553" s="63" t="s">
        <v>7630</v>
      </c>
      <c r="F553" s="63" t="s">
        <v>582</v>
      </c>
      <c r="G553" s="60" t="s">
        <v>6948</v>
      </c>
      <c r="H553" s="126">
        <v>43425.0</v>
      </c>
      <c r="I553" s="126">
        <v>43434.0</v>
      </c>
      <c r="J553" s="121" t="s">
        <v>13144</v>
      </c>
      <c r="K553" s="59">
        <v>3.23435147E8</v>
      </c>
      <c r="L553" s="60" t="s">
        <v>18</v>
      </c>
      <c r="M553" s="63" t="s">
        <v>18</v>
      </c>
      <c r="N553" s="59" t="s">
        <v>18</v>
      </c>
      <c r="Q553" s="565"/>
      <c r="R553" s="566"/>
    </row>
    <row r="554" ht="24.0" customHeight="1">
      <c r="A554" s="63">
        <v>2.0</v>
      </c>
      <c r="B554" s="60" t="s">
        <v>588</v>
      </c>
      <c r="C554" s="60" t="s">
        <v>7741</v>
      </c>
      <c r="D554" s="63">
        <v>687.0</v>
      </c>
      <c r="E554" s="63" t="s">
        <v>13145</v>
      </c>
      <c r="F554" s="63" t="s">
        <v>582</v>
      </c>
      <c r="G554" s="60" t="s">
        <v>3493</v>
      </c>
      <c r="H554" s="126">
        <v>43336.0</v>
      </c>
      <c r="I554" s="126">
        <v>43350.0</v>
      </c>
      <c r="J554" s="121" t="s">
        <v>13146</v>
      </c>
      <c r="K554" s="59">
        <v>1.1439667E7</v>
      </c>
      <c r="L554" s="60" t="s">
        <v>18</v>
      </c>
      <c r="M554" s="63" t="s">
        <v>18</v>
      </c>
      <c r="N554" s="59" t="s">
        <v>18</v>
      </c>
      <c r="Q554" s="565"/>
      <c r="R554" s="566"/>
    </row>
    <row r="555">
      <c r="A555" s="63" t="s">
        <v>12175</v>
      </c>
      <c r="B555" s="60" t="s">
        <v>636</v>
      </c>
      <c r="C555" s="60" t="s">
        <v>8052</v>
      </c>
      <c r="D555" s="63">
        <v>492.0</v>
      </c>
      <c r="E555" s="63" t="s">
        <v>8053</v>
      </c>
      <c r="F555" s="63" t="s">
        <v>582</v>
      </c>
      <c r="G555" s="60" t="s">
        <v>18</v>
      </c>
      <c r="H555" s="126">
        <v>43257.0</v>
      </c>
      <c r="I555" s="126">
        <v>43257.0</v>
      </c>
      <c r="J555" s="127" t="s">
        <v>13147</v>
      </c>
      <c r="K555" s="59">
        <v>1.59246E7</v>
      </c>
      <c r="L555" s="60" t="s">
        <v>8054</v>
      </c>
      <c r="M555" s="61" t="s">
        <v>8055</v>
      </c>
      <c r="N555" s="59" t="s">
        <v>18</v>
      </c>
      <c r="Q555" s="565"/>
      <c r="R555" s="566"/>
    </row>
    <row r="556" ht="24.75" customHeight="1">
      <c r="A556" s="63" t="s">
        <v>12175</v>
      </c>
      <c r="B556" s="60" t="s">
        <v>636</v>
      </c>
      <c r="C556" s="60" t="s">
        <v>8052</v>
      </c>
      <c r="D556" s="63" t="s">
        <v>18</v>
      </c>
      <c r="E556" s="63" t="s">
        <v>8053</v>
      </c>
      <c r="F556" s="63" t="s">
        <v>582</v>
      </c>
      <c r="G556" s="60" t="s">
        <v>18</v>
      </c>
      <c r="H556" s="126">
        <v>43300.0</v>
      </c>
      <c r="I556" s="126">
        <v>43300.0</v>
      </c>
      <c r="J556" s="127" t="s">
        <v>13040</v>
      </c>
      <c r="K556" s="59">
        <v>1.59246E7</v>
      </c>
      <c r="L556" s="60" t="s">
        <v>8054</v>
      </c>
      <c r="M556" s="61" t="s">
        <v>8055</v>
      </c>
      <c r="N556" s="66">
        <v>7962300.0</v>
      </c>
      <c r="Q556" s="565"/>
      <c r="R556" s="566"/>
    </row>
    <row r="557" ht="23.25" customHeight="1">
      <c r="A557" s="63">
        <v>1.0</v>
      </c>
      <c r="B557" s="60" t="s">
        <v>13148</v>
      </c>
      <c r="C557" s="60" t="s">
        <v>13149</v>
      </c>
      <c r="D557" s="63">
        <v>962.0</v>
      </c>
      <c r="E557" s="63" t="s">
        <v>13150</v>
      </c>
      <c r="F557" s="63" t="s">
        <v>582</v>
      </c>
      <c r="G557" s="60" t="s">
        <v>18</v>
      </c>
      <c r="H557" s="126">
        <v>43355.0</v>
      </c>
      <c r="I557" s="126">
        <v>43357.0</v>
      </c>
      <c r="J557" s="121" t="s">
        <v>13151</v>
      </c>
      <c r="K557" s="59" t="s">
        <v>18</v>
      </c>
      <c r="L557" s="60" t="s">
        <v>18</v>
      </c>
      <c r="M557" s="63" t="s">
        <v>18</v>
      </c>
      <c r="N557" s="59" t="s">
        <v>18</v>
      </c>
      <c r="Q557" s="565"/>
      <c r="R557" s="154"/>
    </row>
    <row r="558" ht="25.5" customHeight="1">
      <c r="A558" s="63">
        <v>2.0</v>
      </c>
      <c r="B558" s="60" t="s">
        <v>12301</v>
      </c>
      <c r="C558" s="60" t="s">
        <v>13152</v>
      </c>
      <c r="D558" s="63" t="s">
        <v>18</v>
      </c>
      <c r="E558" s="63" t="s">
        <v>13153</v>
      </c>
      <c r="F558" s="63" t="s">
        <v>582</v>
      </c>
      <c r="G558" s="60" t="s">
        <v>12719</v>
      </c>
      <c r="H558" s="126">
        <v>43353.0</v>
      </c>
      <c r="I558" s="126">
        <v>43395.0</v>
      </c>
      <c r="J558" s="121" t="s">
        <v>13154</v>
      </c>
      <c r="K558" s="63" t="s">
        <v>18</v>
      </c>
      <c r="L558" s="60" t="s">
        <v>18</v>
      </c>
      <c r="M558" s="63" t="s">
        <v>18</v>
      </c>
      <c r="N558" s="59" t="s">
        <v>18</v>
      </c>
      <c r="Q558" s="565"/>
      <c r="R558" s="566"/>
    </row>
    <row r="559">
      <c r="A559" s="63" t="s">
        <v>4898</v>
      </c>
      <c r="B559" s="60" t="s">
        <v>588</v>
      </c>
      <c r="C559" s="60" t="s">
        <v>9816</v>
      </c>
      <c r="D559" s="63" t="s">
        <v>18</v>
      </c>
      <c r="E559" s="63" t="s">
        <v>9817</v>
      </c>
      <c r="F559" s="63" t="s">
        <v>582</v>
      </c>
      <c r="G559" s="60" t="s">
        <v>3493</v>
      </c>
      <c r="H559" s="126">
        <v>43367.0</v>
      </c>
      <c r="I559" s="76">
        <v>43374.0</v>
      </c>
      <c r="J559" s="127" t="s">
        <v>13155</v>
      </c>
      <c r="K559" s="59">
        <v>1600000.0</v>
      </c>
      <c r="L559" s="60" t="s">
        <v>13156</v>
      </c>
      <c r="M559" s="61" t="s">
        <v>9819</v>
      </c>
      <c r="N559" s="59" t="s">
        <v>18</v>
      </c>
      <c r="Q559" s="565"/>
      <c r="R559" s="566"/>
    </row>
    <row r="560">
      <c r="A560" s="63" t="s">
        <v>4898</v>
      </c>
      <c r="B560" s="60" t="s">
        <v>588</v>
      </c>
      <c r="C560" s="60" t="s">
        <v>9816</v>
      </c>
      <c r="D560" s="63" t="s">
        <v>18</v>
      </c>
      <c r="E560" s="63" t="s">
        <v>9817</v>
      </c>
      <c r="F560" s="63" t="s">
        <v>582</v>
      </c>
      <c r="G560" s="60" t="s">
        <v>3493</v>
      </c>
      <c r="H560" s="126">
        <v>43371.0</v>
      </c>
      <c r="I560" s="76">
        <v>43371.0</v>
      </c>
      <c r="J560" s="127" t="s">
        <v>13157</v>
      </c>
      <c r="K560" s="59">
        <v>1600000.0</v>
      </c>
      <c r="L560" s="60" t="s">
        <v>13156</v>
      </c>
      <c r="M560" s="61" t="s">
        <v>9819</v>
      </c>
      <c r="N560" s="59" t="s">
        <v>18</v>
      </c>
      <c r="Q560" s="565"/>
      <c r="R560" s="566"/>
    </row>
    <row r="561">
      <c r="A561" s="63" t="s">
        <v>4898</v>
      </c>
      <c r="B561" s="60" t="s">
        <v>588</v>
      </c>
      <c r="C561" s="60" t="s">
        <v>9816</v>
      </c>
      <c r="D561" s="63" t="s">
        <v>18</v>
      </c>
      <c r="E561" s="63" t="s">
        <v>9817</v>
      </c>
      <c r="F561" s="63" t="s">
        <v>582</v>
      </c>
      <c r="G561" s="60" t="s">
        <v>3493</v>
      </c>
      <c r="H561" s="126">
        <v>43370.0</v>
      </c>
      <c r="I561" s="126">
        <v>43370.0</v>
      </c>
      <c r="J561" s="127" t="s">
        <v>12400</v>
      </c>
      <c r="K561" s="59">
        <v>1600000.0</v>
      </c>
      <c r="L561" s="60" t="s">
        <v>13156</v>
      </c>
      <c r="M561" s="61" t="s">
        <v>9819</v>
      </c>
      <c r="N561" s="66">
        <v>800000.0</v>
      </c>
      <c r="Q561" s="565"/>
      <c r="R561" s="566"/>
    </row>
    <row r="562">
      <c r="A562" s="63" t="s">
        <v>4898</v>
      </c>
      <c r="B562" s="60" t="s">
        <v>588</v>
      </c>
      <c r="C562" s="60" t="s">
        <v>9816</v>
      </c>
      <c r="D562" s="63" t="s">
        <v>18</v>
      </c>
      <c r="E562" s="63" t="s">
        <v>9817</v>
      </c>
      <c r="F562" s="63" t="s">
        <v>582</v>
      </c>
      <c r="G562" s="60" t="s">
        <v>3493</v>
      </c>
      <c r="H562" s="126">
        <v>43455.0</v>
      </c>
      <c r="I562" s="76">
        <v>43455.0</v>
      </c>
      <c r="J562" s="127" t="s">
        <v>13158</v>
      </c>
      <c r="K562" s="59">
        <v>1600000.0</v>
      </c>
      <c r="L562" s="60" t="s">
        <v>13156</v>
      </c>
      <c r="M562" s="61" t="s">
        <v>9819</v>
      </c>
      <c r="N562" s="66">
        <v>230843.0</v>
      </c>
      <c r="Q562" s="565"/>
      <c r="R562" s="566"/>
    </row>
    <row r="563">
      <c r="A563" s="63" t="s">
        <v>12079</v>
      </c>
      <c r="B563" s="60" t="s">
        <v>1197</v>
      </c>
      <c r="C563" s="60" t="s">
        <v>120</v>
      </c>
      <c r="D563" s="63">
        <v>560.0</v>
      </c>
      <c r="E563" s="63" t="s">
        <v>13159</v>
      </c>
      <c r="F563" s="63" t="s">
        <v>582</v>
      </c>
      <c r="G563" s="60" t="s">
        <v>18</v>
      </c>
      <c r="H563" s="126">
        <v>43248.0</v>
      </c>
      <c r="I563" s="126">
        <v>43250.0</v>
      </c>
      <c r="J563" s="121" t="s">
        <v>13160</v>
      </c>
      <c r="K563" s="59">
        <v>787156.0</v>
      </c>
      <c r="L563" s="60" t="s">
        <v>13161</v>
      </c>
      <c r="M563" s="63" t="s">
        <v>18</v>
      </c>
      <c r="N563" s="59" t="s">
        <v>18</v>
      </c>
      <c r="Q563" s="565"/>
      <c r="R563" s="566"/>
    </row>
    <row r="564">
      <c r="A564" s="63" t="s">
        <v>12079</v>
      </c>
      <c r="B564" s="60" t="s">
        <v>1197</v>
      </c>
      <c r="C564" s="60" t="s">
        <v>120</v>
      </c>
      <c r="D564" s="63" t="s">
        <v>18</v>
      </c>
      <c r="E564" s="63" t="s">
        <v>13159</v>
      </c>
      <c r="F564" s="63" t="s">
        <v>582</v>
      </c>
      <c r="G564" s="60" t="s">
        <v>18</v>
      </c>
      <c r="H564" s="126">
        <v>43260.0</v>
      </c>
      <c r="I564" s="126">
        <v>43260.0</v>
      </c>
      <c r="J564" s="121" t="s">
        <v>12850</v>
      </c>
      <c r="K564" s="59">
        <v>787156.0</v>
      </c>
      <c r="L564" s="60" t="s">
        <v>13161</v>
      </c>
      <c r="M564" s="61" t="s">
        <v>13162</v>
      </c>
      <c r="N564" s="66">
        <v>393578.5</v>
      </c>
      <c r="Q564" s="565"/>
      <c r="R564" s="566"/>
    </row>
    <row r="565">
      <c r="A565" s="63" t="s">
        <v>12079</v>
      </c>
      <c r="B565" s="60" t="s">
        <v>1197</v>
      </c>
      <c r="C565" s="60" t="s">
        <v>120</v>
      </c>
      <c r="D565" s="63" t="s">
        <v>18</v>
      </c>
      <c r="E565" s="63" t="s">
        <v>13159</v>
      </c>
      <c r="F565" s="63" t="s">
        <v>582</v>
      </c>
      <c r="G565" s="60" t="s">
        <v>18</v>
      </c>
      <c r="H565" s="126">
        <v>43402.0</v>
      </c>
      <c r="I565" s="126">
        <v>43402.0</v>
      </c>
      <c r="J565" s="121" t="s">
        <v>13163</v>
      </c>
      <c r="K565" s="59">
        <v>787156.0</v>
      </c>
      <c r="L565" s="60" t="s">
        <v>13161</v>
      </c>
      <c r="M565" s="61" t="s">
        <v>13162</v>
      </c>
      <c r="N565" s="66">
        <v>393578.5</v>
      </c>
      <c r="Q565" s="565"/>
      <c r="R565" s="566"/>
    </row>
    <row r="566">
      <c r="A566" s="63">
        <v>1.0</v>
      </c>
      <c r="B566" s="60" t="s">
        <v>759</v>
      </c>
      <c r="C566" s="60" t="s">
        <v>7685</v>
      </c>
      <c r="D566" s="63">
        <v>1038.0</v>
      </c>
      <c r="E566" s="63" t="s">
        <v>7686</v>
      </c>
      <c r="F566" s="63" t="s">
        <v>582</v>
      </c>
      <c r="G566" s="60" t="s">
        <v>3493</v>
      </c>
      <c r="H566" s="126">
        <v>43378.0</v>
      </c>
      <c r="I566" s="126">
        <v>43389.0</v>
      </c>
      <c r="J566" s="121" t="s">
        <v>13164</v>
      </c>
      <c r="K566" s="59">
        <v>32650.0</v>
      </c>
      <c r="L566" s="60" t="s">
        <v>13165</v>
      </c>
      <c r="M566" s="63" t="s">
        <v>18</v>
      </c>
      <c r="N566" s="59" t="s">
        <v>18</v>
      </c>
      <c r="Q566" s="565"/>
      <c r="R566" s="566"/>
    </row>
    <row r="567" ht="24.0" customHeight="1">
      <c r="A567" s="63">
        <v>1.0</v>
      </c>
      <c r="B567" s="60" t="s">
        <v>759</v>
      </c>
      <c r="C567" s="60" t="s">
        <v>7685</v>
      </c>
      <c r="D567" s="63">
        <v>1038.0</v>
      </c>
      <c r="E567" s="63" t="s">
        <v>7686</v>
      </c>
      <c r="F567" s="63" t="s">
        <v>582</v>
      </c>
      <c r="G567" s="60" t="s">
        <v>3493</v>
      </c>
      <c r="H567" s="126">
        <v>43397.0</v>
      </c>
      <c r="I567" s="126">
        <v>43399.0</v>
      </c>
      <c r="J567" s="121" t="s">
        <v>13166</v>
      </c>
      <c r="K567" s="59">
        <v>32650.0</v>
      </c>
      <c r="L567" s="60" t="s">
        <v>7688</v>
      </c>
      <c r="M567" s="63" t="s">
        <v>18</v>
      </c>
      <c r="N567" s="59" t="s">
        <v>18</v>
      </c>
      <c r="Q567" s="565"/>
      <c r="R567" s="566"/>
    </row>
    <row r="568" ht="24.0" customHeight="1">
      <c r="A568" s="63">
        <v>1.0</v>
      </c>
      <c r="B568" s="60" t="s">
        <v>759</v>
      </c>
      <c r="C568" s="60" t="s">
        <v>7685</v>
      </c>
      <c r="D568" s="63" t="s">
        <v>18</v>
      </c>
      <c r="E568" s="63" t="s">
        <v>7686</v>
      </c>
      <c r="F568" s="63" t="s">
        <v>582</v>
      </c>
      <c r="G568" s="60" t="s">
        <v>3493</v>
      </c>
      <c r="H568" s="126">
        <v>43445.0</v>
      </c>
      <c r="I568" s="126">
        <v>43445.0</v>
      </c>
      <c r="J568" s="121" t="s">
        <v>13167</v>
      </c>
      <c r="K568" s="59">
        <v>32650.0</v>
      </c>
      <c r="L568" s="60" t="s">
        <v>7688</v>
      </c>
      <c r="M568" s="61" t="s">
        <v>7689</v>
      </c>
      <c r="N568" s="59" t="s">
        <v>18</v>
      </c>
      <c r="Q568" s="565"/>
      <c r="R568" s="566"/>
    </row>
    <row r="569">
      <c r="A569" s="63">
        <v>2.0</v>
      </c>
      <c r="B569" s="60" t="s">
        <v>6955</v>
      </c>
      <c r="C569" s="60" t="s">
        <v>13168</v>
      </c>
      <c r="D569" s="63">
        <v>851.0</v>
      </c>
      <c r="E569" s="63" t="s">
        <v>13169</v>
      </c>
      <c r="F569" s="63" t="s">
        <v>582</v>
      </c>
      <c r="G569" s="60" t="s">
        <v>6959</v>
      </c>
      <c r="H569" s="126">
        <v>43384.0</v>
      </c>
      <c r="I569" s="126">
        <v>43391.0</v>
      </c>
      <c r="J569" s="121" t="s">
        <v>13170</v>
      </c>
      <c r="K569" s="59">
        <v>420000.0</v>
      </c>
      <c r="L569" s="60" t="s">
        <v>18</v>
      </c>
      <c r="M569" s="63" t="s">
        <v>18</v>
      </c>
      <c r="N569" s="59" t="s">
        <v>18</v>
      </c>
      <c r="Q569" s="565"/>
      <c r="R569" s="566"/>
    </row>
    <row r="570">
      <c r="A570" s="63">
        <v>2.0</v>
      </c>
      <c r="B570" s="60" t="s">
        <v>6955</v>
      </c>
      <c r="C570" s="60" t="s">
        <v>13168</v>
      </c>
      <c r="D570" s="63">
        <v>945.0</v>
      </c>
      <c r="E570" s="63" t="s">
        <v>13169</v>
      </c>
      <c r="F570" s="63" t="s">
        <v>582</v>
      </c>
      <c r="G570" s="60" t="s">
        <v>6959</v>
      </c>
      <c r="H570" s="126">
        <v>43416.0</v>
      </c>
      <c r="I570" s="126">
        <v>43425.0</v>
      </c>
      <c r="J570" s="121" t="s">
        <v>13171</v>
      </c>
      <c r="K570" s="59">
        <v>420000.0</v>
      </c>
      <c r="L570" s="60" t="s">
        <v>18</v>
      </c>
      <c r="M570" s="63" t="s">
        <v>18</v>
      </c>
      <c r="N570" s="59" t="s">
        <v>18</v>
      </c>
      <c r="Q570" s="565"/>
      <c r="R570" s="566"/>
    </row>
    <row r="571">
      <c r="A571" s="63">
        <v>2.0</v>
      </c>
      <c r="B571" s="60" t="s">
        <v>6955</v>
      </c>
      <c r="C571" s="60" t="s">
        <v>13168</v>
      </c>
      <c r="D571" s="63">
        <v>1047.0</v>
      </c>
      <c r="E571" s="63" t="s">
        <v>13169</v>
      </c>
      <c r="F571" s="63" t="s">
        <v>582</v>
      </c>
      <c r="G571" s="60" t="s">
        <v>6959</v>
      </c>
      <c r="H571" s="126">
        <v>43448.0</v>
      </c>
      <c r="I571" s="63" t="s">
        <v>18</v>
      </c>
      <c r="J571" s="121" t="s">
        <v>13172</v>
      </c>
      <c r="K571" s="59" t="s">
        <v>18</v>
      </c>
      <c r="L571" s="60" t="s">
        <v>18</v>
      </c>
      <c r="M571" s="63" t="s">
        <v>18</v>
      </c>
      <c r="N571" s="59" t="s">
        <v>18</v>
      </c>
      <c r="Q571" s="565"/>
      <c r="R571" s="566"/>
    </row>
    <row r="572">
      <c r="A572" s="63">
        <v>1.0</v>
      </c>
      <c r="B572" s="60" t="s">
        <v>2812</v>
      </c>
      <c r="C572" s="60" t="s">
        <v>5734</v>
      </c>
      <c r="D572" s="63" t="s">
        <v>18</v>
      </c>
      <c r="E572" s="63" t="s">
        <v>13173</v>
      </c>
      <c r="F572" s="63" t="s">
        <v>582</v>
      </c>
      <c r="G572" s="60" t="s">
        <v>6475</v>
      </c>
      <c r="H572" s="126">
        <v>43390.0</v>
      </c>
      <c r="I572" s="126">
        <v>43398.0</v>
      </c>
      <c r="J572" s="121" t="s">
        <v>13174</v>
      </c>
      <c r="K572" s="59">
        <v>600000.0</v>
      </c>
      <c r="L572" s="60" t="s">
        <v>13175</v>
      </c>
      <c r="M572" s="61" t="s">
        <v>13176</v>
      </c>
      <c r="N572" s="59" t="s">
        <v>18</v>
      </c>
      <c r="Q572" s="565"/>
      <c r="R572" s="566"/>
    </row>
    <row r="573" ht="21.75" customHeight="1">
      <c r="A573" s="63" t="s">
        <v>4898</v>
      </c>
      <c r="B573" s="60" t="s">
        <v>2910</v>
      </c>
      <c r="C573" s="60" t="s">
        <v>6869</v>
      </c>
      <c r="D573" s="63" t="s">
        <v>18</v>
      </c>
      <c r="E573" s="63" t="s">
        <v>13177</v>
      </c>
      <c r="F573" s="63" t="s">
        <v>582</v>
      </c>
      <c r="G573" s="60" t="s">
        <v>3493</v>
      </c>
      <c r="H573" s="126">
        <v>43392.0</v>
      </c>
      <c r="I573" s="126">
        <v>43395.0</v>
      </c>
      <c r="J573" s="121" t="s">
        <v>13178</v>
      </c>
      <c r="K573" s="59">
        <v>522302.0</v>
      </c>
      <c r="L573" s="60" t="s">
        <v>6871</v>
      </c>
      <c r="M573" s="61" t="s">
        <v>6872</v>
      </c>
      <c r="N573" s="66" t="s">
        <v>18</v>
      </c>
      <c r="Q573" s="565"/>
      <c r="R573" s="566"/>
    </row>
    <row r="574" ht="32.25" customHeight="1">
      <c r="A574" s="63" t="s">
        <v>4898</v>
      </c>
      <c r="B574" s="60" t="s">
        <v>2910</v>
      </c>
      <c r="C574" s="60" t="s">
        <v>845</v>
      </c>
      <c r="D574" s="63" t="s">
        <v>18</v>
      </c>
      <c r="E574" s="63" t="s">
        <v>13179</v>
      </c>
      <c r="F574" s="63" t="s">
        <v>582</v>
      </c>
      <c r="G574" s="60" t="s">
        <v>6475</v>
      </c>
      <c r="H574" s="126">
        <v>43300.0</v>
      </c>
      <c r="I574" s="126">
        <v>43301.0</v>
      </c>
      <c r="J574" s="121" t="s">
        <v>13180</v>
      </c>
      <c r="K574" s="59">
        <v>7100000.0</v>
      </c>
      <c r="L574" s="60" t="s">
        <v>18</v>
      </c>
      <c r="M574" s="61" t="s">
        <v>13181</v>
      </c>
      <c r="N574" s="59" t="s">
        <v>18</v>
      </c>
      <c r="Q574" s="565"/>
      <c r="R574" s="154"/>
    </row>
    <row r="575" ht="32.25" customHeight="1">
      <c r="A575" s="63" t="s">
        <v>4898</v>
      </c>
      <c r="B575" s="60" t="s">
        <v>2910</v>
      </c>
      <c r="C575" s="60" t="s">
        <v>845</v>
      </c>
      <c r="D575" s="63" t="s">
        <v>18</v>
      </c>
      <c r="E575" s="63" t="s">
        <v>13179</v>
      </c>
      <c r="F575" s="63" t="s">
        <v>582</v>
      </c>
      <c r="G575" s="60" t="s">
        <v>6475</v>
      </c>
      <c r="H575" s="126">
        <v>43458.0</v>
      </c>
      <c r="I575" s="126">
        <v>43458.0</v>
      </c>
      <c r="J575" s="121" t="s">
        <v>13182</v>
      </c>
      <c r="K575" s="59">
        <v>1.330671722E7</v>
      </c>
      <c r="L575" s="60" t="s">
        <v>13183</v>
      </c>
      <c r="M575" s="61" t="s">
        <v>13181</v>
      </c>
      <c r="N575" s="66">
        <v>1.330671722E7</v>
      </c>
      <c r="Q575" s="565"/>
      <c r="R575" s="154"/>
    </row>
    <row r="576" ht="32.25" customHeight="1">
      <c r="A576" s="63">
        <v>2.0</v>
      </c>
      <c r="B576" s="60" t="s">
        <v>2885</v>
      </c>
      <c r="C576" s="60" t="s">
        <v>7708</v>
      </c>
      <c r="D576" s="63">
        <v>921.0</v>
      </c>
      <c r="E576" s="63" t="s">
        <v>881</v>
      </c>
      <c r="F576" s="63" t="s">
        <v>582</v>
      </c>
      <c r="G576" s="60" t="s">
        <v>3493</v>
      </c>
      <c r="H576" s="126">
        <v>43406.0</v>
      </c>
      <c r="I576" s="126">
        <v>43423.0</v>
      </c>
      <c r="J576" s="121" t="s">
        <v>13184</v>
      </c>
      <c r="K576" s="59">
        <v>7500000.0</v>
      </c>
      <c r="L576" s="60" t="s">
        <v>883</v>
      </c>
      <c r="M576" s="61" t="s">
        <v>884</v>
      </c>
      <c r="N576" s="66" t="s">
        <v>18</v>
      </c>
      <c r="Q576" s="565"/>
      <c r="R576" s="154"/>
    </row>
    <row r="577" ht="32.25" customHeight="1">
      <c r="A577" s="63">
        <v>2.0</v>
      </c>
      <c r="B577" s="60" t="s">
        <v>2885</v>
      </c>
      <c r="C577" s="60" t="s">
        <v>7708</v>
      </c>
      <c r="D577" s="63">
        <v>932.0</v>
      </c>
      <c r="E577" s="63" t="s">
        <v>881</v>
      </c>
      <c r="F577" s="63" t="s">
        <v>582</v>
      </c>
      <c r="G577" s="60" t="s">
        <v>3493</v>
      </c>
      <c r="H577" s="126">
        <v>43406.0</v>
      </c>
      <c r="I577" s="63" t="s">
        <v>18</v>
      </c>
      <c r="J577" s="121" t="s">
        <v>13185</v>
      </c>
      <c r="K577" s="59">
        <v>7500000.0</v>
      </c>
      <c r="L577" s="60" t="s">
        <v>883</v>
      </c>
      <c r="M577" s="61" t="s">
        <v>884</v>
      </c>
      <c r="N577" s="59" t="s">
        <v>18</v>
      </c>
      <c r="Q577" s="565"/>
      <c r="R577" s="154"/>
    </row>
    <row r="578" ht="32.25" customHeight="1">
      <c r="A578" s="63">
        <v>1.0</v>
      </c>
      <c r="B578" s="60" t="s">
        <v>7171</v>
      </c>
      <c r="C578" s="60" t="s">
        <v>13186</v>
      </c>
      <c r="D578" s="63">
        <v>683.0</v>
      </c>
      <c r="E578" s="63" t="s">
        <v>7711</v>
      </c>
      <c r="F578" s="63" t="s">
        <v>582</v>
      </c>
      <c r="G578" s="60" t="s">
        <v>6475</v>
      </c>
      <c r="H578" s="126">
        <v>43397.0</v>
      </c>
      <c r="I578" s="126">
        <v>43425.0</v>
      </c>
      <c r="J578" s="121" t="s">
        <v>13187</v>
      </c>
      <c r="K578" s="59">
        <v>8980408.0</v>
      </c>
      <c r="L578" s="60" t="s">
        <v>13188</v>
      </c>
      <c r="M578" s="61" t="s">
        <v>18</v>
      </c>
      <c r="N578" s="59" t="s">
        <v>18</v>
      </c>
      <c r="Q578" s="565"/>
      <c r="R578" s="154"/>
    </row>
    <row r="579" ht="21.75" customHeight="1">
      <c r="A579" s="63">
        <v>1.0</v>
      </c>
      <c r="B579" s="60" t="s">
        <v>7171</v>
      </c>
      <c r="C579" s="60" t="s">
        <v>7559</v>
      </c>
      <c r="D579" s="63">
        <v>1084.0</v>
      </c>
      <c r="E579" s="63" t="s">
        <v>7711</v>
      </c>
      <c r="F579" s="63" t="s">
        <v>582</v>
      </c>
      <c r="G579" s="60" t="s">
        <v>6475</v>
      </c>
      <c r="H579" s="126">
        <v>43459.0</v>
      </c>
      <c r="I579" s="63" t="s">
        <v>18</v>
      </c>
      <c r="J579" s="121" t="s">
        <v>13189</v>
      </c>
      <c r="K579" s="59"/>
      <c r="L579" s="60"/>
      <c r="M579" s="63"/>
      <c r="N579" s="59"/>
      <c r="Q579" s="565"/>
      <c r="R579" s="154"/>
    </row>
    <row r="580">
      <c r="A580" s="63">
        <v>2.0</v>
      </c>
      <c r="B580" s="60" t="s">
        <v>835</v>
      </c>
      <c r="C580" s="60" t="s">
        <v>7713</v>
      </c>
      <c r="D580" s="63">
        <v>906.0</v>
      </c>
      <c r="E580" s="63" t="s">
        <v>7714</v>
      </c>
      <c r="F580" s="63" t="s">
        <v>582</v>
      </c>
      <c r="G580" s="60" t="s">
        <v>6475</v>
      </c>
      <c r="H580" s="126">
        <v>43399.0</v>
      </c>
      <c r="I580" s="126">
        <v>43419.0</v>
      </c>
      <c r="J580" s="121" t="s">
        <v>13190</v>
      </c>
      <c r="K580" s="59">
        <v>274501.0</v>
      </c>
      <c r="L580" s="60" t="s">
        <v>18</v>
      </c>
      <c r="M580" s="63" t="s">
        <v>18</v>
      </c>
      <c r="N580" s="59" t="s">
        <v>18</v>
      </c>
      <c r="Q580" s="565"/>
      <c r="R580" s="566"/>
    </row>
    <row r="581" ht="24.0" customHeight="1">
      <c r="A581" s="63">
        <v>2.0</v>
      </c>
      <c r="B581" s="60" t="s">
        <v>7175</v>
      </c>
      <c r="C581" s="60" t="s">
        <v>7713</v>
      </c>
      <c r="D581" s="63">
        <v>1168.0</v>
      </c>
      <c r="E581" s="63" t="s">
        <v>7714</v>
      </c>
      <c r="F581" s="63" t="s">
        <v>582</v>
      </c>
      <c r="G581" s="60" t="s">
        <v>6475</v>
      </c>
      <c r="H581" s="126">
        <v>43423.0</v>
      </c>
      <c r="I581" s="126">
        <v>43432.0</v>
      </c>
      <c r="J581" s="121" t="s">
        <v>13191</v>
      </c>
      <c r="K581" s="59">
        <v>274501.0</v>
      </c>
      <c r="L581" s="60" t="s">
        <v>13192</v>
      </c>
      <c r="M581" s="61" t="s">
        <v>7717</v>
      </c>
      <c r="N581" s="59" t="s">
        <v>18</v>
      </c>
      <c r="Q581" s="565"/>
      <c r="R581" s="566"/>
    </row>
    <row r="582">
      <c r="A582" s="63">
        <v>2.0</v>
      </c>
      <c r="B582" s="60" t="s">
        <v>7175</v>
      </c>
      <c r="C582" s="60" t="s">
        <v>7713</v>
      </c>
      <c r="D582" s="63">
        <v>1039.0</v>
      </c>
      <c r="E582" s="63" t="s">
        <v>7714</v>
      </c>
      <c r="F582" s="63" t="s">
        <v>582</v>
      </c>
      <c r="G582" s="60" t="s">
        <v>6475</v>
      </c>
      <c r="H582" s="126">
        <v>43447.0</v>
      </c>
      <c r="I582" s="126">
        <v>43459.0</v>
      </c>
      <c r="J582" s="121" t="s">
        <v>13193</v>
      </c>
      <c r="K582" s="59">
        <v>274501.0</v>
      </c>
      <c r="L582" s="60" t="s">
        <v>13192</v>
      </c>
      <c r="M582" s="61" t="s">
        <v>7717</v>
      </c>
      <c r="N582" s="59" t="s">
        <v>18</v>
      </c>
      <c r="Q582" s="587"/>
      <c r="R582" s="588"/>
    </row>
    <row r="583" ht="27.75" customHeight="1">
      <c r="A583" s="63">
        <v>2.0</v>
      </c>
      <c r="B583" s="60" t="s">
        <v>7542</v>
      </c>
      <c r="C583" s="60" t="s">
        <v>13194</v>
      </c>
      <c r="D583" s="63">
        <v>1115.0</v>
      </c>
      <c r="E583" s="63" t="s">
        <v>13195</v>
      </c>
      <c r="F583" s="63" t="s">
        <v>582</v>
      </c>
      <c r="G583" s="60" t="s">
        <v>12719</v>
      </c>
      <c r="H583" s="126">
        <v>43404.0</v>
      </c>
      <c r="I583" s="126">
        <v>43418.0</v>
      </c>
      <c r="J583" s="121" t="s">
        <v>13196</v>
      </c>
      <c r="K583" s="59" t="s">
        <v>18</v>
      </c>
      <c r="L583" s="60" t="s">
        <v>18</v>
      </c>
      <c r="M583" s="63" t="s">
        <v>18</v>
      </c>
      <c r="N583" s="59" t="s">
        <v>18</v>
      </c>
      <c r="Q583" s="565"/>
      <c r="R583" s="566"/>
    </row>
    <row r="584" ht="26.25" customHeight="1">
      <c r="A584" s="63">
        <v>2.0</v>
      </c>
      <c r="B584" s="60" t="s">
        <v>835</v>
      </c>
      <c r="C584" s="60" t="s">
        <v>7741</v>
      </c>
      <c r="D584" s="63">
        <v>917.0</v>
      </c>
      <c r="E584" s="63" t="s">
        <v>7732</v>
      </c>
      <c r="F584" s="63" t="s">
        <v>582</v>
      </c>
      <c r="G584" s="60" t="s">
        <v>6475</v>
      </c>
      <c r="H584" s="126">
        <v>43404.0</v>
      </c>
      <c r="I584" s="126">
        <v>43426.0</v>
      </c>
      <c r="J584" s="121" t="s">
        <v>13197</v>
      </c>
      <c r="K584" s="59" t="s">
        <v>18</v>
      </c>
      <c r="L584" s="60" t="s">
        <v>18</v>
      </c>
      <c r="M584" s="63" t="s">
        <v>18</v>
      </c>
      <c r="N584" s="59" t="s">
        <v>18</v>
      </c>
      <c r="Q584" s="565"/>
      <c r="R584" s="566"/>
    </row>
    <row r="585" ht="26.25" customHeight="1">
      <c r="A585" s="63">
        <v>2.0</v>
      </c>
      <c r="B585" s="60" t="s">
        <v>835</v>
      </c>
      <c r="C585" s="60" t="s">
        <v>7741</v>
      </c>
      <c r="D585" s="63">
        <v>990.0</v>
      </c>
      <c r="E585" s="63" t="s">
        <v>7732</v>
      </c>
      <c r="F585" s="63" t="s">
        <v>582</v>
      </c>
      <c r="G585" s="60" t="s">
        <v>6475</v>
      </c>
      <c r="H585" s="126">
        <v>43427.0</v>
      </c>
      <c r="I585" s="126">
        <v>43430.0</v>
      </c>
      <c r="J585" s="121" t="s">
        <v>13198</v>
      </c>
      <c r="K585" s="59" t="s">
        <v>18</v>
      </c>
      <c r="L585" s="60" t="s">
        <v>18</v>
      </c>
      <c r="M585" s="63" t="s">
        <v>18</v>
      </c>
      <c r="N585" s="59" t="s">
        <v>18</v>
      </c>
      <c r="Q585" s="565"/>
      <c r="R585" s="566"/>
    </row>
    <row r="586" ht="24.75" customHeight="1">
      <c r="A586" s="63">
        <v>2.0</v>
      </c>
      <c r="B586" s="60" t="s">
        <v>835</v>
      </c>
      <c r="C586" s="60" t="s">
        <v>7741</v>
      </c>
      <c r="D586" s="63">
        <v>1075.0</v>
      </c>
      <c r="E586" s="63" t="s">
        <v>7732</v>
      </c>
      <c r="F586" s="63" t="s">
        <v>582</v>
      </c>
      <c r="G586" s="60" t="s">
        <v>6475</v>
      </c>
      <c r="H586" s="126">
        <v>43458.0</v>
      </c>
      <c r="I586" s="63" t="s">
        <v>18</v>
      </c>
      <c r="J586" s="121" t="s">
        <v>13199</v>
      </c>
      <c r="K586" s="59"/>
      <c r="L586" s="60"/>
      <c r="M586" s="63"/>
      <c r="N586" s="59"/>
      <c r="Q586" s="565"/>
      <c r="R586" s="566"/>
    </row>
    <row r="587" ht="41.25" customHeight="1">
      <c r="A587" s="63">
        <v>2.0</v>
      </c>
      <c r="B587" s="60" t="s">
        <v>200</v>
      </c>
      <c r="C587" s="60" t="s">
        <v>13200</v>
      </c>
      <c r="D587" s="63">
        <v>951.0</v>
      </c>
      <c r="E587" s="63" t="s">
        <v>13201</v>
      </c>
      <c r="F587" s="63" t="s">
        <v>582</v>
      </c>
      <c r="G587" s="60" t="s">
        <v>3493</v>
      </c>
      <c r="H587" s="126">
        <v>43416.0</v>
      </c>
      <c r="I587" s="126">
        <v>43420.0</v>
      </c>
      <c r="J587" s="121" t="s">
        <v>13202</v>
      </c>
      <c r="K587" s="59" t="s">
        <v>18</v>
      </c>
      <c r="L587" s="60" t="s">
        <v>18</v>
      </c>
      <c r="M587" s="63" t="s">
        <v>18</v>
      </c>
      <c r="N587" s="59" t="s">
        <v>18</v>
      </c>
      <c r="Q587" s="565"/>
      <c r="R587" s="566"/>
    </row>
    <row r="588" ht="45.0" customHeight="1">
      <c r="A588" s="63">
        <v>2.0</v>
      </c>
      <c r="B588" s="60" t="s">
        <v>200</v>
      </c>
      <c r="C588" s="60" t="s">
        <v>13200</v>
      </c>
      <c r="D588" s="63">
        <v>1033.0</v>
      </c>
      <c r="E588" s="63" t="s">
        <v>13201</v>
      </c>
      <c r="F588" s="63" t="s">
        <v>582</v>
      </c>
      <c r="G588" s="60" t="s">
        <v>3493</v>
      </c>
      <c r="H588" s="126">
        <v>43446.0</v>
      </c>
      <c r="I588" s="126">
        <v>43448.0</v>
      </c>
      <c r="J588" s="121" t="s">
        <v>13203</v>
      </c>
      <c r="K588" s="59">
        <v>2370554.0</v>
      </c>
      <c r="L588" s="60" t="s">
        <v>18</v>
      </c>
      <c r="M588" s="63" t="s">
        <v>18</v>
      </c>
      <c r="N588" s="59" t="s">
        <v>18</v>
      </c>
      <c r="Q588" s="565"/>
      <c r="R588" s="566"/>
    </row>
    <row r="589" ht="23.25" customHeight="1">
      <c r="A589" s="63">
        <v>1.0</v>
      </c>
      <c r="B589" s="60" t="s">
        <v>588</v>
      </c>
      <c r="C589" s="60" t="s">
        <v>7390</v>
      </c>
      <c r="D589" s="63">
        <v>987.0</v>
      </c>
      <c r="E589" s="63" t="s">
        <v>7779</v>
      </c>
      <c r="F589" s="63" t="s">
        <v>582</v>
      </c>
      <c r="G589" s="60" t="s">
        <v>18</v>
      </c>
      <c r="H589" s="126">
        <v>43427.0</v>
      </c>
      <c r="I589" s="126">
        <v>43459.0</v>
      </c>
      <c r="J589" s="121" t="s">
        <v>13204</v>
      </c>
      <c r="K589" s="59">
        <v>210295.0</v>
      </c>
      <c r="L589" s="60" t="s">
        <v>13205</v>
      </c>
      <c r="M589" s="63" t="s">
        <v>18</v>
      </c>
      <c r="N589" s="59" t="s">
        <v>18</v>
      </c>
      <c r="Q589" s="565"/>
      <c r="R589" s="566"/>
    </row>
    <row r="590" ht="23.25" customHeight="1">
      <c r="A590" s="63">
        <v>2.0</v>
      </c>
      <c r="B590" s="60" t="s">
        <v>2684</v>
      </c>
      <c r="C590" s="60" t="s">
        <v>13206</v>
      </c>
      <c r="D590" s="63">
        <v>1192.0</v>
      </c>
      <c r="E590" s="63" t="s">
        <v>13207</v>
      </c>
      <c r="F590" s="63" t="s">
        <v>582</v>
      </c>
      <c r="G590" s="60" t="s">
        <v>2686</v>
      </c>
      <c r="H590" s="126">
        <v>43425.0</v>
      </c>
      <c r="I590" s="126">
        <v>43445.0</v>
      </c>
      <c r="J590" s="121" t="s">
        <v>13208</v>
      </c>
      <c r="K590" s="59">
        <v>2043376.0</v>
      </c>
      <c r="L590" s="60" t="s">
        <v>18</v>
      </c>
      <c r="M590" s="63" t="s">
        <v>18</v>
      </c>
      <c r="N590" s="59" t="s">
        <v>18</v>
      </c>
      <c r="Q590" s="565"/>
      <c r="R590" s="566"/>
    </row>
    <row r="591" ht="30.75" customHeight="1">
      <c r="A591" s="63">
        <v>2.0</v>
      </c>
      <c r="B591" s="60" t="s">
        <v>2684</v>
      </c>
      <c r="C591" s="60" t="s">
        <v>13206</v>
      </c>
      <c r="D591" s="63" t="s">
        <v>18</v>
      </c>
      <c r="E591" s="63" t="s">
        <v>13207</v>
      </c>
      <c r="F591" s="63" t="s">
        <v>582</v>
      </c>
      <c r="G591" s="60" t="s">
        <v>2686</v>
      </c>
      <c r="H591" s="126">
        <v>43452.0</v>
      </c>
      <c r="I591" s="126">
        <v>43452.0</v>
      </c>
      <c r="J591" s="121" t="s">
        <v>13209</v>
      </c>
      <c r="K591" s="59">
        <v>2043376.0</v>
      </c>
      <c r="L591" s="60" t="s">
        <v>13210</v>
      </c>
      <c r="M591" s="61" t="s">
        <v>13211</v>
      </c>
      <c r="N591" s="66">
        <v>1758398.97</v>
      </c>
      <c r="Q591" s="565"/>
      <c r="R591" s="566"/>
    </row>
    <row r="592" ht="23.25" customHeight="1">
      <c r="A592" s="63">
        <v>2.0</v>
      </c>
      <c r="B592" s="60" t="s">
        <v>2684</v>
      </c>
      <c r="C592" s="60" t="s">
        <v>13206</v>
      </c>
      <c r="D592" s="63" t="s">
        <v>18</v>
      </c>
      <c r="E592" s="63" t="s">
        <v>13207</v>
      </c>
      <c r="F592" s="63" t="s">
        <v>582</v>
      </c>
      <c r="G592" s="60" t="s">
        <v>2686</v>
      </c>
      <c r="H592" s="126">
        <v>43453.0</v>
      </c>
      <c r="I592" s="126">
        <v>43454.0</v>
      </c>
      <c r="J592" s="121" t="s">
        <v>13212</v>
      </c>
      <c r="K592" s="59">
        <v>2197999.0</v>
      </c>
      <c r="L592" s="60" t="s">
        <v>13213</v>
      </c>
      <c r="M592" s="63" t="s">
        <v>18</v>
      </c>
      <c r="N592" s="59" t="s">
        <v>18</v>
      </c>
      <c r="Q592" s="565"/>
      <c r="R592" s="566"/>
    </row>
    <row r="593" ht="23.25" customHeight="1">
      <c r="A593" s="63">
        <v>2.0</v>
      </c>
      <c r="B593" s="60" t="s">
        <v>3491</v>
      </c>
      <c r="C593" s="60" t="s">
        <v>7319</v>
      </c>
      <c r="D593" s="63" t="s">
        <v>18</v>
      </c>
      <c r="E593" s="63" t="s">
        <v>13214</v>
      </c>
      <c r="F593" s="63" t="s">
        <v>582</v>
      </c>
      <c r="G593" s="60" t="s">
        <v>3493</v>
      </c>
      <c r="H593" s="126">
        <v>43430.0</v>
      </c>
      <c r="I593" s="126">
        <v>43433.0</v>
      </c>
      <c r="J593" s="121" t="s">
        <v>13215</v>
      </c>
      <c r="K593" s="59">
        <v>2509957.0</v>
      </c>
      <c r="L593" s="60" t="s">
        <v>18</v>
      </c>
      <c r="M593" s="63" t="s">
        <v>18</v>
      </c>
      <c r="N593" s="59" t="s">
        <v>18</v>
      </c>
      <c r="Q593" s="565"/>
      <c r="R593" s="566"/>
    </row>
    <row r="594">
      <c r="A594" s="63">
        <v>2.0</v>
      </c>
      <c r="B594" s="60" t="s">
        <v>3491</v>
      </c>
      <c r="C594" s="60" t="s">
        <v>7490</v>
      </c>
      <c r="D594" s="63" t="s">
        <v>18</v>
      </c>
      <c r="E594" s="63" t="s">
        <v>13214</v>
      </c>
      <c r="F594" s="63" t="s">
        <v>582</v>
      </c>
      <c r="G594" s="60" t="s">
        <v>3493</v>
      </c>
      <c r="H594" s="126">
        <v>43444.0</v>
      </c>
      <c r="I594" s="76">
        <v>43446.0</v>
      </c>
      <c r="J594" s="139" t="s">
        <v>13216</v>
      </c>
      <c r="K594" s="59">
        <v>3170523.0</v>
      </c>
      <c r="L594" s="60" t="s">
        <v>18</v>
      </c>
      <c r="M594" s="63" t="s">
        <v>18</v>
      </c>
      <c r="N594" s="59" t="s">
        <v>18</v>
      </c>
      <c r="Q594" s="565"/>
      <c r="R594" s="566"/>
    </row>
    <row r="595">
      <c r="A595" s="63">
        <v>2.0</v>
      </c>
      <c r="B595" s="60" t="s">
        <v>3491</v>
      </c>
      <c r="C595" s="60" t="s">
        <v>7490</v>
      </c>
      <c r="D595" s="63" t="s">
        <v>18</v>
      </c>
      <c r="E595" s="63" t="s">
        <v>13214</v>
      </c>
      <c r="F595" s="63" t="s">
        <v>582</v>
      </c>
      <c r="G595" s="60" t="s">
        <v>3493</v>
      </c>
      <c r="H595" s="126">
        <v>43447.0</v>
      </c>
      <c r="I595" s="126">
        <v>43448.0</v>
      </c>
      <c r="J595" s="139" t="s">
        <v>13217</v>
      </c>
      <c r="K595" s="59">
        <v>3181041.0</v>
      </c>
      <c r="L595" s="60" t="s">
        <v>18</v>
      </c>
      <c r="M595" s="63" t="s">
        <v>18</v>
      </c>
      <c r="N595" s="59" t="s">
        <v>18</v>
      </c>
      <c r="Q595" s="565"/>
      <c r="R595" s="566"/>
    </row>
    <row r="596">
      <c r="A596" s="112" t="s">
        <v>4898</v>
      </c>
      <c r="B596" s="112" t="s">
        <v>580</v>
      </c>
      <c r="C596" s="114" t="s">
        <v>13218</v>
      </c>
      <c r="D596" s="114">
        <v>891.0</v>
      </c>
      <c r="E596" s="63" t="s">
        <v>13219</v>
      </c>
      <c r="F596" s="63" t="s">
        <v>582</v>
      </c>
      <c r="G596" s="60" t="s">
        <v>6475</v>
      </c>
      <c r="H596" s="126">
        <v>43397.0</v>
      </c>
      <c r="I596" s="126">
        <v>43404.0</v>
      </c>
      <c r="J596" s="139" t="s">
        <v>13220</v>
      </c>
      <c r="K596" s="59" t="s">
        <v>18</v>
      </c>
      <c r="L596" s="60" t="s">
        <v>18</v>
      </c>
      <c r="M596" s="63" t="s">
        <v>18</v>
      </c>
      <c r="N596" s="59" t="s">
        <v>18</v>
      </c>
      <c r="Q596" s="565"/>
      <c r="R596" s="566"/>
    </row>
    <row r="597">
      <c r="A597" s="112" t="s">
        <v>4898</v>
      </c>
      <c r="B597" s="589" t="s">
        <v>580</v>
      </c>
      <c r="C597" s="114" t="s">
        <v>13044</v>
      </c>
      <c r="D597" s="114">
        <v>996.0</v>
      </c>
      <c r="E597" s="63" t="s">
        <v>13219</v>
      </c>
      <c r="F597" s="63" t="s">
        <v>582</v>
      </c>
      <c r="G597" s="60" t="s">
        <v>6475</v>
      </c>
      <c r="H597" s="126">
        <v>43431.0</v>
      </c>
      <c r="I597" s="126">
        <v>43458.0</v>
      </c>
      <c r="J597" s="139" t="s">
        <v>13221</v>
      </c>
      <c r="K597" s="59">
        <v>1.1517319E7</v>
      </c>
      <c r="L597" s="60" t="s">
        <v>18</v>
      </c>
      <c r="M597" s="63" t="s">
        <v>18</v>
      </c>
      <c r="N597" s="59" t="s">
        <v>18</v>
      </c>
      <c r="Q597" s="565"/>
      <c r="R597" s="566"/>
    </row>
    <row r="598">
      <c r="A598" s="63">
        <v>1.0</v>
      </c>
      <c r="B598" s="60" t="s">
        <v>7171</v>
      </c>
      <c r="C598" s="60" t="s">
        <v>7450</v>
      </c>
      <c r="D598" s="63">
        <v>683.0</v>
      </c>
      <c r="E598" s="63" t="s">
        <v>7789</v>
      </c>
      <c r="F598" s="63" t="s">
        <v>582</v>
      </c>
      <c r="G598" s="60" t="s">
        <v>6475</v>
      </c>
      <c r="H598" s="126">
        <v>43438.0</v>
      </c>
      <c r="I598" s="63" t="s">
        <v>18</v>
      </c>
      <c r="J598" s="121" t="s">
        <v>13222</v>
      </c>
      <c r="K598" s="59">
        <v>874834.0</v>
      </c>
      <c r="L598" s="60" t="s">
        <v>13223</v>
      </c>
      <c r="M598" s="63" t="s">
        <v>18</v>
      </c>
      <c r="N598" s="59" t="s">
        <v>18</v>
      </c>
      <c r="Q598" s="565"/>
      <c r="R598" s="566"/>
    </row>
    <row r="599" ht="30.0" customHeight="1">
      <c r="A599" s="63">
        <v>1.0</v>
      </c>
      <c r="B599" s="60" t="s">
        <v>7171</v>
      </c>
      <c r="C599" s="60" t="s">
        <v>7450</v>
      </c>
      <c r="D599" s="63">
        <v>1044.0</v>
      </c>
      <c r="E599" s="63" t="s">
        <v>7789</v>
      </c>
      <c r="F599" s="63" t="s">
        <v>582</v>
      </c>
      <c r="G599" s="60" t="s">
        <v>6475</v>
      </c>
      <c r="H599" s="126">
        <v>43446.0</v>
      </c>
      <c r="I599" s="126">
        <v>43448.0</v>
      </c>
      <c r="J599" s="121" t="s">
        <v>13224</v>
      </c>
      <c r="K599" s="59" t="s">
        <v>18</v>
      </c>
      <c r="L599" s="60" t="s">
        <v>18</v>
      </c>
      <c r="M599" s="63" t="s">
        <v>18</v>
      </c>
      <c r="N599" s="59" t="s">
        <v>18</v>
      </c>
      <c r="Q599" s="565"/>
      <c r="R599" s="566"/>
    </row>
    <row r="600" ht="30.0" customHeight="1">
      <c r="A600" s="63">
        <v>2.0</v>
      </c>
      <c r="B600" s="60" t="s">
        <v>580</v>
      </c>
      <c r="C600" s="60" t="s">
        <v>13225</v>
      </c>
      <c r="D600" s="63">
        <v>1035.0</v>
      </c>
      <c r="E600" s="63" t="s">
        <v>13226</v>
      </c>
      <c r="F600" s="63" t="s">
        <v>582</v>
      </c>
      <c r="G600" s="60" t="s">
        <v>6475</v>
      </c>
      <c r="H600" s="126">
        <v>43446.0</v>
      </c>
      <c r="I600" s="126">
        <v>43463.0</v>
      </c>
      <c r="J600" s="121" t="s">
        <v>13227</v>
      </c>
      <c r="K600" s="59">
        <v>4504402.0</v>
      </c>
      <c r="L600" s="60" t="s">
        <v>18</v>
      </c>
      <c r="M600" s="63" t="s">
        <v>18</v>
      </c>
      <c r="N600" s="59" t="s">
        <v>18</v>
      </c>
      <c r="Q600" s="565"/>
      <c r="R600" s="566"/>
    </row>
    <row r="601">
      <c r="A601" s="63">
        <v>1.0</v>
      </c>
      <c r="B601" s="60" t="s">
        <v>588</v>
      </c>
      <c r="C601" s="60" t="s">
        <v>7801</v>
      </c>
      <c r="D601" s="63">
        <v>1050.0</v>
      </c>
      <c r="E601" s="63" t="s">
        <v>7802</v>
      </c>
      <c r="F601" s="63" t="s">
        <v>582</v>
      </c>
      <c r="G601" s="60" t="s">
        <v>3493</v>
      </c>
      <c r="H601" s="126">
        <v>43451.0</v>
      </c>
      <c r="I601" s="126">
        <v>43458.0</v>
      </c>
      <c r="J601" s="121" t="s">
        <v>13228</v>
      </c>
      <c r="K601" s="59">
        <v>331824.0</v>
      </c>
      <c r="L601" s="60" t="s">
        <v>7804</v>
      </c>
      <c r="M601" s="63" t="s">
        <v>18</v>
      </c>
      <c r="N601" s="59" t="s">
        <v>18</v>
      </c>
      <c r="Q601" s="565"/>
      <c r="R601" s="566"/>
    </row>
    <row r="602">
      <c r="A602" s="63">
        <v>1.0</v>
      </c>
      <c r="B602" s="60" t="s">
        <v>7542</v>
      </c>
      <c r="C602" s="60" t="s">
        <v>326</v>
      </c>
      <c r="D602" s="63">
        <v>1266.0</v>
      </c>
      <c r="E602" s="63" t="s">
        <v>13229</v>
      </c>
      <c r="F602" s="63" t="s">
        <v>582</v>
      </c>
      <c r="G602" s="60" t="s">
        <v>18</v>
      </c>
      <c r="H602" s="126">
        <v>43451.0</v>
      </c>
      <c r="I602" s="126">
        <v>43458.0</v>
      </c>
      <c r="J602" s="121" t="s">
        <v>13230</v>
      </c>
      <c r="K602" s="59">
        <v>3244868.0</v>
      </c>
      <c r="L602" s="60" t="s">
        <v>18</v>
      </c>
      <c r="M602" s="63" t="s">
        <v>18</v>
      </c>
      <c r="N602" s="59" t="s">
        <v>18</v>
      </c>
      <c r="Q602" s="565"/>
      <c r="R602" s="566"/>
    </row>
    <row r="603">
      <c r="A603" s="63" t="s">
        <v>12175</v>
      </c>
      <c r="B603" s="60" t="s">
        <v>2910</v>
      </c>
      <c r="C603" s="60" t="s">
        <v>6479</v>
      </c>
      <c r="D603" s="63" t="s">
        <v>18</v>
      </c>
      <c r="E603" s="63" t="s">
        <v>6480</v>
      </c>
      <c r="F603" s="63" t="s">
        <v>582</v>
      </c>
      <c r="G603" s="60" t="s">
        <v>3493</v>
      </c>
      <c r="H603" s="126">
        <v>43461.0</v>
      </c>
      <c r="I603" s="126">
        <v>43462.0</v>
      </c>
      <c r="J603" s="121" t="s">
        <v>13231</v>
      </c>
      <c r="K603" s="59">
        <v>9265436.66</v>
      </c>
      <c r="L603" s="60" t="s">
        <v>13232</v>
      </c>
      <c r="M603" s="61" t="s">
        <v>18</v>
      </c>
      <c r="N603" s="59" t="s">
        <v>18</v>
      </c>
      <c r="Q603" s="565"/>
      <c r="R603" s="566"/>
    </row>
    <row r="604">
      <c r="A604" s="63" t="s">
        <v>12079</v>
      </c>
      <c r="B604" s="60" t="s">
        <v>13233</v>
      </c>
      <c r="C604" s="60" t="s">
        <v>577</v>
      </c>
      <c r="D604" s="63">
        <v>211.0</v>
      </c>
      <c r="E604" s="63" t="s">
        <v>18</v>
      </c>
      <c r="F604" s="63" t="s">
        <v>13234</v>
      </c>
      <c r="G604" s="60" t="s">
        <v>18</v>
      </c>
      <c r="H604" s="126">
        <v>43147.0</v>
      </c>
      <c r="I604" s="126">
        <v>43150.0</v>
      </c>
      <c r="J604" s="121" t="s">
        <v>13235</v>
      </c>
      <c r="K604" s="59">
        <v>64500.0</v>
      </c>
      <c r="L604" s="60" t="s">
        <v>18</v>
      </c>
      <c r="M604" s="63" t="s">
        <v>18</v>
      </c>
      <c r="N604" s="59" t="s">
        <v>18</v>
      </c>
      <c r="Q604" s="565"/>
      <c r="R604" s="566"/>
    </row>
    <row r="605">
      <c r="A605" s="63" t="s">
        <v>12079</v>
      </c>
      <c r="B605" s="60" t="s">
        <v>13236</v>
      </c>
      <c r="C605" s="60" t="s">
        <v>13237</v>
      </c>
      <c r="D605" s="63">
        <v>235.0</v>
      </c>
      <c r="E605" s="63" t="s">
        <v>18</v>
      </c>
      <c r="F605" s="63" t="s">
        <v>13234</v>
      </c>
      <c r="G605" s="60" t="s">
        <v>18</v>
      </c>
      <c r="H605" s="126">
        <v>43158.0</v>
      </c>
      <c r="I605" s="126">
        <v>43159.0</v>
      </c>
      <c r="J605" s="121" t="s">
        <v>13238</v>
      </c>
      <c r="K605" s="59" t="s">
        <v>18</v>
      </c>
      <c r="L605" s="60" t="s">
        <v>18</v>
      </c>
      <c r="M605" s="63" t="s">
        <v>18</v>
      </c>
      <c r="N605" s="59" t="s">
        <v>18</v>
      </c>
      <c r="Q605" s="565"/>
      <c r="R605" s="566"/>
    </row>
    <row r="606">
      <c r="A606" s="63" t="s">
        <v>4898</v>
      </c>
      <c r="B606" s="60" t="s">
        <v>6766</v>
      </c>
      <c r="C606" s="60" t="s">
        <v>13239</v>
      </c>
      <c r="D606" s="63" t="s">
        <v>18</v>
      </c>
      <c r="E606" s="63" t="s">
        <v>18</v>
      </c>
      <c r="F606" s="63" t="s">
        <v>13234</v>
      </c>
      <c r="G606" s="60" t="s">
        <v>18</v>
      </c>
      <c r="H606" s="126">
        <v>43159.0</v>
      </c>
      <c r="I606" s="126">
        <v>43161.0</v>
      </c>
      <c r="J606" s="65" t="s">
        <v>13240</v>
      </c>
      <c r="K606" s="59" t="s">
        <v>18</v>
      </c>
      <c r="L606" s="60" t="s">
        <v>18</v>
      </c>
      <c r="M606" s="63" t="s">
        <v>18</v>
      </c>
      <c r="N606" s="59" t="s">
        <v>18</v>
      </c>
      <c r="Q606" s="565"/>
      <c r="R606" s="566"/>
    </row>
    <row r="607">
      <c r="A607" s="63" t="s">
        <v>12175</v>
      </c>
      <c r="B607" s="60" t="s">
        <v>1614</v>
      </c>
      <c r="C607" s="60" t="s">
        <v>13241</v>
      </c>
      <c r="D607" s="63">
        <v>338.0</v>
      </c>
      <c r="E607" s="63" t="s">
        <v>18</v>
      </c>
      <c r="F607" s="63" t="s">
        <v>13234</v>
      </c>
      <c r="G607" s="60" t="s">
        <v>18</v>
      </c>
      <c r="H607" s="126">
        <v>43202.0</v>
      </c>
      <c r="I607" s="126">
        <v>43207.0</v>
      </c>
      <c r="J607" s="121" t="s">
        <v>13242</v>
      </c>
      <c r="K607" s="59" t="s">
        <v>18</v>
      </c>
      <c r="L607" s="60" t="s">
        <v>18</v>
      </c>
      <c r="M607" s="63" t="s">
        <v>18</v>
      </c>
      <c r="N607" s="59" t="s">
        <v>18</v>
      </c>
      <c r="Q607" s="565"/>
      <c r="R607" s="566"/>
    </row>
    <row r="608" ht="21.0" customHeight="1">
      <c r="A608" s="63" t="s">
        <v>4898</v>
      </c>
      <c r="B608" s="60" t="s">
        <v>13243</v>
      </c>
      <c r="C608" s="60" t="s">
        <v>665</v>
      </c>
      <c r="D608" s="63">
        <v>459.0</v>
      </c>
      <c r="E608" s="63" t="s">
        <v>18</v>
      </c>
      <c r="F608" s="63" t="s">
        <v>13234</v>
      </c>
      <c r="G608" s="60" t="s">
        <v>18</v>
      </c>
      <c r="H608" s="126">
        <v>43216.0</v>
      </c>
      <c r="I608" s="126">
        <v>43227.0</v>
      </c>
      <c r="J608" s="121" t="s">
        <v>13244</v>
      </c>
      <c r="K608" s="59" t="s">
        <v>18</v>
      </c>
      <c r="L608" s="60" t="s">
        <v>18</v>
      </c>
      <c r="M608" s="63" t="s">
        <v>18</v>
      </c>
      <c r="N608" s="59" t="s">
        <v>18</v>
      </c>
      <c r="Q608" s="565"/>
      <c r="R608" s="154"/>
    </row>
    <row r="609" ht="21.0" customHeight="1">
      <c r="A609" s="63" t="s">
        <v>18</v>
      </c>
      <c r="B609" s="137" t="s">
        <v>18</v>
      </c>
      <c r="C609" s="60" t="s">
        <v>18</v>
      </c>
      <c r="D609" s="63" t="s">
        <v>18</v>
      </c>
      <c r="E609" s="63" t="s">
        <v>18</v>
      </c>
      <c r="F609" s="63" t="s">
        <v>13234</v>
      </c>
      <c r="G609" s="60" t="s">
        <v>18</v>
      </c>
      <c r="H609" s="126"/>
      <c r="I609" s="63" t="s">
        <v>18</v>
      </c>
      <c r="J609" s="121" t="s">
        <v>13245</v>
      </c>
      <c r="K609" s="59" t="s">
        <v>18</v>
      </c>
      <c r="L609" s="60" t="s">
        <v>18</v>
      </c>
      <c r="M609" s="63" t="s">
        <v>18</v>
      </c>
      <c r="N609" s="59" t="s">
        <v>18</v>
      </c>
      <c r="Q609" s="565"/>
      <c r="R609" s="154"/>
    </row>
    <row r="610">
      <c r="A610" s="63" t="s">
        <v>4898</v>
      </c>
      <c r="B610" s="590" t="s">
        <v>13246</v>
      </c>
      <c r="C610" s="60" t="s">
        <v>7824</v>
      </c>
      <c r="D610" s="63" t="s">
        <v>18</v>
      </c>
      <c r="E610" s="63" t="s">
        <v>13247</v>
      </c>
      <c r="F610" s="63" t="s">
        <v>13234</v>
      </c>
      <c r="G610" s="60" t="s">
        <v>3493</v>
      </c>
      <c r="H610" s="126">
        <v>43084.0</v>
      </c>
      <c r="I610" s="126">
        <v>43109.0</v>
      </c>
      <c r="J610" s="121" t="s">
        <v>13248</v>
      </c>
      <c r="K610" s="59">
        <v>2053431.0</v>
      </c>
      <c r="L610" s="60" t="s">
        <v>18</v>
      </c>
      <c r="M610" s="63" t="s">
        <v>18</v>
      </c>
      <c r="N610" s="59" t="s">
        <v>18</v>
      </c>
      <c r="Q610" s="565"/>
      <c r="R610" s="566"/>
    </row>
    <row r="611" ht="22.5" customHeight="1">
      <c r="A611" s="63" t="s">
        <v>12103</v>
      </c>
      <c r="B611" s="60" t="s">
        <v>5837</v>
      </c>
      <c r="C611" s="60" t="s">
        <v>326</v>
      </c>
      <c r="D611" s="63">
        <v>106.0</v>
      </c>
      <c r="E611" s="63" t="s">
        <v>13249</v>
      </c>
      <c r="F611" s="63" t="s">
        <v>13234</v>
      </c>
      <c r="G611" s="60" t="s">
        <v>2440</v>
      </c>
      <c r="H611" s="126">
        <v>43129.0</v>
      </c>
      <c r="I611" s="126">
        <v>43129.0</v>
      </c>
      <c r="J611" s="121" t="s">
        <v>13250</v>
      </c>
      <c r="K611" s="59">
        <v>1170595.0</v>
      </c>
      <c r="L611" s="60" t="s">
        <v>18</v>
      </c>
      <c r="M611" s="63" t="s">
        <v>18</v>
      </c>
      <c r="N611" s="59" t="s">
        <v>18</v>
      </c>
      <c r="Q611" s="591"/>
      <c r="R611" s="592"/>
    </row>
    <row r="612">
      <c r="A612" s="63" t="s">
        <v>12175</v>
      </c>
      <c r="B612" s="60" t="s">
        <v>13251</v>
      </c>
      <c r="C612" s="60" t="s">
        <v>13252</v>
      </c>
      <c r="D612" s="63" t="s">
        <v>18</v>
      </c>
      <c r="E612" s="63" t="s">
        <v>13253</v>
      </c>
      <c r="F612" s="63" t="s">
        <v>13234</v>
      </c>
      <c r="G612" s="60" t="s">
        <v>18</v>
      </c>
      <c r="H612" s="126">
        <v>43164.0</v>
      </c>
      <c r="I612" s="126">
        <v>43164.0</v>
      </c>
      <c r="J612" s="65" t="s">
        <v>13254</v>
      </c>
      <c r="K612" s="59">
        <v>2207223.0</v>
      </c>
      <c r="L612" s="60" t="s">
        <v>13255</v>
      </c>
      <c r="M612" s="61" t="s">
        <v>13256</v>
      </c>
      <c r="N612" s="66">
        <v>1103611.5</v>
      </c>
      <c r="Q612" s="587"/>
      <c r="R612" s="588"/>
    </row>
    <row r="613">
      <c r="A613" s="63" t="s">
        <v>12175</v>
      </c>
      <c r="B613" s="60" t="s">
        <v>13257</v>
      </c>
      <c r="C613" s="60" t="s">
        <v>153</v>
      </c>
      <c r="D613" s="63">
        <v>56.0</v>
      </c>
      <c r="E613" s="63" t="s">
        <v>13258</v>
      </c>
      <c r="F613" s="63" t="s">
        <v>13234</v>
      </c>
      <c r="G613" s="60" t="s">
        <v>2440</v>
      </c>
      <c r="H613" s="126">
        <v>43124.0</v>
      </c>
      <c r="I613" s="126">
        <v>43146.0</v>
      </c>
      <c r="J613" s="121" t="s">
        <v>13259</v>
      </c>
      <c r="K613" s="59">
        <v>1545761.0</v>
      </c>
      <c r="L613" s="60" t="s">
        <v>13260</v>
      </c>
      <c r="M613" s="63" t="s">
        <v>18</v>
      </c>
      <c r="N613" s="59" t="s">
        <v>18</v>
      </c>
      <c r="Q613" s="587"/>
      <c r="R613" s="588"/>
    </row>
    <row r="614">
      <c r="A614" s="63" t="s">
        <v>12175</v>
      </c>
      <c r="B614" s="60" t="s">
        <v>13257</v>
      </c>
      <c r="C614" s="60" t="s">
        <v>153</v>
      </c>
      <c r="D614" s="63" t="s">
        <v>18</v>
      </c>
      <c r="E614" s="63" t="s">
        <v>13258</v>
      </c>
      <c r="F614" s="63" t="s">
        <v>13234</v>
      </c>
      <c r="G614" s="60" t="s">
        <v>2440</v>
      </c>
      <c r="H614" s="126">
        <v>43147.0</v>
      </c>
      <c r="I614" s="126">
        <v>43147.0</v>
      </c>
      <c r="J614" s="121" t="s">
        <v>13261</v>
      </c>
      <c r="K614" s="59">
        <v>1545761.0</v>
      </c>
      <c r="L614" s="60" t="s">
        <v>13260</v>
      </c>
      <c r="M614" s="61" t="s">
        <v>13262</v>
      </c>
      <c r="N614" s="59" t="s">
        <v>18</v>
      </c>
      <c r="Q614" s="587"/>
      <c r="R614" s="593"/>
    </row>
    <row r="615">
      <c r="A615" s="63" t="s">
        <v>12175</v>
      </c>
      <c r="B615" s="60" t="s">
        <v>13257</v>
      </c>
      <c r="C615" s="60" t="s">
        <v>153</v>
      </c>
      <c r="D615" s="63" t="s">
        <v>18</v>
      </c>
      <c r="E615" s="63" t="s">
        <v>13258</v>
      </c>
      <c r="F615" s="63" t="s">
        <v>13234</v>
      </c>
      <c r="G615" s="60" t="s">
        <v>2440</v>
      </c>
      <c r="H615" s="126">
        <v>43171.0</v>
      </c>
      <c r="I615" s="126">
        <v>43172.0</v>
      </c>
      <c r="J615" s="121" t="s">
        <v>13263</v>
      </c>
      <c r="K615" s="59">
        <v>1545761.0</v>
      </c>
      <c r="L615" s="60" t="s">
        <v>13260</v>
      </c>
      <c r="M615" s="61" t="s">
        <v>13262</v>
      </c>
      <c r="N615" s="59" t="s">
        <v>18</v>
      </c>
      <c r="Q615" s="565"/>
      <c r="R615" s="154"/>
    </row>
    <row r="616">
      <c r="A616" s="63" t="s">
        <v>12175</v>
      </c>
      <c r="B616" s="60" t="s">
        <v>13257</v>
      </c>
      <c r="C616" s="60" t="s">
        <v>153</v>
      </c>
      <c r="D616" s="63">
        <v>260.0</v>
      </c>
      <c r="E616" s="63" t="s">
        <v>13258</v>
      </c>
      <c r="F616" s="63" t="s">
        <v>13234</v>
      </c>
      <c r="G616" s="60" t="s">
        <v>2440</v>
      </c>
      <c r="H616" s="126">
        <v>43180.0</v>
      </c>
      <c r="I616" s="126">
        <v>43195.0</v>
      </c>
      <c r="J616" s="121" t="s">
        <v>13264</v>
      </c>
      <c r="K616" s="59">
        <v>1545761.0</v>
      </c>
      <c r="L616" s="60" t="s">
        <v>13260</v>
      </c>
      <c r="M616" s="61" t="s">
        <v>13262</v>
      </c>
      <c r="N616" s="59" t="s">
        <v>18</v>
      </c>
      <c r="Q616" s="565"/>
      <c r="R616" s="154"/>
    </row>
    <row r="617">
      <c r="A617" s="63" t="s">
        <v>12175</v>
      </c>
      <c r="B617" s="60" t="s">
        <v>13257</v>
      </c>
      <c r="C617" s="60" t="s">
        <v>153</v>
      </c>
      <c r="D617" s="63">
        <v>414.0</v>
      </c>
      <c r="E617" s="63" t="s">
        <v>13258</v>
      </c>
      <c r="F617" s="63" t="s">
        <v>13234</v>
      </c>
      <c r="G617" s="60" t="s">
        <v>2440</v>
      </c>
      <c r="H617" s="126">
        <v>43224.0</v>
      </c>
      <c r="I617" s="126">
        <v>43237.0</v>
      </c>
      <c r="J617" s="121" t="s">
        <v>13265</v>
      </c>
      <c r="K617" s="59">
        <v>1545761.0</v>
      </c>
      <c r="L617" s="60" t="s">
        <v>13260</v>
      </c>
      <c r="M617" s="61" t="s">
        <v>13262</v>
      </c>
      <c r="N617" s="59" t="s">
        <v>18</v>
      </c>
      <c r="Q617" s="565"/>
      <c r="R617" s="154"/>
    </row>
    <row r="618">
      <c r="A618" s="63" t="s">
        <v>12175</v>
      </c>
      <c r="B618" s="60" t="s">
        <v>13257</v>
      </c>
      <c r="C618" s="60" t="s">
        <v>153</v>
      </c>
      <c r="D618" s="63" t="s">
        <v>18</v>
      </c>
      <c r="E618" s="63" t="s">
        <v>13258</v>
      </c>
      <c r="F618" s="63" t="s">
        <v>13234</v>
      </c>
      <c r="G618" s="60" t="s">
        <v>2440</v>
      </c>
      <c r="H618" s="126">
        <v>43237.0</v>
      </c>
      <c r="I618" s="126">
        <v>43237.0</v>
      </c>
      <c r="J618" s="121" t="s">
        <v>13266</v>
      </c>
      <c r="K618" s="59">
        <v>1545761.0</v>
      </c>
      <c r="L618" s="60" t="s">
        <v>13260</v>
      </c>
      <c r="M618" s="61" t="s">
        <v>13262</v>
      </c>
      <c r="N618" s="66">
        <v>1236609.6</v>
      </c>
      <c r="Q618" s="565"/>
      <c r="R618" s="154"/>
    </row>
    <row r="619" ht="26.25" customHeight="1">
      <c r="A619" s="63" t="s">
        <v>12175</v>
      </c>
      <c r="B619" s="60" t="s">
        <v>13257</v>
      </c>
      <c r="C619" s="60" t="s">
        <v>153</v>
      </c>
      <c r="D619" s="63" t="s">
        <v>18</v>
      </c>
      <c r="E619" s="63" t="s">
        <v>13258</v>
      </c>
      <c r="F619" s="63" t="s">
        <v>13234</v>
      </c>
      <c r="G619" s="60" t="s">
        <v>2440</v>
      </c>
      <c r="H619" s="126">
        <v>43424.0</v>
      </c>
      <c r="I619" s="126">
        <v>43424.0</v>
      </c>
      <c r="J619" s="121" t="s">
        <v>13267</v>
      </c>
      <c r="K619" s="59">
        <v>1545761.0</v>
      </c>
      <c r="L619" s="60" t="s">
        <v>13260</v>
      </c>
      <c r="M619" s="61" t="s">
        <v>13262</v>
      </c>
      <c r="N619" s="66">
        <v>446214.11</v>
      </c>
      <c r="Q619" s="565"/>
      <c r="R619" s="154"/>
    </row>
    <row r="620">
      <c r="A620" s="63" t="s">
        <v>12836</v>
      </c>
      <c r="B620" s="60" t="s">
        <v>8355</v>
      </c>
      <c r="C620" s="60" t="s">
        <v>250</v>
      </c>
      <c r="D620" s="63">
        <v>95.0</v>
      </c>
      <c r="E620" s="63" t="s">
        <v>8357</v>
      </c>
      <c r="F620" s="63" t="s">
        <v>13234</v>
      </c>
      <c r="G620" s="60" t="s">
        <v>6510</v>
      </c>
      <c r="H620" s="126">
        <v>43125.0</v>
      </c>
      <c r="I620" s="126">
        <v>43152.0</v>
      </c>
      <c r="J620" s="121" t="s">
        <v>13268</v>
      </c>
      <c r="K620" s="59">
        <v>5756441.0</v>
      </c>
      <c r="L620" s="60" t="s">
        <v>18</v>
      </c>
      <c r="M620" s="63" t="s">
        <v>18</v>
      </c>
      <c r="N620" s="59" t="s">
        <v>18</v>
      </c>
      <c r="Q620" s="565"/>
      <c r="R620" s="154"/>
    </row>
    <row r="621">
      <c r="A621" s="63" t="s">
        <v>12836</v>
      </c>
      <c r="B621" s="60" t="s">
        <v>8355</v>
      </c>
      <c r="C621" s="60" t="s">
        <v>250</v>
      </c>
      <c r="D621" s="63" t="s">
        <v>18</v>
      </c>
      <c r="E621" s="63" t="s">
        <v>8357</v>
      </c>
      <c r="F621" s="63" t="s">
        <v>13234</v>
      </c>
      <c r="G621" s="60" t="s">
        <v>6510</v>
      </c>
      <c r="H621" s="126">
        <v>43200.0</v>
      </c>
      <c r="I621" s="126">
        <v>43223.0</v>
      </c>
      <c r="J621" s="121" t="s">
        <v>13269</v>
      </c>
      <c r="K621" s="59">
        <v>6888010.0</v>
      </c>
      <c r="L621" s="60" t="s">
        <v>18</v>
      </c>
      <c r="M621" s="63" t="s">
        <v>18</v>
      </c>
      <c r="N621" s="59" t="s">
        <v>18</v>
      </c>
      <c r="Q621" s="565"/>
      <c r="R621" s="154"/>
    </row>
    <row r="622">
      <c r="A622" s="63" t="s">
        <v>12175</v>
      </c>
      <c r="B622" s="60" t="s">
        <v>8002</v>
      </c>
      <c r="C622" s="60" t="s">
        <v>8003</v>
      </c>
      <c r="D622" s="63" t="s">
        <v>18</v>
      </c>
      <c r="E622" s="63" t="s">
        <v>8004</v>
      </c>
      <c r="F622" s="63" t="s">
        <v>13234</v>
      </c>
      <c r="G622" s="60" t="s">
        <v>5228</v>
      </c>
      <c r="H622" s="126">
        <v>43131.0</v>
      </c>
      <c r="I622" s="126">
        <v>43131.0</v>
      </c>
      <c r="J622" s="121" t="s">
        <v>13270</v>
      </c>
      <c r="K622" s="59">
        <v>1.488E8</v>
      </c>
      <c r="L622" s="60" t="s">
        <v>13271</v>
      </c>
      <c r="M622" s="63" t="s">
        <v>18</v>
      </c>
      <c r="N622" s="59" t="s">
        <v>18</v>
      </c>
      <c r="Q622" s="565"/>
      <c r="R622" s="154"/>
    </row>
    <row r="623">
      <c r="A623" s="63" t="s">
        <v>12175</v>
      </c>
      <c r="B623" s="60" t="s">
        <v>8002</v>
      </c>
      <c r="C623" s="60" t="s">
        <v>8003</v>
      </c>
      <c r="D623" s="63" t="s">
        <v>18</v>
      </c>
      <c r="E623" s="63" t="s">
        <v>8004</v>
      </c>
      <c r="F623" s="63" t="s">
        <v>13234</v>
      </c>
      <c r="G623" s="60" t="s">
        <v>5228</v>
      </c>
      <c r="H623" s="126">
        <v>43151.0</v>
      </c>
      <c r="I623" s="126">
        <v>43151.0</v>
      </c>
      <c r="J623" s="121" t="s">
        <v>12671</v>
      </c>
      <c r="K623" s="59">
        <v>4.3706516E7</v>
      </c>
      <c r="L623" s="60" t="s">
        <v>13272</v>
      </c>
      <c r="M623" s="61" t="s">
        <v>8006</v>
      </c>
      <c r="N623" s="59" t="s">
        <v>18</v>
      </c>
      <c r="Q623" s="565"/>
      <c r="R623" s="566"/>
    </row>
    <row r="624" ht="24.0" customHeight="1">
      <c r="A624" s="63" t="s">
        <v>12175</v>
      </c>
      <c r="B624" s="60" t="s">
        <v>8002</v>
      </c>
      <c r="C624" s="60" t="s">
        <v>8003</v>
      </c>
      <c r="D624" s="63" t="s">
        <v>18</v>
      </c>
      <c r="E624" s="63" t="s">
        <v>8004</v>
      </c>
      <c r="F624" s="63" t="s">
        <v>13234</v>
      </c>
      <c r="G624" s="60" t="s">
        <v>5228</v>
      </c>
      <c r="H624" s="126">
        <v>43151.0</v>
      </c>
      <c r="I624" s="126">
        <v>43151.0</v>
      </c>
      <c r="J624" s="121" t="s">
        <v>12673</v>
      </c>
      <c r="K624" s="59">
        <v>2.198208E7</v>
      </c>
      <c r="L624" s="60" t="s">
        <v>8005</v>
      </c>
      <c r="M624" s="61" t="s">
        <v>8006</v>
      </c>
      <c r="N624" s="59" t="s">
        <v>18</v>
      </c>
      <c r="Q624" s="587"/>
      <c r="R624" s="593"/>
      <c r="S624" s="1"/>
      <c r="T624" s="594"/>
    </row>
    <row r="625" ht="24.0" customHeight="1">
      <c r="A625" s="63" t="s">
        <v>12175</v>
      </c>
      <c r="B625" s="60" t="s">
        <v>8002</v>
      </c>
      <c r="C625" s="60" t="s">
        <v>8003</v>
      </c>
      <c r="D625" s="63" t="s">
        <v>18</v>
      </c>
      <c r="E625" s="63" t="s">
        <v>8004</v>
      </c>
      <c r="F625" s="63" t="s">
        <v>13234</v>
      </c>
      <c r="G625" s="60" t="s">
        <v>5228</v>
      </c>
      <c r="H625" s="126">
        <v>43151.0</v>
      </c>
      <c r="I625" s="126">
        <v>43151.0</v>
      </c>
      <c r="J625" s="121" t="s">
        <v>12674</v>
      </c>
      <c r="K625" s="59">
        <v>4.5011403E7</v>
      </c>
      <c r="L625" s="60" t="s">
        <v>8010</v>
      </c>
      <c r="M625" s="61" t="s">
        <v>8006</v>
      </c>
      <c r="N625" s="59" t="s">
        <v>18</v>
      </c>
      <c r="Q625" s="587"/>
      <c r="R625" s="593"/>
      <c r="S625" s="1"/>
      <c r="T625" s="594"/>
    </row>
    <row r="626" ht="45.0" customHeight="1">
      <c r="A626" s="63" t="s">
        <v>12175</v>
      </c>
      <c r="B626" s="60" t="s">
        <v>8002</v>
      </c>
      <c r="C626" s="60" t="s">
        <v>8003</v>
      </c>
      <c r="D626" s="63" t="s">
        <v>18</v>
      </c>
      <c r="E626" s="63" t="s">
        <v>8004</v>
      </c>
      <c r="F626" s="63" t="s">
        <v>13234</v>
      </c>
      <c r="G626" s="60" t="s">
        <v>5228</v>
      </c>
      <c r="H626" s="126">
        <v>43178.0</v>
      </c>
      <c r="I626" s="126">
        <v>43178.0</v>
      </c>
      <c r="J626" s="121" t="s">
        <v>13273</v>
      </c>
      <c r="K626" s="59">
        <v>2.198208E7</v>
      </c>
      <c r="L626" s="60" t="s">
        <v>8005</v>
      </c>
      <c r="M626" s="61" t="s">
        <v>8006</v>
      </c>
      <c r="N626" s="66">
        <v>1.03315776E7</v>
      </c>
      <c r="Q626" s="587"/>
      <c r="R626" s="595"/>
    </row>
    <row r="627" ht="21.75" customHeight="1">
      <c r="A627" s="63" t="s">
        <v>12175</v>
      </c>
      <c r="B627" s="60" t="s">
        <v>8002</v>
      </c>
      <c r="C627" s="60" t="s">
        <v>8003</v>
      </c>
      <c r="D627" s="63" t="s">
        <v>18</v>
      </c>
      <c r="E627" s="63" t="s">
        <v>8004</v>
      </c>
      <c r="F627" s="63" t="s">
        <v>13234</v>
      </c>
      <c r="G627" s="60" t="s">
        <v>5228</v>
      </c>
      <c r="H627" s="126">
        <v>43178.0</v>
      </c>
      <c r="I627" s="126">
        <v>43178.0</v>
      </c>
      <c r="J627" s="121" t="s">
        <v>13273</v>
      </c>
      <c r="K627" s="59">
        <v>4.5011403E7</v>
      </c>
      <c r="L627" s="60" t="s">
        <v>8010</v>
      </c>
      <c r="M627" s="61" t="s">
        <v>8006</v>
      </c>
      <c r="N627" s="66">
        <v>2.115535941E7</v>
      </c>
      <c r="Q627" s="565"/>
      <c r="R627" s="154"/>
    </row>
    <row r="628">
      <c r="A628" s="63" t="s">
        <v>12175</v>
      </c>
      <c r="B628" s="60" t="s">
        <v>8002</v>
      </c>
      <c r="C628" s="60" t="s">
        <v>8003</v>
      </c>
      <c r="D628" s="63" t="s">
        <v>18</v>
      </c>
      <c r="E628" s="63" t="s">
        <v>8004</v>
      </c>
      <c r="F628" s="63" t="s">
        <v>13234</v>
      </c>
      <c r="G628" s="60" t="s">
        <v>5228</v>
      </c>
      <c r="H628" s="126">
        <v>43178.0</v>
      </c>
      <c r="I628" s="126">
        <v>43178.0</v>
      </c>
      <c r="J628" s="121" t="s">
        <v>13273</v>
      </c>
      <c r="K628" s="59">
        <v>4.3706516E7</v>
      </c>
      <c r="L628" s="60" t="s">
        <v>13272</v>
      </c>
      <c r="M628" s="61" t="s">
        <v>8006</v>
      </c>
      <c r="N628" s="66">
        <v>4.3706516E7</v>
      </c>
      <c r="Q628" s="587"/>
      <c r="R628" s="593"/>
    </row>
    <row r="629">
      <c r="A629" s="63" t="s">
        <v>12175</v>
      </c>
      <c r="B629" s="60" t="s">
        <v>636</v>
      </c>
      <c r="C629" s="60" t="s">
        <v>513</v>
      </c>
      <c r="D629" s="63" t="s">
        <v>18</v>
      </c>
      <c r="E629" s="63" t="s">
        <v>13274</v>
      </c>
      <c r="F629" s="63" t="s">
        <v>13234</v>
      </c>
      <c r="G629" s="60" t="s">
        <v>7166</v>
      </c>
      <c r="H629" s="126">
        <v>43123.0</v>
      </c>
      <c r="I629" s="126">
        <v>43123.0</v>
      </c>
      <c r="J629" s="121" t="s">
        <v>13275</v>
      </c>
      <c r="K629" s="59">
        <v>755120.0</v>
      </c>
      <c r="L629" s="60" t="s">
        <v>13276</v>
      </c>
      <c r="M629" s="61" t="s">
        <v>13277</v>
      </c>
      <c r="N629" s="66">
        <v>566341.91</v>
      </c>
      <c r="Q629" s="565"/>
      <c r="R629" s="596"/>
    </row>
    <row r="630" ht="24.75" customHeight="1">
      <c r="A630" s="63" t="s">
        <v>12175</v>
      </c>
      <c r="B630" s="60" t="s">
        <v>580</v>
      </c>
      <c r="C630" s="60" t="s">
        <v>7080</v>
      </c>
      <c r="D630" s="63" t="s">
        <v>18</v>
      </c>
      <c r="E630" s="63" t="s">
        <v>643</v>
      </c>
      <c r="F630" s="63" t="s">
        <v>13234</v>
      </c>
      <c r="G630" s="60" t="s">
        <v>6475</v>
      </c>
      <c r="H630" s="126">
        <v>43138.0</v>
      </c>
      <c r="I630" s="126">
        <v>43138.0</v>
      </c>
      <c r="J630" s="121" t="s">
        <v>13278</v>
      </c>
      <c r="K630" s="59">
        <v>3139046.0</v>
      </c>
      <c r="L630" s="60" t="s">
        <v>13279</v>
      </c>
      <c r="M630" s="208" t="s">
        <v>18</v>
      </c>
      <c r="N630" s="59" t="s">
        <v>18</v>
      </c>
      <c r="Q630" s="587"/>
      <c r="R630" s="595"/>
    </row>
    <row r="631">
      <c r="A631" s="63" t="s">
        <v>13097</v>
      </c>
      <c r="B631" s="60" t="s">
        <v>13280</v>
      </c>
      <c r="C631" s="60" t="s">
        <v>13281</v>
      </c>
      <c r="D631" s="63">
        <v>161.0</v>
      </c>
      <c r="E631" s="63" t="s">
        <v>13282</v>
      </c>
      <c r="F631" s="63" t="s">
        <v>13234</v>
      </c>
      <c r="G631" s="60" t="s">
        <v>2440</v>
      </c>
      <c r="H631" s="126">
        <v>43137.0</v>
      </c>
      <c r="I631" s="126">
        <v>43138.0</v>
      </c>
      <c r="J631" s="121" t="s">
        <v>13283</v>
      </c>
      <c r="K631" s="59">
        <v>71995.0</v>
      </c>
      <c r="L631" s="60" t="s">
        <v>13284</v>
      </c>
      <c r="M631" s="61" t="s">
        <v>13285</v>
      </c>
      <c r="N631" s="66">
        <v>71995.0</v>
      </c>
      <c r="Q631" s="565"/>
      <c r="R631" s="154"/>
      <c r="S631" s="1"/>
      <c r="T631" s="597"/>
    </row>
    <row r="632" ht="34.5" customHeight="1">
      <c r="A632" s="63" t="s">
        <v>4898</v>
      </c>
      <c r="B632" s="60" t="s">
        <v>13286</v>
      </c>
      <c r="C632" s="60" t="s">
        <v>7824</v>
      </c>
      <c r="D632" s="63">
        <v>84.0</v>
      </c>
      <c r="E632" s="63" t="s">
        <v>7118</v>
      </c>
      <c r="F632" s="63" t="s">
        <v>13234</v>
      </c>
      <c r="G632" s="60" t="s">
        <v>3493</v>
      </c>
      <c r="H632" s="126">
        <v>43132.0</v>
      </c>
      <c r="I632" s="126">
        <v>43158.0</v>
      </c>
      <c r="J632" s="121" t="s">
        <v>13287</v>
      </c>
      <c r="K632" s="59">
        <v>1.0094456E7</v>
      </c>
      <c r="L632" s="60" t="s">
        <v>18</v>
      </c>
      <c r="M632" s="63" t="s">
        <v>18</v>
      </c>
      <c r="N632" s="59" t="s">
        <v>18</v>
      </c>
      <c r="Q632" s="565"/>
      <c r="R632" s="566"/>
    </row>
    <row r="633">
      <c r="A633" s="63" t="s">
        <v>12836</v>
      </c>
      <c r="B633" s="60" t="s">
        <v>8355</v>
      </c>
      <c r="C633" s="60" t="s">
        <v>11531</v>
      </c>
      <c r="D633" s="63">
        <v>170.0</v>
      </c>
      <c r="E633" s="63" t="s">
        <v>12837</v>
      </c>
      <c r="F633" s="63" t="s">
        <v>13234</v>
      </c>
      <c r="G633" s="60" t="s">
        <v>6510</v>
      </c>
      <c r="H633" s="126">
        <v>43138.0</v>
      </c>
      <c r="I633" s="126">
        <v>43145.0</v>
      </c>
      <c r="J633" s="127" t="s">
        <v>13288</v>
      </c>
      <c r="K633" s="59">
        <v>42096.0</v>
      </c>
      <c r="L633" s="60" t="s">
        <v>18</v>
      </c>
      <c r="M633" s="63" t="s">
        <v>18</v>
      </c>
      <c r="N633" s="59" t="s">
        <v>18</v>
      </c>
      <c r="Q633" s="565"/>
      <c r="R633" s="565"/>
    </row>
    <row r="634">
      <c r="A634" s="63" t="s">
        <v>12836</v>
      </c>
      <c r="B634" s="60" t="s">
        <v>8355</v>
      </c>
      <c r="C634" s="60" t="s">
        <v>11531</v>
      </c>
      <c r="D634" s="63" t="s">
        <v>18</v>
      </c>
      <c r="E634" s="63" t="s">
        <v>12837</v>
      </c>
      <c r="F634" s="63" t="s">
        <v>13234</v>
      </c>
      <c r="G634" s="60" t="s">
        <v>18</v>
      </c>
      <c r="H634" s="126">
        <v>43153.0</v>
      </c>
      <c r="I634" s="126">
        <v>43153.0</v>
      </c>
      <c r="J634" s="121" t="s">
        <v>13289</v>
      </c>
      <c r="K634" s="59">
        <v>79291.0</v>
      </c>
      <c r="L634" s="60" t="s">
        <v>12839</v>
      </c>
      <c r="M634" s="61" t="s">
        <v>12840</v>
      </c>
      <c r="N634" s="59" t="s">
        <v>18</v>
      </c>
      <c r="Q634" s="591"/>
      <c r="R634" s="591"/>
    </row>
    <row r="635">
      <c r="A635" s="63" t="s">
        <v>12836</v>
      </c>
      <c r="B635" s="60" t="s">
        <v>8355</v>
      </c>
      <c r="C635" s="60" t="s">
        <v>11531</v>
      </c>
      <c r="D635" s="63">
        <v>210.0</v>
      </c>
      <c r="E635" s="63" t="s">
        <v>12837</v>
      </c>
      <c r="F635" s="63" t="s">
        <v>13234</v>
      </c>
      <c r="G635" s="60" t="s">
        <v>6510</v>
      </c>
      <c r="H635" s="126">
        <v>43147.0</v>
      </c>
      <c r="I635" s="126">
        <v>43157.0</v>
      </c>
      <c r="J635" s="121" t="s">
        <v>13290</v>
      </c>
      <c r="K635" s="59">
        <v>79291.0</v>
      </c>
      <c r="L635" s="60" t="s">
        <v>12839</v>
      </c>
      <c r="M635" s="61" t="s">
        <v>12840</v>
      </c>
      <c r="N635" s="59" t="s">
        <v>18</v>
      </c>
      <c r="Q635" s="591"/>
      <c r="R635" s="591"/>
    </row>
    <row r="636">
      <c r="A636" s="63" t="s">
        <v>12836</v>
      </c>
      <c r="B636" s="60" t="s">
        <v>8355</v>
      </c>
      <c r="C636" s="60" t="s">
        <v>11531</v>
      </c>
      <c r="D636" s="63">
        <v>210.0</v>
      </c>
      <c r="E636" s="63" t="s">
        <v>12837</v>
      </c>
      <c r="F636" s="63" t="s">
        <v>13234</v>
      </c>
      <c r="G636" s="60" t="s">
        <v>6510</v>
      </c>
      <c r="H636" s="126">
        <v>43159.0</v>
      </c>
      <c r="I636" s="126">
        <v>43160.0</v>
      </c>
      <c r="J636" s="121" t="s">
        <v>13291</v>
      </c>
      <c r="K636" s="59">
        <v>79291.0</v>
      </c>
      <c r="L636" s="60" t="s">
        <v>12839</v>
      </c>
      <c r="M636" s="61" t="s">
        <v>12840</v>
      </c>
      <c r="N636" s="59" t="s">
        <v>18</v>
      </c>
      <c r="Q636" s="591"/>
      <c r="R636" s="591"/>
    </row>
    <row r="637">
      <c r="A637" s="63" t="s">
        <v>12175</v>
      </c>
      <c r="B637" s="60" t="s">
        <v>9854</v>
      </c>
      <c r="C637" s="377" t="s">
        <v>13292</v>
      </c>
      <c r="D637" s="63">
        <v>93.0</v>
      </c>
      <c r="E637" s="63" t="s">
        <v>13293</v>
      </c>
      <c r="F637" s="63" t="s">
        <v>13234</v>
      </c>
      <c r="G637" s="60" t="s">
        <v>3493</v>
      </c>
      <c r="H637" s="126">
        <v>43140.0</v>
      </c>
      <c r="I637" s="126">
        <v>43144.0</v>
      </c>
      <c r="J637" s="121" t="s">
        <v>13294</v>
      </c>
      <c r="K637" s="59">
        <v>7655192.0</v>
      </c>
      <c r="L637" s="60" t="s">
        <v>18</v>
      </c>
      <c r="M637" s="63" t="s">
        <v>18</v>
      </c>
      <c r="N637" s="59" t="s">
        <v>18</v>
      </c>
      <c r="Q637" s="591"/>
      <c r="R637" s="591"/>
    </row>
    <row r="638">
      <c r="A638" s="63" t="s">
        <v>12079</v>
      </c>
      <c r="B638" s="137" t="s">
        <v>13295</v>
      </c>
      <c r="C638" s="60" t="s">
        <v>13296</v>
      </c>
      <c r="D638" s="63">
        <v>182.0</v>
      </c>
      <c r="E638" s="63" t="s">
        <v>13297</v>
      </c>
      <c r="F638" s="63" t="s">
        <v>13234</v>
      </c>
      <c r="G638" s="60" t="s">
        <v>2440</v>
      </c>
      <c r="H638" s="126">
        <v>43144.0</v>
      </c>
      <c r="I638" s="126">
        <v>43146.0</v>
      </c>
      <c r="J638" s="121" t="s">
        <v>13298</v>
      </c>
      <c r="K638" s="59">
        <v>72569.0</v>
      </c>
      <c r="L638" s="60" t="s">
        <v>18</v>
      </c>
      <c r="M638" s="63" t="s">
        <v>18</v>
      </c>
      <c r="N638" s="59" t="s">
        <v>18</v>
      </c>
      <c r="Q638" s="591"/>
      <c r="R638" s="591"/>
    </row>
    <row r="639" ht="36.75" customHeight="1">
      <c r="A639" s="63" t="s">
        <v>246</v>
      </c>
      <c r="B639" s="60" t="s">
        <v>108</v>
      </c>
      <c r="C639" s="60" t="s">
        <v>13299</v>
      </c>
      <c r="D639" s="63" t="s">
        <v>18</v>
      </c>
      <c r="E639" s="63" t="s">
        <v>13300</v>
      </c>
      <c r="F639" s="63" t="s">
        <v>13234</v>
      </c>
      <c r="G639" s="60" t="s">
        <v>2440</v>
      </c>
      <c r="H639" s="126">
        <v>43125.0</v>
      </c>
      <c r="I639" s="126">
        <v>43125.0</v>
      </c>
      <c r="J639" s="121" t="s">
        <v>13301</v>
      </c>
      <c r="K639" s="59">
        <v>486000.0</v>
      </c>
      <c r="L639" s="60" t="s">
        <v>13302</v>
      </c>
      <c r="M639" s="61" t="s">
        <v>13303</v>
      </c>
      <c r="N639" s="66">
        <v>340200.0</v>
      </c>
      <c r="Q639" s="591"/>
      <c r="R639" s="591"/>
    </row>
    <row r="640" ht="21.75" customHeight="1">
      <c r="A640" s="63" t="s">
        <v>4898</v>
      </c>
      <c r="B640" s="60" t="s">
        <v>6634</v>
      </c>
      <c r="C640" s="60" t="s">
        <v>6635</v>
      </c>
      <c r="D640" s="63" t="s">
        <v>18</v>
      </c>
      <c r="E640" s="63" t="s">
        <v>6636</v>
      </c>
      <c r="F640" s="63" t="s">
        <v>13234</v>
      </c>
      <c r="G640" s="60" t="s">
        <v>3493</v>
      </c>
      <c r="H640" s="126">
        <v>43147.0</v>
      </c>
      <c r="I640" s="126">
        <v>43161.0</v>
      </c>
      <c r="J640" s="121" t="s">
        <v>13304</v>
      </c>
      <c r="K640" s="59">
        <v>354942.0</v>
      </c>
      <c r="L640" s="60" t="s">
        <v>18</v>
      </c>
      <c r="M640" s="63" t="s">
        <v>18</v>
      </c>
      <c r="N640" s="59" t="s">
        <v>18</v>
      </c>
      <c r="Q640" s="591"/>
      <c r="R640" s="591"/>
    </row>
    <row r="641">
      <c r="A641" s="63" t="s">
        <v>4898</v>
      </c>
      <c r="B641" s="60" t="s">
        <v>6634</v>
      </c>
      <c r="C641" s="60" t="s">
        <v>6635</v>
      </c>
      <c r="D641" s="63" t="s">
        <v>18</v>
      </c>
      <c r="E641" s="63" t="s">
        <v>6636</v>
      </c>
      <c r="F641" s="63" t="s">
        <v>13234</v>
      </c>
      <c r="G641" s="60" t="s">
        <v>3493</v>
      </c>
      <c r="H641" s="126">
        <v>43216.0</v>
      </c>
      <c r="I641" s="126">
        <v>43223.0</v>
      </c>
      <c r="J641" s="121" t="s">
        <v>13305</v>
      </c>
      <c r="K641" s="59">
        <v>715153.0</v>
      </c>
      <c r="L641" s="60" t="s">
        <v>18</v>
      </c>
      <c r="M641" s="63" t="s">
        <v>18</v>
      </c>
      <c r="N641" s="59" t="s">
        <v>18</v>
      </c>
      <c r="Q641" s="591"/>
      <c r="R641" s="591"/>
    </row>
    <row r="642">
      <c r="A642" s="63" t="s">
        <v>4898</v>
      </c>
      <c r="B642" s="137" t="s">
        <v>588</v>
      </c>
      <c r="C642" s="60" t="s">
        <v>6772</v>
      </c>
      <c r="D642" s="63" t="s">
        <v>18</v>
      </c>
      <c r="E642" s="63" t="s">
        <v>6773</v>
      </c>
      <c r="F642" s="63" t="s">
        <v>13234</v>
      </c>
      <c r="G642" s="60" t="s">
        <v>3493</v>
      </c>
      <c r="H642" s="126">
        <v>43160.0</v>
      </c>
      <c r="I642" s="126">
        <v>43195.0</v>
      </c>
      <c r="J642" s="121" t="s">
        <v>13306</v>
      </c>
      <c r="K642" s="59">
        <v>1.2647295E7</v>
      </c>
      <c r="L642" s="60" t="s">
        <v>6775</v>
      </c>
      <c r="M642" s="61" t="s">
        <v>6776</v>
      </c>
      <c r="N642" s="59" t="s">
        <v>18</v>
      </c>
      <c r="Q642" s="591"/>
      <c r="R642" s="591"/>
    </row>
    <row r="643">
      <c r="A643" s="63" t="s">
        <v>4898</v>
      </c>
      <c r="B643" s="137" t="s">
        <v>588</v>
      </c>
      <c r="C643" s="60" t="s">
        <v>13307</v>
      </c>
      <c r="D643" s="63" t="s">
        <v>18</v>
      </c>
      <c r="E643" s="63" t="s">
        <v>7198</v>
      </c>
      <c r="F643" s="63" t="s">
        <v>13234</v>
      </c>
      <c r="G643" s="60" t="s">
        <v>3493</v>
      </c>
      <c r="H643" s="126">
        <v>43161.0</v>
      </c>
      <c r="I643" s="126">
        <v>43165.0</v>
      </c>
      <c r="J643" s="121" t="s">
        <v>13308</v>
      </c>
      <c r="K643" s="59">
        <v>522142.0</v>
      </c>
      <c r="L643" s="60" t="s">
        <v>18</v>
      </c>
      <c r="M643" s="63" t="s">
        <v>18</v>
      </c>
      <c r="N643" s="59" t="s">
        <v>18</v>
      </c>
      <c r="Q643" s="591"/>
      <c r="R643" s="591"/>
    </row>
    <row r="644" ht="25.5" customHeight="1">
      <c r="A644" s="63" t="s">
        <v>4898</v>
      </c>
      <c r="B644" s="137" t="s">
        <v>588</v>
      </c>
      <c r="C644" s="60" t="s">
        <v>13307</v>
      </c>
      <c r="D644" s="63" t="s">
        <v>18</v>
      </c>
      <c r="E644" s="63" t="s">
        <v>7198</v>
      </c>
      <c r="F644" s="63" t="s">
        <v>13234</v>
      </c>
      <c r="G644" s="60" t="s">
        <v>3493</v>
      </c>
      <c r="H644" s="126">
        <v>43172.0</v>
      </c>
      <c r="I644" s="126">
        <v>43179.0</v>
      </c>
      <c r="J644" s="121" t="s">
        <v>13309</v>
      </c>
      <c r="K644" s="59">
        <v>1385782.0</v>
      </c>
      <c r="L644" s="60" t="s">
        <v>13310</v>
      </c>
      <c r="M644" s="63" t="s">
        <v>18</v>
      </c>
      <c r="N644" s="59" t="s">
        <v>18</v>
      </c>
      <c r="Q644" s="591"/>
      <c r="R644" s="591"/>
    </row>
    <row r="645" ht="23.25" customHeight="1">
      <c r="A645" s="63" t="s">
        <v>4898</v>
      </c>
      <c r="B645" s="60" t="s">
        <v>588</v>
      </c>
      <c r="C645" s="60" t="s">
        <v>7197</v>
      </c>
      <c r="D645" s="63" t="s">
        <v>18</v>
      </c>
      <c r="E645" s="63" t="s">
        <v>7198</v>
      </c>
      <c r="F645" s="63" t="s">
        <v>13234</v>
      </c>
      <c r="G645" s="60" t="s">
        <v>3493</v>
      </c>
      <c r="H645" s="126">
        <v>43179.0</v>
      </c>
      <c r="I645" s="126">
        <v>43179.0</v>
      </c>
      <c r="J645" s="121" t="s">
        <v>12678</v>
      </c>
      <c r="K645" s="59">
        <v>297653.0</v>
      </c>
      <c r="L645" s="60" t="s">
        <v>13311</v>
      </c>
      <c r="M645" s="61" t="s">
        <v>7201</v>
      </c>
      <c r="N645" s="66">
        <v>297653.0</v>
      </c>
      <c r="Q645" s="591"/>
      <c r="R645" s="591"/>
    </row>
    <row r="646">
      <c r="A646" s="63" t="s">
        <v>12175</v>
      </c>
      <c r="B646" s="60" t="s">
        <v>580</v>
      </c>
      <c r="C646" s="60" t="s">
        <v>710</v>
      </c>
      <c r="D646" s="63">
        <v>85.0</v>
      </c>
      <c r="E646" s="63" t="s">
        <v>13312</v>
      </c>
      <c r="F646" s="63" t="s">
        <v>13234</v>
      </c>
      <c r="G646" s="60" t="s">
        <v>3493</v>
      </c>
      <c r="H646" s="126">
        <v>43152.0</v>
      </c>
      <c r="I646" s="126">
        <v>43166.0</v>
      </c>
      <c r="J646" s="121" t="s">
        <v>13313</v>
      </c>
      <c r="K646" s="59">
        <v>3.0704399E7</v>
      </c>
      <c r="L646" s="60" t="s">
        <v>18</v>
      </c>
      <c r="M646" s="63" t="s">
        <v>18</v>
      </c>
      <c r="N646" s="59" t="s">
        <v>18</v>
      </c>
      <c r="Q646" s="591"/>
      <c r="R646" s="591"/>
    </row>
    <row r="647">
      <c r="A647" s="63" t="s">
        <v>4898</v>
      </c>
      <c r="B647" s="60" t="s">
        <v>7213</v>
      </c>
      <c r="C647" s="60" t="s">
        <v>6479</v>
      </c>
      <c r="D647" s="63">
        <v>207.0</v>
      </c>
      <c r="E647" s="63" t="s">
        <v>7214</v>
      </c>
      <c r="F647" s="63" t="s">
        <v>13234</v>
      </c>
      <c r="G647" s="60" t="s">
        <v>3493</v>
      </c>
      <c r="H647" s="126">
        <v>43164.0</v>
      </c>
      <c r="I647" s="126">
        <v>43164.0</v>
      </c>
      <c r="J647" s="121" t="s">
        <v>13314</v>
      </c>
      <c r="K647" s="59">
        <v>1.302814E7</v>
      </c>
      <c r="L647" s="60" t="s">
        <v>7216</v>
      </c>
      <c r="M647" s="61" t="s">
        <v>7218</v>
      </c>
      <c r="N647" s="59" t="s">
        <v>18</v>
      </c>
      <c r="Q647" s="591"/>
      <c r="R647" s="591"/>
    </row>
    <row r="648" ht="36.0" customHeight="1">
      <c r="A648" s="63" t="s">
        <v>4898</v>
      </c>
      <c r="B648" s="60" t="s">
        <v>7213</v>
      </c>
      <c r="C648" s="60" t="s">
        <v>6479</v>
      </c>
      <c r="D648" s="63">
        <v>359.0</v>
      </c>
      <c r="E648" s="63" t="s">
        <v>7214</v>
      </c>
      <c r="F648" s="63" t="s">
        <v>13234</v>
      </c>
      <c r="G648" s="60" t="s">
        <v>3493</v>
      </c>
      <c r="H648" s="126">
        <v>43203.0</v>
      </c>
      <c r="I648" s="126">
        <v>43203.0</v>
      </c>
      <c r="J648" s="121" t="s">
        <v>13315</v>
      </c>
      <c r="K648" s="59">
        <v>1.302814E7</v>
      </c>
      <c r="L648" s="60" t="s">
        <v>7216</v>
      </c>
      <c r="M648" s="61" t="s">
        <v>7218</v>
      </c>
      <c r="N648" s="59" t="s">
        <v>18</v>
      </c>
      <c r="Q648" s="591"/>
      <c r="R648" s="591"/>
    </row>
    <row r="649" ht="26.25" customHeight="1">
      <c r="A649" s="63" t="s">
        <v>4898</v>
      </c>
      <c r="B649" s="222" t="s">
        <v>7213</v>
      </c>
      <c r="C649" s="222" t="s">
        <v>6479</v>
      </c>
      <c r="D649" s="217" t="s">
        <v>18</v>
      </c>
      <c r="E649" s="63" t="s">
        <v>7214</v>
      </c>
      <c r="F649" s="63" t="s">
        <v>13234</v>
      </c>
      <c r="G649" s="60" t="s">
        <v>3493</v>
      </c>
      <c r="H649" s="126">
        <v>43235.0</v>
      </c>
      <c r="I649" s="126">
        <v>43235.0</v>
      </c>
      <c r="J649" s="121" t="s">
        <v>13316</v>
      </c>
      <c r="K649" s="59">
        <v>1.302814E7</v>
      </c>
      <c r="L649" s="60" t="s">
        <v>7216</v>
      </c>
      <c r="M649" s="61" t="s">
        <v>7218</v>
      </c>
      <c r="N649" s="66">
        <v>3039900.0</v>
      </c>
      <c r="O649" s="152"/>
      <c r="P649" s="152"/>
      <c r="Q649" s="591"/>
      <c r="R649" s="591"/>
      <c r="S649" s="152"/>
      <c r="T649" s="152"/>
      <c r="U649" s="152"/>
      <c r="V649" s="152"/>
      <c r="W649" s="152"/>
      <c r="X649" s="152"/>
      <c r="Y649" s="152"/>
      <c r="Z649" s="152"/>
      <c r="AA649" s="152"/>
      <c r="AB649" s="152"/>
      <c r="AC649" s="152"/>
      <c r="AD649" s="152"/>
    </row>
    <row r="650" ht="26.25" customHeight="1">
      <c r="A650" s="63" t="s">
        <v>12079</v>
      </c>
      <c r="B650" s="217" t="s">
        <v>2736</v>
      </c>
      <c r="C650" s="217" t="s">
        <v>13317</v>
      </c>
      <c r="D650" s="217" t="s">
        <v>18</v>
      </c>
      <c r="E650" s="63" t="s">
        <v>13318</v>
      </c>
      <c r="F650" s="63" t="s">
        <v>13234</v>
      </c>
      <c r="G650" s="63" t="s">
        <v>2440</v>
      </c>
      <c r="H650" s="64">
        <v>43341.0</v>
      </c>
      <c r="I650" s="64">
        <v>43341.0</v>
      </c>
      <c r="J650" s="65" t="s">
        <v>13319</v>
      </c>
      <c r="K650" s="59">
        <v>2089390.0</v>
      </c>
      <c r="L650" s="60" t="s">
        <v>13320</v>
      </c>
      <c r="M650" s="61" t="s">
        <v>13321</v>
      </c>
      <c r="N650" s="66">
        <v>115786.2</v>
      </c>
      <c r="O650" s="152"/>
      <c r="P650" s="152"/>
      <c r="Q650" s="591"/>
      <c r="R650" s="591"/>
      <c r="S650" s="152"/>
      <c r="T650" s="152"/>
      <c r="U650" s="152"/>
      <c r="V650" s="152"/>
      <c r="W650" s="152"/>
      <c r="X650" s="152"/>
      <c r="Y650" s="152"/>
      <c r="Z650" s="152"/>
      <c r="AA650" s="152"/>
      <c r="AB650" s="152"/>
      <c r="AC650" s="152"/>
      <c r="AD650" s="152"/>
    </row>
    <row r="651" ht="26.25" customHeight="1">
      <c r="A651" s="63" t="s">
        <v>4898</v>
      </c>
      <c r="B651" s="222" t="s">
        <v>9943</v>
      </c>
      <c r="C651" s="222" t="s">
        <v>13322</v>
      </c>
      <c r="D651" s="217" t="s">
        <v>18</v>
      </c>
      <c r="E651" s="63" t="s">
        <v>13323</v>
      </c>
      <c r="F651" s="63" t="s">
        <v>13234</v>
      </c>
      <c r="G651" s="60" t="s">
        <v>3493</v>
      </c>
      <c r="H651" s="126">
        <v>43166.0</v>
      </c>
      <c r="I651" s="126">
        <v>43166.0</v>
      </c>
      <c r="J651" s="65" t="s">
        <v>13324</v>
      </c>
      <c r="K651" s="59">
        <v>620688.0</v>
      </c>
      <c r="L651" s="60" t="s">
        <v>13325</v>
      </c>
      <c r="M651" s="61" t="s">
        <v>13326</v>
      </c>
      <c r="N651" s="66">
        <v>496550.0</v>
      </c>
      <c r="Q651" s="591"/>
      <c r="R651" s="591"/>
    </row>
    <row r="652" ht="26.25" customHeight="1">
      <c r="A652" s="63" t="s">
        <v>4898</v>
      </c>
      <c r="B652" s="60" t="s">
        <v>9943</v>
      </c>
      <c r="C652" s="60" t="s">
        <v>13322</v>
      </c>
      <c r="D652" s="63" t="s">
        <v>18</v>
      </c>
      <c r="E652" s="63" t="s">
        <v>13323</v>
      </c>
      <c r="F652" s="63" t="s">
        <v>13234</v>
      </c>
      <c r="G652" s="60" t="s">
        <v>3493</v>
      </c>
      <c r="H652" s="126">
        <v>43397.0</v>
      </c>
      <c r="I652" s="126">
        <v>43397.0</v>
      </c>
      <c r="J652" s="65" t="s">
        <v>12948</v>
      </c>
      <c r="K652" s="59">
        <v>620688.0</v>
      </c>
      <c r="L652" s="60" t="s">
        <v>13325</v>
      </c>
      <c r="M652" s="61" t="s">
        <v>13326</v>
      </c>
      <c r="N652" s="66">
        <v>124137.6</v>
      </c>
      <c r="Q652" s="591"/>
      <c r="R652" s="591"/>
    </row>
    <row r="653" ht="23.25" customHeight="1">
      <c r="A653" s="63" t="s">
        <v>12079</v>
      </c>
      <c r="B653" s="60" t="s">
        <v>13327</v>
      </c>
      <c r="C653" s="60" t="s">
        <v>13328</v>
      </c>
      <c r="D653" s="63" t="s">
        <v>18</v>
      </c>
      <c r="E653" s="63" t="s">
        <v>13329</v>
      </c>
      <c r="F653" s="63" t="s">
        <v>13234</v>
      </c>
      <c r="G653" s="60" t="s">
        <v>18</v>
      </c>
      <c r="H653" s="126">
        <v>43185.0</v>
      </c>
      <c r="I653" s="126">
        <v>43185.0</v>
      </c>
      <c r="J653" s="121" t="s">
        <v>13330</v>
      </c>
      <c r="K653" s="59">
        <v>1.0355E7</v>
      </c>
      <c r="L653" s="60" t="s">
        <v>18</v>
      </c>
      <c r="M653" s="63" t="s">
        <v>18</v>
      </c>
      <c r="N653" s="59" t="s">
        <v>18</v>
      </c>
      <c r="Q653" s="587"/>
      <c r="R653" s="593"/>
    </row>
    <row r="654" ht="42.75" customHeight="1">
      <c r="A654" s="63" t="s">
        <v>12836</v>
      </c>
      <c r="B654" s="60" t="s">
        <v>8355</v>
      </c>
      <c r="C654" s="60" t="s">
        <v>250</v>
      </c>
      <c r="D654" s="63" t="s">
        <v>18</v>
      </c>
      <c r="E654" s="63" t="s">
        <v>13331</v>
      </c>
      <c r="F654" s="63" t="s">
        <v>13234</v>
      </c>
      <c r="G654" s="60" t="s">
        <v>6510</v>
      </c>
      <c r="H654" s="126">
        <v>43129.0</v>
      </c>
      <c r="I654" s="126">
        <v>43129.0</v>
      </c>
      <c r="J654" s="121" t="s">
        <v>13332</v>
      </c>
      <c r="K654" s="59">
        <v>7298086.0</v>
      </c>
      <c r="L654" s="60" t="s">
        <v>13333</v>
      </c>
      <c r="M654" s="61" t="s">
        <v>13334</v>
      </c>
      <c r="N654" s="66">
        <v>5889586.0</v>
      </c>
      <c r="Q654" s="587"/>
      <c r="R654" s="593"/>
    </row>
    <row r="655" ht="36.0" customHeight="1">
      <c r="A655" s="63" t="s">
        <v>4898</v>
      </c>
      <c r="B655" s="60" t="s">
        <v>580</v>
      </c>
      <c r="C655" s="60" t="s">
        <v>7308</v>
      </c>
      <c r="D655" s="63" t="s">
        <v>18</v>
      </c>
      <c r="E655" s="63" t="s">
        <v>778</v>
      </c>
      <c r="F655" s="63" t="s">
        <v>13234</v>
      </c>
      <c r="G655" s="60" t="s">
        <v>3493</v>
      </c>
      <c r="H655" s="126">
        <v>43192.0</v>
      </c>
      <c r="I655" s="126">
        <v>43207.0</v>
      </c>
      <c r="J655" s="121" t="s">
        <v>13335</v>
      </c>
      <c r="K655" s="59">
        <v>6051137.0</v>
      </c>
      <c r="L655" s="60" t="s">
        <v>7309</v>
      </c>
      <c r="M655" s="61" t="s">
        <v>781</v>
      </c>
      <c r="N655" s="59" t="s">
        <v>18</v>
      </c>
      <c r="Q655" s="587"/>
      <c r="R655" s="593"/>
    </row>
    <row r="656" ht="42.0" customHeight="1">
      <c r="A656" s="63" t="s">
        <v>12103</v>
      </c>
      <c r="B656" s="137" t="s">
        <v>12954</v>
      </c>
      <c r="C656" s="60" t="s">
        <v>4243</v>
      </c>
      <c r="D656" s="63" t="s">
        <v>13336</v>
      </c>
      <c r="E656" s="63" t="s">
        <v>12955</v>
      </c>
      <c r="F656" s="63" t="s">
        <v>13234</v>
      </c>
      <c r="G656" s="60" t="s">
        <v>2440</v>
      </c>
      <c r="H656" s="126">
        <v>43244.0</v>
      </c>
      <c r="I656" s="126">
        <v>43244.0</v>
      </c>
      <c r="J656" s="121" t="s">
        <v>13337</v>
      </c>
      <c r="K656" s="59">
        <v>36630.0</v>
      </c>
      <c r="L656" s="60" t="s">
        <v>18</v>
      </c>
      <c r="M656" s="63" t="s">
        <v>18</v>
      </c>
      <c r="N656" s="59" t="s">
        <v>18</v>
      </c>
      <c r="Q656" s="587"/>
      <c r="R656" s="593"/>
    </row>
    <row r="657" ht="35.25" customHeight="1">
      <c r="A657" s="63" t="s">
        <v>4898</v>
      </c>
      <c r="B657" s="60" t="s">
        <v>13338</v>
      </c>
      <c r="C657" s="60" t="s">
        <v>7824</v>
      </c>
      <c r="D657" s="63" t="s">
        <v>18</v>
      </c>
      <c r="E657" s="63" t="s">
        <v>13339</v>
      </c>
      <c r="F657" s="63" t="s">
        <v>13234</v>
      </c>
      <c r="G657" s="60" t="s">
        <v>3493</v>
      </c>
      <c r="H657" s="126">
        <v>43126.0</v>
      </c>
      <c r="I657" s="126">
        <v>43126.0</v>
      </c>
      <c r="J657" s="121" t="s">
        <v>13340</v>
      </c>
      <c r="K657" s="59">
        <v>6337280.0</v>
      </c>
      <c r="L657" s="60" t="s">
        <v>13341</v>
      </c>
      <c r="M657" s="61" t="s">
        <v>13342</v>
      </c>
      <c r="N657" s="66">
        <v>1267456.0</v>
      </c>
      <c r="Q657" s="587"/>
      <c r="R657" s="593"/>
    </row>
    <row r="658" ht="35.25" customHeight="1">
      <c r="A658" s="63" t="s">
        <v>12175</v>
      </c>
      <c r="B658" s="60" t="s">
        <v>197</v>
      </c>
      <c r="C658" s="60" t="s">
        <v>13343</v>
      </c>
      <c r="D658" s="63" t="s">
        <v>18</v>
      </c>
      <c r="E658" s="63" t="s">
        <v>13344</v>
      </c>
      <c r="F658" s="63" t="s">
        <v>13234</v>
      </c>
      <c r="G658" s="60" t="s">
        <v>2440</v>
      </c>
      <c r="H658" s="126">
        <v>43161.0</v>
      </c>
      <c r="I658" s="126">
        <v>43161.0</v>
      </c>
      <c r="J658" s="121" t="s">
        <v>13345</v>
      </c>
      <c r="K658" s="59">
        <v>87148.0</v>
      </c>
      <c r="L658" s="60" t="s">
        <v>13346</v>
      </c>
      <c r="M658" s="61" t="s">
        <v>13347</v>
      </c>
      <c r="N658" s="66">
        <v>87148.0</v>
      </c>
      <c r="Q658" s="587"/>
      <c r="R658" s="593"/>
    </row>
    <row r="659" ht="24.0" customHeight="1">
      <c r="A659" s="63" t="s">
        <v>577</v>
      </c>
      <c r="B659" s="60" t="s">
        <v>8659</v>
      </c>
      <c r="C659" s="60" t="s">
        <v>577</v>
      </c>
      <c r="D659" s="63">
        <v>498.0</v>
      </c>
      <c r="E659" s="63" t="s">
        <v>8660</v>
      </c>
      <c r="F659" s="63" t="s">
        <v>13234</v>
      </c>
      <c r="G659" s="60" t="s">
        <v>2440</v>
      </c>
      <c r="H659" s="126">
        <v>43231.0</v>
      </c>
      <c r="I659" s="126">
        <v>43237.0</v>
      </c>
      <c r="J659" s="121" t="s">
        <v>13348</v>
      </c>
      <c r="K659" s="59">
        <v>66084.0</v>
      </c>
      <c r="L659" s="60" t="s">
        <v>8662</v>
      </c>
      <c r="M659" s="61" t="s">
        <v>577</v>
      </c>
      <c r="N659" s="59" t="s">
        <v>18</v>
      </c>
      <c r="Q659" s="587"/>
      <c r="R659" s="593"/>
    </row>
    <row r="660" ht="27.0" customHeight="1">
      <c r="A660" s="63" t="s">
        <v>4898</v>
      </c>
      <c r="B660" s="60" t="s">
        <v>7615</v>
      </c>
      <c r="C660" s="60" t="s">
        <v>7570</v>
      </c>
      <c r="D660" s="63">
        <v>912.0</v>
      </c>
      <c r="E660" s="63" t="s">
        <v>7616</v>
      </c>
      <c r="F660" s="63" t="s">
        <v>13234</v>
      </c>
      <c r="G660" s="60" t="s">
        <v>3493</v>
      </c>
      <c r="H660" s="126">
        <v>43017.0</v>
      </c>
      <c r="I660" s="126">
        <v>43151.0</v>
      </c>
      <c r="J660" s="121" t="s">
        <v>13349</v>
      </c>
      <c r="K660" s="59">
        <v>992035.0</v>
      </c>
      <c r="L660" s="60" t="s">
        <v>18</v>
      </c>
      <c r="M660" s="63" t="s">
        <v>18</v>
      </c>
      <c r="N660" s="59" t="s">
        <v>18</v>
      </c>
      <c r="Q660" s="587"/>
      <c r="R660" s="593"/>
    </row>
    <row r="661">
      <c r="A661" s="63" t="s">
        <v>4898</v>
      </c>
      <c r="B661" s="60" t="s">
        <v>7615</v>
      </c>
      <c r="C661" s="60" t="s">
        <v>7570</v>
      </c>
      <c r="D661" s="63" t="s">
        <v>18</v>
      </c>
      <c r="E661" s="63" t="s">
        <v>7616</v>
      </c>
      <c r="F661" s="63" t="s">
        <v>13234</v>
      </c>
      <c r="G661" s="60" t="s">
        <v>18</v>
      </c>
      <c r="H661" s="126">
        <v>43160.0</v>
      </c>
      <c r="I661" s="126">
        <v>43206.0</v>
      </c>
      <c r="J661" s="65" t="s">
        <v>13350</v>
      </c>
      <c r="K661" s="59">
        <v>992035.0</v>
      </c>
      <c r="L661" s="60" t="s">
        <v>7617</v>
      </c>
      <c r="M661" s="63" t="s">
        <v>18</v>
      </c>
      <c r="N661" s="59" t="s">
        <v>18</v>
      </c>
      <c r="Q661" s="591"/>
      <c r="R661" s="591"/>
    </row>
    <row r="662" ht="27.75" customHeight="1">
      <c r="A662" s="63" t="s">
        <v>4898</v>
      </c>
      <c r="B662" s="60" t="s">
        <v>7615</v>
      </c>
      <c r="C662" s="60" t="s">
        <v>7570</v>
      </c>
      <c r="D662" s="63">
        <v>428.0</v>
      </c>
      <c r="E662" s="63" t="s">
        <v>7616</v>
      </c>
      <c r="F662" s="63" t="s">
        <v>13234</v>
      </c>
      <c r="G662" s="60" t="s">
        <v>18</v>
      </c>
      <c r="H662" s="126">
        <v>43228.0</v>
      </c>
      <c r="I662" s="126">
        <v>43238.0</v>
      </c>
      <c r="J662" s="121" t="s">
        <v>13351</v>
      </c>
      <c r="K662" s="59">
        <v>992035.0</v>
      </c>
      <c r="L662" s="60" t="s">
        <v>7617</v>
      </c>
      <c r="M662" s="63" t="s">
        <v>18</v>
      </c>
      <c r="N662" s="59" t="s">
        <v>18</v>
      </c>
      <c r="Q662" s="591"/>
      <c r="R662" s="591"/>
    </row>
    <row r="663">
      <c r="A663" s="63" t="s">
        <v>4898</v>
      </c>
      <c r="B663" s="60" t="s">
        <v>7615</v>
      </c>
      <c r="C663" s="60" t="s">
        <v>7570</v>
      </c>
      <c r="D663" s="63">
        <v>564.0</v>
      </c>
      <c r="E663" s="63" t="s">
        <v>7616</v>
      </c>
      <c r="F663" s="63" t="s">
        <v>13234</v>
      </c>
      <c r="G663" s="60" t="s">
        <v>18</v>
      </c>
      <c r="H663" s="126">
        <v>43250.0</v>
      </c>
      <c r="I663" s="126">
        <v>43283.0</v>
      </c>
      <c r="J663" s="121" t="s">
        <v>13352</v>
      </c>
      <c r="K663" s="59">
        <v>992035.0</v>
      </c>
      <c r="L663" s="60" t="s">
        <v>7617</v>
      </c>
      <c r="M663" s="61" t="s">
        <v>7618</v>
      </c>
      <c r="N663" s="66" t="s">
        <v>18</v>
      </c>
      <c r="Q663" s="591"/>
      <c r="R663" s="591"/>
    </row>
    <row r="664" ht="25.5" customHeight="1">
      <c r="A664" s="63" t="s">
        <v>4898</v>
      </c>
      <c r="B664" s="60" t="s">
        <v>7615</v>
      </c>
      <c r="C664" s="60" t="s">
        <v>7570</v>
      </c>
      <c r="D664" s="63" t="s">
        <v>18</v>
      </c>
      <c r="E664" s="63" t="s">
        <v>7616</v>
      </c>
      <c r="F664" s="63" t="s">
        <v>13234</v>
      </c>
      <c r="G664" s="60" t="s">
        <v>18</v>
      </c>
      <c r="H664" s="126">
        <v>43255.0</v>
      </c>
      <c r="I664" s="126">
        <v>43255.0</v>
      </c>
      <c r="J664" s="121" t="s">
        <v>13353</v>
      </c>
      <c r="K664" s="59">
        <v>992035.0</v>
      </c>
      <c r="L664" s="60" t="s">
        <v>7617</v>
      </c>
      <c r="M664" s="61" t="s">
        <v>7618</v>
      </c>
      <c r="N664" s="66">
        <v>793628.0</v>
      </c>
      <c r="Q664" s="591"/>
      <c r="R664" s="591"/>
    </row>
    <row r="665" ht="25.5" customHeight="1">
      <c r="A665" s="63" t="s">
        <v>4898</v>
      </c>
      <c r="B665" s="60" t="s">
        <v>2252</v>
      </c>
      <c r="C665" s="60" t="s">
        <v>701</v>
      </c>
      <c r="D665" s="63" t="s">
        <v>18</v>
      </c>
      <c r="E665" s="63" t="s">
        <v>13354</v>
      </c>
      <c r="F665" s="63" t="s">
        <v>13234</v>
      </c>
      <c r="G665" s="60" t="s">
        <v>2440</v>
      </c>
      <c r="H665" s="126">
        <v>43319.0</v>
      </c>
      <c r="I665" s="126">
        <v>43319.0</v>
      </c>
      <c r="J665" s="121" t="s">
        <v>13355</v>
      </c>
      <c r="K665" s="59">
        <v>3030284.0</v>
      </c>
      <c r="L665" s="60" t="s">
        <v>13356</v>
      </c>
      <c r="M665" s="61" t="s">
        <v>13357</v>
      </c>
      <c r="N665" s="66">
        <v>3030284.0</v>
      </c>
      <c r="Q665" s="58"/>
      <c r="R665" s="591"/>
    </row>
    <row r="666">
      <c r="A666" s="63" t="s">
        <v>4898</v>
      </c>
      <c r="B666" s="60" t="s">
        <v>2252</v>
      </c>
      <c r="C666" s="60" t="s">
        <v>13358</v>
      </c>
      <c r="D666" s="63" t="s">
        <v>18</v>
      </c>
      <c r="E666" s="63" t="s">
        <v>13359</v>
      </c>
      <c r="F666" s="63" t="s">
        <v>13234</v>
      </c>
      <c r="G666" s="60" t="s">
        <v>3493</v>
      </c>
      <c r="H666" s="126">
        <v>43146.0</v>
      </c>
      <c r="I666" s="126">
        <v>43146.0</v>
      </c>
      <c r="J666" s="65" t="s">
        <v>13360</v>
      </c>
      <c r="K666" s="59">
        <v>4681318.0</v>
      </c>
      <c r="L666" s="60" t="s">
        <v>13361</v>
      </c>
      <c r="M666" s="61" t="s">
        <v>13362</v>
      </c>
      <c r="N666" s="66">
        <v>3303381.9</v>
      </c>
      <c r="Q666" s="58"/>
      <c r="R666" s="591"/>
    </row>
    <row r="667">
      <c r="A667" s="63" t="s">
        <v>4898</v>
      </c>
      <c r="B667" s="60" t="s">
        <v>2885</v>
      </c>
      <c r="C667" s="60" t="s">
        <v>7708</v>
      </c>
      <c r="D667" s="63" t="s">
        <v>18</v>
      </c>
      <c r="E667" s="63" t="s">
        <v>881</v>
      </c>
      <c r="F667" s="63" t="s">
        <v>13234</v>
      </c>
      <c r="G667" s="60" t="s">
        <v>3493</v>
      </c>
      <c r="H667" s="126">
        <v>43181.0</v>
      </c>
      <c r="I667" s="126">
        <v>43181.0</v>
      </c>
      <c r="J667" s="121" t="s">
        <v>13363</v>
      </c>
      <c r="K667" s="59">
        <v>7500000.0</v>
      </c>
      <c r="L667" s="60" t="s">
        <v>13364</v>
      </c>
      <c r="M667" s="61" t="s">
        <v>884</v>
      </c>
      <c r="N667" s="66">
        <v>1304000.0</v>
      </c>
      <c r="Q667" s="58"/>
      <c r="R667" s="591"/>
    </row>
    <row r="668">
      <c r="A668" s="63" t="s">
        <v>4898</v>
      </c>
      <c r="B668" s="60" t="s">
        <v>2885</v>
      </c>
      <c r="C668" s="60" t="s">
        <v>7708</v>
      </c>
      <c r="D668" s="63" t="s">
        <v>18</v>
      </c>
      <c r="E668" s="63" t="s">
        <v>881</v>
      </c>
      <c r="F668" s="63" t="s">
        <v>13234</v>
      </c>
      <c r="G668" s="60" t="s">
        <v>3493</v>
      </c>
      <c r="H668" s="126">
        <v>43391.0</v>
      </c>
      <c r="I668" s="126">
        <v>43391.0</v>
      </c>
      <c r="J668" s="121" t="s">
        <v>13365</v>
      </c>
      <c r="K668" s="59">
        <v>7500000.0</v>
      </c>
      <c r="L668" s="60" t="s">
        <v>13366</v>
      </c>
      <c r="M668" s="61" t="s">
        <v>884</v>
      </c>
      <c r="N668" s="66">
        <v>196000.0</v>
      </c>
      <c r="Q668" s="58"/>
      <c r="R668" s="591"/>
    </row>
    <row r="669">
      <c r="A669" s="63" t="s">
        <v>12175</v>
      </c>
      <c r="B669" s="60" t="s">
        <v>197</v>
      </c>
      <c r="C669" s="60" t="s">
        <v>13367</v>
      </c>
      <c r="D669" s="63" t="s">
        <v>18</v>
      </c>
      <c r="E669" s="63" t="s">
        <v>13368</v>
      </c>
      <c r="F669" s="63" t="s">
        <v>13234</v>
      </c>
      <c r="G669" s="60" t="s">
        <v>2440</v>
      </c>
      <c r="H669" s="126">
        <v>43136.0</v>
      </c>
      <c r="I669" s="126">
        <v>43136.0</v>
      </c>
      <c r="J669" s="121" t="s">
        <v>12750</v>
      </c>
      <c r="K669" s="59">
        <v>136254.0</v>
      </c>
      <c r="L669" s="60" t="s">
        <v>13369</v>
      </c>
      <c r="M669" s="61" t="s">
        <v>13370</v>
      </c>
      <c r="N669" s="66">
        <v>136254.0</v>
      </c>
      <c r="Q669" s="58"/>
      <c r="R669" s="591"/>
    </row>
    <row r="670" ht="24.75" customHeight="1">
      <c r="A670" s="63" t="s">
        <v>12079</v>
      </c>
      <c r="B670" s="60" t="s">
        <v>61</v>
      </c>
      <c r="C670" s="60" t="s">
        <v>13371</v>
      </c>
      <c r="D670" s="63" t="s">
        <v>18</v>
      </c>
      <c r="E670" s="63" t="s">
        <v>13372</v>
      </c>
      <c r="F670" s="63" t="s">
        <v>13234</v>
      </c>
      <c r="G670" s="60" t="s">
        <v>6719</v>
      </c>
      <c r="H670" s="126">
        <v>43147.0</v>
      </c>
      <c r="I670" s="126">
        <v>43147.0</v>
      </c>
      <c r="J670" s="121" t="s">
        <v>13373</v>
      </c>
      <c r="K670" s="59">
        <v>4325682.0</v>
      </c>
      <c r="L670" s="60" t="s">
        <v>13374</v>
      </c>
      <c r="M670" s="61" t="s">
        <v>13375</v>
      </c>
      <c r="N670" s="66">
        <v>3027977.4</v>
      </c>
      <c r="Q670" s="58"/>
      <c r="R670" s="591"/>
    </row>
    <row r="671" ht="32.25" customHeight="1">
      <c r="A671" s="63" t="s">
        <v>4898</v>
      </c>
      <c r="B671" s="60" t="s">
        <v>580</v>
      </c>
      <c r="C671" s="60" t="s">
        <v>13376</v>
      </c>
      <c r="D671" s="63" t="s">
        <v>18</v>
      </c>
      <c r="E671" s="63" t="s">
        <v>18</v>
      </c>
      <c r="F671" s="63" t="s">
        <v>13377</v>
      </c>
      <c r="G671" s="60" t="s">
        <v>3493</v>
      </c>
      <c r="H671" s="126">
        <v>43438.0</v>
      </c>
      <c r="I671" s="126">
        <v>43438.0</v>
      </c>
      <c r="J671" s="65" t="s">
        <v>13378</v>
      </c>
      <c r="K671" s="59">
        <v>1.0482831E7</v>
      </c>
      <c r="L671" s="60" t="s">
        <v>13379</v>
      </c>
      <c r="M671" s="61" t="s">
        <v>13380</v>
      </c>
      <c r="N671" s="66">
        <v>4666105.0</v>
      </c>
      <c r="Q671" s="588"/>
      <c r="R671" s="587"/>
    </row>
    <row r="672">
      <c r="A672" s="63" t="s">
        <v>4872</v>
      </c>
      <c r="B672" s="60" t="s">
        <v>588</v>
      </c>
      <c r="C672" s="60" t="s">
        <v>4872</v>
      </c>
      <c r="D672" s="63" t="s">
        <v>18</v>
      </c>
      <c r="E672" s="63" t="s">
        <v>18</v>
      </c>
      <c r="F672" s="63" t="s">
        <v>13377</v>
      </c>
      <c r="G672" s="60" t="s">
        <v>3493</v>
      </c>
      <c r="H672" s="126">
        <v>43196.0</v>
      </c>
      <c r="I672" s="126">
        <v>43196.0</v>
      </c>
      <c r="J672" s="121" t="s">
        <v>13381</v>
      </c>
      <c r="K672" s="59">
        <v>56432.56</v>
      </c>
      <c r="L672" s="60" t="s">
        <v>13382</v>
      </c>
      <c r="M672" s="63" t="s">
        <v>18</v>
      </c>
      <c r="N672" s="66">
        <v>56432.56</v>
      </c>
      <c r="Q672" s="588"/>
      <c r="R672" s="587"/>
    </row>
    <row r="673">
      <c r="A673" s="63" t="s">
        <v>12079</v>
      </c>
      <c r="B673" s="60" t="s">
        <v>6863</v>
      </c>
      <c r="C673" s="60" t="s">
        <v>13383</v>
      </c>
      <c r="D673" s="63" t="s">
        <v>18</v>
      </c>
      <c r="E673" s="63" t="s">
        <v>18</v>
      </c>
      <c r="F673" s="63" t="s">
        <v>13377</v>
      </c>
      <c r="G673" s="60" t="s">
        <v>2440</v>
      </c>
      <c r="H673" s="126">
        <v>43306.0</v>
      </c>
      <c r="I673" s="126">
        <v>43306.0</v>
      </c>
      <c r="J673" s="121" t="s">
        <v>13384</v>
      </c>
      <c r="K673" s="59" t="s">
        <v>18</v>
      </c>
      <c r="L673" s="60" t="s">
        <v>18</v>
      </c>
      <c r="M673" s="61" t="s">
        <v>13385</v>
      </c>
      <c r="N673" s="59" t="s">
        <v>18</v>
      </c>
      <c r="Q673" s="588"/>
      <c r="R673" s="587"/>
    </row>
    <row r="674">
      <c r="A674" s="63" t="s">
        <v>4898</v>
      </c>
      <c r="B674" s="60" t="s">
        <v>2910</v>
      </c>
      <c r="C674" s="60" t="s">
        <v>6869</v>
      </c>
      <c r="D674" s="63" t="s">
        <v>18</v>
      </c>
      <c r="E674" s="63" t="s">
        <v>18</v>
      </c>
      <c r="F674" s="63" t="s">
        <v>13377</v>
      </c>
      <c r="G674" s="60" t="s">
        <v>13386</v>
      </c>
      <c r="H674" s="126">
        <v>43313.0</v>
      </c>
      <c r="I674" s="126">
        <v>43313.0</v>
      </c>
      <c r="J674" s="121" t="s">
        <v>13387</v>
      </c>
      <c r="K674" s="59">
        <v>3588911.0</v>
      </c>
      <c r="L674" s="60" t="s">
        <v>6871</v>
      </c>
      <c r="M674" s="61" t="s">
        <v>6872</v>
      </c>
      <c r="N674" s="59" t="s">
        <v>18</v>
      </c>
      <c r="Q674" s="588"/>
      <c r="R674" s="587"/>
    </row>
    <row r="675">
      <c r="A675" s="63" t="s">
        <v>12175</v>
      </c>
      <c r="B675" s="60" t="s">
        <v>2846</v>
      </c>
      <c r="C675" s="60" t="s">
        <v>13388</v>
      </c>
      <c r="D675" s="63" t="s">
        <v>18</v>
      </c>
      <c r="E675" s="63" t="s">
        <v>18</v>
      </c>
      <c r="F675" s="63" t="s">
        <v>13377</v>
      </c>
      <c r="G675" s="60" t="s">
        <v>6475</v>
      </c>
      <c r="H675" s="126">
        <v>43116.0</v>
      </c>
      <c r="I675" s="126">
        <v>43116.0</v>
      </c>
      <c r="J675" s="121" t="s">
        <v>13389</v>
      </c>
      <c r="K675" s="59">
        <v>119625.0</v>
      </c>
      <c r="L675" s="60" t="s">
        <v>13390</v>
      </c>
      <c r="M675" s="61" t="s">
        <v>13100</v>
      </c>
      <c r="N675" s="66">
        <v>119625.0</v>
      </c>
      <c r="O675" s="152"/>
      <c r="P675" s="152"/>
      <c r="Q675" s="58"/>
      <c r="R675" s="591"/>
      <c r="S675" s="152"/>
      <c r="T675" s="152"/>
      <c r="U675" s="152"/>
      <c r="V675" s="152"/>
      <c r="W675" s="152"/>
      <c r="X675" s="152"/>
      <c r="Y675" s="152"/>
      <c r="Z675" s="152"/>
      <c r="AA675" s="152"/>
      <c r="AB675" s="152"/>
      <c r="AC675" s="152"/>
      <c r="AD675" s="152"/>
    </row>
    <row r="676" ht="35.25" customHeight="1">
      <c r="A676" s="63" t="s">
        <v>4898</v>
      </c>
      <c r="B676" s="60" t="s">
        <v>588</v>
      </c>
      <c r="C676" s="60" t="s">
        <v>13391</v>
      </c>
      <c r="D676" s="63" t="s">
        <v>18</v>
      </c>
      <c r="E676" s="63" t="s">
        <v>18</v>
      </c>
      <c r="F676" s="63" t="s">
        <v>13377</v>
      </c>
      <c r="G676" s="60" t="s">
        <v>3493</v>
      </c>
      <c r="H676" s="126">
        <v>43179.0</v>
      </c>
      <c r="I676" s="126">
        <v>43179.0</v>
      </c>
      <c r="J676" s="121" t="s">
        <v>12678</v>
      </c>
      <c r="K676" s="59">
        <v>196282.0</v>
      </c>
      <c r="L676" s="60" t="s">
        <v>13392</v>
      </c>
      <c r="M676" s="61" t="s">
        <v>2719</v>
      </c>
      <c r="N676" s="66">
        <v>196282.0</v>
      </c>
      <c r="O676" s="152"/>
      <c r="P676" s="152"/>
      <c r="Q676" s="58"/>
      <c r="R676" s="591"/>
      <c r="S676" s="152"/>
      <c r="T676" s="152"/>
      <c r="U676" s="152"/>
      <c r="V676" s="152"/>
      <c r="W676" s="152"/>
      <c r="X676" s="152"/>
      <c r="Y676" s="152"/>
      <c r="Z676" s="152"/>
      <c r="AA676" s="152"/>
      <c r="AB676" s="152"/>
      <c r="AC676" s="152"/>
      <c r="AD676" s="152"/>
    </row>
    <row r="677" ht="35.25" customHeight="1">
      <c r="A677" s="63" t="s">
        <v>4872</v>
      </c>
      <c r="B677" s="60" t="s">
        <v>588</v>
      </c>
      <c r="C677" s="60" t="s">
        <v>5734</v>
      </c>
      <c r="D677" s="63" t="s">
        <v>18</v>
      </c>
      <c r="E677" s="63" t="s">
        <v>18</v>
      </c>
      <c r="F677" s="63" t="s">
        <v>13377</v>
      </c>
      <c r="G677" s="60" t="s">
        <v>3493</v>
      </c>
      <c r="H677" s="126">
        <v>43206.0</v>
      </c>
      <c r="I677" s="126">
        <v>43206.0</v>
      </c>
      <c r="J677" s="121" t="s">
        <v>13393</v>
      </c>
      <c r="K677" s="59">
        <v>202230.0</v>
      </c>
      <c r="L677" s="60" t="s">
        <v>13394</v>
      </c>
      <c r="M677" s="63" t="s">
        <v>18</v>
      </c>
      <c r="N677" s="66">
        <v>202230.0</v>
      </c>
      <c r="O677" s="152"/>
      <c r="P677" s="152"/>
      <c r="Q677" s="58"/>
      <c r="R677" s="591"/>
      <c r="S677" s="152"/>
      <c r="T677" s="152"/>
      <c r="U677" s="152"/>
      <c r="V677" s="152"/>
      <c r="W677" s="152"/>
      <c r="X677" s="152"/>
      <c r="Y677" s="152"/>
      <c r="Z677" s="152"/>
      <c r="AA677" s="152"/>
      <c r="AB677" s="152"/>
      <c r="AC677" s="152"/>
      <c r="AD677" s="152"/>
    </row>
    <row r="678" ht="35.25" customHeight="1">
      <c r="A678" s="63" t="s">
        <v>4872</v>
      </c>
      <c r="B678" s="60" t="s">
        <v>588</v>
      </c>
      <c r="C678" s="60" t="s">
        <v>4872</v>
      </c>
      <c r="D678" s="63" t="s">
        <v>18</v>
      </c>
      <c r="E678" s="63" t="s">
        <v>18</v>
      </c>
      <c r="F678" s="63" t="s">
        <v>13377</v>
      </c>
      <c r="G678" s="60" t="s">
        <v>3493</v>
      </c>
      <c r="H678" s="126">
        <v>43278.0</v>
      </c>
      <c r="I678" s="126">
        <v>43278.0</v>
      </c>
      <c r="J678" s="121" t="s">
        <v>12216</v>
      </c>
      <c r="K678" s="59">
        <v>297381.0</v>
      </c>
      <c r="L678" s="60" t="s">
        <v>13395</v>
      </c>
      <c r="M678" s="61" t="s">
        <v>2719</v>
      </c>
      <c r="N678" s="66">
        <v>297381.0</v>
      </c>
      <c r="O678" s="152"/>
      <c r="P678" s="152"/>
      <c r="Q678" s="58"/>
      <c r="R678" s="591"/>
      <c r="S678" s="152"/>
      <c r="T678" s="152"/>
      <c r="U678" s="152"/>
      <c r="V678" s="152"/>
      <c r="W678" s="152"/>
      <c r="X678" s="152"/>
      <c r="Y678" s="152"/>
      <c r="Z678" s="152"/>
      <c r="AA678" s="152"/>
      <c r="AB678" s="152"/>
      <c r="AC678" s="152"/>
      <c r="AD678" s="152"/>
    </row>
    <row r="679" ht="36.0" customHeight="1">
      <c r="A679" s="63" t="s">
        <v>12103</v>
      </c>
      <c r="B679" s="60" t="s">
        <v>1021</v>
      </c>
      <c r="C679" s="60" t="s">
        <v>13396</v>
      </c>
      <c r="D679" s="63" t="s">
        <v>18</v>
      </c>
      <c r="E679" s="63" t="s">
        <v>18</v>
      </c>
      <c r="F679" s="63" t="s">
        <v>13377</v>
      </c>
      <c r="G679" s="60" t="s">
        <v>4982</v>
      </c>
      <c r="H679" s="126">
        <v>43147.0</v>
      </c>
      <c r="I679" s="126">
        <v>43147.0</v>
      </c>
      <c r="J679" s="65" t="s">
        <v>13397</v>
      </c>
      <c r="K679" s="59">
        <v>527688.0</v>
      </c>
      <c r="L679" s="60" t="s">
        <v>13398</v>
      </c>
      <c r="M679" s="61" t="s">
        <v>13399</v>
      </c>
      <c r="N679" s="66">
        <v>527688.0</v>
      </c>
      <c r="O679" s="152"/>
      <c r="P679" s="152"/>
      <c r="Q679" s="58"/>
      <c r="R679" s="591"/>
      <c r="S679" s="152"/>
      <c r="T679" s="152"/>
      <c r="U679" s="152"/>
      <c r="V679" s="152"/>
      <c r="W679" s="152"/>
      <c r="X679" s="152"/>
      <c r="Y679" s="152"/>
      <c r="Z679" s="152"/>
      <c r="AA679" s="152"/>
      <c r="AB679" s="152"/>
      <c r="AC679" s="152"/>
      <c r="AD679" s="152"/>
    </row>
    <row r="680" ht="36.0" customHeight="1">
      <c r="A680" s="63" t="s">
        <v>4898</v>
      </c>
      <c r="B680" s="60" t="s">
        <v>580</v>
      </c>
      <c r="C680" s="60" t="s">
        <v>13376</v>
      </c>
      <c r="D680" s="63" t="s">
        <v>18</v>
      </c>
      <c r="E680" s="63" t="s">
        <v>18</v>
      </c>
      <c r="F680" s="63" t="s">
        <v>13377</v>
      </c>
      <c r="G680" s="60" t="s">
        <v>3493</v>
      </c>
      <c r="H680" s="126">
        <v>43146.0</v>
      </c>
      <c r="I680" s="126">
        <v>43146.0</v>
      </c>
      <c r="J680" s="65" t="s">
        <v>13400</v>
      </c>
      <c r="K680" s="59">
        <v>1.0482831E7</v>
      </c>
      <c r="L680" s="60" t="s">
        <v>13379</v>
      </c>
      <c r="M680" s="61" t="s">
        <v>13380</v>
      </c>
      <c r="N680" s="66">
        <v>546939.0</v>
      </c>
      <c r="O680" s="152"/>
      <c r="P680" s="152"/>
      <c r="Q680" s="58"/>
      <c r="R680" s="591"/>
      <c r="S680" s="152"/>
      <c r="T680" s="152"/>
      <c r="U680" s="152"/>
      <c r="V680" s="152"/>
      <c r="W680" s="152"/>
      <c r="X680" s="152"/>
      <c r="Y680" s="152"/>
      <c r="Z680" s="152"/>
      <c r="AA680" s="152"/>
      <c r="AB680" s="152"/>
      <c r="AC680" s="152"/>
      <c r="AD680" s="152"/>
    </row>
    <row r="681" ht="36.0" customHeight="1">
      <c r="A681" s="63" t="s">
        <v>4898</v>
      </c>
      <c r="B681" s="60" t="s">
        <v>13401</v>
      </c>
      <c r="C681" s="60" t="s">
        <v>13402</v>
      </c>
      <c r="D681" s="63" t="s">
        <v>18</v>
      </c>
      <c r="E681" s="63" t="s">
        <v>18</v>
      </c>
      <c r="F681" s="63" t="s">
        <v>13377</v>
      </c>
      <c r="G681" s="60" t="s">
        <v>3493</v>
      </c>
      <c r="H681" s="126">
        <v>43122.0</v>
      </c>
      <c r="I681" s="126">
        <v>43122.0</v>
      </c>
      <c r="J681" s="121" t="s">
        <v>13403</v>
      </c>
      <c r="K681" s="59">
        <v>4554463.64</v>
      </c>
      <c r="L681" s="60" t="s">
        <v>13404</v>
      </c>
      <c r="M681" s="61" t="s">
        <v>13405</v>
      </c>
      <c r="N681" s="66">
        <v>4554463.64</v>
      </c>
      <c r="O681" s="152"/>
      <c r="P681" s="152"/>
      <c r="Q681" s="58"/>
      <c r="R681" s="591"/>
      <c r="S681" s="152"/>
      <c r="T681" s="152"/>
      <c r="U681" s="152"/>
      <c r="V681" s="152"/>
      <c r="W681" s="152"/>
      <c r="X681" s="152"/>
      <c r="Y681" s="152"/>
      <c r="Z681" s="152"/>
      <c r="AA681" s="152"/>
      <c r="AB681" s="152"/>
      <c r="AC681" s="152"/>
      <c r="AD681" s="152"/>
    </row>
    <row r="682">
      <c r="A682" s="63">
        <v>1.0</v>
      </c>
      <c r="B682" s="63" t="s">
        <v>6863</v>
      </c>
      <c r="C682" s="60" t="s">
        <v>13406</v>
      </c>
      <c r="D682" s="63" t="s">
        <v>18</v>
      </c>
      <c r="E682" s="63" t="s">
        <v>18</v>
      </c>
      <c r="F682" s="63" t="s">
        <v>13377</v>
      </c>
      <c r="G682" s="60" t="s">
        <v>2440</v>
      </c>
      <c r="H682" s="126">
        <v>43355.0</v>
      </c>
      <c r="I682" s="126">
        <v>43355.0</v>
      </c>
      <c r="J682" s="121" t="s">
        <v>13407</v>
      </c>
      <c r="K682" s="59" t="s">
        <v>18</v>
      </c>
      <c r="L682" s="60" t="s">
        <v>12295</v>
      </c>
      <c r="M682" s="61" t="s">
        <v>13408</v>
      </c>
      <c r="N682" s="59" t="s">
        <v>18</v>
      </c>
      <c r="O682" s="152"/>
      <c r="P682" s="152"/>
      <c r="Q682" s="58"/>
      <c r="R682" s="591"/>
      <c r="S682" s="152"/>
      <c r="T682" s="152"/>
      <c r="U682" s="152"/>
      <c r="V682" s="152"/>
      <c r="W682" s="152"/>
      <c r="X682" s="152"/>
      <c r="Y682" s="152"/>
      <c r="Z682" s="152"/>
      <c r="AA682" s="152"/>
      <c r="AB682" s="152"/>
      <c r="AC682" s="152"/>
      <c r="AD682" s="152"/>
    </row>
    <row r="683" ht="26.25" customHeight="1">
      <c r="A683" s="63">
        <v>1.0</v>
      </c>
      <c r="B683" s="60" t="s">
        <v>6863</v>
      </c>
      <c r="C683" s="60" t="s">
        <v>3224</v>
      </c>
      <c r="D683" s="63" t="s">
        <v>18</v>
      </c>
      <c r="E683" s="63" t="s">
        <v>18</v>
      </c>
      <c r="F683" s="63" t="s">
        <v>13377</v>
      </c>
      <c r="G683" s="60" t="s">
        <v>13409</v>
      </c>
      <c r="H683" s="126">
        <v>43376.0</v>
      </c>
      <c r="I683" s="126">
        <v>43376.0</v>
      </c>
      <c r="J683" s="121" t="s">
        <v>13410</v>
      </c>
      <c r="K683" s="59" t="s">
        <v>18</v>
      </c>
      <c r="L683" s="137" t="s">
        <v>18</v>
      </c>
      <c r="M683" s="61" t="s">
        <v>13411</v>
      </c>
      <c r="N683" s="59" t="s">
        <v>18</v>
      </c>
      <c r="O683" s="152"/>
      <c r="P683" s="152"/>
      <c r="Q683" s="58"/>
      <c r="R683" s="591"/>
      <c r="S683" s="152"/>
      <c r="T683" s="152"/>
      <c r="U683" s="152"/>
      <c r="V683" s="152"/>
      <c r="W683" s="152"/>
      <c r="X683" s="152"/>
      <c r="Y683" s="152"/>
      <c r="Z683" s="152"/>
      <c r="AA683" s="152"/>
      <c r="AB683" s="152"/>
      <c r="AC683" s="152"/>
      <c r="AD683" s="152"/>
    </row>
    <row r="684">
      <c r="A684" s="63">
        <v>1.0</v>
      </c>
      <c r="B684" s="590" t="s">
        <v>580</v>
      </c>
      <c r="C684" s="60" t="s">
        <v>5487</v>
      </c>
      <c r="D684" s="63" t="s">
        <v>18</v>
      </c>
      <c r="E684" s="63" t="s">
        <v>18</v>
      </c>
      <c r="F684" s="63" t="s">
        <v>13377</v>
      </c>
      <c r="G684" s="60" t="s">
        <v>3493</v>
      </c>
      <c r="H684" s="126">
        <v>43383.0</v>
      </c>
      <c r="I684" s="126">
        <v>43383.0</v>
      </c>
      <c r="J684" s="121" t="s">
        <v>13412</v>
      </c>
      <c r="K684" s="59">
        <v>35000.0</v>
      </c>
      <c r="L684" s="60" t="s">
        <v>13413</v>
      </c>
      <c r="M684" s="61" t="s">
        <v>13414</v>
      </c>
      <c r="N684" s="66">
        <v>35000.0</v>
      </c>
      <c r="O684" s="152"/>
      <c r="P684" s="152"/>
      <c r="Q684" s="58"/>
      <c r="R684" s="591"/>
      <c r="S684" s="152"/>
      <c r="T684" s="152"/>
      <c r="U684" s="152"/>
      <c r="V684" s="152"/>
      <c r="W684" s="152"/>
      <c r="X684" s="152"/>
      <c r="Y684" s="152"/>
      <c r="Z684" s="152"/>
      <c r="AA684" s="152"/>
      <c r="AB684" s="152"/>
      <c r="AC684" s="152"/>
      <c r="AD684" s="152"/>
    </row>
    <row r="685">
      <c r="A685" s="63" t="s">
        <v>12175</v>
      </c>
      <c r="B685" s="60" t="s">
        <v>580</v>
      </c>
      <c r="C685" s="60" t="s">
        <v>6921</v>
      </c>
      <c r="D685" s="63" t="s">
        <v>18</v>
      </c>
      <c r="E685" s="63" t="s">
        <v>6922</v>
      </c>
      <c r="F685" s="63" t="s">
        <v>13377</v>
      </c>
      <c r="G685" s="60" t="s">
        <v>5736</v>
      </c>
      <c r="H685" s="126">
        <v>43308.0</v>
      </c>
      <c r="I685" s="126">
        <v>43308.0</v>
      </c>
      <c r="J685" s="121" t="s">
        <v>12734</v>
      </c>
      <c r="K685" s="59">
        <v>3370633.0</v>
      </c>
      <c r="L685" s="60" t="s">
        <v>6923</v>
      </c>
      <c r="M685" s="61" t="s">
        <v>6924</v>
      </c>
      <c r="N685" s="66">
        <v>112296.74</v>
      </c>
      <c r="O685" s="152"/>
      <c r="P685" s="152"/>
      <c r="Q685" s="58"/>
      <c r="R685" s="591"/>
      <c r="S685" s="152"/>
      <c r="T685" s="152"/>
      <c r="U685" s="152"/>
      <c r="V685" s="152"/>
      <c r="W685" s="152"/>
      <c r="X685" s="152"/>
      <c r="Y685" s="152"/>
      <c r="Z685" s="152"/>
      <c r="AA685" s="152"/>
      <c r="AB685" s="152"/>
      <c r="AC685" s="152"/>
      <c r="AD685" s="152"/>
    </row>
    <row r="686">
      <c r="A686" s="63" t="s">
        <v>12175</v>
      </c>
      <c r="B686" s="60" t="s">
        <v>580</v>
      </c>
      <c r="C686" s="60" t="s">
        <v>6921</v>
      </c>
      <c r="D686" s="63" t="s">
        <v>18</v>
      </c>
      <c r="E686" s="63" t="s">
        <v>6922</v>
      </c>
      <c r="F686" s="63" t="s">
        <v>13377</v>
      </c>
      <c r="G686" s="60" t="s">
        <v>5736</v>
      </c>
      <c r="H686" s="126">
        <v>43209.0</v>
      </c>
      <c r="I686" s="126">
        <v>43209.0</v>
      </c>
      <c r="J686" s="121" t="s">
        <v>13415</v>
      </c>
      <c r="K686" s="59">
        <v>3370633.0</v>
      </c>
      <c r="L686" s="60" t="s">
        <v>6923</v>
      </c>
      <c r="M686" s="61" t="s">
        <v>6924</v>
      </c>
      <c r="N686" s="66">
        <v>2359443.1</v>
      </c>
      <c r="Q686" s="58"/>
      <c r="R686" s="591"/>
    </row>
    <row r="687" ht="27.0" customHeight="1">
      <c r="A687" s="63" t="s">
        <v>12175</v>
      </c>
      <c r="B687" s="60" t="s">
        <v>13416</v>
      </c>
      <c r="C687" s="60" t="s">
        <v>13417</v>
      </c>
      <c r="D687" s="63">
        <v>29.0</v>
      </c>
      <c r="E687" s="63" t="s">
        <v>13418</v>
      </c>
      <c r="F687" s="63" t="s">
        <v>13377</v>
      </c>
      <c r="G687" s="60" t="s">
        <v>6475</v>
      </c>
      <c r="H687" s="126">
        <v>43117.0</v>
      </c>
      <c r="I687" s="63" t="s">
        <v>18</v>
      </c>
      <c r="J687" s="121" t="s">
        <v>13419</v>
      </c>
      <c r="K687" s="59">
        <v>5824420.0</v>
      </c>
      <c r="L687" s="60" t="s">
        <v>18</v>
      </c>
      <c r="M687" s="63" t="s">
        <v>18</v>
      </c>
      <c r="N687" s="59" t="s">
        <v>18</v>
      </c>
      <c r="Q687" s="58"/>
      <c r="R687" s="591"/>
    </row>
    <row r="688">
      <c r="A688" s="63">
        <v>1.0</v>
      </c>
      <c r="B688" s="60" t="s">
        <v>1876</v>
      </c>
      <c r="C688" s="60" t="s">
        <v>13420</v>
      </c>
      <c r="D688" s="63" t="s">
        <v>18</v>
      </c>
      <c r="E688" s="63" t="s">
        <v>13421</v>
      </c>
      <c r="F688" s="63" t="s">
        <v>13377</v>
      </c>
      <c r="G688" s="60" t="s">
        <v>18</v>
      </c>
      <c r="H688" s="126">
        <v>43367.0</v>
      </c>
      <c r="I688" s="126">
        <v>43367.0</v>
      </c>
      <c r="J688" s="121" t="s">
        <v>13422</v>
      </c>
      <c r="K688" s="59">
        <v>2566030.84</v>
      </c>
      <c r="L688" s="60" t="s">
        <v>13423</v>
      </c>
      <c r="M688" s="61" t="s">
        <v>13424</v>
      </c>
      <c r="N688" s="66">
        <v>1796221.59</v>
      </c>
      <c r="Q688" s="58"/>
      <c r="R688" s="591"/>
    </row>
    <row r="689">
      <c r="A689" s="63" t="s">
        <v>18</v>
      </c>
      <c r="B689" s="60" t="s">
        <v>6354</v>
      </c>
      <c r="C689" s="60" t="s">
        <v>13425</v>
      </c>
      <c r="D689" s="63" t="s">
        <v>18</v>
      </c>
      <c r="E689" s="63" t="s">
        <v>13426</v>
      </c>
      <c r="F689" s="63" t="s">
        <v>13377</v>
      </c>
      <c r="G689" s="60" t="s">
        <v>6475</v>
      </c>
      <c r="H689" s="126">
        <v>43147.0</v>
      </c>
      <c r="I689" s="63" t="s">
        <v>18</v>
      </c>
      <c r="J689" s="121" t="s">
        <v>13427</v>
      </c>
      <c r="K689" s="59">
        <v>5824420.0</v>
      </c>
      <c r="L689" s="60" t="s">
        <v>18</v>
      </c>
      <c r="M689" s="63" t="s">
        <v>18</v>
      </c>
      <c r="N689" s="59" t="s">
        <v>18</v>
      </c>
      <c r="Q689" s="58"/>
      <c r="R689" s="591"/>
    </row>
    <row r="690" ht="53.25" customHeight="1">
      <c r="A690" s="63" t="s">
        <v>12103</v>
      </c>
      <c r="B690" s="60" t="s">
        <v>13428</v>
      </c>
      <c r="C690" s="60" t="s">
        <v>5734</v>
      </c>
      <c r="D690" s="63" t="s">
        <v>18</v>
      </c>
      <c r="E690" s="63" t="s">
        <v>13429</v>
      </c>
      <c r="F690" s="63" t="s">
        <v>13377</v>
      </c>
      <c r="G690" s="60" t="s">
        <v>5736</v>
      </c>
      <c r="H690" s="126">
        <v>43153.0</v>
      </c>
      <c r="I690" s="126">
        <v>43153.0</v>
      </c>
      <c r="J690" s="121" t="s">
        <v>13430</v>
      </c>
      <c r="K690" s="59">
        <v>1800000.0</v>
      </c>
      <c r="L690" s="60" t="s">
        <v>18</v>
      </c>
      <c r="M690" s="63" t="s">
        <v>18</v>
      </c>
      <c r="N690" s="59" t="s">
        <v>18</v>
      </c>
      <c r="Q690" s="58"/>
      <c r="R690" s="591"/>
    </row>
    <row r="691" ht="28.5" customHeight="1">
      <c r="A691" s="63" t="s">
        <v>4898</v>
      </c>
      <c r="B691" s="60" t="s">
        <v>7213</v>
      </c>
      <c r="C691" s="60" t="s">
        <v>6479</v>
      </c>
      <c r="D691" s="63" t="s">
        <v>18</v>
      </c>
      <c r="E691" s="63" t="s">
        <v>7214</v>
      </c>
      <c r="F691" s="63" t="s">
        <v>13377</v>
      </c>
      <c r="G691" s="60" t="s">
        <v>3493</v>
      </c>
      <c r="H691" s="126">
        <v>43335.0</v>
      </c>
      <c r="I691" s="126">
        <v>43335.0</v>
      </c>
      <c r="J691" s="121" t="s">
        <v>13431</v>
      </c>
      <c r="K691" s="59">
        <v>1.302814E7</v>
      </c>
      <c r="L691" s="60" t="s">
        <v>7216</v>
      </c>
      <c r="M691" s="61" t="s">
        <v>7218</v>
      </c>
      <c r="N691" s="66">
        <v>1302813.41</v>
      </c>
      <c r="Q691" s="58"/>
      <c r="R691" s="591"/>
    </row>
    <row r="692">
      <c r="A692" s="63" t="s">
        <v>4898</v>
      </c>
      <c r="B692" s="60" t="s">
        <v>7794</v>
      </c>
      <c r="C692" s="60" t="s">
        <v>13432</v>
      </c>
      <c r="D692" s="63" t="s">
        <v>18</v>
      </c>
      <c r="E692" s="63" t="s">
        <v>7214</v>
      </c>
      <c r="F692" s="63" t="s">
        <v>13377</v>
      </c>
      <c r="G692" s="60" t="s">
        <v>3493</v>
      </c>
      <c r="H692" s="126">
        <v>43272.0</v>
      </c>
      <c r="I692" s="126">
        <v>43272.0</v>
      </c>
      <c r="J692" s="121" t="s">
        <v>13433</v>
      </c>
      <c r="K692" s="59">
        <v>1.302814022E7</v>
      </c>
      <c r="L692" s="60" t="s">
        <v>7216</v>
      </c>
      <c r="M692" s="61" t="s">
        <v>7218</v>
      </c>
      <c r="N692" s="66">
        <v>6079798.77</v>
      </c>
      <c r="Q692" s="58"/>
      <c r="R692" s="591"/>
    </row>
    <row r="693" ht="19.5" customHeight="1">
      <c r="A693" s="63" t="s">
        <v>4898</v>
      </c>
      <c r="B693" s="203" t="s">
        <v>7250</v>
      </c>
      <c r="C693" s="60" t="s">
        <v>701</v>
      </c>
      <c r="D693" s="63" t="s">
        <v>18</v>
      </c>
      <c r="E693" s="63" t="s">
        <v>7251</v>
      </c>
      <c r="F693" s="63" t="s">
        <v>13377</v>
      </c>
      <c r="G693" s="60" t="s">
        <v>3493</v>
      </c>
      <c r="H693" s="126">
        <v>43328.0</v>
      </c>
      <c r="I693" s="126">
        <v>43328.0</v>
      </c>
      <c r="J693" s="121" t="s">
        <v>13434</v>
      </c>
      <c r="K693" s="59">
        <v>7846254.0</v>
      </c>
      <c r="L693" s="60" t="s">
        <v>7253</v>
      </c>
      <c r="M693" s="61" t="s">
        <v>7254</v>
      </c>
      <c r="N693" s="66">
        <v>2353876.2</v>
      </c>
      <c r="O693" s="152"/>
      <c r="P693" s="152"/>
      <c r="Q693" s="58"/>
      <c r="R693" s="591"/>
      <c r="S693" s="152"/>
      <c r="T693" s="152"/>
      <c r="U693" s="152"/>
      <c r="V693" s="152"/>
      <c r="W693" s="152"/>
      <c r="X693" s="152"/>
      <c r="Y693" s="152"/>
      <c r="Z693" s="152"/>
      <c r="AA693" s="152"/>
      <c r="AB693" s="152"/>
      <c r="AC693" s="152"/>
      <c r="AD693" s="152"/>
    </row>
    <row r="694" ht="40.5" customHeight="1">
      <c r="A694" s="63" t="s">
        <v>4898</v>
      </c>
      <c r="B694" s="60" t="s">
        <v>7250</v>
      </c>
      <c r="C694" s="60" t="s">
        <v>701</v>
      </c>
      <c r="D694" s="63" t="s">
        <v>18</v>
      </c>
      <c r="E694" s="63" t="s">
        <v>7251</v>
      </c>
      <c r="F694" s="63" t="s">
        <v>13377</v>
      </c>
      <c r="G694" s="60" t="s">
        <v>3493</v>
      </c>
      <c r="H694" s="126">
        <v>43398.0</v>
      </c>
      <c r="I694" s="126">
        <v>43398.0</v>
      </c>
      <c r="J694" s="121" t="s">
        <v>13435</v>
      </c>
      <c r="K694" s="59">
        <v>7846254.0</v>
      </c>
      <c r="L694" s="60" t="s">
        <v>7253</v>
      </c>
      <c r="M694" s="61" t="s">
        <v>7254</v>
      </c>
      <c r="N694" s="66">
        <v>2353876.2</v>
      </c>
      <c r="Q694" s="58"/>
      <c r="R694" s="591"/>
    </row>
    <row r="695">
      <c r="A695" s="63" t="s">
        <v>4898</v>
      </c>
      <c r="B695" s="60" t="s">
        <v>7250</v>
      </c>
      <c r="C695" s="60" t="s">
        <v>701</v>
      </c>
      <c r="D695" s="63" t="s">
        <v>18</v>
      </c>
      <c r="E695" s="63" t="s">
        <v>7251</v>
      </c>
      <c r="F695" s="63" t="s">
        <v>13377</v>
      </c>
      <c r="G695" s="60" t="s">
        <v>3493</v>
      </c>
      <c r="H695" s="126">
        <v>43474.0</v>
      </c>
      <c r="I695" s="126">
        <v>43474.0</v>
      </c>
      <c r="J695" s="121" t="s">
        <v>13436</v>
      </c>
      <c r="K695" s="59">
        <v>7846254.0</v>
      </c>
      <c r="L695" s="60" t="s">
        <v>7253</v>
      </c>
      <c r="M695" s="61" t="s">
        <v>7254</v>
      </c>
      <c r="N695" s="66">
        <v>2869873.6</v>
      </c>
      <c r="Q695" s="58"/>
      <c r="R695" s="591"/>
    </row>
    <row r="696">
      <c r="A696" s="63" t="s">
        <v>12175</v>
      </c>
      <c r="B696" s="60" t="s">
        <v>580</v>
      </c>
      <c r="C696" s="60" t="s">
        <v>914</v>
      </c>
      <c r="D696" s="63" t="s">
        <v>18</v>
      </c>
      <c r="E696" s="63" t="s">
        <v>13437</v>
      </c>
      <c r="F696" s="63" t="s">
        <v>13377</v>
      </c>
      <c r="G696" s="60" t="s">
        <v>6475</v>
      </c>
      <c r="H696" s="126">
        <v>43185.0</v>
      </c>
      <c r="I696" s="63" t="s">
        <v>18</v>
      </c>
      <c r="J696" s="121" t="s">
        <v>13438</v>
      </c>
      <c r="K696" s="59">
        <v>401374.0</v>
      </c>
      <c r="L696" s="60" t="s">
        <v>18</v>
      </c>
      <c r="M696" s="63" t="s">
        <v>18</v>
      </c>
      <c r="N696" s="59" t="s">
        <v>18</v>
      </c>
      <c r="Q696" s="58"/>
      <c r="R696" s="591"/>
    </row>
    <row r="697" ht="39.0" customHeight="1">
      <c r="A697" s="63" t="s">
        <v>4898</v>
      </c>
      <c r="B697" s="60" t="s">
        <v>580</v>
      </c>
      <c r="C697" s="60" t="s">
        <v>13439</v>
      </c>
      <c r="D697" s="63" t="s">
        <v>18</v>
      </c>
      <c r="E697" s="63" t="s">
        <v>3072</v>
      </c>
      <c r="F697" s="63" t="s">
        <v>13377</v>
      </c>
      <c r="G697" s="60" t="s">
        <v>3493</v>
      </c>
      <c r="H697" s="126">
        <v>43251.0</v>
      </c>
      <c r="I697" s="126">
        <v>43251.0</v>
      </c>
      <c r="J697" s="121" t="s">
        <v>13440</v>
      </c>
      <c r="K697" s="59">
        <v>1.77997089E8</v>
      </c>
      <c r="L697" s="60" t="s">
        <v>3074</v>
      </c>
      <c r="M697" s="61" t="s">
        <v>3075</v>
      </c>
      <c r="N697" s="66">
        <v>8.37033768E7</v>
      </c>
      <c r="Q697" s="58"/>
      <c r="R697" s="591"/>
    </row>
    <row r="698" ht="47.25" customHeight="1">
      <c r="A698" s="63" t="s">
        <v>12103</v>
      </c>
      <c r="B698" s="60" t="s">
        <v>5837</v>
      </c>
      <c r="C698" s="60" t="s">
        <v>13441</v>
      </c>
      <c r="D698" s="156"/>
      <c r="E698" s="63" t="s">
        <v>13442</v>
      </c>
      <c r="F698" s="63" t="s">
        <v>13377</v>
      </c>
      <c r="G698" s="60" t="s">
        <v>6948</v>
      </c>
      <c r="H698" s="126">
        <v>43244.0</v>
      </c>
      <c r="I698" s="126">
        <v>43245.0</v>
      </c>
      <c r="J698" s="121" t="s">
        <v>13443</v>
      </c>
      <c r="K698" s="63" t="s">
        <v>18</v>
      </c>
      <c r="L698" s="60" t="s">
        <v>18</v>
      </c>
      <c r="M698" s="63" t="s">
        <v>18</v>
      </c>
      <c r="N698" s="59" t="s">
        <v>18</v>
      </c>
      <c r="O698" s="152"/>
      <c r="P698" s="152"/>
      <c r="Q698" s="58"/>
      <c r="R698" s="591"/>
      <c r="S698" s="152"/>
      <c r="T698" s="152"/>
      <c r="U698" s="152"/>
      <c r="V698" s="152"/>
      <c r="W698" s="152"/>
      <c r="X698" s="152"/>
      <c r="Y698" s="152"/>
      <c r="Z698" s="152"/>
      <c r="AA698" s="152"/>
      <c r="AB698" s="152"/>
      <c r="AC698" s="152"/>
      <c r="AD698" s="152"/>
    </row>
    <row r="699" ht="40.5" customHeight="1">
      <c r="A699" s="63" t="s">
        <v>4898</v>
      </c>
      <c r="B699" s="60" t="s">
        <v>580</v>
      </c>
      <c r="C699" s="60" t="s">
        <v>13444</v>
      </c>
      <c r="D699" s="63" t="s">
        <v>18</v>
      </c>
      <c r="E699" s="63" t="s">
        <v>13445</v>
      </c>
      <c r="F699" s="63" t="s">
        <v>13377</v>
      </c>
      <c r="G699" s="60" t="s">
        <v>3493</v>
      </c>
      <c r="H699" s="126">
        <v>43272.0</v>
      </c>
      <c r="I699" s="126">
        <v>43272.0</v>
      </c>
      <c r="J699" s="121" t="s">
        <v>13433</v>
      </c>
      <c r="K699" s="59">
        <v>1.461466E7</v>
      </c>
      <c r="L699" s="60" t="s">
        <v>13446</v>
      </c>
      <c r="M699" s="61" t="s">
        <v>13447</v>
      </c>
      <c r="N699" s="66">
        <v>2726362.79</v>
      </c>
      <c r="Q699" s="58"/>
      <c r="R699" s="591"/>
    </row>
    <row r="700" ht="25.5" customHeight="1">
      <c r="A700" s="63" t="s">
        <v>12175</v>
      </c>
      <c r="B700" s="60" t="s">
        <v>588</v>
      </c>
      <c r="C700" s="60" t="s">
        <v>153</v>
      </c>
      <c r="D700" s="63" t="s">
        <v>18</v>
      </c>
      <c r="E700" s="63" t="s">
        <v>13448</v>
      </c>
      <c r="F700" s="63" t="s">
        <v>13377</v>
      </c>
      <c r="G700" s="60" t="s">
        <v>2440</v>
      </c>
      <c r="H700" s="126">
        <v>43272.0</v>
      </c>
      <c r="I700" s="126">
        <v>43272.0</v>
      </c>
      <c r="J700" s="121" t="s">
        <v>13433</v>
      </c>
      <c r="K700" s="59">
        <v>547415.0</v>
      </c>
      <c r="L700" s="60" t="s">
        <v>13449</v>
      </c>
      <c r="M700" s="61" t="s">
        <v>13450</v>
      </c>
      <c r="N700" s="66">
        <v>273707.5</v>
      </c>
      <c r="Q700" s="58"/>
      <c r="R700" s="591"/>
    </row>
    <row r="701">
      <c r="A701" s="63" t="s">
        <v>12175</v>
      </c>
      <c r="B701" s="60" t="s">
        <v>588</v>
      </c>
      <c r="C701" s="60" t="s">
        <v>153</v>
      </c>
      <c r="D701" s="63" t="s">
        <v>18</v>
      </c>
      <c r="E701" s="63" t="s">
        <v>13448</v>
      </c>
      <c r="F701" s="63" t="s">
        <v>13377</v>
      </c>
      <c r="G701" s="60" t="s">
        <v>2440</v>
      </c>
      <c r="H701" s="126">
        <v>43378.0</v>
      </c>
      <c r="I701" s="126">
        <v>43378.0</v>
      </c>
      <c r="J701" s="121" t="s">
        <v>13451</v>
      </c>
      <c r="K701" s="59">
        <v>547415.0</v>
      </c>
      <c r="L701" s="60" t="s">
        <v>13449</v>
      </c>
      <c r="M701" s="61" t="s">
        <v>13450</v>
      </c>
      <c r="N701" s="66">
        <v>273707.5</v>
      </c>
      <c r="Q701" s="58"/>
      <c r="R701" s="591"/>
    </row>
    <row r="702">
      <c r="A702" s="63" t="s">
        <v>4898</v>
      </c>
      <c r="B702" s="60" t="s">
        <v>9943</v>
      </c>
      <c r="C702" s="60" t="s">
        <v>13358</v>
      </c>
      <c r="D702" s="63" t="s">
        <v>18</v>
      </c>
      <c r="E702" s="63" t="s">
        <v>13452</v>
      </c>
      <c r="F702" s="63" t="s">
        <v>13377</v>
      </c>
      <c r="G702" s="60" t="s">
        <v>3493</v>
      </c>
      <c r="H702" s="126">
        <v>43213.0</v>
      </c>
      <c r="I702" s="126">
        <v>43213.0</v>
      </c>
      <c r="J702" s="121" t="s">
        <v>13453</v>
      </c>
      <c r="K702" s="138">
        <v>4979846.0</v>
      </c>
      <c r="L702" s="60" t="s">
        <v>13454</v>
      </c>
      <c r="M702" s="61" t="s">
        <v>13455</v>
      </c>
      <c r="N702" s="66">
        <v>495969.2</v>
      </c>
      <c r="Q702" s="58"/>
      <c r="R702" s="591"/>
    </row>
    <row r="703">
      <c r="A703" s="63" t="s">
        <v>4898</v>
      </c>
      <c r="B703" s="60" t="s">
        <v>9943</v>
      </c>
      <c r="C703" s="60" t="s">
        <v>13358</v>
      </c>
      <c r="D703" s="63" t="s">
        <v>18</v>
      </c>
      <c r="E703" s="63" t="s">
        <v>13452</v>
      </c>
      <c r="F703" s="63" t="s">
        <v>13377</v>
      </c>
      <c r="G703" s="60" t="s">
        <v>3493</v>
      </c>
      <c r="H703" s="126">
        <v>43213.0</v>
      </c>
      <c r="I703" s="126">
        <v>43213.0</v>
      </c>
      <c r="J703" s="121" t="s">
        <v>13453</v>
      </c>
      <c r="K703" s="59">
        <v>4979846.0</v>
      </c>
      <c r="L703" s="60" t="s">
        <v>13454</v>
      </c>
      <c r="M703" s="61" t="s">
        <v>13455</v>
      </c>
      <c r="N703" s="66">
        <v>500000.0</v>
      </c>
      <c r="Q703" s="58"/>
      <c r="R703" s="591"/>
    </row>
    <row r="704">
      <c r="A704" s="63" t="s">
        <v>12175</v>
      </c>
      <c r="B704" s="60" t="s">
        <v>200</v>
      </c>
      <c r="C704" s="60" t="s">
        <v>13456</v>
      </c>
      <c r="D704" s="63" t="s">
        <v>18</v>
      </c>
      <c r="E704" s="63" t="s">
        <v>13457</v>
      </c>
      <c r="F704" s="63" t="s">
        <v>13377</v>
      </c>
      <c r="G704" s="60" t="s">
        <v>2440</v>
      </c>
      <c r="H704" s="126">
        <v>43439.0</v>
      </c>
      <c r="I704" s="126">
        <v>43439.0</v>
      </c>
      <c r="J704" s="121" t="s">
        <v>13458</v>
      </c>
      <c r="K704" s="59">
        <v>1.1203003E7</v>
      </c>
      <c r="L704" s="60" t="s">
        <v>13459</v>
      </c>
      <c r="M704" s="61" t="s">
        <v>7816</v>
      </c>
      <c r="N704" s="66">
        <v>200000.0</v>
      </c>
      <c r="Q704" s="58"/>
      <c r="R704" s="591"/>
    </row>
    <row r="705" ht="34.5" customHeight="1">
      <c r="A705" s="63" t="s">
        <v>12175</v>
      </c>
      <c r="B705" s="60" t="s">
        <v>200</v>
      </c>
      <c r="C705" s="60" t="s">
        <v>13456</v>
      </c>
      <c r="D705" s="63" t="s">
        <v>18</v>
      </c>
      <c r="E705" s="63" t="s">
        <v>13457</v>
      </c>
      <c r="F705" s="63" t="s">
        <v>13377</v>
      </c>
      <c r="G705" s="60" t="s">
        <v>2440</v>
      </c>
      <c r="H705" s="126">
        <v>43439.0</v>
      </c>
      <c r="I705" s="126">
        <v>43439.0</v>
      </c>
      <c r="J705" s="121" t="s">
        <v>13458</v>
      </c>
      <c r="K705" s="59">
        <v>1.1203003E7</v>
      </c>
      <c r="L705" s="60" t="s">
        <v>13459</v>
      </c>
      <c r="M705" s="61" t="s">
        <v>7816</v>
      </c>
      <c r="N705" s="66">
        <v>1000000.0</v>
      </c>
      <c r="Q705" s="58"/>
      <c r="R705" s="591"/>
    </row>
    <row r="706">
      <c r="A706" s="63" t="s">
        <v>12175</v>
      </c>
      <c r="B706" s="60" t="s">
        <v>200</v>
      </c>
      <c r="C706" s="60" t="s">
        <v>13456</v>
      </c>
      <c r="D706" s="63" t="s">
        <v>18</v>
      </c>
      <c r="E706" s="63" t="s">
        <v>13457</v>
      </c>
      <c r="F706" s="63" t="s">
        <v>13377</v>
      </c>
      <c r="G706" s="60" t="s">
        <v>2440</v>
      </c>
      <c r="H706" s="126">
        <v>43439.0</v>
      </c>
      <c r="I706" s="126">
        <v>43439.0</v>
      </c>
      <c r="J706" s="121" t="s">
        <v>13458</v>
      </c>
      <c r="K706" s="59">
        <v>1.1203003E7</v>
      </c>
      <c r="L706" s="60" t="s">
        <v>13459</v>
      </c>
      <c r="M706" s="61" t="s">
        <v>7816</v>
      </c>
      <c r="N706" s="66">
        <v>1040600.6</v>
      </c>
      <c r="Q706" s="58"/>
      <c r="R706" s="591"/>
    </row>
    <row r="707">
      <c r="A707" s="63" t="s">
        <v>12175</v>
      </c>
      <c r="B707" s="60" t="s">
        <v>200</v>
      </c>
      <c r="C707" s="60" t="s">
        <v>13456</v>
      </c>
      <c r="D707" s="63" t="s">
        <v>18</v>
      </c>
      <c r="E707" s="63" t="s">
        <v>13457</v>
      </c>
      <c r="F707" s="63" t="s">
        <v>13377</v>
      </c>
      <c r="G707" s="60" t="s">
        <v>2440</v>
      </c>
      <c r="H707" s="126">
        <v>43181.0</v>
      </c>
      <c r="I707" s="126">
        <v>43181.0</v>
      </c>
      <c r="J707" s="121" t="s">
        <v>13363</v>
      </c>
      <c r="K707" s="59">
        <v>1.1203003E7</v>
      </c>
      <c r="L707" s="60" t="s">
        <v>13459</v>
      </c>
      <c r="M707" s="61" t="s">
        <v>7816</v>
      </c>
      <c r="N707" s="66">
        <v>2100000.0</v>
      </c>
      <c r="Q707" s="58"/>
      <c r="R707" s="591"/>
    </row>
    <row r="708" ht="30.0" customHeight="1">
      <c r="A708" s="63" t="s">
        <v>12175</v>
      </c>
      <c r="B708" s="60" t="s">
        <v>200</v>
      </c>
      <c r="C708" s="60" t="s">
        <v>13456</v>
      </c>
      <c r="D708" s="63" t="s">
        <v>18</v>
      </c>
      <c r="E708" s="63" t="s">
        <v>13457</v>
      </c>
      <c r="F708" s="63" t="s">
        <v>13377</v>
      </c>
      <c r="G708" s="60" t="s">
        <v>2440</v>
      </c>
      <c r="H708" s="126">
        <v>43182.0</v>
      </c>
      <c r="I708" s="126">
        <v>43182.0</v>
      </c>
      <c r="J708" s="121" t="s">
        <v>13460</v>
      </c>
      <c r="K708" s="59">
        <v>1.1203003E7</v>
      </c>
      <c r="L708" s="60" t="s">
        <v>13459</v>
      </c>
      <c r="M708" s="61" t="s">
        <v>7816</v>
      </c>
      <c r="N708" s="66">
        <v>3000000.0</v>
      </c>
      <c r="Q708" s="58"/>
      <c r="R708" s="591"/>
    </row>
    <row r="709" ht="24.0" customHeight="1">
      <c r="A709" s="63" t="s">
        <v>12175</v>
      </c>
      <c r="B709" s="60" t="s">
        <v>200</v>
      </c>
      <c r="C709" s="60" t="s">
        <v>13456</v>
      </c>
      <c r="D709" s="63" t="s">
        <v>18</v>
      </c>
      <c r="E709" s="63" t="s">
        <v>13457</v>
      </c>
      <c r="F709" s="63" t="s">
        <v>13377</v>
      </c>
      <c r="G709" s="60" t="s">
        <v>2440</v>
      </c>
      <c r="H709" s="126">
        <v>43181.0</v>
      </c>
      <c r="I709" s="126">
        <v>43181.0</v>
      </c>
      <c r="J709" s="121" t="s">
        <v>13363</v>
      </c>
      <c r="K709" s="59">
        <v>1.1203003E7</v>
      </c>
      <c r="L709" s="60" t="s">
        <v>13459</v>
      </c>
      <c r="M709" s="61" t="s">
        <v>7816</v>
      </c>
      <c r="N709" s="66">
        <v>3862402.4</v>
      </c>
      <c r="Q709" s="58"/>
      <c r="R709" s="591"/>
    </row>
    <row r="710" ht="24.0" customHeight="1">
      <c r="A710" s="63" t="s">
        <v>4898</v>
      </c>
      <c r="B710" s="60" t="s">
        <v>580</v>
      </c>
      <c r="C710" s="60" t="s">
        <v>13461</v>
      </c>
      <c r="D710" s="63" t="s">
        <v>18</v>
      </c>
      <c r="E710" s="63" t="s">
        <v>13462</v>
      </c>
      <c r="F710" s="63" t="s">
        <v>13377</v>
      </c>
      <c r="G710" s="60" t="s">
        <v>3493</v>
      </c>
      <c r="H710" s="126">
        <v>43206.0</v>
      </c>
      <c r="I710" s="126">
        <v>43206.0</v>
      </c>
      <c r="J710" s="121" t="s">
        <v>13393</v>
      </c>
      <c r="K710" s="59">
        <v>2405308.0</v>
      </c>
      <c r="L710" s="60" t="s">
        <v>13463</v>
      </c>
      <c r="M710" s="61" t="s">
        <v>13464</v>
      </c>
      <c r="N710" s="66">
        <v>236744.2</v>
      </c>
      <c r="Q710" s="58"/>
      <c r="R710" s="591"/>
    </row>
    <row r="711" ht="24.0" customHeight="1">
      <c r="A711" s="63">
        <v>1.0</v>
      </c>
      <c r="B711" s="60" t="s">
        <v>13465</v>
      </c>
      <c r="C711" s="60" t="s">
        <v>13466</v>
      </c>
      <c r="D711" s="63" t="s">
        <v>18</v>
      </c>
      <c r="E711" s="63" t="s">
        <v>13467</v>
      </c>
      <c r="F711" s="63" t="s">
        <v>13377</v>
      </c>
      <c r="G711" s="60" t="s">
        <v>5228</v>
      </c>
      <c r="H711" s="126">
        <v>43371.0</v>
      </c>
      <c r="I711" s="126">
        <v>43371.0</v>
      </c>
      <c r="J711" s="121" t="s">
        <v>13468</v>
      </c>
      <c r="K711" s="59" t="s">
        <v>18</v>
      </c>
      <c r="L711" s="60" t="s">
        <v>18</v>
      </c>
      <c r="M711" s="61" t="s">
        <v>18</v>
      </c>
      <c r="N711" s="66" t="s">
        <v>18</v>
      </c>
      <c r="Q711" s="58"/>
      <c r="R711" s="591"/>
    </row>
    <row r="712">
      <c r="A712" s="63" t="s">
        <v>12079</v>
      </c>
      <c r="B712" s="60" t="s">
        <v>10603</v>
      </c>
      <c r="C712" s="60" t="s">
        <v>10604</v>
      </c>
      <c r="D712" s="63" t="s">
        <v>18</v>
      </c>
      <c r="E712" s="63" t="s">
        <v>10605</v>
      </c>
      <c r="F712" s="63" t="s">
        <v>13377</v>
      </c>
      <c r="G712" s="60" t="s">
        <v>5736</v>
      </c>
      <c r="H712" s="126">
        <v>43217.0</v>
      </c>
      <c r="I712" s="126">
        <v>43217.0</v>
      </c>
      <c r="J712" s="121" t="s">
        <v>13469</v>
      </c>
      <c r="K712" s="59">
        <v>1.06E7</v>
      </c>
      <c r="L712" s="60" t="s">
        <v>10608</v>
      </c>
      <c r="M712" s="61" t="s">
        <v>10609</v>
      </c>
      <c r="N712" s="66">
        <v>2650000.0</v>
      </c>
      <c r="Q712" s="58"/>
      <c r="R712" s="591"/>
    </row>
    <row r="713">
      <c r="A713" s="63" t="s">
        <v>309</v>
      </c>
      <c r="B713" s="590" t="s">
        <v>13470</v>
      </c>
      <c r="C713" s="60" t="s">
        <v>309</v>
      </c>
      <c r="D713" s="63" t="s">
        <v>18</v>
      </c>
      <c r="E713" s="63" t="s">
        <v>13471</v>
      </c>
      <c r="F713" s="63" t="s">
        <v>13472</v>
      </c>
      <c r="G713" s="60" t="s">
        <v>18</v>
      </c>
      <c r="H713" s="126" t="s">
        <v>18</v>
      </c>
      <c r="I713" s="126" t="s">
        <v>18</v>
      </c>
      <c r="J713" s="121" t="s">
        <v>18</v>
      </c>
      <c r="K713" s="59">
        <v>2922296.0</v>
      </c>
      <c r="L713" s="60" t="s">
        <v>18</v>
      </c>
      <c r="M713" s="63" t="s">
        <v>18</v>
      </c>
      <c r="N713" s="59" t="s">
        <v>18</v>
      </c>
      <c r="Q713" s="58"/>
      <c r="R713" s="591"/>
    </row>
    <row r="714">
      <c r="A714" s="63" t="s">
        <v>12175</v>
      </c>
      <c r="B714" s="60" t="s">
        <v>13473</v>
      </c>
      <c r="C714" s="60" t="s">
        <v>5487</v>
      </c>
      <c r="D714" s="63" t="s">
        <v>18</v>
      </c>
      <c r="E714" s="63" t="s">
        <v>13474</v>
      </c>
      <c r="F714" s="63" t="s">
        <v>13472</v>
      </c>
      <c r="G714" s="60" t="s">
        <v>18</v>
      </c>
      <c r="H714" s="126">
        <v>43116.0</v>
      </c>
      <c r="I714" s="126">
        <v>43116.0</v>
      </c>
      <c r="J714" s="121" t="s">
        <v>13475</v>
      </c>
      <c r="K714" s="59">
        <v>44380.0</v>
      </c>
      <c r="L714" s="60" t="s">
        <v>18</v>
      </c>
      <c r="M714" s="63" t="s">
        <v>18</v>
      </c>
      <c r="N714" s="59" t="s">
        <v>18</v>
      </c>
      <c r="Q714" s="58"/>
      <c r="R714" s="591"/>
    </row>
    <row r="715" ht="33.75" customHeight="1">
      <c r="A715" s="63" t="s">
        <v>12175</v>
      </c>
      <c r="B715" s="60" t="s">
        <v>13473</v>
      </c>
      <c r="C715" s="60" t="s">
        <v>5487</v>
      </c>
      <c r="D715" s="63" t="s">
        <v>18</v>
      </c>
      <c r="E715" s="63" t="s">
        <v>13474</v>
      </c>
      <c r="F715" s="63" t="s">
        <v>13472</v>
      </c>
      <c r="G715" s="60" t="s">
        <v>18</v>
      </c>
      <c r="H715" s="126">
        <v>43132.0</v>
      </c>
      <c r="I715" s="126">
        <v>43132.0</v>
      </c>
      <c r="J715" s="121" t="s">
        <v>13476</v>
      </c>
      <c r="K715" s="59">
        <v>44380.0</v>
      </c>
      <c r="L715" s="60" t="s">
        <v>18</v>
      </c>
      <c r="M715" s="63" t="s">
        <v>18</v>
      </c>
      <c r="N715" s="59" t="s">
        <v>18</v>
      </c>
      <c r="Q715" s="58"/>
      <c r="R715" s="591"/>
    </row>
    <row r="716" ht="33.75" customHeight="1">
      <c r="A716" s="63" t="s">
        <v>12175</v>
      </c>
      <c r="B716" s="60" t="s">
        <v>13473</v>
      </c>
      <c r="C716" s="60" t="s">
        <v>5487</v>
      </c>
      <c r="D716" s="63" t="s">
        <v>18</v>
      </c>
      <c r="E716" s="63" t="s">
        <v>13474</v>
      </c>
      <c r="F716" s="63" t="s">
        <v>13472</v>
      </c>
      <c r="G716" s="60" t="s">
        <v>18</v>
      </c>
      <c r="H716" s="126">
        <v>43136.0</v>
      </c>
      <c r="I716" s="126">
        <v>43136.0</v>
      </c>
      <c r="J716" s="121" t="s">
        <v>13477</v>
      </c>
      <c r="K716" s="59">
        <v>44380.0</v>
      </c>
      <c r="L716" s="60" t="s">
        <v>13478</v>
      </c>
      <c r="M716" s="63" t="s">
        <v>18</v>
      </c>
      <c r="N716" s="59" t="s">
        <v>18</v>
      </c>
      <c r="Q716" s="58"/>
      <c r="R716" s="591"/>
    </row>
    <row r="717" ht="33.75" customHeight="1">
      <c r="A717" s="63" t="s">
        <v>309</v>
      </c>
      <c r="B717" s="60" t="s">
        <v>61</v>
      </c>
      <c r="C717" s="60" t="s">
        <v>309</v>
      </c>
      <c r="D717" s="63" t="s">
        <v>18</v>
      </c>
      <c r="E717" s="63" t="s">
        <v>13479</v>
      </c>
      <c r="F717" s="63" t="s">
        <v>13472</v>
      </c>
      <c r="G717" s="60" t="s">
        <v>18</v>
      </c>
      <c r="H717" s="126" t="s">
        <v>18</v>
      </c>
      <c r="I717" s="126" t="s">
        <v>18</v>
      </c>
      <c r="J717" s="121" t="s">
        <v>18</v>
      </c>
      <c r="K717" s="59">
        <v>46950.0</v>
      </c>
      <c r="L717" s="60" t="s">
        <v>18</v>
      </c>
      <c r="M717" s="63" t="s">
        <v>18</v>
      </c>
      <c r="N717" s="59" t="s">
        <v>18</v>
      </c>
      <c r="Q717" s="58"/>
      <c r="R717" s="591"/>
    </row>
    <row r="718" ht="25.5" customHeight="1">
      <c r="A718" s="63" t="s">
        <v>309</v>
      </c>
      <c r="B718" s="60" t="s">
        <v>197</v>
      </c>
      <c r="C718" s="63" t="s">
        <v>309</v>
      </c>
      <c r="D718" s="60" t="s">
        <v>18</v>
      </c>
      <c r="E718" s="63" t="s">
        <v>13480</v>
      </c>
      <c r="F718" s="63" t="s">
        <v>13472</v>
      </c>
      <c r="G718" s="60" t="s">
        <v>18</v>
      </c>
      <c r="H718" s="126">
        <v>43161.0</v>
      </c>
      <c r="I718" s="126">
        <v>43164.0</v>
      </c>
      <c r="J718" s="121" t="s">
        <v>13481</v>
      </c>
      <c r="K718" s="59">
        <v>921280.0</v>
      </c>
      <c r="L718" s="60" t="s">
        <v>18</v>
      </c>
      <c r="M718" s="63" t="s">
        <v>18</v>
      </c>
      <c r="N718" s="59" t="s">
        <v>18</v>
      </c>
      <c r="Q718" s="58"/>
      <c r="R718" s="591"/>
    </row>
    <row r="719">
      <c r="A719" s="63" t="s">
        <v>309</v>
      </c>
      <c r="B719" s="60" t="s">
        <v>197</v>
      </c>
      <c r="C719" s="60" t="s">
        <v>309</v>
      </c>
      <c r="D719" s="63" t="s">
        <v>18</v>
      </c>
      <c r="E719" s="63" t="s">
        <v>13480</v>
      </c>
      <c r="F719" s="63" t="s">
        <v>13472</v>
      </c>
      <c r="G719" s="60" t="s">
        <v>18</v>
      </c>
      <c r="H719" s="126" t="s">
        <v>18</v>
      </c>
      <c r="I719" s="126" t="s">
        <v>18</v>
      </c>
      <c r="J719" s="121" t="s">
        <v>18</v>
      </c>
      <c r="K719" s="59">
        <v>1147850.0</v>
      </c>
      <c r="L719" s="60" t="s">
        <v>18</v>
      </c>
      <c r="M719" s="63" t="s">
        <v>18</v>
      </c>
      <c r="N719" s="59" t="s">
        <v>18</v>
      </c>
      <c r="Q719" s="58"/>
      <c r="R719" s="591"/>
    </row>
    <row r="720">
      <c r="A720" s="63" t="s">
        <v>309</v>
      </c>
      <c r="B720" s="60" t="s">
        <v>13482</v>
      </c>
      <c r="C720" s="60" t="s">
        <v>309</v>
      </c>
      <c r="D720" s="63" t="s">
        <v>18</v>
      </c>
      <c r="E720" s="63" t="s">
        <v>13483</v>
      </c>
      <c r="F720" s="63" t="s">
        <v>13472</v>
      </c>
      <c r="G720" s="60" t="s">
        <v>18</v>
      </c>
      <c r="H720" s="126" t="s">
        <v>18</v>
      </c>
      <c r="I720" s="126" t="s">
        <v>18</v>
      </c>
      <c r="J720" s="121" t="s">
        <v>18</v>
      </c>
      <c r="K720" s="59">
        <v>24566.0</v>
      </c>
      <c r="L720" s="60" t="s">
        <v>13484</v>
      </c>
      <c r="M720" s="63" t="s">
        <v>18</v>
      </c>
      <c r="N720" s="59" t="s">
        <v>18</v>
      </c>
      <c r="Q720" s="58"/>
      <c r="R720" s="591"/>
    </row>
    <row r="721">
      <c r="A721" s="63" t="s">
        <v>309</v>
      </c>
      <c r="B721" s="60" t="s">
        <v>13482</v>
      </c>
      <c r="C721" s="60" t="s">
        <v>309</v>
      </c>
      <c r="D721" s="63" t="s">
        <v>18</v>
      </c>
      <c r="E721" s="63" t="s">
        <v>13485</v>
      </c>
      <c r="F721" s="63" t="s">
        <v>13472</v>
      </c>
      <c r="G721" s="60" t="s">
        <v>18</v>
      </c>
      <c r="H721" s="126" t="s">
        <v>18</v>
      </c>
      <c r="I721" s="126" t="s">
        <v>18</v>
      </c>
      <c r="J721" s="121" t="s">
        <v>18</v>
      </c>
      <c r="K721" s="59">
        <v>61866.0</v>
      </c>
      <c r="L721" s="60" t="s">
        <v>13486</v>
      </c>
      <c r="M721" s="63" t="s">
        <v>18</v>
      </c>
      <c r="N721" s="59" t="s">
        <v>18</v>
      </c>
      <c r="O721" s="1"/>
      <c r="Q721" s="58"/>
      <c r="R721" s="591"/>
    </row>
    <row r="722">
      <c r="A722" s="63" t="s">
        <v>309</v>
      </c>
      <c r="B722" s="60" t="s">
        <v>13487</v>
      </c>
      <c r="C722" s="60" t="s">
        <v>309</v>
      </c>
      <c r="D722" s="63" t="s">
        <v>18</v>
      </c>
      <c r="E722" s="63" t="s">
        <v>13488</v>
      </c>
      <c r="F722" s="63" t="s">
        <v>13472</v>
      </c>
      <c r="G722" s="60" t="s">
        <v>18</v>
      </c>
      <c r="H722" s="126" t="s">
        <v>18</v>
      </c>
      <c r="I722" s="126" t="s">
        <v>18</v>
      </c>
      <c r="J722" s="121" t="s">
        <v>18</v>
      </c>
      <c r="K722" s="59">
        <v>48882.0</v>
      </c>
      <c r="L722" s="60" t="s">
        <v>13489</v>
      </c>
      <c r="M722" s="63" t="s">
        <v>18</v>
      </c>
      <c r="N722" s="59" t="s">
        <v>18</v>
      </c>
      <c r="O722" s="1"/>
      <c r="Q722" s="58"/>
      <c r="R722" s="591"/>
    </row>
    <row r="723">
      <c r="A723" s="63" t="s">
        <v>309</v>
      </c>
      <c r="B723" s="60" t="s">
        <v>13490</v>
      </c>
      <c r="C723" s="60" t="s">
        <v>309</v>
      </c>
      <c r="D723" s="63" t="s">
        <v>18</v>
      </c>
      <c r="E723" s="63" t="s">
        <v>13491</v>
      </c>
      <c r="F723" s="63" t="s">
        <v>13472</v>
      </c>
      <c r="G723" s="60" t="s">
        <v>18</v>
      </c>
      <c r="H723" s="126" t="s">
        <v>18</v>
      </c>
      <c r="I723" s="126" t="s">
        <v>18</v>
      </c>
      <c r="J723" s="121" t="s">
        <v>18</v>
      </c>
      <c r="K723" s="59">
        <v>71840.0</v>
      </c>
      <c r="L723" s="60" t="s">
        <v>18</v>
      </c>
      <c r="M723" s="63" t="s">
        <v>18</v>
      </c>
      <c r="N723" s="59" t="s">
        <v>18</v>
      </c>
      <c r="O723" s="1"/>
      <c r="Q723" s="58"/>
      <c r="R723" s="591"/>
    </row>
    <row r="724" ht="23.25" customHeight="1">
      <c r="A724" s="63" t="s">
        <v>309</v>
      </c>
      <c r="B724" s="60" t="s">
        <v>457</v>
      </c>
      <c r="C724" s="60" t="s">
        <v>309</v>
      </c>
      <c r="D724" s="63" t="s">
        <v>18</v>
      </c>
      <c r="E724" s="63" t="s">
        <v>13492</v>
      </c>
      <c r="F724" s="63" t="s">
        <v>13472</v>
      </c>
      <c r="G724" s="60" t="s">
        <v>18</v>
      </c>
      <c r="H724" s="126">
        <v>43181.0</v>
      </c>
      <c r="I724" s="126">
        <v>43181.0</v>
      </c>
      <c r="J724" s="121" t="s">
        <v>13493</v>
      </c>
      <c r="K724" s="59">
        <v>33790.0</v>
      </c>
      <c r="L724" s="60" t="s">
        <v>18</v>
      </c>
      <c r="M724" s="63" t="s">
        <v>18</v>
      </c>
      <c r="N724" s="59" t="s">
        <v>18</v>
      </c>
      <c r="Q724" s="58"/>
      <c r="R724" s="591"/>
    </row>
    <row r="725" ht="35.25" customHeight="1">
      <c r="A725" s="63" t="s">
        <v>309</v>
      </c>
      <c r="B725" s="60" t="s">
        <v>361</v>
      </c>
      <c r="C725" s="60" t="s">
        <v>309</v>
      </c>
      <c r="D725" s="63" t="s">
        <v>18</v>
      </c>
      <c r="E725" s="63" t="s">
        <v>13494</v>
      </c>
      <c r="F725" s="63" t="s">
        <v>13472</v>
      </c>
      <c r="G725" s="60" t="s">
        <v>18</v>
      </c>
      <c r="H725" s="126">
        <v>43187.0</v>
      </c>
      <c r="I725" s="126">
        <v>43187.0</v>
      </c>
      <c r="J725" s="121" t="s">
        <v>13495</v>
      </c>
      <c r="K725" s="59">
        <v>135450.0</v>
      </c>
      <c r="L725" s="60" t="s">
        <v>18</v>
      </c>
      <c r="M725" s="63" t="s">
        <v>18</v>
      </c>
      <c r="N725" s="59" t="s">
        <v>18</v>
      </c>
      <c r="Q725" s="58"/>
      <c r="R725" s="591"/>
    </row>
    <row r="726" ht="35.25" customHeight="1">
      <c r="A726" s="63" t="s">
        <v>309</v>
      </c>
      <c r="B726" s="60" t="s">
        <v>361</v>
      </c>
      <c r="C726" s="60" t="s">
        <v>309</v>
      </c>
      <c r="D726" s="63" t="s">
        <v>18</v>
      </c>
      <c r="E726" s="63" t="s">
        <v>13496</v>
      </c>
      <c r="F726" s="63" t="s">
        <v>13472</v>
      </c>
      <c r="G726" s="60" t="s">
        <v>18</v>
      </c>
      <c r="H726" s="126">
        <v>43196.0</v>
      </c>
      <c r="I726" s="126">
        <v>43196.0</v>
      </c>
      <c r="J726" s="121" t="s">
        <v>13497</v>
      </c>
      <c r="K726" s="59">
        <v>79200.0</v>
      </c>
      <c r="L726" s="60" t="s">
        <v>18</v>
      </c>
      <c r="M726" s="63" t="s">
        <v>18</v>
      </c>
      <c r="N726" s="59" t="s">
        <v>18</v>
      </c>
      <c r="Q726" s="58"/>
      <c r="R726" s="591"/>
    </row>
    <row r="727" ht="35.25" customHeight="1">
      <c r="A727" s="63" t="s">
        <v>309</v>
      </c>
      <c r="B727" s="60" t="s">
        <v>13498</v>
      </c>
      <c r="C727" s="60" t="s">
        <v>309</v>
      </c>
      <c r="D727" s="63" t="s">
        <v>18</v>
      </c>
      <c r="E727" s="63" t="s">
        <v>13499</v>
      </c>
      <c r="F727" s="63" t="s">
        <v>13472</v>
      </c>
      <c r="G727" s="60" t="s">
        <v>18</v>
      </c>
      <c r="H727" s="126">
        <v>43201.0</v>
      </c>
      <c r="I727" s="126">
        <v>43201.0</v>
      </c>
      <c r="J727" s="121" t="s">
        <v>13500</v>
      </c>
      <c r="K727" s="59">
        <v>38350.0</v>
      </c>
      <c r="L727" s="60" t="s">
        <v>18</v>
      </c>
      <c r="M727" s="63" t="s">
        <v>18</v>
      </c>
      <c r="N727" s="59" t="s">
        <v>18</v>
      </c>
      <c r="Q727" s="58"/>
      <c r="R727" s="591"/>
    </row>
    <row r="728">
      <c r="A728" s="63" t="s">
        <v>309</v>
      </c>
      <c r="B728" s="60" t="s">
        <v>5502</v>
      </c>
      <c r="C728" s="60" t="s">
        <v>13501</v>
      </c>
      <c r="D728" s="63" t="s">
        <v>18</v>
      </c>
      <c r="E728" s="63" t="s">
        <v>13502</v>
      </c>
      <c r="F728" s="63" t="s">
        <v>13472</v>
      </c>
      <c r="G728" s="60" t="s">
        <v>18</v>
      </c>
      <c r="H728" s="126">
        <v>43208.0</v>
      </c>
      <c r="I728" s="126">
        <v>43208.0</v>
      </c>
      <c r="J728" s="121" t="s">
        <v>13503</v>
      </c>
      <c r="K728" s="59">
        <v>53443.0</v>
      </c>
      <c r="L728" s="60" t="s">
        <v>18</v>
      </c>
      <c r="M728" s="63" t="s">
        <v>18</v>
      </c>
      <c r="N728" s="59" t="s">
        <v>18</v>
      </c>
      <c r="Q728" s="58"/>
      <c r="R728" s="591"/>
    </row>
    <row r="729" ht="25.5" customHeight="1">
      <c r="A729" s="63" t="s">
        <v>309</v>
      </c>
      <c r="B729" s="60" t="s">
        <v>8789</v>
      </c>
      <c r="C729" s="60" t="s">
        <v>309</v>
      </c>
      <c r="D729" s="63" t="s">
        <v>18</v>
      </c>
      <c r="E729" s="63" t="s">
        <v>13504</v>
      </c>
      <c r="F729" s="63" t="s">
        <v>13472</v>
      </c>
      <c r="G729" s="60" t="s">
        <v>18</v>
      </c>
      <c r="H729" s="126">
        <v>43208.0</v>
      </c>
      <c r="I729" s="126">
        <v>43208.0</v>
      </c>
      <c r="J729" s="121" t="s">
        <v>13503</v>
      </c>
      <c r="K729" s="59">
        <v>110998.0</v>
      </c>
      <c r="L729" s="60" t="s">
        <v>18</v>
      </c>
      <c r="M729" s="63" t="s">
        <v>18</v>
      </c>
      <c r="N729" s="59" t="s">
        <v>18</v>
      </c>
      <c r="Q729" s="58"/>
      <c r="R729" s="591"/>
    </row>
    <row r="730" ht="26.25" customHeight="1">
      <c r="A730" s="63" t="s">
        <v>309</v>
      </c>
      <c r="B730" s="60" t="s">
        <v>108</v>
      </c>
      <c r="C730" s="60" t="s">
        <v>309</v>
      </c>
      <c r="D730" s="63" t="s">
        <v>18</v>
      </c>
      <c r="E730" s="63" t="s">
        <v>13505</v>
      </c>
      <c r="F730" s="63" t="s">
        <v>13472</v>
      </c>
      <c r="G730" s="60" t="s">
        <v>18</v>
      </c>
      <c r="H730" s="126">
        <v>43218.0</v>
      </c>
      <c r="I730" s="126">
        <v>43218.0</v>
      </c>
      <c r="J730" s="121" t="s">
        <v>13506</v>
      </c>
      <c r="K730" s="59">
        <v>57100.0</v>
      </c>
      <c r="L730" s="60" t="s">
        <v>18</v>
      </c>
      <c r="M730" s="63" t="s">
        <v>18</v>
      </c>
      <c r="N730" s="59" t="s">
        <v>18</v>
      </c>
      <c r="Q730" s="58"/>
      <c r="R730" s="591"/>
    </row>
    <row r="731" ht="26.25" customHeight="1">
      <c r="A731" s="63" t="s">
        <v>309</v>
      </c>
      <c r="B731" s="60" t="s">
        <v>108</v>
      </c>
      <c r="C731" s="60" t="s">
        <v>309</v>
      </c>
      <c r="D731" s="63" t="s">
        <v>18</v>
      </c>
      <c r="E731" s="63" t="s">
        <v>13507</v>
      </c>
      <c r="F731" s="63" t="s">
        <v>13472</v>
      </c>
      <c r="G731" s="60" t="s">
        <v>18</v>
      </c>
      <c r="H731" s="126">
        <v>43248.0</v>
      </c>
      <c r="I731" s="126">
        <v>43248.0</v>
      </c>
      <c r="J731" s="121" t="s">
        <v>13508</v>
      </c>
      <c r="K731" s="59">
        <v>210700.0</v>
      </c>
      <c r="L731" s="60" t="s">
        <v>18</v>
      </c>
      <c r="M731" s="63" t="s">
        <v>18</v>
      </c>
      <c r="N731" s="59" t="s">
        <v>18</v>
      </c>
      <c r="Q731" s="58"/>
      <c r="R731" s="591"/>
    </row>
    <row r="732" ht="26.25" customHeight="1">
      <c r="A732" s="63" t="s">
        <v>12079</v>
      </c>
      <c r="B732" s="60" t="s">
        <v>6725</v>
      </c>
      <c r="C732" s="60" t="s">
        <v>6726</v>
      </c>
      <c r="D732" s="63" t="s">
        <v>18</v>
      </c>
      <c r="E732" s="63" t="s">
        <v>6727</v>
      </c>
      <c r="F732" s="63" t="s">
        <v>13472</v>
      </c>
      <c r="G732" s="60" t="s">
        <v>2440</v>
      </c>
      <c r="H732" s="126">
        <v>43124.0</v>
      </c>
      <c r="I732" s="126">
        <v>43124.0</v>
      </c>
      <c r="J732" s="121" t="s">
        <v>13509</v>
      </c>
      <c r="K732" s="59">
        <v>4440308.0</v>
      </c>
      <c r="L732" s="60" t="s">
        <v>6729</v>
      </c>
      <c r="M732" s="61" t="s">
        <v>6730</v>
      </c>
      <c r="N732" s="66">
        <v>3996277.2</v>
      </c>
      <c r="Q732" s="58"/>
      <c r="R732" s="591"/>
    </row>
    <row r="733" ht="38.25" customHeight="1">
      <c r="A733" s="63" t="s">
        <v>12103</v>
      </c>
      <c r="B733" s="60" t="s">
        <v>13510</v>
      </c>
      <c r="C733" s="60" t="s">
        <v>13511</v>
      </c>
      <c r="D733" s="63" t="s">
        <v>18</v>
      </c>
      <c r="E733" s="63" t="s">
        <v>13512</v>
      </c>
      <c r="F733" s="63" t="s">
        <v>13472</v>
      </c>
      <c r="G733" s="60" t="s">
        <v>5302</v>
      </c>
      <c r="H733" s="126">
        <v>43140.0</v>
      </c>
      <c r="I733" s="126">
        <v>43140.0</v>
      </c>
      <c r="J733" s="65" t="s">
        <v>13513</v>
      </c>
      <c r="K733" s="59">
        <v>423000.0</v>
      </c>
      <c r="L733" s="60" t="s">
        <v>13514</v>
      </c>
      <c r="M733" s="63" t="s">
        <v>18</v>
      </c>
      <c r="N733" s="66">
        <v>423000.0</v>
      </c>
      <c r="Q733" s="58"/>
      <c r="R733" s="591"/>
    </row>
    <row r="734">
      <c r="A734" s="63" t="s">
        <v>12079</v>
      </c>
      <c r="B734" s="60" t="s">
        <v>13515</v>
      </c>
      <c r="C734" s="60" t="s">
        <v>571</v>
      </c>
      <c r="D734" s="63" t="s">
        <v>18</v>
      </c>
      <c r="E734" s="63" t="s">
        <v>13516</v>
      </c>
      <c r="F734" s="63" t="s">
        <v>13472</v>
      </c>
      <c r="G734" s="60" t="s">
        <v>6719</v>
      </c>
      <c r="H734" s="126">
        <v>43187.0</v>
      </c>
      <c r="I734" s="126">
        <v>43187.0</v>
      </c>
      <c r="J734" s="121" t="s">
        <v>12676</v>
      </c>
      <c r="K734" s="59">
        <v>1143048.0</v>
      </c>
      <c r="L734" s="60" t="s">
        <v>13517</v>
      </c>
      <c r="M734" s="61" t="s">
        <v>13518</v>
      </c>
      <c r="N734" s="66">
        <v>571524.0</v>
      </c>
      <c r="Q734" s="58"/>
      <c r="R734" s="591"/>
    </row>
    <row r="735" ht="24.0" customHeight="1">
      <c r="A735" s="63" t="s">
        <v>12175</v>
      </c>
      <c r="B735" s="60" t="s">
        <v>7449</v>
      </c>
      <c r="C735" s="60" t="s">
        <v>6178</v>
      </c>
      <c r="D735" s="63" t="s">
        <v>18</v>
      </c>
      <c r="E735" s="63" t="s">
        <v>13519</v>
      </c>
      <c r="F735" s="63" t="s">
        <v>13472</v>
      </c>
      <c r="G735" s="60" t="s">
        <v>18</v>
      </c>
      <c r="H735" s="126">
        <v>43181.0</v>
      </c>
      <c r="I735" s="126">
        <v>43181.0</v>
      </c>
      <c r="J735" s="121" t="s">
        <v>13363</v>
      </c>
      <c r="K735" s="59">
        <v>195576.0</v>
      </c>
      <c r="L735" s="60" t="s">
        <v>13520</v>
      </c>
      <c r="M735" s="61" t="s">
        <v>13521</v>
      </c>
      <c r="N735" s="66">
        <v>195576.0</v>
      </c>
      <c r="Q735" s="58"/>
      <c r="R735" s="591"/>
    </row>
    <row r="736" ht="26.25" customHeight="1">
      <c r="A736" s="63" t="s">
        <v>12079</v>
      </c>
      <c r="B736" s="60" t="s">
        <v>6282</v>
      </c>
      <c r="C736" s="60" t="s">
        <v>153</v>
      </c>
      <c r="D736" s="63" t="s">
        <v>18</v>
      </c>
      <c r="E736" s="63" t="s">
        <v>13522</v>
      </c>
      <c r="F736" s="63" t="s">
        <v>13472</v>
      </c>
      <c r="G736" s="60" t="s">
        <v>2440</v>
      </c>
      <c r="H736" s="126">
        <v>43266.0</v>
      </c>
      <c r="I736" s="126">
        <v>43266.0</v>
      </c>
      <c r="J736" s="121" t="s">
        <v>13523</v>
      </c>
      <c r="K736" s="59">
        <v>532982.0</v>
      </c>
      <c r="L736" s="60" t="s">
        <v>13524</v>
      </c>
      <c r="M736" s="61" t="s">
        <v>13525</v>
      </c>
      <c r="N736" s="66">
        <v>159894.6</v>
      </c>
      <c r="Q736" s="58"/>
      <c r="R736" s="591"/>
    </row>
    <row r="737" ht="26.25" customHeight="1">
      <c r="A737" s="63" t="s">
        <v>12079</v>
      </c>
      <c r="B737" s="60" t="s">
        <v>6282</v>
      </c>
      <c r="C737" s="60" t="s">
        <v>153</v>
      </c>
      <c r="D737" s="63" t="s">
        <v>18</v>
      </c>
      <c r="E737" s="63" t="s">
        <v>13522</v>
      </c>
      <c r="F737" s="63" t="s">
        <v>13472</v>
      </c>
      <c r="G737" s="60" t="s">
        <v>2440</v>
      </c>
      <c r="H737" s="126">
        <v>43118.0</v>
      </c>
      <c r="I737" s="126">
        <v>43118.0</v>
      </c>
      <c r="J737" s="121" t="s">
        <v>13526</v>
      </c>
      <c r="K737" s="59">
        <v>532982.0</v>
      </c>
      <c r="L737" s="60" t="s">
        <v>13524</v>
      </c>
      <c r="M737" s="61" t="s">
        <v>13525</v>
      </c>
      <c r="N737" s="66">
        <v>373087.4</v>
      </c>
      <c r="Q737" s="58"/>
      <c r="R737" s="591"/>
    </row>
    <row r="738" ht="26.25" customHeight="1">
      <c r="A738" s="63" t="s">
        <v>12079</v>
      </c>
      <c r="B738" s="60" t="s">
        <v>13527</v>
      </c>
      <c r="C738" s="60" t="s">
        <v>6592</v>
      </c>
      <c r="D738" s="63" t="s">
        <v>18</v>
      </c>
      <c r="E738" s="63" t="s">
        <v>13528</v>
      </c>
      <c r="F738" s="63" t="s">
        <v>13472</v>
      </c>
      <c r="G738" s="60" t="s">
        <v>18</v>
      </c>
      <c r="H738" s="126">
        <v>43150.0</v>
      </c>
      <c r="I738" s="126">
        <v>43150.0</v>
      </c>
      <c r="J738" s="121" t="s">
        <v>13529</v>
      </c>
      <c r="K738" s="59">
        <v>227548.0</v>
      </c>
      <c r="L738" s="60" t="s">
        <v>13530</v>
      </c>
      <c r="M738" s="61" t="s">
        <v>13531</v>
      </c>
      <c r="N738" s="66">
        <v>11374.0</v>
      </c>
      <c r="Q738" s="58"/>
      <c r="R738" s="591"/>
    </row>
    <row r="739" ht="26.25" customHeight="1">
      <c r="A739" s="63" t="s">
        <v>12079</v>
      </c>
      <c r="B739" s="60" t="s">
        <v>13527</v>
      </c>
      <c r="C739" s="60" t="s">
        <v>6592</v>
      </c>
      <c r="D739" s="63" t="s">
        <v>18</v>
      </c>
      <c r="E739" s="63" t="s">
        <v>13528</v>
      </c>
      <c r="F739" s="63" t="s">
        <v>13472</v>
      </c>
      <c r="G739" s="60" t="s">
        <v>18</v>
      </c>
      <c r="H739" s="126">
        <v>43153.0</v>
      </c>
      <c r="I739" s="126">
        <v>43153.0</v>
      </c>
      <c r="J739" s="121" t="s">
        <v>13532</v>
      </c>
      <c r="K739" s="59">
        <v>227548.0</v>
      </c>
      <c r="L739" s="60" t="s">
        <v>13530</v>
      </c>
      <c r="M739" s="61" t="s">
        <v>13531</v>
      </c>
      <c r="N739" s="66">
        <v>102400.0</v>
      </c>
      <c r="Q739" s="58"/>
      <c r="R739" s="591"/>
    </row>
    <row r="740" ht="26.25" customHeight="1">
      <c r="A740" s="63" t="s">
        <v>12079</v>
      </c>
      <c r="B740" s="60" t="s">
        <v>13527</v>
      </c>
      <c r="C740" s="60" t="s">
        <v>6592</v>
      </c>
      <c r="D740" s="63" t="s">
        <v>18</v>
      </c>
      <c r="E740" s="63" t="s">
        <v>13528</v>
      </c>
      <c r="F740" s="63" t="s">
        <v>13472</v>
      </c>
      <c r="G740" s="60" t="s">
        <v>18</v>
      </c>
      <c r="H740" s="126">
        <v>43276.0</v>
      </c>
      <c r="I740" s="126">
        <v>43276.0</v>
      </c>
      <c r="J740" s="121" t="s">
        <v>13533</v>
      </c>
      <c r="K740" s="59">
        <v>227548.0</v>
      </c>
      <c r="L740" s="60" t="s">
        <v>13530</v>
      </c>
      <c r="M740" s="61" t="s">
        <v>13531</v>
      </c>
      <c r="N740" s="66">
        <v>113774.0</v>
      </c>
      <c r="Q740" s="58"/>
      <c r="R740" s="591"/>
    </row>
    <row r="741">
      <c r="A741" s="63" t="s">
        <v>12175</v>
      </c>
      <c r="B741" s="60" t="s">
        <v>636</v>
      </c>
      <c r="C741" s="60" t="s">
        <v>8052</v>
      </c>
      <c r="D741" s="63" t="s">
        <v>18</v>
      </c>
      <c r="E741" s="63" t="s">
        <v>8053</v>
      </c>
      <c r="F741" s="63" t="s">
        <v>13472</v>
      </c>
      <c r="G741" s="60" t="s">
        <v>18</v>
      </c>
      <c r="H741" s="126">
        <v>43195.0</v>
      </c>
      <c r="I741" s="126">
        <v>43195.0</v>
      </c>
      <c r="J741" s="127" t="s">
        <v>13534</v>
      </c>
      <c r="K741" s="59">
        <v>1.53646E7</v>
      </c>
      <c r="L741" s="60" t="s">
        <v>8054</v>
      </c>
      <c r="M741" s="61" t="s">
        <v>8055</v>
      </c>
      <c r="N741" s="59" t="s">
        <v>18</v>
      </c>
      <c r="O741" s="152"/>
      <c r="P741" s="152"/>
      <c r="Q741" s="58"/>
      <c r="R741" s="591"/>
      <c r="S741" s="152"/>
      <c r="T741" s="152"/>
      <c r="U741" s="152"/>
      <c r="V741" s="152"/>
      <c r="W741" s="152"/>
      <c r="X741" s="152"/>
      <c r="Y741" s="152"/>
      <c r="Z741" s="152"/>
      <c r="AA741" s="152"/>
      <c r="AB741" s="152"/>
      <c r="AC741" s="152"/>
      <c r="AD741" s="152"/>
    </row>
    <row r="742">
      <c r="A742" s="63">
        <v>1.0</v>
      </c>
      <c r="B742" s="60" t="s">
        <v>1197</v>
      </c>
      <c r="C742" s="60" t="s">
        <v>13535</v>
      </c>
      <c r="D742" s="63">
        <v>1226.0</v>
      </c>
      <c r="E742" s="63" t="s">
        <v>18</v>
      </c>
      <c r="F742" s="63" t="s">
        <v>1063</v>
      </c>
      <c r="G742" s="60" t="s">
        <v>18</v>
      </c>
      <c r="H742" s="126">
        <v>43437.0</v>
      </c>
      <c r="I742" s="126">
        <v>43438.0</v>
      </c>
      <c r="J742" s="121" t="s">
        <v>13536</v>
      </c>
      <c r="K742" s="59" t="s">
        <v>18</v>
      </c>
      <c r="L742" s="60" t="s">
        <v>18</v>
      </c>
      <c r="M742" s="63" t="s">
        <v>18</v>
      </c>
      <c r="N742" s="59" t="s">
        <v>18</v>
      </c>
      <c r="O742" s="152"/>
      <c r="P742" s="152"/>
      <c r="Q742" s="58"/>
      <c r="R742" s="591"/>
      <c r="S742" s="152"/>
      <c r="T742" s="152"/>
      <c r="U742" s="152"/>
      <c r="V742" s="152"/>
      <c r="W742" s="152"/>
      <c r="X742" s="152"/>
      <c r="Y742" s="152"/>
      <c r="Z742" s="152"/>
      <c r="AA742" s="152"/>
      <c r="AB742" s="152"/>
      <c r="AC742" s="152"/>
      <c r="AD742" s="152"/>
    </row>
    <row r="743">
      <c r="A743" s="63" t="s">
        <v>309</v>
      </c>
      <c r="B743" s="60" t="s">
        <v>197</v>
      </c>
      <c r="C743" s="60" t="s">
        <v>13537</v>
      </c>
      <c r="D743" s="63">
        <v>169.0</v>
      </c>
      <c r="E743" s="63" t="s">
        <v>18</v>
      </c>
      <c r="F743" s="63" t="s">
        <v>1063</v>
      </c>
      <c r="G743" s="60" t="s">
        <v>18</v>
      </c>
      <c r="H743" s="126">
        <v>43138.0</v>
      </c>
      <c r="I743" s="126">
        <v>43145.0</v>
      </c>
      <c r="J743" s="121" t="s">
        <v>13538</v>
      </c>
      <c r="K743" s="59" t="s">
        <v>18</v>
      </c>
      <c r="L743" s="60" t="s">
        <v>18</v>
      </c>
      <c r="M743" s="63" t="s">
        <v>18</v>
      </c>
      <c r="N743" s="59" t="s">
        <v>18</v>
      </c>
      <c r="Q743" s="58"/>
      <c r="R743" s="591"/>
    </row>
    <row r="744">
      <c r="A744" s="63" t="s">
        <v>12079</v>
      </c>
      <c r="B744" s="60" t="s">
        <v>13539</v>
      </c>
      <c r="C744" s="60" t="s">
        <v>13540</v>
      </c>
      <c r="D744" s="63">
        <v>190.0</v>
      </c>
      <c r="E744" s="63" t="s">
        <v>18</v>
      </c>
      <c r="F744" s="63" t="s">
        <v>1063</v>
      </c>
      <c r="G744" s="60" t="s">
        <v>6948</v>
      </c>
      <c r="H744" s="126">
        <v>43146.0</v>
      </c>
      <c r="I744" s="126">
        <v>43158.0</v>
      </c>
      <c r="J744" s="121" t="s">
        <v>13541</v>
      </c>
      <c r="K744" s="59" t="s">
        <v>18</v>
      </c>
      <c r="L744" s="60" t="s">
        <v>18</v>
      </c>
      <c r="M744" s="63" t="s">
        <v>18</v>
      </c>
      <c r="N744" s="59" t="s">
        <v>18</v>
      </c>
      <c r="Q744" s="58"/>
      <c r="R744" s="591"/>
    </row>
    <row r="745">
      <c r="A745" s="63" t="s">
        <v>12079</v>
      </c>
      <c r="B745" s="60" t="s">
        <v>13542</v>
      </c>
      <c r="C745" s="60" t="s">
        <v>13543</v>
      </c>
      <c r="D745" s="63">
        <v>331.0</v>
      </c>
      <c r="E745" s="63" t="s">
        <v>18</v>
      </c>
      <c r="F745" s="63" t="s">
        <v>1063</v>
      </c>
      <c r="G745" s="60" t="s">
        <v>18</v>
      </c>
      <c r="H745" s="126">
        <v>43186.0</v>
      </c>
      <c r="I745" s="126">
        <v>43189.0</v>
      </c>
      <c r="J745" s="121" t="s">
        <v>13544</v>
      </c>
      <c r="K745" s="59" t="s">
        <v>18</v>
      </c>
      <c r="L745" s="60"/>
      <c r="M745" s="63" t="s">
        <v>18</v>
      </c>
      <c r="N745" s="59" t="s">
        <v>18</v>
      </c>
      <c r="Q745" s="58"/>
      <c r="R745" s="591"/>
    </row>
    <row r="746" ht="22.5" customHeight="1">
      <c r="A746" s="63" t="s">
        <v>12175</v>
      </c>
      <c r="B746" s="60" t="s">
        <v>13545</v>
      </c>
      <c r="C746" s="60" t="s">
        <v>217</v>
      </c>
      <c r="D746" s="63">
        <v>291.0</v>
      </c>
      <c r="E746" s="63" t="s">
        <v>18</v>
      </c>
      <c r="F746" s="63" t="s">
        <v>1063</v>
      </c>
      <c r="G746" s="60" t="s">
        <v>18</v>
      </c>
      <c r="H746" s="126">
        <v>43193.0</v>
      </c>
      <c r="I746" s="126">
        <v>43200.0</v>
      </c>
      <c r="J746" s="121" t="s">
        <v>13546</v>
      </c>
      <c r="K746" s="59" t="s">
        <v>18</v>
      </c>
      <c r="L746" s="60" t="s">
        <v>18</v>
      </c>
      <c r="M746" s="63" t="s">
        <v>18</v>
      </c>
      <c r="N746" s="59" t="s">
        <v>18</v>
      </c>
      <c r="Q746" s="58"/>
      <c r="R746" s="591"/>
    </row>
    <row r="747" ht="31.5" customHeight="1">
      <c r="A747" s="63" t="s">
        <v>12079</v>
      </c>
      <c r="B747" s="60" t="s">
        <v>13547</v>
      </c>
      <c r="C747" s="60" t="s">
        <v>13548</v>
      </c>
      <c r="D747" s="63">
        <v>358.0</v>
      </c>
      <c r="E747" s="63" t="s">
        <v>18</v>
      </c>
      <c r="F747" s="63" t="s">
        <v>1063</v>
      </c>
      <c r="G747" s="60" t="s">
        <v>6959</v>
      </c>
      <c r="H747" s="126">
        <v>43208.0</v>
      </c>
      <c r="I747" s="126">
        <v>43208.0</v>
      </c>
      <c r="J747" s="121" t="s">
        <v>13549</v>
      </c>
      <c r="K747" s="59" t="s">
        <v>18</v>
      </c>
      <c r="L747" s="60" t="s">
        <v>18</v>
      </c>
      <c r="M747" s="63" t="s">
        <v>18</v>
      </c>
      <c r="N747" s="59" t="s">
        <v>18</v>
      </c>
      <c r="Q747" s="58"/>
      <c r="R747" s="591"/>
    </row>
    <row r="748" ht="26.25" customHeight="1">
      <c r="A748" s="63" t="s">
        <v>12103</v>
      </c>
      <c r="B748" s="60" t="s">
        <v>13550</v>
      </c>
      <c r="C748" s="60" t="s">
        <v>13551</v>
      </c>
      <c r="D748" s="63">
        <v>654.0</v>
      </c>
      <c r="E748" s="63" t="s">
        <v>18</v>
      </c>
      <c r="F748" s="63" t="s">
        <v>1063</v>
      </c>
      <c r="G748" s="60" t="s">
        <v>5060</v>
      </c>
      <c r="H748" s="64">
        <v>43273.0</v>
      </c>
      <c r="I748" s="126">
        <v>43339.0</v>
      </c>
      <c r="J748" s="121" t="s">
        <v>13552</v>
      </c>
      <c r="K748" s="63" t="s">
        <v>18</v>
      </c>
      <c r="L748" s="60" t="s">
        <v>18</v>
      </c>
      <c r="M748" s="63" t="s">
        <v>18</v>
      </c>
      <c r="N748" s="59" t="s">
        <v>18</v>
      </c>
      <c r="Q748" s="58"/>
      <c r="R748" s="591"/>
    </row>
    <row r="749" ht="26.25" customHeight="1">
      <c r="A749" s="63">
        <v>1.0</v>
      </c>
      <c r="B749" s="60" t="s">
        <v>13553</v>
      </c>
      <c r="C749" s="60" t="s">
        <v>577</v>
      </c>
      <c r="D749" s="63">
        <v>1147.0</v>
      </c>
      <c r="E749" s="63" t="s">
        <v>18</v>
      </c>
      <c r="F749" s="63" t="s">
        <v>1063</v>
      </c>
      <c r="G749" s="60" t="s">
        <v>18</v>
      </c>
      <c r="H749" s="126">
        <v>43413.0</v>
      </c>
      <c r="I749" s="126">
        <v>43416.0</v>
      </c>
      <c r="J749" s="121" t="s">
        <v>13554</v>
      </c>
      <c r="K749" s="59" t="s">
        <v>18</v>
      </c>
      <c r="L749" s="60" t="s">
        <v>18</v>
      </c>
      <c r="M749" s="63" t="s">
        <v>18</v>
      </c>
      <c r="N749" s="59" t="s">
        <v>18</v>
      </c>
      <c r="Q749" s="58"/>
      <c r="R749" s="591"/>
    </row>
    <row r="750">
      <c r="A750" s="63">
        <v>1.0</v>
      </c>
      <c r="B750" s="60" t="s">
        <v>5662</v>
      </c>
      <c r="C750" s="60" t="s">
        <v>13555</v>
      </c>
      <c r="D750" s="63">
        <v>1193.0</v>
      </c>
      <c r="E750" s="63" t="s">
        <v>18</v>
      </c>
      <c r="F750" s="63" t="s">
        <v>1063</v>
      </c>
      <c r="G750" s="60" t="s">
        <v>18</v>
      </c>
      <c r="H750" s="126">
        <v>43426.0</v>
      </c>
      <c r="I750" s="126">
        <v>43426.0</v>
      </c>
      <c r="J750" s="121" t="s">
        <v>13556</v>
      </c>
      <c r="K750" s="59" t="s">
        <v>18</v>
      </c>
      <c r="L750" s="60" t="s">
        <v>18</v>
      </c>
      <c r="M750" s="61" t="s">
        <v>18</v>
      </c>
      <c r="N750" s="66" t="s">
        <v>18</v>
      </c>
      <c r="Q750" s="58"/>
      <c r="R750" s="591"/>
    </row>
    <row r="751" ht="26.25" customHeight="1">
      <c r="A751" s="63">
        <v>2.0</v>
      </c>
      <c r="B751" s="60" t="s">
        <v>13557</v>
      </c>
      <c r="C751" s="60" t="s">
        <v>116</v>
      </c>
      <c r="D751" s="63" t="s">
        <v>18</v>
      </c>
      <c r="E751" s="63" t="s">
        <v>13558</v>
      </c>
      <c r="F751" s="63" t="s">
        <v>1063</v>
      </c>
      <c r="G751" s="60" t="s">
        <v>18</v>
      </c>
      <c r="H751" s="126">
        <v>43474.0</v>
      </c>
      <c r="I751" s="126">
        <v>43474.0</v>
      </c>
      <c r="J751" s="121" t="s">
        <v>13559</v>
      </c>
      <c r="K751" s="59">
        <v>1.4801395E7</v>
      </c>
      <c r="L751" s="60" t="s">
        <v>13560</v>
      </c>
      <c r="M751" s="61" t="s">
        <v>13561</v>
      </c>
      <c r="N751" s="66">
        <v>1480739.5</v>
      </c>
      <c r="Q751" s="58"/>
      <c r="R751" s="591"/>
    </row>
    <row r="752" ht="26.25" customHeight="1">
      <c r="A752" s="63" t="s">
        <v>12103</v>
      </c>
      <c r="B752" s="60" t="s">
        <v>5582</v>
      </c>
      <c r="C752" s="60" t="s">
        <v>13562</v>
      </c>
      <c r="D752" s="63" t="s">
        <v>18</v>
      </c>
      <c r="E752" s="63" t="s">
        <v>13563</v>
      </c>
      <c r="F752" s="63" t="s">
        <v>1063</v>
      </c>
      <c r="G752" s="60" t="s">
        <v>2440</v>
      </c>
      <c r="H752" s="126">
        <v>43111.0</v>
      </c>
      <c r="I752" s="126">
        <v>43111.0</v>
      </c>
      <c r="J752" s="121" t="s">
        <v>13564</v>
      </c>
      <c r="K752" s="59">
        <v>4766750.0</v>
      </c>
      <c r="L752" s="60" t="s">
        <v>13565</v>
      </c>
      <c r="M752" s="61" t="s">
        <v>13566</v>
      </c>
      <c r="N752" s="66">
        <v>2383375.0</v>
      </c>
      <c r="Q752" s="58"/>
      <c r="R752" s="591"/>
    </row>
    <row r="753">
      <c r="A753" s="63" t="s">
        <v>18</v>
      </c>
      <c r="B753" s="60" t="s">
        <v>13567</v>
      </c>
      <c r="C753" s="60" t="s">
        <v>13568</v>
      </c>
      <c r="D753" s="63" t="s">
        <v>18</v>
      </c>
      <c r="E753" s="63" t="s">
        <v>1939</v>
      </c>
      <c r="F753" s="63" t="s">
        <v>1063</v>
      </c>
      <c r="G753" s="60" t="s">
        <v>18</v>
      </c>
      <c r="H753" s="126">
        <v>42985.0</v>
      </c>
      <c r="I753" s="126">
        <v>43109.0</v>
      </c>
      <c r="J753" s="121" t="s">
        <v>13569</v>
      </c>
      <c r="K753" s="59" t="s">
        <v>18</v>
      </c>
      <c r="L753" s="60" t="s">
        <v>18</v>
      </c>
      <c r="M753" s="63" t="s">
        <v>18</v>
      </c>
      <c r="N753" s="59" t="s">
        <v>18</v>
      </c>
      <c r="Q753" s="58"/>
      <c r="R753" s="591"/>
    </row>
    <row r="754">
      <c r="A754" s="63">
        <v>4.0</v>
      </c>
      <c r="B754" s="60" t="s">
        <v>13567</v>
      </c>
      <c r="C754" s="60" t="s">
        <v>13568</v>
      </c>
      <c r="D754" s="63" t="s">
        <v>18</v>
      </c>
      <c r="E754" s="63" t="s">
        <v>1939</v>
      </c>
      <c r="F754" s="63" t="s">
        <v>1063</v>
      </c>
      <c r="G754" s="60" t="s">
        <v>18</v>
      </c>
      <c r="H754" s="126">
        <v>43118.0</v>
      </c>
      <c r="I754" s="126">
        <v>43118.0</v>
      </c>
      <c r="J754" s="121" t="s">
        <v>13570</v>
      </c>
      <c r="K754" s="59">
        <f>6917300*2</f>
        <v>13834600</v>
      </c>
      <c r="L754" s="60" t="s">
        <v>13571</v>
      </c>
      <c r="M754" s="61" t="s">
        <v>1942</v>
      </c>
      <c r="N754" s="66">
        <v>6917300.0</v>
      </c>
      <c r="Q754" s="58"/>
      <c r="R754" s="591"/>
    </row>
    <row r="755">
      <c r="A755" s="63" t="s">
        <v>12103</v>
      </c>
      <c r="B755" s="60" t="s">
        <v>13572</v>
      </c>
      <c r="C755" s="60" t="s">
        <v>13573</v>
      </c>
      <c r="D755" s="63" t="s">
        <v>18</v>
      </c>
      <c r="E755" s="63" t="s">
        <v>1939</v>
      </c>
      <c r="F755" s="63" t="s">
        <v>1063</v>
      </c>
      <c r="G755" s="60" t="s">
        <v>4982</v>
      </c>
      <c r="H755" s="126">
        <v>43109.0</v>
      </c>
      <c r="I755" s="126">
        <v>43462.0</v>
      </c>
      <c r="J755" s="121" t="s">
        <v>13574</v>
      </c>
      <c r="K755" s="598">
        <f>18000000*70</f>
        <v>1260000000</v>
      </c>
      <c r="L755" s="60" t="s">
        <v>18</v>
      </c>
      <c r="M755" s="61" t="s">
        <v>1942</v>
      </c>
      <c r="N755" s="59" t="s">
        <v>18</v>
      </c>
      <c r="Q755" s="58"/>
      <c r="R755" s="591"/>
    </row>
    <row r="756" ht="26.25" customHeight="1">
      <c r="A756" s="63" t="s">
        <v>12175</v>
      </c>
      <c r="B756" s="60" t="s">
        <v>636</v>
      </c>
      <c r="C756" s="60" t="s">
        <v>13575</v>
      </c>
      <c r="D756" s="63" t="s">
        <v>18</v>
      </c>
      <c r="E756" s="63" t="s">
        <v>13576</v>
      </c>
      <c r="F756" s="63" t="s">
        <v>1063</v>
      </c>
      <c r="G756" s="60" t="s">
        <v>7166</v>
      </c>
      <c r="H756" s="126">
        <v>43165.0</v>
      </c>
      <c r="I756" s="126">
        <v>43165.0</v>
      </c>
      <c r="J756" s="121" t="s">
        <v>13577</v>
      </c>
      <c r="K756" s="59">
        <v>2866559.0</v>
      </c>
      <c r="L756" s="60" t="s">
        <v>13578</v>
      </c>
      <c r="M756" s="61" t="s">
        <v>13579</v>
      </c>
      <c r="N756" s="66">
        <v>491300.0</v>
      </c>
      <c r="Q756" s="58"/>
      <c r="R756" s="591"/>
    </row>
    <row r="757">
      <c r="A757" s="63" t="s">
        <v>12175</v>
      </c>
      <c r="B757" s="60" t="s">
        <v>636</v>
      </c>
      <c r="C757" s="60" t="s">
        <v>13575</v>
      </c>
      <c r="D757" s="63" t="s">
        <v>18</v>
      </c>
      <c r="E757" s="63" t="s">
        <v>13576</v>
      </c>
      <c r="F757" s="63" t="s">
        <v>1063</v>
      </c>
      <c r="G757" s="60" t="s">
        <v>7166</v>
      </c>
      <c r="H757" s="126">
        <v>43124.0</v>
      </c>
      <c r="I757" s="126">
        <v>43124.0</v>
      </c>
      <c r="J757" s="121" t="s">
        <v>13580</v>
      </c>
      <c r="K757" s="59">
        <v>2866559.0</v>
      </c>
      <c r="L757" s="60" t="s">
        <v>13578</v>
      </c>
      <c r="M757" s="61" t="s">
        <v>13579</v>
      </c>
      <c r="N757" s="66">
        <v>941979.5</v>
      </c>
      <c r="Q757" s="58"/>
      <c r="R757" s="591"/>
    </row>
    <row r="758" ht="24.0" customHeight="1">
      <c r="A758" s="63" t="s">
        <v>12103</v>
      </c>
      <c r="B758" s="60" t="s">
        <v>13581</v>
      </c>
      <c r="C758" s="60" t="s">
        <v>153</v>
      </c>
      <c r="D758" s="63">
        <v>72.0</v>
      </c>
      <c r="E758" s="63" t="s">
        <v>13582</v>
      </c>
      <c r="F758" s="63" t="s">
        <v>1063</v>
      </c>
      <c r="G758" s="60" t="s">
        <v>18</v>
      </c>
      <c r="H758" s="126">
        <v>43122.0</v>
      </c>
      <c r="I758" s="126">
        <v>43129.0</v>
      </c>
      <c r="J758" s="121" t="s">
        <v>13583</v>
      </c>
      <c r="K758" s="59">
        <v>628076.0</v>
      </c>
      <c r="L758" s="60" t="s">
        <v>18</v>
      </c>
      <c r="M758" s="63" t="s">
        <v>18</v>
      </c>
      <c r="N758" s="59" t="s">
        <v>18</v>
      </c>
      <c r="Q758" s="58"/>
      <c r="R758" s="591"/>
    </row>
    <row r="759">
      <c r="A759" s="63" t="s">
        <v>12175</v>
      </c>
      <c r="B759" s="60" t="s">
        <v>197</v>
      </c>
      <c r="C759" s="60" t="s">
        <v>2375</v>
      </c>
      <c r="D759" s="63" t="s">
        <v>18</v>
      </c>
      <c r="E759" s="63" t="s">
        <v>13584</v>
      </c>
      <c r="F759" s="63" t="s">
        <v>1063</v>
      </c>
      <c r="G759" s="60" t="s">
        <v>6719</v>
      </c>
      <c r="H759" s="126">
        <v>43255.0</v>
      </c>
      <c r="I759" s="126">
        <v>43255.0</v>
      </c>
      <c r="J759" s="121" t="s">
        <v>13585</v>
      </c>
      <c r="K759" s="59">
        <v>2.4E7</v>
      </c>
      <c r="L759" s="60" t="s">
        <v>13586</v>
      </c>
      <c r="M759" s="61" t="s">
        <v>13587</v>
      </c>
      <c r="N759" s="66">
        <v>348000.0</v>
      </c>
      <c r="Q759" s="58"/>
      <c r="R759" s="591"/>
    </row>
    <row r="760" ht="33.75" customHeight="1">
      <c r="A760" s="63" t="s">
        <v>12175</v>
      </c>
      <c r="B760" s="60" t="s">
        <v>197</v>
      </c>
      <c r="C760" s="60" t="s">
        <v>2375</v>
      </c>
      <c r="D760" s="63" t="s">
        <v>18</v>
      </c>
      <c r="E760" s="63" t="s">
        <v>13584</v>
      </c>
      <c r="F760" s="63" t="s">
        <v>1063</v>
      </c>
      <c r="G760" s="60" t="s">
        <v>6719</v>
      </c>
      <c r="H760" s="126">
        <v>43147.0</v>
      </c>
      <c r="I760" s="126">
        <v>43147.0</v>
      </c>
      <c r="J760" s="121" t="s">
        <v>13588</v>
      </c>
      <c r="K760" s="59">
        <v>2.4E7</v>
      </c>
      <c r="L760" s="60" t="s">
        <v>13586</v>
      </c>
      <c r="M760" s="61" t="s">
        <v>13587</v>
      </c>
      <c r="N760" s="66">
        <v>7088900.0</v>
      </c>
      <c r="Q760" s="58"/>
      <c r="R760" s="591"/>
    </row>
    <row r="761" ht="33.75" customHeight="1">
      <c r="A761" s="63" t="s">
        <v>12175</v>
      </c>
      <c r="B761" s="60" t="s">
        <v>197</v>
      </c>
      <c r="C761" s="60" t="s">
        <v>2375</v>
      </c>
      <c r="D761" s="63" t="s">
        <v>18</v>
      </c>
      <c r="E761" s="63" t="s">
        <v>13584</v>
      </c>
      <c r="F761" s="63" t="s">
        <v>1063</v>
      </c>
      <c r="G761" s="60" t="s">
        <v>6719</v>
      </c>
      <c r="H761" s="126">
        <v>43251.0</v>
      </c>
      <c r="I761" s="126">
        <v>43251.0</v>
      </c>
      <c r="J761" s="121" t="s">
        <v>13440</v>
      </c>
      <c r="K761" s="59">
        <v>2.4E7</v>
      </c>
      <c r="L761" s="60" t="s">
        <v>13586</v>
      </c>
      <c r="M761" s="61" t="s">
        <v>13587</v>
      </c>
      <c r="N761" s="66">
        <f>190812.3+1020499.5+1387290.3+7088900</f>
        <v>9687502.1</v>
      </c>
      <c r="Q761" s="58"/>
      <c r="R761" s="591"/>
    </row>
    <row r="762">
      <c r="A762" s="63" t="s">
        <v>12079</v>
      </c>
      <c r="B762" s="60" t="s">
        <v>8823</v>
      </c>
      <c r="C762" s="60" t="s">
        <v>116</v>
      </c>
      <c r="D762" s="63" t="s">
        <v>18</v>
      </c>
      <c r="E762" s="63" t="s">
        <v>13589</v>
      </c>
      <c r="F762" s="63" t="s">
        <v>1063</v>
      </c>
      <c r="G762" s="60" t="s">
        <v>5228</v>
      </c>
      <c r="H762" s="126">
        <v>43276.0</v>
      </c>
      <c r="I762" s="126">
        <v>43276.0</v>
      </c>
      <c r="J762" s="121" t="s">
        <v>13533</v>
      </c>
      <c r="K762" s="59">
        <v>1.47492882E7</v>
      </c>
      <c r="L762" s="60" t="s">
        <v>13590</v>
      </c>
      <c r="M762" s="61" t="s">
        <v>13591</v>
      </c>
      <c r="N762" s="66">
        <v>528177.58</v>
      </c>
      <c r="Q762" s="58"/>
      <c r="R762" s="591"/>
    </row>
    <row r="763" ht="26.25" customHeight="1">
      <c r="A763" s="63" t="s">
        <v>12079</v>
      </c>
      <c r="B763" s="60" t="s">
        <v>8823</v>
      </c>
      <c r="C763" s="60" t="s">
        <v>116</v>
      </c>
      <c r="D763" s="63" t="s">
        <v>18</v>
      </c>
      <c r="E763" s="63" t="s">
        <v>13589</v>
      </c>
      <c r="F763" s="63" t="s">
        <v>1063</v>
      </c>
      <c r="G763" s="60" t="s">
        <v>5228</v>
      </c>
      <c r="H763" s="126">
        <v>43276.0</v>
      </c>
      <c r="I763" s="126">
        <v>43276.0</v>
      </c>
      <c r="J763" s="121" t="s">
        <v>13533</v>
      </c>
      <c r="K763" s="59">
        <v>1.47492882E7</v>
      </c>
      <c r="L763" s="60" t="s">
        <v>13592</v>
      </c>
      <c r="M763" s="61" t="s">
        <v>13591</v>
      </c>
      <c r="N763" s="66">
        <v>3292688.93</v>
      </c>
      <c r="Q763" s="58"/>
      <c r="R763" s="591"/>
    </row>
    <row r="764" ht="26.25" customHeight="1">
      <c r="A764" s="63" t="s">
        <v>12079</v>
      </c>
      <c r="B764" s="60" t="s">
        <v>13593</v>
      </c>
      <c r="C764" s="60" t="s">
        <v>12164</v>
      </c>
      <c r="D764" s="63" t="s">
        <v>18</v>
      </c>
      <c r="E764" s="63" t="s">
        <v>13594</v>
      </c>
      <c r="F764" s="63" t="s">
        <v>1063</v>
      </c>
      <c r="G764" s="60" t="s">
        <v>2440</v>
      </c>
      <c r="H764" s="126">
        <v>43199.0</v>
      </c>
      <c r="I764" s="126">
        <v>43199.0</v>
      </c>
      <c r="J764" s="121" t="s">
        <v>13595</v>
      </c>
      <c r="K764" s="59">
        <v>1716519.99</v>
      </c>
      <c r="L764" s="60" t="s">
        <v>13596</v>
      </c>
      <c r="M764" s="61" t="s">
        <v>13597</v>
      </c>
      <c r="N764" s="66">
        <v>1716519.99</v>
      </c>
      <c r="Q764" s="58"/>
      <c r="R764" s="591"/>
    </row>
    <row r="765" ht="23.25" customHeight="1">
      <c r="A765" s="63" t="s">
        <v>12103</v>
      </c>
      <c r="B765" s="60" t="s">
        <v>5582</v>
      </c>
      <c r="C765" s="60" t="s">
        <v>326</v>
      </c>
      <c r="D765" s="63">
        <v>187.0</v>
      </c>
      <c r="E765" s="63" t="s">
        <v>13598</v>
      </c>
      <c r="F765" s="63" t="s">
        <v>1063</v>
      </c>
      <c r="G765" s="60" t="s">
        <v>18</v>
      </c>
      <c r="H765" s="126">
        <v>43145.0</v>
      </c>
      <c r="I765" s="126">
        <v>43159.0</v>
      </c>
      <c r="J765" s="121" t="s">
        <v>13599</v>
      </c>
      <c r="K765" s="59">
        <v>1438325.0</v>
      </c>
      <c r="L765" s="60" t="s">
        <v>18</v>
      </c>
      <c r="M765" s="63" t="s">
        <v>18</v>
      </c>
      <c r="N765" s="59" t="s">
        <v>18</v>
      </c>
      <c r="Q765" s="58"/>
      <c r="R765" s="591"/>
    </row>
    <row r="766" ht="30.75" customHeight="1">
      <c r="A766" s="63" t="s">
        <v>246</v>
      </c>
      <c r="B766" s="60" t="s">
        <v>108</v>
      </c>
      <c r="C766" s="60" t="s">
        <v>13600</v>
      </c>
      <c r="D766" s="63" t="s">
        <v>18</v>
      </c>
      <c r="E766" s="63" t="s">
        <v>13601</v>
      </c>
      <c r="F766" s="63" t="s">
        <v>1063</v>
      </c>
      <c r="G766" s="60" t="s">
        <v>2440</v>
      </c>
      <c r="H766" s="126">
        <v>43158.0</v>
      </c>
      <c r="I766" s="126">
        <v>43158.0</v>
      </c>
      <c r="J766" s="121" t="s">
        <v>13602</v>
      </c>
      <c r="K766" s="59">
        <v>3.7292528E7</v>
      </c>
      <c r="L766" s="60" t="s">
        <v>13603</v>
      </c>
      <c r="M766" s="61" t="s">
        <v>13604</v>
      </c>
      <c r="N766" s="66">
        <v>1.071663894E7</v>
      </c>
      <c r="Q766" s="58"/>
      <c r="R766" s="591"/>
    </row>
    <row r="767" ht="33.0" customHeight="1">
      <c r="A767" s="63" t="s">
        <v>246</v>
      </c>
      <c r="B767" s="60" t="s">
        <v>108</v>
      </c>
      <c r="C767" s="60" t="s">
        <v>13600</v>
      </c>
      <c r="D767" s="63" t="s">
        <v>18</v>
      </c>
      <c r="E767" s="63" t="s">
        <v>13601</v>
      </c>
      <c r="F767" s="63" t="s">
        <v>1063</v>
      </c>
      <c r="G767" s="60" t="s">
        <v>2440</v>
      </c>
      <c r="H767" s="126">
        <v>43348.0</v>
      </c>
      <c r="I767" s="126">
        <v>43348.0</v>
      </c>
      <c r="J767" s="121" t="s">
        <v>13605</v>
      </c>
      <c r="K767" s="59">
        <v>3.7292528E7</v>
      </c>
      <c r="L767" s="60" t="s">
        <v>13603</v>
      </c>
      <c r="M767" s="61" t="s">
        <v>13604</v>
      </c>
      <c r="N767" s="66">
        <v>1570398.17</v>
      </c>
      <c r="Q767" s="58"/>
      <c r="R767" s="591"/>
    </row>
    <row r="768" ht="28.5" customHeight="1">
      <c r="A768" s="63" t="s">
        <v>246</v>
      </c>
      <c r="B768" s="60" t="s">
        <v>108</v>
      </c>
      <c r="C768" s="60" t="s">
        <v>13600</v>
      </c>
      <c r="D768" s="63" t="s">
        <v>18</v>
      </c>
      <c r="E768" s="63" t="s">
        <v>13601</v>
      </c>
      <c r="F768" s="63" t="s">
        <v>1063</v>
      </c>
      <c r="G768" s="60" t="s">
        <v>2440</v>
      </c>
      <c r="H768" s="126">
        <v>43412.0</v>
      </c>
      <c r="I768" s="126">
        <v>43412.0</v>
      </c>
      <c r="J768" s="121" t="s">
        <v>13606</v>
      </c>
      <c r="K768" s="59">
        <v>3.7292528E7</v>
      </c>
      <c r="L768" s="60" t="s">
        <v>13603</v>
      </c>
      <c r="M768" s="61" t="s">
        <v>13604</v>
      </c>
      <c r="N768" s="66">
        <v>2.500549089E7</v>
      </c>
      <c r="Q768" s="58"/>
      <c r="R768" s="591"/>
    </row>
    <row r="769" ht="28.5" customHeight="1">
      <c r="A769" s="63" t="s">
        <v>12175</v>
      </c>
      <c r="B769" s="60" t="s">
        <v>636</v>
      </c>
      <c r="C769" s="60" t="s">
        <v>8019</v>
      </c>
      <c r="D769" s="63" t="s">
        <v>18</v>
      </c>
      <c r="E769" s="63" t="s">
        <v>8020</v>
      </c>
      <c r="F769" s="63" t="s">
        <v>1063</v>
      </c>
      <c r="G769" s="60" t="s">
        <v>7166</v>
      </c>
      <c r="H769" s="126">
        <v>43298.0</v>
      </c>
      <c r="I769" s="126">
        <v>43298.0</v>
      </c>
      <c r="J769" s="127" t="s">
        <v>13607</v>
      </c>
      <c r="K769" s="59">
        <v>7274022.0</v>
      </c>
      <c r="L769" s="60" t="s">
        <v>8021</v>
      </c>
      <c r="M769" s="61" t="s">
        <v>8022</v>
      </c>
      <c r="N769" s="66">
        <v>3637011.0</v>
      </c>
      <c r="Q769" s="58"/>
      <c r="R769" s="591"/>
    </row>
    <row r="770">
      <c r="A770" s="63" t="s">
        <v>309</v>
      </c>
      <c r="B770" s="60" t="s">
        <v>580</v>
      </c>
      <c r="C770" s="60" t="s">
        <v>13608</v>
      </c>
      <c r="D770" s="63">
        <v>122.0</v>
      </c>
      <c r="E770" s="63" t="s">
        <v>13609</v>
      </c>
      <c r="F770" s="63" t="s">
        <v>1063</v>
      </c>
      <c r="G770" s="60" t="s">
        <v>18</v>
      </c>
      <c r="H770" s="126">
        <v>43138.0</v>
      </c>
      <c r="I770" s="126">
        <v>43147.0</v>
      </c>
      <c r="J770" s="121" t="s">
        <v>13610</v>
      </c>
      <c r="K770" s="59">
        <v>385000.0</v>
      </c>
      <c r="L770" s="60" t="s">
        <v>18</v>
      </c>
      <c r="M770" s="63" t="s">
        <v>18</v>
      </c>
      <c r="N770" s="59" t="s">
        <v>18</v>
      </c>
      <c r="Q770" s="58"/>
      <c r="R770" s="591"/>
    </row>
    <row r="771">
      <c r="A771" s="63" t="s">
        <v>12103</v>
      </c>
      <c r="B771" s="60" t="s">
        <v>1818</v>
      </c>
      <c r="C771" s="60" t="s">
        <v>13611</v>
      </c>
      <c r="D771" s="63" t="s">
        <v>18</v>
      </c>
      <c r="E771" s="63" t="s">
        <v>13612</v>
      </c>
      <c r="F771" s="63" t="s">
        <v>1063</v>
      </c>
      <c r="G771" s="60" t="s">
        <v>18</v>
      </c>
      <c r="H771" s="126">
        <v>43165.0</v>
      </c>
      <c r="I771" s="126">
        <v>43166.0</v>
      </c>
      <c r="J771" s="65" t="s">
        <v>13613</v>
      </c>
      <c r="K771" s="59">
        <f>9580550*70</f>
        <v>670638500</v>
      </c>
      <c r="L771" s="60" t="s">
        <v>18</v>
      </c>
      <c r="M771" s="63" t="s">
        <v>18</v>
      </c>
      <c r="N771" s="59" t="s">
        <v>18</v>
      </c>
      <c r="Q771" s="58"/>
      <c r="R771" s="591"/>
    </row>
    <row r="772">
      <c r="A772" s="63" t="s">
        <v>12103</v>
      </c>
      <c r="B772" s="60" t="s">
        <v>1818</v>
      </c>
      <c r="C772" s="60" t="s">
        <v>13614</v>
      </c>
      <c r="D772" s="63" t="s">
        <v>18</v>
      </c>
      <c r="E772" s="63" t="s">
        <v>13612</v>
      </c>
      <c r="F772" s="63" t="s">
        <v>1063</v>
      </c>
      <c r="G772" s="60" t="s">
        <v>18</v>
      </c>
      <c r="H772" s="126">
        <v>43165.0</v>
      </c>
      <c r="I772" s="126">
        <v>43166.0</v>
      </c>
      <c r="J772" s="65" t="s">
        <v>13615</v>
      </c>
      <c r="K772" s="59">
        <f>12000000*70</f>
        <v>840000000</v>
      </c>
      <c r="L772" s="60" t="s">
        <v>18</v>
      </c>
      <c r="M772" s="63" t="s">
        <v>18</v>
      </c>
      <c r="N772" s="59" t="s">
        <v>18</v>
      </c>
      <c r="Q772" s="58"/>
      <c r="R772" s="591"/>
    </row>
    <row r="773" ht="25.5" customHeight="1">
      <c r="A773" s="63" t="s">
        <v>12103</v>
      </c>
      <c r="B773" s="60" t="s">
        <v>1818</v>
      </c>
      <c r="C773" s="60" t="s">
        <v>13616</v>
      </c>
      <c r="D773" s="63" t="s">
        <v>18</v>
      </c>
      <c r="E773" s="63" t="s">
        <v>13612</v>
      </c>
      <c r="F773" s="63" t="s">
        <v>1063</v>
      </c>
      <c r="G773" s="60" t="s">
        <v>5060</v>
      </c>
      <c r="H773" s="126">
        <v>43256.0</v>
      </c>
      <c r="I773" s="126">
        <v>43256.0</v>
      </c>
      <c r="J773" s="121" t="s">
        <v>13617</v>
      </c>
      <c r="K773" s="59">
        <v>5.173317874E7</v>
      </c>
      <c r="L773" s="60" t="s">
        <v>18</v>
      </c>
      <c r="M773" s="63" t="s">
        <v>18</v>
      </c>
      <c r="N773" s="59" t="s">
        <v>18</v>
      </c>
      <c r="Q773" s="58"/>
      <c r="R773" s="591"/>
    </row>
    <row r="774">
      <c r="A774" s="63" t="s">
        <v>12103</v>
      </c>
      <c r="B774" s="60" t="s">
        <v>13618</v>
      </c>
      <c r="C774" s="60" t="s">
        <v>13619</v>
      </c>
      <c r="D774" s="63" t="s">
        <v>18</v>
      </c>
      <c r="E774" s="63" t="s">
        <v>13620</v>
      </c>
      <c r="F774" s="63" t="s">
        <v>1063</v>
      </c>
      <c r="G774" s="60" t="s">
        <v>18</v>
      </c>
      <c r="H774" s="126">
        <v>43160.0</v>
      </c>
      <c r="I774" s="126">
        <v>43209.0</v>
      </c>
      <c r="J774" s="121" t="s">
        <v>13621</v>
      </c>
      <c r="K774" s="59" t="s">
        <v>18</v>
      </c>
      <c r="L774" s="60" t="s">
        <v>18</v>
      </c>
      <c r="M774" s="63" t="s">
        <v>18</v>
      </c>
      <c r="N774" s="59" t="s">
        <v>18</v>
      </c>
      <c r="Q774" s="58"/>
      <c r="R774" s="591"/>
    </row>
    <row r="775" ht="27.75" customHeight="1">
      <c r="A775" s="63">
        <v>2.0</v>
      </c>
      <c r="B775" s="60" t="s">
        <v>61</v>
      </c>
      <c r="C775" s="60" t="s">
        <v>250</v>
      </c>
      <c r="D775" s="63">
        <v>987.0</v>
      </c>
      <c r="E775" s="63" t="s">
        <v>6509</v>
      </c>
      <c r="F775" s="63" t="s">
        <v>1063</v>
      </c>
      <c r="G775" s="60" t="s">
        <v>18</v>
      </c>
      <c r="H775" s="126">
        <v>43363.0</v>
      </c>
      <c r="I775" s="126">
        <v>43364.0</v>
      </c>
      <c r="J775" s="121" t="s">
        <v>13622</v>
      </c>
      <c r="K775" s="59">
        <v>6839235.0</v>
      </c>
      <c r="L775" s="60" t="s">
        <v>18</v>
      </c>
      <c r="M775" s="63" t="s">
        <v>18</v>
      </c>
      <c r="N775" s="59" t="s">
        <v>18</v>
      </c>
      <c r="Q775" s="58"/>
      <c r="R775" s="591"/>
    </row>
    <row r="776" ht="22.5" customHeight="1">
      <c r="A776" s="63" t="s">
        <v>12103</v>
      </c>
      <c r="B776" s="60" t="s">
        <v>4869</v>
      </c>
      <c r="C776" s="60" t="s">
        <v>8027</v>
      </c>
      <c r="D776" s="63" t="s">
        <v>18</v>
      </c>
      <c r="E776" s="63" t="s">
        <v>8028</v>
      </c>
      <c r="F776" s="63" t="s">
        <v>1063</v>
      </c>
      <c r="G776" s="60" t="s">
        <v>4982</v>
      </c>
      <c r="H776" s="64">
        <v>43438.0</v>
      </c>
      <c r="I776" s="126">
        <v>43438.0</v>
      </c>
      <c r="J776" s="121" t="s">
        <v>12885</v>
      </c>
      <c r="K776" s="59">
        <v>4.9505738E7</v>
      </c>
      <c r="L776" s="60" t="s">
        <v>8030</v>
      </c>
      <c r="M776" s="61" t="s">
        <v>8031</v>
      </c>
      <c r="N776" s="66">
        <v>2500000.0</v>
      </c>
      <c r="Q776" s="58"/>
      <c r="R776" s="591"/>
    </row>
    <row r="777">
      <c r="A777" s="63" t="s">
        <v>12103</v>
      </c>
      <c r="B777" s="60" t="s">
        <v>4869</v>
      </c>
      <c r="C777" s="60" t="s">
        <v>8027</v>
      </c>
      <c r="D777" s="63" t="s">
        <v>18</v>
      </c>
      <c r="E777" s="63" t="s">
        <v>8028</v>
      </c>
      <c r="F777" s="63" t="s">
        <v>1063</v>
      </c>
      <c r="G777" s="60" t="s">
        <v>4982</v>
      </c>
      <c r="H777" s="63" t="s">
        <v>18</v>
      </c>
      <c r="I777" s="126">
        <v>43158.0</v>
      </c>
      <c r="J777" s="121" t="s">
        <v>13623</v>
      </c>
      <c r="K777" s="59">
        <v>4.9505738E7</v>
      </c>
      <c r="L777" s="60" t="s">
        <v>8030</v>
      </c>
      <c r="M777" s="61" t="s">
        <v>8031</v>
      </c>
      <c r="N777" s="59" t="s">
        <v>18</v>
      </c>
      <c r="Q777" s="58"/>
      <c r="R777" s="591"/>
    </row>
    <row r="778" ht="27.75" customHeight="1">
      <c r="A778" s="63">
        <v>3.0</v>
      </c>
      <c r="B778" s="60" t="s">
        <v>4869</v>
      </c>
      <c r="C778" s="60" t="s">
        <v>8027</v>
      </c>
      <c r="D778" s="63">
        <v>1314.0</v>
      </c>
      <c r="E778" s="63" t="s">
        <v>8028</v>
      </c>
      <c r="F778" s="63" t="s">
        <v>1063</v>
      </c>
      <c r="G778" s="60" t="s">
        <v>4982</v>
      </c>
      <c r="H778" s="64">
        <v>43462.0</v>
      </c>
      <c r="I778" s="63" t="s">
        <v>18</v>
      </c>
      <c r="J778" s="121" t="s">
        <v>13624</v>
      </c>
      <c r="K778" s="59">
        <v>4.9505738E7</v>
      </c>
      <c r="L778" s="60" t="s">
        <v>8030</v>
      </c>
      <c r="M778" s="61" t="s">
        <v>8031</v>
      </c>
      <c r="N778" s="66" t="s">
        <v>18</v>
      </c>
      <c r="Q778" s="58"/>
      <c r="R778" s="591"/>
    </row>
    <row r="779" ht="27.75" customHeight="1">
      <c r="A779" s="63" t="s">
        <v>12103</v>
      </c>
      <c r="B779" s="60" t="s">
        <v>5582</v>
      </c>
      <c r="C779" s="60" t="s">
        <v>13625</v>
      </c>
      <c r="D779" s="63" t="s">
        <v>18</v>
      </c>
      <c r="E779" s="63" t="s">
        <v>13626</v>
      </c>
      <c r="F779" s="63" t="s">
        <v>1063</v>
      </c>
      <c r="G779" s="60" t="s">
        <v>8389</v>
      </c>
      <c r="H779" s="126">
        <v>43112.0</v>
      </c>
      <c r="I779" s="126">
        <v>43112.0</v>
      </c>
      <c r="J779" s="121" t="s">
        <v>13627</v>
      </c>
      <c r="K779" s="59">
        <v>9974147.0</v>
      </c>
      <c r="L779" s="60" t="s">
        <v>13628</v>
      </c>
      <c r="M779" s="61" t="s">
        <v>13629</v>
      </c>
      <c r="N779" s="66">
        <v>4987073.5</v>
      </c>
      <c r="Q779" s="58"/>
      <c r="R779" s="591"/>
    </row>
    <row r="780" ht="30.75" customHeight="1">
      <c r="A780" s="63" t="s">
        <v>12175</v>
      </c>
      <c r="B780" s="60" t="s">
        <v>636</v>
      </c>
      <c r="C780" s="60" t="s">
        <v>13630</v>
      </c>
      <c r="D780" s="63" t="s">
        <v>18</v>
      </c>
      <c r="E780" s="63" t="s">
        <v>13631</v>
      </c>
      <c r="F780" s="63" t="s">
        <v>1063</v>
      </c>
      <c r="G780" s="60" t="s">
        <v>7166</v>
      </c>
      <c r="H780" s="126">
        <v>43126.0</v>
      </c>
      <c r="I780" s="126">
        <v>43126.0</v>
      </c>
      <c r="J780" s="121" t="s">
        <v>13340</v>
      </c>
      <c r="K780" s="59">
        <v>4257232.0</v>
      </c>
      <c r="L780" s="60" t="s">
        <v>13632</v>
      </c>
      <c r="M780" s="61" t="s">
        <v>13633</v>
      </c>
      <c r="N780" s="66">
        <v>2233047.0</v>
      </c>
      <c r="Q780" s="58"/>
      <c r="R780" s="591"/>
    </row>
    <row r="781" ht="30.75" customHeight="1">
      <c r="A781" s="63" t="s">
        <v>12175</v>
      </c>
      <c r="B781" s="60" t="s">
        <v>197</v>
      </c>
      <c r="C781" s="60" t="s">
        <v>13634</v>
      </c>
      <c r="D781" s="63" t="s">
        <v>18</v>
      </c>
      <c r="E781" s="63" t="s">
        <v>8577</v>
      </c>
      <c r="F781" s="63" t="s">
        <v>1063</v>
      </c>
      <c r="G781" s="60" t="s">
        <v>5228</v>
      </c>
      <c r="H781" s="126">
        <v>43207.0</v>
      </c>
      <c r="I781" s="126">
        <v>43213.0</v>
      </c>
      <c r="J781" s="121" t="s">
        <v>13635</v>
      </c>
      <c r="K781" s="59">
        <v>1.39021764E8</v>
      </c>
      <c r="L781" s="60" t="s">
        <v>18</v>
      </c>
      <c r="M781" s="63" t="s">
        <v>18</v>
      </c>
      <c r="N781" s="59" t="s">
        <v>18</v>
      </c>
      <c r="Q781" s="58"/>
      <c r="R781" s="591"/>
    </row>
    <row r="782" ht="28.5" customHeight="1">
      <c r="A782" s="63" t="s">
        <v>12175</v>
      </c>
      <c r="B782" s="60" t="s">
        <v>197</v>
      </c>
      <c r="C782" s="60" t="s">
        <v>13634</v>
      </c>
      <c r="D782" s="63" t="s">
        <v>18</v>
      </c>
      <c r="E782" s="63" t="s">
        <v>8577</v>
      </c>
      <c r="F782" s="63" t="s">
        <v>1063</v>
      </c>
      <c r="G782" s="60" t="s">
        <v>5228</v>
      </c>
      <c r="H782" s="126">
        <v>43218.0</v>
      </c>
      <c r="I782" s="126">
        <v>43224.0</v>
      </c>
      <c r="J782" s="121" t="s">
        <v>13636</v>
      </c>
      <c r="K782" s="59">
        <v>1.27804164E8</v>
      </c>
      <c r="L782" s="60" t="s">
        <v>18</v>
      </c>
      <c r="M782" s="63" t="s">
        <v>18</v>
      </c>
      <c r="N782" s="59" t="s">
        <v>18</v>
      </c>
      <c r="Q782" s="58"/>
      <c r="R782" s="591"/>
    </row>
    <row r="783" ht="27.0" customHeight="1">
      <c r="A783" s="63" t="s">
        <v>12175</v>
      </c>
      <c r="B783" s="60" t="s">
        <v>197</v>
      </c>
      <c r="C783" s="60" t="s">
        <v>5226</v>
      </c>
      <c r="D783" s="63" t="s">
        <v>18</v>
      </c>
      <c r="E783" s="63" t="s">
        <v>5227</v>
      </c>
      <c r="F783" s="63" t="s">
        <v>1063</v>
      </c>
      <c r="G783" s="60" t="s">
        <v>5228</v>
      </c>
      <c r="H783" s="126">
        <v>43207.0</v>
      </c>
      <c r="I783" s="126">
        <v>43213.0</v>
      </c>
      <c r="J783" s="121" t="s">
        <v>13637</v>
      </c>
      <c r="K783" s="59">
        <v>1.51031292E8</v>
      </c>
      <c r="L783" s="60" t="s">
        <v>18</v>
      </c>
      <c r="M783" s="63" t="s">
        <v>18</v>
      </c>
      <c r="N783" s="59" t="s">
        <v>18</v>
      </c>
      <c r="Q783" s="58"/>
      <c r="R783" s="591"/>
    </row>
    <row r="784" ht="38.25" customHeight="1">
      <c r="A784" s="63" t="s">
        <v>12103</v>
      </c>
      <c r="B784" s="60" t="s">
        <v>13638</v>
      </c>
      <c r="C784" s="60" t="s">
        <v>13639</v>
      </c>
      <c r="D784" s="63" t="s">
        <v>18</v>
      </c>
      <c r="E784" s="63" t="s">
        <v>13640</v>
      </c>
      <c r="F784" s="63" t="s">
        <v>1063</v>
      </c>
      <c r="G784" s="60" t="s">
        <v>5060</v>
      </c>
      <c r="H784" s="126">
        <v>43207.0</v>
      </c>
      <c r="I784" s="126">
        <v>43216.0</v>
      </c>
      <c r="J784" s="121" t="s">
        <v>13641</v>
      </c>
      <c r="K784" s="599" t="s">
        <v>18</v>
      </c>
      <c r="L784" s="60" t="s">
        <v>18</v>
      </c>
      <c r="M784" s="63" t="s">
        <v>18</v>
      </c>
      <c r="N784" s="59" t="s">
        <v>18</v>
      </c>
      <c r="Q784" s="58"/>
      <c r="R784" s="591"/>
    </row>
    <row r="785">
      <c r="A785" s="63" t="s">
        <v>12103</v>
      </c>
      <c r="B785" s="60" t="s">
        <v>13638</v>
      </c>
      <c r="C785" s="60" t="s">
        <v>13642</v>
      </c>
      <c r="D785" s="63" t="s">
        <v>18</v>
      </c>
      <c r="E785" s="63" t="s">
        <v>13643</v>
      </c>
      <c r="F785" s="63" t="s">
        <v>1063</v>
      </c>
      <c r="G785" s="60" t="s">
        <v>5060</v>
      </c>
      <c r="H785" s="126">
        <v>43207.0</v>
      </c>
      <c r="I785" s="126">
        <v>43216.0</v>
      </c>
      <c r="J785" s="121" t="s">
        <v>13644</v>
      </c>
      <c r="K785" s="599" t="s">
        <v>18</v>
      </c>
      <c r="L785" s="60" t="s">
        <v>18</v>
      </c>
      <c r="M785" s="61" t="s">
        <v>18</v>
      </c>
      <c r="N785" s="59" t="s">
        <v>18</v>
      </c>
      <c r="Q785" s="58"/>
      <c r="R785" s="591"/>
    </row>
    <row r="786">
      <c r="A786" s="63" t="s">
        <v>12103</v>
      </c>
      <c r="B786" s="60" t="s">
        <v>108</v>
      </c>
      <c r="C786" s="60" t="s">
        <v>8033</v>
      </c>
      <c r="D786" s="63" t="s">
        <v>18</v>
      </c>
      <c r="E786" s="63" t="s">
        <v>8034</v>
      </c>
      <c r="F786" s="63" t="s">
        <v>1063</v>
      </c>
      <c r="G786" s="60" t="s">
        <v>5736</v>
      </c>
      <c r="H786" s="126">
        <v>43145.0</v>
      </c>
      <c r="I786" s="126">
        <v>43161.0</v>
      </c>
      <c r="J786" s="121" t="s">
        <v>13645</v>
      </c>
      <c r="K786" s="59">
        <v>4.9702276E7</v>
      </c>
      <c r="L786" s="60" t="s">
        <v>18</v>
      </c>
      <c r="M786" s="63" t="s">
        <v>18</v>
      </c>
      <c r="N786" s="59" t="s">
        <v>18</v>
      </c>
      <c r="Q786" s="58"/>
      <c r="R786" s="591"/>
    </row>
    <row r="787">
      <c r="A787" s="63" t="s">
        <v>12103</v>
      </c>
      <c r="B787" s="60" t="s">
        <v>108</v>
      </c>
      <c r="C787" s="60" t="s">
        <v>8033</v>
      </c>
      <c r="D787" s="63" t="s">
        <v>18</v>
      </c>
      <c r="E787" s="63" t="s">
        <v>8034</v>
      </c>
      <c r="F787" s="63" t="s">
        <v>1063</v>
      </c>
      <c r="G787" s="60" t="s">
        <v>5736</v>
      </c>
      <c r="H787" s="126">
        <v>43165.0</v>
      </c>
      <c r="I787" s="126">
        <v>43166.0</v>
      </c>
      <c r="J787" s="121" t="s">
        <v>13646</v>
      </c>
      <c r="K787" s="59">
        <v>4.9702276E7</v>
      </c>
      <c r="L787" s="60" t="s">
        <v>18</v>
      </c>
      <c r="M787" s="63" t="s">
        <v>18</v>
      </c>
      <c r="N787" s="59" t="s">
        <v>18</v>
      </c>
      <c r="Q787" s="58"/>
      <c r="R787" s="591"/>
    </row>
    <row r="788" ht="36.0" customHeight="1">
      <c r="A788" s="63" t="s">
        <v>12103</v>
      </c>
      <c r="B788" s="60" t="s">
        <v>108</v>
      </c>
      <c r="C788" s="60" t="s">
        <v>8033</v>
      </c>
      <c r="D788" s="63" t="s">
        <v>18</v>
      </c>
      <c r="E788" s="63" t="s">
        <v>8034</v>
      </c>
      <c r="F788" s="63" t="s">
        <v>1063</v>
      </c>
      <c r="G788" s="60" t="s">
        <v>5736</v>
      </c>
      <c r="H788" s="126">
        <v>43178.0</v>
      </c>
      <c r="I788" s="126">
        <v>43178.0</v>
      </c>
      <c r="J788" s="121" t="s">
        <v>13647</v>
      </c>
      <c r="K788" s="59">
        <v>4.5293409E7</v>
      </c>
      <c r="L788" s="60" t="s">
        <v>18</v>
      </c>
      <c r="M788" s="63" t="s">
        <v>18</v>
      </c>
      <c r="N788" s="59" t="s">
        <v>18</v>
      </c>
      <c r="Q788" s="58"/>
      <c r="R788" s="591"/>
    </row>
    <row r="789" ht="24.75" customHeight="1">
      <c r="A789" s="63" t="s">
        <v>12103</v>
      </c>
      <c r="B789" s="60" t="s">
        <v>108</v>
      </c>
      <c r="C789" s="60" t="s">
        <v>8033</v>
      </c>
      <c r="D789" s="63" t="s">
        <v>18</v>
      </c>
      <c r="E789" s="63" t="s">
        <v>8034</v>
      </c>
      <c r="F789" s="63" t="s">
        <v>1063</v>
      </c>
      <c r="G789" s="60" t="s">
        <v>5736</v>
      </c>
      <c r="H789" s="126">
        <v>43179.0</v>
      </c>
      <c r="I789" s="126">
        <v>43179.0</v>
      </c>
      <c r="J789" s="121" t="s">
        <v>13648</v>
      </c>
      <c r="K789" s="59">
        <v>4.5293409E7</v>
      </c>
      <c r="L789" s="60" t="s">
        <v>18</v>
      </c>
      <c r="M789" s="61" t="s">
        <v>12198</v>
      </c>
      <c r="N789" s="59" t="s">
        <v>18</v>
      </c>
      <c r="Q789" s="58"/>
      <c r="R789" s="591"/>
    </row>
    <row r="790" ht="21.75" customHeight="1">
      <c r="A790" s="63" t="s">
        <v>12103</v>
      </c>
      <c r="B790" s="60" t="s">
        <v>108</v>
      </c>
      <c r="C790" s="60" t="s">
        <v>8033</v>
      </c>
      <c r="D790" s="63" t="s">
        <v>18</v>
      </c>
      <c r="E790" s="63" t="s">
        <v>8034</v>
      </c>
      <c r="F790" s="63" t="s">
        <v>1063</v>
      </c>
      <c r="G790" s="60" t="s">
        <v>5736</v>
      </c>
      <c r="H790" s="126">
        <v>43178.0</v>
      </c>
      <c r="I790" s="126">
        <v>43180.0</v>
      </c>
      <c r="J790" s="121" t="s">
        <v>13649</v>
      </c>
      <c r="K790" s="59">
        <v>2.1804816E7</v>
      </c>
      <c r="L790" s="60" t="s">
        <v>18</v>
      </c>
      <c r="M790" s="63" t="s">
        <v>18</v>
      </c>
      <c r="N790" s="59" t="s">
        <v>18</v>
      </c>
      <c r="Q790" s="58"/>
      <c r="R790" s="591"/>
    </row>
    <row r="791">
      <c r="A791" s="63" t="s">
        <v>12103</v>
      </c>
      <c r="B791" s="60" t="s">
        <v>108</v>
      </c>
      <c r="C791" s="60" t="s">
        <v>8033</v>
      </c>
      <c r="D791" s="63">
        <v>323.0</v>
      </c>
      <c r="E791" s="63" t="s">
        <v>8034</v>
      </c>
      <c r="F791" s="63" t="s">
        <v>1063</v>
      </c>
      <c r="G791" s="60" t="s">
        <v>5736</v>
      </c>
      <c r="H791" s="126">
        <v>43182.0</v>
      </c>
      <c r="I791" s="126">
        <v>43186.0</v>
      </c>
      <c r="J791" s="121" t="s">
        <v>13650</v>
      </c>
      <c r="K791" s="59">
        <v>4.5293409E7</v>
      </c>
      <c r="L791" s="60" t="s">
        <v>18</v>
      </c>
      <c r="M791" s="61" t="s">
        <v>12198</v>
      </c>
      <c r="N791" s="59" t="s">
        <v>18</v>
      </c>
      <c r="Q791" s="58"/>
      <c r="R791" s="591"/>
    </row>
    <row r="792" ht="27.0" customHeight="1">
      <c r="A792" s="63" t="s">
        <v>12103</v>
      </c>
      <c r="B792" s="60" t="s">
        <v>108</v>
      </c>
      <c r="C792" s="60" t="s">
        <v>13651</v>
      </c>
      <c r="D792" s="63">
        <v>514.0</v>
      </c>
      <c r="E792" s="63" t="s">
        <v>8034</v>
      </c>
      <c r="F792" s="63" t="s">
        <v>1063</v>
      </c>
      <c r="G792" s="60" t="s">
        <v>5736</v>
      </c>
      <c r="H792" s="126">
        <v>43236.0</v>
      </c>
      <c r="I792" s="126">
        <v>43242.0</v>
      </c>
      <c r="J792" s="121" t="s">
        <v>13652</v>
      </c>
      <c r="K792" s="59">
        <f>77309142+42443430</f>
        <v>119752572</v>
      </c>
      <c r="L792" s="60" t="s">
        <v>18</v>
      </c>
      <c r="M792" s="61" t="s">
        <v>12198</v>
      </c>
      <c r="N792" s="59" t="s">
        <v>18</v>
      </c>
      <c r="Q792" s="58"/>
      <c r="R792" s="591"/>
    </row>
    <row r="793">
      <c r="A793" s="63" t="s">
        <v>4872</v>
      </c>
      <c r="B793" s="60" t="s">
        <v>7414</v>
      </c>
      <c r="C793" s="60" t="s">
        <v>5734</v>
      </c>
      <c r="D793" s="63" t="s">
        <v>18</v>
      </c>
      <c r="E793" s="63" t="s">
        <v>7415</v>
      </c>
      <c r="F793" s="63" t="s">
        <v>1063</v>
      </c>
      <c r="G793" s="60" t="s">
        <v>6475</v>
      </c>
      <c r="H793" s="126">
        <v>43270.0</v>
      </c>
      <c r="I793" s="126">
        <v>43270.0</v>
      </c>
      <c r="J793" s="121" t="s">
        <v>13653</v>
      </c>
      <c r="K793" s="59">
        <v>526156.0</v>
      </c>
      <c r="L793" s="60" t="s">
        <v>7416</v>
      </c>
      <c r="M793" s="61" t="s">
        <v>7417</v>
      </c>
      <c r="N793" s="66">
        <v>157846.8</v>
      </c>
      <c r="Q793" s="58"/>
      <c r="R793" s="591"/>
    </row>
    <row r="794" ht="33.0" customHeight="1">
      <c r="A794" s="63" t="s">
        <v>4872</v>
      </c>
      <c r="B794" s="60" t="s">
        <v>7414</v>
      </c>
      <c r="C794" s="60" t="s">
        <v>5734</v>
      </c>
      <c r="D794" s="63" t="s">
        <v>18</v>
      </c>
      <c r="E794" s="63" t="s">
        <v>7415</v>
      </c>
      <c r="F794" s="63" t="s">
        <v>1063</v>
      </c>
      <c r="G794" s="60" t="s">
        <v>6475</v>
      </c>
      <c r="H794" s="126">
        <v>43236.0</v>
      </c>
      <c r="I794" s="126">
        <v>43236.0</v>
      </c>
      <c r="J794" s="121" t="s">
        <v>13654</v>
      </c>
      <c r="K794" s="59">
        <v>526156.0</v>
      </c>
      <c r="L794" s="60" t="s">
        <v>7416</v>
      </c>
      <c r="M794" s="61" t="s">
        <v>7417</v>
      </c>
      <c r="N794" s="59" t="s">
        <v>18</v>
      </c>
      <c r="Q794" s="58"/>
      <c r="R794" s="591"/>
    </row>
    <row r="795">
      <c r="A795" s="63" t="s">
        <v>4872</v>
      </c>
      <c r="B795" s="60" t="s">
        <v>7414</v>
      </c>
      <c r="C795" s="60" t="s">
        <v>5734</v>
      </c>
      <c r="D795" s="63" t="s">
        <v>18</v>
      </c>
      <c r="E795" s="63" t="s">
        <v>7415</v>
      </c>
      <c r="F795" s="63" t="s">
        <v>1063</v>
      </c>
      <c r="G795" s="60" t="s">
        <v>6475</v>
      </c>
      <c r="H795" s="126">
        <v>43258.0</v>
      </c>
      <c r="I795" s="126">
        <v>43258.0</v>
      </c>
      <c r="J795" s="121" t="s">
        <v>13655</v>
      </c>
      <c r="K795" s="59">
        <v>526156.0</v>
      </c>
      <c r="L795" s="60" t="s">
        <v>7416</v>
      </c>
      <c r="M795" s="61" t="s">
        <v>7417</v>
      </c>
      <c r="N795" s="59" t="s">
        <v>18</v>
      </c>
      <c r="Q795" s="58"/>
      <c r="R795" s="591"/>
    </row>
    <row r="796" ht="34.5" customHeight="1">
      <c r="A796" s="63" t="s">
        <v>246</v>
      </c>
      <c r="B796" s="60" t="s">
        <v>8355</v>
      </c>
      <c r="C796" s="60" t="s">
        <v>13656</v>
      </c>
      <c r="D796" s="63" t="s">
        <v>18</v>
      </c>
      <c r="E796" s="63" t="s">
        <v>13657</v>
      </c>
      <c r="F796" s="63" t="s">
        <v>1063</v>
      </c>
      <c r="G796" s="60" t="s">
        <v>2440</v>
      </c>
      <c r="H796" s="126">
        <v>43179.0</v>
      </c>
      <c r="I796" s="126">
        <v>43179.0</v>
      </c>
      <c r="J796" s="121" t="s">
        <v>13658</v>
      </c>
      <c r="K796" s="59">
        <v>1.5876438E7</v>
      </c>
      <c r="L796" s="60" t="s">
        <v>13659</v>
      </c>
      <c r="M796" s="61" t="s">
        <v>13660</v>
      </c>
      <c r="N796" s="66">
        <v>123561.55</v>
      </c>
      <c r="Q796" s="58"/>
      <c r="R796" s="591"/>
    </row>
    <row r="797">
      <c r="A797" s="63" t="s">
        <v>246</v>
      </c>
      <c r="B797" s="60" t="s">
        <v>8355</v>
      </c>
      <c r="C797" s="60" t="s">
        <v>13656</v>
      </c>
      <c r="D797" s="63" t="s">
        <v>18</v>
      </c>
      <c r="E797" s="63" t="s">
        <v>13657</v>
      </c>
      <c r="F797" s="63" t="s">
        <v>1063</v>
      </c>
      <c r="G797" s="60" t="s">
        <v>2440</v>
      </c>
      <c r="H797" s="126">
        <v>43179.0</v>
      </c>
      <c r="I797" s="126">
        <v>43179.0</v>
      </c>
      <c r="J797" s="121" t="s">
        <v>13658</v>
      </c>
      <c r="K797" s="59">
        <v>1.5876438E7</v>
      </c>
      <c r="L797" s="60" t="s">
        <v>13659</v>
      </c>
      <c r="M797" s="61" t="s">
        <v>13660</v>
      </c>
      <c r="N797" s="66">
        <v>3175287.69</v>
      </c>
      <c r="Q797" s="58"/>
      <c r="R797" s="591"/>
    </row>
    <row r="798" ht="27.0" customHeight="1">
      <c r="A798" s="63" t="s">
        <v>246</v>
      </c>
      <c r="B798" s="60" t="s">
        <v>8355</v>
      </c>
      <c r="C798" s="60" t="s">
        <v>13656</v>
      </c>
      <c r="D798" s="63" t="s">
        <v>18</v>
      </c>
      <c r="E798" s="63" t="s">
        <v>13657</v>
      </c>
      <c r="F798" s="63" t="s">
        <v>1063</v>
      </c>
      <c r="G798" s="60" t="s">
        <v>2440</v>
      </c>
      <c r="H798" s="126">
        <v>43132.0</v>
      </c>
      <c r="I798" s="126">
        <v>43132.0</v>
      </c>
      <c r="J798" s="121" t="s">
        <v>13661</v>
      </c>
      <c r="K798" s="59">
        <v>1.5876438E7</v>
      </c>
      <c r="L798" s="60" t="s">
        <v>13659</v>
      </c>
      <c r="M798" s="61" t="s">
        <v>13660</v>
      </c>
      <c r="N798" s="66">
        <v>1.235253063E7</v>
      </c>
      <c r="Q798" s="58"/>
      <c r="R798" s="591"/>
    </row>
    <row r="799">
      <c r="A799" s="63">
        <v>2.0</v>
      </c>
      <c r="B799" s="60" t="s">
        <v>5256</v>
      </c>
      <c r="C799" s="60" t="s">
        <v>10599</v>
      </c>
      <c r="D799" s="63" t="s">
        <v>18</v>
      </c>
      <c r="E799" s="63" t="s">
        <v>10600</v>
      </c>
      <c r="F799" s="63" t="s">
        <v>1063</v>
      </c>
      <c r="G799" s="60" t="s">
        <v>5228</v>
      </c>
      <c r="H799" s="126">
        <v>43438.0</v>
      </c>
      <c r="I799" s="126">
        <v>43438.0</v>
      </c>
      <c r="J799" s="121" t="s">
        <v>12885</v>
      </c>
      <c r="K799" s="59">
        <v>1.8E7</v>
      </c>
      <c r="L799" s="60" t="s">
        <v>13662</v>
      </c>
      <c r="M799" s="61" t="s">
        <v>10602</v>
      </c>
      <c r="N799" s="66">
        <v>3046955.09</v>
      </c>
      <c r="Q799" s="58"/>
      <c r="R799" s="591"/>
    </row>
    <row r="800">
      <c r="A800" s="63">
        <v>2.0</v>
      </c>
      <c r="B800" s="60" t="s">
        <v>5256</v>
      </c>
      <c r="C800" s="60" t="s">
        <v>10599</v>
      </c>
      <c r="D800" s="63" t="s">
        <v>18</v>
      </c>
      <c r="E800" s="63" t="s">
        <v>10600</v>
      </c>
      <c r="F800" s="63" t="s">
        <v>1063</v>
      </c>
      <c r="G800" s="60" t="s">
        <v>5228</v>
      </c>
      <c r="H800" s="126">
        <v>43405.0</v>
      </c>
      <c r="I800" s="126">
        <v>43405.0</v>
      </c>
      <c r="J800" s="121" t="s">
        <v>12251</v>
      </c>
      <c r="K800" s="59">
        <v>1.8E7</v>
      </c>
      <c r="L800" s="60" t="s">
        <v>13662</v>
      </c>
      <c r="M800" s="61" t="s">
        <v>10602</v>
      </c>
      <c r="N800" s="66">
        <v>3046955.09</v>
      </c>
      <c r="Q800" s="58"/>
      <c r="R800" s="591"/>
    </row>
    <row r="801">
      <c r="A801" s="63">
        <v>2.0</v>
      </c>
      <c r="B801" s="60" t="s">
        <v>5256</v>
      </c>
      <c r="C801" s="60" t="s">
        <v>10599</v>
      </c>
      <c r="D801" s="63" t="s">
        <v>18</v>
      </c>
      <c r="E801" s="63" t="s">
        <v>10600</v>
      </c>
      <c r="F801" s="63" t="s">
        <v>1063</v>
      </c>
      <c r="G801" s="60" t="s">
        <v>5228</v>
      </c>
      <c r="H801" s="126">
        <v>43460.0</v>
      </c>
      <c r="I801" s="126">
        <v>43460.0</v>
      </c>
      <c r="J801" s="121" t="s">
        <v>13663</v>
      </c>
      <c r="K801" s="59">
        <v>1.8E7</v>
      </c>
      <c r="L801" s="60" t="s">
        <v>13662</v>
      </c>
      <c r="M801" s="61" t="s">
        <v>10602</v>
      </c>
      <c r="N801" s="66">
        <v>3046955.09</v>
      </c>
      <c r="Q801" s="58"/>
      <c r="R801" s="591"/>
    </row>
    <row r="802" ht="22.5" customHeight="1">
      <c r="A802" s="63" t="s">
        <v>12103</v>
      </c>
      <c r="B802" s="60" t="s">
        <v>1021</v>
      </c>
      <c r="C802" s="60" t="s">
        <v>8046</v>
      </c>
      <c r="D802" s="63" t="s">
        <v>18</v>
      </c>
      <c r="E802" s="63" t="s">
        <v>8047</v>
      </c>
      <c r="F802" s="63" t="s">
        <v>1063</v>
      </c>
      <c r="G802" s="60" t="s">
        <v>4982</v>
      </c>
      <c r="H802" s="126">
        <v>43178.0</v>
      </c>
      <c r="I802" s="126">
        <v>43178.0</v>
      </c>
      <c r="J802" s="65" t="s">
        <v>13664</v>
      </c>
      <c r="K802" s="59">
        <v>1.63090149E8</v>
      </c>
      <c r="L802" s="60" t="s">
        <v>8049</v>
      </c>
      <c r="M802" s="61" t="s">
        <v>8050</v>
      </c>
      <c r="N802" s="66">
        <v>2000000.0</v>
      </c>
      <c r="Q802" s="58"/>
      <c r="R802" s="591"/>
    </row>
    <row r="803">
      <c r="A803" s="63" t="s">
        <v>12103</v>
      </c>
      <c r="B803" s="60" t="s">
        <v>1021</v>
      </c>
      <c r="C803" s="60" t="s">
        <v>8046</v>
      </c>
      <c r="D803" s="63" t="s">
        <v>18</v>
      </c>
      <c r="E803" s="63" t="s">
        <v>8047</v>
      </c>
      <c r="F803" s="63" t="s">
        <v>1063</v>
      </c>
      <c r="G803" s="60" t="s">
        <v>4982</v>
      </c>
      <c r="H803" s="126">
        <v>43179.0</v>
      </c>
      <c r="I803" s="126">
        <v>43179.0</v>
      </c>
      <c r="J803" s="65" t="s">
        <v>13665</v>
      </c>
      <c r="K803" s="59">
        <v>1.63090149E8</v>
      </c>
      <c r="L803" s="60" t="s">
        <v>8049</v>
      </c>
      <c r="M803" s="61" t="s">
        <v>8050</v>
      </c>
      <c r="N803" s="66">
        <v>3000000.0</v>
      </c>
      <c r="Q803" s="58"/>
      <c r="R803" s="591"/>
    </row>
    <row r="804">
      <c r="A804" s="63" t="s">
        <v>12103</v>
      </c>
      <c r="B804" s="60" t="s">
        <v>1021</v>
      </c>
      <c r="C804" s="60" t="s">
        <v>8046</v>
      </c>
      <c r="D804" s="63" t="s">
        <v>18</v>
      </c>
      <c r="E804" s="63" t="s">
        <v>8047</v>
      </c>
      <c r="F804" s="63" t="s">
        <v>1063</v>
      </c>
      <c r="G804" s="60" t="s">
        <v>4982</v>
      </c>
      <c r="H804" s="126">
        <v>43132.0</v>
      </c>
      <c r="I804" s="126">
        <v>43132.0</v>
      </c>
      <c r="J804" s="65" t="s">
        <v>13666</v>
      </c>
      <c r="K804" s="59">
        <v>1.63090149E8</v>
      </c>
      <c r="L804" s="60" t="s">
        <v>13667</v>
      </c>
      <c r="M804" s="61" t="s">
        <v>8050</v>
      </c>
      <c r="N804" s="66">
        <v>5720480.0</v>
      </c>
      <c r="Q804" s="58"/>
      <c r="R804" s="591"/>
    </row>
    <row r="805" ht="36.0" customHeight="1">
      <c r="A805" s="63" t="s">
        <v>12103</v>
      </c>
      <c r="B805" s="60" t="s">
        <v>1021</v>
      </c>
      <c r="C805" s="60" t="s">
        <v>8046</v>
      </c>
      <c r="D805" s="63" t="s">
        <v>18</v>
      </c>
      <c r="E805" s="63" t="s">
        <v>8047</v>
      </c>
      <c r="F805" s="63" t="s">
        <v>1063</v>
      </c>
      <c r="G805" s="60" t="s">
        <v>4982</v>
      </c>
      <c r="H805" s="126">
        <v>43132.0</v>
      </c>
      <c r="I805" s="126">
        <v>43132.0</v>
      </c>
      <c r="J805" s="65" t="s">
        <v>13666</v>
      </c>
      <c r="K805" s="59">
        <v>1.63090149E8</v>
      </c>
      <c r="L805" s="60" t="s">
        <v>8049</v>
      </c>
      <c r="M805" s="61" t="s">
        <v>8050</v>
      </c>
      <c r="N805" s="66">
        <v>1.5E7</v>
      </c>
      <c r="Q805" s="58"/>
      <c r="R805" s="591"/>
    </row>
    <row r="806">
      <c r="A806" s="63">
        <v>3.0</v>
      </c>
      <c r="B806" s="60" t="s">
        <v>13668</v>
      </c>
      <c r="C806" s="60" t="s">
        <v>13669</v>
      </c>
      <c r="D806" s="63" t="s">
        <v>18</v>
      </c>
      <c r="E806" s="63" t="s">
        <v>13670</v>
      </c>
      <c r="F806" s="63" t="s">
        <v>1063</v>
      </c>
      <c r="G806" s="60" t="s">
        <v>5060</v>
      </c>
      <c r="H806" s="126">
        <v>43314.0</v>
      </c>
      <c r="I806" s="126">
        <v>43350.0</v>
      </c>
      <c r="J806" s="121" t="s">
        <v>13671</v>
      </c>
      <c r="K806" s="59">
        <v>6.09943082E8</v>
      </c>
      <c r="L806" s="60" t="s">
        <v>13672</v>
      </c>
      <c r="M806" s="61" t="s">
        <v>1949</v>
      </c>
      <c r="N806" s="59" t="s">
        <v>18</v>
      </c>
      <c r="Q806" s="58"/>
      <c r="R806" s="591"/>
    </row>
    <row r="807">
      <c r="A807" s="63" t="s">
        <v>12175</v>
      </c>
      <c r="B807" s="60" t="s">
        <v>636</v>
      </c>
      <c r="C807" s="60" t="s">
        <v>8052</v>
      </c>
      <c r="D807" s="63" t="s">
        <v>18</v>
      </c>
      <c r="E807" s="63" t="s">
        <v>8053</v>
      </c>
      <c r="F807" s="63" t="s">
        <v>1063</v>
      </c>
      <c r="G807" s="60" t="s">
        <v>7166</v>
      </c>
      <c r="H807" s="126">
        <v>43231.0</v>
      </c>
      <c r="I807" s="126">
        <v>43236.0</v>
      </c>
      <c r="J807" s="127" t="s">
        <v>13673</v>
      </c>
      <c r="K807" s="59">
        <v>1.53646E7</v>
      </c>
      <c r="L807" s="60" t="s">
        <v>13674</v>
      </c>
      <c r="M807" s="61" t="s">
        <v>8055</v>
      </c>
      <c r="N807" s="59" t="s">
        <v>18</v>
      </c>
      <c r="Q807" s="58"/>
      <c r="R807" s="591"/>
    </row>
    <row r="808">
      <c r="A808" s="63" t="s">
        <v>12103</v>
      </c>
      <c r="B808" s="60" t="s">
        <v>1737</v>
      </c>
      <c r="C808" s="63" t="s">
        <v>13675</v>
      </c>
      <c r="D808" s="63" t="s">
        <v>18</v>
      </c>
      <c r="E808" s="63" t="s">
        <v>13676</v>
      </c>
      <c r="F808" s="63" t="s">
        <v>1063</v>
      </c>
      <c r="G808" s="60" t="s">
        <v>4982</v>
      </c>
      <c r="H808" s="126">
        <v>43346.0</v>
      </c>
      <c r="I808" s="126">
        <v>43346.0</v>
      </c>
      <c r="J808" s="121" t="s">
        <v>13677</v>
      </c>
      <c r="K808" s="59" t="s">
        <v>18</v>
      </c>
      <c r="L808" s="60" t="s">
        <v>18</v>
      </c>
      <c r="M808" s="61" t="s">
        <v>18</v>
      </c>
      <c r="N808" s="66" t="s">
        <v>18</v>
      </c>
      <c r="Q808" s="58"/>
      <c r="R808" s="591"/>
    </row>
    <row r="809">
      <c r="A809" s="63">
        <v>1.0</v>
      </c>
      <c r="B809" s="60" t="s">
        <v>13678</v>
      </c>
      <c r="C809" s="60" t="s">
        <v>577</v>
      </c>
      <c r="D809" s="63">
        <v>1152.0</v>
      </c>
      <c r="E809" s="63" t="s">
        <v>13679</v>
      </c>
      <c r="F809" s="63" t="s">
        <v>1063</v>
      </c>
      <c r="G809" s="60" t="s">
        <v>18</v>
      </c>
      <c r="H809" s="126">
        <v>43416.0</v>
      </c>
      <c r="I809" s="126">
        <v>43418.0</v>
      </c>
      <c r="J809" s="121" t="s">
        <v>13680</v>
      </c>
      <c r="K809" s="59">
        <v>1050225.0</v>
      </c>
      <c r="L809" s="60" t="s">
        <v>18</v>
      </c>
      <c r="M809" s="61" t="s">
        <v>18</v>
      </c>
      <c r="N809" s="66" t="s">
        <v>18</v>
      </c>
      <c r="Q809" s="58"/>
      <c r="R809" s="591"/>
    </row>
    <row r="810">
      <c r="A810" s="63" t="s">
        <v>18</v>
      </c>
      <c r="B810" s="60" t="s">
        <v>13681</v>
      </c>
      <c r="C810" s="60" t="s">
        <v>13682</v>
      </c>
      <c r="D810" s="63" t="s">
        <v>18</v>
      </c>
      <c r="E810" s="63" t="s">
        <v>18</v>
      </c>
      <c r="F810" s="63" t="s">
        <v>13683</v>
      </c>
      <c r="G810" s="60" t="s">
        <v>18</v>
      </c>
      <c r="H810" s="126">
        <v>43157.0</v>
      </c>
      <c r="I810" s="126">
        <v>43179.0</v>
      </c>
      <c r="J810" s="121" t="s">
        <v>13684</v>
      </c>
      <c r="K810" s="59" t="s">
        <v>18</v>
      </c>
      <c r="L810" s="60" t="s">
        <v>18</v>
      </c>
      <c r="M810" s="63" t="s">
        <v>18</v>
      </c>
      <c r="N810" s="59" t="s">
        <v>18</v>
      </c>
      <c r="Q810" s="58"/>
      <c r="R810" s="591"/>
    </row>
    <row r="811">
      <c r="A811" s="63" t="s">
        <v>12079</v>
      </c>
      <c r="B811" s="60" t="s">
        <v>13685</v>
      </c>
      <c r="C811" s="60" t="s">
        <v>13686</v>
      </c>
      <c r="D811" s="63">
        <v>285.0</v>
      </c>
      <c r="E811" s="63" t="s">
        <v>18</v>
      </c>
      <c r="F811" s="63" t="s">
        <v>13683</v>
      </c>
      <c r="G811" s="60" t="s">
        <v>18</v>
      </c>
      <c r="H811" s="126">
        <v>43178.0</v>
      </c>
      <c r="I811" s="126">
        <v>43185.0</v>
      </c>
      <c r="J811" s="121" t="s">
        <v>13687</v>
      </c>
      <c r="K811" s="59" t="s">
        <v>18</v>
      </c>
      <c r="L811" s="60" t="s">
        <v>18</v>
      </c>
      <c r="M811" s="63" t="s">
        <v>18</v>
      </c>
      <c r="N811" s="59" t="s">
        <v>18</v>
      </c>
      <c r="Q811" s="58"/>
      <c r="R811" s="591"/>
    </row>
    <row r="812">
      <c r="A812" s="63" t="s">
        <v>4898</v>
      </c>
      <c r="B812" s="60" t="s">
        <v>13688</v>
      </c>
      <c r="C812" s="60" t="s">
        <v>13689</v>
      </c>
      <c r="D812" s="63">
        <v>293.0</v>
      </c>
      <c r="E812" s="63" t="s">
        <v>18</v>
      </c>
      <c r="F812" s="63" t="s">
        <v>13683</v>
      </c>
      <c r="G812" s="60" t="s">
        <v>7166</v>
      </c>
      <c r="H812" s="126">
        <v>43178.0</v>
      </c>
      <c r="I812" s="126">
        <v>43234.0</v>
      </c>
      <c r="J812" s="121" t="s">
        <v>13690</v>
      </c>
      <c r="K812" s="59" t="s">
        <v>18</v>
      </c>
      <c r="L812" s="60" t="s">
        <v>18</v>
      </c>
      <c r="M812" s="63" t="s">
        <v>18</v>
      </c>
      <c r="N812" s="59" t="s">
        <v>18</v>
      </c>
      <c r="Q812" s="58"/>
      <c r="R812" s="591"/>
    </row>
    <row r="813">
      <c r="A813" s="63" t="s">
        <v>12079</v>
      </c>
      <c r="B813" s="60" t="s">
        <v>13691</v>
      </c>
      <c r="C813" s="60" t="s">
        <v>326</v>
      </c>
      <c r="D813" s="63">
        <v>108.0</v>
      </c>
      <c r="E813" s="63" t="s">
        <v>6927</v>
      </c>
      <c r="F813" s="63" t="s">
        <v>13683</v>
      </c>
      <c r="G813" s="60" t="s">
        <v>18</v>
      </c>
      <c r="H813" s="126" t="s">
        <v>18</v>
      </c>
      <c r="I813" s="126">
        <v>43111.0</v>
      </c>
      <c r="J813" s="121" t="s">
        <v>13692</v>
      </c>
      <c r="K813" s="59">
        <v>1678954.0</v>
      </c>
      <c r="L813" s="60" t="s">
        <v>18</v>
      </c>
      <c r="M813" s="63" t="s">
        <v>18</v>
      </c>
      <c r="N813" s="59" t="s">
        <v>18</v>
      </c>
      <c r="Q813" s="58"/>
      <c r="R813" s="591"/>
    </row>
    <row r="814">
      <c r="A814" s="63" t="s">
        <v>12079</v>
      </c>
      <c r="B814" s="60" t="s">
        <v>13691</v>
      </c>
      <c r="C814" s="60" t="s">
        <v>326</v>
      </c>
      <c r="D814" s="63">
        <v>227.0</v>
      </c>
      <c r="E814" s="63" t="s">
        <v>6927</v>
      </c>
      <c r="F814" s="63" t="s">
        <v>13683</v>
      </c>
      <c r="G814" s="60" t="s">
        <v>18</v>
      </c>
      <c r="H814" s="126">
        <v>43152.0</v>
      </c>
      <c r="I814" s="126">
        <v>43152.0</v>
      </c>
      <c r="J814" s="121" t="s">
        <v>13693</v>
      </c>
      <c r="K814" s="59">
        <v>3120000.0</v>
      </c>
      <c r="L814" s="60" t="s">
        <v>18</v>
      </c>
      <c r="M814" s="63" t="s">
        <v>18</v>
      </c>
      <c r="N814" s="59" t="s">
        <v>18</v>
      </c>
      <c r="Q814" s="58"/>
      <c r="R814" s="591"/>
    </row>
    <row r="815" ht="33.75" customHeight="1">
      <c r="A815" s="63" t="s">
        <v>12079</v>
      </c>
      <c r="B815" s="60" t="s">
        <v>13694</v>
      </c>
      <c r="C815" s="60" t="s">
        <v>326</v>
      </c>
      <c r="D815" s="63">
        <v>370.0</v>
      </c>
      <c r="E815" s="63" t="s">
        <v>6927</v>
      </c>
      <c r="F815" s="63" t="s">
        <v>13683</v>
      </c>
      <c r="G815" s="60" t="s">
        <v>18</v>
      </c>
      <c r="H815" s="126">
        <v>43195.0</v>
      </c>
      <c r="I815" s="126">
        <v>43195.0</v>
      </c>
      <c r="J815" s="121" t="s">
        <v>13695</v>
      </c>
      <c r="K815" s="59">
        <v>3120000.0</v>
      </c>
      <c r="L815" s="60" t="s">
        <v>18</v>
      </c>
      <c r="M815" s="63" t="s">
        <v>18</v>
      </c>
      <c r="N815" s="59" t="s">
        <v>18</v>
      </c>
      <c r="Q815" s="58"/>
      <c r="R815" s="591"/>
    </row>
    <row r="816" ht="33.75" customHeight="1">
      <c r="A816" s="63" t="s">
        <v>12079</v>
      </c>
      <c r="B816" s="60" t="s">
        <v>2988</v>
      </c>
      <c r="C816" s="60" t="s">
        <v>6926</v>
      </c>
      <c r="D816" s="63" t="s">
        <v>18</v>
      </c>
      <c r="E816" s="63" t="s">
        <v>6927</v>
      </c>
      <c r="F816" s="63" t="s">
        <v>13683</v>
      </c>
      <c r="G816" s="60" t="s">
        <v>18</v>
      </c>
      <c r="H816" s="126">
        <v>43252.0</v>
      </c>
      <c r="I816" s="126">
        <v>43252.0</v>
      </c>
      <c r="J816" s="121" t="s">
        <v>13696</v>
      </c>
      <c r="K816" s="59">
        <v>1778158.0</v>
      </c>
      <c r="L816" s="60" t="s">
        <v>18</v>
      </c>
      <c r="M816" s="63" t="s">
        <v>18</v>
      </c>
      <c r="N816" s="59" t="s">
        <v>18</v>
      </c>
      <c r="Q816" s="58"/>
      <c r="R816" s="591"/>
    </row>
    <row r="817" ht="33.75" customHeight="1">
      <c r="A817" s="63" t="s">
        <v>12079</v>
      </c>
      <c r="B817" s="60" t="s">
        <v>13697</v>
      </c>
      <c r="C817" s="60" t="s">
        <v>326</v>
      </c>
      <c r="D817" s="63" t="s">
        <v>18</v>
      </c>
      <c r="E817" s="63" t="s">
        <v>13698</v>
      </c>
      <c r="F817" s="63" t="s">
        <v>13683</v>
      </c>
      <c r="G817" s="60" t="s">
        <v>18</v>
      </c>
      <c r="H817" s="126">
        <v>43111.0</v>
      </c>
      <c r="I817" s="126">
        <v>43111.0</v>
      </c>
      <c r="J817" s="121" t="s">
        <v>13699</v>
      </c>
      <c r="K817" s="59">
        <v>5788258.0</v>
      </c>
      <c r="L817" s="60" t="s">
        <v>18</v>
      </c>
      <c r="M817" s="63" t="s">
        <v>18</v>
      </c>
      <c r="N817" s="59" t="s">
        <v>18</v>
      </c>
      <c r="Q817" s="58"/>
      <c r="R817" s="591"/>
    </row>
    <row r="818">
      <c r="A818" s="63" t="s">
        <v>12175</v>
      </c>
      <c r="B818" s="60" t="s">
        <v>3369</v>
      </c>
      <c r="C818" s="60" t="s">
        <v>13700</v>
      </c>
      <c r="D818" s="600">
        <v>43113.0</v>
      </c>
      <c r="E818" s="63" t="s">
        <v>8271</v>
      </c>
      <c r="F818" s="63" t="s">
        <v>13683</v>
      </c>
      <c r="G818" s="60" t="s">
        <v>13701</v>
      </c>
      <c r="H818" s="126">
        <v>43111.0</v>
      </c>
      <c r="I818" s="126">
        <v>43131.0</v>
      </c>
      <c r="J818" s="121" t="s">
        <v>13702</v>
      </c>
      <c r="K818" s="59">
        <v>3.0E7</v>
      </c>
      <c r="L818" s="60" t="s">
        <v>18</v>
      </c>
      <c r="M818" s="63" t="s">
        <v>18</v>
      </c>
      <c r="N818" s="59" t="s">
        <v>18</v>
      </c>
      <c r="Q818" s="58"/>
      <c r="R818" s="591"/>
    </row>
    <row r="819" ht="24.0" customHeight="1">
      <c r="A819" s="63" t="s">
        <v>12175</v>
      </c>
      <c r="B819" s="60" t="s">
        <v>3369</v>
      </c>
      <c r="C819" s="60" t="s">
        <v>13700</v>
      </c>
      <c r="D819" s="600">
        <v>43113.0</v>
      </c>
      <c r="E819" s="63" t="s">
        <v>8271</v>
      </c>
      <c r="F819" s="63" t="s">
        <v>13683</v>
      </c>
      <c r="G819" s="60" t="s">
        <v>13701</v>
      </c>
      <c r="H819" s="126">
        <v>43249.0</v>
      </c>
      <c r="I819" s="126">
        <v>43250.0</v>
      </c>
      <c r="J819" s="121" t="s">
        <v>13703</v>
      </c>
      <c r="K819" s="59">
        <v>3.0E7</v>
      </c>
      <c r="L819" s="60" t="s">
        <v>18</v>
      </c>
      <c r="M819" s="63" t="s">
        <v>18</v>
      </c>
      <c r="N819" s="59" t="s">
        <v>18</v>
      </c>
      <c r="Q819" s="58"/>
      <c r="R819" s="591"/>
    </row>
    <row r="820" ht="24.0" customHeight="1">
      <c r="A820" s="63" t="s">
        <v>12079</v>
      </c>
      <c r="B820" s="60" t="s">
        <v>13704</v>
      </c>
      <c r="C820" s="60" t="s">
        <v>7625</v>
      </c>
      <c r="D820" s="63">
        <v>12.0</v>
      </c>
      <c r="E820" s="63" t="s">
        <v>13705</v>
      </c>
      <c r="F820" s="63" t="s">
        <v>13683</v>
      </c>
      <c r="G820" s="60" t="s">
        <v>18</v>
      </c>
      <c r="H820" s="126">
        <v>43111.0</v>
      </c>
      <c r="I820" s="126">
        <v>43112.0</v>
      </c>
      <c r="J820" s="121" t="s">
        <v>13706</v>
      </c>
      <c r="K820" s="59">
        <v>51547.0</v>
      </c>
      <c r="L820" s="60" t="s">
        <v>18</v>
      </c>
      <c r="M820" s="63" t="s">
        <v>18</v>
      </c>
      <c r="N820" s="59" t="s">
        <v>18</v>
      </c>
      <c r="Q820" s="58"/>
      <c r="R820" s="591"/>
    </row>
    <row r="821" ht="24.0" customHeight="1">
      <c r="A821" s="63" t="s">
        <v>12079</v>
      </c>
      <c r="B821" s="60" t="s">
        <v>4015</v>
      </c>
      <c r="C821" s="60" t="s">
        <v>13707</v>
      </c>
      <c r="D821" s="63" t="s">
        <v>18</v>
      </c>
      <c r="E821" s="63" t="s">
        <v>13708</v>
      </c>
      <c r="F821" s="63" t="s">
        <v>13683</v>
      </c>
      <c r="G821" s="60" t="s">
        <v>18</v>
      </c>
      <c r="H821" s="126">
        <v>43343.0</v>
      </c>
      <c r="I821" s="126">
        <v>43343.0</v>
      </c>
      <c r="J821" s="121" t="s">
        <v>13709</v>
      </c>
      <c r="K821" s="59">
        <v>85534.5</v>
      </c>
      <c r="L821" s="60" t="s">
        <v>13710</v>
      </c>
      <c r="M821" s="61" t="s">
        <v>13711</v>
      </c>
      <c r="N821" s="66">
        <v>85534.5</v>
      </c>
      <c r="Q821" s="58"/>
      <c r="R821" s="591"/>
    </row>
    <row r="822" ht="24.0" customHeight="1">
      <c r="A822" s="63" t="s">
        <v>12079</v>
      </c>
      <c r="B822" s="60" t="s">
        <v>4015</v>
      </c>
      <c r="C822" s="60" t="s">
        <v>13707</v>
      </c>
      <c r="D822" s="63" t="s">
        <v>18</v>
      </c>
      <c r="E822" s="63" t="s">
        <v>13708</v>
      </c>
      <c r="F822" s="63" t="s">
        <v>13683</v>
      </c>
      <c r="G822" s="60" t="s">
        <v>18</v>
      </c>
      <c r="H822" s="126">
        <v>43179.0</v>
      </c>
      <c r="I822" s="126">
        <v>43179.0</v>
      </c>
      <c r="J822" s="121" t="s">
        <v>12678</v>
      </c>
      <c r="K822" s="59">
        <v>28273.0</v>
      </c>
      <c r="L822" s="60" t="s">
        <v>13710</v>
      </c>
      <c r="M822" s="61" t="s">
        <v>13711</v>
      </c>
      <c r="N822" s="66">
        <v>28273.0</v>
      </c>
      <c r="Q822" s="58"/>
      <c r="R822" s="591"/>
    </row>
    <row r="823" ht="24.0" customHeight="1">
      <c r="A823" s="63" t="s">
        <v>12079</v>
      </c>
      <c r="B823" s="60" t="s">
        <v>4015</v>
      </c>
      <c r="C823" s="60" t="s">
        <v>13707</v>
      </c>
      <c r="D823" s="63" t="s">
        <v>18</v>
      </c>
      <c r="E823" s="63" t="s">
        <v>13708</v>
      </c>
      <c r="F823" s="63" t="s">
        <v>13683</v>
      </c>
      <c r="G823" s="60" t="s">
        <v>18</v>
      </c>
      <c r="H823" s="126">
        <v>43179.0</v>
      </c>
      <c r="I823" s="126">
        <v>43179.0</v>
      </c>
      <c r="J823" s="121" t="s">
        <v>12678</v>
      </c>
      <c r="K823" s="59">
        <v>114522.0</v>
      </c>
      <c r="L823" s="60" t="s">
        <v>13710</v>
      </c>
      <c r="M823" s="61" t="s">
        <v>13711</v>
      </c>
      <c r="N823" s="66">
        <f>K823/2</f>
        <v>57261</v>
      </c>
      <c r="Q823" s="58"/>
      <c r="R823" s="591"/>
    </row>
    <row r="824" ht="24.0" customHeight="1">
      <c r="A824" s="63" t="s">
        <v>12079</v>
      </c>
      <c r="B824" s="60" t="s">
        <v>4015</v>
      </c>
      <c r="C824" s="60" t="s">
        <v>13707</v>
      </c>
      <c r="D824" s="63">
        <v>15.0</v>
      </c>
      <c r="E824" s="63" t="s">
        <v>13708</v>
      </c>
      <c r="F824" s="63" t="s">
        <v>13683</v>
      </c>
      <c r="G824" s="60" t="s">
        <v>18</v>
      </c>
      <c r="H824" s="126">
        <v>43110.0</v>
      </c>
      <c r="I824" s="126">
        <v>43111.0</v>
      </c>
      <c r="J824" s="121" t="s">
        <v>13712</v>
      </c>
      <c r="K824" s="59">
        <v>114522.0</v>
      </c>
      <c r="L824" s="60" t="s">
        <v>13713</v>
      </c>
      <c r="M824" s="63" t="s">
        <v>18</v>
      </c>
      <c r="N824" s="59" t="s">
        <v>18</v>
      </c>
      <c r="Q824" s="58"/>
      <c r="R824" s="591"/>
    </row>
    <row r="825" ht="61.5" customHeight="1">
      <c r="A825" s="63" t="s">
        <v>12079</v>
      </c>
      <c r="B825" s="60" t="s">
        <v>4015</v>
      </c>
      <c r="C825" s="60" t="s">
        <v>13707</v>
      </c>
      <c r="D825" s="63" t="s">
        <v>18</v>
      </c>
      <c r="E825" s="63" t="s">
        <v>13708</v>
      </c>
      <c r="F825" s="63" t="s">
        <v>13683</v>
      </c>
      <c r="G825" s="60" t="s">
        <v>18</v>
      </c>
      <c r="H825" s="126">
        <v>43153.0</v>
      </c>
      <c r="I825" s="126">
        <v>43153.0</v>
      </c>
      <c r="J825" s="121" t="s">
        <v>13714</v>
      </c>
      <c r="K825" s="59">
        <v>114522.0</v>
      </c>
      <c r="L825" s="60" t="s">
        <v>13713</v>
      </c>
      <c r="M825" s="63" t="s">
        <v>18</v>
      </c>
      <c r="N825" s="59" t="s">
        <v>18</v>
      </c>
      <c r="Q825" s="58"/>
      <c r="R825" s="591"/>
    </row>
    <row r="826">
      <c r="A826" s="63" t="s">
        <v>12079</v>
      </c>
      <c r="B826" s="60" t="s">
        <v>4015</v>
      </c>
      <c r="C826" s="60" t="s">
        <v>13707</v>
      </c>
      <c r="D826" s="63" t="s">
        <v>18</v>
      </c>
      <c r="E826" s="63" t="s">
        <v>13708</v>
      </c>
      <c r="F826" s="63" t="s">
        <v>13683</v>
      </c>
      <c r="G826" s="60" t="s">
        <v>18</v>
      </c>
      <c r="H826" s="126">
        <v>43159.0</v>
      </c>
      <c r="I826" s="126">
        <v>43159.0</v>
      </c>
      <c r="J826" s="121" t="s">
        <v>13715</v>
      </c>
      <c r="K826" s="59">
        <v>28273.0</v>
      </c>
      <c r="L826" s="60" t="s">
        <v>13710</v>
      </c>
      <c r="M826" s="63" t="s">
        <v>18</v>
      </c>
      <c r="N826" s="59" t="s">
        <v>18</v>
      </c>
      <c r="Q826" s="58"/>
      <c r="R826" s="591"/>
    </row>
    <row r="827">
      <c r="A827" s="63" t="s">
        <v>12079</v>
      </c>
      <c r="B827" s="60" t="s">
        <v>13716</v>
      </c>
      <c r="C827" s="60" t="s">
        <v>326</v>
      </c>
      <c r="D827" s="63">
        <v>17.0</v>
      </c>
      <c r="E827" s="63" t="s">
        <v>13717</v>
      </c>
      <c r="F827" s="63" t="s">
        <v>13683</v>
      </c>
      <c r="G827" s="60" t="s">
        <v>18</v>
      </c>
      <c r="H827" s="126">
        <v>43111.0</v>
      </c>
      <c r="I827" s="126">
        <v>43116.0</v>
      </c>
      <c r="J827" s="121" t="s">
        <v>13718</v>
      </c>
      <c r="K827" s="59">
        <v>5411078.0</v>
      </c>
      <c r="L827" s="60" t="s">
        <v>18</v>
      </c>
      <c r="M827" s="63" t="s">
        <v>18</v>
      </c>
      <c r="N827" s="59" t="s">
        <v>18</v>
      </c>
      <c r="Q827" s="58"/>
      <c r="R827" s="591"/>
    </row>
    <row r="828">
      <c r="A828" s="63" t="s">
        <v>12079</v>
      </c>
      <c r="B828" s="60" t="s">
        <v>13719</v>
      </c>
      <c r="C828" s="60" t="s">
        <v>13720</v>
      </c>
      <c r="D828" s="63" t="s">
        <v>18</v>
      </c>
      <c r="E828" s="63" t="s">
        <v>13721</v>
      </c>
      <c r="F828" s="63" t="s">
        <v>13683</v>
      </c>
      <c r="G828" s="60" t="s">
        <v>18</v>
      </c>
      <c r="H828" s="126">
        <v>43115.0</v>
      </c>
      <c r="I828" s="126">
        <v>43116.0</v>
      </c>
      <c r="J828" s="121" t="s">
        <v>13718</v>
      </c>
      <c r="K828" s="59">
        <v>5500544.0</v>
      </c>
      <c r="L828" s="60" t="s">
        <v>18</v>
      </c>
      <c r="M828" s="63" t="s">
        <v>18</v>
      </c>
      <c r="N828" s="59" t="s">
        <v>18</v>
      </c>
      <c r="Q828" s="58"/>
      <c r="R828" s="591"/>
    </row>
    <row r="829">
      <c r="A829" s="63" t="s">
        <v>12175</v>
      </c>
      <c r="B829" s="60" t="s">
        <v>636</v>
      </c>
      <c r="C829" s="60" t="s">
        <v>13722</v>
      </c>
      <c r="D829" s="63" t="s">
        <v>18</v>
      </c>
      <c r="E829" s="63" t="s">
        <v>13723</v>
      </c>
      <c r="F829" s="63" t="s">
        <v>13683</v>
      </c>
      <c r="G829" s="60" t="s">
        <v>12719</v>
      </c>
      <c r="H829" s="126">
        <v>43118.0</v>
      </c>
      <c r="I829" s="126">
        <v>43133.0</v>
      </c>
      <c r="J829" s="121" t="s">
        <v>13724</v>
      </c>
      <c r="K829" s="59">
        <v>2083217.0</v>
      </c>
      <c r="L829" s="60" t="s">
        <v>18</v>
      </c>
      <c r="M829" s="63" t="s">
        <v>18</v>
      </c>
      <c r="N829" s="59" t="s">
        <v>18</v>
      </c>
      <c r="Q829" s="58"/>
      <c r="R829" s="591"/>
    </row>
    <row r="830">
      <c r="A830" s="63" t="s">
        <v>4898</v>
      </c>
      <c r="B830" s="63" t="s">
        <v>6557</v>
      </c>
      <c r="C830" s="60" t="s">
        <v>6558</v>
      </c>
      <c r="D830" s="63" t="s">
        <v>18</v>
      </c>
      <c r="E830" s="63" t="s">
        <v>6559</v>
      </c>
      <c r="F830" s="63" t="s">
        <v>13683</v>
      </c>
      <c r="G830" s="60" t="s">
        <v>3493</v>
      </c>
      <c r="H830" s="126">
        <v>43097.0</v>
      </c>
      <c r="I830" s="126">
        <v>43124.0</v>
      </c>
      <c r="J830" s="121" t="s">
        <v>13725</v>
      </c>
      <c r="K830" s="59">
        <v>4158181.0</v>
      </c>
      <c r="L830" s="60" t="s">
        <v>18</v>
      </c>
      <c r="M830" s="63" t="s">
        <v>18</v>
      </c>
      <c r="N830" s="59" t="s">
        <v>18</v>
      </c>
      <c r="Q830" s="58"/>
      <c r="R830" s="591"/>
    </row>
    <row r="831">
      <c r="A831" s="63" t="s">
        <v>4898</v>
      </c>
      <c r="B831" s="63" t="s">
        <v>6557</v>
      </c>
      <c r="C831" s="60" t="s">
        <v>6558</v>
      </c>
      <c r="D831" s="63" t="s">
        <v>18</v>
      </c>
      <c r="E831" s="63" t="s">
        <v>6559</v>
      </c>
      <c r="F831" s="63" t="s">
        <v>13683</v>
      </c>
      <c r="G831" s="60" t="s">
        <v>3493</v>
      </c>
      <c r="H831" s="126">
        <v>43171.0</v>
      </c>
      <c r="I831" s="126">
        <v>43171.0</v>
      </c>
      <c r="J831" s="121" t="s">
        <v>13726</v>
      </c>
      <c r="K831" s="59">
        <v>4158181.0</v>
      </c>
      <c r="L831" s="60" t="s">
        <v>18</v>
      </c>
      <c r="M831" s="60" t="s">
        <v>18</v>
      </c>
      <c r="N831" s="60" t="s">
        <v>18</v>
      </c>
      <c r="Q831" s="58"/>
      <c r="R831" s="591"/>
    </row>
    <row r="832" ht="28.5" customHeight="1">
      <c r="A832" s="63" t="s">
        <v>4898</v>
      </c>
      <c r="B832" s="63" t="s">
        <v>6557</v>
      </c>
      <c r="C832" s="60" t="s">
        <v>6558</v>
      </c>
      <c r="D832" s="63">
        <v>383.0</v>
      </c>
      <c r="E832" s="63" t="s">
        <v>6559</v>
      </c>
      <c r="F832" s="63" t="s">
        <v>13683</v>
      </c>
      <c r="G832" s="60" t="s">
        <v>3493</v>
      </c>
      <c r="H832" s="126">
        <v>43209.0</v>
      </c>
      <c r="I832" s="126">
        <v>43294.0</v>
      </c>
      <c r="J832" s="121" t="s">
        <v>13727</v>
      </c>
      <c r="K832" s="59">
        <v>4158181.0</v>
      </c>
      <c r="L832" s="60" t="s">
        <v>6561</v>
      </c>
      <c r="M832" s="63" t="s">
        <v>18</v>
      </c>
      <c r="N832" s="59" t="s">
        <v>18</v>
      </c>
      <c r="Q832" s="58"/>
      <c r="R832" s="591"/>
    </row>
    <row r="833" ht="28.5" customHeight="1">
      <c r="A833" s="63" t="s">
        <v>12175</v>
      </c>
      <c r="B833" s="60" t="s">
        <v>197</v>
      </c>
      <c r="C833" s="60" t="s">
        <v>13343</v>
      </c>
      <c r="D833" s="63" t="s">
        <v>18</v>
      </c>
      <c r="E833" s="63" t="s">
        <v>13728</v>
      </c>
      <c r="F833" s="63" t="s">
        <v>13683</v>
      </c>
      <c r="G833" s="60" t="s">
        <v>2440</v>
      </c>
      <c r="H833" s="126">
        <v>43125.0</v>
      </c>
      <c r="I833" s="126">
        <v>43138.0</v>
      </c>
      <c r="J833" s="121" t="s">
        <v>13729</v>
      </c>
      <c r="K833" s="59">
        <v>95506.0</v>
      </c>
      <c r="L833" s="60" t="s">
        <v>18</v>
      </c>
      <c r="M833" s="63" t="s">
        <v>18</v>
      </c>
      <c r="N833" s="59" t="s">
        <v>18</v>
      </c>
      <c r="Q833" s="58"/>
      <c r="R833" s="591"/>
    </row>
    <row r="834" ht="28.5" customHeight="1">
      <c r="A834" s="63" t="s">
        <v>12175</v>
      </c>
      <c r="B834" s="60" t="s">
        <v>6977</v>
      </c>
      <c r="C834" s="60" t="s">
        <v>6978</v>
      </c>
      <c r="D834" s="63" t="s">
        <v>18</v>
      </c>
      <c r="E834" s="63" t="s">
        <v>6979</v>
      </c>
      <c r="F834" s="63" t="s">
        <v>13683</v>
      </c>
      <c r="G834" s="60" t="s">
        <v>2440</v>
      </c>
      <c r="H834" s="126">
        <v>43118.0</v>
      </c>
      <c r="I834" s="126">
        <v>43130.0</v>
      </c>
      <c r="J834" s="121" t="s">
        <v>13730</v>
      </c>
      <c r="K834" s="59">
        <v>961974.0</v>
      </c>
      <c r="L834" s="60" t="s">
        <v>18</v>
      </c>
      <c r="M834" s="63" t="s">
        <v>18</v>
      </c>
      <c r="N834" s="59" t="s">
        <v>18</v>
      </c>
      <c r="Q834" s="58"/>
      <c r="R834" s="591"/>
    </row>
    <row r="835">
      <c r="A835" s="63" t="s">
        <v>12175</v>
      </c>
      <c r="B835" s="60" t="s">
        <v>6977</v>
      </c>
      <c r="C835" s="60" t="s">
        <v>6978</v>
      </c>
      <c r="D835" s="63" t="s">
        <v>18</v>
      </c>
      <c r="E835" s="63" t="s">
        <v>6979</v>
      </c>
      <c r="F835" s="63" t="s">
        <v>13683</v>
      </c>
      <c r="G835" s="60" t="s">
        <v>2440</v>
      </c>
      <c r="H835" s="126">
        <v>43147.0</v>
      </c>
      <c r="I835" s="126">
        <v>43147.0</v>
      </c>
      <c r="J835" s="121" t="s">
        <v>13731</v>
      </c>
      <c r="K835" s="59">
        <v>961974.0</v>
      </c>
      <c r="L835" s="60" t="s">
        <v>12976</v>
      </c>
      <c r="M835" s="61" t="s">
        <v>6982</v>
      </c>
      <c r="N835" s="59" t="s">
        <v>18</v>
      </c>
      <c r="Q835" s="58"/>
      <c r="R835" s="591"/>
    </row>
    <row r="836">
      <c r="A836" s="63" t="s">
        <v>12175</v>
      </c>
      <c r="B836" s="60" t="s">
        <v>6977</v>
      </c>
      <c r="C836" s="60" t="s">
        <v>6978</v>
      </c>
      <c r="D836" s="63" t="s">
        <v>18</v>
      </c>
      <c r="E836" s="63" t="s">
        <v>6979</v>
      </c>
      <c r="F836" s="63" t="s">
        <v>13683</v>
      </c>
      <c r="G836" s="60" t="s">
        <v>2440</v>
      </c>
      <c r="H836" s="126">
        <v>43209.0</v>
      </c>
      <c r="I836" s="126">
        <v>43250.0</v>
      </c>
      <c r="J836" s="121" t="s">
        <v>13732</v>
      </c>
      <c r="K836" s="59">
        <v>961974.0</v>
      </c>
      <c r="L836" s="60" t="s">
        <v>12976</v>
      </c>
      <c r="M836" s="61" t="s">
        <v>6982</v>
      </c>
      <c r="N836" s="59" t="s">
        <v>18</v>
      </c>
      <c r="Q836" s="58"/>
      <c r="R836" s="591"/>
    </row>
    <row r="837">
      <c r="A837" s="63" t="s">
        <v>12175</v>
      </c>
      <c r="B837" s="60" t="s">
        <v>6977</v>
      </c>
      <c r="C837" s="60" t="s">
        <v>6978</v>
      </c>
      <c r="D837" s="63">
        <v>494.0</v>
      </c>
      <c r="E837" s="63" t="s">
        <v>6979</v>
      </c>
      <c r="F837" s="63" t="s">
        <v>13683</v>
      </c>
      <c r="G837" s="60" t="s">
        <v>2440</v>
      </c>
      <c r="H837" s="126">
        <v>43251.0</v>
      </c>
      <c r="I837" s="126">
        <v>43256.0</v>
      </c>
      <c r="J837" s="121" t="s">
        <v>13733</v>
      </c>
      <c r="K837" s="59">
        <v>961974.0</v>
      </c>
      <c r="L837" s="60" t="s">
        <v>12976</v>
      </c>
      <c r="M837" s="61" t="s">
        <v>6982</v>
      </c>
      <c r="N837" s="59" t="s">
        <v>18</v>
      </c>
      <c r="Q837" s="58"/>
      <c r="R837" s="591"/>
    </row>
    <row r="838" ht="39.0" customHeight="1">
      <c r="A838" s="63" t="s">
        <v>12079</v>
      </c>
      <c r="B838" s="60" t="s">
        <v>6737</v>
      </c>
      <c r="C838" s="60" t="s">
        <v>4556</v>
      </c>
      <c r="D838" s="63" t="s">
        <v>18</v>
      </c>
      <c r="E838" s="63" t="s">
        <v>12171</v>
      </c>
      <c r="F838" s="63" t="s">
        <v>13683</v>
      </c>
      <c r="G838" s="60" t="s">
        <v>2440</v>
      </c>
      <c r="H838" s="126">
        <v>43126.0</v>
      </c>
      <c r="I838" s="126">
        <v>43130.0</v>
      </c>
      <c r="J838" s="121" t="s">
        <v>13734</v>
      </c>
      <c r="K838" s="59">
        <v>4443941.0</v>
      </c>
      <c r="L838" s="60" t="s">
        <v>13735</v>
      </c>
      <c r="M838" s="63" t="s">
        <v>18</v>
      </c>
      <c r="N838" s="59" t="s">
        <v>18</v>
      </c>
      <c r="Q838" s="58"/>
      <c r="R838" s="591"/>
    </row>
    <row r="839" ht="39.0" customHeight="1">
      <c r="A839" s="63" t="s">
        <v>12079</v>
      </c>
      <c r="B839" s="60" t="s">
        <v>6737</v>
      </c>
      <c r="C839" s="60" t="s">
        <v>4556</v>
      </c>
      <c r="D839" s="63">
        <v>434.0</v>
      </c>
      <c r="E839" s="63" t="s">
        <v>12171</v>
      </c>
      <c r="F839" s="63" t="s">
        <v>13683</v>
      </c>
      <c r="G839" s="60" t="s">
        <v>2440</v>
      </c>
      <c r="H839" s="126">
        <v>43209.0</v>
      </c>
      <c r="I839" s="126">
        <v>43210.0</v>
      </c>
      <c r="J839" s="121" t="s">
        <v>13736</v>
      </c>
      <c r="K839" s="59">
        <v>4443941.0</v>
      </c>
      <c r="L839" s="60" t="s">
        <v>13735</v>
      </c>
      <c r="M839" s="63" t="s">
        <v>18</v>
      </c>
      <c r="N839" s="59" t="s">
        <v>18</v>
      </c>
      <c r="Q839" s="58"/>
      <c r="R839" s="591"/>
    </row>
    <row r="840" ht="39.0" customHeight="1">
      <c r="A840" s="63" t="s">
        <v>12079</v>
      </c>
      <c r="B840" s="60" t="s">
        <v>6737</v>
      </c>
      <c r="C840" s="60" t="s">
        <v>4556</v>
      </c>
      <c r="D840" s="63" t="s">
        <v>18</v>
      </c>
      <c r="E840" s="63" t="s">
        <v>12171</v>
      </c>
      <c r="F840" s="63" t="s">
        <v>13683</v>
      </c>
      <c r="G840" s="60" t="s">
        <v>2440</v>
      </c>
      <c r="H840" s="126">
        <v>43202.0</v>
      </c>
      <c r="I840" s="126">
        <v>43214.0</v>
      </c>
      <c r="J840" s="121" t="s">
        <v>13737</v>
      </c>
      <c r="K840" s="59">
        <v>4443941.0</v>
      </c>
      <c r="L840" s="60" t="s">
        <v>13735</v>
      </c>
      <c r="M840" s="63" t="s">
        <v>18</v>
      </c>
      <c r="N840" s="59" t="s">
        <v>18</v>
      </c>
      <c r="Q840" s="58"/>
      <c r="R840" s="591"/>
    </row>
    <row r="841" ht="27.0" customHeight="1">
      <c r="A841" s="63" t="s">
        <v>12079</v>
      </c>
      <c r="B841" s="60" t="s">
        <v>6737</v>
      </c>
      <c r="C841" s="60" t="s">
        <v>4556</v>
      </c>
      <c r="D841" s="63" t="s">
        <v>18</v>
      </c>
      <c r="E841" s="63" t="s">
        <v>12171</v>
      </c>
      <c r="F841" s="63" t="s">
        <v>13683</v>
      </c>
      <c r="G841" s="60" t="s">
        <v>2440</v>
      </c>
      <c r="H841" s="126">
        <v>43227.0</v>
      </c>
      <c r="I841" s="126">
        <v>43228.0</v>
      </c>
      <c r="J841" s="121" t="s">
        <v>13738</v>
      </c>
      <c r="K841" s="59">
        <v>4443941.0</v>
      </c>
      <c r="L841" s="60" t="s">
        <v>12173</v>
      </c>
      <c r="M841" s="63" t="s">
        <v>18</v>
      </c>
      <c r="N841" s="59" t="s">
        <v>18</v>
      </c>
      <c r="Q841" s="58"/>
      <c r="R841" s="591"/>
    </row>
    <row r="842">
      <c r="A842" s="63" t="s">
        <v>12079</v>
      </c>
      <c r="B842" s="60" t="s">
        <v>6737</v>
      </c>
      <c r="C842" s="60" t="s">
        <v>4556</v>
      </c>
      <c r="D842" s="63" t="s">
        <v>18</v>
      </c>
      <c r="E842" s="63" t="s">
        <v>12171</v>
      </c>
      <c r="F842" s="63" t="s">
        <v>13683</v>
      </c>
      <c r="G842" s="60" t="s">
        <v>2440</v>
      </c>
      <c r="H842" s="126">
        <v>43231.0</v>
      </c>
      <c r="I842" s="126">
        <v>43231.0</v>
      </c>
      <c r="J842" s="121" t="s">
        <v>13739</v>
      </c>
      <c r="K842" s="59">
        <v>4536590.0</v>
      </c>
      <c r="L842" s="60" t="s">
        <v>12173</v>
      </c>
      <c r="M842" s="61" t="s">
        <v>12174</v>
      </c>
      <c r="N842" s="59" t="s">
        <v>18</v>
      </c>
      <c r="Q842" s="58"/>
      <c r="R842" s="591"/>
    </row>
    <row r="843" ht="22.5" customHeight="1">
      <c r="A843" s="63" t="s">
        <v>12079</v>
      </c>
      <c r="B843" s="222" t="s">
        <v>6737</v>
      </c>
      <c r="C843" s="222" t="s">
        <v>4556</v>
      </c>
      <c r="D843" s="217" t="s">
        <v>18</v>
      </c>
      <c r="E843" s="217" t="s">
        <v>12171</v>
      </c>
      <c r="F843" s="217" t="s">
        <v>13683</v>
      </c>
      <c r="G843" s="222" t="s">
        <v>2440</v>
      </c>
      <c r="H843" s="341">
        <v>43241.0</v>
      </c>
      <c r="I843" s="341">
        <v>43248.0</v>
      </c>
      <c r="J843" s="121" t="s">
        <v>13740</v>
      </c>
      <c r="K843" s="59">
        <v>4536590.0</v>
      </c>
      <c r="L843" s="60" t="s">
        <v>12173</v>
      </c>
      <c r="M843" s="61" t="s">
        <v>12174</v>
      </c>
      <c r="N843" s="59" t="s">
        <v>18</v>
      </c>
      <c r="Q843" s="58"/>
      <c r="R843" s="591"/>
    </row>
    <row r="844">
      <c r="A844" s="63" t="s">
        <v>12079</v>
      </c>
      <c r="B844" s="222" t="s">
        <v>6737</v>
      </c>
      <c r="C844" s="222" t="s">
        <v>4556</v>
      </c>
      <c r="D844" s="217" t="s">
        <v>18</v>
      </c>
      <c r="E844" s="217" t="s">
        <v>12171</v>
      </c>
      <c r="F844" s="217" t="s">
        <v>13683</v>
      </c>
      <c r="G844" s="222" t="s">
        <v>2440</v>
      </c>
      <c r="H844" s="341">
        <v>43236.0</v>
      </c>
      <c r="I844" s="341">
        <v>43236.0</v>
      </c>
      <c r="J844" s="121" t="s">
        <v>13741</v>
      </c>
      <c r="K844" s="59">
        <v>4536590.0</v>
      </c>
      <c r="L844" s="60" t="s">
        <v>12173</v>
      </c>
      <c r="M844" s="61" t="s">
        <v>12174</v>
      </c>
      <c r="N844" s="66">
        <v>3629272.0</v>
      </c>
      <c r="Q844" s="58"/>
      <c r="R844" s="591"/>
    </row>
    <row r="845">
      <c r="A845" s="63" t="s">
        <v>12079</v>
      </c>
      <c r="B845" s="222" t="s">
        <v>6737</v>
      </c>
      <c r="C845" s="222" t="s">
        <v>4556</v>
      </c>
      <c r="D845" s="217" t="s">
        <v>18</v>
      </c>
      <c r="E845" s="217" t="s">
        <v>12171</v>
      </c>
      <c r="F845" s="217" t="s">
        <v>13683</v>
      </c>
      <c r="G845" s="222" t="s">
        <v>2440</v>
      </c>
      <c r="H845" s="341">
        <v>43378.0</v>
      </c>
      <c r="I845" s="341">
        <v>43378.0</v>
      </c>
      <c r="J845" s="121" t="s">
        <v>13451</v>
      </c>
      <c r="K845" s="59">
        <v>4536590.0</v>
      </c>
      <c r="L845" s="60" t="s">
        <v>12173</v>
      </c>
      <c r="M845" s="61" t="s">
        <v>12174</v>
      </c>
      <c r="N845" s="66">
        <v>907318.0</v>
      </c>
      <c r="Q845" s="58"/>
      <c r="R845" s="591"/>
    </row>
    <row r="846">
      <c r="A846" s="63" t="s">
        <v>12175</v>
      </c>
      <c r="B846" s="60" t="s">
        <v>580</v>
      </c>
      <c r="C846" s="60" t="s">
        <v>5734</v>
      </c>
      <c r="D846" s="63" t="s">
        <v>13742</v>
      </c>
      <c r="E846" s="63" t="s">
        <v>7018</v>
      </c>
      <c r="F846" s="217" t="s">
        <v>13683</v>
      </c>
      <c r="G846" s="60" t="s">
        <v>2440</v>
      </c>
      <c r="H846" s="126">
        <v>43126.0</v>
      </c>
      <c r="I846" s="126">
        <v>43131.0</v>
      </c>
      <c r="J846" s="121" t="s">
        <v>13743</v>
      </c>
      <c r="K846" s="59">
        <v>479000.0</v>
      </c>
      <c r="L846" s="60" t="s">
        <v>18</v>
      </c>
      <c r="M846" s="63" t="s">
        <v>18</v>
      </c>
      <c r="N846" s="59" t="s">
        <v>18</v>
      </c>
      <c r="Q846" s="58"/>
      <c r="R846" s="591"/>
    </row>
    <row r="847">
      <c r="A847" s="63" t="s">
        <v>12175</v>
      </c>
      <c r="B847" s="60" t="s">
        <v>13744</v>
      </c>
      <c r="C847" s="60" t="s">
        <v>13745</v>
      </c>
      <c r="D847" s="63">
        <v>75.0</v>
      </c>
      <c r="E847" s="63" t="s">
        <v>13746</v>
      </c>
      <c r="F847" s="217" t="s">
        <v>13683</v>
      </c>
      <c r="G847" s="60" t="s">
        <v>5736</v>
      </c>
      <c r="H847" s="126">
        <v>43132.0</v>
      </c>
      <c r="I847" s="126">
        <v>43157.0</v>
      </c>
      <c r="J847" s="121" t="s">
        <v>13747</v>
      </c>
      <c r="K847" s="59">
        <v>1687487.0</v>
      </c>
      <c r="L847" s="60" t="s">
        <v>18</v>
      </c>
      <c r="M847" s="63" t="s">
        <v>18</v>
      </c>
      <c r="N847" s="59" t="s">
        <v>18</v>
      </c>
      <c r="Q847" s="58"/>
      <c r="R847" s="591"/>
    </row>
    <row r="848">
      <c r="A848" s="63" t="s">
        <v>12175</v>
      </c>
      <c r="B848" s="60" t="s">
        <v>13744</v>
      </c>
      <c r="C848" s="60" t="s">
        <v>13745</v>
      </c>
      <c r="D848" s="63" t="s">
        <v>18</v>
      </c>
      <c r="E848" s="63" t="s">
        <v>13746</v>
      </c>
      <c r="F848" s="217" t="s">
        <v>13683</v>
      </c>
      <c r="G848" s="60" t="s">
        <v>5736</v>
      </c>
      <c r="H848" s="126">
        <v>43173.0</v>
      </c>
      <c r="I848" s="126">
        <v>43173.0</v>
      </c>
      <c r="J848" s="121" t="s">
        <v>13748</v>
      </c>
      <c r="K848" s="59">
        <v>1687487.0</v>
      </c>
      <c r="L848" s="60" t="s">
        <v>18</v>
      </c>
      <c r="M848" s="63" t="s">
        <v>18</v>
      </c>
      <c r="N848" s="59" t="s">
        <v>18</v>
      </c>
      <c r="Q848" s="58"/>
      <c r="R848" s="591"/>
    </row>
    <row r="849">
      <c r="A849" s="63" t="s">
        <v>12175</v>
      </c>
      <c r="B849" s="60" t="s">
        <v>197</v>
      </c>
      <c r="C849" s="60" t="s">
        <v>12164</v>
      </c>
      <c r="D849" s="63" t="s">
        <v>18</v>
      </c>
      <c r="E849" s="63" t="s">
        <v>12811</v>
      </c>
      <c r="F849" s="217" t="s">
        <v>13683</v>
      </c>
      <c r="G849" s="60" t="s">
        <v>18</v>
      </c>
      <c r="H849" s="126">
        <v>43133.0</v>
      </c>
      <c r="I849" s="126">
        <v>43133.0</v>
      </c>
      <c r="J849" s="121" t="s">
        <v>13749</v>
      </c>
      <c r="K849" s="59">
        <v>2290107.0</v>
      </c>
      <c r="L849" s="60" t="s">
        <v>18</v>
      </c>
      <c r="M849" s="63" t="s">
        <v>18</v>
      </c>
      <c r="N849" s="59" t="s">
        <v>18</v>
      </c>
      <c r="Q849" s="58"/>
      <c r="R849" s="591"/>
    </row>
    <row r="850">
      <c r="A850" s="63" t="s">
        <v>12175</v>
      </c>
      <c r="B850" s="60" t="s">
        <v>197</v>
      </c>
      <c r="C850" s="60" t="s">
        <v>12164</v>
      </c>
      <c r="D850" s="63" t="s">
        <v>18</v>
      </c>
      <c r="E850" s="63" t="s">
        <v>12811</v>
      </c>
      <c r="F850" s="217" t="s">
        <v>13683</v>
      </c>
      <c r="G850" s="60" t="s">
        <v>18</v>
      </c>
      <c r="H850" s="126">
        <v>43213.0</v>
      </c>
      <c r="I850" s="126">
        <v>43213.0</v>
      </c>
      <c r="J850" s="121" t="s">
        <v>13750</v>
      </c>
      <c r="K850" s="59">
        <v>2290107.0</v>
      </c>
      <c r="L850" s="60" t="s">
        <v>12813</v>
      </c>
      <c r="M850" s="61" t="s">
        <v>12814</v>
      </c>
      <c r="N850" s="59" t="s">
        <v>18</v>
      </c>
      <c r="Q850" s="58"/>
      <c r="R850" s="591"/>
    </row>
    <row r="851">
      <c r="A851" s="63" t="s">
        <v>12103</v>
      </c>
      <c r="B851" s="60" t="s">
        <v>6583</v>
      </c>
      <c r="C851" s="60" t="s">
        <v>93</v>
      </c>
      <c r="D851" s="63" t="s">
        <v>18</v>
      </c>
      <c r="E851" s="63" t="s">
        <v>6584</v>
      </c>
      <c r="F851" s="217" t="s">
        <v>13683</v>
      </c>
      <c r="G851" s="60" t="s">
        <v>18</v>
      </c>
      <c r="H851" s="126">
        <v>43131.0</v>
      </c>
      <c r="I851" s="126">
        <v>43133.0</v>
      </c>
      <c r="J851" s="121" t="s">
        <v>13751</v>
      </c>
      <c r="K851" s="59">
        <v>3040311.0</v>
      </c>
      <c r="L851" s="60" t="s">
        <v>18</v>
      </c>
      <c r="M851" s="63" t="s">
        <v>18</v>
      </c>
      <c r="N851" s="59" t="s">
        <v>18</v>
      </c>
      <c r="Q851" s="58"/>
      <c r="R851" s="591"/>
    </row>
    <row r="852">
      <c r="A852" s="63" t="s">
        <v>12103</v>
      </c>
      <c r="B852" s="60" t="s">
        <v>6583</v>
      </c>
      <c r="C852" s="60" t="s">
        <v>93</v>
      </c>
      <c r="D852" s="63">
        <v>454.0</v>
      </c>
      <c r="E852" s="63" t="s">
        <v>6584</v>
      </c>
      <c r="F852" s="217" t="s">
        <v>13683</v>
      </c>
      <c r="G852" s="60" t="s">
        <v>2440</v>
      </c>
      <c r="H852" s="126">
        <v>43216.0</v>
      </c>
      <c r="I852" s="126">
        <v>43237.0</v>
      </c>
      <c r="J852" s="121" t="s">
        <v>13752</v>
      </c>
      <c r="K852" s="59">
        <v>5656001.0</v>
      </c>
      <c r="L852" s="60" t="s">
        <v>6586</v>
      </c>
      <c r="M852" s="61" t="s">
        <v>18</v>
      </c>
      <c r="N852" s="59" t="s">
        <v>18</v>
      </c>
      <c r="Q852" s="58"/>
      <c r="R852" s="591"/>
    </row>
    <row r="853">
      <c r="A853" s="63" t="s">
        <v>12103</v>
      </c>
      <c r="B853" s="60" t="s">
        <v>6583</v>
      </c>
      <c r="C853" s="60" t="s">
        <v>93</v>
      </c>
      <c r="D853" s="63" t="s">
        <v>18</v>
      </c>
      <c r="E853" s="63" t="s">
        <v>6584</v>
      </c>
      <c r="F853" s="217" t="s">
        <v>13683</v>
      </c>
      <c r="G853" s="60" t="s">
        <v>2440</v>
      </c>
      <c r="H853" s="126">
        <v>43241.0</v>
      </c>
      <c r="I853" s="126">
        <v>43241.0</v>
      </c>
      <c r="J853" s="121" t="s">
        <v>13753</v>
      </c>
      <c r="K853" s="59">
        <v>5656001.0</v>
      </c>
      <c r="L853" s="60" t="s">
        <v>6586</v>
      </c>
      <c r="M853" s="61" t="s">
        <v>6587</v>
      </c>
      <c r="N853" s="59" t="s">
        <v>18</v>
      </c>
      <c r="Q853" s="58"/>
      <c r="R853" s="591"/>
    </row>
    <row r="854">
      <c r="A854" s="63" t="s">
        <v>12103</v>
      </c>
      <c r="B854" s="60" t="s">
        <v>6583</v>
      </c>
      <c r="C854" s="60" t="s">
        <v>93</v>
      </c>
      <c r="D854" s="63" t="s">
        <v>18</v>
      </c>
      <c r="E854" s="63" t="s">
        <v>6584</v>
      </c>
      <c r="F854" s="217" t="s">
        <v>13683</v>
      </c>
      <c r="G854" s="60" t="s">
        <v>2440</v>
      </c>
      <c r="H854" s="126">
        <v>43376.0</v>
      </c>
      <c r="I854" s="126">
        <v>43376.0</v>
      </c>
      <c r="J854" s="121" t="s">
        <v>13754</v>
      </c>
      <c r="K854" s="59">
        <v>5656001.0</v>
      </c>
      <c r="L854" s="60" t="s">
        <v>6586</v>
      </c>
      <c r="M854" s="61" t="s">
        <v>6587</v>
      </c>
      <c r="N854" s="66">
        <v>2584621.0</v>
      </c>
      <c r="Q854" s="58"/>
      <c r="R854" s="591"/>
    </row>
    <row r="855">
      <c r="A855" s="63" t="s">
        <v>12079</v>
      </c>
      <c r="B855" s="60" t="s">
        <v>13755</v>
      </c>
      <c r="C855" s="60" t="s">
        <v>13756</v>
      </c>
      <c r="D855" s="63" t="s">
        <v>18</v>
      </c>
      <c r="E855" s="63" t="s">
        <v>13757</v>
      </c>
      <c r="F855" s="217" t="s">
        <v>13683</v>
      </c>
      <c r="G855" s="60" t="s">
        <v>6948</v>
      </c>
      <c r="H855" s="126">
        <v>43118.0</v>
      </c>
      <c r="I855" s="126">
        <v>43138.0</v>
      </c>
      <c r="J855" s="121" t="s">
        <v>13758</v>
      </c>
      <c r="K855" s="59">
        <v>2.14E8</v>
      </c>
      <c r="L855" s="60" t="s">
        <v>18</v>
      </c>
      <c r="M855" s="63" t="s">
        <v>18</v>
      </c>
      <c r="N855" s="59" t="s">
        <v>18</v>
      </c>
      <c r="Q855" s="58"/>
      <c r="R855" s="591"/>
    </row>
    <row r="856">
      <c r="A856" s="63" t="s">
        <v>12079</v>
      </c>
      <c r="B856" s="60" t="s">
        <v>13755</v>
      </c>
      <c r="C856" s="60" t="s">
        <v>13756</v>
      </c>
      <c r="D856" s="63" t="s">
        <v>18</v>
      </c>
      <c r="E856" s="63" t="s">
        <v>13757</v>
      </c>
      <c r="F856" s="217" t="s">
        <v>13683</v>
      </c>
      <c r="G856" s="60" t="s">
        <v>6948</v>
      </c>
      <c r="H856" s="126">
        <v>43193.0</v>
      </c>
      <c r="I856" s="126">
        <v>43206.0</v>
      </c>
      <c r="J856" s="121" t="s">
        <v>13759</v>
      </c>
      <c r="K856" s="59">
        <v>2.14E8</v>
      </c>
      <c r="L856" s="60" t="s">
        <v>18</v>
      </c>
      <c r="M856" s="63" t="s">
        <v>18</v>
      </c>
      <c r="N856" s="59" t="s">
        <v>18</v>
      </c>
      <c r="Q856" s="58"/>
      <c r="R856" s="591"/>
    </row>
    <row r="857" ht="23.25" customHeight="1">
      <c r="A857" s="63" t="s">
        <v>12079</v>
      </c>
      <c r="B857" s="60" t="s">
        <v>4465</v>
      </c>
      <c r="C857" s="60" t="s">
        <v>116</v>
      </c>
      <c r="D857" s="63" t="s">
        <v>18</v>
      </c>
      <c r="E857" s="63" t="s">
        <v>8012</v>
      </c>
      <c r="F857" s="63" t="s">
        <v>13683</v>
      </c>
      <c r="G857" s="60" t="s">
        <v>7166</v>
      </c>
      <c r="H857" s="64">
        <v>43432.0</v>
      </c>
      <c r="I857" s="64">
        <v>43432.0</v>
      </c>
      <c r="J857" s="121" t="s">
        <v>13760</v>
      </c>
      <c r="K857" s="59">
        <v>9990000.0</v>
      </c>
      <c r="L857" s="60" t="s">
        <v>8014</v>
      </c>
      <c r="M857" s="61" t="s">
        <v>8015</v>
      </c>
      <c r="N857" s="66">
        <v>1000000.0</v>
      </c>
      <c r="Q857" s="58"/>
      <c r="R857" s="591"/>
    </row>
    <row r="858" ht="23.25" customHeight="1">
      <c r="A858" s="63" t="s">
        <v>12079</v>
      </c>
      <c r="B858" s="60" t="s">
        <v>4465</v>
      </c>
      <c r="C858" s="60" t="s">
        <v>116</v>
      </c>
      <c r="D858" s="63" t="s">
        <v>18</v>
      </c>
      <c r="E858" s="63" t="s">
        <v>8012</v>
      </c>
      <c r="F858" s="63" t="s">
        <v>13683</v>
      </c>
      <c r="G858" s="60" t="s">
        <v>7166</v>
      </c>
      <c r="H858" s="64">
        <v>43440.0</v>
      </c>
      <c r="I858" s="64">
        <v>43440.0</v>
      </c>
      <c r="J858" s="121" t="s">
        <v>13761</v>
      </c>
      <c r="K858" s="59">
        <v>9990000.0</v>
      </c>
      <c r="L858" s="60" t="s">
        <v>8014</v>
      </c>
      <c r="M858" s="61" t="s">
        <v>8015</v>
      </c>
      <c r="N858" s="66">
        <v>4994000.0</v>
      </c>
      <c r="Q858" s="58"/>
      <c r="R858" s="591"/>
    </row>
    <row r="859" ht="27.75" customHeight="1">
      <c r="A859" s="63" t="s">
        <v>12079</v>
      </c>
      <c r="B859" s="60" t="s">
        <v>4465</v>
      </c>
      <c r="C859" s="60" t="s">
        <v>116</v>
      </c>
      <c r="D859" s="63" t="s">
        <v>18</v>
      </c>
      <c r="E859" s="63" t="s">
        <v>8012</v>
      </c>
      <c r="F859" s="63" t="s">
        <v>13683</v>
      </c>
      <c r="G859" s="60" t="s">
        <v>7166</v>
      </c>
      <c r="H859" s="64">
        <v>43174.0</v>
      </c>
      <c r="I859" s="64">
        <v>43174.0</v>
      </c>
      <c r="J859" s="121" t="s">
        <v>13762</v>
      </c>
      <c r="K859" s="59">
        <v>9990000.0</v>
      </c>
      <c r="L859" s="60" t="s">
        <v>8014</v>
      </c>
      <c r="M859" s="61" t="s">
        <v>8015</v>
      </c>
      <c r="N859" s="59" t="s">
        <v>18</v>
      </c>
      <c r="Q859" s="58"/>
      <c r="R859" s="591"/>
    </row>
    <row r="860" ht="27.75" customHeight="1">
      <c r="A860" s="63" t="s">
        <v>12079</v>
      </c>
      <c r="B860" s="60" t="s">
        <v>4465</v>
      </c>
      <c r="C860" s="60" t="s">
        <v>116</v>
      </c>
      <c r="D860" s="63" t="s">
        <v>18</v>
      </c>
      <c r="E860" s="63" t="s">
        <v>8012</v>
      </c>
      <c r="F860" s="63" t="s">
        <v>13683</v>
      </c>
      <c r="G860" s="60" t="s">
        <v>7166</v>
      </c>
      <c r="H860" s="126">
        <v>43186.0</v>
      </c>
      <c r="I860" s="126">
        <v>43188.0</v>
      </c>
      <c r="J860" s="121" t="s">
        <v>13763</v>
      </c>
      <c r="K860" s="59">
        <v>9990000.0</v>
      </c>
      <c r="L860" s="60" t="s">
        <v>8014</v>
      </c>
      <c r="M860" s="61" t="s">
        <v>8015</v>
      </c>
      <c r="N860" s="59" t="s">
        <v>18</v>
      </c>
      <c r="Q860" s="58"/>
      <c r="R860" s="591"/>
    </row>
    <row r="861" ht="27.75" customHeight="1">
      <c r="A861" s="63" t="s">
        <v>12079</v>
      </c>
      <c r="B861" s="60" t="s">
        <v>4465</v>
      </c>
      <c r="C861" s="60" t="s">
        <v>116</v>
      </c>
      <c r="D861" s="63" t="s">
        <v>18</v>
      </c>
      <c r="E861" s="63" t="s">
        <v>8012</v>
      </c>
      <c r="F861" s="63" t="s">
        <v>13683</v>
      </c>
      <c r="G861" s="60" t="s">
        <v>7166</v>
      </c>
      <c r="H861" s="64">
        <v>43185.0</v>
      </c>
      <c r="I861" s="64">
        <v>43185.0</v>
      </c>
      <c r="J861" s="121" t="s">
        <v>13764</v>
      </c>
      <c r="K861" s="59">
        <v>9990000.0</v>
      </c>
      <c r="L861" s="60" t="s">
        <v>8014</v>
      </c>
      <c r="M861" s="61" t="s">
        <v>8015</v>
      </c>
      <c r="N861" s="66">
        <v>2997000.0</v>
      </c>
      <c r="Q861" s="58"/>
      <c r="R861" s="591"/>
    </row>
    <row r="862" ht="27.75" customHeight="1">
      <c r="A862" s="63" t="s">
        <v>12175</v>
      </c>
      <c r="B862" s="60" t="s">
        <v>13286</v>
      </c>
      <c r="C862" s="60" t="s">
        <v>13765</v>
      </c>
      <c r="D862" s="63">
        <v>58.0</v>
      </c>
      <c r="E862" s="63" t="s">
        <v>13766</v>
      </c>
      <c r="F862" s="63" t="s">
        <v>13683</v>
      </c>
      <c r="G862" s="60" t="s">
        <v>6948</v>
      </c>
      <c r="H862" s="126">
        <v>43122.0</v>
      </c>
      <c r="I862" s="126">
        <v>43152.0</v>
      </c>
      <c r="J862" s="121" t="s">
        <v>13767</v>
      </c>
      <c r="K862" s="59">
        <v>5289120.0</v>
      </c>
      <c r="L862" s="60" t="s">
        <v>18</v>
      </c>
      <c r="M862" s="63" t="s">
        <v>18</v>
      </c>
      <c r="N862" s="59" t="s">
        <v>18</v>
      </c>
      <c r="Q862" s="58"/>
      <c r="R862" s="591"/>
    </row>
    <row r="863" ht="24.75" customHeight="1">
      <c r="A863" s="63" t="s">
        <v>12079</v>
      </c>
      <c r="B863" s="60" t="s">
        <v>7105</v>
      </c>
      <c r="C863" s="60" t="s">
        <v>7106</v>
      </c>
      <c r="D863" s="63" t="s">
        <v>18</v>
      </c>
      <c r="E863" s="63" t="s">
        <v>7107</v>
      </c>
      <c r="F863" s="63" t="s">
        <v>13683</v>
      </c>
      <c r="G863" s="60" t="s">
        <v>18</v>
      </c>
      <c r="H863" s="126">
        <v>43139.0</v>
      </c>
      <c r="I863" s="126">
        <v>43140.0</v>
      </c>
      <c r="J863" s="121" t="s">
        <v>13768</v>
      </c>
      <c r="K863" s="59">
        <v>1678954.0</v>
      </c>
      <c r="L863" s="60" t="s">
        <v>18</v>
      </c>
      <c r="M863" s="63" t="s">
        <v>18</v>
      </c>
      <c r="N863" s="59" t="s">
        <v>18</v>
      </c>
      <c r="Q863" s="58"/>
      <c r="R863" s="591"/>
    </row>
    <row r="864" ht="25.5" customHeight="1">
      <c r="A864" s="63" t="s">
        <v>12079</v>
      </c>
      <c r="B864" s="60" t="s">
        <v>13769</v>
      </c>
      <c r="C864" s="60" t="s">
        <v>13770</v>
      </c>
      <c r="D864" s="63">
        <v>171.0</v>
      </c>
      <c r="E864" s="63" t="s">
        <v>13771</v>
      </c>
      <c r="F864" s="63" t="s">
        <v>13683</v>
      </c>
      <c r="G864" s="60" t="s">
        <v>18</v>
      </c>
      <c r="H864" s="126">
        <v>43139.0</v>
      </c>
      <c r="I864" s="126">
        <v>43153.0</v>
      </c>
      <c r="J864" s="121" t="s">
        <v>13772</v>
      </c>
      <c r="K864" s="59" t="s">
        <v>18</v>
      </c>
      <c r="L864" s="60" t="s">
        <v>18</v>
      </c>
      <c r="M864" s="63" t="s">
        <v>18</v>
      </c>
      <c r="N864" s="59" t="s">
        <v>18</v>
      </c>
      <c r="Q864" s="58"/>
      <c r="R864" s="591"/>
    </row>
    <row r="865">
      <c r="A865" s="63" t="s">
        <v>12175</v>
      </c>
      <c r="B865" s="60" t="s">
        <v>13773</v>
      </c>
      <c r="C865" s="60" t="s">
        <v>13774</v>
      </c>
      <c r="D865" s="63" t="s">
        <v>18</v>
      </c>
      <c r="E865" s="63" t="s">
        <v>679</v>
      </c>
      <c r="F865" s="63" t="s">
        <v>13683</v>
      </c>
      <c r="G865" s="60" t="s">
        <v>2440</v>
      </c>
      <c r="H865" s="126">
        <v>43143.0</v>
      </c>
      <c r="I865" s="126">
        <v>43160.0</v>
      </c>
      <c r="J865" s="121" t="s">
        <v>13775</v>
      </c>
      <c r="K865" s="59">
        <v>2664961.0</v>
      </c>
      <c r="L865" s="60" t="s">
        <v>18</v>
      </c>
      <c r="M865" s="63" t="s">
        <v>18</v>
      </c>
      <c r="N865" s="59" t="s">
        <v>18</v>
      </c>
      <c r="Q865" s="58"/>
      <c r="R865" s="591"/>
    </row>
    <row r="866">
      <c r="A866" s="63" t="s">
        <v>12079</v>
      </c>
      <c r="B866" s="60" t="s">
        <v>1287</v>
      </c>
      <c r="C866" s="60" t="s">
        <v>13776</v>
      </c>
      <c r="D866" s="63">
        <v>198.0</v>
      </c>
      <c r="E866" s="63" t="s">
        <v>13777</v>
      </c>
      <c r="F866" s="63" t="s">
        <v>13683</v>
      </c>
      <c r="G866" s="60" t="s">
        <v>2440</v>
      </c>
      <c r="H866" s="126">
        <v>43145.0</v>
      </c>
      <c r="I866" s="126">
        <v>43146.0</v>
      </c>
      <c r="J866" s="139" t="s">
        <v>13778</v>
      </c>
      <c r="K866" s="59">
        <v>161363.0</v>
      </c>
      <c r="L866" s="60" t="s">
        <v>12295</v>
      </c>
      <c r="M866" s="61" t="s">
        <v>13779</v>
      </c>
      <c r="N866" s="59" t="s">
        <v>18</v>
      </c>
      <c r="Q866" s="58"/>
      <c r="R866" s="591"/>
    </row>
    <row r="867">
      <c r="A867" s="63" t="s">
        <v>12103</v>
      </c>
      <c r="B867" s="60" t="s">
        <v>4187</v>
      </c>
      <c r="C867" s="60" t="s">
        <v>13780</v>
      </c>
      <c r="D867" s="63" t="s">
        <v>18</v>
      </c>
      <c r="E867" s="63" t="s">
        <v>13781</v>
      </c>
      <c r="F867" s="63" t="s">
        <v>13683</v>
      </c>
      <c r="G867" s="60" t="s">
        <v>18</v>
      </c>
      <c r="H867" s="126" t="s">
        <v>18</v>
      </c>
      <c r="I867" s="126" t="s">
        <v>18</v>
      </c>
      <c r="J867" s="121" t="s">
        <v>13782</v>
      </c>
      <c r="K867" s="59" t="s">
        <v>18</v>
      </c>
      <c r="L867" s="60" t="s">
        <v>18</v>
      </c>
      <c r="M867" s="63" t="s">
        <v>18</v>
      </c>
      <c r="N867" s="59" t="s">
        <v>18</v>
      </c>
      <c r="Q867" s="58"/>
      <c r="R867" s="591"/>
    </row>
    <row r="868">
      <c r="A868" s="63" t="s">
        <v>12175</v>
      </c>
      <c r="B868" s="60" t="s">
        <v>3491</v>
      </c>
      <c r="C868" s="60" t="s">
        <v>4556</v>
      </c>
      <c r="D868" s="63">
        <v>186.0</v>
      </c>
      <c r="E868" s="63" t="s">
        <v>13783</v>
      </c>
      <c r="F868" s="63" t="s">
        <v>13683</v>
      </c>
      <c r="G868" s="60" t="s">
        <v>18</v>
      </c>
      <c r="H868" s="126">
        <v>43145.0</v>
      </c>
      <c r="I868" s="126">
        <v>43158.0</v>
      </c>
      <c r="J868" s="139" t="s">
        <v>13784</v>
      </c>
      <c r="K868" s="59">
        <v>3463000.0</v>
      </c>
      <c r="L868" s="60" t="s">
        <v>18</v>
      </c>
      <c r="M868" s="63" t="s">
        <v>18</v>
      </c>
      <c r="N868" s="59" t="s">
        <v>18</v>
      </c>
      <c r="Q868" s="58"/>
      <c r="R868" s="591"/>
    </row>
    <row r="869">
      <c r="A869" s="63" t="s">
        <v>12175</v>
      </c>
      <c r="B869" s="60" t="s">
        <v>197</v>
      </c>
      <c r="C869" s="60" t="s">
        <v>13785</v>
      </c>
      <c r="D869" s="63">
        <v>200.0</v>
      </c>
      <c r="E869" s="63" t="s">
        <v>13786</v>
      </c>
      <c r="F869" s="63" t="s">
        <v>13683</v>
      </c>
      <c r="G869" s="60" t="s">
        <v>2440</v>
      </c>
      <c r="H869" s="126">
        <v>43146.0</v>
      </c>
      <c r="I869" s="126">
        <v>43146.0</v>
      </c>
      <c r="J869" s="139" t="s">
        <v>13787</v>
      </c>
      <c r="K869" s="59">
        <v>95506.0</v>
      </c>
      <c r="L869" s="60" t="s">
        <v>18</v>
      </c>
      <c r="M869" s="63" t="s">
        <v>18</v>
      </c>
      <c r="N869" s="59" t="s">
        <v>18</v>
      </c>
      <c r="Q869" s="58"/>
      <c r="R869" s="591"/>
    </row>
    <row r="870">
      <c r="A870" s="63" t="s">
        <v>12175</v>
      </c>
      <c r="B870" s="60" t="s">
        <v>197</v>
      </c>
      <c r="C870" s="60" t="s">
        <v>13785</v>
      </c>
      <c r="D870" s="63" t="s">
        <v>18</v>
      </c>
      <c r="E870" s="63" t="s">
        <v>13786</v>
      </c>
      <c r="F870" s="63" t="s">
        <v>13683</v>
      </c>
      <c r="G870" s="60" t="s">
        <v>2440</v>
      </c>
      <c r="H870" s="126">
        <v>43181.0</v>
      </c>
      <c r="I870" s="126">
        <v>43181.0</v>
      </c>
      <c r="J870" s="121" t="s">
        <v>13788</v>
      </c>
      <c r="K870" s="59">
        <v>95506.0</v>
      </c>
      <c r="L870" s="60" t="s">
        <v>13789</v>
      </c>
      <c r="M870" s="61" t="s">
        <v>13790</v>
      </c>
      <c r="N870" s="59" t="s">
        <v>18</v>
      </c>
      <c r="Q870" s="58"/>
      <c r="R870" s="591"/>
    </row>
    <row r="871">
      <c r="A871" s="63" t="s">
        <v>12175</v>
      </c>
      <c r="B871" s="60" t="s">
        <v>197</v>
      </c>
      <c r="C871" s="60" t="s">
        <v>13785</v>
      </c>
      <c r="D871" s="63" t="s">
        <v>18</v>
      </c>
      <c r="E871" s="63" t="s">
        <v>13786</v>
      </c>
      <c r="F871" s="63" t="s">
        <v>13683</v>
      </c>
      <c r="G871" s="60" t="s">
        <v>2440</v>
      </c>
      <c r="H871" s="126">
        <v>43362.0</v>
      </c>
      <c r="I871" s="126">
        <v>43362.0</v>
      </c>
      <c r="J871" s="121" t="s">
        <v>13791</v>
      </c>
      <c r="K871" s="59">
        <v>95506.0</v>
      </c>
      <c r="L871" s="60" t="s">
        <v>13789</v>
      </c>
      <c r="M871" s="61" t="s">
        <v>13790</v>
      </c>
      <c r="N871" s="66">
        <v>95506.0</v>
      </c>
      <c r="Q871" s="58"/>
      <c r="R871" s="591"/>
    </row>
    <row r="872">
      <c r="A872" s="63" t="s">
        <v>12175</v>
      </c>
      <c r="B872" s="60" t="s">
        <v>2885</v>
      </c>
      <c r="C872" s="60" t="s">
        <v>13792</v>
      </c>
      <c r="D872" s="63" t="s">
        <v>18</v>
      </c>
      <c r="E872" s="63" t="s">
        <v>13793</v>
      </c>
      <c r="F872" s="63" t="s">
        <v>13683</v>
      </c>
      <c r="G872" s="60" t="s">
        <v>18</v>
      </c>
      <c r="H872" s="126">
        <v>43139.0</v>
      </c>
      <c r="I872" s="126">
        <v>43146.0</v>
      </c>
      <c r="J872" s="121" t="s">
        <v>13794</v>
      </c>
      <c r="K872" s="59">
        <v>550000.0</v>
      </c>
      <c r="L872" s="60" t="s">
        <v>18</v>
      </c>
      <c r="M872" s="63" t="s">
        <v>18</v>
      </c>
      <c r="N872" s="59" t="s">
        <v>18</v>
      </c>
      <c r="Q872" s="58"/>
      <c r="R872" s="591"/>
    </row>
    <row r="873">
      <c r="A873" s="63" t="s">
        <v>12175</v>
      </c>
      <c r="B873" s="60" t="s">
        <v>2885</v>
      </c>
      <c r="C873" s="60" t="s">
        <v>13792</v>
      </c>
      <c r="D873" s="63">
        <v>268.0</v>
      </c>
      <c r="E873" s="63" t="s">
        <v>13793</v>
      </c>
      <c r="F873" s="63" t="s">
        <v>13683</v>
      </c>
      <c r="G873" s="60" t="s">
        <v>18</v>
      </c>
      <c r="H873" s="126">
        <v>43151.0</v>
      </c>
      <c r="I873" s="64">
        <v>43181.0</v>
      </c>
      <c r="J873" s="139" t="s">
        <v>13795</v>
      </c>
      <c r="K873" s="59" t="s">
        <v>18</v>
      </c>
      <c r="L873" s="60" t="s">
        <v>18</v>
      </c>
      <c r="M873" s="63" t="s">
        <v>18</v>
      </c>
      <c r="N873" s="59" t="s">
        <v>18</v>
      </c>
      <c r="Q873" s="58"/>
      <c r="R873" s="591"/>
    </row>
    <row r="874" ht="26.25" customHeight="1">
      <c r="A874" s="63" t="s">
        <v>12079</v>
      </c>
      <c r="B874" s="60" t="s">
        <v>5992</v>
      </c>
      <c r="C874" s="60" t="s">
        <v>116</v>
      </c>
      <c r="D874" s="63" t="s">
        <v>18</v>
      </c>
      <c r="E874" s="63" t="s">
        <v>13796</v>
      </c>
      <c r="F874" s="63" t="s">
        <v>13683</v>
      </c>
      <c r="G874" s="60" t="s">
        <v>2440</v>
      </c>
      <c r="H874" s="126">
        <v>43224.0</v>
      </c>
      <c r="I874" s="126">
        <v>43224.0</v>
      </c>
      <c r="J874" s="121" t="s">
        <v>13797</v>
      </c>
      <c r="K874" s="59">
        <v>1500000.0</v>
      </c>
      <c r="L874" s="60" t="s">
        <v>13798</v>
      </c>
      <c r="M874" s="61" t="s">
        <v>13799</v>
      </c>
      <c r="N874" s="66">
        <v>1050000.0</v>
      </c>
      <c r="Q874" s="58"/>
      <c r="R874" s="591"/>
    </row>
    <row r="875">
      <c r="A875" s="63" t="s">
        <v>12175</v>
      </c>
      <c r="B875" s="60" t="s">
        <v>5992</v>
      </c>
      <c r="C875" s="60" t="s">
        <v>6644</v>
      </c>
      <c r="D875" s="63" t="s">
        <v>18</v>
      </c>
      <c r="E875" s="63" t="s">
        <v>13800</v>
      </c>
      <c r="F875" s="63" t="s">
        <v>13683</v>
      </c>
      <c r="G875" s="60" t="s">
        <v>5736</v>
      </c>
      <c r="H875" s="126" t="s">
        <v>18</v>
      </c>
      <c r="I875" s="126">
        <v>43152.0</v>
      </c>
      <c r="J875" s="139" t="s">
        <v>13801</v>
      </c>
      <c r="K875" s="59">
        <v>6950505.0</v>
      </c>
      <c r="L875" s="60" t="s">
        <v>18</v>
      </c>
      <c r="M875" s="63" t="s">
        <v>18</v>
      </c>
      <c r="N875" s="59" t="s">
        <v>18</v>
      </c>
      <c r="Q875" s="58"/>
      <c r="R875" s="591"/>
    </row>
    <row r="876" ht="30.0" customHeight="1">
      <c r="A876" s="63" t="s">
        <v>12175</v>
      </c>
      <c r="B876" s="60" t="s">
        <v>5992</v>
      </c>
      <c r="C876" s="60" t="s">
        <v>6644</v>
      </c>
      <c r="D876" s="63" t="s">
        <v>18</v>
      </c>
      <c r="E876" s="63" t="s">
        <v>13800</v>
      </c>
      <c r="F876" s="63" t="s">
        <v>13683</v>
      </c>
      <c r="G876" s="60" t="s">
        <v>5736</v>
      </c>
      <c r="H876" s="64">
        <v>43152.0</v>
      </c>
      <c r="I876" s="76">
        <v>43180.0</v>
      </c>
      <c r="J876" s="121" t="s">
        <v>13802</v>
      </c>
      <c r="K876" s="59" t="s">
        <v>18</v>
      </c>
      <c r="L876" s="60" t="s">
        <v>18</v>
      </c>
      <c r="M876" s="63" t="s">
        <v>18</v>
      </c>
      <c r="N876" s="59" t="s">
        <v>18</v>
      </c>
      <c r="Q876" s="58"/>
      <c r="R876" s="591"/>
    </row>
    <row r="877" ht="17.25" customHeight="1">
      <c r="A877" s="63" t="s">
        <v>12175</v>
      </c>
      <c r="B877" s="60" t="s">
        <v>5992</v>
      </c>
      <c r="C877" s="60" t="s">
        <v>6644</v>
      </c>
      <c r="D877" s="63" t="s">
        <v>18</v>
      </c>
      <c r="E877" s="63" t="s">
        <v>13800</v>
      </c>
      <c r="F877" s="63" t="s">
        <v>13683</v>
      </c>
      <c r="G877" s="60" t="s">
        <v>5736</v>
      </c>
      <c r="H877" s="126">
        <v>43195.0</v>
      </c>
      <c r="I877" s="126">
        <v>43209.0</v>
      </c>
      <c r="J877" s="121" t="s">
        <v>13803</v>
      </c>
      <c r="K877" s="59">
        <v>1371128.0</v>
      </c>
      <c r="L877" s="60" t="s">
        <v>18</v>
      </c>
      <c r="M877" s="63" t="s">
        <v>18</v>
      </c>
      <c r="N877" s="59" t="s">
        <v>18</v>
      </c>
      <c r="Q877" s="58"/>
      <c r="R877" s="591"/>
    </row>
    <row r="878" ht="26.25" customHeight="1">
      <c r="A878" s="63" t="s">
        <v>12175</v>
      </c>
      <c r="B878" s="60" t="s">
        <v>5992</v>
      </c>
      <c r="C878" s="60" t="s">
        <v>6644</v>
      </c>
      <c r="D878" s="63"/>
      <c r="E878" s="63" t="s">
        <v>13800</v>
      </c>
      <c r="F878" s="63" t="s">
        <v>13683</v>
      </c>
      <c r="G878" s="60" t="s">
        <v>5736</v>
      </c>
      <c r="H878" s="126">
        <v>43215.0</v>
      </c>
      <c r="I878" s="126">
        <v>43228.0</v>
      </c>
      <c r="J878" s="121" t="s">
        <v>13804</v>
      </c>
      <c r="K878" s="59">
        <v>1399148.0</v>
      </c>
      <c r="L878" s="60" t="s">
        <v>18</v>
      </c>
      <c r="M878" s="63" t="s">
        <v>18</v>
      </c>
      <c r="N878" s="59" t="s">
        <v>18</v>
      </c>
      <c r="Q878" s="58"/>
      <c r="R878" s="591"/>
    </row>
    <row r="879" ht="26.25" customHeight="1">
      <c r="A879" s="63" t="s">
        <v>12175</v>
      </c>
      <c r="B879" s="60" t="s">
        <v>5992</v>
      </c>
      <c r="C879" s="60" t="s">
        <v>6644</v>
      </c>
      <c r="D879" s="63" t="s">
        <v>18</v>
      </c>
      <c r="E879" s="63" t="s">
        <v>13800</v>
      </c>
      <c r="F879" s="63" t="s">
        <v>13683</v>
      </c>
      <c r="G879" s="60" t="s">
        <v>5736</v>
      </c>
      <c r="H879" s="76">
        <v>43264.0</v>
      </c>
      <c r="I879" s="126">
        <v>43294.0</v>
      </c>
      <c r="J879" s="121" t="s">
        <v>13805</v>
      </c>
      <c r="K879" s="59">
        <v>1371128.0</v>
      </c>
      <c r="L879" s="60" t="s">
        <v>6648</v>
      </c>
      <c r="M879" s="61" t="s">
        <v>6649</v>
      </c>
      <c r="N879" s="59" t="s">
        <v>18</v>
      </c>
      <c r="Q879" s="58"/>
      <c r="R879" s="591"/>
    </row>
    <row r="880" ht="26.25" customHeight="1">
      <c r="A880" s="63" t="s">
        <v>12175</v>
      </c>
      <c r="B880" s="60" t="s">
        <v>5992</v>
      </c>
      <c r="C880" s="60" t="s">
        <v>6644</v>
      </c>
      <c r="D880" s="63" t="s">
        <v>18</v>
      </c>
      <c r="E880" s="63" t="s">
        <v>13800</v>
      </c>
      <c r="F880" s="63" t="s">
        <v>13683</v>
      </c>
      <c r="G880" s="60" t="s">
        <v>6646</v>
      </c>
      <c r="H880" s="76">
        <v>43294.0</v>
      </c>
      <c r="I880" s="76">
        <v>43294.0</v>
      </c>
      <c r="J880" s="121" t="s">
        <v>13806</v>
      </c>
      <c r="K880" s="59">
        <v>1371128.0</v>
      </c>
      <c r="L880" s="60" t="s">
        <v>6648</v>
      </c>
      <c r="M880" s="61" t="s">
        <v>6649</v>
      </c>
      <c r="N880" s="66">
        <v>444729.7</v>
      </c>
      <c r="Q880" s="58"/>
      <c r="R880" s="591"/>
    </row>
    <row r="881" ht="26.25" customHeight="1">
      <c r="A881" s="63" t="s">
        <v>12175</v>
      </c>
      <c r="B881" s="60" t="s">
        <v>636</v>
      </c>
      <c r="C881" s="60" t="s">
        <v>8019</v>
      </c>
      <c r="D881" s="63" t="s">
        <v>18</v>
      </c>
      <c r="E881" s="63" t="s">
        <v>8020</v>
      </c>
      <c r="F881" s="63" t="s">
        <v>13683</v>
      </c>
      <c r="G881" s="60" t="s">
        <v>12719</v>
      </c>
      <c r="H881" s="126">
        <v>43147.0</v>
      </c>
      <c r="I881" s="126">
        <v>43150.0</v>
      </c>
      <c r="J881" s="121" t="s">
        <v>13807</v>
      </c>
      <c r="K881" s="59">
        <v>7274022.0</v>
      </c>
      <c r="L881" s="60" t="s">
        <v>8021</v>
      </c>
      <c r="M881" s="63" t="s">
        <v>18</v>
      </c>
      <c r="N881" s="59" t="s">
        <v>18</v>
      </c>
      <c r="Q881" s="58"/>
      <c r="R881" s="591"/>
    </row>
    <row r="882" ht="26.25" customHeight="1">
      <c r="A882" s="63" t="s">
        <v>12175</v>
      </c>
      <c r="B882" s="60" t="s">
        <v>636</v>
      </c>
      <c r="C882" s="60" t="s">
        <v>8019</v>
      </c>
      <c r="D882" s="63" t="s">
        <v>18</v>
      </c>
      <c r="E882" s="63" t="s">
        <v>8020</v>
      </c>
      <c r="F882" s="63" t="s">
        <v>13683</v>
      </c>
      <c r="G882" s="60" t="s">
        <v>18</v>
      </c>
      <c r="H882" s="126">
        <v>43151.0</v>
      </c>
      <c r="I882" s="126">
        <v>43159.0</v>
      </c>
      <c r="J882" s="139" t="s">
        <v>13808</v>
      </c>
      <c r="K882" s="59">
        <v>7274022.0</v>
      </c>
      <c r="L882" s="60" t="s">
        <v>8021</v>
      </c>
      <c r="M882" s="63" t="s">
        <v>18</v>
      </c>
      <c r="N882" s="59" t="s">
        <v>18</v>
      </c>
      <c r="Q882" s="58"/>
      <c r="R882" s="591"/>
    </row>
    <row r="883" ht="26.25" customHeight="1">
      <c r="A883" s="63" t="s">
        <v>12175</v>
      </c>
      <c r="B883" s="60" t="s">
        <v>636</v>
      </c>
      <c r="C883" s="60" t="s">
        <v>8019</v>
      </c>
      <c r="D883" s="63">
        <v>139.0</v>
      </c>
      <c r="E883" s="63" t="s">
        <v>8020</v>
      </c>
      <c r="F883" s="63" t="s">
        <v>13683</v>
      </c>
      <c r="G883" s="60" t="s">
        <v>12719</v>
      </c>
      <c r="H883" s="126">
        <v>43151.0</v>
      </c>
      <c r="I883" s="126">
        <v>43159.0</v>
      </c>
      <c r="J883" s="127" t="s">
        <v>13809</v>
      </c>
      <c r="K883" s="59">
        <v>7274022.0</v>
      </c>
      <c r="L883" s="60" t="s">
        <v>8021</v>
      </c>
      <c r="M883" s="63" t="s">
        <v>18</v>
      </c>
      <c r="N883" s="59" t="s">
        <v>18</v>
      </c>
      <c r="Q883" s="58"/>
      <c r="R883" s="591"/>
    </row>
    <row r="884" ht="26.25" customHeight="1">
      <c r="A884" s="63" t="s">
        <v>12175</v>
      </c>
      <c r="B884" s="60" t="s">
        <v>636</v>
      </c>
      <c r="C884" s="60" t="s">
        <v>8019</v>
      </c>
      <c r="D884" s="63" t="s">
        <v>18</v>
      </c>
      <c r="E884" s="63" t="s">
        <v>8020</v>
      </c>
      <c r="F884" s="63" t="s">
        <v>13683</v>
      </c>
      <c r="G884" s="60" t="s">
        <v>12719</v>
      </c>
      <c r="H884" s="126">
        <v>43166.0</v>
      </c>
      <c r="I884" s="126">
        <v>43172.0</v>
      </c>
      <c r="J884" s="121" t="s">
        <v>13810</v>
      </c>
      <c r="K884" s="59">
        <v>7274022.0</v>
      </c>
      <c r="L884" s="60" t="s">
        <v>13811</v>
      </c>
      <c r="M884" s="63" t="s">
        <v>18</v>
      </c>
      <c r="N884" s="59" t="s">
        <v>18</v>
      </c>
      <c r="Q884" s="58"/>
      <c r="R884" s="591"/>
    </row>
    <row r="885" ht="26.25" customHeight="1">
      <c r="A885" s="63" t="s">
        <v>12175</v>
      </c>
      <c r="B885" s="60" t="s">
        <v>636</v>
      </c>
      <c r="C885" s="60" t="s">
        <v>8019</v>
      </c>
      <c r="D885" s="63" t="s">
        <v>18</v>
      </c>
      <c r="E885" s="63" t="s">
        <v>8020</v>
      </c>
      <c r="F885" s="63" t="s">
        <v>13683</v>
      </c>
      <c r="G885" s="60" t="s">
        <v>18</v>
      </c>
      <c r="H885" s="126">
        <v>43195.0</v>
      </c>
      <c r="I885" s="126">
        <v>43195.0</v>
      </c>
      <c r="J885" s="127" t="s">
        <v>13812</v>
      </c>
      <c r="K885" s="59">
        <v>7274022.0</v>
      </c>
      <c r="L885" s="60" t="s">
        <v>8021</v>
      </c>
      <c r="M885" s="61" t="s">
        <v>8022</v>
      </c>
      <c r="N885" s="59" t="s">
        <v>18</v>
      </c>
      <c r="Q885" s="58"/>
      <c r="R885" s="591"/>
    </row>
    <row r="886">
      <c r="A886" s="63" t="s">
        <v>12175</v>
      </c>
      <c r="B886" s="60" t="s">
        <v>636</v>
      </c>
      <c r="C886" s="60" t="s">
        <v>8019</v>
      </c>
      <c r="D886" s="63" t="s">
        <v>18</v>
      </c>
      <c r="E886" s="63" t="s">
        <v>8020</v>
      </c>
      <c r="F886" s="63" t="s">
        <v>13683</v>
      </c>
      <c r="G886" s="60" t="s">
        <v>18</v>
      </c>
      <c r="H886" s="126">
        <v>43195.0</v>
      </c>
      <c r="I886" s="126">
        <v>43199.0</v>
      </c>
      <c r="J886" s="127" t="s">
        <v>13813</v>
      </c>
      <c r="K886" s="59">
        <v>7274022.0</v>
      </c>
      <c r="L886" s="60" t="s">
        <v>8021</v>
      </c>
      <c r="M886" s="61" t="s">
        <v>8022</v>
      </c>
      <c r="N886" s="59" t="s">
        <v>18</v>
      </c>
      <c r="Q886" s="58"/>
      <c r="R886" s="591"/>
    </row>
    <row r="887">
      <c r="A887" s="63" t="s">
        <v>12079</v>
      </c>
      <c r="B887" s="60" t="s">
        <v>1287</v>
      </c>
      <c r="C887" s="60" t="s">
        <v>13814</v>
      </c>
      <c r="D887" s="63">
        <v>208.0</v>
      </c>
      <c r="E887" s="63" t="s">
        <v>13815</v>
      </c>
      <c r="F887" s="63" t="s">
        <v>13683</v>
      </c>
      <c r="G887" s="60" t="s">
        <v>2440</v>
      </c>
      <c r="H887" s="126">
        <v>43147.0</v>
      </c>
      <c r="I887" s="126">
        <v>43150.0</v>
      </c>
      <c r="J887" s="139" t="s">
        <v>13816</v>
      </c>
      <c r="K887" s="59">
        <v>255343.0</v>
      </c>
      <c r="L887" s="60" t="s">
        <v>12295</v>
      </c>
      <c r="M887" s="61" t="s">
        <v>13817</v>
      </c>
      <c r="N887" s="59" t="s">
        <v>18</v>
      </c>
      <c r="Q887" s="58"/>
      <c r="R887" s="591"/>
    </row>
    <row r="888">
      <c r="A888" s="63" t="s">
        <v>12079</v>
      </c>
      <c r="B888" s="60" t="s">
        <v>7163</v>
      </c>
      <c r="C888" s="60" t="s">
        <v>7164</v>
      </c>
      <c r="D888" s="63" t="s">
        <v>18</v>
      </c>
      <c r="E888" s="63" t="s">
        <v>7165</v>
      </c>
      <c r="F888" s="63" t="s">
        <v>13683</v>
      </c>
      <c r="G888" s="60" t="s">
        <v>7166</v>
      </c>
      <c r="H888" s="126">
        <v>43175.0</v>
      </c>
      <c r="I888" s="126">
        <v>43175.0</v>
      </c>
      <c r="J888" s="121" t="s">
        <v>13818</v>
      </c>
      <c r="K888" s="59">
        <v>654000.0</v>
      </c>
      <c r="L888" s="60" t="s">
        <v>7168</v>
      </c>
      <c r="M888" s="61" t="s">
        <v>7169</v>
      </c>
      <c r="N888" s="66">
        <v>327000.0</v>
      </c>
      <c r="Q888" s="58"/>
      <c r="R888" s="591"/>
    </row>
    <row r="889">
      <c r="A889" s="63" t="s">
        <v>12079</v>
      </c>
      <c r="B889" s="60" t="s">
        <v>7163</v>
      </c>
      <c r="C889" s="60" t="s">
        <v>7164</v>
      </c>
      <c r="D889" s="63" t="s">
        <v>18</v>
      </c>
      <c r="E889" s="63" t="s">
        <v>7165</v>
      </c>
      <c r="F889" s="63" t="s">
        <v>13683</v>
      </c>
      <c r="G889" s="60" t="s">
        <v>18</v>
      </c>
      <c r="H889" s="126">
        <v>43150.0</v>
      </c>
      <c r="I889" s="126">
        <v>43158.0</v>
      </c>
      <c r="J889" s="121" t="s">
        <v>13819</v>
      </c>
      <c r="K889" s="59">
        <v>654000.0</v>
      </c>
      <c r="L889" s="60" t="s">
        <v>13820</v>
      </c>
      <c r="M889" s="63" t="s">
        <v>18</v>
      </c>
      <c r="N889" s="59" t="s">
        <v>18</v>
      </c>
      <c r="Q889" s="58"/>
      <c r="R889" s="591"/>
    </row>
    <row r="890">
      <c r="A890" s="63" t="s">
        <v>12079</v>
      </c>
      <c r="B890" s="60" t="s">
        <v>7163</v>
      </c>
      <c r="C890" s="60" t="s">
        <v>7164</v>
      </c>
      <c r="D890" s="63" t="s">
        <v>18</v>
      </c>
      <c r="E890" s="63" t="s">
        <v>7165</v>
      </c>
      <c r="F890" s="63" t="s">
        <v>13683</v>
      </c>
      <c r="G890" s="60" t="s">
        <v>18</v>
      </c>
      <c r="H890" s="126">
        <v>43165.0</v>
      </c>
      <c r="I890" s="126">
        <v>43173.0</v>
      </c>
      <c r="J890" s="121" t="s">
        <v>13821</v>
      </c>
      <c r="K890" s="59">
        <v>654000.0</v>
      </c>
      <c r="L890" s="60" t="s">
        <v>13820</v>
      </c>
      <c r="M890" s="63" t="s">
        <v>18</v>
      </c>
      <c r="N890" s="59" t="s">
        <v>18</v>
      </c>
      <c r="Q890" s="58"/>
      <c r="R890" s="591"/>
    </row>
    <row r="891">
      <c r="A891" s="63" t="s">
        <v>12079</v>
      </c>
      <c r="B891" s="60" t="s">
        <v>7163</v>
      </c>
      <c r="C891" s="60" t="s">
        <v>7164</v>
      </c>
      <c r="D891" s="63" t="s">
        <v>18</v>
      </c>
      <c r="E891" s="63" t="s">
        <v>7165</v>
      </c>
      <c r="F891" s="63" t="s">
        <v>13683</v>
      </c>
      <c r="G891" s="60" t="s">
        <v>7166</v>
      </c>
      <c r="H891" s="126">
        <v>43189.0</v>
      </c>
      <c r="I891" s="126">
        <v>43214.0</v>
      </c>
      <c r="J891" s="121" t="s">
        <v>13822</v>
      </c>
      <c r="K891" s="59">
        <v>654000.0</v>
      </c>
      <c r="L891" s="60" t="s">
        <v>7168</v>
      </c>
      <c r="M891" s="61" t="s">
        <v>7169</v>
      </c>
      <c r="N891" s="59" t="s">
        <v>18</v>
      </c>
      <c r="Q891" s="58"/>
      <c r="R891" s="591"/>
    </row>
    <row r="892">
      <c r="A892" s="63" t="s">
        <v>12175</v>
      </c>
      <c r="B892" s="158" t="s">
        <v>12852</v>
      </c>
      <c r="C892" s="60" t="s">
        <v>12853</v>
      </c>
      <c r="D892" s="63" t="s">
        <v>18</v>
      </c>
      <c r="E892" s="63" t="s">
        <v>2892</v>
      </c>
      <c r="F892" s="63" t="s">
        <v>13683</v>
      </c>
      <c r="G892" s="60" t="s">
        <v>6475</v>
      </c>
      <c r="H892" s="126">
        <v>43147.0</v>
      </c>
      <c r="I892" s="126">
        <v>43153.0</v>
      </c>
      <c r="J892" s="121" t="s">
        <v>13823</v>
      </c>
      <c r="K892" s="59">
        <v>8.6862E7</v>
      </c>
      <c r="L892" s="60" t="s">
        <v>13824</v>
      </c>
      <c r="M892" s="61" t="s">
        <v>6910</v>
      </c>
      <c r="N892" s="59" t="s">
        <v>18</v>
      </c>
      <c r="Q892" s="58"/>
      <c r="R892" s="591"/>
    </row>
    <row r="893">
      <c r="A893" s="63" t="s">
        <v>12175</v>
      </c>
      <c r="B893" s="158" t="s">
        <v>12852</v>
      </c>
      <c r="C893" s="60" t="s">
        <v>12853</v>
      </c>
      <c r="D893" s="63">
        <v>221.0</v>
      </c>
      <c r="E893" s="63" t="s">
        <v>2892</v>
      </c>
      <c r="F893" s="63" t="s">
        <v>13683</v>
      </c>
      <c r="G893" s="60" t="s">
        <v>6475</v>
      </c>
      <c r="H893" s="126">
        <v>43161.0</v>
      </c>
      <c r="I893" s="126">
        <v>43185.0</v>
      </c>
      <c r="J893" s="121" t="s">
        <v>13825</v>
      </c>
      <c r="K893" s="59">
        <v>8.932125495E7</v>
      </c>
      <c r="L893" s="60" t="s">
        <v>13824</v>
      </c>
      <c r="M893" s="61" t="s">
        <v>6910</v>
      </c>
      <c r="N893" s="59" t="s">
        <v>18</v>
      </c>
      <c r="Q893" s="58"/>
      <c r="R893" s="591"/>
    </row>
    <row r="894">
      <c r="A894" s="63" t="s">
        <v>12175</v>
      </c>
      <c r="B894" s="158" t="s">
        <v>12852</v>
      </c>
      <c r="C894" s="60" t="s">
        <v>12853</v>
      </c>
      <c r="D894" s="63" t="s">
        <v>18</v>
      </c>
      <c r="E894" s="63" t="s">
        <v>2892</v>
      </c>
      <c r="F894" s="63" t="s">
        <v>13683</v>
      </c>
      <c r="G894" s="60" t="s">
        <v>6475</v>
      </c>
      <c r="H894" s="126">
        <v>43186.0</v>
      </c>
      <c r="I894" s="126">
        <v>43294.0</v>
      </c>
      <c r="J894" s="121" t="s">
        <v>13826</v>
      </c>
      <c r="K894" s="59">
        <v>8.932125495E7</v>
      </c>
      <c r="L894" s="60" t="s">
        <v>13824</v>
      </c>
      <c r="M894" s="61" t="s">
        <v>6910</v>
      </c>
      <c r="N894" s="59" t="s">
        <v>18</v>
      </c>
      <c r="Q894" s="58"/>
      <c r="R894" s="591"/>
    </row>
    <row r="895">
      <c r="A895" s="63" t="s">
        <v>12175</v>
      </c>
      <c r="B895" s="60" t="s">
        <v>13827</v>
      </c>
      <c r="C895" s="60" t="s">
        <v>6635</v>
      </c>
      <c r="D895" s="63">
        <v>314.0</v>
      </c>
      <c r="E895" s="63" t="s">
        <v>6636</v>
      </c>
      <c r="F895" s="63" t="s">
        <v>13683</v>
      </c>
      <c r="G895" s="60" t="s">
        <v>18</v>
      </c>
      <c r="H895" s="126">
        <v>43181.0</v>
      </c>
      <c r="I895" s="126">
        <v>43181.0</v>
      </c>
      <c r="J895" s="121" t="s">
        <v>13828</v>
      </c>
      <c r="K895" s="59">
        <v>354942.0</v>
      </c>
      <c r="L895" s="60" t="s">
        <v>18</v>
      </c>
      <c r="M895" s="63" t="s">
        <v>18</v>
      </c>
      <c r="N895" s="59" t="s">
        <v>18</v>
      </c>
      <c r="Q895" s="58"/>
      <c r="R895" s="591"/>
    </row>
    <row r="896">
      <c r="A896" s="63" t="s">
        <v>12079</v>
      </c>
      <c r="B896" s="60" t="s">
        <v>13829</v>
      </c>
      <c r="C896" s="60" t="s">
        <v>13830</v>
      </c>
      <c r="D896" s="63">
        <v>203.0</v>
      </c>
      <c r="E896" s="63" t="s">
        <v>13831</v>
      </c>
      <c r="F896" s="63" t="s">
        <v>13683</v>
      </c>
      <c r="G896" s="60" t="s">
        <v>6948</v>
      </c>
      <c r="H896" s="126">
        <v>43147.0</v>
      </c>
      <c r="I896" s="126">
        <v>43158.0</v>
      </c>
      <c r="J896" s="139" t="s">
        <v>13832</v>
      </c>
      <c r="K896" s="59">
        <v>1993388.0</v>
      </c>
      <c r="L896" s="60" t="s">
        <v>18</v>
      </c>
      <c r="M896" s="63" t="s">
        <v>18</v>
      </c>
      <c r="N896" s="59" t="s">
        <v>18</v>
      </c>
      <c r="Q896" s="58"/>
      <c r="R896" s="591"/>
    </row>
    <row r="897">
      <c r="A897" s="63" t="s">
        <v>12079</v>
      </c>
      <c r="B897" s="60" t="s">
        <v>13829</v>
      </c>
      <c r="C897" s="60" t="s">
        <v>13830</v>
      </c>
      <c r="D897" s="63">
        <v>203.0</v>
      </c>
      <c r="E897" s="63" t="s">
        <v>13831</v>
      </c>
      <c r="F897" s="63" t="s">
        <v>13683</v>
      </c>
      <c r="G897" s="60" t="s">
        <v>6948</v>
      </c>
      <c r="H897" s="126">
        <v>43151.0</v>
      </c>
      <c r="I897" s="126">
        <v>43158.0</v>
      </c>
      <c r="J897" s="121" t="s">
        <v>13833</v>
      </c>
      <c r="K897" s="59">
        <v>1993388.0</v>
      </c>
      <c r="L897" s="60" t="s">
        <v>18</v>
      </c>
      <c r="M897" s="63" t="s">
        <v>18</v>
      </c>
      <c r="N897" s="59" t="s">
        <v>18</v>
      </c>
      <c r="Q897" s="58"/>
      <c r="R897" s="591"/>
    </row>
    <row r="898">
      <c r="A898" s="63" t="s">
        <v>12079</v>
      </c>
      <c r="B898" s="60" t="s">
        <v>13829</v>
      </c>
      <c r="C898" s="60" t="s">
        <v>13830</v>
      </c>
      <c r="D898" s="63">
        <v>250.0</v>
      </c>
      <c r="E898" s="63" t="s">
        <v>13831</v>
      </c>
      <c r="F898" s="63" t="s">
        <v>13683</v>
      </c>
      <c r="G898" s="60" t="s">
        <v>6948</v>
      </c>
      <c r="H898" s="126">
        <v>43159.0</v>
      </c>
      <c r="I898" s="126">
        <v>43159.0</v>
      </c>
      <c r="J898" s="121" t="s">
        <v>13834</v>
      </c>
      <c r="K898" s="59">
        <v>1993388.0</v>
      </c>
      <c r="L898" s="60" t="s">
        <v>18</v>
      </c>
      <c r="M898" s="63" t="s">
        <v>18</v>
      </c>
      <c r="N898" s="59" t="s">
        <v>18</v>
      </c>
      <c r="Q898" s="58"/>
      <c r="R898" s="591"/>
    </row>
    <row r="899" ht="111.0" customHeight="1">
      <c r="A899" s="63" t="s">
        <v>12079</v>
      </c>
      <c r="B899" s="60" t="s">
        <v>13829</v>
      </c>
      <c r="C899" s="60" t="s">
        <v>13830</v>
      </c>
      <c r="D899" s="63" t="s">
        <v>18</v>
      </c>
      <c r="E899" s="63" t="s">
        <v>13831</v>
      </c>
      <c r="F899" s="63" t="s">
        <v>13683</v>
      </c>
      <c r="G899" s="60" t="s">
        <v>6948</v>
      </c>
      <c r="H899" s="126">
        <v>43161.0</v>
      </c>
      <c r="I899" s="126">
        <v>43187.0</v>
      </c>
      <c r="J899" s="121" t="s">
        <v>13835</v>
      </c>
      <c r="K899" s="59">
        <v>2270254.0</v>
      </c>
      <c r="L899" s="60" t="s">
        <v>18</v>
      </c>
      <c r="M899" s="63" t="s">
        <v>18</v>
      </c>
      <c r="N899" s="59" t="s">
        <v>18</v>
      </c>
      <c r="Q899" s="58"/>
      <c r="R899" s="591"/>
    </row>
    <row r="900">
      <c r="A900" s="63" t="s">
        <v>4898</v>
      </c>
      <c r="B900" s="60" t="s">
        <v>759</v>
      </c>
      <c r="C900" s="60" t="s">
        <v>13836</v>
      </c>
      <c r="D900" s="63" t="s">
        <v>18</v>
      </c>
      <c r="E900" s="63" t="s">
        <v>13837</v>
      </c>
      <c r="F900" s="63" t="s">
        <v>13683</v>
      </c>
      <c r="G900" s="60" t="s">
        <v>3493</v>
      </c>
      <c r="H900" s="126">
        <v>43278.0</v>
      </c>
      <c r="I900" s="126">
        <v>43278.0</v>
      </c>
      <c r="J900" s="121" t="s">
        <v>12216</v>
      </c>
      <c r="K900" s="59">
        <v>192396.0</v>
      </c>
      <c r="L900" s="60" t="s">
        <v>13838</v>
      </c>
      <c r="M900" s="61" t="s">
        <v>13839</v>
      </c>
      <c r="N900" s="66">
        <v>192396.0</v>
      </c>
      <c r="Q900" s="58"/>
      <c r="R900" s="591"/>
    </row>
    <row r="901">
      <c r="A901" s="63" t="s">
        <v>4898</v>
      </c>
      <c r="B901" s="60" t="s">
        <v>759</v>
      </c>
      <c r="C901" s="60" t="s">
        <v>13836</v>
      </c>
      <c r="D901" s="63">
        <v>200.0</v>
      </c>
      <c r="E901" s="63" t="s">
        <v>13837</v>
      </c>
      <c r="F901" s="63" t="s">
        <v>13683</v>
      </c>
      <c r="G901" s="60" t="s">
        <v>3493</v>
      </c>
      <c r="H901" s="126">
        <v>43160.0</v>
      </c>
      <c r="I901" s="126">
        <v>43165.0</v>
      </c>
      <c r="J901" s="121" t="s">
        <v>13840</v>
      </c>
      <c r="K901" s="59">
        <v>192396.0</v>
      </c>
      <c r="L901" s="60" t="s">
        <v>18</v>
      </c>
      <c r="M901" s="63" t="s">
        <v>18</v>
      </c>
      <c r="N901" s="59" t="s">
        <v>18</v>
      </c>
      <c r="Q901" s="58"/>
      <c r="R901" s="591"/>
    </row>
    <row r="902">
      <c r="A902" s="63" t="s">
        <v>4898</v>
      </c>
      <c r="B902" s="60" t="s">
        <v>759</v>
      </c>
      <c r="C902" s="60" t="s">
        <v>13836</v>
      </c>
      <c r="D902" s="63" t="s">
        <v>18</v>
      </c>
      <c r="E902" s="63" t="s">
        <v>13837</v>
      </c>
      <c r="F902" s="63" t="s">
        <v>13683</v>
      </c>
      <c r="G902" s="60" t="s">
        <v>3493</v>
      </c>
      <c r="H902" s="126">
        <v>43165.0</v>
      </c>
      <c r="I902" s="126">
        <v>43166.0</v>
      </c>
      <c r="J902" s="121" t="s">
        <v>13841</v>
      </c>
      <c r="K902" s="59">
        <v>192396.0</v>
      </c>
      <c r="L902" s="60" t="s">
        <v>18</v>
      </c>
      <c r="M902" s="63" t="s">
        <v>18</v>
      </c>
      <c r="N902" s="59" t="s">
        <v>18</v>
      </c>
      <c r="Q902" s="58"/>
      <c r="R902" s="591"/>
    </row>
    <row r="903" ht="48.0" customHeight="1">
      <c r="A903" s="63" t="s">
        <v>4898</v>
      </c>
      <c r="B903" s="60" t="s">
        <v>759</v>
      </c>
      <c r="C903" s="60" t="s">
        <v>13836</v>
      </c>
      <c r="D903" s="63">
        <v>269.0</v>
      </c>
      <c r="E903" s="63" t="s">
        <v>13837</v>
      </c>
      <c r="F903" s="63" t="s">
        <v>13683</v>
      </c>
      <c r="G903" s="60" t="s">
        <v>3493</v>
      </c>
      <c r="H903" s="126">
        <v>43171.0</v>
      </c>
      <c r="I903" s="126">
        <v>43182.0</v>
      </c>
      <c r="J903" s="121" t="s">
        <v>13842</v>
      </c>
      <c r="K903" s="59">
        <v>192396.0</v>
      </c>
      <c r="L903" s="60" t="s">
        <v>13838</v>
      </c>
      <c r="M903" s="61" t="s">
        <v>13839</v>
      </c>
      <c r="N903" s="59" t="s">
        <v>18</v>
      </c>
      <c r="Q903" s="58"/>
      <c r="R903" s="591"/>
    </row>
    <row r="904" ht="39.0" customHeight="1">
      <c r="A904" s="63" t="s">
        <v>12079</v>
      </c>
      <c r="B904" s="60" t="s">
        <v>13843</v>
      </c>
      <c r="C904" s="60" t="s">
        <v>4243</v>
      </c>
      <c r="D904" s="63" t="s">
        <v>18</v>
      </c>
      <c r="E904" s="63" t="s">
        <v>13844</v>
      </c>
      <c r="F904" s="63" t="s">
        <v>13683</v>
      </c>
      <c r="G904" s="60" t="s">
        <v>18</v>
      </c>
      <c r="H904" s="126">
        <v>43201.0</v>
      </c>
      <c r="I904" s="126">
        <v>43201.0</v>
      </c>
      <c r="J904" s="127" t="s">
        <v>13845</v>
      </c>
      <c r="K904" s="59">
        <v>45332.0</v>
      </c>
      <c r="L904" s="60" t="s">
        <v>13846</v>
      </c>
      <c r="M904" s="61" t="s">
        <v>13847</v>
      </c>
      <c r="N904" s="66">
        <v>45332.0</v>
      </c>
      <c r="Q904" s="58"/>
      <c r="R904" s="591"/>
    </row>
    <row r="905">
      <c r="A905" s="63" t="s">
        <v>12079</v>
      </c>
      <c r="B905" s="60" t="s">
        <v>13843</v>
      </c>
      <c r="C905" s="60" t="s">
        <v>4243</v>
      </c>
      <c r="D905" s="63">
        <v>265.0</v>
      </c>
      <c r="E905" s="63" t="s">
        <v>13844</v>
      </c>
      <c r="F905" s="63" t="s">
        <v>13683</v>
      </c>
      <c r="G905" s="60" t="s">
        <v>18</v>
      </c>
      <c r="H905" s="126">
        <v>43166.0</v>
      </c>
      <c r="I905" s="126">
        <v>43171.0</v>
      </c>
      <c r="J905" s="139" t="s">
        <v>13848</v>
      </c>
      <c r="K905" s="59">
        <v>45332.0</v>
      </c>
      <c r="L905" s="60" t="s">
        <v>13846</v>
      </c>
      <c r="M905" s="63" t="s">
        <v>18</v>
      </c>
      <c r="N905" s="59" t="s">
        <v>18</v>
      </c>
      <c r="Q905" s="58"/>
      <c r="R905" s="591"/>
    </row>
    <row r="906">
      <c r="A906" s="63" t="s">
        <v>12175</v>
      </c>
      <c r="B906" s="60" t="s">
        <v>1193</v>
      </c>
      <c r="C906" s="60" t="s">
        <v>120</v>
      </c>
      <c r="D906" s="63">
        <v>259.0</v>
      </c>
      <c r="E906" s="63" t="s">
        <v>12180</v>
      </c>
      <c r="F906" s="63" t="s">
        <v>13683</v>
      </c>
      <c r="G906" s="60" t="s">
        <v>18</v>
      </c>
      <c r="H906" s="126">
        <v>43165.0</v>
      </c>
      <c r="I906" s="126">
        <v>43182.0</v>
      </c>
      <c r="J906" s="139" t="s">
        <v>13849</v>
      </c>
      <c r="K906" s="59">
        <v>873929.0</v>
      </c>
      <c r="L906" s="60" t="s">
        <v>18</v>
      </c>
      <c r="M906" s="63" t="s">
        <v>18</v>
      </c>
      <c r="N906" s="59" t="s">
        <v>18</v>
      </c>
      <c r="Q906" s="58"/>
      <c r="R906" s="591"/>
    </row>
    <row r="907">
      <c r="A907" s="63" t="s">
        <v>4898</v>
      </c>
      <c r="B907" s="60" t="s">
        <v>7250</v>
      </c>
      <c r="C907" s="60" t="s">
        <v>701</v>
      </c>
      <c r="D907" s="63">
        <v>255.0</v>
      </c>
      <c r="E907" s="63" t="s">
        <v>7251</v>
      </c>
      <c r="F907" s="63" t="s">
        <v>13683</v>
      </c>
      <c r="G907" s="60" t="s">
        <v>3493</v>
      </c>
      <c r="H907" s="126">
        <v>43161.0</v>
      </c>
      <c r="I907" s="126">
        <v>43194.0</v>
      </c>
      <c r="J907" s="121" t="s">
        <v>13850</v>
      </c>
      <c r="K907" s="59">
        <v>4499921.0</v>
      </c>
      <c r="L907" s="60" t="s">
        <v>18</v>
      </c>
      <c r="M907" s="63" t="s">
        <v>18</v>
      </c>
      <c r="N907" s="59" t="s">
        <v>18</v>
      </c>
      <c r="Q907" s="58"/>
      <c r="R907" s="591"/>
    </row>
    <row r="908">
      <c r="A908" s="63" t="s">
        <v>4898</v>
      </c>
      <c r="B908" s="60" t="s">
        <v>7250</v>
      </c>
      <c r="C908" s="60" t="s">
        <v>701</v>
      </c>
      <c r="D908" s="63">
        <v>255.0</v>
      </c>
      <c r="E908" s="63" t="s">
        <v>7251</v>
      </c>
      <c r="F908" s="63" t="s">
        <v>13683</v>
      </c>
      <c r="G908" s="60" t="s">
        <v>3493</v>
      </c>
      <c r="H908" s="126">
        <v>43194.0</v>
      </c>
      <c r="I908" s="126">
        <v>43200.0</v>
      </c>
      <c r="J908" s="121" t="s">
        <v>13851</v>
      </c>
      <c r="K908" s="59">
        <v>4499921.0</v>
      </c>
      <c r="L908" s="60" t="s">
        <v>18</v>
      </c>
      <c r="M908" s="63" t="s">
        <v>18</v>
      </c>
      <c r="N908" s="59" t="s">
        <v>18</v>
      </c>
      <c r="Q908" s="58"/>
      <c r="R908" s="591"/>
    </row>
    <row r="909">
      <c r="A909" s="63" t="s">
        <v>4898</v>
      </c>
      <c r="B909" s="60" t="s">
        <v>7250</v>
      </c>
      <c r="C909" s="60" t="s">
        <v>701</v>
      </c>
      <c r="D909" s="63" t="s">
        <v>13852</v>
      </c>
      <c r="E909" s="63" t="s">
        <v>7251</v>
      </c>
      <c r="F909" s="63" t="s">
        <v>13683</v>
      </c>
      <c r="G909" s="60" t="s">
        <v>3493</v>
      </c>
      <c r="H909" s="126">
        <v>43200.0</v>
      </c>
      <c r="I909" s="126">
        <v>43208.0</v>
      </c>
      <c r="J909" s="121" t="s">
        <v>13853</v>
      </c>
      <c r="K909" s="59">
        <v>2615418.0</v>
      </c>
      <c r="L909" s="60" t="s">
        <v>18</v>
      </c>
      <c r="M909" s="63" t="s">
        <v>18</v>
      </c>
      <c r="N909" s="59" t="s">
        <v>18</v>
      </c>
      <c r="Q909" s="58"/>
      <c r="R909" s="591"/>
    </row>
    <row r="910">
      <c r="A910" s="63" t="s">
        <v>4898</v>
      </c>
      <c r="B910" s="60" t="s">
        <v>7250</v>
      </c>
      <c r="C910" s="60" t="s">
        <v>701</v>
      </c>
      <c r="D910" s="63">
        <v>255.0</v>
      </c>
      <c r="E910" s="63" t="s">
        <v>7251</v>
      </c>
      <c r="F910" s="63" t="s">
        <v>13683</v>
      </c>
      <c r="G910" s="60" t="s">
        <v>3493</v>
      </c>
      <c r="H910" s="126">
        <v>43228.0</v>
      </c>
      <c r="I910" s="126">
        <v>43266.0</v>
      </c>
      <c r="J910" s="121" t="s">
        <v>13854</v>
      </c>
      <c r="K910" s="59">
        <v>7846254.0</v>
      </c>
      <c r="L910" s="60" t="s">
        <v>7253</v>
      </c>
      <c r="M910" s="61" t="s">
        <v>7254</v>
      </c>
      <c r="N910" s="59" t="s">
        <v>18</v>
      </c>
      <c r="Q910" s="58"/>
      <c r="R910" s="591"/>
    </row>
    <row r="911">
      <c r="A911" s="63" t="s">
        <v>12079</v>
      </c>
      <c r="B911" s="60" t="s">
        <v>13855</v>
      </c>
      <c r="C911" s="60" t="s">
        <v>4243</v>
      </c>
      <c r="D911" s="63">
        <v>289.0</v>
      </c>
      <c r="E911" s="63" t="s">
        <v>13856</v>
      </c>
      <c r="F911" s="63" t="s">
        <v>13683</v>
      </c>
      <c r="G911" s="60" t="s">
        <v>18</v>
      </c>
      <c r="H911" s="126">
        <v>43178.0</v>
      </c>
      <c r="I911" s="126">
        <v>43181.0</v>
      </c>
      <c r="J911" s="121" t="s">
        <v>13857</v>
      </c>
      <c r="K911" s="59">
        <v>27666.0</v>
      </c>
      <c r="L911" s="60" t="s">
        <v>18</v>
      </c>
      <c r="M911" s="63" t="s">
        <v>18</v>
      </c>
      <c r="N911" s="59" t="s">
        <v>18</v>
      </c>
      <c r="Q911" s="58"/>
      <c r="R911" s="591"/>
    </row>
    <row r="912">
      <c r="A912" s="63" t="s">
        <v>12079</v>
      </c>
      <c r="B912" s="60" t="s">
        <v>13855</v>
      </c>
      <c r="C912" s="60" t="s">
        <v>4243</v>
      </c>
      <c r="D912" s="63">
        <v>396.0</v>
      </c>
      <c r="E912" s="63" t="s">
        <v>13856</v>
      </c>
      <c r="F912" s="63" t="s">
        <v>13683</v>
      </c>
      <c r="G912" s="60" t="s">
        <v>18</v>
      </c>
      <c r="H912" s="126">
        <v>43200.0</v>
      </c>
      <c r="I912" s="126">
        <v>43203.0</v>
      </c>
      <c r="J912" s="121" t="s">
        <v>13858</v>
      </c>
      <c r="K912" s="59">
        <v>27666.0</v>
      </c>
      <c r="L912" s="60" t="s">
        <v>18</v>
      </c>
      <c r="M912" s="63" t="s">
        <v>18</v>
      </c>
      <c r="N912" s="59" t="s">
        <v>18</v>
      </c>
      <c r="Q912" s="58"/>
      <c r="R912" s="591"/>
    </row>
    <row r="913">
      <c r="A913" s="63" t="s">
        <v>12079</v>
      </c>
      <c r="B913" s="60" t="s">
        <v>13855</v>
      </c>
      <c r="C913" s="60" t="s">
        <v>4243</v>
      </c>
      <c r="D913" s="63">
        <v>444.0</v>
      </c>
      <c r="E913" s="63" t="s">
        <v>13856</v>
      </c>
      <c r="F913" s="63" t="s">
        <v>13683</v>
      </c>
      <c r="G913" s="60" t="s">
        <v>18</v>
      </c>
      <c r="H913" s="126">
        <v>43214.0</v>
      </c>
      <c r="I913" s="126">
        <v>43214.0</v>
      </c>
      <c r="J913" s="121" t="s">
        <v>13859</v>
      </c>
      <c r="K913" s="59">
        <v>30000.0</v>
      </c>
      <c r="L913" s="60" t="s">
        <v>18</v>
      </c>
      <c r="M913" s="63" t="s">
        <v>18</v>
      </c>
      <c r="N913" s="59" t="s">
        <v>18</v>
      </c>
      <c r="Q913" s="58"/>
      <c r="R913" s="591"/>
    </row>
    <row r="914">
      <c r="A914" s="63" t="s">
        <v>12175</v>
      </c>
      <c r="B914" s="60" t="s">
        <v>5502</v>
      </c>
      <c r="C914" s="60" t="s">
        <v>3974</v>
      </c>
      <c r="D914" s="63">
        <v>303.0</v>
      </c>
      <c r="E914" s="63" t="s">
        <v>13860</v>
      </c>
      <c r="F914" s="63" t="s">
        <v>13683</v>
      </c>
      <c r="G914" s="60" t="s">
        <v>18</v>
      </c>
      <c r="H914" s="126">
        <v>43179.0</v>
      </c>
      <c r="I914" s="126">
        <v>43181.0</v>
      </c>
      <c r="J914" s="121" t="s">
        <v>13861</v>
      </c>
      <c r="K914" s="59">
        <v>45332.0</v>
      </c>
      <c r="L914" s="60" t="s">
        <v>13862</v>
      </c>
      <c r="M914" s="61" t="s">
        <v>13863</v>
      </c>
      <c r="N914" s="66">
        <v>45332.0</v>
      </c>
      <c r="Q914" s="58"/>
      <c r="R914" s="591"/>
    </row>
    <row r="915">
      <c r="A915" s="63" t="s">
        <v>12175</v>
      </c>
      <c r="B915" s="60" t="s">
        <v>5502</v>
      </c>
      <c r="C915" s="60" t="s">
        <v>3974</v>
      </c>
      <c r="D915" s="63">
        <v>303.0</v>
      </c>
      <c r="E915" s="63" t="s">
        <v>13860</v>
      </c>
      <c r="F915" s="63" t="s">
        <v>13683</v>
      </c>
      <c r="G915" s="60" t="s">
        <v>18</v>
      </c>
      <c r="H915" s="126">
        <v>43179.0</v>
      </c>
      <c r="I915" s="126">
        <v>43181.0</v>
      </c>
      <c r="J915" s="121" t="s">
        <v>13864</v>
      </c>
      <c r="K915" s="59">
        <v>45332.0</v>
      </c>
      <c r="L915" s="60" t="s">
        <v>13862</v>
      </c>
      <c r="M915" s="63" t="s">
        <v>18</v>
      </c>
      <c r="N915" s="59" t="s">
        <v>18</v>
      </c>
      <c r="Q915" s="58"/>
      <c r="R915" s="591"/>
    </row>
    <row r="916">
      <c r="A916" s="63" t="s">
        <v>12175</v>
      </c>
      <c r="B916" s="60" t="s">
        <v>2885</v>
      </c>
      <c r="C916" s="60" t="s">
        <v>13865</v>
      </c>
      <c r="D916" s="63">
        <v>322.0</v>
      </c>
      <c r="E916" s="63" t="s">
        <v>12182</v>
      </c>
      <c r="F916" s="63" t="s">
        <v>13683</v>
      </c>
      <c r="G916" s="60" t="s">
        <v>5736</v>
      </c>
      <c r="H916" s="126">
        <v>43182.0</v>
      </c>
      <c r="I916" s="126">
        <v>43187.0</v>
      </c>
      <c r="J916" s="121" t="s">
        <v>13866</v>
      </c>
      <c r="K916" s="59">
        <v>1102570.0</v>
      </c>
      <c r="L916" s="60" t="s">
        <v>18</v>
      </c>
      <c r="M916" s="63" t="s">
        <v>18</v>
      </c>
      <c r="N916" s="59" t="s">
        <v>18</v>
      </c>
      <c r="Q916" s="58"/>
      <c r="R916" s="591"/>
    </row>
    <row r="917">
      <c r="A917" s="63" t="s">
        <v>12079</v>
      </c>
      <c r="B917" s="60" t="s">
        <v>328</v>
      </c>
      <c r="C917" s="60" t="s">
        <v>153</v>
      </c>
      <c r="D917" s="63" t="s">
        <v>18</v>
      </c>
      <c r="E917" s="63" t="s">
        <v>13867</v>
      </c>
      <c r="F917" s="63" t="s">
        <v>13683</v>
      </c>
      <c r="G917" s="60" t="s">
        <v>18</v>
      </c>
      <c r="H917" s="126">
        <v>43188.0</v>
      </c>
      <c r="I917" s="76">
        <v>43188.0</v>
      </c>
      <c r="J917" s="121" t="s">
        <v>13868</v>
      </c>
      <c r="K917" s="59">
        <v>575515.0</v>
      </c>
      <c r="L917" s="60" t="s">
        <v>18</v>
      </c>
      <c r="M917" s="63" t="s">
        <v>18</v>
      </c>
      <c r="N917" s="59" t="s">
        <v>18</v>
      </c>
      <c r="Q917" s="58"/>
      <c r="R917" s="591"/>
    </row>
    <row r="918">
      <c r="A918" s="63" t="s">
        <v>12175</v>
      </c>
      <c r="B918" s="60" t="s">
        <v>5895</v>
      </c>
      <c r="C918" s="60" t="s">
        <v>13869</v>
      </c>
      <c r="D918" s="63">
        <v>299.0</v>
      </c>
      <c r="E918" s="63" t="s">
        <v>13870</v>
      </c>
      <c r="F918" s="63" t="s">
        <v>13683</v>
      </c>
      <c r="G918" s="60" t="s">
        <v>5736</v>
      </c>
      <c r="H918" s="126">
        <v>43178.0</v>
      </c>
      <c r="I918" s="126">
        <v>43224.0</v>
      </c>
      <c r="J918" s="121" t="s">
        <v>13871</v>
      </c>
      <c r="K918" s="59">
        <v>3232255.0</v>
      </c>
      <c r="L918" s="60" t="s">
        <v>18</v>
      </c>
      <c r="M918" s="63" t="s">
        <v>18</v>
      </c>
      <c r="N918" s="59" t="s">
        <v>18</v>
      </c>
      <c r="Q918" s="58"/>
      <c r="R918" s="591"/>
    </row>
    <row r="919">
      <c r="A919" s="63" t="s">
        <v>12175</v>
      </c>
      <c r="B919" s="60" t="s">
        <v>2885</v>
      </c>
      <c r="C919" s="60" t="s">
        <v>93</v>
      </c>
      <c r="D919" s="63">
        <v>292.0</v>
      </c>
      <c r="E919" s="63" t="s">
        <v>13872</v>
      </c>
      <c r="F919" s="63" t="s">
        <v>13683</v>
      </c>
      <c r="G919" s="60" t="s">
        <v>18</v>
      </c>
      <c r="H919" s="126">
        <v>43192.0</v>
      </c>
      <c r="I919" s="64">
        <v>43193.0</v>
      </c>
      <c r="J919" s="571" t="s">
        <v>13873</v>
      </c>
      <c r="K919" s="59">
        <v>403941.0</v>
      </c>
      <c r="L919" s="254" t="s">
        <v>13874</v>
      </c>
      <c r="M919" s="63" t="s">
        <v>18</v>
      </c>
      <c r="N919" s="59" t="s">
        <v>18</v>
      </c>
      <c r="Q919" s="58"/>
      <c r="R919" s="591"/>
    </row>
    <row r="920">
      <c r="A920" s="63" t="s">
        <v>12175</v>
      </c>
      <c r="B920" s="60" t="s">
        <v>2885</v>
      </c>
      <c r="C920" s="60" t="s">
        <v>93</v>
      </c>
      <c r="D920" s="63" t="s">
        <v>18</v>
      </c>
      <c r="E920" s="63" t="s">
        <v>13872</v>
      </c>
      <c r="F920" s="63" t="s">
        <v>13683</v>
      </c>
      <c r="G920" s="60" t="s">
        <v>18</v>
      </c>
      <c r="H920" s="126">
        <v>43196.0</v>
      </c>
      <c r="I920" s="126">
        <v>43196.0</v>
      </c>
      <c r="J920" s="121" t="s">
        <v>13381</v>
      </c>
      <c r="K920" s="59">
        <v>403941.0</v>
      </c>
      <c r="L920" s="60" t="s">
        <v>13875</v>
      </c>
      <c r="M920" s="61" t="s">
        <v>13876</v>
      </c>
      <c r="N920" s="66">
        <v>403941.0</v>
      </c>
      <c r="Q920" s="58"/>
      <c r="R920" s="591"/>
    </row>
    <row r="921">
      <c r="A921" s="63" t="s">
        <v>12175</v>
      </c>
      <c r="B921" s="60" t="s">
        <v>457</v>
      </c>
      <c r="C921" s="60" t="s">
        <v>116</v>
      </c>
      <c r="D921" s="63" t="s">
        <v>13877</v>
      </c>
      <c r="E921" s="63" t="s">
        <v>6699</v>
      </c>
      <c r="F921" s="63" t="s">
        <v>13683</v>
      </c>
      <c r="G921" s="60" t="s">
        <v>5228</v>
      </c>
      <c r="H921" s="126">
        <v>43195.0</v>
      </c>
      <c r="I921" s="126">
        <v>43213.0</v>
      </c>
      <c r="J921" s="121" t="s">
        <v>13878</v>
      </c>
      <c r="K921" s="59">
        <v>9190540.0</v>
      </c>
      <c r="L921" s="60" t="s">
        <v>18</v>
      </c>
      <c r="M921" s="63" t="s">
        <v>18</v>
      </c>
      <c r="N921" s="59" t="s">
        <v>18</v>
      </c>
      <c r="Q921" s="58"/>
      <c r="R921" s="591"/>
    </row>
    <row r="922">
      <c r="A922" s="63" t="s">
        <v>12175</v>
      </c>
      <c r="B922" s="60" t="s">
        <v>457</v>
      </c>
      <c r="C922" s="60" t="s">
        <v>116</v>
      </c>
      <c r="D922" s="63" t="s">
        <v>13879</v>
      </c>
      <c r="E922" s="63" t="s">
        <v>6699</v>
      </c>
      <c r="F922" s="63" t="s">
        <v>13683</v>
      </c>
      <c r="G922" s="60" t="s">
        <v>5228</v>
      </c>
      <c r="H922" s="126">
        <v>43216.0</v>
      </c>
      <c r="I922" s="126">
        <v>43216.0</v>
      </c>
      <c r="J922" s="121" t="s">
        <v>13880</v>
      </c>
      <c r="K922" s="59">
        <v>6259584.0</v>
      </c>
      <c r="L922" s="60" t="s">
        <v>18</v>
      </c>
      <c r="M922" s="63" t="s">
        <v>18</v>
      </c>
      <c r="N922" s="59" t="s">
        <v>18</v>
      </c>
      <c r="Q922" s="58"/>
      <c r="R922" s="591"/>
    </row>
    <row r="923">
      <c r="A923" s="63" t="s">
        <v>12079</v>
      </c>
      <c r="B923" s="60" t="s">
        <v>13881</v>
      </c>
      <c r="C923" s="60" t="s">
        <v>116</v>
      </c>
      <c r="D923" s="63">
        <v>277.0</v>
      </c>
      <c r="E923" s="63" t="s">
        <v>13882</v>
      </c>
      <c r="F923" s="63" t="s">
        <v>13683</v>
      </c>
      <c r="G923" s="60" t="s">
        <v>7166</v>
      </c>
      <c r="H923" s="126">
        <v>43186.0</v>
      </c>
      <c r="I923" s="126">
        <v>43224.0</v>
      </c>
      <c r="J923" s="121" t="s">
        <v>13883</v>
      </c>
      <c r="K923" s="59">
        <v>8094228.0</v>
      </c>
      <c r="L923" s="60" t="s">
        <v>18</v>
      </c>
      <c r="M923" s="63" t="s">
        <v>18</v>
      </c>
      <c r="N923" s="59" t="s">
        <v>18</v>
      </c>
      <c r="Q923" s="58"/>
      <c r="R923" s="591"/>
    </row>
    <row r="924" ht="49.5" customHeight="1">
      <c r="A924" s="63" t="s">
        <v>577</v>
      </c>
      <c r="B924" s="60" t="s">
        <v>9943</v>
      </c>
      <c r="C924" s="60" t="s">
        <v>577</v>
      </c>
      <c r="D924" s="63" t="s">
        <v>18</v>
      </c>
      <c r="E924" s="63" t="s">
        <v>13884</v>
      </c>
      <c r="F924" s="63" t="s">
        <v>13683</v>
      </c>
      <c r="G924" s="60" t="s">
        <v>18</v>
      </c>
      <c r="H924" s="126">
        <v>43206.0</v>
      </c>
      <c r="I924" s="126">
        <v>43206.0</v>
      </c>
      <c r="J924" s="121" t="s">
        <v>13885</v>
      </c>
      <c r="K924" s="59">
        <v>129000.0</v>
      </c>
      <c r="L924" s="60" t="s">
        <v>13886</v>
      </c>
      <c r="M924" s="61" t="s">
        <v>577</v>
      </c>
      <c r="N924" s="66">
        <v>129000.0</v>
      </c>
      <c r="Q924" s="58"/>
      <c r="R924" s="591"/>
    </row>
    <row r="925">
      <c r="A925" s="63" t="s">
        <v>577</v>
      </c>
      <c r="B925" s="60" t="s">
        <v>9943</v>
      </c>
      <c r="C925" s="60" t="s">
        <v>577</v>
      </c>
      <c r="D925" s="63">
        <v>378.0</v>
      </c>
      <c r="E925" s="63" t="s">
        <v>13884</v>
      </c>
      <c r="F925" s="63" t="s">
        <v>13683</v>
      </c>
      <c r="G925" s="60" t="s">
        <v>18</v>
      </c>
      <c r="H925" s="126">
        <v>43199.0</v>
      </c>
      <c r="I925" s="126">
        <v>43199.0</v>
      </c>
      <c r="J925" s="121" t="s">
        <v>13887</v>
      </c>
      <c r="K925" s="59">
        <v>129000.0</v>
      </c>
      <c r="L925" s="60" t="s">
        <v>13886</v>
      </c>
      <c r="M925" s="63" t="s">
        <v>18</v>
      </c>
      <c r="N925" s="59" t="s">
        <v>18</v>
      </c>
      <c r="Q925" s="58"/>
      <c r="R925" s="591"/>
    </row>
    <row r="926">
      <c r="A926" s="63" t="s">
        <v>12079</v>
      </c>
      <c r="B926" s="60" t="s">
        <v>12140</v>
      </c>
      <c r="C926" s="60" t="s">
        <v>13888</v>
      </c>
      <c r="D926" s="63" t="s">
        <v>18</v>
      </c>
      <c r="E926" s="63" t="s">
        <v>13889</v>
      </c>
      <c r="F926" s="63" t="s">
        <v>13683</v>
      </c>
      <c r="G926" s="60" t="s">
        <v>18</v>
      </c>
      <c r="H926" s="126">
        <v>43195.0</v>
      </c>
      <c r="I926" s="126">
        <v>43199.0</v>
      </c>
      <c r="J926" s="121" t="s">
        <v>13890</v>
      </c>
      <c r="K926" s="59">
        <v>405350.0</v>
      </c>
      <c r="L926" s="60" t="s">
        <v>18</v>
      </c>
      <c r="M926" s="63" t="s">
        <v>18</v>
      </c>
      <c r="N926" s="59" t="s">
        <v>18</v>
      </c>
      <c r="Q926" s="58"/>
      <c r="R926" s="591"/>
    </row>
    <row r="927">
      <c r="A927" s="63" t="s">
        <v>12079</v>
      </c>
      <c r="B927" s="60" t="s">
        <v>13891</v>
      </c>
      <c r="C927" s="60" t="s">
        <v>13892</v>
      </c>
      <c r="D927" s="63">
        <v>356.0</v>
      </c>
      <c r="E927" s="63" t="s">
        <v>13893</v>
      </c>
      <c r="F927" s="63" t="s">
        <v>13683</v>
      </c>
      <c r="G927" s="60" t="s">
        <v>18</v>
      </c>
      <c r="H927" s="126">
        <v>43192.0</v>
      </c>
      <c r="I927" s="126">
        <v>43201.0</v>
      </c>
      <c r="J927" s="121" t="s">
        <v>13894</v>
      </c>
      <c r="K927" s="59">
        <v>796663.0</v>
      </c>
      <c r="L927" s="60" t="s">
        <v>18</v>
      </c>
      <c r="M927" s="63" t="s">
        <v>18</v>
      </c>
      <c r="N927" s="59" t="s">
        <v>18</v>
      </c>
      <c r="Q927" s="58"/>
      <c r="R927" s="591"/>
    </row>
    <row r="928">
      <c r="A928" s="63" t="s">
        <v>12079</v>
      </c>
      <c r="B928" s="60" t="s">
        <v>7542</v>
      </c>
      <c r="C928" s="60" t="s">
        <v>116</v>
      </c>
      <c r="D928" s="63">
        <v>408.0</v>
      </c>
      <c r="E928" s="63" t="s">
        <v>13895</v>
      </c>
      <c r="F928" s="63" t="s">
        <v>13683</v>
      </c>
      <c r="G928" s="60" t="s">
        <v>18</v>
      </c>
      <c r="H928" s="126">
        <v>43202.0</v>
      </c>
      <c r="I928" s="126">
        <v>43206.0</v>
      </c>
      <c r="J928" s="121" t="s">
        <v>13896</v>
      </c>
      <c r="K928" s="59">
        <v>6268824.0</v>
      </c>
      <c r="L928" s="60" t="s">
        <v>18</v>
      </c>
      <c r="M928" s="63" t="s">
        <v>18</v>
      </c>
      <c r="N928" s="59" t="s">
        <v>18</v>
      </c>
      <c r="Q928" s="58"/>
      <c r="R928" s="591"/>
    </row>
    <row r="929">
      <c r="A929" s="63" t="s">
        <v>12079</v>
      </c>
      <c r="B929" s="60" t="s">
        <v>13897</v>
      </c>
      <c r="C929" s="60" t="s">
        <v>1505</v>
      </c>
      <c r="D929" s="63">
        <v>453.0</v>
      </c>
      <c r="E929" s="63" t="s">
        <v>13898</v>
      </c>
      <c r="F929" s="63" t="s">
        <v>13683</v>
      </c>
      <c r="G929" s="60" t="s">
        <v>18</v>
      </c>
      <c r="H929" s="126">
        <v>43214.0</v>
      </c>
      <c r="I929" s="126">
        <v>43214.0</v>
      </c>
      <c r="J929" s="121" t="s">
        <v>13899</v>
      </c>
      <c r="K929" s="59">
        <v>34700.0</v>
      </c>
      <c r="L929" s="60" t="s">
        <v>13900</v>
      </c>
      <c r="M929" s="63" t="s">
        <v>18</v>
      </c>
      <c r="N929" s="59" t="s">
        <v>18</v>
      </c>
      <c r="Q929" s="58"/>
      <c r="R929" s="591"/>
    </row>
    <row r="930">
      <c r="A930" s="63" t="s">
        <v>12079</v>
      </c>
      <c r="B930" s="60" t="s">
        <v>13897</v>
      </c>
      <c r="C930" s="60" t="s">
        <v>1505</v>
      </c>
      <c r="D930" s="63" t="s">
        <v>18</v>
      </c>
      <c r="E930" s="63" t="s">
        <v>13898</v>
      </c>
      <c r="F930" s="63" t="s">
        <v>13683</v>
      </c>
      <c r="G930" s="60" t="s">
        <v>18</v>
      </c>
      <c r="H930" s="126">
        <v>43250.0</v>
      </c>
      <c r="I930" s="126">
        <v>43250.0</v>
      </c>
      <c r="J930" s="121" t="s">
        <v>13901</v>
      </c>
      <c r="K930" s="59">
        <v>34700.0</v>
      </c>
      <c r="L930" s="60" t="s">
        <v>13900</v>
      </c>
      <c r="M930" s="63" t="s">
        <v>18</v>
      </c>
      <c r="N930" s="59" t="s">
        <v>18</v>
      </c>
      <c r="Q930" s="58"/>
      <c r="R930" s="591"/>
    </row>
    <row r="931">
      <c r="A931" s="63" t="s">
        <v>12079</v>
      </c>
      <c r="B931" s="60" t="s">
        <v>13897</v>
      </c>
      <c r="C931" s="60" t="s">
        <v>1505</v>
      </c>
      <c r="D931" s="63" t="s">
        <v>18</v>
      </c>
      <c r="E931" s="63" t="s">
        <v>13898</v>
      </c>
      <c r="F931" s="63" t="s">
        <v>13683</v>
      </c>
      <c r="G931" s="60" t="s">
        <v>18</v>
      </c>
      <c r="H931" s="126">
        <v>43348.0</v>
      </c>
      <c r="I931" s="126">
        <v>43348.0</v>
      </c>
      <c r="J931" s="121" t="s">
        <v>13902</v>
      </c>
      <c r="K931" s="59">
        <v>34700.0</v>
      </c>
      <c r="L931" s="60" t="s">
        <v>13903</v>
      </c>
      <c r="M931" s="61" t="s">
        <v>577</v>
      </c>
      <c r="N931" s="66">
        <v>34700.0</v>
      </c>
      <c r="Q931" s="58"/>
      <c r="R931" s="591"/>
    </row>
    <row r="932">
      <c r="A932" s="63" t="s">
        <v>12103</v>
      </c>
      <c r="B932" s="60" t="s">
        <v>6583</v>
      </c>
      <c r="C932" s="60" t="s">
        <v>93</v>
      </c>
      <c r="D932" s="63" t="s">
        <v>18</v>
      </c>
      <c r="E932" s="63" t="s">
        <v>7060</v>
      </c>
      <c r="F932" s="63" t="s">
        <v>13683</v>
      </c>
      <c r="G932" s="60" t="s">
        <v>2440</v>
      </c>
      <c r="H932" s="126">
        <v>43444.0</v>
      </c>
      <c r="I932" s="126">
        <v>43444.0</v>
      </c>
      <c r="J932" s="121" t="s">
        <v>13904</v>
      </c>
      <c r="K932" s="361">
        <v>3486428.0</v>
      </c>
      <c r="L932" s="60" t="s">
        <v>7062</v>
      </c>
      <c r="M932" s="61" t="s">
        <v>7063</v>
      </c>
      <c r="N932" s="66">
        <v>243279.5</v>
      </c>
      <c r="Q932" s="58"/>
      <c r="R932" s="591"/>
    </row>
    <row r="933">
      <c r="A933" s="63" t="s">
        <v>12103</v>
      </c>
      <c r="B933" s="60" t="s">
        <v>6583</v>
      </c>
      <c r="C933" s="60" t="s">
        <v>93</v>
      </c>
      <c r="D933" s="63">
        <v>454.0</v>
      </c>
      <c r="E933" s="63" t="s">
        <v>7060</v>
      </c>
      <c r="F933" s="63" t="s">
        <v>13683</v>
      </c>
      <c r="G933" s="60" t="s">
        <v>2440</v>
      </c>
      <c r="H933" s="126">
        <v>43216.0</v>
      </c>
      <c r="I933" s="126">
        <v>43237.0</v>
      </c>
      <c r="J933" s="121" t="s">
        <v>13905</v>
      </c>
      <c r="K933" s="361">
        <v>3486428.0</v>
      </c>
      <c r="L933" s="60" t="s">
        <v>7062</v>
      </c>
      <c r="M933" s="61" t="s">
        <v>18</v>
      </c>
      <c r="N933" s="59" t="s">
        <v>18</v>
      </c>
      <c r="Q933" s="58"/>
      <c r="R933" s="591"/>
    </row>
    <row r="934">
      <c r="A934" s="63" t="s">
        <v>12103</v>
      </c>
      <c r="B934" s="60" t="s">
        <v>6583</v>
      </c>
      <c r="C934" s="60" t="s">
        <v>93</v>
      </c>
      <c r="D934" s="63" t="s">
        <v>18</v>
      </c>
      <c r="E934" s="63" t="s">
        <v>7060</v>
      </c>
      <c r="F934" s="63" t="s">
        <v>13683</v>
      </c>
      <c r="G934" s="60" t="s">
        <v>2440</v>
      </c>
      <c r="H934" s="126">
        <v>43241.0</v>
      </c>
      <c r="I934" s="126">
        <v>43241.0</v>
      </c>
      <c r="J934" s="121" t="s">
        <v>13906</v>
      </c>
      <c r="K934" s="361">
        <v>3486428.0</v>
      </c>
      <c r="L934" s="60" t="s">
        <v>7062</v>
      </c>
      <c r="M934" s="61" t="s">
        <v>7063</v>
      </c>
      <c r="N934" s="59" t="s">
        <v>18</v>
      </c>
      <c r="Q934" s="58"/>
      <c r="R934" s="591"/>
    </row>
    <row r="935">
      <c r="A935" s="63" t="s">
        <v>12103</v>
      </c>
      <c r="B935" s="60" t="s">
        <v>6583</v>
      </c>
      <c r="C935" s="60" t="s">
        <v>93</v>
      </c>
      <c r="D935" s="63" t="s">
        <v>18</v>
      </c>
      <c r="E935" s="63" t="s">
        <v>7060</v>
      </c>
      <c r="F935" s="63" t="s">
        <v>13683</v>
      </c>
      <c r="G935" s="60" t="s">
        <v>2440</v>
      </c>
      <c r="H935" s="126">
        <v>43371.0</v>
      </c>
      <c r="I935" s="126">
        <v>43371.0</v>
      </c>
      <c r="J935" s="121" t="s">
        <v>13907</v>
      </c>
      <c r="K935" s="361">
        <v>3486428.0</v>
      </c>
      <c r="L935" s="60" t="s">
        <v>7062</v>
      </c>
      <c r="M935" s="61" t="s">
        <v>7063</v>
      </c>
      <c r="N935" s="66">
        <v>1499834.5</v>
      </c>
      <c r="Q935" s="58"/>
      <c r="R935" s="591"/>
    </row>
    <row r="936">
      <c r="A936" s="63" t="s">
        <v>12103</v>
      </c>
      <c r="B936" s="60" t="s">
        <v>6583</v>
      </c>
      <c r="C936" s="60" t="s">
        <v>93</v>
      </c>
      <c r="D936" s="63" t="s">
        <v>18</v>
      </c>
      <c r="E936" s="63" t="s">
        <v>7060</v>
      </c>
      <c r="F936" s="63" t="s">
        <v>13683</v>
      </c>
      <c r="G936" s="60" t="s">
        <v>2440</v>
      </c>
      <c r="H936" s="126">
        <v>43461.0</v>
      </c>
      <c r="I936" s="126">
        <v>43461.0</v>
      </c>
      <c r="J936" s="121" t="s">
        <v>13908</v>
      </c>
      <c r="K936" s="361">
        <v>3486428.0</v>
      </c>
      <c r="L936" s="60" t="s">
        <v>7062</v>
      </c>
      <c r="M936" s="61" t="s">
        <v>7063</v>
      </c>
      <c r="N936" s="66">
        <v>243279.5</v>
      </c>
      <c r="Q936" s="58"/>
      <c r="R936" s="591"/>
    </row>
    <row r="937">
      <c r="A937" s="63" t="s">
        <v>12103</v>
      </c>
      <c r="B937" s="60" t="s">
        <v>6583</v>
      </c>
      <c r="C937" s="60" t="s">
        <v>93</v>
      </c>
      <c r="D937" s="63" t="s">
        <v>18</v>
      </c>
      <c r="E937" s="63" t="s">
        <v>7060</v>
      </c>
      <c r="F937" s="63" t="s">
        <v>13683</v>
      </c>
      <c r="G937" s="60" t="s">
        <v>2440</v>
      </c>
      <c r="H937" s="126">
        <v>43462.0</v>
      </c>
      <c r="I937" s="126">
        <v>43462.0</v>
      </c>
      <c r="J937" s="121" t="s">
        <v>13909</v>
      </c>
      <c r="K937" s="361">
        <v>3486428.0</v>
      </c>
      <c r="L937" s="60" t="s">
        <v>7062</v>
      </c>
      <c r="M937" s="61" t="s">
        <v>7063</v>
      </c>
      <c r="N937" s="66">
        <v>2999669.0</v>
      </c>
      <c r="Q937" s="58"/>
      <c r="R937" s="591"/>
    </row>
    <row r="938">
      <c r="A938" s="63" t="s">
        <v>12175</v>
      </c>
      <c r="B938" s="60" t="s">
        <v>457</v>
      </c>
      <c r="C938" s="60" t="s">
        <v>93</v>
      </c>
      <c r="D938" s="63">
        <v>422.0</v>
      </c>
      <c r="E938" s="63" t="s">
        <v>5841</v>
      </c>
      <c r="F938" s="63" t="s">
        <v>13683</v>
      </c>
      <c r="G938" s="60" t="s">
        <v>18</v>
      </c>
      <c r="H938" s="126">
        <v>43208.0</v>
      </c>
      <c r="I938" s="126">
        <v>43218.0</v>
      </c>
      <c r="J938" s="121" t="s">
        <v>13910</v>
      </c>
      <c r="K938" s="59">
        <v>1223319.0</v>
      </c>
      <c r="L938" s="60" t="s">
        <v>18</v>
      </c>
      <c r="M938" s="63" t="s">
        <v>18</v>
      </c>
      <c r="N938" s="59" t="s">
        <v>18</v>
      </c>
      <c r="Q938" s="58"/>
      <c r="R938" s="591"/>
    </row>
    <row r="939">
      <c r="A939" s="63" t="s">
        <v>12175</v>
      </c>
      <c r="B939" s="60" t="s">
        <v>457</v>
      </c>
      <c r="C939" s="60" t="s">
        <v>93</v>
      </c>
      <c r="D939" s="63" t="s">
        <v>18</v>
      </c>
      <c r="E939" s="63" t="s">
        <v>5841</v>
      </c>
      <c r="F939" s="63" t="s">
        <v>13683</v>
      </c>
      <c r="G939" s="60" t="s">
        <v>18</v>
      </c>
      <c r="H939" s="126">
        <v>43259.0</v>
      </c>
      <c r="I939" s="126">
        <v>43259.0</v>
      </c>
      <c r="J939" s="121" t="s">
        <v>13911</v>
      </c>
      <c r="K939" s="59">
        <v>1223319.0</v>
      </c>
      <c r="L939" s="60" t="s">
        <v>18</v>
      </c>
      <c r="M939" s="63" t="s">
        <v>18</v>
      </c>
      <c r="N939" s="59" t="s">
        <v>18</v>
      </c>
      <c r="Q939" s="58"/>
      <c r="R939" s="591"/>
    </row>
    <row r="940">
      <c r="A940" s="63" t="s">
        <v>12079</v>
      </c>
      <c r="B940" s="60" t="s">
        <v>52</v>
      </c>
      <c r="C940" s="60" t="s">
        <v>2943</v>
      </c>
      <c r="D940" s="63">
        <v>489.0</v>
      </c>
      <c r="E940" s="63" t="s">
        <v>13912</v>
      </c>
      <c r="F940" s="63" t="s">
        <v>13683</v>
      </c>
      <c r="G940" s="60" t="s">
        <v>2440</v>
      </c>
      <c r="H940" s="126">
        <v>43236.0</v>
      </c>
      <c r="I940" s="126">
        <v>43236.0</v>
      </c>
      <c r="J940" s="121" t="s">
        <v>13913</v>
      </c>
      <c r="K940" s="59">
        <v>344205.0</v>
      </c>
      <c r="L940" s="60" t="s">
        <v>13914</v>
      </c>
      <c r="M940" s="61" t="s">
        <v>13915</v>
      </c>
      <c r="N940" s="66">
        <v>344205.0</v>
      </c>
      <c r="Q940" s="58"/>
      <c r="R940" s="591"/>
    </row>
    <row r="941">
      <c r="A941" s="63" t="s">
        <v>12079</v>
      </c>
      <c r="B941" s="60" t="s">
        <v>52</v>
      </c>
      <c r="C941" s="60" t="s">
        <v>2943</v>
      </c>
      <c r="D941" s="63">
        <v>489.0</v>
      </c>
      <c r="E941" s="63" t="s">
        <v>13912</v>
      </c>
      <c r="F941" s="63" t="s">
        <v>13683</v>
      </c>
      <c r="G941" s="60" t="s">
        <v>2440</v>
      </c>
      <c r="H941" s="126">
        <v>43227.0</v>
      </c>
      <c r="I941" s="126">
        <v>43228.0</v>
      </c>
      <c r="J941" s="121" t="s">
        <v>13916</v>
      </c>
      <c r="K941" s="59">
        <v>344205.0</v>
      </c>
      <c r="L941" s="60" t="s">
        <v>13914</v>
      </c>
      <c r="M941" s="63" t="s">
        <v>18</v>
      </c>
      <c r="N941" s="59" t="s">
        <v>18</v>
      </c>
      <c r="Q941" s="58"/>
      <c r="R941" s="591"/>
    </row>
    <row r="942">
      <c r="A942" s="63" t="s">
        <v>12079</v>
      </c>
      <c r="B942" s="60" t="s">
        <v>1275</v>
      </c>
      <c r="C942" s="60" t="s">
        <v>326</v>
      </c>
      <c r="D942" s="63" t="s">
        <v>13917</v>
      </c>
      <c r="E942" s="63" t="s">
        <v>8381</v>
      </c>
      <c r="F942" s="63" t="s">
        <v>13683</v>
      </c>
      <c r="G942" s="60" t="s">
        <v>18</v>
      </c>
      <c r="H942" s="126">
        <v>43189.0</v>
      </c>
      <c r="I942" s="126">
        <v>43201.0</v>
      </c>
      <c r="J942" s="121" t="s">
        <v>13918</v>
      </c>
      <c r="K942" s="59">
        <v>1830907.0</v>
      </c>
      <c r="L942" s="60" t="s">
        <v>18</v>
      </c>
      <c r="M942" s="63" t="s">
        <v>18</v>
      </c>
      <c r="N942" s="59" t="s">
        <v>18</v>
      </c>
      <c r="Q942" s="58"/>
      <c r="R942" s="591"/>
    </row>
    <row r="943">
      <c r="A943" s="63" t="s">
        <v>12079</v>
      </c>
      <c r="B943" s="60" t="s">
        <v>1275</v>
      </c>
      <c r="C943" s="60" t="s">
        <v>326</v>
      </c>
      <c r="D943" s="63" t="s">
        <v>18</v>
      </c>
      <c r="E943" s="63" t="s">
        <v>8381</v>
      </c>
      <c r="F943" s="63" t="s">
        <v>13683</v>
      </c>
      <c r="G943" s="60" t="s">
        <v>18</v>
      </c>
      <c r="H943" s="126">
        <v>43209.0</v>
      </c>
      <c r="I943" s="126">
        <v>43230.0</v>
      </c>
      <c r="J943" s="121" t="s">
        <v>13919</v>
      </c>
      <c r="K943" s="59">
        <v>1830907.0</v>
      </c>
      <c r="L943" s="60" t="s">
        <v>18</v>
      </c>
      <c r="M943" s="63" t="s">
        <v>18</v>
      </c>
      <c r="N943" s="59" t="s">
        <v>18</v>
      </c>
      <c r="Q943" s="58"/>
      <c r="R943" s="591"/>
    </row>
    <row r="944">
      <c r="A944" s="63" t="s">
        <v>12079</v>
      </c>
      <c r="B944" s="60" t="s">
        <v>1275</v>
      </c>
      <c r="C944" s="60" t="s">
        <v>326</v>
      </c>
      <c r="D944" s="63" t="s">
        <v>18</v>
      </c>
      <c r="E944" s="63" t="s">
        <v>8381</v>
      </c>
      <c r="F944" s="63" t="s">
        <v>13683</v>
      </c>
      <c r="G944" s="60" t="s">
        <v>18</v>
      </c>
      <c r="H944" s="126">
        <v>43231.0</v>
      </c>
      <c r="I944" s="126">
        <v>43231.0</v>
      </c>
      <c r="J944" s="121" t="s">
        <v>13739</v>
      </c>
      <c r="K944" s="59">
        <v>1830907.0</v>
      </c>
      <c r="L944" s="60" t="s">
        <v>18</v>
      </c>
      <c r="M944" s="61" t="s">
        <v>8383</v>
      </c>
      <c r="N944" s="59" t="s">
        <v>18</v>
      </c>
      <c r="Q944" s="58"/>
      <c r="R944" s="591"/>
    </row>
    <row r="945">
      <c r="A945" s="63" t="s">
        <v>12079</v>
      </c>
      <c r="B945" s="60" t="s">
        <v>13920</v>
      </c>
      <c r="C945" s="60" t="s">
        <v>6592</v>
      </c>
      <c r="D945" s="63">
        <v>559.0</v>
      </c>
      <c r="E945" s="63" t="s">
        <v>13921</v>
      </c>
      <c r="F945" s="63" t="s">
        <v>13683</v>
      </c>
      <c r="G945" s="60" t="s">
        <v>18</v>
      </c>
      <c r="H945" s="126">
        <v>43248.0</v>
      </c>
      <c r="I945" s="126">
        <v>43250.0</v>
      </c>
      <c r="J945" s="121" t="s">
        <v>13922</v>
      </c>
      <c r="K945" s="59">
        <v>63726.0</v>
      </c>
      <c r="L945" s="60" t="s">
        <v>18</v>
      </c>
      <c r="M945" s="63" t="s">
        <v>18</v>
      </c>
      <c r="N945" s="59" t="s">
        <v>18</v>
      </c>
      <c r="Q945" s="58"/>
      <c r="R945" s="591"/>
    </row>
    <row r="946">
      <c r="A946" s="63" t="s">
        <v>12079</v>
      </c>
      <c r="B946" s="60" t="s">
        <v>13920</v>
      </c>
      <c r="C946" s="60" t="s">
        <v>6592</v>
      </c>
      <c r="D946" s="63" t="s">
        <v>18</v>
      </c>
      <c r="E946" s="63" t="s">
        <v>13921</v>
      </c>
      <c r="F946" s="63" t="s">
        <v>13683</v>
      </c>
      <c r="G946" s="60" t="s">
        <v>18</v>
      </c>
      <c r="H946" s="126">
        <v>43255.0</v>
      </c>
      <c r="I946" s="64">
        <v>43294.0</v>
      </c>
      <c r="J946" s="139" t="s">
        <v>13923</v>
      </c>
      <c r="K946" s="59" t="s">
        <v>18</v>
      </c>
      <c r="L946" s="60" t="s">
        <v>18</v>
      </c>
      <c r="M946" s="63" t="s">
        <v>18</v>
      </c>
      <c r="N946" s="59" t="s">
        <v>18</v>
      </c>
      <c r="Q946" s="58"/>
      <c r="R946" s="591"/>
    </row>
    <row r="947">
      <c r="A947" s="63" t="s">
        <v>12079</v>
      </c>
      <c r="B947" s="60" t="s">
        <v>52</v>
      </c>
      <c r="C947" s="60" t="s">
        <v>13924</v>
      </c>
      <c r="D947" s="63" t="s">
        <v>18</v>
      </c>
      <c r="E947" s="63" t="s">
        <v>13925</v>
      </c>
      <c r="F947" s="63" t="s">
        <v>13683</v>
      </c>
      <c r="G947" s="60" t="s">
        <v>2440</v>
      </c>
      <c r="H947" s="76">
        <v>43260.0</v>
      </c>
      <c r="I947" s="76">
        <v>43260.0</v>
      </c>
      <c r="J947" s="127" t="s">
        <v>12850</v>
      </c>
      <c r="K947" s="59">
        <v>355213.0</v>
      </c>
      <c r="L947" s="60" t="s">
        <v>13926</v>
      </c>
      <c r="M947" s="61" t="s">
        <v>13927</v>
      </c>
      <c r="N947" s="66">
        <v>355213.0</v>
      </c>
      <c r="Q947" s="58"/>
      <c r="R947" s="591"/>
    </row>
    <row r="948">
      <c r="A948" s="63" t="s">
        <v>12079</v>
      </c>
      <c r="B948" s="60" t="s">
        <v>52</v>
      </c>
      <c r="C948" s="60" t="s">
        <v>13924</v>
      </c>
      <c r="D948" s="63" t="s">
        <v>18</v>
      </c>
      <c r="E948" s="63" t="s">
        <v>13925</v>
      </c>
      <c r="F948" s="63" t="s">
        <v>13683</v>
      </c>
      <c r="G948" s="60" t="s">
        <v>2440</v>
      </c>
      <c r="H948" s="126">
        <v>43255.0</v>
      </c>
      <c r="I948" s="76">
        <v>43257.0</v>
      </c>
      <c r="J948" s="139" t="s">
        <v>13928</v>
      </c>
      <c r="K948" s="59">
        <v>355213.0</v>
      </c>
      <c r="L948" s="60" t="s">
        <v>13926</v>
      </c>
      <c r="M948" s="63" t="s">
        <v>18</v>
      </c>
      <c r="N948" s="59" t="s">
        <v>18</v>
      </c>
      <c r="Q948" s="58"/>
      <c r="R948" s="591"/>
    </row>
    <row r="949">
      <c r="A949" s="63" t="s">
        <v>246</v>
      </c>
      <c r="B949" s="60" t="s">
        <v>13929</v>
      </c>
      <c r="C949" s="60" t="s">
        <v>13930</v>
      </c>
      <c r="D949" s="63" t="s">
        <v>18</v>
      </c>
      <c r="E949" s="63" t="s">
        <v>13931</v>
      </c>
      <c r="F949" s="63" t="s">
        <v>13683</v>
      </c>
      <c r="G949" s="60" t="s">
        <v>5049</v>
      </c>
      <c r="H949" s="126">
        <v>43250.0</v>
      </c>
      <c r="I949" s="64">
        <v>43294.0</v>
      </c>
      <c r="J949" s="139" t="s">
        <v>13932</v>
      </c>
      <c r="K949" s="59" t="s">
        <v>18</v>
      </c>
      <c r="L949" s="60" t="s">
        <v>18</v>
      </c>
      <c r="M949" s="63" t="s">
        <v>18</v>
      </c>
      <c r="N949" s="59" t="s">
        <v>18</v>
      </c>
      <c r="Q949" s="58"/>
      <c r="R949" s="591"/>
    </row>
    <row r="950">
      <c r="A950" s="63" t="s">
        <v>12079</v>
      </c>
      <c r="B950" s="60" t="s">
        <v>7404</v>
      </c>
      <c r="C950" s="60" t="s">
        <v>13933</v>
      </c>
      <c r="D950" s="63" t="s">
        <v>18</v>
      </c>
      <c r="E950" s="63" t="s">
        <v>13934</v>
      </c>
      <c r="F950" s="63" t="s">
        <v>13683</v>
      </c>
      <c r="G950" s="60" t="s">
        <v>18</v>
      </c>
      <c r="H950" s="126">
        <v>43256.0</v>
      </c>
      <c r="I950" s="126">
        <v>43256.0</v>
      </c>
      <c r="J950" s="121" t="s">
        <v>13935</v>
      </c>
      <c r="K950" s="63" t="s">
        <v>18</v>
      </c>
      <c r="L950" s="60" t="s">
        <v>18</v>
      </c>
      <c r="M950" s="63" t="s">
        <v>18</v>
      </c>
      <c r="N950" s="59" t="s">
        <v>18</v>
      </c>
      <c r="Q950" s="58"/>
      <c r="R950" s="591"/>
    </row>
    <row r="951">
      <c r="A951" s="63">
        <v>3.0</v>
      </c>
      <c r="B951" s="60" t="s">
        <v>1967</v>
      </c>
      <c r="C951" s="60" t="s">
        <v>13936</v>
      </c>
      <c r="D951" s="63">
        <v>1182.0</v>
      </c>
      <c r="E951" s="63" t="s">
        <v>18</v>
      </c>
      <c r="F951" s="63" t="s">
        <v>1608</v>
      </c>
      <c r="G951" s="60" t="s">
        <v>5060</v>
      </c>
      <c r="H951" s="126">
        <v>43424.0</v>
      </c>
      <c r="I951" s="126">
        <v>43437.0</v>
      </c>
      <c r="J951" s="121" t="s">
        <v>13937</v>
      </c>
      <c r="K951" s="63" t="s">
        <v>18</v>
      </c>
      <c r="L951" s="60" t="s">
        <v>18</v>
      </c>
      <c r="M951" s="63" t="s">
        <v>18</v>
      </c>
      <c r="N951" s="59" t="s">
        <v>18</v>
      </c>
      <c r="Q951" s="58"/>
      <c r="R951" s="591"/>
    </row>
    <row r="952">
      <c r="A952" s="63">
        <v>2.0</v>
      </c>
      <c r="B952" s="60" t="s">
        <v>5582</v>
      </c>
      <c r="C952" s="60" t="s">
        <v>116</v>
      </c>
      <c r="D952" s="63">
        <v>1223.0</v>
      </c>
      <c r="E952" s="63" t="s">
        <v>18</v>
      </c>
      <c r="F952" s="63" t="s">
        <v>1608</v>
      </c>
      <c r="G952" s="60" t="s">
        <v>18</v>
      </c>
      <c r="H952" s="126">
        <v>43437.0</v>
      </c>
      <c r="I952" s="126">
        <v>43439.0</v>
      </c>
      <c r="J952" s="121" t="s">
        <v>13938</v>
      </c>
      <c r="K952" s="59">
        <v>7150777.0</v>
      </c>
      <c r="L952" s="60" t="s">
        <v>18</v>
      </c>
      <c r="M952" s="63" t="s">
        <v>18</v>
      </c>
      <c r="N952" s="59" t="s">
        <v>18</v>
      </c>
      <c r="Q952" s="58"/>
      <c r="R952" s="591"/>
    </row>
    <row r="953">
      <c r="A953" s="63">
        <v>2.0</v>
      </c>
      <c r="B953" s="60" t="s">
        <v>1287</v>
      </c>
      <c r="C953" s="60" t="s">
        <v>13939</v>
      </c>
      <c r="D953" s="63">
        <v>1229.0</v>
      </c>
      <c r="E953" s="63" t="s">
        <v>18</v>
      </c>
      <c r="F953" s="63" t="s">
        <v>1608</v>
      </c>
      <c r="G953" s="60" t="s">
        <v>18</v>
      </c>
      <c r="H953" s="126">
        <v>43438.0</v>
      </c>
      <c r="I953" s="126">
        <v>43451.0</v>
      </c>
      <c r="J953" s="121" t="s">
        <v>13940</v>
      </c>
      <c r="K953" s="59" t="s">
        <v>18</v>
      </c>
      <c r="L953" s="60" t="s">
        <v>18</v>
      </c>
      <c r="M953" s="63" t="s">
        <v>18</v>
      </c>
      <c r="N953" s="66" t="s">
        <v>18</v>
      </c>
      <c r="Q953" s="58"/>
      <c r="R953" s="591"/>
    </row>
    <row r="954">
      <c r="A954" s="63">
        <v>2.0</v>
      </c>
      <c r="B954" s="60" t="s">
        <v>12140</v>
      </c>
      <c r="C954" s="60" t="s">
        <v>5430</v>
      </c>
      <c r="D954" s="63">
        <v>1105.0</v>
      </c>
      <c r="E954" s="63" t="s">
        <v>18</v>
      </c>
      <c r="F954" s="63" t="s">
        <v>1608</v>
      </c>
      <c r="G954" s="60" t="s">
        <v>18</v>
      </c>
      <c r="H954" s="126">
        <v>43402.0</v>
      </c>
      <c r="I954" s="126">
        <v>43403.0</v>
      </c>
      <c r="J954" s="121" t="s">
        <v>13941</v>
      </c>
      <c r="K954" s="59" t="s">
        <v>18</v>
      </c>
      <c r="L954" s="60" t="s">
        <v>18</v>
      </c>
      <c r="M954" s="63" t="s">
        <v>18</v>
      </c>
      <c r="N954" s="59" t="s">
        <v>18</v>
      </c>
      <c r="Q954" s="58"/>
      <c r="R954" s="591"/>
    </row>
    <row r="955">
      <c r="A955" s="63" t="s">
        <v>12175</v>
      </c>
      <c r="B955" s="60" t="s">
        <v>457</v>
      </c>
      <c r="C955" s="60" t="s">
        <v>18</v>
      </c>
      <c r="D955" s="63">
        <v>253.0</v>
      </c>
      <c r="E955" s="63" t="s">
        <v>18</v>
      </c>
      <c r="F955" s="63" t="s">
        <v>1608</v>
      </c>
      <c r="G955" s="60" t="s">
        <v>18</v>
      </c>
      <c r="H955" s="126">
        <v>43179.0</v>
      </c>
      <c r="I955" s="126">
        <v>43180.0</v>
      </c>
      <c r="J955" s="121" t="s">
        <v>13942</v>
      </c>
      <c r="K955" s="59" t="s">
        <v>18</v>
      </c>
      <c r="L955" s="60" t="s">
        <v>18</v>
      </c>
      <c r="M955" s="63" t="s">
        <v>18</v>
      </c>
      <c r="N955" s="59" t="s">
        <v>18</v>
      </c>
      <c r="Q955" s="58"/>
      <c r="R955" s="591"/>
    </row>
    <row r="956">
      <c r="A956" s="63" t="s">
        <v>577</v>
      </c>
      <c r="B956" s="60" t="s">
        <v>13943</v>
      </c>
      <c r="C956" s="60" t="s">
        <v>577</v>
      </c>
      <c r="D956" s="63">
        <v>307.0</v>
      </c>
      <c r="E956" s="63" t="s">
        <v>18</v>
      </c>
      <c r="F956" s="63" t="s">
        <v>1608</v>
      </c>
      <c r="G956" s="60" t="s">
        <v>18</v>
      </c>
      <c r="H956" s="126">
        <v>43180.0</v>
      </c>
      <c r="I956" s="126">
        <v>43180.0</v>
      </c>
      <c r="J956" s="121" t="s">
        <v>13944</v>
      </c>
      <c r="K956" s="59" t="s">
        <v>18</v>
      </c>
      <c r="L956" s="60" t="s">
        <v>18</v>
      </c>
      <c r="M956" s="63" t="s">
        <v>18</v>
      </c>
      <c r="N956" s="59" t="s">
        <v>18</v>
      </c>
      <c r="Q956" s="58"/>
      <c r="R956" s="591"/>
    </row>
    <row r="957">
      <c r="A957" s="63" t="s">
        <v>12079</v>
      </c>
      <c r="B957" s="60" t="s">
        <v>4653</v>
      </c>
      <c r="C957" s="60" t="s">
        <v>13945</v>
      </c>
      <c r="D957" s="63">
        <v>310.0</v>
      </c>
      <c r="E957" s="63" t="s">
        <v>18</v>
      </c>
      <c r="F957" s="63" t="s">
        <v>1608</v>
      </c>
      <c r="G957" s="60" t="s">
        <v>18</v>
      </c>
      <c r="H957" s="126">
        <v>43180.0</v>
      </c>
      <c r="I957" s="126">
        <v>43180.0</v>
      </c>
      <c r="J957" s="121" t="s">
        <v>13946</v>
      </c>
      <c r="K957" s="59" t="s">
        <v>18</v>
      </c>
      <c r="L957" s="60" t="s">
        <v>18</v>
      </c>
      <c r="M957" s="63" t="s">
        <v>18</v>
      </c>
      <c r="N957" s="59" t="s">
        <v>18</v>
      </c>
      <c r="Q957" s="58"/>
      <c r="R957" s="591"/>
    </row>
    <row r="958" ht="21.75" customHeight="1">
      <c r="A958" s="63" t="s">
        <v>12079</v>
      </c>
      <c r="B958" s="60" t="s">
        <v>13947</v>
      </c>
      <c r="C958" s="60" t="s">
        <v>13948</v>
      </c>
      <c r="D958" s="63">
        <v>337.0</v>
      </c>
      <c r="E958" s="63" t="s">
        <v>18</v>
      </c>
      <c r="F958" s="63" t="s">
        <v>1608</v>
      </c>
      <c r="G958" s="60" t="s">
        <v>6948</v>
      </c>
      <c r="H958" s="126">
        <v>43186.0</v>
      </c>
      <c r="I958" s="126">
        <v>43187.0</v>
      </c>
      <c r="J958" s="121" t="s">
        <v>13949</v>
      </c>
      <c r="K958" s="59" t="s">
        <v>18</v>
      </c>
      <c r="L958" s="60" t="s">
        <v>18</v>
      </c>
      <c r="M958" s="63" t="s">
        <v>18</v>
      </c>
      <c r="N958" s="59" t="s">
        <v>18</v>
      </c>
      <c r="Q958" s="58"/>
      <c r="R958" s="591"/>
    </row>
    <row r="959">
      <c r="A959" s="63" t="s">
        <v>12079</v>
      </c>
      <c r="B959" s="60" t="s">
        <v>13950</v>
      </c>
      <c r="C959" s="60" t="s">
        <v>13951</v>
      </c>
      <c r="D959" s="63">
        <v>345.0</v>
      </c>
      <c r="E959" s="63" t="s">
        <v>18</v>
      </c>
      <c r="F959" s="63" t="s">
        <v>1608</v>
      </c>
      <c r="G959" s="60" t="s">
        <v>18</v>
      </c>
      <c r="H959" s="126">
        <v>43187.0</v>
      </c>
      <c r="I959" s="126">
        <v>43188.0</v>
      </c>
      <c r="J959" s="121" t="s">
        <v>13952</v>
      </c>
      <c r="K959" s="59" t="s">
        <v>18</v>
      </c>
      <c r="L959" s="60" t="s">
        <v>18</v>
      </c>
      <c r="M959" s="63" t="s">
        <v>18</v>
      </c>
      <c r="N959" s="59" t="s">
        <v>18</v>
      </c>
      <c r="Q959" s="58"/>
      <c r="R959" s="591"/>
    </row>
    <row r="960" ht="25.5" customHeight="1">
      <c r="A960" s="63" t="s">
        <v>12079</v>
      </c>
      <c r="B960" s="60" t="s">
        <v>13953</v>
      </c>
      <c r="C960" s="60" t="s">
        <v>2697</v>
      </c>
      <c r="D960" s="63">
        <v>363.0</v>
      </c>
      <c r="E960" s="63" t="s">
        <v>18</v>
      </c>
      <c r="F960" s="63" t="s">
        <v>1608</v>
      </c>
      <c r="G960" s="60" t="s">
        <v>18</v>
      </c>
      <c r="H960" s="126">
        <v>43192.0</v>
      </c>
      <c r="I960" s="126">
        <v>43193.0</v>
      </c>
      <c r="J960" s="121" t="s">
        <v>13954</v>
      </c>
      <c r="K960" s="59" t="s">
        <v>18</v>
      </c>
      <c r="L960" s="60" t="s">
        <v>18</v>
      </c>
      <c r="M960" s="63" t="s">
        <v>18</v>
      </c>
      <c r="N960" s="59" t="s">
        <v>18</v>
      </c>
      <c r="Q960" s="58"/>
      <c r="R960" s="591"/>
    </row>
    <row r="961">
      <c r="A961" s="63" t="s">
        <v>12079</v>
      </c>
      <c r="B961" s="60" t="s">
        <v>13955</v>
      </c>
      <c r="C961" s="60" t="s">
        <v>13956</v>
      </c>
      <c r="D961" s="63">
        <v>373.0</v>
      </c>
      <c r="E961" s="63" t="s">
        <v>18</v>
      </c>
      <c r="F961" s="63" t="s">
        <v>1608</v>
      </c>
      <c r="G961" s="60" t="s">
        <v>6948</v>
      </c>
      <c r="H961" s="126">
        <v>43195.0</v>
      </c>
      <c r="I961" s="126">
        <v>43199.0</v>
      </c>
      <c r="J961" s="121" t="s">
        <v>13957</v>
      </c>
      <c r="K961" s="59" t="s">
        <v>18</v>
      </c>
      <c r="L961" s="60" t="s">
        <v>18</v>
      </c>
      <c r="M961" s="63" t="s">
        <v>18</v>
      </c>
      <c r="N961" s="59" t="s">
        <v>18</v>
      </c>
      <c r="Q961" s="58"/>
      <c r="R961" s="591"/>
    </row>
    <row r="962">
      <c r="A962" s="63" t="s">
        <v>12079</v>
      </c>
      <c r="B962" s="60" t="s">
        <v>192</v>
      </c>
      <c r="C962" s="60" t="s">
        <v>18</v>
      </c>
      <c r="D962" s="63">
        <v>397.0</v>
      </c>
      <c r="E962" s="63" t="s">
        <v>18</v>
      </c>
      <c r="F962" s="63" t="s">
        <v>1608</v>
      </c>
      <c r="G962" s="60" t="s">
        <v>18</v>
      </c>
      <c r="H962" s="126">
        <v>43200.0</v>
      </c>
      <c r="I962" s="126">
        <v>43201.0</v>
      </c>
      <c r="J962" s="121" t="s">
        <v>13958</v>
      </c>
      <c r="K962" s="59" t="s">
        <v>18</v>
      </c>
      <c r="L962" s="60" t="s">
        <v>18</v>
      </c>
      <c r="M962" s="63" t="s">
        <v>18</v>
      </c>
      <c r="N962" s="59" t="s">
        <v>18</v>
      </c>
      <c r="Q962" s="58"/>
      <c r="R962" s="591"/>
    </row>
    <row r="963">
      <c r="A963" s="63" t="s">
        <v>12079</v>
      </c>
      <c r="B963" s="60" t="s">
        <v>13959</v>
      </c>
      <c r="C963" s="60" t="s">
        <v>120</v>
      </c>
      <c r="D963" s="63">
        <v>361.0</v>
      </c>
      <c r="E963" s="63" t="s">
        <v>18</v>
      </c>
      <c r="F963" s="63" t="s">
        <v>1608</v>
      </c>
      <c r="G963" s="60" t="s">
        <v>18</v>
      </c>
      <c r="H963" s="126">
        <v>43192.0</v>
      </c>
      <c r="I963" s="126">
        <v>43202.0</v>
      </c>
      <c r="J963" s="121" t="s">
        <v>13960</v>
      </c>
      <c r="K963" s="59" t="s">
        <v>18</v>
      </c>
      <c r="L963" s="60" t="s">
        <v>18</v>
      </c>
      <c r="M963" s="63" t="s">
        <v>18</v>
      </c>
      <c r="N963" s="59" t="s">
        <v>18</v>
      </c>
      <c r="Q963" s="58"/>
      <c r="R963" s="591"/>
    </row>
    <row r="964">
      <c r="A964" s="63" t="s">
        <v>12079</v>
      </c>
      <c r="B964" s="60" t="s">
        <v>10891</v>
      </c>
      <c r="C964" s="60" t="s">
        <v>120</v>
      </c>
      <c r="D964" s="63">
        <v>358.0</v>
      </c>
      <c r="E964" s="63" t="s">
        <v>18</v>
      </c>
      <c r="F964" s="63" t="s">
        <v>1608</v>
      </c>
      <c r="G964" s="60" t="s">
        <v>18</v>
      </c>
      <c r="H964" s="126">
        <v>43192.0</v>
      </c>
      <c r="I964" s="126">
        <v>43207.0</v>
      </c>
      <c r="J964" s="121" t="s">
        <v>13961</v>
      </c>
      <c r="K964" s="59" t="s">
        <v>18</v>
      </c>
      <c r="L964" s="60" t="s">
        <v>18</v>
      </c>
      <c r="M964" s="63" t="s">
        <v>18</v>
      </c>
      <c r="N964" s="59" t="s">
        <v>18</v>
      </c>
      <c r="Q964" s="58"/>
      <c r="R964" s="591"/>
    </row>
    <row r="965">
      <c r="A965" s="63" t="s">
        <v>12079</v>
      </c>
      <c r="B965" s="60" t="s">
        <v>13962</v>
      </c>
      <c r="C965" s="60" t="s">
        <v>13963</v>
      </c>
      <c r="D965" s="63">
        <v>431.0</v>
      </c>
      <c r="E965" s="63" t="s">
        <v>18</v>
      </c>
      <c r="F965" s="63" t="s">
        <v>1608</v>
      </c>
      <c r="G965" s="60" t="s">
        <v>18</v>
      </c>
      <c r="H965" s="126">
        <v>43210.0</v>
      </c>
      <c r="I965" s="126">
        <v>43214.0</v>
      </c>
      <c r="J965" s="121" t="s">
        <v>13964</v>
      </c>
      <c r="K965" s="59" t="s">
        <v>18</v>
      </c>
      <c r="L965" s="60" t="s">
        <v>18</v>
      </c>
      <c r="M965" s="63" t="s">
        <v>18</v>
      </c>
      <c r="N965" s="59" t="s">
        <v>18</v>
      </c>
      <c r="Q965" s="58"/>
      <c r="R965" s="591"/>
    </row>
    <row r="966">
      <c r="A966" s="63" t="s">
        <v>12103</v>
      </c>
      <c r="B966" s="60" t="s">
        <v>102</v>
      </c>
      <c r="C966" s="60" t="s">
        <v>13965</v>
      </c>
      <c r="D966" s="63">
        <v>377.0</v>
      </c>
      <c r="E966" s="63" t="s">
        <v>18</v>
      </c>
      <c r="F966" s="63" t="s">
        <v>1608</v>
      </c>
      <c r="G966" s="60" t="s">
        <v>6825</v>
      </c>
      <c r="H966" s="126">
        <v>43209.0</v>
      </c>
      <c r="I966" s="126">
        <v>43234.0</v>
      </c>
      <c r="J966" s="121" t="s">
        <v>13966</v>
      </c>
      <c r="K966" s="59" t="s">
        <v>18</v>
      </c>
      <c r="L966" s="60" t="s">
        <v>18</v>
      </c>
      <c r="M966" s="63" t="s">
        <v>18</v>
      </c>
      <c r="N966" s="59" t="s">
        <v>18</v>
      </c>
      <c r="Q966" s="58"/>
      <c r="R966" s="591"/>
    </row>
    <row r="967">
      <c r="A967" s="63" t="s">
        <v>12103</v>
      </c>
      <c r="B967" s="60" t="s">
        <v>5256</v>
      </c>
      <c r="C967" s="60" t="s">
        <v>9903</v>
      </c>
      <c r="D967" s="63" t="s">
        <v>18</v>
      </c>
      <c r="E967" s="63" t="s">
        <v>18</v>
      </c>
      <c r="F967" s="63" t="s">
        <v>1608</v>
      </c>
      <c r="G967" s="60" t="s">
        <v>18</v>
      </c>
      <c r="H967" s="126">
        <v>43210.0</v>
      </c>
      <c r="I967" s="126">
        <v>43235.0</v>
      </c>
      <c r="J967" s="121" t="s">
        <v>13967</v>
      </c>
      <c r="K967" s="59" t="s">
        <v>18</v>
      </c>
      <c r="L967" s="60" t="s">
        <v>18</v>
      </c>
      <c r="M967" s="63" t="s">
        <v>18</v>
      </c>
      <c r="N967" s="59" t="s">
        <v>18</v>
      </c>
      <c r="Q967" s="58"/>
      <c r="R967" s="591"/>
    </row>
    <row r="968">
      <c r="A968" s="63" t="s">
        <v>12103</v>
      </c>
      <c r="B968" s="60" t="s">
        <v>108</v>
      </c>
      <c r="C968" s="60" t="s">
        <v>13968</v>
      </c>
      <c r="D968" s="63">
        <v>513.0</v>
      </c>
      <c r="E968" s="63" t="s">
        <v>18</v>
      </c>
      <c r="F968" s="63" t="s">
        <v>1608</v>
      </c>
      <c r="G968" s="60" t="s">
        <v>18</v>
      </c>
      <c r="H968" s="126">
        <v>43236.0</v>
      </c>
      <c r="I968" s="126">
        <v>43236.0</v>
      </c>
      <c r="J968" s="121" t="s">
        <v>13969</v>
      </c>
      <c r="K968" s="63" t="s">
        <v>18</v>
      </c>
      <c r="L968" s="60" t="s">
        <v>18</v>
      </c>
      <c r="M968" s="63" t="s">
        <v>18</v>
      </c>
      <c r="N968" s="59" t="s">
        <v>18</v>
      </c>
      <c r="Q968" s="58"/>
      <c r="R968" s="591"/>
    </row>
    <row r="969">
      <c r="A969" s="63" t="s">
        <v>309</v>
      </c>
      <c r="B969" s="60" t="s">
        <v>1551</v>
      </c>
      <c r="C969" s="60" t="s">
        <v>309</v>
      </c>
      <c r="D969" s="63">
        <v>527.0</v>
      </c>
      <c r="E969" s="63" t="s">
        <v>18</v>
      </c>
      <c r="F969" s="63" t="s">
        <v>1608</v>
      </c>
      <c r="G969" s="60" t="s">
        <v>12538</v>
      </c>
      <c r="H969" s="126">
        <v>43238.0</v>
      </c>
      <c r="I969" s="126">
        <v>43241.0</v>
      </c>
      <c r="J969" s="121" t="s">
        <v>13970</v>
      </c>
      <c r="K969" s="63" t="s">
        <v>18</v>
      </c>
      <c r="L969" s="60" t="s">
        <v>18</v>
      </c>
      <c r="M969" s="63" t="s">
        <v>18</v>
      </c>
      <c r="N969" s="59" t="s">
        <v>18</v>
      </c>
      <c r="Q969" s="58"/>
      <c r="R969" s="591"/>
    </row>
    <row r="970">
      <c r="A970" s="63" t="s">
        <v>12103</v>
      </c>
      <c r="B970" s="60" t="s">
        <v>5033</v>
      </c>
      <c r="C970" s="60" t="s">
        <v>10249</v>
      </c>
      <c r="D970" s="63">
        <v>500.0</v>
      </c>
      <c r="E970" s="63" t="s">
        <v>18</v>
      </c>
      <c r="F970" s="63" t="s">
        <v>1608</v>
      </c>
      <c r="G970" s="60" t="s">
        <v>18</v>
      </c>
      <c r="H970" s="126">
        <v>43234.0</v>
      </c>
      <c r="I970" s="126">
        <v>43249.0</v>
      </c>
      <c r="J970" s="121" t="s">
        <v>13971</v>
      </c>
      <c r="K970" s="63" t="s">
        <v>18</v>
      </c>
      <c r="L970" s="60" t="s">
        <v>18</v>
      </c>
      <c r="M970" s="63" t="s">
        <v>18</v>
      </c>
      <c r="N970" s="59" t="s">
        <v>18</v>
      </c>
      <c r="Q970" s="58"/>
      <c r="R970" s="591"/>
    </row>
    <row r="971">
      <c r="A971" s="63" t="s">
        <v>12103</v>
      </c>
      <c r="B971" s="60" t="s">
        <v>3916</v>
      </c>
      <c r="C971" s="60" t="s">
        <v>13972</v>
      </c>
      <c r="D971" s="63">
        <v>264.0</v>
      </c>
      <c r="E971" s="63" t="s">
        <v>18</v>
      </c>
      <c r="F971" s="63" t="s">
        <v>1608</v>
      </c>
      <c r="G971" s="60" t="s">
        <v>13973</v>
      </c>
      <c r="H971" s="126">
        <v>43166.0</v>
      </c>
      <c r="I971" s="76">
        <v>43249.0</v>
      </c>
      <c r="J971" s="139" t="s">
        <v>13974</v>
      </c>
      <c r="K971" s="59" t="s">
        <v>18</v>
      </c>
      <c r="L971" s="60" t="s">
        <v>18</v>
      </c>
      <c r="M971" s="63" t="s">
        <v>18</v>
      </c>
      <c r="N971" s="59" t="s">
        <v>18</v>
      </c>
      <c r="O971" s="1"/>
      <c r="Q971" s="58"/>
      <c r="R971" s="591"/>
    </row>
    <row r="972" ht="28.5" customHeight="1">
      <c r="A972" s="63" t="s">
        <v>12103</v>
      </c>
      <c r="B972" s="60" t="s">
        <v>127</v>
      </c>
      <c r="C972" s="60" t="s">
        <v>13975</v>
      </c>
      <c r="D972" s="63">
        <v>602.0</v>
      </c>
      <c r="E972" s="63" t="s">
        <v>18</v>
      </c>
      <c r="F972" s="63" t="s">
        <v>1608</v>
      </c>
      <c r="G972" s="60" t="s">
        <v>18</v>
      </c>
      <c r="H972" s="126">
        <v>43257.0</v>
      </c>
      <c r="I972" s="126">
        <v>43260.0</v>
      </c>
      <c r="J972" s="121" t="s">
        <v>13976</v>
      </c>
      <c r="K972" s="63" t="s">
        <v>18</v>
      </c>
      <c r="L972" s="60" t="s">
        <v>18</v>
      </c>
      <c r="M972" s="63" t="s">
        <v>18</v>
      </c>
      <c r="N972" s="59" t="s">
        <v>18</v>
      </c>
      <c r="Q972" s="58"/>
      <c r="R972" s="591"/>
    </row>
    <row r="973" ht="24.75" customHeight="1">
      <c r="A973" s="63" t="s">
        <v>12079</v>
      </c>
      <c r="B973" s="60" t="s">
        <v>13977</v>
      </c>
      <c r="C973" s="60" t="s">
        <v>326</v>
      </c>
      <c r="D973" s="63">
        <v>584.0</v>
      </c>
      <c r="E973" s="63" t="s">
        <v>18</v>
      </c>
      <c r="F973" s="63" t="s">
        <v>1608</v>
      </c>
      <c r="G973" s="60" t="s">
        <v>18</v>
      </c>
      <c r="H973" s="126">
        <v>43256.0</v>
      </c>
      <c r="I973" s="126">
        <v>43269.0</v>
      </c>
      <c r="J973" s="121" t="s">
        <v>13978</v>
      </c>
      <c r="K973" s="63" t="s">
        <v>18</v>
      </c>
      <c r="L973" s="60" t="s">
        <v>18</v>
      </c>
      <c r="M973" s="63" t="s">
        <v>18</v>
      </c>
      <c r="N973" s="59" t="s">
        <v>18</v>
      </c>
      <c r="Q973" s="58"/>
      <c r="R973" s="591"/>
    </row>
    <row r="974">
      <c r="A974" s="63">
        <v>2.0</v>
      </c>
      <c r="B974" s="60" t="s">
        <v>13979</v>
      </c>
      <c r="C974" s="60" t="s">
        <v>12136</v>
      </c>
      <c r="D974" s="63">
        <v>928.0</v>
      </c>
      <c r="E974" s="63" t="s">
        <v>18</v>
      </c>
      <c r="F974" s="63" t="s">
        <v>1608</v>
      </c>
      <c r="G974" s="60" t="s">
        <v>5228</v>
      </c>
      <c r="H974" s="126">
        <v>43348.0</v>
      </c>
      <c r="I974" s="126">
        <v>43348.0</v>
      </c>
      <c r="J974" s="121" t="s">
        <v>13980</v>
      </c>
      <c r="K974" s="59" t="s">
        <v>18</v>
      </c>
      <c r="L974" s="60" t="s">
        <v>18</v>
      </c>
      <c r="M974" s="63" t="s">
        <v>18</v>
      </c>
      <c r="N974" s="66" t="s">
        <v>18</v>
      </c>
      <c r="Q974" s="58"/>
      <c r="R974" s="591"/>
    </row>
    <row r="975" ht="24.75" customHeight="1">
      <c r="A975" s="63" t="s">
        <v>12103</v>
      </c>
      <c r="B975" s="60" t="s">
        <v>5837</v>
      </c>
      <c r="C975" s="60" t="s">
        <v>13981</v>
      </c>
      <c r="D975" s="63" t="s">
        <v>18</v>
      </c>
      <c r="E975" s="63" t="s">
        <v>18</v>
      </c>
      <c r="F975" s="63" t="s">
        <v>1608</v>
      </c>
      <c r="G975" s="60" t="s">
        <v>8210</v>
      </c>
      <c r="H975" s="126">
        <v>43342.0</v>
      </c>
      <c r="I975" s="126">
        <v>43347.0</v>
      </c>
      <c r="J975" s="121" t="s">
        <v>13982</v>
      </c>
      <c r="K975" s="63" t="s">
        <v>18</v>
      </c>
      <c r="L975" s="60" t="s">
        <v>18</v>
      </c>
      <c r="M975" s="63" t="s">
        <v>18</v>
      </c>
      <c r="N975" s="59" t="s">
        <v>18</v>
      </c>
      <c r="Q975" s="58"/>
      <c r="R975" s="591"/>
    </row>
    <row r="976" ht="25.5" customHeight="1">
      <c r="A976" s="63">
        <v>2.0</v>
      </c>
      <c r="B976" s="60" t="s">
        <v>6498</v>
      </c>
      <c r="C976" s="60" t="s">
        <v>13983</v>
      </c>
      <c r="D976" s="63">
        <v>939.0</v>
      </c>
      <c r="E976" s="63" t="s">
        <v>18</v>
      </c>
      <c r="F976" s="63" t="s">
        <v>1608</v>
      </c>
      <c r="G976" s="60" t="s">
        <v>18</v>
      </c>
      <c r="H976" s="126">
        <v>43350.0</v>
      </c>
      <c r="I976" s="126">
        <v>43355.0</v>
      </c>
      <c r="J976" s="121" t="s">
        <v>13984</v>
      </c>
      <c r="K976" s="59" t="s">
        <v>18</v>
      </c>
      <c r="L976" s="60" t="s">
        <v>18</v>
      </c>
      <c r="M976" s="63" t="s">
        <v>18</v>
      </c>
      <c r="N976" s="66" t="s">
        <v>18</v>
      </c>
      <c r="Q976" s="58"/>
      <c r="R976" s="591"/>
    </row>
    <row r="977" ht="31.5" customHeight="1">
      <c r="A977" s="63">
        <v>2.0</v>
      </c>
      <c r="B977" s="60" t="s">
        <v>13985</v>
      </c>
      <c r="C977" s="60" t="s">
        <v>13986</v>
      </c>
      <c r="D977" s="63">
        <v>897.0</v>
      </c>
      <c r="E977" s="63" t="s">
        <v>18</v>
      </c>
      <c r="F977" s="63" t="s">
        <v>1608</v>
      </c>
      <c r="G977" s="60" t="s">
        <v>8210</v>
      </c>
      <c r="H977" s="126">
        <v>43336.0</v>
      </c>
      <c r="I977" s="126">
        <v>43377.0</v>
      </c>
      <c r="J977" s="121" t="s">
        <v>13987</v>
      </c>
      <c r="K977" s="63" t="s">
        <v>18</v>
      </c>
      <c r="L977" s="60" t="s">
        <v>18</v>
      </c>
      <c r="M977" s="63" t="s">
        <v>18</v>
      </c>
      <c r="N977" s="59" t="s">
        <v>18</v>
      </c>
      <c r="Q977" s="58"/>
      <c r="R977" s="591"/>
    </row>
    <row r="978" ht="27.75" customHeight="1">
      <c r="A978" s="63">
        <v>2.0</v>
      </c>
      <c r="B978" s="60" t="s">
        <v>142</v>
      </c>
      <c r="C978" s="60" t="s">
        <v>13988</v>
      </c>
      <c r="D978" s="63">
        <v>1011.0</v>
      </c>
      <c r="E978" s="63" t="s">
        <v>18</v>
      </c>
      <c r="F978" s="63" t="s">
        <v>1608</v>
      </c>
      <c r="G978" s="60" t="s">
        <v>5228</v>
      </c>
      <c r="H978" s="126">
        <v>43369.0</v>
      </c>
      <c r="I978" s="126">
        <v>43376.0</v>
      </c>
      <c r="J978" s="121" t="s">
        <v>13989</v>
      </c>
      <c r="K978" s="59" t="s">
        <v>18</v>
      </c>
      <c r="L978" s="60" t="s">
        <v>18</v>
      </c>
      <c r="M978" s="63" t="s">
        <v>18</v>
      </c>
      <c r="N978" s="66" t="s">
        <v>18</v>
      </c>
      <c r="Q978" s="58"/>
      <c r="R978" s="591"/>
    </row>
    <row r="979" ht="28.5" customHeight="1">
      <c r="A979" s="63">
        <v>2.0</v>
      </c>
      <c r="B979" s="60" t="s">
        <v>13979</v>
      </c>
      <c r="C979" s="60" t="s">
        <v>12136</v>
      </c>
      <c r="D979" s="63">
        <v>941.0</v>
      </c>
      <c r="E979" s="63" t="s">
        <v>18</v>
      </c>
      <c r="F979" s="63" t="s">
        <v>1608</v>
      </c>
      <c r="G979" s="60" t="s">
        <v>5228</v>
      </c>
      <c r="H979" s="126">
        <v>43350.0</v>
      </c>
      <c r="I979" s="126">
        <v>43402.0</v>
      </c>
      <c r="J979" s="121" t="s">
        <v>13990</v>
      </c>
      <c r="K979" s="59"/>
      <c r="L979" s="60" t="s">
        <v>18</v>
      </c>
      <c r="M979" s="63" t="s">
        <v>18</v>
      </c>
      <c r="N979" s="66" t="s">
        <v>18</v>
      </c>
      <c r="Q979" s="58"/>
      <c r="R979" s="591"/>
    </row>
    <row r="980" ht="22.5" customHeight="1">
      <c r="A980" s="63">
        <v>2.0</v>
      </c>
      <c r="B980" s="60" t="s">
        <v>11919</v>
      </c>
      <c r="C980" s="60" t="s">
        <v>6452</v>
      </c>
      <c r="D980" s="63">
        <v>1109.0</v>
      </c>
      <c r="E980" s="63" t="s">
        <v>18</v>
      </c>
      <c r="F980" s="63" t="s">
        <v>1608</v>
      </c>
      <c r="G980" s="60" t="s">
        <v>18</v>
      </c>
      <c r="H980" s="126">
        <v>43403.0</v>
      </c>
      <c r="I980" s="126">
        <v>43410.0</v>
      </c>
      <c r="J980" s="121" t="s">
        <v>13991</v>
      </c>
      <c r="K980" s="59" t="s">
        <v>18</v>
      </c>
      <c r="L980" s="60" t="s">
        <v>18</v>
      </c>
      <c r="M980" s="63" t="s">
        <v>18</v>
      </c>
      <c r="N980" s="66" t="s">
        <v>18</v>
      </c>
      <c r="Q980" s="58"/>
      <c r="R980" s="591"/>
    </row>
    <row r="981" ht="25.5" customHeight="1">
      <c r="A981" s="63">
        <v>1.0</v>
      </c>
      <c r="B981" s="60" t="s">
        <v>13992</v>
      </c>
      <c r="C981" s="60" t="s">
        <v>13993</v>
      </c>
      <c r="D981" s="63">
        <v>1120.0</v>
      </c>
      <c r="E981" s="63" t="s">
        <v>18</v>
      </c>
      <c r="F981" s="63" t="s">
        <v>1608</v>
      </c>
      <c r="G981" s="60" t="s">
        <v>18</v>
      </c>
      <c r="H981" s="126">
        <v>43404.0</v>
      </c>
      <c r="I981" s="126">
        <v>43410.0</v>
      </c>
      <c r="J981" s="121" t="s">
        <v>13994</v>
      </c>
      <c r="K981" s="59" t="s">
        <v>18</v>
      </c>
      <c r="L981" s="60" t="s">
        <v>18</v>
      </c>
      <c r="M981" s="63" t="s">
        <v>18</v>
      </c>
      <c r="N981" s="66" t="s">
        <v>18</v>
      </c>
      <c r="O981" s="1"/>
      <c r="Q981" s="58"/>
      <c r="R981" s="591"/>
    </row>
    <row r="982" ht="24.0" customHeight="1">
      <c r="A982" s="63">
        <v>1.0</v>
      </c>
      <c r="B982" s="60" t="s">
        <v>127</v>
      </c>
      <c r="C982" s="60" t="s">
        <v>13995</v>
      </c>
      <c r="D982" s="63">
        <v>1135.0</v>
      </c>
      <c r="E982" s="63" t="s">
        <v>18</v>
      </c>
      <c r="F982" s="63" t="s">
        <v>1608</v>
      </c>
      <c r="G982" s="60" t="s">
        <v>5060</v>
      </c>
      <c r="H982" s="126">
        <v>43410.0</v>
      </c>
      <c r="I982" s="126">
        <v>43412.0</v>
      </c>
      <c r="J982" s="121" t="s">
        <v>13996</v>
      </c>
      <c r="K982" s="59" t="s">
        <v>18</v>
      </c>
      <c r="L982" s="60" t="s">
        <v>18</v>
      </c>
      <c r="M982" s="63" t="s">
        <v>18</v>
      </c>
      <c r="N982" s="66" t="s">
        <v>18</v>
      </c>
      <c r="Q982" s="58"/>
      <c r="R982" s="591"/>
    </row>
    <row r="983" ht="24.75" customHeight="1">
      <c r="A983" s="63">
        <v>1.0</v>
      </c>
      <c r="B983" s="60" t="s">
        <v>4187</v>
      </c>
      <c r="C983" s="60" t="s">
        <v>13997</v>
      </c>
      <c r="D983" s="63">
        <v>1142.0</v>
      </c>
      <c r="E983" s="63" t="s">
        <v>18</v>
      </c>
      <c r="F983" s="63" t="s">
        <v>1608</v>
      </c>
      <c r="G983" s="60" t="s">
        <v>18</v>
      </c>
      <c r="H983" s="126">
        <v>43411.0</v>
      </c>
      <c r="I983" s="126">
        <v>43416.0</v>
      </c>
      <c r="J983" s="121" t="s">
        <v>13998</v>
      </c>
      <c r="K983" s="59"/>
      <c r="L983" s="60" t="s">
        <v>18</v>
      </c>
      <c r="M983" s="63" t="s">
        <v>18</v>
      </c>
      <c r="N983" s="66" t="s">
        <v>18</v>
      </c>
      <c r="Q983" s="58"/>
      <c r="R983" s="591"/>
    </row>
    <row r="984">
      <c r="A984" s="63">
        <v>1.0</v>
      </c>
      <c r="B984" s="60" t="s">
        <v>13992</v>
      </c>
      <c r="C984" s="60" t="s">
        <v>13993</v>
      </c>
      <c r="D984" s="63"/>
      <c r="E984" s="63" t="s">
        <v>18</v>
      </c>
      <c r="F984" s="63" t="s">
        <v>1608</v>
      </c>
      <c r="G984" s="60" t="s">
        <v>18</v>
      </c>
      <c r="H984" s="126">
        <v>43423.0</v>
      </c>
      <c r="I984" s="126">
        <v>43423.0</v>
      </c>
      <c r="J984" s="121" t="s">
        <v>13999</v>
      </c>
      <c r="K984" s="59" t="s">
        <v>18</v>
      </c>
      <c r="L984" s="60" t="s">
        <v>18</v>
      </c>
      <c r="M984" s="63" t="s">
        <v>18</v>
      </c>
      <c r="N984" s="66" t="s">
        <v>18</v>
      </c>
      <c r="Q984" s="58"/>
      <c r="R984" s="591"/>
    </row>
    <row r="985">
      <c r="A985" s="63" t="s">
        <v>12079</v>
      </c>
      <c r="B985" s="60" t="s">
        <v>14000</v>
      </c>
      <c r="C985" s="60" t="s">
        <v>571</v>
      </c>
      <c r="D985" s="63">
        <v>1233.0</v>
      </c>
      <c r="E985" s="63" t="s">
        <v>14001</v>
      </c>
      <c r="F985" s="63" t="s">
        <v>1608</v>
      </c>
      <c r="G985" s="60" t="s">
        <v>5736</v>
      </c>
      <c r="H985" s="126">
        <v>43096.0</v>
      </c>
      <c r="I985" s="126">
        <v>43110.0</v>
      </c>
      <c r="J985" s="139" t="s">
        <v>14002</v>
      </c>
      <c r="K985" s="59">
        <v>3352772.0</v>
      </c>
      <c r="L985" s="60" t="s">
        <v>18</v>
      </c>
      <c r="M985" s="63" t="s">
        <v>18</v>
      </c>
      <c r="N985" s="59" t="s">
        <v>18</v>
      </c>
      <c r="Q985" s="58"/>
      <c r="R985" s="591"/>
    </row>
    <row r="986">
      <c r="A986" s="63" t="s">
        <v>12079</v>
      </c>
      <c r="B986" s="60" t="s">
        <v>14000</v>
      </c>
      <c r="C986" s="60" t="s">
        <v>571</v>
      </c>
      <c r="D986" s="63">
        <v>320.0</v>
      </c>
      <c r="E986" s="63" t="s">
        <v>14001</v>
      </c>
      <c r="F986" s="63" t="s">
        <v>1608</v>
      </c>
      <c r="G986" s="60" t="s">
        <v>5736</v>
      </c>
      <c r="H986" s="126">
        <v>43174.0</v>
      </c>
      <c r="I986" s="76">
        <v>43182.0</v>
      </c>
      <c r="J986" s="139" t="s">
        <v>14003</v>
      </c>
      <c r="K986" s="59">
        <v>3352772.0</v>
      </c>
      <c r="L986" s="60" t="s">
        <v>18</v>
      </c>
      <c r="M986" s="63" t="s">
        <v>18</v>
      </c>
      <c r="N986" s="59" t="s">
        <v>18</v>
      </c>
      <c r="Q986" s="58"/>
      <c r="R986" s="591"/>
    </row>
    <row r="987" ht="26.25" customHeight="1">
      <c r="A987" s="63" t="s">
        <v>12103</v>
      </c>
      <c r="B987" s="60" t="s">
        <v>6693</v>
      </c>
      <c r="C987" s="60" t="s">
        <v>6391</v>
      </c>
      <c r="D987" s="63">
        <v>1239.0</v>
      </c>
      <c r="E987" s="63" t="s">
        <v>14004</v>
      </c>
      <c r="F987" s="63" t="s">
        <v>1608</v>
      </c>
      <c r="G987" s="60" t="s">
        <v>18</v>
      </c>
      <c r="H987" s="126">
        <v>43109.0</v>
      </c>
      <c r="I987" s="126">
        <v>43109.0</v>
      </c>
      <c r="J987" s="121" t="s">
        <v>8563</v>
      </c>
      <c r="K987" s="59">
        <v>277524.0</v>
      </c>
      <c r="L987" s="60" t="s">
        <v>18</v>
      </c>
      <c r="M987" s="63" t="s">
        <v>18</v>
      </c>
      <c r="N987" s="59" t="s">
        <v>18</v>
      </c>
      <c r="Q987" s="58"/>
      <c r="R987" s="591"/>
    </row>
    <row r="988" ht="24.75" customHeight="1">
      <c r="A988" s="63" t="s">
        <v>12079</v>
      </c>
      <c r="B988" s="60" t="s">
        <v>14005</v>
      </c>
      <c r="C988" s="60" t="s">
        <v>153</v>
      </c>
      <c r="D988" s="63">
        <v>1243.0</v>
      </c>
      <c r="E988" s="63" t="s">
        <v>14006</v>
      </c>
      <c r="F988" s="63" t="s">
        <v>1608</v>
      </c>
      <c r="G988" s="60" t="s">
        <v>18</v>
      </c>
      <c r="H988" s="126">
        <v>43109.0</v>
      </c>
      <c r="I988" s="126">
        <v>43110.0</v>
      </c>
      <c r="J988" s="121" t="s">
        <v>8563</v>
      </c>
      <c r="K988" s="59">
        <v>791810.0</v>
      </c>
      <c r="L988" s="60" t="s">
        <v>18</v>
      </c>
      <c r="M988" s="63" t="s">
        <v>18</v>
      </c>
      <c r="N988" s="59" t="s">
        <v>18</v>
      </c>
      <c r="Q988" s="58"/>
      <c r="R988" s="591"/>
    </row>
    <row r="989" ht="23.25" customHeight="1">
      <c r="A989" s="63" t="s">
        <v>12079</v>
      </c>
      <c r="B989" s="60" t="s">
        <v>14005</v>
      </c>
      <c r="C989" s="60" t="s">
        <v>153</v>
      </c>
      <c r="D989" s="63" t="s">
        <v>18</v>
      </c>
      <c r="E989" s="63" t="s">
        <v>14006</v>
      </c>
      <c r="F989" s="63" t="s">
        <v>1608</v>
      </c>
      <c r="G989" s="60" t="s">
        <v>18</v>
      </c>
      <c r="H989" s="126">
        <v>43174.0</v>
      </c>
      <c r="I989" s="76">
        <v>43175.0</v>
      </c>
      <c r="J989" s="121" t="s">
        <v>14007</v>
      </c>
      <c r="K989" s="59">
        <v>791810.0</v>
      </c>
      <c r="L989" s="60" t="s">
        <v>18</v>
      </c>
      <c r="M989" s="63" t="s">
        <v>18</v>
      </c>
      <c r="N989" s="59" t="s">
        <v>18</v>
      </c>
      <c r="Q989" s="58"/>
      <c r="R989" s="591"/>
    </row>
    <row r="990" ht="23.25" customHeight="1">
      <c r="A990" s="63" t="s">
        <v>12079</v>
      </c>
      <c r="B990" s="60" t="s">
        <v>14005</v>
      </c>
      <c r="C990" s="60" t="s">
        <v>153</v>
      </c>
      <c r="D990" s="63">
        <v>382.0</v>
      </c>
      <c r="E990" s="63" t="s">
        <v>14006</v>
      </c>
      <c r="F990" s="63" t="s">
        <v>1608</v>
      </c>
      <c r="G990" s="60" t="s">
        <v>18</v>
      </c>
      <c r="H990" s="126">
        <v>43199.0</v>
      </c>
      <c r="I990" s="126">
        <v>43199.0</v>
      </c>
      <c r="J990" s="121" t="s">
        <v>14008</v>
      </c>
      <c r="K990" s="59">
        <v>742914.0</v>
      </c>
      <c r="L990" s="60" t="s">
        <v>18</v>
      </c>
      <c r="M990" s="63" t="s">
        <v>18</v>
      </c>
      <c r="N990" s="59" t="s">
        <v>18</v>
      </c>
      <c r="Q990" s="58"/>
      <c r="R990" s="591"/>
    </row>
    <row r="991" ht="42.75" customHeight="1">
      <c r="A991" s="63" t="s">
        <v>12079</v>
      </c>
      <c r="B991" s="60" t="s">
        <v>14005</v>
      </c>
      <c r="C991" s="60" t="s">
        <v>153</v>
      </c>
      <c r="D991" s="63" t="s">
        <v>18</v>
      </c>
      <c r="E991" s="63" t="s">
        <v>14006</v>
      </c>
      <c r="F991" s="63" t="s">
        <v>1608</v>
      </c>
      <c r="G991" s="60" t="s">
        <v>18</v>
      </c>
      <c r="H991" s="126">
        <v>43201.0</v>
      </c>
      <c r="I991" s="126">
        <v>43201.0</v>
      </c>
      <c r="J991" s="121" t="s">
        <v>14009</v>
      </c>
      <c r="K991" s="59">
        <v>805142.0</v>
      </c>
      <c r="L991" s="60" t="s">
        <v>18</v>
      </c>
      <c r="M991" s="63" t="s">
        <v>18</v>
      </c>
      <c r="N991" s="59" t="s">
        <v>18</v>
      </c>
      <c r="Q991" s="58"/>
      <c r="R991" s="591"/>
    </row>
    <row r="992" ht="23.25" customHeight="1">
      <c r="A992" s="63" t="s">
        <v>12079</v>
      </c>
      <c r="B992" s="60" t="s">
        <v>14005</v>
      </c>
      <c r="C992" s="60" t="s">
        <v>153</v>
      </c>
      <c r="D992" s="63" t="s">
        <v>18</v>
      </c>
      <c r="E992" s="63" t="s">
        <v>14006</v>
      </c>
      <c r="F992" s="63" t="s">
        <v>1608</v>
      </c>
      <c r="G992" s="60" t="s">
        <v>18</v>
      </c>
      <c r="H992" s="126">
        <v>43203.0</v>
      </c>
      <c r="I992" s="126">
        <v>43206.0</v>
      </c>
      <c r="J992" s="121" t="s">
        <v>14010</v>
      </c>
      <c r="K992" s="59">
        <v>805142.0</v>
      </c>
      <c r="L992" s="60" t="s">
        <v>8908</v>
      </c>
      <c r="M992" s="63" t="s">
        <v>18</v>
      </c>
      <c r="N992" s="59" t="s">
        <v>18</v>
      </c>
      <c r="Q992" s="58"/>
      <c r="R992" s="591"/>
    </row>
    <row r="993">
      <c r="A993" s="63" t="s">
        <v>12079</v>
      </c>
      <c r="B993" s="60" t="s">
        <v>14005</v>
      </c>
      <c r="C993" s="60" t="s">
        <v>153</v>
      </c>
      <c r="D993" s="63" t="s">
        <v>18</v>
      </c>
      <c r="E993" s="63" t="s">
        <v>14006</v>
      </c>
      <c r="F993" s="63" t="s">
        <v>1608</v>
      </c>
      <c r="G993" s="60" t="s">
        <v>18</v>
      </c>
      <c r="H993" s="126">
        <v>43209.0</v>
      </c>
      <c r="I993" s="76">
        <v>43209.0</v>
      </c>
      <c r="J993" s="121" t="s">
        <v>14011</v>
      </c>
      <c r="K993" s="59">
        <v>805142.0</v>
      </c>
      <c r="L993" s="60" t="s">
        <v>8908</v>
      </c>
      <c r="M993" s="63" t="s">
        <v>18</v>
      </c>
      <c r="N993" s="59" t="s">
        <v>18</v>
      </c>
      <c r="Q993" s="58"/>
      <c r="R993" s="591"/>
    </row>
    <row r="994" ht="27.75" customHeight="1">
      <c r="A994" s="63" t="s">
        <v>12079</v>
      </c>
      <c r="B994" s="60" t="s">
        <v>14005</v>
      </c>
      <c r="C994" s="60" t="s">
        <v>153</v>
      </c>
      <c r="D994" s="63" t="s">
        <v>18</v>
      </c>
      <c r="E994" s="63" t="s">
        <v>14006</v>
      </c>
      <c r="F994" s="63" t="s">
        <v>1608</v>
      </c>
      <c r="G994" s="60" t="s">
        <v>18</v>
      </c>
      <c r="H994" s="126">
        <v>43223.0</v>
      </c>
      <c r="I994" s="76">
        <v>43224.0</v>
      </c>
      <c r="J994" s="121" t="s">
        <v>14012</v>
      </c>
      <c r="K994" s="59">
        <v>805142.0</v>
      </c>
      <c r="L994" s="60" t="s">
        <v>8908</v>
      </c>
      <c r="M994" s="63" t="s">
        <v>18</v>
      </c>
      <c r="N994" s="59" t="s">
        <v>18</v>
      </c>
      <c r="Q994" s="58"/>
      <c r="R994" s="591"/>
    </row>
    <row r="995" ht="29.25" customHeight="1">
      <c r="A995" s="63" t="s">
        <v>12079</v>
      </c>
      <c r="B995" s="60" t="s">
        <v>14005</v>
      </c>
      <c r="C995" s="60" t="s">
        <v>153</v>
      </c>
      <c r="D995" s="63" t="s">
        <v>18</v>
      </c>
      <c r="E995" s="63" t="s">
        <v>14006</v>
      </c>
      <c r="F995" s="63" t="s">
        <v>1608</v>
      </c>
      <c r="G995" s="60" t="s">
        <v>18</v>
      </c>
      <c r="H995" s="126">
        <v>43244.0</v>
      </c>
      <c r="I995" s="76">
        <v>43244.0</v>
      </c>
      <c r="J995" s="121" t="s">
        <v>14013</v>
      </c>
      <c r="K995" s="59">
        <v>805142.0</v>
      </c>
      <c r="L995" s="60" t="s">
        <v>14014</v>
      </c>
      <c r="M995" s="63" t="s">
        <v>18</v>
      </c>
      <c r="N995" s="59" t="s">
        <v>18</v>
      </c>
      <c r="Q995" s="58"/>
      <c r="R995" s="591"/>
    </row>
    <row r="996" ht="24.75" customHeight="1">
      <c r="A996" s="63" t="s">
        <v>12079</v>
      </c>
      <c r="B996" s="60" t="s">
        <v>14005</v>
      </c>
      <c r="C996" s="60" t="s">
        <v>153</v>
      </c>
      <c r="D996" s="63" t="s">
        <v>18</v>
      </c>
      <c r="E996" s="63" t="s">
        <v>14006</v>
      </c>
      <c r="F996" s="63" t="s">
        <v>1608</v>
      </c>
      <c r="G996" s="60" t="s">
        <v>18</v>
      </c>
      <c r="H996" s="126">
        <v>43256.0</v>
      </c>
      <c r="I996" s="126">
        <v>43256.0</v>
      </c>
      <c r="J996" s="121" t="s">
        <v>14015</v>
      </c>
      <c r="K996" s="59">
        <v>805142.0</v>
      </c>
      <c r="L996" s="60" t="s">
        <v>14014</v>
      </c>
      <c r="M996" s="61" t="s">
        <v>14016</v>
      </c>
      <c r="N996" s="66">
        <v>563599.4</v>
      </c>
      <c r="Q996" s="58"/>
      <c r="R996" s="591"/>
    </row>
    <row r="997">
      <c r="A997" s="63" t="s">
        <v>12079</v>
      </c>
      <c r="B997" s="60" t="s">
        <v>14005</v>
      </c>
      <c r="C997" s="60" t="s">
        <v>153</v>
      </c>
      <c r="D997" s="63" t="s">
        <v>18</v>
      </c>
      <c r="E997" s="63" t="s">
        <v>14006</v>
      </c>
      <c r="F997" s="63" t="s">
        <v>1608</v>
      </c>
      <c r="G997" s="60" t="s">
        <v>18</v>
      </c>
      <c r="H997" s="126">
        <v>43405.0</v>
      </c>
      <c r="I997" s="126">
        <v>43405.0</v>
      </c>
      <c r="J997" s="121" t="s">
        <v>14017</v>
      </c>
      <c r="K997" s="59">
        <v>805142.0</v>
      </c>
      <c r="L997" s="60" t="s">
        <v>14014</v>
      </c>
      <c r="M997" s="61" t="s">
        <v>14016</v>
      </c>
      <c r="N997" s="66">
        <v>241542.6</v>
      </c>
      <c r="Q997" s="58"/>
      <c r="R997" s="591"/>
    </row>
    <row r="998">
      <c r="A998" s="63" t="s">
        <v>12079</v>
      </c>
      <c r="B998" s="60" t="s">
        <v>14018</v>
      </c>
      <c r="C998" s="60" t="s">
        <v>6821</v>
      </c>
      <c r="D998" s="63">
        <v>11.0</v>
      </c>
      <c r="E998" s="63" t="s">
        <v>14019</v>
      </c>
      <c r="F998" s="63" t="s">
        <v>1608</v>
      </c>
      <c r="G998" s="60" t="s">
        <v>18</v>
      </c>
      <c r="H998" s="126">
        <v>43109.0</v>
      </c>
      <c r="I998" s="126">
        <v>43116.0</v>
      </c>
      <c r="J998" s="121" t="s">
        <v>8563</v>
      </c>
      <c r="K998" s="59">
        <v>2487709.0</v>
      </c>
      <c r="L998" s="60" t="s">
        <v>18</v>
      </c>
      <c r="M998" s="63" t="s">
        <v>18</v>
      </c>
      <c r="N998" s="59" t="s">
        <v>18</v>
      </c>
      <c r="Q998" s="58"/>
      <c r="R998" s="591"/>
    </row>
    <row r="999">
      <c r="A999" s="63" t="s">
        <v>12103</v>
      </c>
      <c r="B999" s="60" t="s">
        <v>14020</v>
      </c>
      <c r="C999" s="60" t="s">
        <v>14021</v>
      </c>
      <c r="D999" s="63" t="s">
        <v>18</v>
      </c>
      <c r="E999" s="63" t="s">
        <v>14022</v>
      </c>
      <c r="F999" s="63" t="s">
        <v>1608</v>
      </c>
      <c r="G999" s="60" t="s">
        <v>5302</v>
      </c>
      <c r="H999" s="126" t="s">
        <v>18</v>
      </c>
      <c r="I999" s="126">
        <v>43122.0</v>
      </c>
      <c r="J999" s="121" t="s">
        <v>14023</v>
      </c>
      <c r="K999" s="59">
        <v>9.5523781E7</v>
      </c>
      <c r="L999" s="60" t="s">
        <v>18</v>
      </c>
      <c r="M999" s="63" t="s">
        <v>18</v>
      </c>
      <c r="N999" s="59" t="s">
        <v>18</v>
      </c>
      <c r="Q999" s="58"/>
      <c r="R999" s="591"/>
    </row>
    <row r="1000">
      <c r="A1000" s="63" t="s">
        <v>12103</v>
      </c>
      <c r="B1000" s="60" t="s">
        <v>14020</v>
      </c>
      <c r="C1000" s="60" t="s">
        <v>14021</v>
      </c>
      <c r="D1000" s="63" t="s">
        <v>18</v>
      </c>
      <c r="E1000" s="63" t="s">
        <v>14022</v>
      </c>
      <c r="F1000" s="63" t="s">
        <v>1608</v>
      </c>
      <c r="G1000" s="60" t="s">
        <v>5302</v>
      </c>
      <c r="H1000" s="76">
        <v>43150.0</v>
      </c>
      <c r="I1000" s="76">
        <v>43185.0</v>
      </c>
      <c r="J1000" s="121" t="s">
        <v>14024</v>
      </c>
      <c r="K1000" s="59">
        <v>9.5523781E7</v>
      </c>
      <c r="L1000" s="60" t="s">
        <v>18</v>
      </c>
      <c r="M1000" s="63" t="s">
        <v>18</v>
      </c>
      <c r="N1000" s="59" t="s">
        <v>18</v>
      </c>
      <c r="Q1000" s="58"/>
      <c r="R1000" s="591"/>
    </row>
    <row r="1001" ht="22.5" customHeight="1">
      <c r="A1001" s="63">
        <v>3.0</v>
      </c>
      <c r="B1001" s="60" t="s">
        <v>14020</v>
      </c>
      <c r="C1001" s="60" t="s">
        <v>14021</v>
      </c>
      <c r="D1001" s="63" t="s">
        <v>18</v>
      </c>
      <c r="E1001" s="63" t="s">
        <v>14022</v>
      </c>
      <c r="F1001" s="63" t="s">
        <v>1608</v>
      </c>
      <c r="G1001" s="60" t="s">
        <v>5302</v>
      </c>
      <c r="H1001" s="76">
        <v>43374.0</v>
      </c>
      <c r="I1001" s="76">
        <v>43390.0</v>
      </c>
      <c r="J1001" s="121" t="s">
        <v>14025</v>
      </c>
      <c r="K1001" s="59">
        <v>9.9222426E7</v>
      </c>
      <c r="L1001" s="60" t="s">
        <v>18</v>
      </c>
      <c r="M1001" s="63" t="s">
        <v>18</v>
      </c>
      <c r="N1001" s="59" t="s">
        <v>18</v>
      </c>
      <c r="Q1001" s="58"/>
      <c r="R1001" s="591"/>
    </row>
    <row r="1002" ht="22.5" customHeight="1">
      <c r="A1002" s="63">
        <v>2.0</v>
      </c>
      <c r="B1002" s="60" t="s">
        <v>102</v>
      </c>
      <c r="C1002" s="60" t="s">
        <v>12136</v>
      </c>
      <c r="D1002" s="63">
        <v>1101.0</v>
      </c>
      <c r="E1002" s="63" t="s">
        <v>14026</v>
      </c>
      <c r="F1002" s="63" t="s">
        <v>1608</v>
      </c>
      <c r="G1002" s="60" t="s">
        <v>18</v>
      </c>
      <c r="H1002" s="126">
        <v>43399.0</v>
      </c>
      <c r="I1002" s="126">
        <v>43412.0</v>
      </c>
      <c r="J1002" s="121" t="s">
        <v>14027</v>
      </c>
      <c r="K1002" s="59">
        <v>782670.0</v>
      </c>
      <c r="L1002" s="60" t="s">
        <v>14028</v>
      </c>
      <c r="M1002" s="63" t="s">
        <v>18</v>
      </c>
      <c r="N1002" s="66" t="s">
        <v>18</v>
      </c>
      <c r="Q1002" s="58"/>
      <c r="R1002" s="591"/>
    </row>
    <row r="1003">
      <c r="A1003" s="63" t="s">
        <v>12079</v>
      </c>
      <c r="B1003" s="60" t="s">
        <v>14029</v>
      </c>
      <c r="C1003" s="60" t="s">
        <v>93</v>
      </c>
      <c r="D1003" s="63">
        <v>1225.0</v>
      </c>
      <c r="E1003" s="63" t="s">
        <v>14030</v>
      </c>
      <c r="F1003" s="63" t="s">
        <v>1608</v>
      </c>
      <c r="G1003" s="60" t="s">
        <v>18</v>
      </c>
      <c r="H1003" s="126">
        <v>43116.0</v>
      </c>
      <c r="I1003" s="126">
        <v>43116.0</v>
      </c>
      <c r="J1003" s="121" t="s">
        <v>8563</v>
      </c>
      <c r="K1003" s="59">
        <v>793250.0</v>
      </c>
      <c r="L1003" s="60" t="s">
        <v>18</v>
      </c>
      <c r="M1003" s="63" t="s">
        <v>18</v>
      </c>
      <c r="N1003" s="59" t="s">
        <v>18</v>
      </c>
      <c r="Q1003" s="58"/>
      <c r="R1003" s="591"/>
    </row>
    <row r="1004" ht="36.0" customHeight="1">
      <c r="A1004" s="63" t="s">
        <v>12079</v>
      </c>
      <c r="B1004" s="60" t="s">
        <v>14029</v>
      </c>
      <c r="C1004" s="60" t="s">
        <v>93</v>
      </c>
      <c r="D1004" s="63" t="s">
        <v>18</v>
      </c>
      <c r="E1004" s="63" t="s">
        <v>14030</v>
      </c>
      <c r="F1004" s="63" t="s">
        <v>1608</v>
      </c>
      <c r="G1004" s="60" t="s">
        <v>18</v>
      </c>
      <c r="H1004" s="126">
        <v>43159.0</v>
      </c>
      <c r="I1004" s="126">
        <v>43160.0</v>
      </c>
      <c r="J1004" s="121" t="s">
        <v>14031</v>
      </c>
      <c r="K1004" s="59">
        <v>664487.0</v>
      </c>
      <c r="L1004" s="60" t="s">
        <v>18</v>
      </c>
      <c r="M1004" s="63" t="s">
        <v>18</v>
      </c>
      <c r="N1004" s="59" t="s">
        <v>18</v>
      </c>
      <c r="Q1004" s="58"/>
      <c r="R1004" s="591"/>
    </row>
    <row r="1005" ht="35.25" customHeight="1">
      <c r="A1005" s="63" t="s">
        <v>12079</v>
      </c>
      <c r="B1005" s="60" t="s">
        <v>14029</v>
      </c>
      <c r="C1005" s="60" t="s">
        <v>93</v>
      </c>
      <c r="D1005" s="63" t="s">
        <v>18</v>
      </c>
      <c r="E1005" s="63" t="s">
        <v>14030</v>
      </c>
      <c r="F1005" s="63" t="s">
        <v>1608</v>
      </c>
      <c r="G1005" s="60" t="s">
        <v>18</v>
      </c>
      <c r="H1005" s="126">
        <v>43174.0</v>
      </c>
      <c r="I1005" s="76">
        <v>43178.0</v>
      </c>
      <c r="J1005" s="121" t="s">
        <v>14032</v>
      </c>
      <c r="K1005" s="59">
        <v>664487.0</v>
      </c>
      <c r="L1005" s="60" t="s">
        <v>18</v>
      </c>
      <c r="M1005" s="63" t="s">
        <v>18</v>
      </c>
      <c r="N1005" s="59" t="s">
        <v>18</v>
      </c>
      <c r="Q1005" s="58"/>
      <c r="R1005" s="591"/>
    </row>
    <row r="1006" ht="27.0" customHeight="1">
      <c r="A1006" s="63" t="s">
        <v>12103</v>
      </c>
      <c r="B1006" s="60" t="s">
        <v>14033</v>
      </c>
      <c r="C1006" s="60" t="s">
        <v>14034</v>
      </c>
      <c r="D1006" s="63">
        <v>13.0</v>
      </c>
      <c r="E1006" s="63" t="s">
        <v>14035</v>
      </c>
      <c r="F1006" s="63" t="s">
        <v>1608</v>
      </c>
      <c r="G1006" s="60" t="s">
        <v>6948</v>
      </c>
      <c r="H1006" s="126">
        <v>43111.0</v>
      </c>
      <c r="I1006" s="126">
        <v>43119.0</v>
      </c>
      <c r="J1006" s="121" t="s">
        <v>8563</v>
      </c>
      <c r="K1006" s="59">
        <v>4990683.0</v>
      </c>
      <c r="L1006" s="60" t="s">
        <v>18</v>
      </c>
      <c r="M1006" s="63" t="s">
        <v>18</v>
      </c>
      <c r="N1006" s="59" t="s">
        <v>18</v>
      </c>
      <c r="Q1006" s="58"/>
      <c r="R1006" s="591"/>
    </row>
    <row r="1007" ht="23.25" customHeight="1">
      <c r="A1007" s="63" t="s">
        <v>12103</v>
      </c>
      <c r="B1007" s="60" t="s">
        <v>14033</v>
      </c>
      <c r="C1007" s="60" t="s">
        <v>14034</v>
      </c>
      <c r="D1007" s="63" t="s">
        <v>18</v>
      </c>
      <c r="E1007" s="63" t="s">
        <v>14035</v>
      </c>
      <c r="F1007" s="63" t="s">
        <v>1608</v>
      </c>
      <c r="G1007" s="60" t="s">
        <v>6948</v>
      </c>
      <c r="H1007" s="126">
        <v>43174.0</v>
      </c>
      <c r="I1007" s="76">
        <v>43174.0</v>
      </c>
      <c r="J1007" s="121" t="s">
        <v>14036</v>
      </c>
      <c r="K1007" s="59">
        <v>4990683.0</v>
      </c>
      <c r="L1007" s="60" t="s">
        <v>18</v>
      </c>
      <c r="M1007" s="63" t="s">
        <v>18</v>
      </c>
      <c r="N1007" s="59" t="s">
        <v>18</v>
      </c>
      <c r="Q1007" s="58"/>
      <c r="R1007" s="591"/>
    </row>
    <row r="1008" ht="20.25" customHeight="1">
      <c r="A1008" s="63" t="s">
        <v>12103</v>
      </c>
      <c r="B1008" s="60" t="s">
        <v>14033</v>
      </c>
      <c r="C1008" s="60" t="s">
        <v>14034</v>
      </c>
      <c r="D1008" s="63" t="s">
        <v>18</v>
      </c>
      <c r="E1008" s="63" t="s">
        <v>14035</v>
      </c>
      <c r="F1008" s="63" t="s">
        <v>1608</v>
      </c>
      <c r="G1008" s="60" t="s">
        <v>6948</v>
      </c>
      <c r="H1008" s="126">
        <v>43227.0</v>
      </c>
      <c r="I1008" s="126">
        <v>43245.0</v>
      </c>
      <c r="J1008" s="121" t="s">
        <v>14037</v>
      </c>
      <c r="K1008" s="59">
        <v>4196934.0</v>
      </c>
      <c r="L1008" s="60" t="s">
        <v>18</v>
      </c>
      <c r="M1008" s="63" t="s">
        <v>18</v>
      </c>
      <c r="N1008" s="59" t="s">
        <v>18</v>
      </c>
      <c r="Q1008" s="58"/>
      <c r="R1008" s="591"/>
    </row>
    <row r="1009" ht="36.0" customHeight="1">
      <c r="A1009" s="63" t="s">
        <v>12103</v>
      </c>
      <c r="B1009" s="60" t="s">
        <v>14038</v>
      </c>
      <c r="C1009" s="60" t="s">
        <v>7030</v>
      </c>
      <c r="D1009" s="63" t="s">
        <v>18</v>
      </c>
      <c r="E1009" s="63" t="s">
        <v>14039</v>
      </c>
      <c r="F1009" s="63" t="s">
        <v>1608</v>
      </c>
      <c r="G1009" s="60" t="s">
        <v>8389</v>
      </c>
      <c r="H1009" s="63" t="s">
        <v>18</v>
      </c>
      <c r="I1009" s="126" t="s">
        <v>18</v>
      </c>
      <c r="J1009" s="121" t="s">
        <v>18</v>
      </c>
      <c r="K1009" s="59">
        <v>5547928.0</v>
      </c>
      <c r="L1009" s="60" t="s">
        <v>14040</v>
      </c>
      <c r="M1009" s="61" t="s">
        <v>14041</v>
      </c>
      <c r="N1009" s="59" t="s">
        <v>18</v>
      </c>
      <c r="Q1009" s="58"/>
      <c r="R1009" s="591"/>
    </row>
    <row r="1010" ht="44.25" customHeight="1">
      <c r="A1010" s="63" t="s">
        <v>12103</v>
      </c>
      <c r="B1010" s="60" t="s">
        <v>14038</v>
      </c>
      <c r="C1010" s="60" t="s">
        <v>7030</v>
      </c>
      <c r="D1010" s="63" t="s">
        <v>18</v>
      </c>
      <c r="E1010" s="63" t="s">
        <v>14039</v>
      </c>
      <c r="F1010" s="63" t="s">
        <v>1608</v>
      </c>
      <c r="G1010" s="60" t="s">
        <v>8389</v>
      </c>
      <c r="H1010" s="64">
        <v>43410.0</v>
      </c>
      <c r="I1010" s="126">
        <v>43410.0</v>
      </c>
      <c r="J1010" s="121" t="s">
        <v>14042</v>
      </c>
      <c r="K1010" s="59">
        <v>5547928.0</v>
      </c>
      <c r="L1010" s="60" t="s">
        <v>14040</v>
      </c>
      <c r="M1010" s="61" t="s">
        <v>14041</v>
      </c>
      <c r="N1010" s="66">
        <v>3328756.8</v>
      </c>
      <c r="Q1010" s="58"/>
      <c r="R1010" s="591"/>
    </row>
    <row r="1011" ht="44.25" customHeight="1">
      <c r="A1011" s="63" t="s">
        <v>12103</v>
      </c>
      <c r="B1011" s="60" t="s">
        <v>14038</v>
      </c>
      <c r="C1011" s="60" t="s">
        <v>7030</v>
      </c>
      <c r="D1011" s="63" t="s">
        <v>18</v>
      </c>
      <c r="E1011" s="63" t="s">
        <v>14039</v>
      </c>
      <c r="F1011" s="63" t="s">
        <v>1608</v>
      </c>
      <c r="G1011" s="60" t="s">
        <v>8389</v>
      </c>
      <c r="H1011" s="64">
        <v>43460.0</v>
      </c>
      <c r="I1011" s="126">
        <v>43460.0</v>
      </c>
      <c r="J1011" s="121" t="s">
        <v>14043</v>
      </c>
      <c r="K1011" s="59">
        <v>5547928.0</v>
      </c>
      <c r="L1011" s="60" t="s">
        <v>14040</v>
      </c>
      <c r="M1011" s="61" t="s">
        <v>14041</v>
      </c>
      <c r="N1011" s="66">
        <v>554792.8</v>
      </c>
      <c r="Q1011" s="58"/>
      <c r="R1011" s="591"/>
    </row>
    <row r="1012">
      <c r="A1012" s="63" t="s">
        <v>12103</v>
      </c>
      <c r="B1012" s="60" t="s">
        <v>14033</v>
      </c>
      <c r="C1012" s="60" t="s">
        <v>14034</v>
      </c>
      <c r="D1012" s="63">
        <v>1118.0</v>
      </c>
      <c r="E1012" s="63" t="s">
        <v>14044</v>
      </c>
      <c r="F1012" s="63" t="s">
        <v>1608</v>
      </c>
      <c r="G1012" s="60" t="s">
        <v>6948</v>
      </c>
      <c r="H1012" s="126">
        <v>43062.0</v>
      </c>
      <c r="I1012" s="126">
        <v>43123.0</v>
      </c>
      <c r="J1012" s="121" t="s">
        <v>8563</v>
      </c>
      <c r="K1012" s="59">
        <v>3160983.0</v>
      </c>
      <c r="L1012" s="60" t="s">
        <v>18</v>
      </c>
      <c r="M1012" s="63" t="s">
        <v>18</v>
      </c>
      <c r="N1012" s="59" t="s">
        <v>18</v>
      </c>
      <c r="Q1012" s="58"/>
      <c r="R1012" s="591"/>
    </row>
    <row r="1013">
      <c r="A1013" s="63" t="s">
        <v>12103</v>
      </c>
      <c r="B1013" s="60" t="s">
        <v>14033</v>
      </c>
      <c r="C1013" s="60" t="s">
        <v>14034</v>
      </c>
      <c r="D1013" s="63" t="s">
        <v>18</v>
      </c>
      <c r="E1013" s="63" t="s">
        <v>14044</v>
      </c>
      <c r="F1013" s="63" t="s">
        <v>1608</v>
      </c>
      <c r="G1013" s="60" t="s">
        <v>6948</v>
      </c>
      <c r="H1013" s="126">
        <v>43174.0</v>
      </c>
      <c r="I1013" s="76">
        <v>43174.0</v>
      </c>
      <c r="J1013" s="121" t="s">
        <v>14045</v>
      </c>
      <c r="K1013" s="59">
        <v>3160983.0</v>
      </c>
      <c r="L1013" s="60" t="s">
        <v>18</v>
      </c>
      <c r="M1013" s="63" t="s">
        <v>18</v>
      </c>
      <c r="N1013" s="59" t="s">
        <v>18</v>
      </c>
      <c r="Q1013" s="58"/>
      <c r="R1013" s="591"/>
    </row>
    <row r="1014">
      <c r="A1014" s="63" t="s">
        <v>12103</v>
      </c>
      <c r="B1014" s="60" t="s">
        <v>102</v>
      </c>
      <c r="C1014" s="60" t="s">
        <v>892</v>
      </c>
      <c r="D1014" s="63" t="s">
        <v>18</v>
      </c>
      <c r="E1014" s="63" t="s">
        <v>14046</v>
      </c>
      <c r="F1014" s="63" t="s">
        <v>1608</v>
      </c>
      <c r="G1014" s="60" t="s">
        <v>2440</v>
      </c>
      <c r="H1014" s="126">
        <v>43164.0</v>
      </c>
      <c r="I1014" s="126">
        <v>43164.0</v>
      </c>
      <c r="J1014" s="65" t="s">
        <v>13254</v>
      </c>
      <c r="K1014" s="59">
        <v>71244.0</v>
      </c>
      <c r="L1014" s="60" t="s">
        <v>14047</v>
      </c>
      <c r="M1014" s="61" t="s">
        <v>14048</v>
      </c>
      <c r="N1014" s="66">
        <v>71244.0</v>
      </c>
      <c r="Q1014" s="58"/>
      <c r="R1014" s="591"/>
    </row>
    <row r="1015" ht="25.5" customHeight="1">
      <c r="A1015" s="63" t="s">
        <v>12103</v>
      </c>
      <c r="B1015" s="158" t="s">
        <v>2469</v>
      </c>
      <c r="C1015" s="60" t="s">
        <v>892</v>
      </c>
      <c r="D1015" s="63">
        <v>239.0</v>
      </c>
      <c r="E1015" s="63" t="s">
        <v>14046</v>
      </c>
      <c r="F1015" s="63" t="s">
        <v>1608</v>
      </c>
      <c r="G1015" s="60" t="s">
        <v>18</v>
      </c>
      <c r="H1015" s="126">
        <v>43160.0</v>
      </c>
      <c r="I1015" s="126">
        <v>43160.0</v>
      </c>
      <c r="J1015" s="65" t="s">
        <v>14049</v>
      </c>
      <c r="K1015" s="59">
        <v>81081.0</v>
      </c>
      <c r="L1015" s="60" t="s">
        <v>14050</v>
      </c>
      <c r="M1015" s="61" t="s">
        <v>14048</v>
      </c>
      <c r="N1015" s="66">
        <v>81081.0</v>
      </c>
      <c r="Q1015" s="58"/>
      <c r="R1015" s="591"/>
    </row>
    <row r="1016">
      <c r="A1016" s="63" t="s">
        <v>12103</v>
      </c>
      <c r="B1016" s="60" t="s">
        <v>2469</v>
      </c>
      <c r="C1016" s="60" t="s">
        <v>892</v>
      </c>
      <c r="D1016" s="63" t="s">
        <v>18</v>
      </c>
      <c r="E1016" s="63" t="s">
        <v>14046</v>
      </c>
      <c r="F1016" s="63" t="s">
        <v>1608</v>
      </c>
      <c r="G1016" s="60" t="s">
        <v>18</v>
      </c>
      <c r="H1016" s="126">
        <v>43129.0</v>
      </c>
      <c r="I1016" s="126">
        <v>43129.0</v>
      </c>
      <c r="J1016" s="121" t="s">
        <v>8563</v>
      </c>
      <c r="K1016" s="59">
        <v>241641.0</v>
      </c>
      <c r="L1016" s="60" t="s">
        <v>18</v>
      </c>
      <c r="M1016" s="63" t="s">
        <v>18</v>
      </c>
      <c r="N1016" s="59" t="s">
        <v>18</v>
      </c>
      <c r="Q1016" s="58"/>
      <c r="R1016" s="591"/>
    </row>
    <row r="1017">
      <c r="A1017" s="63" t="s">
        <v>12103</v>
      </c>
      <c r="B1017" s="60" t="s">
        <v>2469</v>
      </c>
      <c r="C1017" s="60" t="s">
        <v>892</v>
      </c>
      <c r="D1017" s="63" t="s">
        <v>18</v>
      </c>
      <c r="E1017" s="63" t="s">
        <v>14046</v>
      </c>
      <c r="F1017" s="63" t="s">
        <v>1608</v>
      </c>
      <c r="G1017" s="60" t="s">
        <v>18</v>
      </c>
      <c r="H1017" s="126">
        <v>43151.0</v>
      </c>
      <c r="I1017" s="126">
        <v>43151.0</v>
      </c>
      <c r="J1017" s="121" t="s">
        <v>14051</v>
      </c>
      <c r="K1017" s="59">
        <v>71244.0</v>
      </c>
      <c r="L1017" s="60" t="s">
        <v>14052</v>
      </c>
      <c r="M1017" s="63" t="s">
        <v>18</v>
      </c>
      <c r="N1017" s="59" t="s">
        <v>18</v>
      </c>
      <c r="Q1017" s="58"/>
      <c r="R1017" s="591"/>
    </row>
    <row r="1018" ht="28.5" customHeight="1">
      <c r="A1018" s="63" t="s">
        <v>12103</v>
      </c>
      <c r="B1018" s="158" t="s">
        <v>2469</v>
      </c>
      <c r="C1018" s="60" t="s">
        <v>892</v>
      </c>
      <c r="D1018" s="63" t="s">
        <v>18</v>
      </c>
      <c r="E1018" s="63" t="s">
        <v>14046</v>
      </c>
      <c r="F1018" s="63" t="s">
        <v>1608</v>
      </c>
      <c r="G1018" s="60" t="s">
        <v>18</v>
      </c>
      <c r="H1018" s="126">
        <v>43151.0</v>
      </c>
      <c r="I1018" s="126">
        <v>43151.0</v>
      </c>
      <c r="J1018" s="121" t="s">
        <v>14051</v>
      </c>
      <c r="K1018" s="59">
        <v>81081.0</v>
      </c>
      <c r="L1018" s="60" t="s">
        <v>14050</v>
      </c>
      <c r="M1018" s="63" t="s">
        <v>18</v>
      </c>
      <c r="N1018" s="59" t="s">
        <v>18</v>
      </c>
      <c r="Q1018" s="58"/>
      <c r="R1018" s="591"/>
    </row>
    <row r="1019" ht="28.5" customHeight="1">
      <c r="A1019" s="63" t="s">
        <v>12103</v>
      </c>
      <c r="B1019" s="158" t="s">
        <v>2469</v>
      </c>
      <c r="C1019" s="60" t="s">
        <v>892</v>
      </c>
      <c r="D1019" s="63">
        <v>231.0</v>
      </c>
      <c r="E1019" s="63" t="s">
        <v>14046</v>
      </c>
      <c r="F1019" s="63" t="s">
        <v>1608</v>
      </c>
      <c r="G1019" s="60" t="s">
        <v>18</v>
      </c>
      <c r="H1019" s="76">
        <v>43157.0</v>
      </c>
      <c r="I1019" s="126">
        <v>43157.0</v>
      </c>
      <c r="J1019" s="121" t="s">
        <v>14053</v>
      </c>
      <c r="K1019" s="59">
        <v>152325.0</v>
      </c>
      <c r="L1019" s="60" t="s">
        <v>18</v>
      </c>
      <c r="M1019" s="63" t="s">
        <v>18</v>
      </c>
      <c r="N1019" s="59" t="s">
        <v>18</v>
      </c>
      <c r="Q1019" s="58"/>
      <c r="R1019" s="591"/>
    </row>
    <row r="1020" ht="24.0" customHeight="1">
      <c r="A1020" s="63" t="s">
        <v>12103</v>
      </c>
      <c r="B1020" s="158" t="s">
        <v>2469</v>
      </c>
      <c r="C1020" s="60" t="s">
        <v>892</v>
      </c>
      <c r="D1020" s="63">
        <v>239.0</v>
      </c>
      <c r="E1020" s="63" t="s">
        <v>14046</v>
      </c>
      <c r="F1020" s="63" t="s">
        <v>1608</v>
      </c>
      <c r="G1020" s="60" t="s">
        <v>18</v>
      </c>
      <c r="H1020" s="126">
        <v>43158.0</v>
      </c>
      <c r="I1020" s="126">
        <v>43158.0</v>
      </c>
      <c r="J1020" s="121" t="s">
        <v>14054</v>
      </c>
      <c r="K1020" s="59" t="s">
        <v>18</v>
      </c>
      <c r="L1020" s="60" t="s">
        <v>18</v>
      </c>
      <c r="M1020" s="63" t="s">
        <v>18</v>
      </c>
      <c r="N1020" s="59" t="s">
        <v>18</v>
      </c>
      <c r="Q1020" s="58"/>
      <c r="R1020" s="591"/>
    </row>
    <row r="1021">
      <c r="A1021" s="63" t="s">
        <v>12836</v>
      </c>
      <c r="B1021" s="60" t="s">
        <v>8355</v>
      </c>
      <c r="C1021" s="60" t="s">
        <v>8356</v>
      </c>
      <c r="D1021" s="63">
        <v>1236.0</v>
      </c>
      <c r="E1021" s="63" t="s">
        <v>8357</v>
      </c>
      <c r="F1021" s="63" t="s">
        <v>1608</v>
      </c>
      <c r="G1021" s="60" t="s">
        <v>6510</v>
      </c>
      <c r="H1021" s="126">
        <v>43440.0</v>
      </c>
      <c r="I1021" s="126">
        <v>43445.0</v>
      </c>
      <c r="J1021" s="121" t="s">
        <v>14055</v>
      </c>
      <c r="K1021" s="59">
        <v>6888010.0</v>
      </c>
      <c r="L1021" s="60" t="s">
        <v>14056</v>
      </c>
      <c r="M1021" s="61" t="s">
        <v>8360</v>
      </c>
      <c r="N1021" s="66" t="s">
        <v>18</v>
      </c>
      <c r="Q1021" s="58"/>
      <c r="R1021" s="591"/>
    </row>
    <row r="1022" ht="25.5" customHeight="1">
      <c r="A1022" s="63" t="s">
        <v>12836</v>
      </c>
      <c r="B1022" s="60" t="s">
        <v>8355</v>
      </c>
      <c r="C1022" s="60" t="s">
        <v>8356</v>
      </c>
      <c r="D1022" s="63">
        <v>613.0</v>
      </c>
      <c r="E1022" s="63" t="s">
        <v>8357</v>
      </c>
      <c r="F1022" s="63" t="s">
        <v>1608</v>
      </c>
      <c r="G1022" s="60" t="s">
        <v>6510</v>
      </c>
      <c r="H1022" s="126">
        <v>43260.0</v>
      </c>
      <c r="I1022" s="126">
        <v>43270.0</v>
      </c>
      <c r="J1022" s="121" t="s">
        <v>14057</v>
      </c>
      <c r="K1022" s="59">
        <v>6888010.0</v>
      </c>
      <c r="L1022" s="60" t="s">
        <v>14056</v>
      </c>
      <c r="M1022" s="63" t="s">
        <v>18</v>
      </c>
      <c r="N1022" s="59" t="s">
        <v>18</v>
      </c>
      <c r="Q1022" s="58"/>
      <c r="R1022" s="591"/>
    </row>
    <row r="1023" ht="25.5" customHeight="1">
      <c r="A1023" s="63" t="s">
        <v>12836</v>
      </c>
      <c r="B1023" s="60" t="s">
        <v>8355</v>
      </c>
      <c r="C1023" s="60" t="s">
        <v>8356</v>
      </c>
      <c r="D1023" s="63">
        <v>613.0</v>
      </c>
      <c r="E1023" s="63" t="s">
        <v>8357</v>
      </c>
      <c r="F1023" s="63" t="s">
        <v>1608</v>
      </c>
      <c r="G1023" s="60" t="s">
        <v>6510</v>
      </c>
      <c r="H1023" s="126">
        <v>43285.0</v>
      </c>
      <c r="I1023" s="126">
        <v>43285.0</v>
      </c>
      <c r="J1023" s="121" t="s">
        <v>14058</v>
      </c>
      <c r="K1023" s="59">
        <v>6888010.0</v>
      </c>
      <c r="L1023" s="60" t="s">
        <v>14056</v>
      </c>
      <c r="M1023" s="63" t="s">
        <v>18</v>
      </c>
      <c r="N1023" s="59" t="s">
        <v>18</v>
      </c>
      <c r="Q1023" s="58"/>
      <c r="R1023" s="591"/>
    </row>
    <row r="1024">
      <c r="A1024" s="63" t="s">
        <v>12836</v>
      </c>
      <c r="B1024" s="60" t="s">
        <v>8355</v>
      </c>
      <c r="C1024" s="60" t="s">
        <v>8356</v>
      </c>
      <c r="D1024" s="63">
        <v>723.0</v>
      </c>
      <c r="E1024" s="63" t="s">
        <v>8357</v>
      </c>
      <c r="F1024" s="63" t="s">
        <v>1608</v>
      </c>
      <c r="G1024" s="60" t="s">
        <v>6510</v>
      </c>
      <c r="H1024" s="126">
        <v>43293.0</v>
      </c>
      <c r="I1024" s="126">
        <v>43294.0</v>
      </c>
      <c r="J1024" s="121" t="s">
        <v>14059</v>
      </c>
      <c r="K1024" s="59">
        <v>6888010.0</v>
      </c>
      <c r="L1024" s="60" t="s">
        <v>14056</v>
      </c>
      <c r="M1024" s="63" t="s">
        <v>18</v>
      </c>
      <c r="N1024" s="59" t="s">
        <v>18</v>
      </c>
      <c r="Q1024" s="58"/>
      <c r="R1024" s="591"/>
    </row>
    <row r="1025">
      <c r="A1025" s="63" t="s">
        <v>12836</v>
      </c>
      <c r="B1025" s="60" t="s">
        <v>8355</v>
      </c>
      <c r="C1025" s="60" t="s">
        <v>8356</v>
      </c>
      <c r="D1025" s="63" t="s">
        <v>18</v>
      </c>
      <c r="E1025" s="63" t="s">
        <v>8357</v>
      </c>
      <c r="F1025" s="63" t="s">
        <v>1608</v>
      </c>
      <c r="G1025" s="60" t="s">
        <v>6510</v>
      </c>
      <c r="H1025" s="126">
        <v>43313.0</v>
      </c>
      <c r="I1025" s="126">
        <v>43313.0</v>
      </c>
      <c r="J1025" s="121" t="s">
        <v>14060</v>
      </c>
      <c r="K1025" s="59">
        <v>6888010.0</v>
      </c>
      <c r="L1025" s="60" t="s">
        <v>14056</v>
      </c>
      <c r="M1025" s="61" t="s">
        <v>8360</v>
      </c>
      <c r="N1025" s="66">
        <v>1592402.7</v>
      </c>
      <c r="Q1025" s="58"/>
      <c r="R1025" s="591"/>
    </row>
    <row r="1026">
      <c r="A1026" s="63" t="s">
        <v>12103</v>
      </c>
      <c r="B1026" s="60" t="s">
        <v>2469</v>
      </c>
      <c r="C1026" s="60" t="s">
        <v>14061</v>
      </c>
      <c r="D1026" s="63" t="s">
        <v>18</v>
      </c>
      <c r="E1026" s="63" t="s">
        <v>14062</v>
      </c>
      <c r="F1026" s="63" t="s">
        <v>1608</v>
      </c>
      <c r="G1026" s="60" t="s">
        <v>6948</v>
      </c>
      <c r="H1026" s="126">
        <v>43132.0</v>
      </c>
      <c r="I1026" s="126">
        <v>43133.0</v>
      </c>
      <c r="J1026" s="121" t="s">
        <v>14063</v>
      </c>
      <c r="K1026" s="59">
        <v>6.2902761E7</v>
      </c>
      <c r="L1026" s="60" t="s">
        <v>18</v>
      </c>
      <c r="M1026" s="63" t="s">
        <v>18</v>
      </c>
      <c r="N1026" s="59" t="s">
        <v>18</v>
      </c>
      <c r="Q1026" s="58"/>
      <c r="R1026" s="591"/>
    </row>
    <row r="1027" ht="26.25" customHeight="1">
      <c r="A1027" s="63" t="s">
        <v>12103</v>
      </c>
      <c r="B1027" s="60" t="s">
        <v>2469</v>
      </c>
      <c r="C1027" s="60" t="s">
        <v>14061</v>
      </c>
      <c r="D1027" s="63" t="s">
        <v>18</v>
      </c>
      <c r="E1027" s="63" t="s">
        <v>14062</v>
      </c>
      <c r="F1027" s="63" t="s">
        <v>1608</v>
      </c>
      <c r="G1027" s="60" t="s">
        <v>6948</v>
      </c>
      <c r="H1027" s="126">
        <v>43152.0</v>
      </c>
      <c r="I1027" s="126">
        <v>43160.0</v>
      </c>
      <c r="J1027" s="121" t="s">
        <v>14064</v>
      </c>
      <c r="K1027" s="59">
        <v>8.0358761E7</v>
      </c>
      <c r="L1027" s="60" t="s">
        <v>18</v>
      </c>
      <c r="M1027" s="63" t="s">
        <v>18</v>
      </c>
      <c r="N1027" s="59" t="s">
        <v>18</v>
      </c>
      <c r="Q1027" s="58"/>
      <c r="R1027" s="591"/>
    </row>
    <row r="1028">
      <c r="A1028" s="63" t="s">
        <v>12103</v>
      </c>
      <c r="B1028" s="60" t="s">
        <v>5582</v>
      </c>
      <c r="C1028" s="60" t="s">
        <v>14061</v>
      </c>
      <c r="D1028" s="63" t="s">
        <v>18</v>
      </c>
      <c r="E1028" s="63" t="s">
        <v>14062</v>
      </c>
      <c r="F1028" s="63" t="s">
        <v>1608</v>
      </c>
      <c r="G1028" s="60" t="s">
        <v>6948</v>
      </c>
      <c r="H1028" s="126">
        <v>43160.0</v>
      </c>
      <c r="I1028" s="126">
        <v>43161.0</v>
      </c>
      <c r="J1028" s="121" t="s">
        <v>14065</v>
      </c>
      <c r="K1028" s="59">
        <v>8.4158761E7</v>
      </c>
      <c r="L1028" s="60" t="s">
        <v>18</v>
      </c>
      <c r="M1028" s="63" t="s">
        <v>18</v>
      </c>
      <c r="N1028" s="59" t="s">
        <v>18</v>
      </c>
      <c r="Q1028" s="58"/>
      <c r="R1028" s="591"/>
    </row>
    <row r="1029">
      <c r="A1029" s="63" t="s">
        <v>12103</v>
      </c>
      <c r="B1029" s="60" t="s">
        <v>6462</v>
      </c>
      <c r="C1029" s="60" t="s">
        <v>14066</v>
      </c>
      <c r="D1029" s="63">
        <v>93.0</v>
      </c>
      <c r="E1029" s="63" t="s">
        <v>14067</v>
      </c>
      <c r="F1029" s="63" t="s">
        <v>1608</v>
      </c>
      <c r="G1029" s="60" t="s">
        <v>5736</v>
      </c>
      <c r="H1029" s="126">
        <v>43129.0</v>
      </c>
      <c r="I1029" s="126">
        <v>43153.0</v>
      </c>
      <c r="J1029" s="121" t="s">
        <v>14068</v>
      </c>
      <c r="K1029" s="59">
        <v>2.901133E7</v>
      </c>
      <c r="L1029" s="60" t="s">
        <v>18</v>
      </c>
      <c r="M1029" s="63" t="s">
        <v>18</v>
      </c>
      <c r="N1029" s="59" t="s">
        <v>18</v>
      </c>
      <c r="Q1029" s="58"/>
      <c r="R1029" s="591"/>
    </row>
    <row r="1030" ht="20.25" customHeight="1">
      <c r="A1030" s="63" t="s">
        <v>12103</v>
      </c>
      <c r="B1030" s="60" t="s">
        <v>14033</v>
      </c>
      <c r="C1030" s="60" t="s">
        <v>14034</v>
      </c>
      <c r="D1030" s="63">
        <v>111.0</v>
      </c>
      <c r="E1030" s="63" t="s">
        <v>14069</v>
      </c>
      <c r="F1030" s="63" t="s">
        <v>1608</v>
      </c>
      <c r="G1030" s="60" t="s">
        <v>6948</v>
      </c>
      <c r="H1030" s="126">
        <v>43132.0</v>
      </c>
      <c r="I1030" s="126">
        <v>43133.0</v>
      </c>
      <c r="J1030" s="121" t="s">
        <v>8563</v>
      </c>
      <c r="K1030" s="59">
        <v>4304310.0</v>
      </c>
      <c r="L1030" s="60" t="s">
        <v>18</v>
      </c>
      <c r="M1030" s="63" t="s">
        <v>18</v>
      </c>
      <c r="N1030" s="59" t="s">
        <v>18</v>
      </c>
      <c r="O1030" s="152"/>
      <c r="P1030" s="152"/>
      <c r="Q1030" s="58"/>
      <c r="R1030" s="591"/>
      <c r="S1030" s="152"/>
      <c r="T1030" s="152"/>
      <c r="U1030" s="152"/>
      <c r="V1030" s="152"/>
      <c r="W1030" s="152"/>
      <c r="X1030" s="152"/>
      <c r="Y1030" s="152"/>
      <c r="Z1030" s="152"/>
      <c r="AA1030" s="152"/>
      <c r="AB1030" s="152"/>
      <c r="AC1030" s="152"/>
      <c r="AD1030" s="152"/>
    </row>
    <row r="1031" ht="20.25" customHeight="1">
      <c r="A1031" s="63" t="s">
        <v>12103</v>
      </c>
      <c r="B1031" s="60" t="s">
        <v>14033</v>
      </c>
      <c r="C1031" s="60" t="s">
        <v>14034</v>
      </c>
      <c r="D1031" s="63" t="s">
        <v>18</v>
      </c>
      <c r="E1031" s="63" t="s">
        <v>14069</v>
      </c>
      <c r="F1031" s="63" t="s">
        <v>1608</v>
      </c>
      <c r="G1031" s="60" t="s">
        <v>6948</v>
      </c>
      <c r="H1031" s="126">
        <v>43174.0</v>
      </c>
      <c r="I1031" s="126">
        <v>43174.0</v>
      </c>
      <c r="J1031" s="121" t="s">
        <v>14070</v>
      </c>
      <c r="K1031" s="59">
        <v>4304310.0</v>
      </c>
      <c r="L1031" s="60" t="s">
        <v>18</v>
      </c>
      <c r="M1031" s="63" t="s">
        <v>18</v>
      </c>
      <c r="N1031" s="59" t="s">
        <v>18</v>
      </c>
      <c r="Q1031" s="58"/>
      <c r="R1031" s="591"/>
    </row>
    <row r="1032" ht="21.0" customHeight="1">
      <c r="A1032" s="63" t="s">
        <v>12103</v>
      </c>
      <c r="B1032" s="60" t="s">
        <v>14033</v>
      </c>
      <c r="C1032" s="60" t="s">
        <v>14034</v>
      </c>
      <c r="D1032" s="63" t="s">
        <v>18</v>
      </c>
      <c r="E1032" s="63" t="s">
        <v>14069</v>
      </c>
      <c r="F1032" s="63" t="s">
        <v>1608</v>
      </c>
      <c r="G1032" s="60" t="s">
        <v>6948</v>
      </c>
      <c r="H1032" s="126">
        <v>43227.0</v>
      </c>
      <c r="I1032" s="126">
        <v>43231.0</v>
      </c>
      <c r="J1032" s="121" t="s">
        <v>14071</v>
      </c>
      <c r="K1032" s="59">
        <v>5215463.0</v>
      </c>
      <c r="L1032" s="60" t="s">
        <v>18</v>
      </c>
      <c r="M1032" s="63" t="s">
        <v>18</v>
      </c>
      <c r="N1032" s="59" t="s">
        <v>18</v>
      </c>
      <c r="Q1032" s="58"/>
      <c r="R1032" s="591"/>
    </row>
    <row r="1033" ht="21.0" customHeight="1">
      <c r="A1033" s="63" t="s">
        <v>12103</v>
      </c>
      <c r="B1033" s="60" t="s">
        <v>14033</v>
      </c>
      <c r="C1033" s="60" t="s">
        <v>14034</v>
      </c>
      <c r="D1033" s="63" t="s">
        <v>18</v>
      </c>
      <c r="E1033" s="63" t="s">
        <v>14069</v>
      </c>
      <c r="F1033" s="63" t="s">
        <v>1608</v>
      </c>
      <c r="G1033" s="60" t="s">
        <v>6948</v>
      </c>
      <c r="H1033" s="126">
        <v>43236.0</v>
      </c>
      <c r="I1033" s="126">
        <v>43238.0</v>
      </c>
      <c r="J1033" s="121" t="s">
        <v>14072</v>
      </c>
      <c r="K1033" s="59">
        <v>5215463.0</v>
      </c>
      <c r="L1033" s="60" t="s">
        <v>18</v>
      </c>
      <c r="M1033" s="63" t="s">
        <v>18</v>
      </c>
      <c r="N1033" s="59" t="s">
        <v>18</v>
      </c>
      <c r="Q1033" s="58"/>
      <c r="R1033" s="591"/>
    </row>
    <row r="1034">
      <c r="A1034" s="63" t="s">
        <v>12103</v>
      </c>
      <c r="B1034" s="60" t="s">
        <v>14033</v>
      </c>
      <c r="C1034" s="60" t="s">
        <v>14034</v>
      </c>
      <c r="D1034" s="63" t="s">
        <v>18</v>
      </c>
      <c r="E1034" s="63" t="s">
        <v>14069</v>
      </c>
      <c r="F1034" s="63" t="s">
        <v>1608</v>
      </c>
      <c r="G1034" s="60" t="s">
        <v>6948</v>
      </c>
      <c r="H1034" s="126">
        <v>43293.0</v>
      </c>
      <c r="I1034" s="126">
        <v>43294.0</v>
      </c>
      <c r="J1034" s="121" t="s">
        <v>14073</v>
      </c>
      <c r="K1034" s="59">
        <v>5215463.0</v>
      </c>
      <c r="L1034" s="60" t="s">
        <v>18</v>
      </c>
      <c r="M1034" s="63" t="s">
        <v>18</v>
      </c>
      <c r="N1034" s="59" t="s">
        <v>18</v>
      </c>
      <c r="Q1034" s="58"/>
      <c r="R1034" s="591"/>
    </row>
    <row r="1035" ht="42.75" customHeight="1">
      <c r="A1035" s="63" t="s">
        <v>12103</v>
      </c>
      <c r="B1035" s="60" t="s">
        <v>108</v>
      </c>
      <c r="C1035" s="60" t="s">
        <v>14074</v>
      </c>
      <c r="D1035" s="63" t="s">
        <v>18</v>
      </c>
      <c r="E1035" s="63" t="s">
        <v>14075</v>
      </c>
      <c r="F1035" s="63" t="s">
        <v>1608</v>
      </c>
      <c r="G1035" s="60" t="s">
        <v>2440</v>
      </c>
      <c r="H1035" s="126">
        <v>43244.0</v>
      </c>
      <c r="I1035" s="126">
        <v>43244.0</v>
      </c>
      <c r="J1035" s="121" t="s">
        <v>14076</v>
      </c>
      <c r="K1035" s="59">
        <v>1.9867185E7</v>
      </c>
      <c r="L1035" s="60" t="s">
        <v>14077</v>
      </c>
      <c r="M1035" s="61" t="s">
        <v>14078</v>
      </c>
      <c r="N1035" s="66">
        <v>1.390703018E7</v>
      </c>
      <c r="Q1035" s="58"/>
      <c r="R1035" s="591"/>
    </row>
    <row r="1036">
      <c r="A1036" s="63" t="s">
        <v>12103</v>
      </c>
      <c r="B1036" s="60" t="s">
        <v>6693</v>
      </c>
      <c r="C1036" s="60" t="s">
        <v>116</v>
      </c>
      <c r="D1036" s="63">
        <v>148.0</v>
      </c>
      <c r="E1036" s="63" t="s">
        <v>6590</v>
      </c>
      <c r="F1036" s="63" t="s">
        <v>1608</v>
      </c>
      <c r="G1036" s="60" t="s">
        <v>18</v>
      </c>
      <c r="H1036" s="126">
        <v>43136.0</v>
      </c>
      <c r="I1036" s="126">
        <v>43137.0</v>
      </c>
      <c r="J1036" s="121" t="s">
        <v>8563</v>
      </c>
      <c r="K1036" s="59">
        <v>2.7029184E7</v>
      </c>
      <c r="L1036" s="60" t="s">
        <v>18</v>
      </c>
      <c r="M1036" s="63" t="s">
        <v>18</v>
      </c>
      <c r="N1036" s="59" t="s">
        <v>18</v>
      </c>
      <c r="Q1036" s="58"/>
      <c r="R1036" s="591"/>
    </row>
    <row r="1037" ht="33.75" customHeight="1">
      <c r="A1037" s="63" t="s">
        <v>12103</v>
      </c>
      <c r="B1037" s="60" t="s">
        <v>6693</v>
      </c>
      <c r="C1037" s="60" t="s">
        <v>116</v>
      </c>
      <c r="D1037" s="63" t="s">
        <v>18</v>
      </c>
      <c r="E1037" s="63" t="s">
        <v>6590</v>
      </c>
      <c r="F1037" s="63" t="s">
        <v>1608</v>
      </c>
      <c r="G1037" s="60" t="s">
        <v>18</v>
      </c>
      <c r="H1037" s="126">
        <v>43147.0</v>
      </c>
      <c r="I1037" s="126">
        <v>43151.0</v>
      </c>
      <c r="J1037" s="121" t="s">
        <v>14079</v>
      </c>
      <c r="K1037" s="59">
        <v>3.0935232E7</v>
      </c>
      <c r="L1037" s="60" t="s">
        <v>18</v>
      </c>
      <c r="M1037" s="63" t="s">
        <v>18</v>
      </c>
      <c r="N1037" s="59" t="s">
        <v>18</v>
      </c>
      <c r="Q1037" s="58"/>
      <c r="R1037" s="591"/>
    </row>
    <row r="1038" ht="37.5" customHeight="1">
      <c r="A1038" s="63" t="s">
        <v>12103</v>
      </c>
      <c r="B1038" s="60" t="s">
        <v>6693</v>
      </c>
      <c r="C1038" s="60" t="s">
        <v>116</v>
      </c>
      <c r="D1038" s="63" t="s">
        <v>18</v>
      </c>
      <c r="E1038" s="63" t="s">
        <v>6590</v>
      </c>
      <c r="F1038" s="63" t="s">
        <v>1608</v>
      </c>
      <c r="G1038" s="60" t="s">
        <v>18</v>
      </c>
      <c r="H1038" s="126">
        <v>43174.0</v>
      </c>
      <c r="I1038" s="126">
        <v>43179.0</v>
      </c>
      <c r="J1038" s="121" t="s">
        <v>14080</v>
      </c>
      <c r="K1038" s="59">
        <v>3.0935232E7</v>
      </c>
      <c r="L1038" s="60" t="s">
        <v>18</v>
      </c>
      <c r="M1038" s="63" t="s">
        <v>18</v>
      </c>
      <c r="N1038" s="59" t="s">
        <v>18</v>
      </c>
      <c r="Q1038" s="58"/>
      <c r="R1038" s="591"/>
    </row>
    <row r="1039" ht="27.0" customHeight="1">
      <c r="A1039" s="63" t="s">
        <v>12079</v>
      </c>
      <c r="B1039" s="60" t="s">
        <v>14081</v>
      </c>
      <c r="C1039" s="60" t="s">
        <v>153</v>
      </c>
      <c r="D1039" s="63">
        <v>147.0</v>
      </c>
      <c r="E1039" s="63" t="s">
        <v>14082</v>
      </c>
      <c r="F1039" s="63" t="s">
        <v>1608</v>
      </c>
      <c r="G1039" s="60" t="s">
        <v>18</v>
      </c>
      <c r="H1039" s="126">
        <v>43136.0</v>
      </c>
      <c r="I1039" s="126">
        <v>43136.0</v>
      </c>
      <c r="J1039" s="121" t="s">
        <v>8563</v>
      </c>
      <c r="K1039" s="59">
        <v>607526.0</v>
      </c>
      <c r="L1039" s="60" t="s">
        <v>18</v>
      </c>
      <c r="M1039" s="63" t="s">
        <v>18</v>
      </c>
      <c r="N1039" s="59" t="s">
        <v>18</v>
      </c>
      <c r="Q1039" s="58"/>
      <c r="R1039" s="591"/>
    </row>
    <row r="1040">
      <c r="A1040" s="63" t="s">
        <v>12079</v>
      </c>
      <c r="B1040" s="60" t="s">
        <v>14081</v>
      </c>
      <c r="C1040" s="60" t="s">
        <v>326</v>
      </c>
      <c r="D1040" s="63">
        <v>147.0</v>
      </c>
      <c r="E1040" s="63" t="s">
        <v>14083</v>
      </c>
      <c r="F1040" s="63" t="s">
        <v>1608</v>
      </c>
      <c r="G1040" s="60" t="s">
        <v>18</v>
      </c>
      <c r="H1040" s="126">
        <v>43136.0</v>
      </c>
      <c r="I1040" s="126">
        <v>43136.0</v>
      </c>
      <c r="J1040" s="121" t="s">
        <v>8563</v>
      </c>
      <c r="K1040" s="59">
        <v>914002.0</v>
      </c>
      <c r="L1040" s="60" t="s">
        <v>18</v>
      </c>
      <c r="M1040" s="63" t="s">
        <v>18</v>
      </c>
      <c r="N1040" s="59" t="s">
        <v>18</v>
      </c>
      <c r="Q1040" s="58"/>
      <c r="R1040" s="591"/>
    </row>
    <row r="1041">
      <c r="A1041" s="63" t="s">
        <v>12175</v>
      </c>
      <c r="B1041" s="60" t="s">
        <v>14084</v>
      </c>
      <c r="C1041" s="60" t="s">
        <v>116</v>
      </c>
      <c r="D1041" s="63">
        <v>144.0</v>
      </c>
      <c r="E1041" s="63" t="s">
        <v>14085</v>
      </c>
      <c r="F1041" s="63" t="s">
        <v>1608</v>
      </c>
      <c r="G1041" s="60" t="s">
        <v>12719</v>
      </c>
      <c r="H1041" s="126">
        <v>43136.0</v>
      </c>
      <c r="I1041" s="126">
        <v>43151.0</v>
      </c>
      <c r="J1041" s="121" t="s">
        <v>14086</v>
      </c>
      <c r="K1041" s="59">
        <v>5604481.0</v>
      </c>
      <c r="L1041" s="60" t="s">
        <v>18</v>
      </c>
      <c r="M1041" s="63" t="s">
        <v>18</v>
      </c>
      <c r="N1041" s="59" t="s">
        <v>18</v>
      </c>
      <c r="Q1041" s="58"/>
      <c r="R1041" s="591"/>
    </row>
    <row r="1042" ht="35.25" customHeight="1">
      <c r="A1042" s="63" t="s">
        <v>12175</v>
      </c>
      <c r="B1042" s="60" t="s">
        <v>14084</v>
      </c>
      <c r="C1042" s="60" t="s">
        <v>116</v>
      </c>
      <c r="D1042" s="63" t="s">
        <v>18</v>
      </c>
      <c r="E1042" s="63" t="s">
        <v>14085</v>
      </c>
      <c r="F1042" s="63" t="s">
        <v>1608</v>
      </c>
      <c r="G1042" s="60" t="s">
        <v>12719</v>
      </c>
      <c r="H1042" s="126">
        <v>43174.0</v>
      </c>
      <c r="I1042" s="126">
        <v>43174.0</v>
      </c>
      <c r="J1042" s="121" t="s">
        <v>14087</v>
      </c>
      <c r="K1042" s="59">
        <v>5604481.0</v>
      </c>
      <c r="L1042" s="60" t="s">
        <v>18</v>
      </c>
      <c r="M1042" s="63" t="s">
        <v>18</v>
      </c>
      <c r="N1042" s="59" t="s">
        <v>18</v>
      </c>
      <c r="Q1042" s="58"/>
      <c r="R1042" s="591"/>
    </row>
    <row r="1043">
      <c r="A1043" s="63" t="s">
        <v>12175</v>
      </c>
      <c r="B1043" s="60" t="s">
        <v>14084</v>
      </c>
      <c r="C1043" s="60" t="s">
        <v>116</v>
      </c>
      <c r="D1043" s="63" t="s">
        <v>18</v>
      </c>
      <c r="E1043" s="63" t="s">
        <v>14085</v>
      </c>
      <c r="F1043" s="63" t="s">
        <v>1608</v>
      </c>
      <c r="G1043" s="60" t="s">
        <v>12719</v>
      </c>
      <c r="H1043" s="126">
        <v>43398.0</v>
      </c>
      <c r="I1043" s="126">
        <v>43399.0</v>
      </c>
      <c r="J1043" s="121" t="s">
        <v>14088</v>
      </c>
      <c r="K1043" s="59">
        <v>7644800.0</v>
      </c>
      <c r="L1043" s="60" t="s">
        <v>18</v>
      </c>
      <c r="M1043" s="63" t="s">
        <v>18</v>
      </c>
      <c r="N1043" s="59" t="s">
        <v>18</v>
      </c>
      <c r="Q1043" s="58"/>
      <c r="R1043" s="591"/>
    </row>
    <row r="1044" ht="53.25" customHeight="1">
      <c r="A1044" s="63" t="s">
        <v>12175</v>
      </c>
      <c r="B1044" s="60" t="s">
        <v>14084</v>
      </c>
      <c r="C1044" s="60" t="s">
        <v>116</v>
      </c>
      <c r="D1044" s="63" t="s">
        <v>18</v>
      </c>
      <c r="E1044" s="63" t="s">
        <v>14085</v>
      </c>
      <c r="F1044" s="63" t="s">
        <v>1608</v>
      </c>
      <c r="G1044" s="60" t="s">
        <v>12719</v>
      </c>
      <c r="H1044" s="126">
        <v>43399.0</v>
      </c>
      <c r="I1044" s="126">
        <v>43406.0</v>
      </c>
      <c r="J1044" s="121" t="s">
        <v>14089</v>
      </c>
      <c r="K1044" s="59">
        <v>7370122.0</v>
      </c>
      <c r="L1044" s="60" t="s">
        <v>18</v>
      </c>
      <c r="M1044" s="63" t="s">
        <v>18</v>
      </c>
      <c r="N1044" s="59" t="s">
        <v>18</v>
      </c>
      <c r="Q1044" s="58"/>
      <c r="R1044" s="591"/>
    </row>
    <row r="1045">
      <c r="A1045" s="63" t="s">
        <v>12175</v>
      </c>
      <c r="B1045" s="60" t="s">
        <v>14084</v>
      </c>
      <c r="C1045" s="60" t="s">
        <v>116</v>
      </c>
      <c r="D1045" s="63" t="s">
        <v>18</v>
      </c>
      <c r="E1045" s="63" t="s">
        <v>14085</v>
      </c>
      <c r="F1045" s="63" t="s">
        <v>1608</v>
      </c>
      <c r="G1045" s="60" t="s">
        <v>12719</v>
      </c>
      <c r="H1045" s="126">
        <v>43402.0</v>
      </c>
      <c r="I1045" s="126">
        <v>43406.0</v>
      </c>
      <c r="J1045" s="121" t="s">
        <v>14090</v>
      </c>
      <c r="K1045" s="59">
        <v>7370122.0</v>
      </c>
      <c r="L1045" s="60" t="s">
        <v>18</v>
      </c>
      <c r="M1045" s="63" t="s">
        <v>18</v>
      </c>
      <c r="N1045" s="59" t="s">
        <v>18</v>
      </c>
      <c r="Q1045" s="58"/>
      <c r="R1045" s="591"/>
    </row>
    <row r="1046">
      <c r="A1046" s="63" t="s">
        <v>12103</v>
      </c>
      <c r="B1046" s="60" t="s">
        <v>14091</v>
      </c>
      <c r="C1046" s="60" t="s">
        <v>8387</v>
      </c>
      <c r="D1046" s="63" t="s">
        <v>18</v>
      </c>
      <c r="E1046" s="63" t="s">
        <v>8388</v>
      </c>
      <c r="F1046" s="63" t="s">
        <v>1608</v>
      </c>
      <c r="G1046" s="60" t="s">
        <v>8389</v>
      </c>
      <c r="H1046" s="126">
        <v>43137.0</v>
      </c>
      <c r="I1046" s="126">
        <v>43137.0</v>
      </c>
      <c r="J1046" s="121" t="s">
        <v>14092</v>
      </c>
      <c r="K1046" s="59">
        <v>2.3949618E7</v>
      </c>
      <c r="L1046" s="60" t="s">
        <v>18</v>
      </c>
      <c r="M1046" s="61" t="s">
        <v>8392</v>
      </c>
      <c r="N1046" s="59" t="s">
        <v>18</v>
      </c>
      <c r="Q1046" s="58"/>
      <c r="R1046" s="591"/>
    </row>
    <row r="1047">
      <c r="A1047" s="63" t="s">
        <v>12103</v>
      </c>
      <c r="B1047" s="60" t="s">
        <v>14091</v>
      </c>
      <c r="C1047" s="60" t="s">
        <v>8387</v>
      </c>
      <c r="D1047" s="63" t="s">
        <v>18</v>
      </c>
      <c r="E1047" s="63" t="s">
        <v>8388</v>
      </c>
      <c r="F1047" s="63" t="s">
        <v>1608</v>
      </c>
      <c r="G1047" s="60" t="s">
        <v>8389</v>
      </c>
      <c r="H1047" s="126">
        <v>43234.0</v>
      </c>
      <c r="I1047" s="126">
        <v>43238.0</v>
      </c>
      <c r="J1047" s="121" t="s">
        <v>14093</v>
      </c>
      <c r="K1047" s="59">
        <v>4.2591613E7</v>
      </c>
      <c r="L1047" s="60" t="s">
        <v>18</v>
      </c>
      <c r="M1047" s="61" t="s">
        <v>8392</v>
      </c>
      <c r="N1047" s="59" t="s">
        <v>18</v>
      </c>
      <c r="Q1047" s="58"/>
      <c r="R1047" s="591"/>
    </row>
    <row r="1048">
      <c r="A1048" s="63" t="s">
        <v>12103</v>
      </c>
      <c r="B1048" s="60" t="s">
        <v>14091</v>
      </c>
      <c r="C1048" s="60" t="s">
        <v>8387</v>
      </c>
      <c r="D1048" s="63">
        <v>578.0</v>
      </c>
      <c r="E1048" s="63" t="s">
        <v>8388</v>
      </c>
      <c r="F1048" s="63" t="s">
        <v>1608</v>
      </c>
      <c r="G1048" s="60" t="s">
        <v>8389</v>
      </c>
      <c r="H1048" s="126">
        <v>43252.0</v>
      </c>
      <c r="I1048" s="126">
        <v>43256.0</v>
      </c>
      <c r="J1048" s="121" t="s">
        <v>14094</v>
      </c>
      <c r="K1048" s="59">
        <v>4.2591613E7</v>
      </c>
      <c r="L1048" s="60" t="s">
        <v>18</v>
      </c>
      <c r="M1048" s="61" t="s">
        <v>8392</v>
      </c>
      <c r="N1048" s="59" t="s">
        <v>18</v>
      </c>
      <c r="Q1048" s="58"/>
      <c r="R1048" s="591"/>
    </row>
    <row r="1049">
      <c r="A1049" s="63" t="s">
        <v>12103</v>
      </c>
      <c r="B1049" s="60" t="s">
        <v>14091</v>
      </c>
      <c r="C1049" s="60" t="s">
        <v>8387</v>
      </c>
      <c r="D1049" s="63" t="s">
        <v>18</v>
      </c>
      <c r="E1049" s="63" t="s">
        <v>8388</v>
      </c>
      <c r="F1049" s="63" t="s">
        <v>1608</v>
      </c>
      <c r="G1049" s="60" t="s">
        <v>8389</v>
      </c>
      <c r="H1049" s="126">
        <v>43293.0</v>
      </c>
      <c r="I1049" s="126">
        <v>43294.0</v>
      </c>
      <c r="J1049" s="121" t="s">
        <v>14095</v>
      </c>
      <c r="K1049" s="59">
        <v>4.2591613E7</v>
      </c>
      <c r="L1049" s="60" t="s">
        <v>18</v>
      </c>
      <c r="M1049" s="61" t="s">
        <v>8392</v>
      </c>
      <c r="N1049" s="59" t="s">
        <v>18</v>
      </c>
      <c r="Q1049" s="58"/>
      <c r="R1049" s="591"/>
    </row>
    <row r="1050">
      <c r="A1050" s="63" t="s">
        <v>12103</v>
      </c>
      <c r="B1050" s="60" t="s">
        <v>14091</v>
      </c>
      <c r="C1050" s="60" t="s">
        <v>8387</v>
      </c>
      <c r="D1050" s="63" t="s">
        <v>18</v>
      </c>
      <c r="E1050" s="63" t="s">
        <v>8388</v>
      </c>
      <c r="F1050" s="63" t="s">
        <v>1608</v>
      </c>
      <c r="G1050" s="60" t="s">
        <v>8389</v>
      </c>
      <c r="H1050" s="126">
        <v>43326.0</v>
      </c>
      <c r="I1050" s="126">
        <v>43327.0</v>
      </c>
      <c r="J1050" s="378" t="s">
        <v>14096</v>
      </c>
      <c r="K1050" s="59">
        <v>3.9807185E7</v>
      </c>
      <c r="L1050" s="60" t="s">
        <v>18</v>
      </c>
      <c r="M1050" s="61" t="s">
        <v>8392</v>
      </c>
      <c r="N1050" s="59" t="s">
        <v>18</v>
      </c>
      <c r="Q1050" s="58"/>
      <c r="R1050" s="591"/>
    </row>
    <row r="1051">
      <c r="A1051" s="63" t="s">
        <v>12103</v>
      </c>
      <c r="B1051" s="60" t="s">
        <v>14091</v>
      </c>
      <c r="C1051" s="60" t="s">
        <v>8387</v>
      </c>
      <c r="D1051" s="63" t="s">
        <v>18</v>
      </c>
      <c r="E1051" s="63" t="s">
        <v>8388</v>
      </c>
      <c r="F1051" s="63" t="s">
        <v>1608</v>
      </c>
      <c r="G1051" s="60" t="s">
        <v>8389</v>
      </c>
      <c r="H1051" s="126">
        <v>43334.0</v>
      </c>
      <c r="I1051" s="126">
        <v>43334.0</v>
      </c>
      <c r="J1051" s="121" t="s">
        <v>14097</v>
      </c>
      <c r="K1051" s="59">
        <v>3.9807185E7</v>
      </c>
      <c r="L1051" s="60" t="s">
        <v>18</v>
      </c>
      <c r="M1051" s="61" t="s">
        <v>8392</v>
      </c>
      <c r="N1051" s="59" t="s">
        <v>18</v>
      </c>
      <c r="Q1051" s="58"/>
      <c r="R1051" s="591"/>
    </row>
    <row r="1052">
      <c r="A1052" s="63" t="s">
        <v>12103</v>
      </c>
      <c r="B1052" s="60" t="s">
        <v>14091</v>
      </c>
      <c r="C1052" s="60" t="s">
        <v>8387</v>
      </c>
      <c r="D1052" s="63" t="s">
        <v>18</v>
      </c>
      <c r="E1052" s="63" t="s">
        <v>8388</v>
      </c>
      <c r="F1052" s="63" t="s">
        <v>1608</v>
      </c>
      <c r="G1052" s="60" t="s">
        <v>8389</v>
      </c>
      <c r="H1052" s="126">
        <v>43213.0</v>
      </c>
      <c r="I1052" s="126">
        <v>43339.0</v>
      </c>
      <c r="J1052" s="121" t="s">
        <v>14098</v>
      </c>
      <c r="K1052" s="59">
        <v>3.7673871E7</v>
      </c>
      <c r="L1052" s="60" t="s">
        <v>18</v>
      </c>
      <c r="M1052" s="61" t="s">
        <v>8392</v>
      </c>
      <c r="N1052" s="59" t="s">
        <v>18</v>
      </c>
      <c r="Q1052" s="58"/>
      <c r="R1052" s="591"/>
    </row>
    <row r="1053" ht="28.5" customHeight="1">
      <c r="A1053" s="63" t="s">
        <v>12103</v>
      </c>
      <c r="B1053" s="60" t="s">
        <v>14091</v>
      </c>
      <c r="C1053" s="60" t="s">
        <v>8387</v>
      </c>
      <c r="D1053" s="63" t="s">
        <v>18</v>
      </c>
      <c r="E1053" s="63" t="s">
        <v>8388</v>
      </c>
      <c r="F1053" s="63" t="s">
        <v>1608</v>
      </c>
      <c r="G1053" s="60" t="s">
        <v>8389</v>
      </c>
      <c r="H1053" s="126">
        <v>43343.0</v>
      </c>
      <c r="I1053" s="126">
        <v>43343.0</v>
      </c>
      <c r="J1053" s="121" t="s">
        <v>14097</v>
      </c>
      <c r="K1053" s="59">
        <v>3.8059871E7</v>
      </c>
      <c r="L1053" s="60" t="s">
        <v>18</v>
      </c>
      <c r="M1053" s="61" t="s">
        <v>8392</v>
      </c>
      <c r="N1053" s="59" t="s">
        <v>18</v>
      </c>
      <c r="O1053" s="1"/>
      <c r="Q1053" s="58"/>
      <c r="R1053" s="591"/>
    </row>
    <row r="1054">
      <c r="A1054" s="63">
        <v>2.0</v>
      </c>
      <c r="B1054" s="60" t="s">
        <v>8386</v>
      </c>
      <c r="C1054" s="60" t="s">
        <v>8387</v>
      </c>
      <c r="D1054" s="63">
        <v>969.0</v>
      </c>
      <c r="E1054" s="63" t="s">
        <v>8388</v>
      </c>
      <c r="F1054" s="63" t="s">
        <v>1608</v>
      </c>
      <c r="G1054" s="60" t="s">
        <v>8389</v>
      </c>
      <c r="H1054" s="126">
        <v>43357.0</v>
      </c>
      <c r="I1054" s="126">
        <v>43378.0</v>
      </c>
      <c r="J1054" s="121" t="s">
        <v>14099</v>
      </c>
      <c r="K1054" s="59">
        <v>2.7020941E7</v>
      </c>
      <c r="L1054" s="60" t="s">
        <v>8391</v>
      </c>
      <c r="M1054" s="61" t="s">
        <v>8392</v>
      </c>
      <c r="N1054" s="59" t="s">
        <v>18</v>
      </c>
      <c r="O1054" s="1" t="s">
        <v>18</v>
      </c>
      <c r="Q1054" s="58"/>
      <c r="R1054" s="591"/>
    </row>
    <row r="1055">
      <c r="A1055" s="63">
        <v>2.0</v>
      </c>
      <c r="B1055" s="60" t="s">
        <v>8386</v>
      </c>
      <c r="C1055" s="60" t="s">
        <v>8387</v>
      </c>
      <c r="D1055" s="63" t="s">
        <v>18</v>
      </c>
      <c r="E1055" s="63" t="s">
        <v>8388</v>
      </c>
      <c r="F1055" s="63" t="s">
        <v>1608</v>
      </c>
      <c r="G1055" s="60" t="s">
        <v>8389</v>
      </c>
      <c r="H1055" s="126">
        <v>43398.0</v>
      </c>
      <c r="I1055" s="126">
        <v>43403.0</v>
      </c>
      <c r="J1055" s="121" t="s">
        <v>14100</v>
      </c>
      <c r="K1055" s="59">
        <v>2.7020941E7</v>
      </c>
      <c r="L1055" s="60" t="s">
        <v>8391</v>
      </c>
      <c r="M1055" s="61" t="s">
        <v>8392</v>
      </c>
      <c r="N1055" s="59" t="s">
        <v>18</v>
      </c>
      <c r="Q1055" s="58"/>
      <c r="R1055" s="591"/>
    </row>
    <row r="1056">
      <c r="A1056" s="63">
        <v>2.0</v>
      </c>
      <c r="B1056" s="60" t="s">
        <v>8386</v>
      </c>
      <c r="C1056" s="60" t="s">
        <v>8387</v>
      </c>
      <c r="D1056" s="63" t="s">
        <v>18</v>
      </c>
      <c r="E1056" s="63" t="s">
        <v>8388</v>
      </c>
      <c r="F1056" s="63" t="s">
        <v>1608</v>
      </c>
      <c r="G1056" s="60" t="s">
        <v>8389</v>
      </c>
      <c r="H1056" s="126">
        <v>43416.0</v>
      </c>
      <c r="I1056" s="126">
        <v>43416.0</v>
      </c>
      <c r="J1056" s="121" t="s">
        <v>12835</v>
      </c>
      <c r="K1056" s="59">
        <v>2.7020941E7</v>
      </c>
      <c r="L1056" s="60" t="s">
        <v>8391</v>
      </c>
      <c r="M1056" s="61" t="s">
        <v>8392</v>
      </c>
      <c r="N1056" s="66">
        <v>2.026570575E7</v>
      </c>
      <c r="Q1056" s="58"/>
      <c r="R1056" s="591"/>
    </row>
    <row r="1057">
      <c r="A1057" s="63" t="s">
        <v>12103</v>
      </c>
      <c r="B1057" s="60" t="s">
        <v>1021</v>
      </c>
      <c r="C1057" s="60" t="s">
        <v>14101</v>
      </c>
      <c r="D1057" s="63">
        <v>157.0</v>
      </c>
      <c r="E1057" s="63" t="s">
        <v>14102</v>
      </c>
      <c r="F1057" s="63" t="s">
        <v>1608</v>
      </c>
      <c r="G1057" s="60" t="s">
        <v>5302</v>
      </c>
      <c r="H1057" s="126">
        <v>43106.0</v>
      </c>
      <c r="I1057" s="126">
        <v>43146.0</v>
      </c>
      <c r="J1057" s="121" t="s">
        <v>14103</v>
      </c>
      <c r="K1057" s="59">
        <v>4.5909958E7</v>
      </c>
      <c r="L1057" s="60" t="s">
        <v>18</v>
      </c>
      <c r="M1057" s="63" t="s">
        <v>18</v>
      </c>
      <c r="N1057" s="59" t="s">
        <v>18</v>
      </c>
      <c r="Q1057" s="58"/>
      <c r="R1057" s="591"/>
    </row>
    <row r="1058">
      <c r="A1058" s="63" t="s">
        <v>12103</v>
      </c>
      <c r="B1058" s="60" t="s">
        <v>1021</v>
      </c>
      <c r="C1058" s="60" t="s">
        <v>14101</v>
      </c>
      <c r="D1058" s="63" t="s">
        <v>18</v>
      </c>
      <c r="E1058" s="63" t="s">
        <v>14102</v>
      </c>
      <c r="F1058" s="63" t="s">
        <v>1608</v>
      </c>
      <c r="G1058" s="60" t="s">
        <v>5302</v>
      </c>
      <c r="H1058" s="126">
        <v>43209.0</v>
      </c>
      <c r="I1058" s="126">
        <v>43213.0</v>
      </c>
      <c r="J1058" s="121" t="s">
        <v>14104</v>
      </c>
      <c r="K1058" s="59">
        <v>1.9964977E7</v>
      </c>
      <c r="L1058" s="60" t="s">
        <v>18</v>
      </c>
      <c r="M1058" s="63" t="s">
        <v>18</v>
      </c>
      <c r="N1058" s="59" t="s">
        <v>18</v>
      </c>
      <c r="Q1058" s="58"/>
      <c r="R1058" s="591"/>
    </row>
    <row r="1059" ht="39.75" customHeight="1">
      <c r="A1059" s="63" t="s">
        <v>12103</v>
      </c>
      <c r="B1059" s="60" t="s">
        <v>14105</v>
      </c>
      <c r="C1059" s="60" t="s">
        <v>14106</v>
      </c>
      <c r="D1059" s="63" t="s">
        <v>18</v>
      </c>
      <c r="E1059" s="63" t="s">
        <v>14107</v>
      </c>
      <c r="F1059" s="63" t="s">
        <v>1608</v>
      </c>
      <c r="G1059" s="60" t="s">
        <v>5736</v>
      </c>
      <c r="H1059" s="126">
        <v>43138.0</v>
      </c>
      <c r="I1059" s="126">
        <v>43150.0</v>
      </c>
      <c r="J1059" s="121" t="s">
        <v>14108</v>
      </c>
      <c r="K1059" s="59">
        <v>2.0588841E7</v>
      </c>
      <c r="L1059" s="60" t="s">
        <v>18</v>
      </c>
      <c r="M1059" s="63" t="s">
        <v>18</v>
      </c>
      <c r="N1059" s="59" t="s">
        <v>18</v>
      </c>
      <c r="Q1059" s="58"/>
      <c r="R1059" s="591"/>
    </row>
    <row r="1060">
      <c r="A1060" s="63" t="s">
        <v>12103</v>
      </c>
      <c r="B1060" s="60" t="s">
        <v>14105</v>
      </c>
      <c r="C1060" s="60" t="s">
        <v>14106</v>
      </c>
      <c r="D1060" s="63" t="s">
        <v>18</v>
      </c>
      <c r="E1060" s="63" t="s">
        <v>14107</v>
      </c>
      <c r="F1060" s="63" t="s">
        <v>1608</v>
      </c>
      <c r="G1060" s="60" t="s">
        <v>5736</v>
      </c>
      <c r="H1060" s="126">
        <v>43175.0</v>
      </c>
      <c r="I1060" s="126">
        <v>43223.0</v>
      </c>
      <c r="J1060" s="121" t="s">
        <v>14109</v>
      </c>
      <c r="K1060" s="59">
        <v>2.0588841E7</v>
      </c>
      <c r="L1060" s="60" t="s">
        <v>18</v>
      </c>
      <c r="M1060" s="63" t="s">
        <v>18</v>
      </c>
      <c r="N1060" s="59" t="s">
        <v>18</v>
      </c>
      <c r="Q1060" s="58"/>
      <c r="R1060" s="591"/>
    </row>
    <row r="1061">
      <c r="A1061" s="63" t="s">
        <v>12175</v>
      </c>
      <c r="B1061" s="60" t="s">
        <v>1614</v>
      </c>
      <c r="C1061" s="60" t="s">
        <v>8427</v>
      </c>
      <c r="D1061" s="63" t="s">
        <v>18</v>
      </c>
      <c r="E1061" s="63" t="s">
        <v>8428</v>
      </c>
      <c r="F1061" s="63" t="s">
        <v>1608</v>
      </c>
      <c r="G1061" s="60" t="s">
        <v>8429</v>
      </c>
      <c r="H1061" s="126">
        <v>43179.0</v>
      </c>
      <c r="I1061" s="126">
        <v>43188.0</v>
      </c>
      <c r="J1061" s="121" t="s">
        <v>14110</v>
      </c>
      <c r="K1061" s="59">
        <v>1.5093816E7</v>
      </c>
      <c r="L1061" s="60" t="s">
        <v>18</v>
      </c>
      <c r="M1061" s="63" t="s">
        <v>18</v>
      </c>
      <c r="N1061" s="59" t="s">
        <v>18</v>
      </c>
      <c r="Q1061" s="58"/>
      <c r="R1061" s="591"/>
    </row>
    <row r="1062">
      <c r="A1062" s="63" t="s">
        <v>12175</v>
      </c>
      <c r="B1062" s="60" t="s">
        <v>1614</v>
      </c>
      <c r="C1062" s="60" t="s">
        <v>8427</v>
      </c>
      <c r="D1062" s="63" t="s">
        <v>18</v>
      </c>
      <c r="E1062" s="63" t="s">
        <v>8428</v>
      </c>
      <c r="F1062" s="63" t="s">
        <v>1608</v>
      </c>
      <c r="G1062" s="60" t="s">
        <v>8429</v>
      </c>
      <c r="H1062" s="126">
        <v>43189.0</v>
      </c>
      <c r="I1062" s="126">
        <v>43189.0</v>
      </c>
      <c r="J1062" s="121" t="s">
        <v>14111</v>
      </c>
      <c r="K1062" s="59">
        <v>1.5093816E7</v>
      </c>
      <c r="L1062" s="60" t="s">
        <v>14112</v>
      </c>
      <c r="M1062" s="63" t="s">
        <v>18</v>
      </c>
      <c r="N1062" s="59" t="s">
        <v>18</v>
      </c>
      <c r="Q1062" s="58"/>
      <c r="R1062" s="591"/>
    </row>
    <row r="1063">
      <c r="A1063" s="63" t="s">
        <v>12175</v>
      </c>
      <c r="B1063" s="60" t="s">
        <v>1614</v>
      </c>
      <c r="C1063" s="60" t="s">
        <v>8427</v>
      </c>
      <c r="D1063" s="63" t="s">
        <v>18</v>
      </c>
      <c r="E1063" s="63" t="s">
        <v>8428</v>
      </c>
      <c r="F1063" s="63" t="s">
        <v>1608</v>
      </c>
      <c r="G1063" s="60" t="s">
        <v>8429</v>
      </c>
      <c r="H1063" s="126">
        <v>43194.0</v>
      </c>
      <c r="I1063" s="126">
        <v>43194.0</v>
      </c>
      <c r="J1063" s="121" t="s">
        <v>14113</v>
      </c>
      <c r="K1063" s="59">
        <v>1.5093816E7</v>
      </c>
      <c r="L1063" s="60" t="s">
        <v>14112</v>
      </c>
      <c r="M1063" s="63" t="s">
        <v>18</v>
      </c>
      <c r="N1063" s="59" t="s">
        <v>18</v>
      </c>
      <c r="Q1063" s="58"/>
      <c r="R1063" s="591"/>
    </row>
    <row r="1064">
      <c r="A1064" s="63" t="s">
        <v>12175</v>
      </c>
      <c r="B1064" s="60" t="s">
        <v>1614</v>
      </c>
      <c r="C1064" s="60" t="s">
        <v>8427</v>
      </c>
      <c r="D1064" s="63" t="s">
        <v>18</v>
      </c>
      <c r="E1064" s="63" t="s">
        <v>8428</v>
      </c>
      <c r="F1064" s="63" t="s">
        <v>1608</v>
      </c>
      <c r="G1064" s="60" t="s">
        <v>8429</v>
      </c>
      <c r="H1064" s="126">
        <v>43202.0</v>
      </c>
      <c r="I1064" s="126">
        <v>43202.0</v>
      </c>
      <c r="J1064" s="121" t="s">
        <v>14114</v>
      </c>
      <c r="K1064" s="59">
        <v>1.5093816E7</v>
      </c>
      <c r="L1064" s="60" t="s">
        <v>14115</v>
      </c>
      <c r="M1064" s="63" t="s">
        <v>18</v>
      </c>
      <c r="N1064" s="59" t="s">
        <v>18</v>
      </c>
      <c r="Q1064" s="58"/>
      <c r="R1064" s="591"/>
    </row>
    <row r="1065">
      <c r="A1065" s="63" t="s">
        <v>12175</v>
      </c>
      <c r="B1065" s="60" t="s">
        <v>1614</v>
      </c>
      <c r="C1065" s="60" t="s">
        <v>8427</v>
      </c>
      <c r="D1065" s="63" t="s">
        <v>18</v>
      </c>
      <c r="E1065" s="63" t="s">
        <v>8428</v>
      </c>
      <c r="F1065" s="63" t="s">
        <v>1608</v>
      </c>
      <c r="G1065" s="60" t="s">
        <v>8429</v>
      </c>
      <c r="H1065" s="126">
        <v>43215.0</v>
      </c>
      <c r="I1065" s="126">
        <v>43216.0</v>
      </c>
      <c r="J1065" s="121" t="s">
        <v>14116</v>
      </c>
      <c r="K1065" s="59">
        <v>1.5093816E7</v>
      </c>
      <c r="L1065" s="60" t="s">
        <v>14115</v>
      </c>
      <c r="M1065" s="63" t="s">
        <v>18</v>
      </c>
      <c r="N1065" s="59" t="s">
        <v>18</v>
      </c>
      <c r="Q1065" s="58"/>
      <c r="R1065" s="591"/>
    </row>
    <row r="1066">
      <c r="A1066" s="63" t="s">
        <v>12175</v>
      </c>
      <c r="B1066" s="60" t="s">
        <v>1614</v>
      </c>
      <c r="C1066" s="60" t="s">
        <v>8427</v>
      </c>
      <c r="D1066" s="63" t="s">
        <v>18</v>
      </c>
      <c r="E1066" s="63" t="s">
        <v>8428</v>
      </c>
      <c r="F1066" s="63" t="s">
        <v>1608</v>
      </c>
      <c r="G1066" s="60" t="s">
        <v>8429</v>
      </c>
      <c r="H1066" s="126">
        <v>43216.0</v>
      </c>
      <c r="I1066" s="126">
        <v>43218.0</v>
      </c>
      <c r="J1066" s="121" t="s">
        <v>14117</v>
      </c>
      <c r="K1066" s="59">
        <v>1.5793816E7</v>
      </c>
      <c r="L1066" s="60" t="s">
        <v>14115</v>
      </c>
      <c r="M1066" s="63" t="s">
        <v>18</v>
      </c>
      <c r="N1066" s="59" t="s">
        <v>18</v>
      </c>
      <c r="Q1066" s="58"/>
      <c r="R1066" s="591"/>
    </row>
    <row r="1067">
      <c r="A1067" s="63" t="s">
        <v>12175</v>
      </c>
      <c r="B1067" s="60" t="s">
        <v>1614</v>
      </c>
      <c r="C1067" s="60" t="s">
        <v>8427</v>
      </c>
      <c r="D1067" s="63" t="s">
        <v>18</v>
      </c>
      <c r="E1067" s="63" t="s">
        <v>8428</v>
      </c>
      <c r="F1067" s="63" t="s">
        <v>1608</v>
      </c>
      <c r="G1067" s="60" t="s">
        <v>8429</v>
      </c>
      <c r="H1067" s="126">
        <v>43237.0</v>
      </c>
      <c r="I1067" s="126">
        <v>43237.0</v>
      </c>
      <c r="J1067" s="121" t="s">
        <v>14118</v>
      </c>
      <c r="K1067" s="59">
        <v>1.5793816E7</v>
      </c>
      <c r="L1067" s="60" t="s">
        <v>14115</v>
      </c>
      <c r="M1067" s="63" t="s">
        <v>18</v>
      </c>
      <c r="N1067" s="59" t="s">
        <v>18</v>
      </c>
      <c r="Q1067" s="58"/>
      <c r="R1067" s="591"/>
    </row>
    <row r="1068" ht="24.75" customHeight="1">
      <c r="A1068" s="63" t="s">
        <v>12175</v>
      </c>
      <c r="B1068" s="60" t="s">
        <v>1614</v>
      </c>
      <c r="C1068" s="60" t="s">
        <v>8427</v>
      </c>
      <c r="D1068" s="63" t="s">
        <v>18</v>
      </c>
      <c r="E1068" s="63" t="s">
        <v>8428</v>
      </c>
      <c r="F1068" s="63" t="s">
        <v>1608</v>
      </c>
      <c r="G1068" s="60" t="s">
        <v>8429</v>
      </c>
      <c r="H1068" s="126">
        <v>43248.0</v>
      </c>
      <c r="I1068" s="126">
        <v>43248.0</v>
      </c>
      <c r="J1068" s="121" t="s">
        <v>14119</v>
      </c>
      <c r="K1068" s="59">
        <v>1.5793816E7</v>
      </c>
      <c r="L1068" s="60" t="s">
        <v>14115</v>
      </c>
      <c r="M1068" s="63" t="s">
        <v>18</v>
      </c>
      <c r="N1068" s="59" t="s">
        <v>18</v>
      </c>
      <c r="Q1068" s="58"/>
      <c r="R1068" s="591"/>
    </row>
    <row r="1069" ht="32.25" customHeight="1">
      <c r="A1069" s="63" t="s">
        <v>12079</v>
      </c>
      <c r="B1069" s="60" t="s">
        <v>14120</v>
      </c>
      <c r="C1069" s="60" t="s">
        <v>4100</v>
      </c>
      <c r="D1069" s="63" t="s">
        <v>14121</v>
      </c>
      <c r="E1069" s="63" t="s">
        <v>8428</v>
      </c>
      <c r="F1069" s="63" t="s">
        <v>1608</v>
      </c>
      <c r="G1069" s="60" t="s">
        <v>18</v>
      </c>
      <c r="H1069" s="126">
        <v>43245.0</v>
      </c>
      <c r="I1069" s="126">
        <v>43249.0</v>
      </c>
      <c r="J1069" s="121" t="s">
        <v>14122</v>
      </c>
      <c r="K1069" s="63" t="s">
        <v>18</v>
      </c>
      <c r="L1069" s="60" t="s">
        <v>18</v>
      </c>
      <c r="M1069" s="63" t="s">
        <v>18</v>
      </c>
      <c r="N1069" s="59" t="s">
        <v>18</v>
      </c>
      <c r="Q1069" s="58"/>
      <c r="R1069" s="591"/>
    </row>
    <row r="1070">
      <c r="A1070" s="63" t="s">
        <v>12175</v>
      </c>
      <c r="B1070" s="60" t="s">
        <v>1614</v>
      </c>
      <c r="C1070" s="226" t="s">
        <v>8427</v>
      </c>
      <c r="D1070" s="63">
        <v>618.0</v>
      </c>
      <c r="E1070" s="63" t="s">
        <v>8428</v>
      </c>
      <c r="F1070" s="63" t="s">
        <v>1608</v>
      </c>
      <c r="G1070" s="60" t="s">
        <v>5228</v>
      </c>
      <c r="H1070" s="126">
        <v>43260.0</v>
      </c>
      <c r="I1070" s="126">
        <v>43260.0</v>
      </c>
      <c r="J1070" s="121" t="s">
        <v>14123</v>
      </c>
      <c r="K1070" s="59" t="s">
        <v>18</v>
      </c>
      <c r="L1070" s="60" t="s">
        <v>14115</v>
      </c>
      <c r="M1070" s="63" t="s">
        <v>18</v>
      </c>
      <c r="N1070" s="59" t="s">
        <v>18</v>
      </c>
      <c r="Q1070" s="58"/>
      <c r="R1070" s="591"/>
    </row>
    <row r="1071" ht="27.75" customHeight="1">
      <c r="A1071" s="63" t="s">
        <v>12175</v>
      </c>
      <c r="B1071" s="60" t="s">
        <v>1614</v>
      </c>
      <c r="C1071" s="60" t="s">
        <v>8427</v>
      </c>
      <c r="D1071" s="63" t="s">
        <v>18</v>
      </c>
      <c r="E1071" s="63" t="s">
        <v>8428</v>
      </c>
      <c r="F1071" s="63" t="s">
        <v>1608</v>
      </c>
      <c r="G1071" s="60" t="s">
        <v>8429</v>
      </c>
      <c r="H1071" s="126">
        <v>43259.0</v>
      </c>
      <c r="I1071" s="126">
        <v>43269.0</v>
      </c>
      <c r="J1071" s="121" t="s">
        <v>14124</v>
      </c>
      <c r="K1071" s="59">
        <v>1.5793816E7</v>
      </c>
      <c r="L1071" s="60" t="s">
        <v>14115</v>
      </c>
      <c r="M1071" s="63" t="s">
        <v>18</v>
      </c>
      <c r="N1071" s="59" t="s">
        <v>18</v>
      </c>
      <c r="Q1071" s="58"/>
      <c r="R1071" s="591"/>
    </row>
    <row r="1072">
      <c r="A1072" s="63" t="s">
        <v>12175</v>
      </c>
      <c r="B1072" s="60" t="s">
        <v>1614</v>
      </c>
      <c r="C1072" s="60" t="s">
        <v>8427</v>
      </c>
      <c r="D1072" s="63" t="s">
        <v>18</v>
      </c>
      <c r="E1072" s="63" t="s">
        <v>8428</v>
      </c>
      <c r="F1072" s="63" t="s">
        <v>1608</v>
      </c>
      <c r="G1072" s="60" t="s">
        <v>8429</v>
      </c>
      <c r="H1072" s="126">
        <v>43332.0</v>
      </c>
      <c r="I1072" s="126">
        <v>43332.0</v>
      </c>
      <c r="J1072" s="121" t="s">
        <v>14125</v>
      </c>
      <c r="K1072" s="59">
        <v>1.5793816E7</v>
      </c>
      <c r="L1072" s="60" t="s">
        <v>14115</v>
      </c>
      <c r="M1072" s="61" t="s">
        <v>8431</v>
      </c>
      <c r="N1072" s="59" t="s">
        <v>18</v>
      </c>
      <c r="Q1072" s="58"/>
      <c r="R1072" s="591"/>
    </row>
    <row r="1073">
      <c r="A1073" s="63" t="s">
        <v>12175</v>
      </c>
      <c r="B1073" s="60" t="s">
        <v>1614</v>
      </c>
      <c r="C1073" s="60" t="s">
        <v>8427</v>
      </c>
      <c r="D1073" s="63" t="s">
        <v>18</v>
      </c>
      <c r="E1073" s="63" t="s">
        <v>8428</v>
      </c>
      <c r="F1073" s="63" t="s">
        <v>1608</v>
      </c>
      <c r="G1073" s="60" t="s">
        <v>8429</v>
      </c>
      <c r="H1073" s="126">
        <v>43392.0</v>
      </c>
      <c r="I1073" s="126">
        <v>43392.0</v>
      </c>
      <c r="J1073" s="121" t="s">
        <v>14126</v>
      </c>
      <c r="K1073" s="59">
        <v>1.5793816E7</v>
      </c>
      <c r="L1073" s="60" t="s">
        <v>8430</v>
      </c>
      <c r="M1073" s="61" t="s">
        <v>8431</v>
      </c>
      <c r="N1073" s="66">
        <v>1.263505E7</v>
      </c>
      <c r="Q1073" s="58"/>
      <c r="R1073" s="591"/>
    </row>
    <row r="1074">
      <c r="A1074" s="63" t="s">
        <v>12103</v>
      </c>
      <c r="B1074" s="60" t="s">
        <v>14127</v>
      </c>
      <c r="C1074" s="60" t="s">
        <v>326</v>
      </c>
      <c r="D1074" s="63">
        <v>167.0</v>
      </c>
      <c r="E1074" s="63" t="s">
        <v>14128</v>
      </c>
      <c r="F1074" s="63" t="s">
        <v>1608</v>
      </c>
      <c r="G1074" s="60" t="s">
        <v>18</v>
      </c>
      <c r="H1074" s="126">
        <v>43139.0</v>
      </c>
      <c r="I1074" s="126">
        <v>43143.0</v>
      </c>
      <c r="J1074" s="121" t="s">
        <v>8563</v>
      </c>
      <c r="K1074" s="59">
        <v>1595590.0</v>
      </c>
      <c r="L1074" s="60" t="s">
        <v>18</v>
      </c>
      <c r="M1074" s="63" t="s">
        <v>18</v>
      </c>
      <c r="N1074" s="59" t="s">
        <v>18</v>
      </c>
      <c r="Q1074" s="58"/>
      <c r="R1074" s="591"/>
    </row>
    <row r="1075" ht="35.25" customHeight="1">
      <c r="A1075" s="63" t="s">
        <v>12079</v>
      </c>
      <c r="B1075" s="60" t="s">
        <v>6498</v>
      </c>
      <c r="C1075" s="60" t="s">
        <v>571</v>
      </c>
      <c r="D1075" s="63" t="s">
        <v>18</v>
      </c>
      <c r="E1075" s="63" t="s">
        <v>14129</v>
      </c>
      <c r="F1075" s="63" t="s">
        <v>1608</v>
      </c>
      <c r="G1075" s="60" t="s">
        <v>18</v>
      </c>
      <c r="H1075" s="126">
        <v>43161.0</v>
      </c>
      <c r="I1075" s="76">
        <v>43173.0</v>
      </c>
      <c r="J1075" s="121" t="s">
        <v>14130</v>
      </c>
      <c r="K1075" s="59">
        <v>5974000.0</v>
      </c>
      <c r="L1075" s="60" t="s">
        <v>18</v>
      </c>
      <c r="M1075" s="63" t="s">
        <v>18</v>
      </c>
      <c r="N1075" s="59" t="s">
        <v>18</v>
      </c>
      <c r="Q1075" s="58"/>
      <c r="R1075" s="591"/>
    </row>
    <row r="1076">
      <c r="A1076" s="63" t="s">
        <v>12175</v>
      </c>
      <c r="B1076" s="60" t="s">
        <v>328</v>
      </c>
      <c r="C1076" s="60" t="s">
        <v>93</v>
      </c>
      <c r="D1076" s="63">
        <v>612.0</v>
      </c>
      <c r="E1076" s="63" t="s">
        <v>6601</v>
      </c>
      <c r="F1076" s="63" t="s">
        <v>1608</v>
      </c>
      <c r="G1076" s="60" t="s">
        <v>2440</v>
      </c>
      <c r="H1076" s="64">
        <v>43258.0</v>
      </c>
      <c r="I1076" s="64">
        <v>43269.0</v>
      </c>
      <c r="J1076" s="121" t="s">
        <v>14131</v>
      </c>
      <c r="K1076" s="59">
        <v>4785115.0</v>
      </c>
      <c r="L1076" s="60" t="s">
        <v>6603</v>
      </c>
      <c r="M1076" s="61" t="s">
        <v>6604</v>
      </c>
      <c r="N1076" s="59" t="s">
        <v>18</v>
      </c>
      <c r="Q1076" s="58"/>
      <c r="R1076" s="591"/>
    </row>
    <row r="1077" ht="34.5" customHeight="1">
      <c r="A1077" s="63" t="s">
        <v>12175</v>
      </c>
      <c r="B1077" s="60" t="s">
        <v>328</v>
      </c>
      <c r="C1077" s="60" t="s">
        <v>93</v>
      </c>
      <c r="D1077" s="63" t="s">
        <v>18</v>
      </c>
      <c r="E1077" s="63" t="s">
        <v>6601</v>
      </c>
      <c r="F1077" s="63" t="s">
        <v>1608</v>
      </c>
      <c r="G1077" s="60" t="s">
        <v>2440</v>
      </c>
      <c r="H1077" s="64">
        <v>43280.0</v>
      </c>
      <c r="I1077" s="64">
        <v>43280.0</v>
      </c>
      <c r="J1077" s="121" t="s">
        <v>14132</v>
      </c>
      <c r="K1077" s="59">
        <v>4785115.0</v>
      </c>
      <c r="L1077" s="60" t="s">
        <v>14133</v>
      </c>
      <c r="M1077" s="61" t="s">
        <v>6604</v>
      </c>
      <c r="N1077" s="59" t="s">
        <v>18</v>
      </c>
      <c r="Q1077" s="58"/>
      <c r="R1077" s="591"/>
    </row>
    <row r="1078">
      <c r="A1078" s="63" t="s">
        <v>12175</v>
      </c>
      <c r="B1078" s="60" t="s">
        <v>328</v>
      </c>
      <c r="C1078" s="60" t="s">
        <v>93</v>
      </c>
      <c r="D1078" s="63" t="s">
        <v>18</v>
      </c>
      <c r="E1078" s="63" t="s">
        <v>6601</v>
      </c>
      <c r="F1078" s="63" t="s">
        <v>1608</v>
      </c>
      <c r="G1078" s="60" t="s">
        <v>2440</v>
      </c>
      <c r="H1078" s="126">
        <v>43311.0</v>
      </c>
      <c r="I1078" s="126">
        <v>43311.0</v>
      </c>
      <c r="J1078" s="121" t="s">
        <v>14134</v>
      </c>
      <c r="K1078" s="59">
        <v>4785115.0</v>
      </c>
      <c r="L1078" s="60" t="s">
        <v>14133</v>
      </c>
      <c r="M1078" s="61" t="s">
        <v>6604</v>
      </c>
      <c r="N1078" s="66">
        <v>1188094.2</v>
      </c>
      <c r="Q1078" s="58"/>
      <c r="R1078" s="591"/>
    </row>
    <row r="1079" ht="22.5" customHeight="1">
      <c r="A1079" s="63" t="s">
        <v>12103</v>
      </c>
      <c r="B1079" s="60" t="s">
        <v>2469</v>
      </c>
      <c r="C1079" s="60" t="s">
        <v>116</v>
      </c>
      <c r="D1079" s="63">
        <v>176.0</v>
      </c>
      <c r="E1079" s="63" t="s">
        <v>14135</v>
      </c>
      <c r="F1079" s="63" t="s">
        <v>1608</v>
      </c>
      <c r="G1079" s="60" t="s">
        <v>8389</v>
      </c>
      <c r="H1079" s="126">
        <v>43140.0</v>
      </c>
      <c r="I1079" s="126">
        <v>43150.0</v>
      </c>
      <c r="J1079" s="121" t="s">
        <v>14136</v>
      </c>
      <c r="K1079" s="59">
        <v>4.9444998E7</v>
      </c>
      <c r="L1079" s="60" t="s">
        <v>18</v>
      </c>
      <c r="M1079" s="63" t="s">
        <v>18</v>
      </c>
      <c r="N1079" s="59" t="s">
        <v>18</v>
      </c>
      <c r="Q1079" s="58"/>
      <c r="R1079" s="591"/>
    </row>
    <row r="1080">
      <c r="A1080" s="63" t="s">
        <v>12103</v>
      </c>
      <c r="B1080" s="60" t="s">
        <v>791</v>
      </c>
      <c r="C1080" s="60" t="s">
        <v>8449</v>
      </c>
      <c r="D1080" s="63">
        <v>121.0</v>
      </c>
      <c r="E1080" s="63" t="s">
        <v>14137</v>
      </c>
      <c r="F1080" s="63" t="s">
        <v>1608</v>
      </c>
      <c r="G1080" s="60" t="s">
        <v>5736</v>
      </c>
      <c r="H1080" s="126">
        <v>43139.0</v>
      </c>
      <c r="I1080" s="126">
        <v>43159.0</v>
      </c>
      <c r="J1080" s="121" t="s">
        <v>14138</v>
      </c>
      <c r="K1080" s="59">
        <v>3.1796125E7</v>
      </c>
      <c r="L1080" s="60" t="s">
        <v>18</v>
      </c>
      <c r="M1080" s="63" t="s">
        <v>18</v>
      </c>
      <c r="N1080" s="59" t="s">
        <v>18</v>
      </c>
      <c r="Q1080" s="58"/>
      <c r="R1080" s="591"/>
    </row>
    <row r="1081">
      <c r="A1081" s="63" t="s">
        <v>12103</v>
      </c>
      <c r="B1081" s="60" t="s">
        <v>791</v>
      </c>
      <c r="C1081" s="60" t="s">
        <v>8449</v>
      </c>
      <c r="D1081" s="63">
        <v>151.0</v>
      </c>
      <c r="E1081" s="63" t="s">
        <v>8450</v>
      </c>
      <c r="F1081" s="63" t="s">
        <v>1608</v>
      </c>
      <c r="G1081" s="60" t="s">
        <v>5736</v>
      </c>
      <c r="H1081" s="126">
        <v>43147.0</v>
      </c>
      <c r="I1081" s="126">
        <v>43159.0</v>
      </c>
      <c r="J1081" s="121" t="s">
        <v>14139</v>
      </c>
      <c r="K1081" s="59">
        <v>2.4006101E7</v>
      </c>
      <c r="L1081" s="60" t="s">
        <v>18</v>
      </c>
      <c r="M1081" s="63" t="s">
        <v>18</v>
      </c>
      <c r="N1081" s="59" t="s">
        <v>18</v>
      </c>
      <c r="Q1081" s="58"/>
      <c r="R1081" s="591"/>
    </row>
    <row r="1082">
      <c r="A1082" s="63" t="s">
        <v>12103</v>
      </c>
      <c r="B1082" s="60" t="s">
        <v>791</v>
      </c>
      <c r="C1082" s="60" t="s">
        <v>8449</v>
      </c>
      <c r="D1082" s="63">
        <v>585.0</v>
      </c>
      <c r="E1082" s="63" t="s">
        <v>8450</v>
      </c>
      <c r="F1082" s="63" t="s">
        <v>1608</v>
      </c>
      <c r="G1082" s="60" t="s">
        <v>5736</v>
      </c>
      <c r="H1082" s="126">
        <v>43256.0</v>
      </c>
      <c r="I1082" s="126">
        <v>43301.0</v>
      </c>
      <c r="J1082" s="121" t="s">
        <v>14140</v>
      </c>
      <c r="K1082" s="59">
        <v>5.0969344E7</v>
      </c>
      <c r="L1082" s="60" t="s">
        <v>18</v>
      </c>
      <c r="M1082" s="63" t="s">
        <v>18</v>
      </c>
      <c r="N1082" s="59" t="s">
        <v>18</v>
      </c>
      <c r="Q1082" s="58"/>
      <c r="R1082" s="591"/>
    </row>
    <row r="1083">
      <c r="A1083" s="63">
        <v>2.0</v>
      </c>
      <c r="B1083" s="60" t="s">
        <v>791</v>
      </c>
      <c r="C1083" s="60" t="s">
        <v>8449</v>
      </c>
      <c r="D1083" s="63">
        <v>661.0</v>
      </c>
      <c r="E1083" s="63" t="s">
        <v>8450</v>
      </c>
      <c r="F1083" s="63" t="s">
        <v>1608</v>
      </c>
      <c r="G1083" s="60" t="s">
        <v>5736</v>
      </c>
      <c r="H1083" s="126">
        <v>43326.0</v>
      </c>
      <c r="I1083" s="126">
        <v>43356.0</v>
      </c>
      <c r="J1083" s="121" t="s">
        <v>14141</v>
      </c>
      <c r="K1083" s="63" t="s">
        <v>18</v>
      </c>
      <c r="L1083" s="60" t="s">
        <v>18</v>
      </c>
      <c r="M1083" s="63" t="s">
        <v>18</v>
      </c>
      <c r="N1083" s="59" t="s">
        <v>18</v>
      </c>
      <c r="Q1083" s="58"/>
      <c r="R1083" s="591"/>
    </row>
    <row r="1084">
      <c r="A1084" s="63">
        <v>2.0</v>
      </c>
      <c r="B1084" s="60" t="s">
        <v>791</v>
      </c>
      <c r="C1084" s="60" t="s">
        <v>8449</v>
      </c>
      <c r="D1084" s="63">
        <v>1097.0</v>
      </c>
      <c r="E1084" s="63" t="s">
        <v>8450</v>
      </c>
      <c r="F1084" s="63" t="s">
        <v>1608</v>
      </c>
      <c r="G1084" s="60" t="s">
        <v>5736</v>
      </c>
      <c r="H1084" s="126">
        <v>43398.0</v>
      </c>
      <c r="I1084" s="126">
        <v>43417.0</v>
      </c>
      <c r="J1084" s="121" t="s">
        <v>14142</v>
      </c>
      <c r="K1084" s="256">
        <v>5.6126327E7</v>
      </c>
      <c r="L1084" s="60" t="s">
        <v>18</v>
      </c>
      <c r="M1084" s="63" t="s">
        <v>18</v>
      </c>
      <c r="N1084" s="59" t="s">
        <v>18</v>
      </c>
      <c r="Q1084" s="58"/>
      <c r="R1084" s="591"/>
    </row>
    <row r="1085">
      <c r="A1085" s="63">
        <v>2.0</v>
      </c>
      <c r="B1085" s="60" t="s">
        <v>791</v>
      </c>
      <c r="C1085" s="60" t="s">
        <v>8449</v>
      </c>
      <c r="D1085" s="63" t="s">
        <v>18</v>
      </c>
      <c r="E1085" s="63" t="s">
        <v>8450</v>
      </c>
      <c r="F1085" s="63" t="s">
        <v>1608</v>
      </c>
      <c r="G1085" s="60" t="s">
        <v>5736</v>
      </c>
      <c r="H1085" s="126">
        <v>43459.0</v>
      </c>
      <c r="I1085" s="63" t="s">
        <v>18</v>
      </c>
      <c r="J1085" s="121" t="s">
        <v>14143</v>
      </c>
      <c r="K1085" s="256">
        <v>5.6126327E7</v>
      </c>
      <c r="L1085" s="60" t="s">
        <v>18</v>
      </c>
      <c r="M1085" s="63" t="s">
        <v>18</v>
      </c>
      <c r="N1085" s="59" t="s">
        <v>18</v>
      </c>
      <c r="Q1085" s="58"/>
      <c r="R1085" s="591"/>
    </row>
    <row r="1086">
      <c r="A1086" s="228" t="s">
        <v>309</v>
      </c>
      <c r="B1086" s="229" t="s">
        <v>580</v>
      </c>
      <c r="C1086" s="229" t="s">
        <v>13608</v>
      </c>
      <c r="D1086" s="114" t="s">
        <v>18</v>
      </c>
      <c r="E1086" s="228" t="s">
        <v>13609</v>
      </c>
      <c r="F1086" s="228" t="s">
        <v>1608</v>
      </c>
      <c r="G1086" s="229" t="s">
        <v>18</v>
      </c>
      <c r="H1086" s="116">
        <v>43446.0</v>
      </c>
      <c r="I1086" s="116">
        <v>43446.0</v>
      </c>
      <c r="J1086" s="232" t="s">
        <v>14144</v>
      </c>
      <c r="K1086" s="256">
        <v>385000.0</v>
      </c>
      <c r="L1086" s="229" t="s">
        <v>14145</v>
      </c>
      <c r="M1086" s="109" t="s">
        <v>14146</v>
      </c>
      <c r="N1086" s="236">
        <v>115500.0</v>
      </c>
      <c r="Q1086" s="58"/>
      <c r="R1086" s="591"/>
    </row>
    <row r="1087">
      <c r="A1087" s="228" t="s">
        <v>309</v>
      </c>
      <c r="B1087" s="229" t="s">
        <v>580</v>
      </c>
      <c r="C1087" s="229" t="s">
        <v>13608</v>
      </c>
      <c r="D1087" s="114">
        <v>451.0</v>
      </c>
      <c r="E1087" s="228" t="s">
        <v>13609</v>
      </c>
      <c r="F1087" s="228" t="s">
        <v>1608</v>
      </c>
      <c r="G1087" s="229" t="s">
        <v>18</v>
      </c>
      <c r="H1087" s="116">
        <v>43257.0</v>
      </c>
      <c r="I1087" s="116">
        <v>43257.0</v>
      </c>
      <c r="J1087" s="232" t="s">
        <v>14147</v>
      </c>
      <c r="K1087" s="256">
        <v>385000.0</v>
      </c>
      <c r="L1087" s="229" t="s">
        <v>14145</v>
      </c>
      <c r="M1087" s="109" t="s">
        <v>14146</v>
      </c>
      <c r="N1087" s="236">
        <v>269500.0</v>
      </c>
      <c r="Q1087" s="58"/>
      <c r="R1087" s="591"/>
    </row>
    <row r="1088">
      <c r="A1088" s="63" t="s">
        <v>309</v>
      </c>
      <c r="B1088" s="60" t="s">
        <v>580</v>
      </c>
      <c r="C1088" s="60" t="s">
        <v>13608</v>
      </c>
      <c r="D1088" s="63">
        <v>122.0</v>
      </c>
      <c r="E1088" s="63" t="s">
        <v>13609</v>
      </c>
      <c r="F1088" s="63" t="s">
        <v>1608</v>
      </c>
      <c r="G1088" s="60" t="s">
        <v>18</v>
      </c>
      <c r="H1088" s="126">
        <v>43147.0</v>
      </c>
      <c r="I1088" s="126">
        <v>43165.0</v>
      </c>
      <c r="J1088" s="121" t="s">
        <v>14148</v>
      </c>
      <c r="K1088" s="59">
        <v>385000.0</v>
      </c>
      <c r="L1088" s="60" t="s">
        <v>18</v>
      </c>
      <c r="M1088" s="63" t="s">
        <v>18</v>
      </c>
      <c r="N1088" s="59" t="s">
        <v>18</v>
      </c>
      <c r="Q1088" s="58"/>
      <c r="R1088" s="591"/>
    </row>
    <row r="1089">
      <c r="A1089" s="63" t="s">
        <v>309</v>
      </c>
      <c r="B1089" s="60" t="s">
        <v>580</v>
      </c>
      <c r="C1089" s="60" t="s">
        <v>13608</v>
      </c>
      <c r="D1089" s="63" t="s">
        <v>18</v>
      </c>
      <c r="E1089" s="63" t="s">
        <v>13609</v>
      </c>
      <c r="F1089" s="63" t="s">
        <v>1608</v>
      </c>
      <c r="G1089" s="60" t="s">
        <v>18</v>
      </c>
      <c r="H1089" s="76">
        <v>43165.0</v>
      </c>
      <c r="I1089" s="76">
        <v>43173.0</v>
      </c>
      <c r="J1089" s="121" t="s">
        <v>14149</v>
      </c>
      <c r="K1089" s="59">
        <v>385000.0</v>
      </c>
      <c r="L1089" s="60" t="s">
        <v>18</v>
      </c>
      <c r="M1089" s="63" t="s">
        <v>18</v>
      </c>
      <c r="N1089" s="59" t="s">
        <v>18</v>
      </c>
      <c r="Q1089" s="58"/>
      <c r="R1089" s="591"/>
    </row>
    <row r="1090" ht="35.25" customHeight="1">
      <c r="A1090" s="63" t="s">
        <v>309</v>
      </c>
      <c r="B1090" s="60" t="s">
        <v>580</v>
      </c>
      <c r="C1090" s="60" t="s">
        <v>13608</v>
      </c>
      <c r="D1090" s="63" t="s">
        <v>18</v>
      </c>
      <c r="E1090" s="63" t="s">
        <v>13609</v>
      </c>
      <c r="F1090" s="63" t="s">
        <v>1608</v>
      </c>
      <c r="G1090" s="60" t="s">
        <v>18</v>
      </c>
      <c r="H1090" s="76">
        <v>43173.0</v>
      </c>
      <c r="I1090" s="76">
        <v>43173.0</v>
      </c>
      <c r="J1090" s="121" t="s">
        <v>14150</v>
      </c>
      <c r="K1090" s="59">
        <v>385000.0</v>
      </c>
      <c r="L1090" s="60" t="s">
        <v>18</v>
      </c>
      <c r="M1090" s="63" t="s">
        <v>18</v>
      </c>
      <c r="N1090" s="59" t="s">
        <v>18</v>
      </c>
      <c r="O1090" s="157"/>
      <c r="P1090" s="157"/>
      <c r="Q1090" s="156"/>
      <c r="R1090" s="244"/>
      <c r="S1090" s="157"/>
      <c r="T1090" s="157"/>
      <c r="U1090" s="157"/>
      <c r="V1090" s="157"/>
      <c r="W1090" s="157"/>
      <c r="X1090" s="157"/>
      <c r="Y1090" s="157"/>
      <c r="Z1090" s="157"/>
      <c r="AA1090" s="157"/>
      <c r="AB1090" s="157"/>
      <c r="AC1090" s="157"/>
      <c r="AD1090" s="157"/>
    </row>
    <row r="1091">
      <c r="A1091" s="63" t="s">
        <v>309</v>
      </c>
      <c r="B1091" s="60" t="s">
        <v>580</v>
      </c>
      <c r="C1091" s="60" t="s">
        <v>13608</v>
      </c>
      <c r="D1091" s="63" t="s">
        <v>18</v>
      </c>
      <c r="E1091" s="63" t="s">
        <v>13609</v>
      </c>
      <c r="F1091" s="63" t="s">
        <v>1608</v>
      </c>
      <c r="G1091" s="60" t="s">
        <v>18</v>
      </c>
      <c r="H1091" s="76">
        <v>43173.0</v>
      </c>
      <c r="I1091" s="76">
        <v>43179.0</v>
      </c>
      <c r="J1091" s="121" t="s">
        <v>14151</v>
      </c>
      <c r="K1091" s="59">
        <v>385000.0</v>
      </c>
      <c r="L1091" s="60" t="s">
        <v>18</v>
      </c>
      <c r="M1091" s="63" t="s">
        <v>18</v>
      </c>
      <c r="N1091" s="59" t="s">
        <v>18</v>
      </c>
      <c r="Q1091" s="58"/>
      <c r="R1091" s="591"/>
    </row>
    <row r="1092">
      <c r="A1092" s="63" t="s">
        <v>309</v>
      </c>
      <c r="B1092" s="60" t="s">
        <v>580</v>
      </c>
      <c r="C1092" s="60" t="s">
        <v>13608</v>
      </c>
      <c r="D1092" s="63" t="s">
        <v>18</v>
      </c>
      <c r="E1092" s="63" t="s">
        <v>13609</v>
      </c>
      <c r="F1092" s="63" t="s">
        <v>1608</v>
      </c>
      <c r="G1092" s="60" t="s">
        <v>18</v>
      </c>
      <c r="H1092" s="76">
        <v>43180.0</v>
      </c>
      <c r="I1092" s="76">
        <v>43186.0</v>
      </c>
      <c r="J1092" s="121" t="s">
        <v>14152</v>
      </c>
      <c r="K1092" s="59">
        <v>385000.0</v>
      </c>
      <c r="L1092" s="60" t="s">
        <v>18</v>
      </c>
      <c r="M1092" s="63" t="s">
        <v>18</v>
      </c>
      <c r="N1092" s="59" t="s">
        <v>18</v>
      </c>
      <c r="Q1092" s="58"/>
      <c r="R1092" s="591"/>
    </row>
    <row r="1093">
      <c r="A1093" s="63" t="s">
        <v>309</v>
      </c>
      <c r="B1093" s="60" t="s">
        <v>580</v>
      </c>
      <c r="C1093" s="60" t="s">
        <v>13608</v>
      </c>
      <c r="D1093" s="63" t="s">
        <v>18</v>
      </c>
      <c r="E1093" s="63" t="s">
        <v>13609</v>
      </c>
      <c r="F1093" s="63" t="s">
        <v>1608</v>
      </c>
      <c r="G1093" s="60" t="s">
        <v>18</v>
      </c>
      <c r="H1093" s="76">
        <v>43192.0</v>
      </c>
      <c r="I1093" s="76">
        <v>43192.0</v>
      </c>
      <c r="J1093" s="121" t="s">
        <v>14153</v>
      </c>
      <c r="K1093" s="59">
        <v>385000.0</v>
      </c>
      <c r="L1093" s="60" t="s">
        <v>14145</v>
      </c>
      <c r="M1093" s="63" t="s">
        <v>18</v>
      </c>
      <c r="N1093" s="59" t="s">
        <v>18</v>
      </c>
      <c r="Q1093" s="58"/>
      <c r="R1093" s="591"/>
    </row>
    <row r="1094">
      <c r="A1094" s="63" t="s">
        <v>309</v>
      </c>
      <c r="B1094" s="60" t="s">
        <v>580</v>
      </c>
      <c r="C1094" s="60" t="s">
        <v>13608</v>
      </c>
      <c r="D1094" s="63" t="s">
        <v>18</v>
      </c>
      <c r="E1094" s="63" t="s">
        <v>13609</v>
      </c>
      <c r="F1094" s="63" t="s">
        <v>1608</v>
      </c>
      <c r="G1094" s="60" t="s">
        <v>18</v>
      </c>
      <c r="H1094" s="76">
        <v>43236.0</v>
      </c>
      <c r="I1094" s="76">
        <v>43236.0</v>
      </c>
      <c r="J1094" s="121" t="s">
        <v>14154</v>
      </c>
      <c r="K1094" s="59">
        <v>385000.0</v>
      </c>
      <c r="L1094" s="60" t="s">
        <v>14145</v>
      </c>
      <c r="M1094" s="109" t="s">
        <v>14146</v>
      </c>
      <c r="N1094" s="59" t="s">
        <v>18</v>
      </c>
      <c r="Q1094" s="58"/>
      <c r="R1094" s="591"/>
    </row>
    <row r="1095" ht="29.25" customHeight="1">
      <c r="A1095" s="228" t="s">
        <v>309</v>
      </c>
      <c r="B1095" s="229" t="s">
        <v>580</v>
      </c>
      <c r="C1095" s="229" t="s">
        <v>13608</v>
      </c>
      <c r="D1095" s="114">
        <v>451.0</v>
      </c>
      <c r="E1095" s="228" t="s">
        <v>13609</v>
      </c>
      <c r="F1095" s="228" t="s">
        <v>1608</v>
      </c>
      <c r="G1095" s="229" t="s">
        <v>18</v>
      </c>
      <c r="H1095" s="116">
        <v>43236.0</v>
      </c>
      <c r="I1095" s="116">
        <v>43237.0</v>
      </c>
      <c r="J1095" s="232" t="s">
        <v>14155</v>
      </c>
      <c r="K1095" s="256">
        <v>385000.0</v>
      </c>
      <c r="L1095" s="229" t="s">
        <v>14145</v>
      </c>
      <c r="M1095" s="109" t="s">
        <v>14146</v>
      </c>
      <c r="N1095" s="256" t="s">
        <v>18</v>
      </c>
      <c r="O1095" s="152"/>
      <c r="P1095" s="152"/>
      <c r="Q1095" s="58"/>
      <c r="R1095" s="591"/>
      <c r="S1095" s="152"/>
      <c r="T1095" s="152"/>
      <c r="U1095" s="152"/>
      <c r="V1095" s="152"/>
      <c r="W1095" s="152"/>
      <c r="X1095" s="152"/>
      <c r="Y1095" s="152"/>
      <c r="Z1095" s="152"/>
      <c r="AA1095" s="152"/>
      <c r="AB1095" s="152"/>
      <c r="AC1095" s="152"/>
      <c r="AD1095" s="152"/>
    </row>
    <row r="1096" ht="39.0" customHeight="1">
      <c r="A1096" s="63" t="s">
        <v>4898</v>
      </c>
      <c r="B1096" s="60" t="s">
        <v>6634</v>
      </c>
      <c r="C1096" s="60" t="s">
        <v>6635</v>
      </c>
      <c r="D1096" s="63">
        <v>423.0</v>
      </c>
      <c r="E1096" s="63" t="s">
        <v>6636</v>
      </c>
      <c r="F1096" s="63" t="s">
        <v>1608</v>
      </c>
      <c r="G1096" s="60" t="s">
        <v>18</v>
      </c>
      <c r="H1096" s="126">
        <v>43228.0</v>
      </c>
      <c r="I1096" s="126">
        <v>43228.0</v>
      </c>
      <c r="J1096" s="121" t="s">
        <v>14156</v>
      </c>
      <c r="K1096" s="59">
        <v>354942.0</v>
      </c>
      <c r="L1096" s="60" t="s">
        <v>18</v>
      </c>
      <c r="M1096" s="63" t="s">
        <v>18</v>
      </c>
      <c r="N1096" s="59" t="s">
        <v>18</v>
      </c>
      <c r="Q1096" s="58"/>
      <c r="R1096" s="591"/>
    </row>
    <row r="1097">
      <c r="A1097" s="63" t="s">
        <v>4898</v>
      </c>
      <c r="B1097" s="60" t="s">
        <v>6634</v>
      </c>
      <c r="C1097" s="60" t="s">
        <v>6635</v>
      </c>
      <c r="D1097" s="63" t="s">
        <v>18</v>
      </c>
      <c r="E1097" s="63" t="s">
        <v>6636</v>
      </c>
      <c r="F1097" s="63" t="s">
        <v>1608</v>
      </c>
      <c r="G1097" s="60" t="s">
        <v>18</v>
      </c>
      <c r="H1097" s="126">
        <v>43298.0</v>
      </c>
      <c r="I1097" s="126">
        <v>43298.0</v>
      </c>
      <c r="J1097" s="121" t="s">
        <v>14157</v>
      </c>
      <c r="K1097" s="59">
        <v>354942.0</v>
      </c>
      <c r="L1097" s="60" t="s">
        <v>6638</v>
      </c>
      <c r="M1097" s="61" t="s">
        <v>6639</v>
      </c>
      <c r="N1097" s="59" t="s">
        <v>18</v>
      </c>
      <c r="Q1097" s="58"/>
      <c r="R1097" s="591"/>
    </row>
    <row r="1098" ht="41.25" customHeight="1">
      <c r="A1098" s="63" t="s">
        <v>12079</v>
      </c>
      <c r="B1098" s="60" t="s">
        <v>1216</v>
      </c>
      <c r="C1098" s="60" t="s">
        <v>326</v>
      </c>
      <c r="D1098" s="63" t="s">
        <v>18</v>
      </c>
      <c r="E1098" s="63" t="s">
        <v>14158</v>
      </c>
      <c r="F1098" s="63" t="s">
        <v>1608</v>
      </c>
      <c r="G1098" s="60" t="s">
        <v>18</v>
      </c>
      <c r="H1098" s="126">
        <v>43157.0</v>
      </c>
      <c r="I1098" s="126">
        <v>43157.0</v>
      </c>
      <c r="J1098" s="121" t="s">
        <v>14159</v>
      </c>
      <c r="K1098" s="59">
        <v>1295024.0</v>
      </c>
      <c r="L1098" s="60" t="s">
        <v>18</v>
      </c>
      <c r="M1098" s="63" t="s">
        <v>18</v>
      </c>
      <c r="N1098" s="59" t="s">
        <v>18</v>
      </c>
      <c r="Q1098" s="58"/>
      <c r="R1098" s="591"/>
    </row>
    <row r="1099">
      <c r="A1099" s="63" t="s">
        <v>12079</v>
      </c>
      <c r="B1099" s="60" t="s">
        <v>1216</v>
      </c>
      <c r="C1099" s="60" t="s">
        <v>326</v>
      </c>
      <c r="D1099" s="63" t="s">
        <v>18</v>
      </c>
      <c r="E1099" s="63" t="s">
        <v>14158</v>
      </c>
      <c r="F1099" s="63" t="s">
        <v>1608</v>
      </c>
      <c r="G1099" s="60" t="s">
        <v>18</v>
      </c>
      <c r="H1099" s="126">
        <v>43175.0</v>
      </c>
      <c r="I1099" s="126">
        <v>43175.0</v>
      </c>
      <c r="J1099" s="121" t="s">
        <v>14160</v>
      </c>
      <c r="K1099" s="59">
        <v>1295024.0</v>
      </c>
      <c r="L1099" s="60" t="s">
        <v>18</v>
      </c>
      <c r="M1099" s="63" t="s">
        <v>18</v>
      </c>
      <c r="N1099" s="59" t="s">
        <v>18</v>
      </c>
      <c r="Q1099" s="58"/>
      <c r="R1099" s="591"/>
    </row>
    <row r="1100">
      <c r="A1100" s="63" t="s">
        <v>12079</v>
      </c>
      <c r="B1100" s="60" t="s">
        <v>1216</v>
      </c>
      <c r="C1100" s="60" t="s">
        <v>326</v>
      </c>
      <c r="D1100" s="63" t="s">
        <v>18</v>
      </c>
      <c r="E1100" s="63" t="s">
        <v>14158</v>
      </c>
      <c r="F1100" s="63" t="s">
        <v>1608</v>
      </c>
      <c r="G1100" s="60" t="s">
        <v>18</v>
      </c>
      <c r="H1100" s="126">
        <v>43236.0</v>
      </c>
      <c r="I1100" s="126">
        <v>43236.0</v>
      </c>
      <c r="J1100" s="121" t="s">
        <v>14161</v>
      </c>
      <c r="K1100" s="59">
        <v>1317222.0</v>
      </c>
      <c r="L1100" s="60" t="s">
        <v>18</v>
      </c>
      <c r="M1100" s="63" t="s">
        <v>18</v>
      </c>
      <c r="N1100" s="59" t="s">
        <v>18</v>
      </c>
      <c r="Q1100" s="58"/>
      <c r="R1100" s="591"/>
    </row>
    <row r="1101" ht="33.75" customHeight="1">
      <c r="A1101" s="63" t="s">
        <v>12079</v>
      </c>
      <c r="B1101" s="60" t="s">
        <v>14162</v>
      </c>
      <c r="C1101" s="60" t="s">
        <v>2980</v>
      </c>
      <c r="D1101" s="63">
        <v>225.0</v>
      </c>
      <c r="E1101" s="63" t="s">
        <v>14163</v>
      </c>
      <c r="F1101" s="63" t="s">
        <v>1608</v>
      </c>
      <c r="G1101" s="60" t="s">
        <v>18</v>
      </c>
      <c r="H1101" s="126">
        <v>43157.0</v>
      </c>
      <c r="I1101" s="126">
        <v>43165.0</v>
      </c>
      <c r="J1101" s="121" t="s">
        <v>14164</v>
      </c>
      <c r="K1101" s="59" t="s">
        <v>18</v>
      </c>
      <c r="L1101" s="60" t="s">
        <v>18</v>
      </c>
      <c r="M1101" s="63" t="s">
        <v>18</v>
      </c>
      <c r="N1101" s="59" t="s">
        <v>18</v>
      </c>
      <c r="Q1101" s="58"/>
      <c r="R1101" s="591"/>
    </row>
    <row r="1102" ht="22.5" customHeight="1">
      <c r="A1102" s="63" t="s">
        <v>12079</v>
      </c>
      <c r="B1102" s="60" t="s">
        <v>14165</v>
      </c>
      <c r="C1102" s="60" t="s">
        <v>120</v>
      </c>
      <c r="D1102" s="63">
        <v>251.0</v>
      </c>
      <c r="E1102" s="63" t="s">
        <v>14166</v>
      </c>
      <c r="F1102" s="63" t="s">
        <v>1608</v>
      </c>
      <c r="G1102" s="60" t="s">
        <v>18</v>
      </c>
      <c r="H1102" s="126">
        <v>43159.0</v>
      </c>
      <c r="I1102" s="126">
        <v>43160.0</v>
      </c>
      <c r="J1102" s="121" t="s">
        <v>14167</v>
      </c>
      <c r="K1102" s="59">
        <v>908040.0</v>
      </c>
      <c r="L1102" s="60" t="s">
        <v>18</v>
      </c>
      <c r="M1102" s="63" t="s">
        <v>18</v>
      </c>
      <c r="N1102" s="59" t="s">
        <v>18</v>
      </c>
      <c r="Q1102" s="58"/>
      <c r="R1102" s="591"/>
    </row>
    <row r="1103" ht="24.0" customHeight="1">
      <c r="A1103" s="63" t="s">
        <v>12103</v>
      </c>
      <c r="B1103" s="60" t="s">
        <v>8490</v>
      </c>
      <c r="C1103" s="60" t="s">
        <v>120</v>
      </c>
      <c r="D1103" s="63">
        <v>257.0</v>
      </c>
      <c r="E1103" s="63" t="s">
        <v>8491</v>
      </c>
      <c r="F1103" s="63" t="s">
        <v>1608</v>
      </c>
      <c r="G1103" s="60" t="s">
        <v>18</v>
      </c>
      <c r="H1103" s="126">
        <v>43164.0</v>
      </c>
      <c r="I1103" s="126">
        <v>43165.0</v>
      </c>
      <c r="J1103" s="121" t="s">
        <v>14168</v>
      </c>
      <c r="K1103" s="59">
        <v>824335.0</v>
      </c>
      <c r="L1103" s="60" t="s">
        <v>18</v>
      </c>
      <c r="M1103" s="63" t="s">
        <v>18</v>
      </c>
      <c r="N1103" s="59" t="s">
        <v>18</v>
      </c>
      <c r="Q1103" s="58"/>
      <c r="R1103" s="591"/>
    </row>
    <row r="1104" ht="38.25" customHeight="1">
      <c r="A1104" s="63" t="s">
        <v>12103</v>
      </c>
      <c r="B1104" s="60" t="s">
        <v>8490</v>
      </c>
      <c r="C1104" s="60" t="s">
        <v>120</v>
      </c>
      <c r="D1104" s="63" t="s">
        <v>18</v>
      </c>
      <c r="E1104" s="63" t="s">
        <v>8491</v>
      </c>
      <c r="F1104" s="63" t="s">
        <v>1608</v>
      </c>
      <c r="G1104" s="60" t="s">
        <v>18</v>
      </c>
      <c r="H1104" s="76">
        <v>43165.0</v>
      </c>
      <c r="I1104" s="76">
        <v>43173.0</v>
      </c>
      <c r="J1104" s="121" t="s">
        <v>14169</v>
      </c>
      <c r="K1104" s="59">
        <v>824335.0</v>
      </c>
      <c r="L1104" s="60" t="s">
        <v>18</v>
      </c>
      <c r="M1104" s="63" t="s">
        <v>18</v>
      </c>
      <c r="N1104" s="59" t="s">
        <v>18</v>
      </c>
      <c r="Q1104" s="58"/>
      <c r="R1104" s="591"/>
    </row>
    <row r="1105" ht="26.25" customHeight="1">
      <c r="A1105" s="63" t="s">
        <v>12103</v>
      </c>
      <c r="B1105" s="60" t="s">
        <v>8490</v>
      </c>
      <c r="C1105" s="60" t="s">
        <v>120</v>
      </c>
      <c r="D1105" s="63" t="s">
        <v>18</v>
      </c>
      <c r="E1105" s="63" t="s">
        <v>8491</v>
      </c>
      <c r="F1105" s="63" t="s">
        <v>1608</v>
      </c>
      <c r="G1105" s="60" t="s">
        <v>18</v>
      </c>
      <c r="H1105" s="76">
        <v>43173.0</v>
      </c>
      <c r="I1105" s="76">
        <v>43185.0</v>
      </c>
      <c r="J1105" s="121" t="s">
        <v>14170</v>
      </c>
      <c r="K1105" s="386">
        <v>824335.0</v>
      </c>
      <c r="L1105" s="60" t="s">
        <v>18</v>
      </c>
      <c r="M1105" s="63" t="s">
        <v>18</v>
      </c>
      <c r="N1105" s="59" t="s">
        <v>18</v>
      </c>
      <c r="O1105" s="152"/>
      <c r="P1105" s="152"/>
      <c r="Q1105" s="58"/>
      <c r="R1105" s="591"/>
      <c r="S1105" s="152"/>
      <c r="T1105" s="152"/>
      <c r="U1105" s="152"/>
      <c r="V1105" s="152"/>
      <c r="W1105" s="152"/>
      <c r="X1105" s="152"/>
      <c r="Y1105" s="152"/>
      <c r="Z1105" s="152"/>
      <c r="AA1105" s="152"/>
      <c r="AB1105" s="152"/>
      <c r="AC1105" s="152"/>
      <c r="AD1105" s="152"/>
    </row>
    <row r="1106" ht="24.75" customHeight="1">
      <c r="A1106" s="63" t="s">
        <v>12103</v>
      </c>
      <c r="B1106" s="60" t="s">
        <v>8490</v>
      </c>
      <c r="C1106" s="60" t="s">
        <v>120</v>
      </c>
      <c r="D1106" s="63" t="s">
        <v>18</v>
      </c>
      <c r="E1106" s="63" t="s">
        <v>8491</v>
      </c>
      <c r="F1106" s="63" t="s">
        <v>1608</v>
      </c>
      <c r="G1106" s="60" t="s">
        <v>18</v>
      </c>
      <c r="H1106" s="76">
        <v>43241.0</v>
      </c>
      <c r="I1106" s="76">
        <v>43242.0</v>
      </c>
      <c r="J1106" s="121" t="s">
        <v>14171</v>
      </c>
      <c r="K1106" s="386">
        <v>818965.0</v>
      </c>
      <c r="L1106" s="60" t="s">
        <v>8492</v>
      </c>
      <c r="M1106" s="63" t="s">
        <v>18</v>
      </c>
      <c r="N1106" s="59" t="s">
        <v>18</v>
      </c>
      <c r="O1106" s="152"/>
      <c r="P1106" s="152"/>
      <c r="Q1106" s="58"/>
      <c r="R1106" s="591"/>
      <c r="S1106" s="152"/>
      <c r="T1106" s="152"/>
      <c r="U1106" s="152"/>
      <c r="V1106" s="152"/>
      <c r="W1106" s="152"/>
      <c r="X1106" s="152"/>
      <c r="Y1106" s="152"/>
      <c r="Z1106" s="152"/>
      <c r="AA1106" s="152"/>
      <c r="AB1106" s="152"/>
      <c r="AC1106" s="152"/>
      <c r="AD1106" s="152"/>
    </row>
    <row r="1107" ht="24.0" customHeight="1">
      <c r="A1107" s="63" t="s">
        <v>12103</v>
      </c>
      <c r="B1107" s="60" t="s">
        <v>8490</v>
      </c>
      <c r="C1107" s="60" t="s">
        <v>120</v>
      </c>
      <c r="D1107" s="63" t="s">
        <v>18</v>
      </c>
      <c r="E1107" s="63" t="s">
        <v>8491</v>
      </c>
      <c r="F1107" s="63" t="s">
        <v>1608</v>
      </c>
      <c r="G1107" s="60" t="s">
        <v>18</v>
      </c>
      <c r="H1107" s="76">
        <v>43252.0</v>
      </c>
      <c r="I1107" s="76">
        <v>43256.0</v>
      </c>
      <c r="J1107" s="121" t="s">
        <v>14172</v>
      </c>
      <c r="K1107" s="386">
        <v>818965.0</v>
      </c>
      <c r="L1107" s="60" t="s">
        <v>8492</v>
      </c>
      <c r="M1107" s="63" t="s">
        <v>18</v>
      </c>
      <c r="N1107" s="59" t="s">
        <v>18</v>
      </c>
      <c r="O1107" s="152"/>
      <c r="P1107" s="152"/>
      <c r="Q1107" s="58"/>
      <c r="R1107" s="591"/>
      <c r="S1107" s="152"/>
      <c r="T1107" s="152"/>
      <c r="U1107" s="152"/>
      <c r="V1107" s="152"/>
      <c r="W1107" s="152"/>
      <c r="X1107" s="152"/>
      <c r="Y1107" s="152"/>
      <c r="Z1107" s="152"/>
      <c r="AA1107" s="152"/>
      <c r="AB1107" s="152"/>
      <c r="AC1107" s="152"/>
      <c r="AD1107" s="152"/>
    </row>
    <row r="1108" ht="34.5" customHeight="1">
      <c r="A1108" s="63" t="s">
        <v>12103</v>
      </c>
      <c r="B1108" s="60" t="s">
        <v>8490</v>
      </c>
      <c r="C1108" s="60" t="s">
        <v>120</v>
      </c>
      <c r="D1108" s="63">
        <v>762.0</v>
      </c>
      <c r="E1108" s="63" t="s">
        <v>8491</v>
      </c>
      <c r="F1108" s="63" t="s">
        <v>1608</v>
      </c>
      <c r="G1108" s="60" t="s">
        <v>18</v>
      </c>
      <c r="H1108" s="76">
        <v>43301.0</v>
      </c>
      <c r="I1108" s="76">
        <v>43304.0</v>
      </c>
      <c r="J1108" s="121" t="s">
        <v>14173</v>
      </c>
      <c r="K1108" s="386">
        <v>818965.0</v>
      </c>
      <c r="L1108" s="60" t="s">
        <v>8492</v>
      </c>
      <c r="M1108" s="61" t="s">
        <v>8493</v>
      </c>
      <c r="N1108" s="59" t="s">
        <v>18</v>
      </c>
      <c r="Q1108" s="58"/>
      <c r="R1108" s="591"/>
    </row>
    <row r="1109">
      <c r="A1109" s="63" t="s">
        <v>12103</v>
      </c>
      <c r="B1109" s="60" t="s">
        <v>8490</v>
      </c>
      <c r="C1109" s="60" t="s">
        <v>120</v>
      </c>
      <c r="D1109" s="63" t="s">
        <v>18</v>
      </c>
      <c r="E1109" s="63" t="s">
        <v>8491</v>
      </c>
      <c r="F1109" s="63" t="s">
        <v>1608</v>
      </c>
      <c r="G1109" s="60" t="s">
        <v>18</v>
      </c>
      <c r="H1109" s="76">
        <v>43356.0</v>
      </c>
      <c r="I1109" s="76">
        <v>43356.0</v>
      </c>
      <c r="J1109" s="121" t="s">
        <v>14174</v>
      </c>
      <c r="K1109" s="386">
        <v>818965.0</v>
      </c>
      <c r="L1109" s="60" t="s">
        <v>8492</v>
      </c>
      <c r="M1109" s="61" t="s">
        <v>8493</v>
      </c>
      <c r="N1109" s="66">
        <v>409482.5</v>
      </c>
      <c r="Q1109" s="58"/>
      <c r="R1109" s="591"/>
    </row>
    <row r="1110" ht="36.0" customHeight="1">
      <c r="A1110" s="63" t="s">
        <v>12079</v>
      </c>
      <c r="B1110" s="60" t="s">
        <v>14175</v>
      </c>
      <c r="C1110" s="60" t="s">
        <v>93</v>
      </c>
      <c r="D1110" s="63">
        <v>262.0</v>
      </c>
      <c r="E1110" s="63" t="s">
        <v>14176</v>
      </c>
      <c r="F1110" s="63" t="s">
        <v>1608</v>
      </c>
      <c r="G1110" s="60" t="s">
        <v>18</v>
      </c>
      <c r="H1110" s="126">
        <v>43165.0</v>
      </c>
      <c r="I1110" s="126">
        <v>43165.0</v>
      </c>
      <c r="J1110" s="139" t="s">
        <v>14177</v>
      </c>
      <c r="K1110" s="59">
        <v>1278442.0</v>
      </c>
      <c r="L1110" s="60" t="s">
        <v>18</v>
      </c>
      <c r="M1110" s="63" t="s">
        <v>18</v>
      </c>
      <c r="N1110" s="59" t="s">
        <v>18</v>
      </c>
      <c r="Q1110" s="58"/>
      <c r="R1110" s="591"/>
    </row>
    <row r="1111" ht="36.0" customHeight="1">
      <c r="A1111" s="63" t="s">
        <v>12079</v>
      </c>
      <c r="B1111" s="60" t="s">
        <v>14175</v>
      </c>
      <c r="C1111" s="60" t="s">
        <v>93</v>
      </c>
      <c r="D1111" s="63" t="s">
        <v>18</v>
      </c>
      <c r="E1111" s="63" t="s">
        <v>14176</v>
      </c>
      <c r="F1111" s="63" t="s">
        <v>1608</v>
      </c>
      <c r="G1111" s="60" t="s">
        <v>18</v>
      </c>
      <c r="H1111" s="76">
        <v>43165.0</v>
      </c>
      <c r="I1111" s="76">
        <v>43173.0</v>
      </c>
      <c r="J1111" s="121" t="s">
        <v>14178</v>
      </c>
      <c r="K1111" s="59">
        <v>1278442.0</v>
      </c>
      <c r="L1111" s="60" t="s">
        <v>18</v>
      </c>
      <c r="M1111" s="63" t="s">
        <v>18</v>
      </c>
      <c r="N1111" s="59" t="s">
        <v>18</v>
      </c>
      <c r="Q1111" s="58"/>
      <c r="R1111" s="591"/>
    </row>
    <row r="1112">
      <c r="A1112" s="63" t="s">
        <v>12175</v>
      </c>
      <c r="B1112" s="60" t="s">
        <v>14179</v>
      </c>
      <c r="C1112" s="60" t="s">
        <v>14180</v>
      </c>
      <c r="D1112" s="63" t="s">
        <v>18</v>
      </c>
      <c r="E1112" s="63" t="s">
        <v>14181</v>
      </c>
      <c r="F1112" s="63" t="s">
        <v>1608</v>
      </c>
      <c r="G1112" s="60" t="s">
        <v>7166</v>
      </c>
      <c r="H1112" s="126">
        <v>43189.0</v>
      </c>
      <c r="I1112" s="76">
        <v>43189.0</v>
      </c>
      <c r="J1112" s="121" t="s">
        <v>14182</v>
      </c>
      <c r="K1112" s="59">
        <v>722039.0</v>
      </c>
      <c r="L1112" s="60" t="s">
        <v>14183</v>
      </c>
      <c r="M1112" s="61" t="s">
        <v>14184</v>
      </c>
      <c r="N1112" s="66">
        <v>493427.3</v>
      </c>
      <c r="Q1112" s="58"/>
      <c r="R1112" s="591"/>
    </row>
    <row r="1113" ht="23.25" customHeight="1">
      <c r="A1113" s="63" t="s">
        <v>12175</v>
      </c>
      <c r="B1113" s="60" t="s">
        <v>14179</v>
      </c>
      <c r="C1113" s="60" t="s">
        <v>14180</v>
      </c>
      <c r="D1113" s="63" t="s">
        <v>18</v>
      </c>
      <c r="E1113" s="63" t="s">
        <v>14181</v>
      </c>
      <c r="F1113" s="63" t="s">
        <v>1608</v>
      </c>
      <c r="G1113" s="60" t="s">
        <v>7166</v>
      </c>
      <c r="H1113" s="126">
        <v>43171.0</v>
      </c>
      <c r="I1113" s="76">
        <v>43175.0</v>
      </c>
      <c r="J1113" s="121" t="s">
        <v>14185</v>
      </c>
      <c r="K1113" s="59">
        <v>887031.0</v>
      </c>
      <c r="L1113" s="60" t="s">
        <v>14183</v>
      </c>
      <c r="M1113" s="61" t="s">
        <v>14184</v>
      </c>
      <c r="N1113" s="59" t="s">
        <v>18</v>
      </c>
      <c r="Q1113" s="58"/>
      <c r="R1113" s="591"/>
    </row>
    <row r="1114">
      <c r="A1114" s="63" t="s">
        <v>12175</v>
      </c>
      <c r="B1114" s="60" t="s">
        <v>14179</v>
      </c>
      <c r="C1114" s="60" t="s">
        <v>14180</v>
      </c>
      <c r="D1114" s="63" t="s">
        <v>18</v>
      </c>
      <c r="E1114" s="63" t="s">
        <v>14181</v>
      </c>
      <c r="F1114" s="63" t="s">
        <v>1608</v>
      </c>
      <c r="G1114" s="60" t="s">
        <v>7166</v>
      </c>
      <c r="H1114" s="126">
        <v>43175.0</v>
      </c>
      <c r="I1114" s="76">
        <v>43179.0</v>
      </c>
      <c r="J1114" s="121" t="s">
        <v>14186</v>
      </c>
      <c r="K1114" s="59">
        <v>722039.0</v>
      </c>
      <c r="L1114" s="60" t="s">
        <v>14183</v>
      </c>
      <c r="M1114" s="61" t="s">
        <v>14184</v>
      </c>
      <c r="N1114" s="59" t="s">
        <v>18</v>
      </c>
      <c r="Q1114" s="58"/>
      <c r="R1114" s="591"/>
    </row>
    <row r="1115">
      <c r="A1115" s="63" t="s">
        <v>12175</v>
      </c>
      <c r="B1115" s="60" t="s">
        <v>14179</v>
      </c>
      <c r="C1115" s="60" t="s">
        <v>14180</v>
      </c>
      <c r="D1115" s="63" t="s">
        <v>18</v>
      </c>
      <c r="E1115" s="63" t="s">
        <v>14181</v>
      </c>
      <c r="F1115" s="63" t="s">
        <v>1608</v>
      </c>
      <c r="G1115" s="60" t="s">
        <v>7166</v>
      </c>
      <c r="H1115" s="126">
        <v>43181.0</v>
      </c>
      <c r="I1115" s="76">
        <v>43181.0</v>
      </c>
      <c r="J1115" s="121" t="s">
        <v>14187</v>
      </c>
      <c r="K1115" s="59">
        <v>722039.0</v>
      </c>
      <c r="L1115" s="60" t="s">
        <v>14183</v>
      </c>
      <c r="M1115" s="61" t="s">
        <v>14184</v>
      </c>
      <c r="N1115" s="59" t="s">
        <v>18</v>
      </c>
      <c r="Q1115" s="58"/>
      <c r="R1115" s="591"/>
    </row>
    <row r="1116">
      <c r="A1116" s="63" t="s">
        <v>12175</v>
      </c>
      <c r="B1116" s="60" t="s">
        <v>457</v>
      </c>
      <c r="C1116" s="60" t="s">
        <v>14188</v>
      </c>
      <c r="D1116" s="63" t="s">
        <v>18</v>
      </c>
      <c r="E1116" s="63" t="s">
        <v>14189</v>
      </c>
      <c r="F1116" s="63" t="s">
        <v>1608</v>
      </c>
      <c r="G1116" s="60" t="s">
        <v>6948</v>
      </c>
      <c r="H1116" s="126">
        <v>43210.0</v>
      </c>
      <c r="I1116" s="126">
        <v>43214.0</v>
      </c>
      <c r="J1116" s="121" t="s">
        <v>14190</v>
      </c>
      <c r="K1116" s="59">
        <v>1.7439E8</v>
      </c>
      <c r="L1116" s="60" t="s">
        <v>18</v>
      </c>
      <c r="M1116" s="63" t="s">
        <v>18</v>
      </c>
      <c r="N1116" s="59" t="s">
        <v>18</v>
      </c>
      <c r="Q1116" s="58"/>
      <c r="R1116" s="591"/>
    </row>
    <row r="1117">
      <c r="A1117" s="63" t="s">
        <v>12175</v>
      </c>
      <c r="B1117" s="60" t="s">
        <v>457</v>
      </c>
      <c r="C1117" s="60" t="s">
        <v>14191</v>
      </c>
      <c r="D1117" s="63" t="s">
        <v>18</v>
      </c>
      <c r="E1117" s="63" t="s">
        <v>14192</v>
      </c>
      <c r="F1117" s="63" t="s">
        <v>1608</v>
      </c>
      <c r="G1117" s="60" t="s">
        <v>6948</v>
      </c>
      <c r="H1117" s="126">
        <v>43333.0</v>
      </c>
      <c r="I1117" s="126">
        <v>43334.0</v>
      </c>
      <c r="J1117" s="121" t="s">
        <v>14193</v>
      </c>
      <c r="K1117" s="59">
        <v>1.7439E8</v>
      </c>
      <c r="L1117" s="60" t="s">
        <v>18</v>
      </c>
      <c r="M1117" s="63" t="s">
        <v>18</v>
      </c>
      <c r="N1117" s="59" t="s">
        <v>18</v>
      </c>
      <c r="Q1117" s="58"/>
      <c r="R1117" s="591"/>
    </row>
    <row r="1118" ht="31.5" customHeight="1">
      <c r="A1118" s="63" t="s">
        <v>12175</v>
      </c>
      <c r="B1118" s="60" t="s">
        <v>457</v>
      </c>
      <c r="C1118" s="60" t="s">
        <v>14191</v>
      </c>
      <c r="D1118" s="63" t="s">
        <v>18</v>
      </c>
      <c r="E1118" s="63" t="s">
        <v>14192</v>
      </c>
      <c r="F1118" s="63" t="s">
        <v>1608</v>
      </c>
      <c r="G1118" s="60" t="s">
        <v>6948</v>
      </c>
      <c r="H1118" s="126">
        <v>43335.0</v>
      </c>
      <c r="I1118" s="126">
        <v>43335.0</v>
      </c>
      <c r="J1118" s="121" t="s">
        <v>14194</v>
      </c>
      <c r="K1118" s="59">
        <v>1.7439E8</v>
      </c>
      <c r="L1118" s="60" t="s">
        <v>18</v>
      </c>
      <c r="M1118" s="63" t="s">
        <v>18</v>
      </c>
      <c r="N1118" s="59" t="s">
        <v>18</v>
      </c>
      <c r="Q1118" s="58"/>
      <c r="R1118" s="591"/>
    </row>
    <row r="1119">
      <c r="A1119" s="63" t="s">
        <v>12175</v>
      </c>
      <c r="B1119" s="60" t="s">
        <v>457</v>
      </c>
      <c r="C1119" s="60" t="s">
        <v>14191</v>
      </c>
      <c r="D1119" s="63" t="s">
        <v>18</v>
      </c>
      <c r="E1119" s="63" t="s">
        <v>14192</v>
      </c>
      <c r="F1119" s="63" t="s">
        <v>1608</v>
      </c>
      <c r="G1119" s="60" t="s">
        <v>6948</v>
      </c>
      <c r="H1119" s="126">
        <v>43336.0</v>
      </c>
      <c r="I1119" s="126">
        <v>43341.0</v>
      </c>
      <c r="J1119" s="121" t="s">
        <v>14195</v>
      </c>
      <c r="K1119" s="59">
        <v>1.7439E8</v>
      </c>
      <c r="L1119" s="60" t="s">
        <v>18</v>
      </c>
      <c r="M1119" s="63" t="s">
        <v>18</v>
      </c>
      <c r="N1119" s="59" t="s">
        <v>18</v>
      </c>
      <c r="Q1119" s="58"/>
      <c r="R1119" s="591"/>
    </row>
    <row r="1120">
      <c r="A1120" s="63" t="s">
        <v>12103</v>
      </c>
      <c r="B1120" s="60" t="s">
        <v>2469</v>
      </c>
      <c r="C1120" s="60" t="s">
        <v>134</v>
      </c>
      <c r="D1120" s="63" t="s">
        <v>18</v>
      </c>
      <c r="E1120" s="63" t="s">
        <v>14196</v>
      </c>
      <c r="F1120" s="63" t="s">
        <v>1608</v>
      </c>
      <c r="G1120" s="60" t="s">
        <v>18</v>
      </c>
      <c r="H1120" s="126">
        <v>43175.0</v>
      </c>
      <c r="I1120" s="126">
        <v>43175.0</v>
      </c>
      <c r="J1120" s="121" t="s">
        <v>14197</v>
      </c>
      <c r="K1120" s="59">
        <v>421800.0</v>
      </c>
      <c r="L1120" s="60" t="s">
        <v>18</v>
      </c>
      <c r="M1120" s="63" t="s">
        <v>18</v>
      </c>
      <c r="N1120" s="59" t="s">
        <v>18</v>
      </c>
      <c r="Q1120" s="58"/>
      <c r="R1120" s="591"/>
    </row>
    <row r="1121">
      <c r="A1121" s="63" t="s">
        <v>12175</v>
      </c>
      <c r="B1121" s="60" t="s">
        <v>6550</v>
      </c>
      <c r="C1121" s="60" t="s">
        <v>8631</v>
      </c>
      <c r="D1121" s="63">
        <v>292.0</v>
      </c>
      <c r="E1121" s="63" t="s">
        <v>14198</v>
      </c>
      <c r="F1121" s="63" t="s">
        <v>1608</v>
      </c>
      <c r="G1121" s="60" t="s">
        <v>18</v>
      </c>
      <c r="H1121" s="126">
        <v>43174.0</v>
      </c>
      <c r="I1121" s="126">
        <v>43175.0</v>
      </c>
      <c r="J1121" s="121" t="s">
        <v>14199</v>
      </c>
      <c r="K1121" s="59">
        <v>8.27E7</v>
      </c>
      <c r="L1121" s="60" t="s">
        <v>18</v>
      </c>
      <c r="M1121" s="63" t="s">
        <v>18</v>
      </c>
      <c r="N1121" s="59" t="s">
        <v>18</v>
      </c>
      <c r="Q1121" s="58"/>
      <c r="R1121" s="591"/>
    </row>
    <row r="1122">
      <c r="A1122" s="63" t="s">
        <v>12836</v>
      </c>
      <c r="B1122" s="60" t="s">
        <v>61</v>
      </c>
      <c r="C1122" s="60" t="s">
        <v>6508</v>
      </c>
      <c r="D1122" s="63">
        <v>294.0</v>
      </c>
      <c r="E1122" s="63" t="s">
        <v>6509</v>
      </c>
      <c r="F1122" s="63" t="s">
        <v>1608</v>
      </c>
      <c r="G1122" s="60" t="s">
        <v>6510</v>
      </c>
      <c r="H1122" s="126">
        <v>43178.0</v>
      </c>
      <c r="I1122" s="126">
        <v>43186.0</v>
      </c>
      <c r="J1122" s="121" t="s">
        <v>14200</v>
      </c>
      <c r="K1122" s="59">
        <v>6505692.0</v>
      </c>
      <c r="L1122" s="60" t="s">
        <v>18</v>
      </c>
      <c r="M1122" s="63" t="s">
        <v>18</v>
      </c>
      <c r="N1122" s="59" t="s">
        <v>18</v>
      </c>
      <c r="Q1122" s="58"/>
      <c r="R1122" s="591"/>
    </row>
    <row r="1123" ht="21.75" customHeight="1">
      <c r="A1123" s="228" t="s">
        <v>12836</v>
      </c>
      <c r="B1123" s="229" t="s">
        <v>61</v>
      </c>
      <c r="C1123" s="229" t="s">
        <v>6508</v>
      </c>
      <c r="D1123" s="114" t="s">
        <v>18</v>
      </c>
      <c r="E1123" s="228" t="s">
        <v>6509</v>
      </c>
      <c r="F1123" s="228" t="s">
        <v>1608</v>
      </c>
      <c r="G1123" s="229" t="s">
        <v>6510</v>
      </c>
      <c r="H1123" s="231">
        <v>43193.0</v>
      </c>
      <c r="I1123" s="231">
        <v>43193.0</v>
      </c>
      <c r="J1123" s="121" t="s">
        <v>14201</v>
      </c>
      <c r="K1123" s="59">
        <v>6505692.0</v>
      </c>
      <c r="L1123" s="60" t="s">
        <v>18</v>
      </c>
      <c r="M1123" s="63" t="s">
        <v>18</v>
      </c>
      <c r="N1123" s="59" t="s">
        <v>18</v>
      </c>
      <c r="Q1123" s="58"/>
      <c r="R1123" s="591"/>
    </row>
    <row r="1124" ht="21.75" customHeight="1">
      <c r="A1124" s="228" t="s">
        <v>12836</v>
      </c>
      <c r="B1124" s="229" t="s">
        <v>61</v>
      </c>
      <c r="C1124" s="229" t="s">
        <v>6508</v>
      </c>
      <c r="D1124" s="114">
        <v>387.0</v>
      </c>
      <c r="E1124" s="228" t="s">
        <v>6509</v>
      </c>
      <c r="F1124" s="228" t="s">
        <v>1608</v>
      </c>
      <c r="G1124" s="229" t="s">
        <v>6510</v>
      </c>
      <c r="H1124" s="231">
        <v>43200.0</v>
      </c>
      <c r="I1124" s="231">
        <v>43200.0</v>
      </c>
      <c r="J1124" s="121" t="s">
        <v>14202</v>
      </c>
      <c r="K1124" s="59">
        <v>6505692.0</v>
      </c>
      <c r="L1124" s="60" t="s">
        <v>18</v>
      </c>
      <c r="M1124" s="63" t="s">
        <v>18</v>
      </c>
      <c r="N1124" s="59" t="s">
        <v>18</v>
      </c>
      <c r="Q1124" s="58"/>
      <c r="R1124" s="591"/>
    </row>
    <row r="1125" ht="25.5" customHeight="1">
      <c r="A1125" s="228" t="s">
        <v>12836</v>
      </c>
      <c r="B1125" s="229" t="s">
        <v>61</v>
      </c>
      <c r="C1125" s="229" t="s">
        <v>6508</v>
      </c>
      <c r="D1125" s="114" t="s">
        <v>18</v>
      </c>
      <c r="E1125" s="228" t="s">
        <v>6509</v>
      </c>
      <c r="F1125" s="228" t="s">
        <v>1608</v>
      </c>
      <c r="G1125" s="229" t="s">
        <v>6510</v>
      </c>
      <c r="H1125" s="231">
        <v>43214.0</v>
      </c>
      <c r="I1125" s="231">
        <v>43217.0</v>
      </c>
      <c r="J1125" s="121" t="s">
        <v>14203</v>
      </c>
      <c r="K1125" s="59">
        <v>6505692.0</v>
      </c>
      <c r="L1125" s="60" t="s">
        <v>18</v>
      </c>
      <c r="M1125" s="63" t="s">
        <v>18</v>
      </c>
      <c r="N1125" s="59" t="s">
        <v>18</v>
      </c>
      <c r="Q1125" s="58"/>
      <c r="R1125" s="591"/>
    </row>
    <row r="1126" ht="24.0" customHeight="1">
      <c r="A1126" s="114">
        <v>2.0</v>
      </c>
      <c r="B1126" s="229" t="s">
        <v>61</v>
      </c>
      <c r="C1126" s="229" t="s">
        <v>6508</v>
      </c>
      <c r="D1126" s="114" t="s">
        <v>14204</v>
      </c>
      <c r="E1126" s="228" t="s">
        <v>6509</v>
      </c>
      <c r="F1126" s="228" t="s">
        <v>1608</v>
      </c>
      <c r="G1126" s="229" t="s">
        <v>6510</v>
      </c>
      <c r="H1126" s="231">
        <v>43343.0</v>
      </c>
      <c r="I1126" s="231">
        <v>43364.0</v>
      </c>
      <c r="J1126" s="127" t="s">
        <v>14205</v>
      </c>
      <c r="K1126" s="59">
        <v>6505692.0</v>
      </c>
      <c r="L1126" s="60" t="s">
        <v>18</v>
      </c>
      <c r="M1126" s="63" t="s">
        <v>18</v>
      </c>
      <c r="N1126" s="59" t="s">
        <v>18</v>
      </c>
      <c r="Q1126" s="58"/>
      <c r="R1126" s="591"/>
    </row>
    <row r="1127" ht="33.0" customHeight="1">
      <c r="A1127" s="114">
        <v>2.0</v>
      </c>
      <c r="B1127" s="229" t="s">
        <v>61</v>
      </c>
      <c r="C1127" s="229" t="s">
        <v>6508</v>
      </c>
      <c r="D1127" s="114" t="s">
        <v>18</v>
      </c>
      <c r="E1127" s="228" t="s">
        <v>6509</v>
      </c>
      <c r="F1127" s="228" t="s">
        <v>1608</v>
      </c>
      <c r="G1127" s="229" t="s">
        <v>6510</v>
      </c>
      <c r="H1127" s="231">
        <v>43461.0</v>
      </c>
      <c r="I1127" s="114" t="s">
        <v>18</v>
      </c>
      <c r="J1127" s="127" t="s">
        <v>14206</v>
      </c>
      <c r="K1127" s="59">
        <v>6505692.0</v>
      </c>
      <c r="L1127" s="60" t="s">
        <v>18</v>
      </c>
      <c r="M1127" s="63" t="s">
        <v>18</v>
      </c>
      <c r="N1127" s="59" t="s">
        <v>18</v>
      </c>
      <c r="Q1127" s="58"/>
      <c r="R1127" s="591"/>
    </row>
    <row r="1128">
      <c r="A1128" s="63" t="s">
        <v>12079</v>
      </c>
      <c r="B1128" s="60" t="s">
        <v>14207</v>
      </c>
      <c r="C1128" s="60" t="s">
        <v>326</v>
      </c>
      <c r="D1128" s="63" t="s">
        <v>18</v>
      </c>
      <c r="E1128" s="63" t="s">
        <v>14208</v>
      </c>
      <c r="F1128" s="63" t="s">
        <v>1608</v>
      </c>
      <c r="G1128" s="60" t="s">
        <v>18</v>
      </c>
      <c r="H1128" s="126">
        <v>43178.0</v>
      </c>
      <c r="I1128" s="126">
        <v>43180.0</v>
      </c>
      <c r="J1128" s="121" t="s">
        <v>14209</v>
      </c>
      <c r="K1128" s="59">
        <v>2167987.0</v>
      </c>
      <c r="L1128" s="60" t="s">
        <v>18</v>
      </c>
      <c r="M1128" s="63" t="s">
        <v>18</v>
      </c>
      <c r="N1128" s="59" t="s">
        <v>18</v>
      </c>
      <c r="Q1128" s="58"/>
      <c r="R1128" s="591"/>
    </row>
    <row r="1129">
      <c r="A1129" s="63" t="s">
        <v>12175</v>
      </c>
      <c r="B1129" s="60" t="s">
        <v>1614</v>
      </c>
      <c r="C1129" s="60" t="s">
        <v>1932</v>
      </c>
      <c r="D1129" s="63">
        <v>635.0</v>
      </c>
      <c r="E1129" s="63" t="s">
        <v>12741</v>
      </c>
      <c r="F1129" s="63" t="s">
        <v>1608</v>
      </c>
      <c r="G1129" s="60" t="s">
        <v>12742</v>
      </c>
      <c r="H1129" s="126">
        <v>43269.0</v>
      </c>
      <c r="I1129" s="126">
        <v>43269.0</v>
      </c>
      <c r="J1129" s="121" t="s">
        <v>14210</v>
      </c>
      <c r="K1129" s="59">
        <v>3.0076349E7</v>
      </c>
      <c r="L1129" s="60" t="s">
        <v>18</v>
      </c>
      <c r="M1129" s="63" t="s">
        <v>18</v>
      </c>
      <c r="N1129" s="59" t="s">
        <v>18</v>
      </c>
      <c r="Q1129" s="58"/>
      <c r="R1129" s="591"/>
    </row>
    <row r="1130" ht="34.5" customHeight="1">
      <c r="A1130" s="63" t="s">
        <v>12079</v>
      </c>
      <c r="B1130" s="60" t="s">
        <v>1216</v>
      </c>
      <c r="C1130" s="60" t="s">
        <v>14211</v>
      </c>
      <c r="D1130" s="63" t="s">
        <v>18</v>
      </c>
      <c r="E1130" s="63" t="s">
        <v>14212</v>
      </c>
      <c r="F1130" s="63" t="s">
        <v>1608</v>
      </c>
      <c r="G1130" s="60" t="s">
        <v>18</v>
      </c>
      <c r="H1130" s="126">
        <v>43179.0</v>
      </c>
      <c r="I1130" s="126">
        <v>43179.0</v>
      </c>
      <c r="J1130" s="121" t="s">
        <v>14213</v>
      </c>
      <c r="K1130" s="59">
        <v>107234.0</v>
      </c>
      <c r="L1130" s="60" t="s">
        <v>18</v>
      </c>
      <c r="M1130" s="63" t="s">
        <v>18</v>
      </c>
      <c r="N1130" s="59" t="s">
        <v>18</v>
      </c>
      <c r="Q1130" s="58"/>
      <c r="R1130" s="591"/>
    </row>
    <row r="1131" ht="34.5" customHeight="1">
      <c r="A1131" s="63" t="s">
        <v>12175</v>
      </c>
      <c r="B1131" s="60" t="s">
        <v>123</v>
      </c>
      <c r="C1131" s="60" t="s">
        <v>2140</v>
      </c>
      <c r="D1131" s="63" t="s">
        <v>18</v>
      </c>
      <c r="E1131" s="63" t="s">
        <v>14214</v>
      </c>
      <c r="F1131" s="63" t="s">
        <v>1608</v>
      </c>
      <c r="G1131" s="60" t="s">
        <v>18</v>
      </c>
      <c r="H1131" s="126">
        <v>43179.0</v>
      </c>
      <c r="I1131" s="126">
        <v>43179.0</v>
      </c>
      <c r="J1131" s="121" t="s">
        <v>14215</v>
      </c>
      <c r="K1131" s="59">
        <v>427199.0</v>
      </c>
      <c r="L1131" s="60" t="s">
        <v>18</v>
      </c>
      <c r="M1131" s="63" t="s">
        <v>18</v>
      </c>
      <c r="N1131" s="59" t="s">
        <v>18</v>
      </c>
      <c r="Q1131" s="58"/>
      <c r="R1131" s="591"/>
    </row>
    <row r="1132">
      <c r="A1132" s="63" t="s">
        <v>12175</v>
      </c>
      <c r="B1132" s="60" t="s">
        <v>123</v>
      </c>
      <c r="C1132" s="60" t="s">
        <v>2140</v>
      </c>
      <c r="D1132" s="63" t="s">
        <v>18</v>
      </c>
      <c r="E1132" s="63" t="s">
        <v>14214</v>
      </c>
      <c r="F1132" s="63" t="s">
        <v>1608</v>
      </c>
      <c r="G1132" s="60" t="s">
        <v>18</v>
      </c>
      <c r="H1132" s="126">
        <v>43271.0</v>
      </c>
      <c r="I1132" s="126">
        <v>43272.0</v>
      </c>
      <c r="J1132" s="121" t="s">
        <v>14216</v>
      </c>
      <c r="K1132" s="59">
        <v>427199.0</v>
      </c>
      <c r="L1132" s="60" t="s">
        <v>18</v>
      </c>
      <c r="M1132" s="63" t="s">
        <v>18</v>
      </c>
      <c r="N1132" s="59" t="s">
        <v>18</v>
      </c>
      <c r="Q1132" s="58"/>
      <c r="R1132" s="591"/>
    </row>
    <row r="1133">
      <c r="A1133" s="63" t="s">
        <v>12175</v>
      </c>
      <c r="B1133" s="60" t="s">
        <v>123</v>
      </c>
      <c r="C1133" s="60" t="s">
        <v>1425</v>
      </c>
      <c r="D1133" s="63" t="s">
        <v>18</v>
      </c>
      <c r="E1133" s="63" t="s">
        <v>14217</v>
      </c>
      <c r="F1133" s="63" t="s">
        <v>1608</v>
      </c>
      <c r="G1133" s="60" t="s">
        <v>18</v>
      </c>
      <c r="H1133" s="126">
        <v>43179.0</v>
      </c>
      <c r="I1133" s="126">
        <v>43179.0</v>
      </c>
      <c r="J1133" s="121" t="s">
        <v>14218</v>
      </c>
      <c r="K1133" s="59">
        <v>955267.0</v>
      </c>
      <c r="L1133" s="60" t="s">
        <v>18</v>
      </c>
      <c r="M1133" s="63" t="s">
        <v>18</v>
      </c>
      <c r="N1133" s="59" t="s">
        <v>18</v>
      </c>
      <c r="Q1133" s="58"/>
      <c r="R1133" s="591"/>
    </row>
    <row r="1134">
      <c r="A1134" s="63" t="s">
        <v>12175</v>
      </c>
      <c r="B1134" s="60" t="s">
        <v>123</v>
      </c>
      <c r="C1134" s="60" t="s">
        <v>1425</v>
      </c>
      <c r="D1134" s="63" t="s">
        <v>18</v>
      </c>
      <c r="E1134" s="63" t="s">
        <v>14217</v>
      </c>
      <c r="F1134" s="63" t="s">
        <v>1608</v>
      </c>
      <c r="G1134" s="60" t="s">
        <v>18</v>
      </c>
      <c r="H1134" s="126">
        <v>43180.0</v>
      </c>
      <c r="I1134" s="126">
        <v>43181.0</v>
      </c>
      <c r="J1134" s="121" t="s">
        <v>14219</v>
      </c>
      <c r="K1134" s="59">
        <v>637702.0</v>
      </c>
      <c r="L1134" s="60" t="s">
        <v>18</v>
      </c>
      <c r="M1134" s="63" t="s">
        <v>18</v>
      </c>
      <c r="N1134" s="59" t="s">
        <v>18</v>
      </c>
      <c r="Q1134" s="58"/>
      <c r="R1134" s="591"/>
    </row>
    <row r="1135">
      <c r="A1135" s="63" t="s">
        <v>12175</v>
      </c>
      <c r="B1135" s="60" t="s">
        <v>123</v>
      </c>
      <c r="C1135" s="60" t="s">
        <v>1425</v>
      </c>
      <c r="D1135" s="63" t="s">
        <v>18</v>
      </c>
      <c r="E1135" s="63" t="s">
        <v>14217</v>
      </c>
      <c r="F1135" s="63" t="s">
        <v>1608</v>
      </c>
      <c r="G1135" s="60" t="s">
        <v>18</v>
      </c>
      <c r="H1135" s="126">
        <v>43271.0</v>
      </c>
      <c r="I1135" s="126">
        <v>43272.0</v>
      </c>
      <c r="J1135" s="121" t="s">
        <v>14220</v>
      </c>
      <c r="K1135" s="59">
        <v>637702.0</v>
      </c>
      <c r="L1135" s="60" t="s">
        <v>18</v>
      </c>
      <c r="M1135" s="63" t="s">
        <v>18</v>
      </c>
      <c r="N1135" s="59" t="s">
        <v>18</v>
      </c>
      <c r="Q1135" s="58"/>
      <c r="R1135" s="591"/>
    </row>
    <row r="1136">
      <c r="A1136" s="63" t="s">
        <v>18</v>
      </c>
      <c r="B1136" s="60" t="s">
        <v>14221</v>
      </c>
      <c r="C1136" s="60" t="s">
        <v>153</v>
      </c>
      <c r="D1136" s="63">
        <v>301.0</v>
      </c>
      <c r="E1136" s="63" t="s">
        <v>14222</v>
      </c>
      <c r="F1136" s="63" t="s">
        <v>1608</v>
      </c>
      <c r="G1136" s="60" t="s">
        <v>18</v>
      </c>
      <c r="H1136" s="126">
        <v>43179.0</v>
      </c>
      <c r="I1136" s="126">
        <v>43181.0</v>
      </c>
      <c r="J1136" s="121" t="s">
        <v>14223</v>
      </c>
      <c r="K1136" s="59">
        <v>828699.0</v>
      </c>
      <c r="L1136" s="60" t="s">
        <v>18</v>
      </c>
      <c r="M1136" s="63" t="s">
        <v>18</v>
      </c>
      <c r="N1136" s="59" t="s">
        <v>18</v>
      </c>
      <c r="Q1136" s="58"/>
      <c r="R1136" s="591"/>
    </row>
    <row r="1137" ht="35.25" customHeight="1">
      <c r="A1137" s="63" t="s">
        <v>18</v>
      </c>
      <c r="B1137" s="60" t="s">
        <v>14224</v>
      </c>
      <c r="C1137" s="60" t="s">
        <v>153</v>
      </c>
      <c r="D1137" s="63">
        <v>308.0</v>
      </c>
      <c r="E1137" s="63" t="s">
        <v>14222</v>
      </c>
      <c r="F1137" s="63" t="s">
        <v>1608</v>
      </c>
      <c r="G1137" s="60" t="s">
        <v>18</v>
      </c>
      <c r="H1137" s="126">
        <v>43180.0</v>
      </c>
      <c r="I1137" s="126">
        <v>43181.0</v>
      </c>
      <c r="J1137" s="121" t="s">
        <v>14225</v>
      </c>
      <c r="K1137" s="59">
        <v>833478.0</v>
      </c>
      <c r="L1137" s="60" t="s">
        <v>18</v>
      </c>
      <c r="M1137" s="63" t="s">
        <v>18</v>
      </c>
      <c r="N1137" s="59" t="s">
        <v>18</v>
      </c>
      <c r="Q1137" s="58"/>
      <c r="R1137" s="591"/>
    </row>
    <row r="1138">
      <c r="A1138" s="63" t="s">
        <v>12175</v>
      </c>
      <c r="B1138" s="60" t="s">
        <v>197</v>
      </c>
      <c r="C1138" s="60" t="s">
        <v>153</v>
      </c>
      <c r="D1138" s="63">
        <v>311.0</v>
      </c>
      <c r="E1138" s="63" t="s">
        <v>14222</v>
      </c>
      <c r="F1138" s="63" t="s">
        <v>1608</v>
      </c>
      <c r="G1138" s="60" t="s">
        <v>18</v>
      </c>
      <c r="H1138" s="126">
        <v>43179.0</v>
      </c>
      <c r="I1138" s="126">
        <v>43181.0</v>
      </c>
      <c r="J1138" s="121" t="s">
        <v>14226</v>
      </c>
      <c r="K1138" s="59">
        <v>831936.0</v>
      </c>
      <c r="L1138" s="60" t="s">
        <v>18</v>
      </c>
      <c r="M1138" s="63" t="s">
        <v>18</v>
      </c>
      <c r="N1138" s="59" t="s">
        <v>18</v>
      </c>
      <c r="Q1138" s="58"/>
      <c r="R1138" s="591"/>
    </row>
    <row r="1139" ht="36.0" customHeight="1">
      <c r="A1139" s="63" t="s">
        <v>12175</v>
      </c>
      <c r="B1139" s="60" t="s">
        <v>197</v>
      </c>
      <c r="C1139" s="60" t="s">
        <v>153</v>
      </c>
      <c r="D1139" s="63" t="s">
        <v>18</v>
      </c>
      <c r="E1139" s="63" t="s">
        <v>14222</v>
      </c>
      <c r="F1139" s="63" t="s">
        <v>1608</v>
      </c>
      <c r="G1139" s="60" t="s">
        <v>18</v>
      </c>
      <c r="H1139" s="126">
        <v>43243.0</v>
      </c>
      <c r="I1139" s="126">
        <v>43244.0</v>
      </c>
      <c r="J1139" s="121" t="s">
        <v>14227</v>
      </c>
      <c r="K1139" s="59">
        <v>831936.0</v>
      </c>
      <c r="L1139" s="60" t="s">
        <v>18</v>
      </c>
      <c r="M1139" s="63" t="s">
        <v>18</v>
      </c>
      <c r="N1139" s="59" t="s">
        <v>18</v>
      </c>
      <c r="Q1139" s="58"/>
      <c r="R1139" s="591"/>
    </row>
    <row r="1140">
      <c r="A1140" s="63" t="s">
        <v>12079</v>
      </c>
      <c r="B1140" s="60" t="s">
        <v>8503</v>
      </c>
      <c r="C1140" s="60" t="s">
        <v>153</v>
      </c>
      <c r="D1140" s="63">
        <v>302.0</v>
      </c>
      <c r="E1140" s="63" t="s">
        <v>8504</v>
      </c>
      <c r="F1140" s="63" t="s">
        <v>1608</v>
      </c>
      <c r="G1140" s="60" t="s">
        <v>18</v>
      </c>
      <c r="H1140" s="126">
        <v>43179.0</v>
      </c>
      <c r="I1140" s="126">
        <v>43181.0</v>
      </c>
      <c r="J1140" s="121" t="s">
        <v>14228</v>
      </c>
      <c r="K1140" s="59">
        <v>691971.0</v>
      </c>
      <c r="L1140" s="60" t="s">
        <v>18</v>
      </c>
      <c r="M1140" s="63" t="s">
        <v>18</v>
      </c>
      <c r="N1140" s="59" t="s">
        <v>18</v>
      </c>
      <c r="Q1140" s="58"/>
      <c r="R1140" s="591"/>
    </row>
    <row r="1141">
      <c r="A1141" s="63" t="s">
        <v>12079</v>
      </c>
      <c r="B1141" s="60" t="s">
        <v>8503</v>
      </c>
      <c r="C1141" s="226" t="s">
        <v>153</v>
      </c>
      <c r="D1141" s="63" t="s">
        <v>18</v>
      </c>
      <c r="E1141" s="63" t="s">
        <v>8504</v>
      </c>
      <c r="F1141" s="63" t="s">
        <v>1608</v>
      </c>
      <c r="G1141" s="60" t="s">
        <v>18</v>
      </c>
      <c r="H1141" s="126">
        <v>43186.0</v>
      </c>
      <c r="I1141" s="126">
        <v>43186.0</v>
      </c>
      <c r="J1141" s="121" t="s">
        <v>14229</v>
      </c>
      <c r="K1141" s="59">
        <v>691971.0</v>
      </c>
      <c r="L1141" s="60" t="s">
        <v>18</v>
      </c>
      <c r="M1141" s="63" t="s">
        <v>18</v>
      </c>
      <c r="N1141" s="59" t="s">
        <v>18</v>
      </c>
      <c r="Q1141" s="58"/>
      <c r="R1141" s="591"/>
    </row>
    <row r="1142">
      <c r="A1142" s="63" t="s">
        <v>12079</v>
      </c>
      <c r="B1142" s="60" t="s">
        <v>8503</v>
      </c>
      <c r="C1142" s="60" t="s">
        <v>153</v>
      </c>
      <c r="D1142" s="63" t="s">
        <v>18</v>
      </c>
      <c r="E1142" s="63" t="s">
        <v>8504</v>
      </c>
      <c r="F1142" s="63" t="s">
        <v>1608</v>
      </c>
      <c r="G1142" s="60" t="s">
        <v>18</v>
      </c>
      <c r="H1142" s="126">
        <v>43192.0</v>
      </c>
      <c r="I1142" s="126">
        <v>43192.0</v>
      </c>
      <c r="J1142" s="121" t="s">
        <v>14230</v>
      </c>
      <c r="K1142" s="59">
        <v>691971.0</v>
      </c>
      <c r="L1142" s="60" t="s">
        <v>18</v>
      </c>
      <c r="M1142" s="63" t="s">
        <v>18</v>
      </c>
      <c r="N1142" s="59" t="s">
        <v>18</v>
      </c>
      <c r="Q1142" s="58"/>
      <c r="R1142" s="591"/>
    </row>
    <row r="1143">
      <c r="A1143" s="63" t="s">
        <v>12079</v>
      </c>
      <c r="B1143" s="60" t="s">
        <v>8503</v>
      </c>
      <c r="C1143" s="60" t="s">
        <v>153</v>
      </c>
      <c r="D1143" s="63" t="s">
        <v>18</v>
      </c>
      <c r="E1143" s="63" t="s">
        <v>8504</v>
      </c>
      <c r="F1143" s="63" t="s">
        <v>1608</v>
      </c>
      <c r="G1143" s="60" t="s">
        <v>18</v>
      </c>
      <c r="H1143" s="126">
        <v>43192.0</v>
      </c>
      <c r="I1143" s="126">
        <v>43285.0</v>
      </c>
      <c r="J1143" s="121" t="s">
        <v>14231</v>
      </c>
      <c r="K1143" s="59">
        <v>399200.0</v>
      </c>
      <c r="L1143" s="60" t="s">
        <v>8506</v>
      </c>
      <c r="M1143" s="63" t="s">
        <v>18</v>
      </c>
      <c r="N1143" s="59" t="s">
        <v>18</v>
      </c>
      <c r="Q1143" s="58"/>
      <c r="R1143" s="591"/>
    </row>
    <row r="1144">
      <c r="A1144" s="63" t="s">
        <v>12079</v>
      </c>
      <c r="B1144" s="60" t="s">
        <v>8503</v>
      </c>
      <c r="C1144" s="60" t="s">
        <v>153</v>
      </c>
      <c r="D1144" s="63" t="s">
        <v>18</v>
      </c>
      <c r="E1144" s="63" t="s">
        <v>8504</v>
      </c>
      <c r="F1144" s="63" t="s">
        <v>1608</v>
      </c>
      <c r="G1144" s="60" t="s">
        <v>18</v>
      </c>
      <c r="H1144" s="126">
        <v>43367.0</v>
      </c>
      <c r="I1144" s="126">
        <v>43367.0</v>
      </c>
      <c r="J1144" s="121" t="s">
        <v>14232</v>
      </c>
      <c r="K1144" s="59">
        <v>399200.0</v>
      </c>
      <c r="L1144" s="60" t="s">
        <v>8506</v>
      </c>
      <c r="M1144" s="61" t="s">
        <v>8507</v>
      </c>
      <c r="N1144" s="66">
        <v>119760.0</v>
      </c>
      <c r="Q1144" s="58"/>
      <c r="R1144" s="591"/>
    </row>
    <row r="1145">
      <c r="A1145" s="63" t="s">
        <v>12079</v>
      </c>
      <c r="B1145" s="60" t="s">
        <v>8503</v>
      </c>
      <c r="C1145" s="60" t="s">
        <v>153</v>
      </c>
      <c r="D1145" s="63" t="s">
        <v>18</v>
      </c>
      <c r="E1145" s="63" t="s">
        <v>8504</v>
      </c>
      <c r="F1145" s="63" t="s">
        <v>1608</v>
      </c>
      <c r="G1145" s="60" t="s">
        <v>18</v>
      </c>
      <c r="H1145" s="126">
        <v>43192.0</v>
      </c>
      <c r="I1145" s="126">
        <v>43285.0</v>
      </c>
      <c r="J1145" s="121" t="s">
        <v>14231</v>
      </c>
      <c r="K1145" s="59">
        <v>234045.0</v>
      </c>
      <c r="L1145" s="60" t="s">
        <v>8508</v>
      </c>
      <c r="M1145" s="63" t="s">
        <v>18</v>
      </c>
      <c r="N1145" s="59" t="s">
        <v>18</v>
      </c>
      <c r="Q1145" s="58"/>
      <c r="R1145" s="591"/>
    </row>
    <row r="1146">
      <c r="A1146" s="63" t="s">
        <v>12079</v>
      </c>
      <c r="B1146" s="60" t="s">
        <v>8503</v>
      </c>
      <c r="C1146" s="60" t="s">
        <v>153</v>
      </c>
      <c r="D1146" s="63" t="s">
        <v>18</v>
      </c>
      <c r="E1146" s="63" t="s">
        <v>8504</v>
      </c>
      <c r="F1146" s="63" t="s">
        <v>1608</v>
      </c>
      <c r="G1146" s="60" t="s">
        <v>18</v>
      </c>
      <c r="H1146" s="126">
        <v>43368.0</v>
      </c>
      <c r="I1146" s="126">
        <v>43368.0</v>
      </c>
      <c r="J1146" s="121" t="s">
        <v>14233</v>
      </c>
      <c r="K1146" s="59">
        <v>234045.0</v>
      </c>
      <c r="L1146" s="60" t="s">
        <v>8508</v>
      </c>
      <c r="M1146" s="61" t="s">
        <v>8507</v>
      </c>
      <c r="N1146" s="66">
        <v>70213.5</v>
      </c>
      <c r="Q1146" s="58"/>
      <c r="R1146" s="591"/>
    </row>
    <row r="1147">
      <c r="A1147" s="63" t="s">
        <v>12103</v>
      </c>
      <c r="B1147" s="60" t="s">
        <v>14234</v>
      </c>
      <c r="C1147" s="60" t="s">
        <v>14235</v>
      </c>
      <c r="D1147" s="63" t="s">
        <v>18</v>
      </c>
      <c r="E1147" s="63" t="s">
        <v>14236</v>
      </c>
      <c r="F1147" s="63" t="s">
        <v>1608</v>
      </c>
      <c r="G1147" s="60" t="s">
        <v>8389</v>
      </c>
      <c r="H1147" s="126">
        <v>43131.0</v>
      </c>
      <c r="I1147" s="126">
        <v>43131.0</v>
      </c>
      <c r="J1147" s="121" t="s">
        <v>18</v>
      </c>
      <c r="K1147" s="59">
        <v>3.8023712E7</v>
      </c>
      <c r="L1147" s="60" t="s">
        <v>14237</v>
      </c>
      <c r="M1147" s="61" t="s">
        <v>14238</v>
      </c>
      <c r="N1147" s="66">
        <v>400000.0</v>
      </c>
      <c r="Q1147" s="58"/>
      <c r="R1147" s="591"/>
    </row>
    <row r="1148">
      <c r="A1148" s="63" t="s">
        <v>12103</v>
      </c>
      <c r="B1148" s="60" t="s">
        <v>102</v>
      </c>
      <c r="C1148" s="60" t="s">
        <v>326</v>
      </c>
      <c r="D1148" s="63">
        <v>324.0</v>
      </c>
      <c r="E1148" s="63" t="s">
        <v>14239</v>
      </c>
      <c r="F1148" s="63" t="s">
        <v>1608</v>
      </c>
      <c r="G1148" s="60" t="s">
        <v>18</v>
      </c>
      <c r="H1148" s="126">
        <v>43181.0</v>
      </c>
      <c r="I1148" s="126">
        <v>43182.0</v>
      </c>
      <c r="J1148" s="121" t="s">
        <v>14240</v>
      </c>
      <c r="K1148" s="59">
        <v>3393247.0</v>
      </c>
      <c r="L1148" s="60" t="s">
        <v>18</v>
      </c>
      <c r="M1148" s="63" t="s">
        <v>18</v>
      </c>
      <c r="N1148" s="59" t="s">
        <v>18</v>
      </c>
      <c r="Q1148" s="58"/>
      <c r="R1148" s="591"/>
    </row>
    <row r="1149" ht="24.75" customHeight="1">
      <c r="A1149" s="63" t="s">
        <v>12836</v>
      </c>
      <c r="B1149" s="60" t="s">
        <v>102</v>
      </c>
      <c r="C1149" s="60" t="s">
        <v>14241</v>
      </c>
      <c r="D1149" s="63">
        <v>324.0</v>
      </c>
      <c r="E1149" s="63" t="s">
        <v>14242</v>
      </c>
      <c r="F1149" s="63" t="s">
        <v>1608</v>
      </c>
      <c r="G1149" s="60" t="s">
        <v>18</v>
      </c>
      <c r="H1149" s="126">
        <v>43181.0</v>
      </c>
      <c r="I1149" s="64">
        <v>43212.0</v>
      </c>
      <c r="J1149" s="121" t="s">
        <v>14243</v>
      </c>
      <c r="K1149" s="59" t="s">
        <v>18</v>
      </c>
      <c r="L1149" s="60" t="s">
        <v>18</v>
      </c>
      <c r="M1149" s="63" t="s">
        <v>18</v>
      </c>
      <c r="N1149" s="59" t="s">
        <v>18</v>
      </c>
      <c r="Q1149" s="58"/>
      <c r="R1149" s="591"/>
    </row>
    <row r="1150">
      <c r="A1150" s="63" t="s">
        <v>12836</v>
      </c>
      <c r="B1150" s="60" t="s">
        <v>102</v>
      </c>
      <c r="C1150" s="60" t="s">
        <v>14244</v>
      </c>
      <c r="D1150" s="63">
        <v>324.0</v>
      </c>
      <c r="E1150" s="63" t="s">
        <v>14245</v>
      </c>
      <c r="F1150" s="63" t="s">
        <v>1608</v>
      </c>
      <c r="G1150" s="60" t="s">
        <v>18</v>
      </c>
      <c r="H1150" s="126">
        <v>43181.0</v>
      </c>
      <c r="I1150" s="64">
        <v>43212.0</v>
      </c>
      <c r="J1150" s="378" t="s">
        <v>14246</v>
      </c>
      <c r="K1150" s="59" t="s">
        <v>18</v>
      </c>
      <c r="L1150" s="60" t="s">
        <v>18</v>
      </c>
      <c r="M1150" s="63" t="s">
        <v>18</v>
      </c>
      <c r="N1150" s="59" t="s">
        <v>18</v>
      </c>
      <c r="Q1150" s="58"/>
      <c r="R1150" s="591"/>
    </row>
    <row r="1151">
      <c r="A1151" s="63" t="s">
        <v>12079</v>
      </c>
      <c r="B1151" s="60" t="s">
        <v>14247</v>
      </c>
      <c r="C1151" s="60" t="s">
        <v>291</v>
      </c>
      <c r="D1151" s="63">
        <v>321.0</v>
      </c>
      <c r="E1151" s="63" t="s">
        <v>14248</v>
      </c>
      <c r="F1151" s="63" t="s">
        <v>1608</v>
      </c>
      <c r="G1151" s="60" t="s">
        <v>18</v>
      </c>
      <c r="H1151" s="126">
        <v>43182.0</v>
      </c>
      <c r="I1151" s="126">
        <v>43185.0</v>
      </c>
      <c r="J1151" s="572" t="s">
        <v>14249</v>
      </c>
      <c r="K1151" s="59">
        <v>4282716.0</v>
      </c>
      <c r="L1151" s="60" t="s">
        <v>18</v>
      </c>
      <c r="M1151" s="63" t="s">
        <v>18</v>
      </c>
      <c r="N1151" s="59" t="s">
        <v>18</v>
      </c>
      <c r="Q1151" s="58"/>
      <c r="R1151" s="591"/>
    </row>
    <row r="1152">
      <c r="A1152" s="63" t="s">
        <v>12079</v>
      </c>
      <c r="B1152" s="60" t="s">
        <v>14247</v>
      </c>
      <c r="C1152" s="60" t="s">
        <v>291</v>
      </c>
      <c r="D1152" s="63">
        <v>321.0</v>
      </c>
      <c r="E1152" s="63" t="s">
        <v>14248</v>
      </c>
      <c r="F1152" s="63" t="s">
        <v>1608</v>
      </c>
      <c r="G1152" s="60" t="s">
        <v>18</v>
      </c>
      <c r="H1152" s="126">
        <v>43192.0</v>
      </c>
      <c r="I1152" s="126">
        <v>43192.0</v>
      </c>
      <c r="J1152" s="601" t="s">
        <v>14250</v>
      </c>
      <c r="K1152" s="59">
        <v>4282716.0</v>
      </c>
      <c r="L1152" s="60" t="s">
        <v>18</v>
      </c>
      <c r="M1152" s="63" t="s">
        <v>18</v>
      </c>
      <c r="N1152" s="59" t="s">
        <v>18</v>
      </c>
      <c r="Q1152" s="58"/>
      <c r="R1152" s="591"/>
    </row>
    <row r="1153">
      <c r="A1153" s="63" t="s">
        <v>12079</v>
      </c>
      <c r="B1153" s="60" t="s">
        <v>14247</v>
      </c>
      <c r="C1153" s="60" t="s">
        <v>291</v>
      </c>
      <c r="D1153" s="63" t="s">
        <v>18</v>
      </c>
      <c r="E1153" s="63" t="s">
        <v>14248</v>
      </c>
      <c r="F1153" s="63" t="s">
        <v>1608</v>
      </c>
      <c r="G1153" s="60" t="s">
        <v>18</v>
      </c>
      <c r="H1153" s="126">
        <v>43202.0</v>
      </c>
      <c r="I1153" s="126">
        <v>43209.0</v>
      </c>
      <c r="J1153" s="601" t="s">
        <v>14251</v>
      </c>
      <c r="K1153" s="59">
        <v>4282716.0</v>
      </c>
      <c r="L1153" s="60" t="s">
        <v>18</v>
      </c>
      <c r="M1153" s="63" t="s">
        <v>18</v>
      </c>
      <c r="N1153" s="59" t="s">
        <v>18</v>
      </c>
      <c r="Q1153" s="58"/>
      <c r="R1153" s="591"/>
    </row>
    <row r="1154">
      <c r="A1154" s="63" t="s">
        <v>12079</v>
      </c>
      <c r="B1154" s="60" t="s">
        <v>7542</v>
      </c>
      <c r="C1154" s="60" t="s">
        <v>14252</v>
      </c>
      <c r="D1154" s="63" t="s">
        <v>14253</v>
      </c>
      <c r="E1154" s="63" t="s">
        <v>14254</v>
      </c>
      <c r="F1154" s="228" t="s">
        <v>1608</v>
      </c>
      <c r="G1154" s="60" t="s">
        <v>5736</v>
      </c>
      <c r="H1154" s="126">
        <v>43186.0</v>
      </c>
      <c r="I1154" s="126">
        <v>43196.0</v>
      </c>
      <c r="J1154" s="121" t="s">
        <v>14255</v>
      </c>
      <c r="K1154" s="59">
        <v>1.4833865E7</v>
      </c>
      <c r="L1154" s="60" t="s">
        <v>18</v>
      </c>
      <c r="M1154" s="63" t="s">
        <v>18</v>
      </c>
      <c r="N1154" s="59" t="s">
        <v>18</v>
      </c>
      <c r="Q1154" s="58"/>
      <c r="R1154" s="591"/>
    </row>
    <row r="1155" ht="30.75" customHeight="1">
      <c r="A1155" s="63" t="s">
        <v>12079</v>
      </c>
      <c r="B1155" s="60" t="s">
        <v>14256</v>
      </c>
      <c r="C1155" s="60" t="s">
        <v>120</v>
      </c>
      <c r="D1155" s="63" t="s">
        <v>18</v>
      </c>
      <c r="E1155" s="63" t="s">
        <v>14257</v>
      </c>
      <c r="F1155" s="63" t="s">
        <v>1608</v>
      </c>
      <c r="G1155" s="60" t="s">
        <v>18</v>
      </c>
      <c r="H1155" s="126">
        <v>43188.0</v>
      </c>
      <c r="I1155" s="126">
        <v>43193.0</v>
      </c>
      <c r="J1155" s="121" t="s">
        <v>14258</v>
      </c>
      <c r="K1155" s="59">
        <v>785431.0</v>
      </c>
      <c r="L1155" s="60" t="s">
        <v>18</v>
      </c>
      <c r="M1155" s="63" t="s">
        <v>18</v>
      </c>
      <c r="N1155" s="59" t="s">
        <v>18</v>
      </c>
      <c r="Q1155" s="58"/>
      <c r="R1155" s="591"/>
    </row>
    <row r="1156">
      <c r="A1156" s="63" t="s">
        <v>12079</v>
      </c>
      <c r="B1156" s="60" t="s">
        <v>10891</v>
      </c>
      <c r="C1156" s="60" t="s">
        <v>120</v>
      </c>
      <c r="D1156" s="63" t="s">
        <v>18</v>
      </c>
      <c r="E1156" s="63" t="s">
        <v>14257</v>
      </c>
      <c r="F1156" s="63" t="s">
        <v>1608</v>
      </c>
      <c r="G1156" s="60" t="s">
        <v>18</v>
      </c>
      <c r="H1156" s="126">
        <v>43201.0</v>
      </c>
      <c r="I1156" s="126">
        <v>43201.0</v>
      </c>
      <c r="J1156" s="121" t="s">
        <v>14259</v>
      </c>
      <c r="K1156" s="59">
        <v>785431.0</v>
      </c>
      <c r="L1156" s="60" t="s">
        <v>18</v>
      </c>
      <c r="M1156" s="63" t="s">
        <v>18</v>
      </c>
      <c r="N1156" s="59" t="s">
        <v>18</v>
      </c>
      <c r="Q1156" s="58"/>
      <c r="R1156" s="591"/>
    </row>
    <row r="1157">
      <c r="A1157" s="63" t="s">
        <v>12079</v>
      </c>
      <c r="B1157" s="60" t="s">
        <v>14260</v>
      </c>
      <c r="C1157" s="60" t="s">
        <v>120</v>
      </c>
      <c r="D1157" s="63">
        <v>403.0</v>
      </c>
      <c r="E1157" s="63" t="s">
        <v>14257</v>
      </c>
      <c r="F1157" s="63" t="s">
        <v>1608</v>
      </c>
      <c r="G1157" s="60" t="s">
        <v>18</v>
      </c>
      <c r="H1157" s="126">
        <v>43202.0</v>
      </c>
      <c r="I1157" s="126">
        <v>43202.0</v>
      </c>
      <c r="J1157" s="121" t="s">
        <v>14259</v>
      </c>
      <c r="K1157" s="59">
        <v>777959.0</v>
      </c>
      <c r="L1157" s="60" t="s">
        <v>18</v>
      </c>
      <c r="M1157" s="63" t="s">
        <v>18</v>
      </c>
      <c r="N1157" s="59" t="s">
        <v>18</v>
      </c>
      <c r="Q1157" s="58"/>
      <c r="R1157" s="591"/>
    </row>
    <row r="1158">
      <c r="A1158" s="63" t="s">
        <v>12079</v>
      </c>
      <c r="B1158" s="60" t="s">
        <v>14261</v>
      </c>
      <c r="C1158" s="60" t="s">
        <v>120</v>
      </c>
      <c r="D1158" s="63" t="s">
        <v>14262</v>
      </c>
      <c r="E1158" s="63" t="s">
        <v>14257</v>
      </c>
      <c r="F1158" s="63" t="s">
        <v>1608</v>
      </c>
      <c r="G1158" s="60" t="s">
        <v>18</v>
      </c>
      <c r="H1158" s="126">
        <v>43209.0</v>
      </c>
      <c r="I1158" s="126">
        <v>43209.0</v>
      </c>
      <c r="J1158" s="121" t="s">
        <v>14263</v>
      </c>
      <c r="K1158" s="59">
        <v>777959.0</v>
      </c>
      <c r="L1158" s="60" t="s">
        <v>18</v>
      </c>
      <c r="M1158" s="63" t="s">
        <v>18</v>
      </c>
      <c r="N1158" s="59" t="s">
        <v>18</v>
      </c>
      <c r="Q1158" s="58"/>
      <c r="R1158" s="591"/>
    </row>
    <row r="1159">
      <c r="A1159" s="63" t="s">
        <v>12079</v>
      </c>
      <c r="B1159" s="60" t="s">
        <v>14264</v>
      </c>
      <c r="C1159" s="60" t="s">
        <v>14265</v>
      </c>
      <c r="D1159" s="63">
        <v>456.0</v>
      </c>
      <c r="E1159" s="63" t="s">
        <v>14257</v>
      </c>
      <c r="F1159" s="63" t="s">
        <v>1608</v>
      </c>
      <c r="G1159" s="60" t="s">
        <v>18</v>
      </c>
      <c r="H1159" s="126">
        <v>43216.0</v>
      </c>
      <c r="I1159" s="126">
        <v>43217.0</v>
      </c>
      <c r="J1159" s="121" t="s">
        <v>14266</v>
      </c>
      <c r="K1159" s="59">
        <v>777959.0</v>
      </c>
      <c r="L1159" s="60" t="s">
        <v>18</v>
      </c>
      <c r="M1159" s="63" t="s">
        <v>18</v>
      </c>
      <c r="N1159" s="59" t="s">
        <v>18</v>
      </c>
      <c r="Q1159" s="58"/>
      <c r="R1159" s="591"/>
    </row>
    <row r="1160">
      <c r="A1160" s="63" t="s">
        <v>12079</v>
      </c>
      <c r="B1160" s="60" t="s">
        <v>4823</v>
      </c>
      <c r="C1160" s="60" t="s">
        <v>120</v>
      </c>
      <c r="D1160" s="63">
        <v>469.0</v>
      </c>
      <c r="E1160" s="63" t="s">
        <v>14257</v>
      </c>
      <c r="F1160" s="63" t="s">
        <v>1608</v>
      </c>
      <c r="G1160" s="60" t="s">
        <v>18</v>
      </c>
      <c r="H1160" s="126">
        <v>43217.0</v>
      </c>
      <c r="I1160" s="126">
        <v>43217.0</v>
      </c>
      <c r="J1160" s="121" t="s">
        <v>14267</v>
      </c>
      <c r="K1160" s="59" t="s">
        <v>18</v>
      </c>
      <c r="L1160" s="60" t="s">
        <v>18</v>
      </c>
      <c r="M1160" s="63" t="s">
        <v>18</v>
      </c>
      <c r="N1160" s="59" t="s">
        <v>18</v>
      </c>
      <c r="Q1160" s="58"/>
      <c r="R1160" s="591"/>
    </row>
    <row r="1161">
      <c r="A1161" s="63" t="s">
        <v>12175</v>
      </c>
      <c r="B1161" s="60" t="s">
        <v>14268</v>
      </c>
      <c r="C1161" s="60" t="s">
        <v>14269</v>
      </c>
      <c r="D1161" s="63" t="s">
        <v>18</v>
      </c>
      <c r="E1161" s="63" t="s">
        <v>14270</v>
      </c>
      <c r="F1161" s="63" t="s">
        <v>1608</v>
      </c>
      <c r="G1161" s="60" t="s">
        <v>6475</v>
      </c>
      <c r="H1161" s="126">
        <v>43192.0</v>
      </c>
      <c r="I1161" s="126">
        <v>43218.0</v>
      </c>
      <c r="J1161" s="121" t="s">
        <v>14271</v>
      </c>
      <c r="K1161" s="602">
        <v>1.0647058E7</v>
      </c>
      <c r="L1161" s="60" t="s">
        <v>18</v>
      </c>
      <c r="M1161" s="63" t="s">
        <v>18</v>
      </c>
      <c r="N1161" s="59" t="s">
        <v>18</v>
      </c>
      <c r="Q1161" s="58"/>
      <c r="R1161" s="591"/>
    </row>
    <row r="1162">
      <c r="A1162" s="63" t="s">
        <v>12079</v>
      </c>
      <c r="B1162" s="60" t="s">
        <v>3751</v>
      </c>
      <c r="C1162" s="60" t="s">
        <v>571</v>
      </c>
      <c r="D1162" s="63" t="s">
        <v>18</v>
      </c>
      <c r="E1162" s="63" t="s">
        <v>14272</v>
      </c>
      <c r="F1162" s="63" t="s">
        <v>1608</v>
      </c>
      <c r="G1162" s="60" t="s">
        <v>18</v>
      </c>
      <c r="H1162" s="126">
        <v>43192.0</v>
      </c>
      <c r="I1162" s="126">
        <v>43195.0</v>
      </c>
      <c r="J1162" s="121" t="s">
        <v>14273</v>
      </c>
      <c r="K1162" s="59">
        <v>1914924.0</v>
      </c>
      <c r="L1162" s="60" t="s">
        <v>18</v>
      </c>
      <c r="M1162" s="63" t="s">
        <v>18</v>
      </c>
      <c r="N1162" s="59" t="s">
        <v>18</v>
      </c>
      <c r="Q1162" s="58"/>
      <c r="R1162" s="591"/>
    </row>
    <row r="1163">
      <c r="A1163" s="63" t="s">
        <v>12079</v>
      </c>
      <c r="B1163" s="60" t="s">
        <v>8541</v>
      </c>
      <c r="C1163" s="60" t="s">
        <v>8542</v>
      </c>
      <c r="D1163" s="63" t="s">
        <v>18</v>
      </c>
      <c r="E1163" s="63" t="s">
        <v>5024</v>
      </c>
      <c r="F1163" s="63" t="s">
        <v>1608</v>
      </c>
      <c r="G1163" s="60" t="s">
        <v>5736</v>
      </c>
      <c r="H1163" s="76">
        <v>43139.0</v>
      </c>
      <c r="I1163" s="76">
        <v>43179.0</v>
      </c>
      <c r="J1163" s="121" t="s">
        <v>14274</v>
      </c>
      <c r="K1163" s="59">
        <v>2.8035422E7</v>
      </c>
      <c r="L1163" s="60" t="s">
        <v>14275</v>
      </c>
      <c r="M1163" s="63" t="s">
        <v>18</v>
      </c>
      <c r="N1163" s="59" t="s">
        <v>18</v>
      </c>
      <c r="Q1163" s="58"/>
      <c r="R1163" s="591"/>
    </row>
    <row r="1164">
      <c r="A1164" s="63" t="s">
        <v>12079</v>
      </c>
      <c r="B1164" s="60" t="s">
        <v>8541</v>
      </c>
      <c r="C1164" s="60" t="s">
        <v>8542</v>
      </c>
      <c r="D1164" s="63" t="s">
        <v>18</v>
      </c>
      <c r="E1164" s="63" t="s">
        <v>5024</v>
      </c>
      <c r="F1164" s="63" t="s">
        <v>1608</v>
      </c>
      <c r="G1164" s="60" t="s">
        <v>5736</v>
      </c>
      <c r="H1164" s="76">
        <v>43224.0</v>
      </c>
      <c r="I1164" s="76">
        <v>43224.0</v>
      </c>
      <c r="J1164" s="121" t="s">
        <v>14276</v>
      </c>
      <c r="K1164" s="59">
        <v>2.8035422E7</v>
      </c>
      <c r="L1164" s="60" t="s">
        <v>14275</v>
      </c>
      <c r="M1164" s="61" t="s">
        <v>8544</v>
      </c>
      <c r="N1164" s="59" t="s">
        <v>18</v>
      </c>
      <c r="Q1164" s="58"/>
      <c r="R1164" s="591"/>
    </row>
    <row r="1165">
      <c r="A1165" s="63" t="s">
        <v>12079</v>
      </c>
      <c r="B1165" s="60" t="s">
        <v>8541</v>
      </c>
      <c r="C1165" s="60" t="s">
        <v>8542</v>
      </c>
      <c r="D1165" s="63" t="s">
        <v>18</v>
      </c>
      <c r="E1165" s="63" t="s">
        <v>5024</v>
      </c>
      <c r="F1165" s="63" t="s">
        <v>1608</v>
      </c>
      <c r="G1165" s="60" t="s">
        <v>5736</v>
      </c>
      <c r="H1165" s="76">
        <v>43209.0</v>
      </c>
      <c r="I1165" s="76">
        <v>43228.0</v>
      </c>
      <c r="J1165" s="121" t="s">
        <v>14277</v>
      </c>
      <c r="K1165" s="59">
        <v>2.8035422E7</v>
      </c>
      <c r="L1165" s="60" t="s">
        <v>14275</v>
      </c>
      <c r="M1165" s="61" t="s">
        <v>8544</v>
      </c>
      <c r="N1165" s="59" t="s">
        <v>18</v>
      </c>
      <c r="Q1165" s="58"/>
      <c r="R1165" s="591"/>
    </row>
    <row r="1166">
      <c r="A1166" s="63" t="s">
        <v>12079</v>
      </c>
      <c r="B1166" s="60" t="s">
        <v>8541</v>
      </c>
      <c r="C1166" s="60" t="s">
        <v>8542</v>
      </c>
      <c r="D1166" s="63" t="s">
        <v>18</v>
      </c>
      <c r="E1166" s="63" t="s">
        <v>5024</v>
      </c>
      <c r="F1166" s="63" t="s">
        <v>1608</v>
      </c>
      <c r="G1166" s="60" t="s">
        <v>5736</v>
      </c>
      <c r="H1166" s="76">
        <v>43236.0</v>
      </c>
      <c r="I1166" s="76">
        <v>43250.0</v>
      </c>
      <c r="J1166" s="121" t="s">
        <v>14278</v>
      </c>
      <c r="K1166" s="59">
        <v>2.8035422E7</v>
      </c>
      <c r="L1166" s="60" t="s">
        <v>8543</v>
      </c>
      <c r="M1166" s="61" t="s">
        <v>8544</v>
      </c>
      <c r="N1166" s="59" t="s">
        <v>18</v>
      </c>
      <c r="Q1166" s="58"/>
      <c r="R1166" s="591"/>
    </row>
    <row r="1167" ht="25.5" customHeight="1">
      <c r="A1167" s="63" t="s">
        <v>12079</v>
      </c>
      <c r="B1167" s="60" t="s">
        <v>8541</v>
      </c>
      <c r="C1167" s="60" t="s">
        <v>8542</v>
      </c>
      <c r="D1167" s="63" t="s">
        <v>18</v>
      </c>
      <c r="E1167" s="63" t="s">
        <v>5024</v>
      </c>
      <c r="F1167" s="63" t="s">
        <v>1608</v>
      </c>
      <c r="G1167" s="60" t="s">
        <v>5736</v>
      </c>
      <c r="H1167" s="126">
        <v>43301.0</v>
      </c>
      <c r="I1167" s="126">
        <v>43301.0</v>
      </c>
      <c r="J1167" s="121" t="s">
        <v>14279</v>
      </c>
      <c r="K1167" s="59">
        <v>2.8035422E7</v>
      </c>
      <c r="L1167" s="60" t="s">
        <v>8543</v>
      </c>
      <c r="M1167" s="61" t="s">
        <v>8544</v>
      </c>
      <c r="N1167" s="66">
        <v>1.4017711E7</v>
      </c>
      <c r="Q1167" s="58"/>
      <c r="R1167" s="591"/>
    </row>
    <row r="1168">
      <c r="A1168" s="63" t="s">
        <v>12079</v>
      </c>
      <c r="B1168" s="60" t="s">
        <v>8541</v>
      </c>
      <c r="C1168" s="60" t="s">
        <v>8542</v>
      </c>
      <c r="D1168" s="63" t="s">
        <v>18</v>
      </c>
      <c r="E1168" s="63" t="s">
        <v>5024</v>
      </c>
      <c r="F1168" s="63" t="s">
        <v>1608</v>
      </c>
      <c r="G1168" s="60" t="s">
        <v>5736</v>
      </c>
      <c r="H1168" s="126">
        <v>43327.0</v>
      </c>
      <c r="I1168" s="126">
        <v>43327.0</v>
      </c>
      <c r="J1168" s="121" t="s">
        <v>14280</v>
      </c>
      <c r="K1168" s="59">
        <v>2.8035422E7</v>
      </c>
      <c r="L1168" s="60" t="s">
        <v>8543</v>
      </c>
      <c r="M1168" s="61" t="s">
        <v>8544</v>
      </c>
      <c r="N1168" s="66" t="s">
        <v>18</v>
      </c>
      <c r="Q1168" s="58"/>
      <c r="R1168" s="591"/>
    </row>
    <row r="1169" ht="38.25" customHeight="1">
      <c r="A1169" s="63" t="s">
        <v>12079</v>
      </c>
      <c r="B1169" s="60" t="s">
        <v>8541</v>
      </c>
      <c r="C1169" s="60" t="s">
        <v>8542</v>
      </c>
      <c r="D1169" s="63" t="s">
        <v>18</v>
      </c>
      <c r="E1169" s="63" t="s">
        <v>5024</v>
      </c>
      <c r="F1169" s="63" t="s">
        <v>1608</v>
      </c>
      <c r="G1169" s="60" t="s">
        <v>5736</v>
      </c>
      <c r="H1169" s="126">
        <v>43413.0</v>
      </c>
      <c r="I1169" s="126">
        <v>43413.0</v>
      </c>
      <c r="J1169" s="121" t="s">
        <v>14281</v>
      </c>
      <c r="K1169" s="59">
        <v>2.8035422E7</v>
      </c>
      <c r="L1169" s="60" t="s">
        <v>8543</v>
      </c>
      <c r="M1169" s="61" t="s">
        <v>8544</v>
      </c>
      <c r="N1169" s="66">
        <v>164874.6</v>
      </c>
      <c r="Q1169" s="58"/>
      <c r="R1169" s="591"/>
    </row>
    <row r="1170" ht="33.0" customHeight="1">
      <c r="A1170" s="63" t="s">
        <v>12079</v>
      </c>
      <c r="B1170" s="60" t="s">
        <v>9605</v>
      </c>
      <c r="C1170" s="60" t="s">
        <v>120</v>
      </c>
      <c r="D1170" s="63">
        <v>369.0</v>
      </c>
      <c r="E1170" s="63" t="s">
        <v>14282</v>
      </c>
      <c r="F1170" s="63" t="s">
        <v>1608</v>
      </c>
      <c r="G1170" s="60" t="s">
        <v>18</v>
      </c>
      <c r="H1170" s="126">
        <v>43193.0</v>
      </c>
      <c r="I1170" s="126">
        <v>43195.0</v>
      </c>
      <c r="J1170" s="121" t="s">
        <v>14283</v>
      </c>
      <c r="K1170" s="59">
        <v>550865.0</v>
      </c>
      <c r="L1170" s="60" t="s">
        <v>18</v>
      </c>
      <c r="M1170" s="63" t="s">
        <v>18</v>
      </c>
      <c r="N1170" s="59" t="s">
        <v>18</v>
      </c>
      <c r="Q1170" s="58"/>
      <c r="R1170" s="591"/>
    </row>
    <row r="1171" ht="27.0" customHeight="1">
      <c r="A1171" s="114">
        <v>3.0</v>
      </c>
      <c r="B1171" s="229" t="s">
        <v>12874</v>
      </c>
      <c r="C1171" s="229" t="s">
        <v>12875</v>
      </c>
      <c r="D1171" s="114" t="s">
        <v>18</v>
      </c>
      <c r="E1171" s="228" t="s">
        <v>12876</v>
      </c>
      <c r="F1171" s="114" t="s">
        <v>1608</v>
      </c>
      <c r="G1171" s="229" t="s">
        <v>5302</v>
      </c>
      <c r="H1171" s="231">
        <v>43360.0</v>
      </c>
      <c r="I1171" s="231">
        <v>43376.0</v>
      </c>
      <c r="J1171" s="346" t="s">
        <v>14284</v>
      </c>
      <c r="K1171" s="118">
        <v>3.9849671E7</v>
      </c>
      <c r="L1171" s="229" t="s">
        <v>18</v>
      </c>
      <c r="M1171" s="228" t="s">
        <v>18</v>
      </c>
      <c r="N1171" s="256" t="s">
        <v>18</v>
      </c>
      <c r="Q1171" s="58"/>
      <c r="R1171" s="591"/>
    </row>
    <row r="1172">
      <c r="A1172" s="63" t="s">
        <v>12103</v>
      </c>
      <c r="B1172" s="60" t="s">
        <v>12874</v>
      </c>
      <c r="C1172" s="60" t="s">
        <v>12875</v>
      </c>
      <c r="D1172" s="63" t="s">
        <v>14285</v>
      </c>
      <c r="E1172" s="63" t="s">
        <v>12876</v>
      </c>
      <c r="F1172" s="63" t="s">
        <v>1608</v>
      </c>
      <c r="G1172" s="60" t="s">
        <v>5302</v>
      </c>
      <c r="H1172" s="126">
        <v>43192.0</v>
      </c>
      <c r="I1172" s="126">
        <v>43217.0</v>
      </c>
      <c r="J1172" s="121" t="s">
        <v>14286</v>
      </c>
      <c r="K1172" s="59">
        <v>7.86E7</v>
      </c>
      <c r="L1172" s="60" t="s">
        <v>18</v>
      </c>
      <c r="M1172" s="63" t="s">
        <v>18</v>
      </c>
      <c r="N1172" s="59" t="s">
        <v>18</v>
      </c>
      <c r="Q1172" s="58"/>
      <c r="R1172" s="591"/>
    </row>
    <row r="1173">
      <c r="A1173" s="63" t="s">
        <v>12103</v>
      </c>
      <c r="B1173" s="60" t="s">
        <v>12874</v>
      </c>
      <c r="C1173" s="60" t="s">
        <v>12875</v>
      </c>
      <c r="D1173" s="63" t="s">
        <v>18</v>
      </c>
      <c r="E1173" s="63" t="s">
        <v>12876</v>
      </c>
      <c r="F1173" s="63" t="s">
        <v>1608</v>
      </c>
      <c r="G1173" s="60" t="s">
        <v>14287</v>
      </c>
      <c r="H1173" s="126">
        <v>43230.0</v>
      </c>
      <c r="I1173" s="126">
        <v>43237.0</v>
      </c>
      <c r="J1173" s="121" t="s">
        <v>14288</v>
      </c>
      <c r="K1173" s="59">
        <v>2.1645866E7</v>
      </c>
      <c r="L1173" s="60" t="s">
        <v>18</v>
      </c>
      <c r="M1173" s="63" t="s">
        <v>18</v>
      </c>
      <c r="N1173" s="59" t="s">
        <v>18</v>
      </c>
      <c r="Q1173" s="58"/>
      <c r="R1173" s="591"/>
    </row>
    <row r="1174">
      <c r="A1174" s="63" t="s">
        <v>12103</v>
      </c>
      <c r="B1174" s="60" t="s">
        <v>12874</v>
      </c>
      <c r="C1174" s="60" t="s">
        <v>12875</v>
      </c>
      <c r="D1174" s="63" t="s">
        <v>18</v>
      </c>
      <c r="E1174" s="63" t="s">
        <v>12876</v>
      </c>
      <c r="F1174" s="63" t="s">
        <v>1608</v>
      </c>
      <c r="G1174" s="60" t="s">
        <v>14287</v>
      </c>
      <c r="H1174" s="126">
        <v>43242.0</v>
      </c>
      <c r="I1174" s="126">
        <v>43242.0</v>
      </c>
      <c r="J1174" s="121" t="s">
        <v>14289</v>
      </c>
      <c r="K1174" s="59">
        <v>6.2724671E7</v>
      </c>
      <c r="L1174" s="60" t="s">
        <v>18</v>
      </c>
      <c r="M1174" s="63" t="s">
        <v>18</v>
      </c>
      <c r="N1174" s="59" t="s">
        <v>18</v>
      </c>
      <c r="Q1174" s="58"/>
      <c r="R1174" s="591"/>
    </row>
    <row r="1175" ht="30.0" customHeight="1">
      <c r="A1175" s="63" t="s">
        <v>12103</v>
      </c>
      <c r="B1175" s="60" t="s">
        <v>12874</v>
      </c>
      <c r="C1175" s="60" t="s">
        <v>12875</v>
      </c>
      <c r="D1175" s="63" t="s">
        <v>18</v>
      </c>
      <c r="E1175" s="63" t="s">
        <v>12876</v>
      </c>
      <c r="F1175" s="63" t="s">
        <v>1608</v>
      </c>
      <c r="G1175" s="60" t="s">
        <v>14287</v>
      </c>
      <c r="H1175" s="126">
        <v>43243.0</v>
      </c>
      <c r="I1175" s="126">
        <v>43251.0</v>
      </c>
      <c r="J1175" s="121" t="s">
        <v>14290</v>
      </c>
      <c r="K1175" s="59">
        <v>4.0724671E7</v>
      </c>
      <c r="L1175" s="60" t="s">
        <v>18</v>
      </c>
      <c r="M1175" s="63" t="s">
        <v>18</v>
      </c>
      <c r="N1175" s="59" t="s">
        <v>18</v>
      </c>
      <c r="Q1175" s="58"/>
      <c r="R1175" s="591"/>
    </row>
    <row r="1176" ht="32.25" customHeight="1">
      <c r="A1176" s="228" t="s">
        <v>12103</v>
      </c>
      <c r="B1176" s="229" t="s">
        <v>12874</v>
      </c>
      <c r="C1176" s="229" t="s">
        <v>12875</v>
      </c>
      <c r="D1176" s="114" t="s">
        <v>18</v>
      </c>
      <c r="E1176" s="228" t="s">
        <v>12876</v>
      </c>
      <c r="F1176" s="228" t="s">
        <v>1608</v>
      </c>
      <c r="G1176" s="229" t="s">
        <v>5302</v>
      </c>
      <c r="H1176" s="231">
        <v>43292.0</v>
      </c>
      <c r="I1176" s="231">
        <v>43293.0</v>
      </c>
      <c r="J1176" s="346" t="s">
        <v>14291</v>
      </c>
      <c r="K1176" s="118">
        <v>4.0724671E7</v>
      </c>
      <c r="L1176" s="229" t="s">
        <v>18</v>
      </c>
      <c r="M1176" s="228" t="s">
        <v>18</v>
      </c>
      <c r="N1176" s="256" t="s">
        <v>18</v>
      </c>
      <c r="Q1176" s="58"/>
      <c r="R1176" s="591"/>
    </row>
    <row r="1177">
      <c r="A1177" s="228" t="s">
        <v>12103</v>
      </c>
      <c r="B1177" s="229" t="s">
        <v>12874</v>
      </c>
      <c r="C1177" s="229" t="s">
        <v>12875</v>
      </c>
      <c r="D1177" s="114" t="s">
        <v>18</v>
      </c>
      <c r="E1177" s="228" t="s">
        <v>12876</v>
      </c>
      <c r="F1177" s="228" t="s">
        <v>1608</v>
      </c>
      <c r="G1177" s="229" t="s">
        <v>5302</v>
      </c>
      <c r="H1177" s="231">
        <v>43311.0</v>
      </c>
      <c r="I1177" s="231">
        <v>43315.0</v>
      </c>
      <c r="J1177" s="346" t="s">
        <v>14292</v>
      </c>
      <c r="K1177" s="118">
        <v>7.0358565E7</v>
      </c>
      <c r="L1177" s="229" t="s">
        <v>18</v>
      </c>
      <c r="M1177" s="228" t="s">
        <v>18</v>
      </c>
      <c r="N1177" s="256" t="s">
        <v>18</v>
      </c>
      <c r="Q1177" s="58"/>
      <c r="R1177" s="591"/>
    </row>
    <row r="1178">
      <c r="A1178" s="228" t="s">
        <v>12103</v>
      </c>
      <c r="B1178" s="229" t="s">
        <v>12874</v>
      </c>
      <c r="C1178" s="229" t="s">
        <v>12875</v>
      </c>
      <c r="D1178" s="114" t="s">
        <v>18</v>
      </c>
      <c r="E1178" s="228" t="s">
        <v>12876</v>
      </c>
      <c r="F1178" s="228" t="s">
        <v>1608</v>
      </c>
      <c r="G1178" s="229" t="s">
        <v>5302</v>
      </c>
      <c r="H1178" s="231">
        <v>43328.0</v>
      </c>
      <c r="I1178" s="231">
        <v>43342.0</v>
      </c>
      <c r="J1178" s="346" t="s">
        <v>14293</v>
      </c>
      <c r="K1178" s="118">
        <v>7.0358565E7</v>
      </c>
      <c r="L1178" s="229" t="s">
        <v>18</v>
      </c>
      <c r="M1178" s="228" t="s">
        <v>18</v>
      </c>
      <c r="N1178" s="256" t="s">
        <v>18</v>
      </c>
      <c r="Q1178" s="58"/>
      <c r="R1178" s="591"/>
    </row>
    <row r="1179">
      <c r="A1179" s="63">
        <v>3.0</v>
      </c>
      <c r="B1179" s="60" t="s">
        <v>3521</v>
      </c>
      <c r="C1179" s="60" t="s">
        <v>5300</v>
      </c>
      <c r="D1179" s="63">
        <v>1136.0</v>
      </c>
      <c r="E1179" s="63" t="s">
        <v>12876</v>
      </c>
      <c r="F1179" s="63" t="s">
        <v>1608</v>
      </c>
      <c r="G1179" s="60" t="s">
        <v>5302</v>
      </c>
      <c r="H1179" s="126">
        <v>43410.0</v>
      </c>
      <c r="I1179" s="126">
        <v>43413.0</v>
      </c>
      <c r="J1179" s="121" t="s">
        <v>14294</v>
      </c>
      <c r="K1179" s="59">
        <v>1.19789476E8</v>
      </c>
      <c r="L1179" s="60" t="s">
        <v>18</v>
      </c>
      <c r="M1179" s="63" t="s">
        <v>18</v>
      </c>
      <c r="N1179" s="66" t="s">
        <v>18</v>
      </c>
      <c r="Q1179" s="58"/>
      <c r="R1179" s="591"/>
    </row>
    <row r="1180">
      <c r="A1180" s="63">
        <v>3.0</v>
      </c>
      <c r="B1180" s="60" t="s">
        <v>3521</v>
      </c>
      <c r="C1180" s="60" t="s">
        <v>5300</v>
      </c>
      <c r="D1180" s="63">
        <v>1136.0</v>
      </c>
      <c r="E1180" s="63" t="s">
        <v>12876</v>
      </c>
      <c r="F1180" s="63" t="s">
        <v>1608</v>
      </c>
      <c r="G1180" s="60" t="s">
        <v>5302</v>
      </c>
      <c r="H1180" s="126">
        <v>43417.0</v>
      </c>
      <c r="I1180" s="126">
        <v>43423.0</v>
      </c>
      <c r="J1180" s="121" t="s">
        <v>14295</v>
      </c>
      <c r="K1180" s="59">
        <v>1.22759476E8</v>
      </c>
      <c r="L1180" s="60" t="s">
        <v>18</v>
      </c>
      <c r="M1180" s="63" t="s">
        <v>18</v>
      </c>
      <c r="N1180" s="66" t="s">
        <v>18</v>
      </c>
      <c r="Q1180" s="58"/>
      <c r="R1180" s="591"/>
    </row>
    <row r="1181">
      <c r="A1181" s="63" t="s">
        <v>12079</v>
      </c>
      <c r="B1181" s="60" t="s">
        <v>1287</v>
      </c>
      <c r="C1181" s="60" t="s">
        <v>571</v>
      </c>
      <c r="D1181" s="63">
        <v>376.0</v>
      </c>
      <c r="E1181" s="63" t="s">
        <v>14296</v>
      </c>
      <c r="F1181" s="63" t="s">
        <v>1608</v>
      </c>
      <c r="G1181" s="60" t="s">
        <v>5736</v>
      </c>
      <c r="H1181" s="126">
        <v>43196.0</v>
      </c>
      <c r="I1181" s="126">
        <v>43196.0</v>
      </c>
      <c r="J1181" s="121" t="s">
        <v>14297</v>
      </c>
      <c r="K1181" s="59">
        <v>1677310.0</v>
      </c>
      <c r="L1181" s="60" t="s">
        <v>18</v>
      </c>
      <c r="M1181" s="63" t="s">
        <v>18</v>
      </c>
      <c r="N1181" s="59" t="s">
        <v>18</v>
      </c>
      <c r="Q1181" s="58"/>
      <c r="R1181" s="591"/>
    </row>
    <row r="1182">
      <c r="A1182" s="63" t="s">
        <v>12079</v>
      </c>
      <c r="B1182" s="60" t="s">
        <v>14298</v>
      </c>
      <c r="C1182" s="60" t="s">
        <v>93</v>
      </c>
      <c r="D1182" s="63" t="s">
        <v>18</v>
      </c>
      <c r="E1182" s="63" t="s">
        <v>14299</v>
      </c>
      <c r="F1182" s="63" t="s">
        <v>1608</v>
      </c>
      <c r="G1182" s="60" t="s">
        <v>18</v>
      </c>
      <c r="H1182" s="126">
        <v>43440.0</v>
      </c>
      <c r="I1182" s="126">
        <v>43440.0</v>
      </c>
      <c r="J1182" s="121" t="s">
        <v>14300</v>
      </c>
      <c r="K1182" s="59">
        <v>490558.0</v>
      </c>
      <c r="L1182" s="60" t="s">
        <v>14301</v>
      </c>
      <c r="M1182" s="61" t="s">
        <v>14302</v>
      </c>
      <c r="N1182" s="66">
        <v>147167.4</v>
      </c>
      <c r="Q1182" s="58"/>
      <c r="R1182" s="591"/>
    </row>
    <row r="1183">
      <c r="A1183" s="63" t="s">
        <v>12079</v>
      </c>
      <c r="B1183" s="60" t="s">
        <v>14298</v>
      </c>
      <c r="C1183" s="60" t="s">
        <v>93</v>
      </c>
      <c r="D1183" s="63" t="s">
        <v>18</v>
      </c>
      <c r="E1183" s="63" t="s">
        <v>14299</v>
      </c>
      <c r="F1183" s="63" t="s">
        <v>1608</v>
      </c>
      <c r="G1183" s="60" t="s">
        <v>18</v>
      </c>
      <c r="H1183" s="126">
        <v>43264.0</v>
      </c>
      <c r="I1183" s="126">
        <v>43264.0</v>
      </c>
      <c r="J1183" s="121" t="s">
        <v>14303</v>
      </c>
      <c r="K1183" s="59">
        <v>490558.0</v>
      </c>
      <c r="L1183" s="60" t="s">
        <v>14301</v>
      </c>
      <c r="M1183" s="61" t="s">
        <v>14302</v>
      </c>
      <c r="N1183" s="66">
        <v>343390.6</v>
      </c>
      <c r="Q1183" s="58"/>
      <c r="R1183" s="591"/>
    </row>
    <row r="1184">
      <c r="A1184" s="63" t="s">
        <v>12079</v>
      </c>
      <c r="B1184" s="60" t="s">
        <v>14298</v>
      </c>
      <c r="C1184" s="60" t="s">
        <v>93</v>
      </c>
      <c r="D1184" s="63">
        <v>389.0</v>
      </c>
      <c r="E1184" s="63" t="s">
        <v>14299</v>
      </c>
      <c r="F1184" s="63" t="s">
        <v>1608</v>
      </c>
      <c r="G1184" s="60" t="s">
        <v>18</v>
      </c>
      <c r="H1184" s="126">
        <v>43199.0</v>
      </c>
      <c r="I1184" s="126">
        <v>43199.0</v>
      </c>
      <c r="J1184" s="121" t="s">
        <v>14304</v>
      </c>
      <c r="K1184" s="59">
        <v>573458.0</v>
      </c>
      <c r="L1184" s="60" t="s">
        <v>18</v>
      </c>
      <c r="M1184" s="63" t="s">
        <v>18</v>
      </c>
      <c r="N1184" s="59" t="s">
        <v>18</v>
      </c>
      <c r="Q1184" s="58"/>
      <c r="R1184" s="591"/>
    </row>
    <row r="1185">
      <c r="A1185" s="63" t="s">
        <v>12079</v>
      </c>
      <c r="B1185" s="60" t="s">
        <v>14298</v>
      </c>
      <c r="C1185" s="60" t="s">
        <v>93</v>
      </c>
      <c r="D1185" s="63" t="s">
        <v>18</v>
      </c>
      <c r="E1185" s="63" t="s">
        <v>14299</v>
      </c>
      <c r="F1185" s="63" t="s">
        <v>1608</v>
      </c>
      <c r="G1185" s="60" t="s">
        <v>18</v>
      </c>
      <c r="H1185" s="126">
        <v>43200.0</v>
      </c>
      <c r="I1185" s="126">
        <v>43201.0</v>
      </c>
      <c r="J1185" s="121" t="s">
        <v>14305</v>
      </c>
      <c r="K1185" s="59">
        <v>490558.0</v>
      </c>
      <c r="L1185" s="60" t="s">
        <v>14301</v>
      </c>
      <c r="M1185" s="63" t="s">
        <v>18</v>
      </c>
      <c r="N1185" s="59" t="s">
        <v>18</v>
      </c>
      <c r="Q1185" s="58"/>
      <c r="R1185" s="591"/>
    </row>
    <row r="1186" ht="28.5" customHeight="1">
      <c r="A1186" s="63" t="s">
        <v>12079</v>
      </c>
      <c r="B1186" s="60" t="s">
        <v>14298</v>
      </c>
      <c r="C1186" s="60" t="s">
        <v>93</v>
      </c>
      <c r="D1186" s="63" t="s">
        <v>18</v>
      </c>
      <c r="E1186" s="63" t="s">
        <v>14299</v>
      </c>
      <c r="F1186" s="63" t="s">
        <v>1608</v>
      </c>
      <c r="G1186" s="60" t="s">
        <v>18</v>
      </c>
      <c r="H1186" s="126">
        <v>43209.0</v>
      </c>
      <c r="I1186" s="126">
        <v>43209.0</v>
      </c>
      <c r="J1186" s="121" t="s">
        <v>14306</v>
      </c>
      <c r="K1186" s="59">
        <v>490558.0</v>
      </c>
      <c r="L1186" s="60" t="s">
        <v>14301</v>
      </c>
      <c r="M1186" s="63" t="s">
        <v>18</v>
      </c>
      <c r="N1186" s="59" t="s">
        <v>18</v>
      </c>
      <c r="Q1186" s="58"/>
      <c r="R1186" s="591"/>
    </row>
    <row r="1187">
      <c r="A1187" s="63" t="s">
        <v>12079</v>
      </c>
      <c r="B1187" s="60" t="s">
        <v>14298</v>
      </c>
      <c r="C1187" s="60" t="s">
        <v>93</v>
      </c>
      <c r="D1187" s="63" t="s">
        <v>18</v>
      </c>
      <c r="E1187" s="63" t="s">
        <v>14299</v>
      </c>
      <c r="F1187" s="63" t="s">
        <v>1608</v>
      </c>
      <c r="G1187" s="60" t="s">
        <v>18</v>
      </c>
      <c r="H1187" s="126">
        <v>43210.0</v>
      </c>
      <c r="I1187" s="126">
        <v>43210.0</v>
      </c>
      <c r="J1187" s="121" t="s">
        <v>14307</v>
      </c>
      <c r="K1187" s="59">
        <v>490558.0</v>
      </c>
      <c r="L1187" s="60" t="s">
        <v>14301</v>
      </c>
      <c r="M1187" s="63" t="s">
        <v>18</v>
      </c>
      <c r="N1187" s="59" t="s">
        <v>18</v>
      </c>
      <c r="Q1187" s="58"/>
      <c r="R1187" s="591"/>
    </row>
    <row r="1188" ht="31.5" customHeight="1">
      <c r="A1188" s="63" t="s">
        <v>12079</v>
      </c>
      <c r="B1188" s="60" t="s">
        <v>14308</v>
      </c>
      <c r="C1188" s="60" t="s">
        <v>14309</v>
      </c>
      <c r="D1188" s="63">
        <v>384.0</v>
      </c>
      <c r="E1188" s="63" t="s">
        <v>13884</v>
      </c>
      <c r="F1188" s="63" t="s">
        <v>1608</v>
      </c>
      <c r="G1188" s="60" t="s">
        <v>5228</v>
      </c>
      <c r="H1188" s="126">
        <v>43199.0</v>
      </c>
      <c r="I1188" s="126">
        <v>43214.0</v>
      </c>
      <c r="J1188" s="121" t="s">
        <v>14310</v>
      </c>
      <c r="K1188" s="59">
        <v>9608327.0</v>
      </c>
      <c r="L1188" s="60" t="s">
        <v>18</v>
      </c>
      <c r="M1188" s="63" t="s">
        <v>18</v>
      </c>
      <c r="N1188" s="59" t="s">
        <v>18</v>
      </c>
      <c r="Q1188" s="58"/>
      <c r="R1188" s="591"/>
    </row>
    <row r="1189">
      <c r="A1189" s="63" t="s">
        <v>12103</v>
      </c>
      <c r="B1189" s="60" t="s">
        <v>8467</v>
      </c>
      <c r="C1189" s="60" t="s">
        <v>6821</v>
      </c>
      <c r="D1189" s="63" t="s">
        <v>18</v>
      </c>
      <c r="E1189" s="63" t="s">
        <v>14311</v>
      </c>
      <c r="F1189" s="63" t="s">
        <v>1608</v>
      </c>
      <c r="G1189" s="60" t="s">
        <v>18</v>
      </c>
      <c r="H1189" s="126">
        <v>43200.0</v>
      </c>
      <c r="I1189" s="126">
        <v>43201.0</v>
      </c>
      <c r="J1189" s="121" t="s">
        <v>14312</v>
      </c>
      <c r="K1189" s="59">
        <v>2591422.0</v>
      </c>
      <c r="L1189" s="60" t="s">
        <v>18</v>
      </c>
      <c r="M1189" s="63" t="s">
        <v>18</v>
      </c>
      <c r="N1189" s="59" t="s">
        <v>18</v>
      </c>
      <c r="Q1189" s="58"/>
      <c r="R1189" s="591"/>
    </row>
    <row r="1190" ht="36.75" customHeight="1">
      <c r="A1190" s="63" t="s">
        <v>12103</v>
      </c>
      <c r="B1190" s="60" t="s">
        <v>8467</v>
      </c>
      <c r="C1190" s="60" t="s">
        <v>6821</v>
      </c>
      <c r="D1190" s="63" t="s">
        <v>18</v>
      </c>
      <c r="E1190" s="63" t="s">
        <v>14311</v>
      </c>
      <c r="F1190" s="63" t="s">
        <v>1608</v>
      </c>
      <c r="G1190" s="60" t="s">
        <v>18</v>
      </c>
      <c r="H1190" s="126">
        <v>43202.0</v>
      </c>
      <c r="I1190" s="126">
        <v>43203.0</v>
      </c>
      <c r="J1190" s="121" t="s">
        <v>14313</v>
      </c>
      <c r="K1190" s="59">
        <v>2591422.0</v>
      </c>
      <c r="L1190" s="60" t="s">
        <v>18</v>
      </c>
      <c r="M1190" s="63" t="s">
        <v>18</v>
      </c>
      <c r="N1190" s="59" t="s">
        <v>18</v>
      </c>
      <c r="Q1190" s="58"/>
      <c r="R1190" s="591"/>
    </row>
    <row r="1191">
      <c r="A1191" s="63" t="s">
        <v>12079</v>
      </c>
      <c r="B1191" s="60" t="s">
        <v>14175</v>
      </c>
      <c r="C1191" s="60" t="s">
        <v>7625</v>
      </c>
      <c r="D1191" s="63">
        <v>401.0</v>
      </c>
      <c r="E1191" s="63" t="s">
        <v>14314</v>
      </c>
      <c r="F1191" s="63" t="s">
        <v>1608</v>
      </c>
      <c r="G1191" s="60" t="s">
        <v>18</v>
      </c>
      <c r="H1191" s="126">
        <v>43201.0</v>
      </c>
      <c r="I1191" s="126">
        <v>43201.0</v>
      </c>
      <c r="J1191" s="139" t="s">
        <v>14315</v>
      </c>
      <c r="K1191" s="59">
        <v>53694.0</v>
      </c>
      <c r="L1191" s="60" t="s">
        <v>18</v>
      </c>
      <c r="M1191" s="63" t="s">
        <v>18</v>
      </c>
      <c r="N1191" s="59" t="s">
        <v>18</v>
      </c>
      <c r="O1191" s="152"/>
      <c r="P1191" s="152"/>
      <c r="Q1191" s="58"/>
      <c r="R1191" s="591"/>
      <c r="S1191" s="152"/>
      <c r="T1191" s="152"/>
      <c r="U1191" s="152"/>
      <c r="V1191" s="152"/>
      <c r="W1191" s="152"/>
      <c r="X1191" s="152"/>
      <c r="Y1191" s="152"/>
      <c r="Z1191" s="152"/>
      <c r="AA1191" s="152"/>
      <c r="AB1191" s="152"/>
      <c r="AC1191" s="152"/>
      <c r="AD1191" s="152"/>
    </row>
    <row r="1192">
      <c r="A1192" s="63" t="s">
        <v>12103</v>
      </c>
      <c r="B1192" s="60" t="s">
        <v>14316</v>
      </c>
      <c r="C1192" s="60" t="s">
        <v>14317</v>
      </c>
      <c r="D1192" s="63">
        <v>325.0</v>
      </c>
      <c r="E1192" s="63" t="s">
        <v>14318</v>
      </c>
      <c r="F1192" s="63" t="s">
        <v>1608</v>
      </c>
      <c r="G1192" s="60" t="s">
        <v>5302</v>
      </c>
      <c r="H1192" s="126">
        <v>43200.0</v>
      </c>
      <c r="I1192" s="126">
        <v>43213.0</v>
      </c>
      <c r="J1192" s="121" t="s">
        <v>14319</v>
      </c>
      <c r="K1192" s="59">
        <v>6.0294716E7</v>
      </c>
      <c r="L1192" s="60" t="s">
        <v>18</v>
      </c>
      <c r="M1192" s="63" t="s">
        <v>18</v>
      </c>
      <c r="N1192" s="59" t="s">
        <v>18</v>
      </c>
      <c r="O1192" s="152"/>
      <c r="P1192" s="152"/>
      <c r="Q1192" s="58"/>
      <c r="R1192" s="591"/>
      <c r="S1192" s="152"/>
      <c r="T1192" s="152"/>
      <c r="U1192" s="152"/>
      <c r="V1192" s="152"/>
      <c r="W1192" s="152"/>
      <c r="X1192" s="152"/>
      <c r="Y1192" s="152"/>
      <c r="Z1192" s="152"/>
      <c r="AA1192" s="152"/>
      <c r="AB1192" s="152"/>
      <c r="AC1192" s="152"/>
      <c r="AD1192" s="152"/>
    </row>
    <row r="1193">
      <c r="A1193" s="63" t="s">
        <v>12103</v>
      </c>
      <c r="B1193" s="60" t="s">
        <v>14320</v>
      </c>
      <c r="C1193" s="60" t="s">
        <v>291</v>
      </c>
      <c r="D1193" s="63" t="s">
        <v>18</v>
      </c>
      <c r="E1193" s="63" t="s">
        <v>14321</v>
      </c>
      <c r="F1193" s="63" t="s">
        <v>1608</v>
      </c>
      <c r="G1193" s="60" t="s">
        <v>18</v>
      </c>
      <c r="H1193" s="126">
        <v>43202.0</v>
      </c>
      <c r="I1193" s="126">
        <v>43202.0</v>
      </c>
      <c r="J1193" s="121" t="s">
        <v>14322</v>
      </c>
      <c r="K1193" s="59">
        <v>6768233.0</v>
      </c>
      <c r="L1193" s="60" t="s">
        <v>18</v>
      </c>
      <c r="M1193" s="63" t="s">
        <v>18</v>
      </c>
      <c r="N1193" s="59" t="s">
        <v>18</v>
      </c>
      <c r="Q1193" s="58"/>
      <c r="R1193" s="591"/>
    </row>
    <row r="1194">
      <c r="A1194" s="63" t="s">
        <v>12103</v>
      </c>
      <c r="B1194" s="60" t="s">
        <v>14320</v>
      </c>
      <c r="C1194" s="60" t="s">
        <v>291</v>
      </c>
      <c r="D1194" s="63" t="s">
        <v>18</v>
      </c>
      <c r="E1194" s="63" t="s">
        <v>14321</v>
      </c>
      <c r="F1194" s="63" t="s">
        <v>1608</v>
      </c>
      <c r="G1194" s="60" t="s">
        <v>18</v>
      </c>
      <c r="H1194" s="126">
        <v>43314.0</v>
      </c>
      <c r="I1194" s="126">
        <v>43314.0</v>
      </c>
      <c r="J1194" s="121" t="s">
        <v>14323</v>
      </c>
      <c r="K1194" s="59">
        <v>6768233.0</v>
      </c>
      <c r="L1194" s="60" t="s">
        <v>18</v>
      </c>
      <c r="M1194" s="63" t="s">
        <v>18</v>
      </c>
      <c r="N1194" s="59" t="s">
        <v>18</v>
      </c>
      <c r="Q1194" s="58"/>
      <c r="R1194" s="591"/>
    </row>
    <row r="1195">
      <c r="A1195" s="63" t="s">
        <v>12103</v>
      </c>
      <c r="B1195" s="60" t="s">
        <v>14320</v>
      </c>
      <c r="C1195" s="60" t="s">
        <v>291</v>
      </c>
      <c r="D1195" s="63" t="s">
        <v>18</v>
      </c>
      <c r="E1195" s="63" t="s">
        <v>14321</v>
      </c>
      <c r="F1195" s="63" t="s">
        <v>1608</v>
      </c>
      <c r="G1195" s="60" t="s">
        <v>18</v>
      </c>
      <c r="H1195" s="126">
        <v>43315.0</v>
      </c>
      <c r="I1195" s="126">
        <v>43319.0</v>
      </c>
      <c r="J1195" s="121" t="s">
        <v>14324</v>
      </c>
      <c r="K1195" s="59">
        <v>6768233.0</v>
      </c>
      <c r="L1195" s="60" t="s">
        <v>18</v>
      </c>
      <c r="M1195" s="63" t="s">
        <v>18</v>
      </c>
      <c r="N1195" s="59" t="s">
        <v>18</v>
      </c>
      <c r="O1195" s="152"/>
      <c r="P1195" s="152"/>
      <c r="Q1195" s="58"/>
      <c r="R1195" s="591"/>
      <c r="S1195" s="152"/>
      <c r="T1195" s="152"/>
      <c r="U1195" s="152"/>
      <c r="V1195" s="152"/>
      <c r="W1195" s="152"/>
      <c r="X1195" s="152"/>
      <c r="Y1195" s="152"/>
      <c r="Z1195" s="152"/>
      <c r="AA1195" s="152"/>
      <c r="AB1195" s="152"/>
      <c r="AC1195" s="152"/>
      <c r="AD1195" s="152"/>
    </row>
    <row r="1196">
      <c r="A1196" s="63" t="s">
        <v>12103</v>
      </c>
      <c r="B1196" s="60" t="s">
        <v>14320</v>
      </c>
      <c r="C1196" s="60" t="s">
        <v>291</v>
      </c>
      <c r="D1196" s="63" t="s">
        <v>18</v>
      </c>
      <c r="E1196" s="63" t="s">
        <v>14321</v>
      </c>
      <c r="F1196" s="63" t="s">
        <v>1608</v>
      </c>
      <c r="G1196" s="60" t="s">
        <v>18</v>
      </c>
      <c r="H1196" s="126">
        <v>43339.0</v>
      </c>
      <c r="I1196" s="126">
        <v>43347.0</v>
      </c>
      <c r="J1196" s="121" t="s">
        <v>14325</v>
      </c>
      <c r="K1196" s="59">
        <v>7323233.0</v>
      </c>
      <c r="L1196" s="60" t="s">
        <v>18</v>
      </c>
      <c r="M1196" s="63" t="s">
        <v>18</v>
      </c>
      <c r="N1196" s="59" t="s">
        <v>18</v>
      </c>
      <c r="Q1196" s="58"/>
      <c r="R1196" s="591"/>
    </row>
    <row r="1197" ht="35.25" customHeight="1">
      <c r="A1197" s="63" t="s">
        <v>12103</v>
      </c>
      <c r="B1197" s="60" t="s">
        <v>14320</v>
      </c>
      <c r="C1197" s="60" t="s">
        <v>291</v>
      </c>
      <c r="D1197" s="63" t="s">
        <v>18</v>
      </c>
      <c r="E1197" s="63" t="s">
        <v>14321</v>
      </c>
      <c r="F1197" s="63" t="s">
        <v>1608</v>
      </c>
      <c r="G1197" s="60" t="s">
        <v>18</v>
      </c>
      <c r="H1197" s="126">
        <v>43390.0</v>
      </c>
      <c r="I1197" s="126">
        <v>43390.0</v>
      </c>
      <c r="J1197" s="121" t="s">
        <v>14326</v>
      </c>
      <c r="K1197" s="59">
        <v>7323233.0</v>
      </c>
      <c r="L1197" s="60" t="s">
        <v>18</v>
      </c>
      <c r="M1197" s="63" t="s">
        <v>18</v>
      </c>
      <c r="N1197" s="59" t="s">
        <v>18</v>
      </c>
      <c r="Q1197" s="58"/>
      <c r="R1197" s="591"/>
    </row>
    <row r="1198">
      <c r="A1198" s="63" t="s">
        <v>12079</v>
      </c>
      <c r="B1198" s="60" t="s">
        <v>6777</v>
      </c>
      <c r="C1198" s="60" t="s">
        <v>2340</v>
      </c>
      <c r="D1198" s="63">
        <v>409.0</v>
      </c>
      <c r="E1198" s="63" t="s">
        <v>14327</v>
      </c>
      <c r="F1198" s="63" t="s">
        <v>1608</v>
      </c>
      <c r="G1198" s="60" t="s">
        <v>18</v>
      </c>
      <c r="H1198" s="126">
        <v>43202.0</v>
      </c>
      <c r="I1198" s="126">
        <v>43202.0</v>
      </c>
      <c r="J1198" s="121" t="s">
        <v>14328</v>
      </c>
      <c r="K1198" s="59">
        <v>2026615.0</v>
      </c>
      <c r="L1198" s="60" t="s">
        <v>18</v>
      </c>
      <c r="M1198" s="63" t="s">
        <v>18</v>
      </c>
      <c r="N1198" s="59" t="s">
        <v>18</v>
      </c>
      <c r="Q1198" s="58"/>
      <c r="R1198" s="591"/>
    </row>
    <row r="1199" ht="25.5" customHeight="1">
      <c r="A1199" s="63" t="s">
        <v>12079</v>
      </c>
      <c r="B1199" s="60" t="s">
        <v>6777</v>
      </c>
      <c r="C1199" s="60" t="s">
        <v>2340</v>
      </c>
      <c r="D1199" s="63">
        <v>409.0</v>
      </c>
      <c r="E1199" s="63" t="s">
        <v>14327</v>
      </c>
      <c r="F1199" s="63" t="s">
        <v>1608</v>
      </c>
      <c r="G1199" s="60" t="s">
        <v>18</v>
      </c>
      <c r="H1199" s="126">
        <v>43374.0</v>
      </c>
      <c r="I1199" s="126">
        <v>43377.0</v>
      </c>
      <c r="J1199" s="121" t="s">
        <v>14329</v>
      </c>
      <c r="K1199" s="59">
        <v>2026615.0</v>
      </c>
      <c r="L1199" s="60" t="s">
        <v>18</v>
      </c>
      <c r="M1199" s="63" t="s">
        <v>18</v>
      </c>
      <c r="N1199" s="59" t="s">
        <v>18</v>
      </c>
      <c r="Q1199" s="58"/>
      <c r="R1199" s="591"/>
    </row>
    <row r="1200" ht="27.0" customHeight="1">
      <c r="A1200" s="63" t="s">
        <v>12079</v>
      </c>
      <c r="B1200" s="60" t="s">
        <v>6777</v>
      </c>
      <c r="C1200" s="60" t="s">
        <v>2340</v>
      </c>
      <c r="D1200" s="63"/>
      <c r="E1200" s="63" t="s">
        <v>14327</v>
      </c>
      <c r="F1200" s="63" t="s">
        <v>1608</v>
      </c>
      <c r="G1200" s="60" t="s">
        <v>18</v>
      </c>
      <c r="H1200" s="126">
        <v>43377.0</v>
      </c>
      <c r="I1200" s="76">
        <v>43377.0</v>
      </c>
      <c r="J1200" s="121" t="s">
        <v>14330</v>
      </c>
      <c r="K1200" s="59">
        <v>2026615.0</v>
      </c>
      <c r="L1200" s="60" t="s">
        <v>6780</v>
      </c>
      <c r="M1200" s="63" t="s">
        <v>18</v>
      </c>
      <c r="N1200" s="59" t="s">
        <v>18</v>
      </c>
      <c r="Q1200" s="58"/>
      <c r="R1200" s="591"/>
    </row>
    <row r="1201" ht="36.0" customHeight="1">
      <c r="A1201" s="63" t="s">
        <v>12079</v>
      </c>
      <c r="B1201" s="60" t="s">
        <v>6777</v>
      </c>
      <c r="C1201" s="60" t="s">
        <v>2340</v>
      </c>
      <c r="D1201" s="63"/>
      <c r="E1201" s="63" t="s">
        <v>14327</v>
      </c>
      <c r="F1201" s="63" t="s">
        <v>1608</v>
      </c>
      <c r="G1201" s="60" t="s">
        <v>18</v>
      </c>
      <c r="H1201" s="126">
        <v>43395.0</v>
      </c>
      <c r="I1201" s="76">
        <v>43399.0</v>
      </c>
      <c r="J1201" s="121" t="s">
        <v>14331</v>
      </c>
      <c r="K1201" s="59">
        <v>2155614.0</v>
      </c>
      <c r="L1201" s="60" t="s">
        <v>6780</v>
      </c>
      <c r="M1201" s="63" t="s">
        <v>18</v>
      </c>
      <c r="N1201" s="59" t="s">
        <v>18</v>
      </c>
      <c r="Q1201" s="58"/>
      <c r="R1201" s="591"/>
    </row>
    <row r="1202" ht="30.75" customHeight="1">
      <c r="A1202" s="63">
        <v>1.0</v>
      </c>
      <c r="B1202" s="60" t="s">
        <v>5256</v>
      </c>
      <c r="C1202" s="60" t="s">
        <v>120</v>
      </c>
      <c r="D1202" s="63">
        <v>1007.0</v>
      </c>
      <c r="E1202" s="63" t="s">
        <v>8572</v>
      </c>
      <c r="F1202" s="63" t="s">
        <v>1608</v>
      </c>
      <c r="G1202" s="60" t="s">
        <v>18</v>
      </c>
      <c r="H1202" s="126">
        <v>43437.0</v>
      </c>
      <c r="I1202" s="126">
        <v>43453.0</v>
      </c>
      <c r="J1202" s="121" t="s">
        <v>14332</v>
      </c>
      <c r="K1202" s="59">
        <v>8462059.01</v>
      </c>
      <c r="L1202" s="60" t="s">
        <v>14333</v>
      </c>
      <c r="M1202" s="61" t="s">
        <v>8574</v>
      </c>
      <c r="N1202" s="66" t="s">
        <v>18</v>
      </c>
      <c r="Q1202" s="58"/>
      <c r="R1202" s="591"/>
    </row>
    <row r="1203" ht="30.75" customHeight="1">
      <c r="A1203" s="63" t="s">
        <v>12103</v>
      </c>
      <c r="B1203" s="60" t="s">
        <v>5256</v>
      </c>
      <c r="C1203" s="60" t="s">
        <v>120</v>
      </c>
      <c r="D1203" s="63">
        <v>407.0</v>
      </c>
      <c r="E1203" s="63" t="s">
        <v>8572</v>
      </c>
      <c r="F1203" s="63" t="s">
        <v>1608</v>
      </c>
      <c r="G1203" s="60" t="s">
        <v>18</v>
      </c>
      <c r="H1203" s="126">
        <v>43202.0</v>
      </c>
      <c r="I1203" s="126">
        <v>43203.0</v>
      </c>
      <c r="J1203" s="121" t="s">
        <v>14334</v>
      </c>
      <c r="K1203" s="59">
        <v>910562.0</v>
      </c>
      <c r="L1203" s="60" t="s">
        <v>18</v>
      </c>
      <c r="M1203" s="63" t="s">
        <v>18</v>
      </c>
      <c r="N1203" s="59" t="s">
        <v>18</v>
      </c>
      <c r="Q1203" s="58"/>
      <c r="R1203" s="591"/>
    </row>
    <row r="1204">
      <c r="A1204" s="63" t="s">
        <v>12103</v>
      </c>
      <c r="B1204" s="60" t="s">
        <v>5256</v>
      </c>
      <c r="C1204" s="60" t="s">
        <v>120</v>
      </c>
      <c r="D1204" s="63">
        <v>757.0</v>
      </c>
      <c r="E1204" s="63" t="s">
        <v>8572</v>
      </c>
      <c r="F1204" s="63" t="s">
        <v>1608</v>
      </c>
      <c r="G1204" s="60" t="s">
        <v>18</v>
      </c>
      <c r="H1204" s="126">
        <v>43298.0</v>
      </c>
      <c r="I1204" s="126">
        <v>43300.0</v>
      </c>
      <c r="J1204" s="121" t="s">
        <v>14335</v>
      </c>
      <c r="K1204" s="59">
        <v>1708953.0</v>
      </c>
      <c r="L1204" s="60" t="s">
        <v>12192</v>
      </c>
      <c r="M1204" s="63" t="s">
        <v>18</v>
      </c>
      <c r="N1204" s="59" t="s">
        <v>18</v>
      </c>
      <c r="Q1204" s="58"/>
      <c r="R1204" s="591"/>
    </row>
    <row r="1205" ht="29.25" customHeight="1">
      <c r="A1205" s="63" t="s">
        <v>12103</v>
      </c>
      <c r="B1205" s="60" t="s">
        <v>5256</v>
      </c>
      <c r="C1205" s="60" t="s">
        <v>120</v>
      </c>
      <c r="D1205" s="63" t="s">
        <v>18</v>
      </c>
      <c r="E1205" s="63" t="s">
        <v>8572</v>
      </c>
      <c r="F1205" s="63" t="s">
        <v>1608</v>
      </c>
      <c r="G1205" s="60" t="s">
        <v>18</v>
      </c>
      <c r="H1205" s="126">
        <v>43308.0</v>
      </c>
      <c r="I1205" s="126">
        <v>43314.0</v>
      </c>
      <c r="J1205" s="121" t="s">
        <v>14336</v>
      </c>
      <c r="K1205" s="59">
        <v>8494036.0</v>
      </c>
      <c r="L1205" s="60" t="s">
        <v>14337</v>
      </c>
      <c r="M1205" s="61" t="s">
        <v>18</v>
      </c>
      <c r="N1205" s="66" t="s">
        <v>18</v>
      </c>
      <c r="Q1205" s="58"/>
      <c r="R1205" s="591"/>
    </row>
    <row r="1206" ht="29.25" customHeight="1">
      <c r="A1206" s="63" t="s">
        <v>12103</v>
      </c>
      <c r="B1206" s="60" t="s">
        <v>5256</v>
      </c>
      <c r="C1206" s="60" t="s">
        <v>120</v>
      </c>
      <c r="D1206" s="63" t="s">
        <v>18</v>
      </c>
      <c r="E1206" s="63" t="s">
        <v>8572</v>
      </c>
      <c r="F1206" s="63" t="s">
        <v>1608</v>
      </c>
      <c r="G1206" s="60" t="s">
        <v>18</v>
      </c>
      <c r="H1206" s="126">
        <v>43318.0</v>
      </c>
      <c r="I1206" s="126">
        <v>43319.0</v>
      </c>
      <c r="J1206" s="121" t="s">
        <v>14338</v>
      </c>
      <c r="K1206" s="59">
        <v>1.7624909E7</v>
      </c>
      <c r="L1206" s="60" t="s">
        <v>14337</v>
      </c>
      <c r="M1206" s="61" t="s">
        <v>18</v>
      </c>
      <c r="N1206" s="66" t="s">
        <v>18</v>
      </c>
      <c r="Q1206" s="58"/>
      <c r="R1206" s="591"/>
    </row>
    <row r="1207" ht="29.25" customHeight="1">
      <c r="A1207" s="63" t="s">
        <v>12103</v>
      </c>
      <c r="B1207" s="60" t="s">
        <v>5256</v>
      </c>
      <c r="C1207" s="60" t="s">
        <v>120</v>
      </c>
      <c r="D1207" s="63" t="s">
        <v>18</v>
      </c>
      <c r="E1207" s="63" t="s">
        <v>8572</v>
      </c>
      <c r="F1207" s="63" t="s">
        <v>1608</v>
      </c>
      <c r="G1207" s="60" t="s">
        <v>18</v>
      </c>
      <c r="H1207" s="126">
        <v>43321.0</v>
      </c>
      <c r="I1207" s="126">
        <v>43325.0</v>
      </c>
      <c r="J1207" s="121" t="s">
        <v>14339</v>
      </c>
      <c r="K1207" s="59">
        <v>1.7624909E7</v>
      </c>
      <c r="L1207" s="60" t="s">
        <v>18</v>
      </c>
      <c r="M1207" s="61" t="s">
        <v>18</v>
      </c>
      <c r="N1207" s="66" t="s">
        <v>18</v>
      </c>
      <c r="Q1207" s="58"/>
      <c r="R1207" s="591"/>
    </row>
    <row r="1208" ht="29.25" customHeight="1">
      <c r="A1208" s="63" t="s">
        <v>12103</v>
      </c>
      <c r="B1208" s="60" t="s">
        <v>5256</v>
      </c>
      <c r="C1208" s="60" t="s">
        <v>120</v>
      </c>
      <c r="D1208" s="63" t="s">
        <v>18</v>
      </c>
      <c r="E1208" s="63" t="s">
        <v>8572</v>
      </c>
      <c r="F1208" s="63" t="s">
        <v>1608</v>
      </c>
      <c r="G1208" s="60" t="s">
        <v>18</v>
      </c>
      <c r="H1208" s="126">
        <v>43356.0</v>
      </c>
      <c r="I1208" s="126">
        <v>43356.0</v>
      </c>
      <c r="J1208" s="121" t="s">
        <v>14340</v>
      </c>
      <c r="K1208" s="59">
        <v>1.7624909E7</v>
      </c>
      <c r="L1208" s="60" t="s">
        <v>18</v>
      </c>
      <c r="M1208" s="61" t="s">
        <v>18</v>
      </c>
      <c r="N1208" s="66" t="s">
        <v>18</v>
      </c>
      <c r="Q1208" s="58"/>
      <c r="R1208" s="591"/>
    </row>
    <row r="1209">
      <c r="A1209" s="63" t="s">
        <v>12103</v>
      </c>
      <c r="B1209" s="60" t="s">
        <v>5256</v>
      </c>
      <c r="C1209" s="60" t="s">
        <v>120</v>
      </c>
      <c r="D1209" s="63" t="s">
        <v>18</v>
      </c>
      <c r="E1209" s="63" t="s">
        <v>8572</v>
      </c>
      <c r="F1209" s="63" t="s">
        <v>1608</v>
      </c>
      <c r="G1209" s="60" t="s">
        <v>18</v>
      </c>
      <c r="H1209" s="126">
        <v>43381.0</v>
      </c>
      <c r="I1209" s="126">
        <v>43383.0</v>
      </c>
      <c r="J1209" s="121" t="s">
        <v>14341</v>
      </c>
      <c r="K1209" s="59">
        <v>1.7624909E7</v>
      </c>
      <c r="L1209" s="60" t="s">
        <v>18</v>
      </c>
      <c r="M1209" s="61" t="s">
        <v>18</v>
      </c>
      <c r="N1209" s="66" t="s">
        <v>18</v>
      </c>
      <c r="Q1209" s="58"/>
      <c r="R1209" s="591"/>
    </row>
    <row r="1210" ht="29.25" customHeight="1">
      <c r="A1210" s="63" t="s">
        <v>12103</v>
      </c>
      <c r="B1210" s="60" t="s">
        <v>5256</v>
      </c>
      <c r="C1210" s="60" t="s">
        <v>120</v>
      </c>
      <c r="D1210" s="63">
        <v>901.0</v>
      </c>
      <c r="E1210" s="63" t="s">
        <v>8572</v>
      </c>
      <c r="F1210" s="63" t="s">
        <v>1608</v>
      </c>
      <c r="G1210" s="60" t="s">
        <v>18</v>
      </c>
      <c r="H1210" s="126">
        <v>43399.0</v>
      </c>
      <c r="I1210" s="126">
        <v>43402.0</v>
      </c>
      <c r="J1210" s="121" t="s">
        <v>14342</v>
      </c>
      <c r="K1210" s="59">
        <v>1.7624909E7</v>
      </c>
      <c r="L1210" s="60" t="s">
        <v>18</v>
      </c>
      <c r="M1210" s="61" t="s">
        <v>18</v>
      </c>
      <c r="N1210" s="66" t="s">
        <v>18</v>
      </c>
      <c r="Q1210" s="58"/>
      <c r="R1210" s="591"/>
    </row>
    <row r="1211" ht="21.75" customHeight="1">
      <c r="A1211" s="63">
        <v>1.0</v>
      </c>
      <c r="B1211" s="60" t="s">
        <v>5256</v>
      </c>
      <c r="C1211" s="60" t="s">
        <v>120</v>
      </c>
      <c r="D1211" s="63" t="s">
        <v>18</v>
      </c>
      <c r="E1211" s="63" t="s">
        <v>8572</v>
      </c>
      <c r="F1211" s="63" t="s">
        <v>1608</v>
      </c>
      <c r="G1211" s="60" t="s">
        <v>18</v>
      </c>
      <c r="H1211" s="126">
        <v>43413.0</v>
      </c>
      <c r="I1211" s="126">
        <v>43413.0</v>
      </c>
      <c r="J1211" s="121" t="s">
        <v>14343</v>
      </c>
      <c r="K1211" s="59">
        <v>8462059.01</v>
      </c>
      <c r="L1211" s="60" t="s">
        <v>14333</v>
      </c>
      <c r="M1211" s="61" t="s">
        <v>8574</v>
      </c>
      <c r="N1211" s="66" t="s">
        <v>18</v>
      </c>
      <c r="Q1211" s="58"/>
      <c r="R1211" s="591"/>
    </row>
    <row r="1212" ht="37.5" customHeight="1">
      <c r="A1212" s="63" t="s">
        <v>12175</v>
      </c>
      <c r="B1212" s="60" t="s">
        <v>197</v>
      </c>
      <c r="C1212" s="60" t="s">
        <v>13634</v>
      </c>
      <c r="D1212" s="63" t="s">
        <v>18</v>
      </c>
      <c r="E1212" s="63" t="s">
        <v>8577</v>
      </c>
      <c r="F1212" s="63" t="s">
        <v>1608</v>
      </c>
      <c r="G1212" s="60" t="s">
        <v>5228</v>
      </c>
      <c r="H1212" s="126">
        <v>43283.0</v>
      </c>
      <c r="I1212" s="126">
        <v>43287.0</v>
      </c>
      <c r="J1212" s="121" t="s">
        <v>14344</v>
      </c>
      <c r="K1212" s="59">
        <v>1.5985E8</v>
      </c>
      <c r="L1212" s="60" t="s">
        <v>12196</v>
      </c>
      <c r="M1212" s="61" t="s">
        <v>8580</v>
      </c>
      <c r="N1212" s="59" t="s">
        <v>18</v>
      </c>
      <c r="Q1212" s="58"/>
      <c r="R1212" s="591"/>
    </row>
    <row r="1213" ht="27.75" customHeight="1">
      <c r="A1213" s="63" t="s">
        <v>12175</v>
      </c>
      <c r="B1213" s="60" t="s">
        <v>197</v>
      </c>
      <c r="C1213" s="60" t="s">
        <v>5226</v>
      </c>
      <c r="D1213" s="63" t="s">
        <v>18</v>
      </c>
      <c r="E1213" s="63" t="s">
        <v>8577</v>
      </c>
      <c r="F1213" s="63" t="s">
        <v>1608</v>
      </c>
      <c r="G1213" s="60" t="s">
        <v>5228</v>
      </c>
      <c r="H1213" s="126">
        <v>43339.0</v>
      </c>
      <c r="I1213" s="126">
        <v>43339.0</v>
      </c>
      <c r="J1213" s="121" t="s">
        <v>14345</v>
      </c>
      <c r="K1213" s="59">
        <v>2.94599988E8</v>
      </c>
      <c r="L1213" s="60" t="s">
        <v>8579</v>
      </c>
      <c r="M1213" s="61" t="s">
        <v>8580</v>
      </c>
      <c r="N1213" s="66">
        <v>1.47299994E8</v>
      </c>
      <c r="Q1213" s="58"/>
      <c r="R1213" s="591"/>
    </row>
    <row r="1214">
      <c r="A1214" s="63" t="s">
        <v>12175</v>
      </c>
      <c r="B1214" s="60" t="s">
        <v>12193</v>
      </c>
      <c r="C1214" s="60" t="s">
        <v>12194</v>
      </c>
      <c r="D1214" s="63" t="s">
        <v>18</v>
      </c>
      <c r="E1214" s="63" t="s">
        <v>8577</v>
      </c>
      <c r="F1214" s="63" t="s">
        <v>1608</v>
      </c>
      <c r="G1214" s="60" t="s">
        <v>6719</v>
      </c>
      <c r="H1214" s="126">
        <v>43340.0</v>
      </c>
      <c r="I1214" s="126">
        <v>43341.0</v>
      </c>
      <c r="J1214" s="121" t="s">
        <v>14346</v>
      </c>
      <c r="K1214" s="59">
        <v>2.94599988E8</v>
      </c>
      <c r="L1214" s="60" t="s">
        <v>12196</v>
      </c>
      <c r="M1214" s="61" t="s">
        <v>8580</v>
      </c>
      <c r="N1214" s="66" t="s">
        <v>18</v>
      </c>
      <c r="O1214" s="152"/>
      <c r="P1214" s="152"/>
      <c r="Q1214" s="58"/>
      <c r="R1214" s="591"/>
      <c r="S1214" s="152"/>
      <c r="T1214" s="152"/>
      <c r="U1214" s="152"/>
      <c r="V1214" s="152"/>
      <c r="W1214" s="152"/>
      <c r="X1214" s="152"/>
      <c r="Y1214" s="152"/>
      <c r="Z1214" s="152"/>
      <c r="AA1214" s="152"/>
      <c r="AB1214" s="152"/>
      <c r="AC1214" s="152"/>
      <c r="AD1214" s="152"/>
    </row>
    <row r="1215" ht="31.5" customHeight="1">
      <c r="A1215" s="63" t="s">
        <v>12175</v>
      </c>
      <c r="B1215" s="60" t="s">
        <v>12193</v>
      </c>
      <c r="C1215" s="60" t="s">
        <v>12194</v>
      </c>
      <c r="D1215" s="63" t="s">
        <v>18</v>
      </c>
      <c r="E1215" s="63" t="s">
        <v>8577</v>
      </c>
      <c r="F1215" s="63" t="s">
        <v>1608</v>
      </c>
      <c r="G1215" s="60" t="s">
        <v>6719</v>
      </c>
      <c r="H1215" s="126">
        <v>43375.0</v>
      </c>
      <c r="I1215" s="126">
        <v>43375.0</v>
      </c>
      <c r="J1215" s="121" t="s">
        <v>14347</v>
      </c>
      <c r="K1215" s="59">
        <v>2.94599988E8</v>
      </c>
      <c r="L1215" s="60" t="s">
        <v>12196</v>
      </c>
      <c r="M1215" s="61" t="s">
        <v>8580</v>
      </c>
      <c r="N1215" s="66" t="s">
        <v>18</v>
      </c>
      <c r="Q1215" s="58"/>
      <c r="R1215" s="591"/>
    </row>
    <row r="1216">
      <c r="A1216" s="63">
        <v>3.0</v>
      </c>
      <c r="B1216" s="60" t="s">
        <v>12193</v>
      </c>
      <c r="C1216" s="60" t="s">
        <v>12194</v>
      </c>
      <c r="D1216" s="63" t="s">
        <v>18</v>
      </c>
      <c r="E1216" s="63" t="s">
        <v>8577</v>
      </c>
      <c r="F1216" s="63" t="s">
        <v>1608</v>
      </c>
      <c r="G1216" s="60" t="s">
        <v>6719</v>
      </c>
      <c r="H1216" s="126">
        <v>43441.0</v>
      </c>
      <c r="I1216" s="126">
        <v>43462.0</v>
      </c>
      <c r="J1216" s="121" t="s">
        <v>14348</v>
      </c>
      <c r="K1216" s="59">
        <v>2.94599988E8</v>
      </c>
      <c r="L1216" s="60" t="s">
        <v>12196</v>
      </c>
      <c r="M1216" s="61" t="s">
        <v>8580</v>
      </c>
      <c r="N1216" s="66" t="s">
        <v>18</v>
      </c>
      <c r="O1216" s="152"/>
      <c r="P1216" s="152"/>
      <c r="Q1216" s="58"/>
      <c r="R1216" s="591"/>
      <c r="S1216" s="152"/>
      <c r="T1216" s="152"/>
      <c r="U1216" s="152"/>
      <c r="V1216" s="152"/>
      <c r="W1216" s="152"/>
      <c r="X1216" s="152"/>
      <c r="Y1216" s="152"/>
      <c r="Z1216" s="152"/>
      <c r="AA1216" s="152"/>
      <c r="AB1216" s="152"/>
      <c r="AC1216" s="152"/>
      <c r="AD1216" s="152"/>
    </row>
    <row r="1217">
      <c r="A1217" s="63" t="s">
        <v>12175</v>
      </c>
      <c r="B1217" s="60" t="s">
        <v>197</v>
      </c>
      <c r="C1217" s="60" t="s">
        <v>5226</v>
      </c>
      <c r="D1217" s="63">
        <v>535.0</v>
      </c>
      <c r="E1217" s="63" t="s">
        <v>5227</v>
      </c>
      <c r="F1217" s="63" t="s">
        <v>1608</v>
      </c>
      <c r="G1217" s="60" t="s">
        <v>5228</v>
      </c>
      <c r="H1217" s="126">
        <v>43248.0</v>
      </c>
      <c r="I1217" s="126">
        <v>43251.0</v>
      </c>
      <c r="J1217" s="121" t="s">
        <v>14349</v>
      </c>
      <c r="K1217" s="59">
        <f>68800280+51482100+52614790</f>
        <v>172897170</v>
      </c>
      <c r="L1217" s="60" t="s">
        <v>18</v>
      </c>
      <c r="M1217" s="63" t="s">
        <v>18</v>
      </c>
      <c r="N1217" s="59" t="s">
        <v>18</v>
      </c>
      <c r="Q1217" s="58"/>
      <c r="R1217" s="591"/>
    </row>
    <row r="1218">
      <c r="A1218" s="63" t="s">
        <v>12175</v>
      </c>
      <c r="B1218" s="60" t="s">
        <v>197</v>
      </c>
      <c r="C1218" s="60" t="s">
        <v>5226</v>
      </c>
      <c r="D1218" s="63" t="s">
        <v>18</v>
      </c>
      <c r="E1218" s="63" t="s">
        <v>5227</v>
      </c>
      <c r="F1218" s="63" t="s">
        <v>1608</v>
      </c>
      <c r="G1218" s="60" t="s">
        <v>5228</v>
      </c>
      <c r="H1218" s="126">
        <v>43283.0</v>
      </c>
      <c r="I1218" s="126">
        <v>43287.0</v>
      </c>
      <c r="J1218" s="121" t="s">
        <v>14350</v>
      </c>
      <c r="K1218" s="59">
        <v>2.1475E8</v>
      </c>
      <c r="L1218" s="60" t="s">
        <v>8579</v>
      </c>
      <c r="M1218" s="61" t="s">
        <v>5231</v>
      </c>
      <c r="N1218" s="59" t="s">
        <v>18</v>
      </c>
      <c r="Q1218" s="58"/>
      <c r="R1218" s="591"/>
    </row>
    <row r="1219" ht="25.5" customHeight="1">
      <c r="A1219" s="63" t="s">
        <v>12079</v>
      </c>
      <c r="B1219" s="60" t="s">
        <v>7404</v>
      </c>
      <c r="C1219" s="60" t="s">
        <v>513</v>
      </c>
      <c r="D1219" s="63">
        <v>410.0</v>
      </c>
      <c r="E1219" s="63" t="s">
        <v>8583</v>
      </c>
      <c r="F1219" s="63" t="s">
        <v>1608</v>
      </c>
      <c r="G1219" s="60" t="s">
        <v>6948</v>
      </c>
      <c r="H1219" s="126">
        <v>43202.0</v>
      </c>
      <c r="I1219" s="126">
        <v>43206.0</v>
      </c>
      <c r="J1219" s="121" t="s">
        <v>14351</v>
      </c>
      <c r="K1219" s="59">
        <v>5350743.0</v>
      </c>
      <c r="L1219" s="60" t="s">
        <v>18</v>
      </c>
      <c r="M1219" s="63" t="s">
        <v>18</v>
      </c>
      <c r="N1219" s="59" t="s">
        <v>18</v>
      </c>
      <c r="Q1219" s="58"/>
      <c r="R1219" s="591"/>
    </row>
    <row r="1220">
      <c r="A1220" s="63" t="s">
        <v>12079</v>
      </c>
      <c r="B1220" s="60" t="s">
        <v>7404</v>
      </c>
      <c r="C1220" s="60" t="s">
        <v>513</v>
      </c>
      <c r="D1220" s="63" t="s">
        <v>18</v>
      </c>
      <c r="E1220" s="63" t="s">
        <v>8583</v>
      </c>
      <c r="F1220" s="63" t="s">
        <v>1608</v>
      </c>
      <c r="G1220" s="60" t="s">
        <v>6948</v>
      </c>
      <c r="H1220" s="126">
        <v>43223.0</v>
      </c>
      <c r="I1220" s="126">
        <v>43224.0</v>
      </c>
      <c r="J1220" s="121" t="s">
        <v>14352</v>
      </c>
      <c r="K1220" s="59">
        <v>4648380.0</v>
      </c>
      <c r="L1220" s="60" t="s">
        <v>18</v>
      </c>
      <c r="M1220" s="63" t="s">
        <v>18</v>
      </c>
      <c r="N1220" s="59" t="s">
        <v>18</v>
      </c>
      <c r="Q1220" s="58"/>
      <c r="R1220" s="591"/>
    </row>
    <row r="1221" ht="32.25" customHeight="1">
      <c r="A1221" s="63" t="s">
        <v>12079</v>
      </c>
      <c r="B1221" s="60" t="s">
        <v>7404</v>
      </c>
      <c r="C1221" s="60" t="s">
        <v>513</v>
      </c>
      <c r="D1221" s="63" t="s">
        <v>18</v>
      </c>
      <c r="E1221" s="63" t="s">
        <v>8583</v>
      </c>
      <c r="F1221" s="63" t="s">
        <v>1608</v>
      </c>
      <c r="G1221" s="60" t="s">
        <v>6948</v>
      </c>
      <c r="H1221" s="126">
        <v>43227.0</v>
      </c>
      <c r="I1221" s="126">
        <v>43230.0</v>
      </c>
      <c r="J1221" s="121" t="s">
        <v>14353</v>
      </c>
      <c r="K1221" s="59">
        <v>4288880.0</v>
      </c>
      <c r="L1221" s="60" t="s">
        <v>18</v>
      </c>
      <c r="M1221" s="63" t="s">
        <v>18</v>
      </c>
      <c r="N1221" s="59" t="s">
        <v>18</v>
      </c>
      <c r="Q1221" s="58"/>
      <c r="R1221" s="591"/>
    </row>
    <row r="1222" ht="36.0" customHeight="1">
      <c r="A1222" s="63" t="s">
        <v>12079</v>
      </c>
      <c r="B1222" s="60" t="s">
        <v>7404</v>
      </c>
      <c r="C1222" s="60" t="s">
        <v>513</v>
      </c>
      <c r="D1222" s="63" t="s">
        <v>18</v>
      </c>
      <c r="E1222" s="63" t="s">
        <v>8583</v>
      </c>
      <c r="F1222" s="63" t="s">
        <v>1608</v>
      </c>
      <c r="G1222" s="60" t="s">
        <v>6948</v>
      </c>
      <c r="H1222" s="126">
        <v>43234.0</v>
      </c>
      <c r="I1222" s="126">
        <v>43236.0</v>
      </c>
      <c r="J1222" s="121" t="s">
        <v>14354</v>
      </c>
      <c r="K1222" s="59">
        <v>4503880.0</v>
      </c>
      <c r="L1222" s="60" t="s">
        <v>14355</v>
      </c>
      <c r="M1222" s="63" t="s">
        <v>18</v>
      </c>
      <c r="N1222" s="59" t="s">
        <v>18</v>
      </c>
      <c r="Q1222" s="58"/>
      <c r="R1222" s="591"/>
    </row>
    <row r="1223" ht="27.75" customHeight="1">
      <c r="A1223" s="63" t="s">
        <v>12079</v>
      </c>
      <c r="B1223" s="60" t="s">
        <v>7404</v>
      </c>
      <c r="C1223" s="60" t="s">
        <v>513</v>
      </c>
      <c r="D1223" s="63" t="s">
        <v>18</v>
      </c>
      <c r="E1223" s="63" t="s">
        <v>8583</v>
      </c>
      <c r="F1223" s="63" t="s">
        <v>1608</v>
      </c>
      <c r="G1223" s="60" t="s">
        <v>6948</v>
      </c>
      <c r="H1223" s="126">
        <v>43251.0</v>
      </c>
      <c r="I1223" s="126">
        <v>43257.0</v>
      </c>
      <c r="J1223" s="121" t="s">
        <v>14356</v>
      </c>
      <c r="K1223" s="59">
        <v>3548468.0</v>
      </c>
      <c r="L1223" s="60" t="s">
        <v>14357</v>
      </c>
      <c r="M1223" s="61" t="s">
        <v>8585</v>
      </c>
      <c r="N1223" s="59" t="s">
        <v>18</v>
      </c>
      <c r="Q1223" s="58"/>
      <c r="R1223" s="591"/>
    </row>
    <row r="1224" ht="24.0" customHeight="1">
      <c r="A1224" s="63" t="s">
        <v>12079</v>
      </c>
      <c r="B1224" s="60" t="s">
        <v>7404</v>
      </c>
      <c r="C1224" s="60" t="s">
        <v>513</v>
      </c>
      <c r="D1224" s="63" t="s">
        <v>18</v>
      </c>
      <c r="E1224" s="63" t="s">
        <v>8583</v>
      </c>
      <c r="F1224" s="63" t="s">
        <v>1608</v>
      </c>
      <c r="G1224" s="60" t="s">
        <v>6948</v>
      </c>
      <c r="H1224" s="126">
        <v>43251.0</v>
      </c>
      <c r="I1224" s="126">
        <v>43271.0</v>
      </c>
      <c r="J1224" s="121" t="s">
        <v>14358</v>
      </c>
      <c r="K1224" s="59">
        <v>3548468.0</v>
      </c>
      <c r="L1224" s="60" t="s">
        <v>14357</v>
      </c>
      <c r="M1224" s="61" t="s">
        <v>8585</v>
      </c>
      <c r="N1224" s="59" t="s">
        <v>18</v>
      </c>
      <c r="Q1224" s="58"/>
      <c r="R1224" s="591"/>
    </row>
    <row r="1225" ht="24.0" customHeight="1">
      <c r="A1225" s="63" t="s">
        <v>12079</v>
      </c>
      <c r="B1225" s="60" t="s">
        <v>7404</v>
      </c>
      <c r="C1225" s="60" t="s">
        <v>513</v>
      </c>
      <c r="D1225" s="63" t="s">
        <v>18</v>
      </c>
      <c r="E1225" s="63" t="s">
        <v>8583</v>
      </c>
      <c r="F1225" s="63" t="s">
        <v>1608</v>
      </c>
      <c r="G1225" s="60" t="s">
        <v>6948</v>
      </c>
      <c r="H1225" s="126">
        <v>43271.0</v>
      </c>
      <c r="I1225" s="126">
        <v>43271.0</v>
      </c>
      <c r="J1225" s="121" t="s">
        <v>14359</v>
      </c>
      <c r="K1225" s="59">
        <v>3548468.0</v>
      </c>
      <c r="L1225" s="60" t="s">
        <v>14357</v>
      </c>
      <c r="M1225" s="61" t="s">
        <v>8585</v>
      </c>
      <c r="N1225" s="59" t="s">
        <v>18</v>
      </c>
      <c r="Q1225" s="58"/>
      <c r="R1225" s="591"/>
    </row>
    <row r="1226">
      <c r="A1226" s="63" t="s">
        <v>12079</v>
      </c>
      <c r="B1226" s="60" t="s">
        <v>7404</v>
      </c>
      <c r="C1226" s="60" t="s">
        <v>513</v>
      </c>
      <c r="D1226" s="63" t="s">
        <v>18</v>
      </c>
      <c r="E1226" s="63" t="s">
        <v>8583</v>
      </c>
      <c r="F1226" s="63" t="s">
        <v>1608</v>
      </c>
      <c r="G1226" s="60" t="s">
        <v>6948</v>
      </c>
      <c r="H1226" s="126">
        <v>43277.0</v>
      </c>
      <c r="I1226" s="126">
        <v>43277.0</v>
      </c>
      <c r="J1226" s="121" t="s">
        <v>14360</v>
      </c>
      <c r="K1226" s="59">
        <v>3233468.0</v>
      </c>
      <c r="L1226" s="60" t="s">
        <v>8584</v>
      </c>
      <c r="M1226" s="61" t="s">
        <v>8585</v>
      </c>
      <c r="N1226" s="59" t="s">
        <v>18</v>
      </c>
      <c r="Q1226" s="58"/>
      <c r="R1226" s="591"/>
    </row>
    <row r="1227">
      <c r="A1227" s="63" t="s">
        <v>12079</v>
      </c>
      <c r="B1227" s="60" t="s">
        <v>7404</v>
      </c>
      <c r="C1227" s="60" t="s">
        <v>513</v>
      </c>
      <c r="D1227" s="63" t="s">
        <v>18</v>
      </c>
      <c r="E1227" s="63" t="s">
        <v>8583</v>
      </c>
      <c r="F1227" s="63" t="s">
        <v>1608</v>
      </c>
      <c r="G1227" s="60" t="s">
        <v>6948</v>
      </c>
      <c r="H1227" s="126">
        <v>43278.0</v>
      </c>
      <c r="I1227" s="126">
        <v>43278.0</v>
      </c>
      <c r="J1227" s="121" t="s">
        <v>12216</v>
      </c>
      <c r="K1227" s="59">
        <v>3233468.0</v>
      </c>
      <c r="L1227" s="60" t="s">
        <v>8584</v>
      </c>
      <c r="M1227" s="61" t="s">
        <v>8585</v>
      </c>
      <c r="N1227" s="66">
        <v>2263427.6</v>
      </c>
      <c r="Q1227" s="58"/>
      <c r="R1227" s="591"/>
    </row>
    <row r="1228" ht="33.0" customHeight="1">
      <c r="A1228" s="63" t="s">
        <v>12079</v>
      </c>
      <c r="B1228" s="60" t="s">
        <v>7404</v>
      </c>
      <c r="C1228" s="60" t="s">
        <v>513</v>
      </c>
      <c r="D1228" s="63">
        <v>678.0</v>
      </c>
      <c r="E1228" s="63" t="s">
        <v>8583</v>
      </c>
      <c r="F1228" s="63" t="s">
        <v>1608</v>
      </c>
      <c r="G1228" s="60" t="s">
        <v>6948</v>
      </c>
      <c r="H1228" s="126">
        <v>43335.0</v>
      </c>
      <c r="I1228" s="126">
        <v>43340.0</v>
      </c>
      <c r="J1228" s="121" t="s">
        <v>14361</v>
      </c>
      <c r="K1228" s="59">
        <v>3233468.0</v>
      </c>
      <c r="L1228" s="60" t="s">
        <v>8584</v>
      </c>
      <c r="M1228" s="61" t="s">
        <v>8585</v>
      </c>
      <c r="N1228" s="59" t="s">
        <v>18</v>
      </c>
      <c r="Q1228" s="58"/>
      <c r="R1228" s="591"/>
    </row>
    <row r="1229">
      <c r="A1229" s="63" t="s">
        <v>12079</v>
      </c>
      <c r="B1229" s="60" t="s">
        <v>7404</v>
      </c>
      <c r="C1229" s="60" t="s">
        <v>513</v>
      </c>
      <c r="D1229" s="63" t="s">
        <v>18</v>
      </c>
      <c r="E1229" s="63" t="s">
        <v>8583</v>
      </c>
      <c r="F1229" s="63" t="s">
        <v>1608</v>
      </c>
      <c r="G1229" s="60" t="s">
        <v>6948</v>
      </c>
      <c r="H1229" s="126">
        <v>43383.0</v>
      </c>
      <c r="I1229" s="126">
        <v>43383.0</v>
      </c>
      <c r="J1229" s="121" t="s">
        <v>14362</v>
      </c>
      <c r="K1229" s="59">
        <v>3233468.0</v>
      </c>
      <c r="L1229" s="60" t="s">
        <v>8584</v>
      </c>
      <c r="M1229" s="61" t="s">
        <v>8585</v>
      </c>
      <c r="N1229" s="66">
        <v>122220.0</v>
      </c>
      <c r="Q1229" s="58"/>
      <c r="R1229" s="591"/>
    </row>
    <row r="1230" ht="26.25" customHeight="1">
      <c r="A1230" s="63" t="s">
        <v>12079</v>
      </c>
      <c r="B1230" s="60" t="s">
        <v>7404</v>
      </c>
      <c r="C1230" s="60" t="s">
        <v>513</v>
      </c>
      <c r="D1230" s="63" t="s">
        <v>18</v>
      </c>
      <c r="E1230" s="63" t="s">
        <v>14363</v>
      </c>
      <c r="F1230" s="63" t="s">
        <v>1608</v>
      </c>
      <c r="G1230" s="60" t="s">
        <v>6948</v>
      </c>
      <c r="H1230" s="126">
        <v>43326.0</v>
      </c>
      <c r="I1230" s="126">
        <v>43332.0</v>
      </c>
      <c r="J1230" s="121" t="s">
        <v>14364</v>
      </c>
      <c r="K1230" s="59">
        <v>697410.0</v>
      </c>
      <c r="L1230" s="60" t="s">
        <v>14365</v>
      </c>
      <c r="M1230" s="63" t="s">
        <v>18</v>
      </c>
      <c r="N1230" s="59" t="s">
        <v>18</v>
      </c>
      <c r="Q1230" s="58"/>
      <c r="R1230" s="591"/>
    </row>
    <row r="1231">
      <c r="A1231" s="63" t="s">
        <v>12079</v>
      </c>
      <c r="B1231" s="60" t="s">
        <v>7404</v>
      </c>
      <c r="C1231" s="60" t="s">
        <v>513</v>
      </c>
      <c r="D1231" s="63" t="s">
        <v>18</v>
      </c>
      <c r="E1231" s="63" t="s">
        <v>14363</v>
      </c>
      <c r="F1231" s="63" t="s">
        <v>1608</v>
      </c>
      <c r="G1231" s="60" t="s">
        <v>6948</v>
      </c>
      <c r="H1231" s="126">
        <v>43343.0</v>
      </c>
      <c r="I1231" s="126">
        <v>43346.0</v>
      </c>
      <c r="J1231" s="121" t="s">
        <v>14366</v>
      </c>
      <c r="K1231" s="59">
        <v>697410.0</v>
      </c>
      <c r="L1231" s="60" t="s">
        <v>14365</v>
      </c>
      <c r="M1231" s="63" t="s">
        <v>18</v>
      </c>
      <c r="N1231" s="59" t="s">
        <v>18</v>
      </c>
      <c r="Q1231" s="58"/>
      <c r="R1231" s="591"/>
    </row>
    <row r="1232" ht="25.5" customHeight="1">
      <c r="A1232" s="63" t="s">
        <v>12079</v>
      </c>
      <c r="B1232" s="60" t="s">
        <v>7404</v>
      </c>
      <c r="C1232" s="60" t="s">
        <v>513</v>
      </c>
      <c r="D1232" s="63" t="s">
        <v>18</v>
      </c>
      <c r="E1232" s="63" t="s">
        <v>14363</v>
      </c>
      <c r="F1232" s="63" t="s">
        <v>1608</v>
      </c>
      <c r="G1232" s="60" t="s">
        <v>6948</v>
      </c>
      <c r="H1232" s="126">
        <v>43355.0</v>
      </c>
      <c r="I1232" s="126">
        <v>43356.0</v>
      </c>
      <c r="J1232" s="121" t="s">
        <v>14367</v>
      </c>
      <c r="K1232" s="59">
        <v>697410.0</v>
      </c>
      <c r="L1232" s="60" t="s">
        <v>14368</v>
      </c>
      <c r="M1232" s="63" t="s">
        <v>18</v>
      </c>
      <c r="N1232" s="59" t="s">
        <v>18</v>
      </c>
      <c r="Q1232" s="58"/>
      <c r="R1232" s="591"/>
    </row>
    <row r="1233">
      <c r="A1233" s="63" t="s">
        <v>12079</v>
      </c>
      <c r="B1233" s="60" t="s">
        <v>7404</v>
      </c>
      <c r="C1233" s="60" t="s">
        <v>513</v>
      </c>
      <c r="D1233" s="63" t="s">
        <v>18</v>
      </c>
      <c r="E1233" s="63" t="s">
        <v>14363</v>
      </c>
      <c r="F1233" s="63" t="s">
        <v>1608</v>
      </c>
      <c r="G1233" s="60" t="s">
        <v>6948</v>
      </c>
      <c r="H1233" s="126">
        <v>43368.0</v>
      </c>
      <c r="I1233" s="126">
        <v>43368.0</v>
      </c>
      <c r="J1233" s="121" t="s">
        <v>14233</v>
      </c>
      <c r="K1233" s="59">
        <v>697410.0</v>
      </c>
      <c r="L1233" s="60" t="s">
        <v>14368</v>
      </c>
      <c r="M1233" s="61" t="s">
        <v>14369</v>
      </c>
      <c r="N1233" s="66">
        <v>348705.0</v>
      </c>
      <c r="Q1233" s="58"/>
      <c r="R1233" s="591"/>
    </row>
    <row r="1234">
      <c r="A1234" s="63" t="s">
        <v>12079</v>
      </c>
      <c r="B1234" s="60" t="s">
        <v>7404</v>
      </c>
      <c r="C1234" s="60" t="s">
        <v>513</v>
      </c>
      <c r="D1234" s="63" t="s">
        <v>18</v>
      </c>
      <c r="E1234" s="63" t="s">
        <v>14363</v>
      </c>
      <c r="F1234" s="63" t="s">
        <v>1608</v>
      </c>
      <c r="G1234" s="60" t="s">
        <v>6948</v>
      </c>
      <c r="H1234" s="126">
        <v>43463.0</v>
      </c>
      <c r="I1234" s="126">
        <v>43463.0</v>
      </c>
      <c r="J1234" s="121" t="s">
        <v>14370</v>
      </c>
      <c r="K1234" s="59">
        <v>697410.0</v>
      </c>
      <c r="L1234" s="60" t="s">
        <v>14368</v>
      </c>
      <c r="M1234" s="61" t="s">
        <v>14369</v>
      </c>
      <c r="N1234" s="66">
        <v>348705.0</v>
      </c>
      <c r="Q1234" s="58"/>
      <c r="R1234" s="591"/>
    </row>
    <row r="1235">
      <c r="A1235" s="63" t="s">
        <v>12079</v>
      </c>
      <c r="B1235" s="60" t="s">
        <v>7542</v>
      </c>
      <c r="C1235" s="60" t="s">
        <v>326</v>
      </c>
      <c r="D1235" s="63" t="s">
        <v>18</v>
      </c>
      <c r="E1235" s="63" t="s">
        <v>6708</v>
      </c>
      <c r="F1235" s="63" t="s">
        <v>1608</v>
      </c>
      <c r="G1235" s="60" t="s">
        <v>18</v>
      </c>
      <c r="H1235" s="126">
        <v>43206.0</v>
      </c>
      <c r="I1235" s="126">
        <v>43206.0</v>
      </c>
      <c r="J1235" s="121" t="s">
        <v>14371</v>
      </c>
      <c r="K1235" s="59">
        <v>2488322.0</v>
      </c>
      <c r="L1235" s="60" t="s">
        <v>18</v>
      </c>
      <c r="M1235" s="63" t="s">
        <v>18</v>
      </c>
      <c r="N1235" s="59" t="s">
        <v>18</v>
      </c>
      <c r="Q1235" s="58"/>
      <c r="R1235" s="591"/>
    </row>
    <row r="1236" ht="24.0" customHeight="1">
      <c r="A1236" s="63" t="s">
        <v>12103</v>
      </c>
      <c r="B1236" s="60" t="s">
        <v>14372</v>
      </c>
      <c r="C1236" s="60" t="s">
        <v>134</v>
      </c>
      <c r="D1236" s="63" t="s">
        <v>18</v>
      </c>
      <c r="E1236" s="63" t="s">
        <v>14373</v>
      </c>
      <c r="F1236" s="63" t="s">
        <v>1608</v>
      </c>
      <c r="G1236" s="60" t="s">
        <v>18</v>
      </c>
      <c r="H1236" s="126">
        <v>43207.0</v>
      </c>
      <c r="I1236" s="126">
        <v>43207.0</v>
      </c>
      <c r="J1236" s="121" t="s">
        <v>14374</v>
      </c>
      <c r="K1236" s="59">
        <v>439553.0</v>
      </c>
      <c r="L1236" s="60" t="s">
        <v>18</v>
      </c>
      <c r="M1236" s="63" t="s">
        <v>18</v>
      </c>
      <c r="N1236" s="59" t="s">
        <v>18</v>
      </c>
      <c r="Q1236" s="58"/>
      <c r="R1236" s="591"/>
    </row>
    <row r="1237" ht="26.25" customHeight="1">
      <c r="A1237" s="63" t="s">
        <v>12103</v>
      </c>
      <c r="B1237" s="60" t="s">
        <v>14372</v>
      </c>
      <c r="C1237" s="60" t="s">
        <v>134</v>
      </c>
      <c r="D1237" s="63">
        <v>581.0</v>
      </c>
      <c r="E1237" s="63" t="s">
        <v>14373</v>
      </c>
      <c r="F1237" s="63" t="s">
        <v>1608</v>
      </c>
      <c r="G1237" s="60" t="s">
        <v>18</v>
      </c>
      <c r="H1237" s="126">
        <v>43252.0</v>
      </c>
      <c r="I1237" s="126">
        <v>43255.0</v>
      </c>
      <c r="J1237" s="121" t="s">
        <v>14375</v>
      </c>
      <c r="K1237" s="59">
        <v>439553.0</v>
      </c>
      <c r="L1237" s="60" t="s">
        <v>18</v>
      </c>
      <c r="M1237" s="63" t="s">
        <v>18</v>
      </c>
      <c r="N1237" s="59" t="s">
        <v>18</v>
      </c>
      <c r="Q1237" s="58"/>
      <c r="R1237" s="591"/>
    </row>
    <row r="1238">
      <c r="A1238" s="63" t="s">
        <v>12103</v>
      </c>
      <c r="B1238" s="60" t="s">
        <v>5582</v>
      </c>
      <c r="C1238" s="60" t="s">
        <v>134</v>
      </c>
      <c r="D1238" s="63">
        <v>583.0</v>
      </c>
      <c r="E1238" s="63" t="s">
        <v>14373</v>
      </c>
      <c r="F1238" s="63" t="s">
        <v>1608</v>
      </c>
      <c r="G1238" s="60" t="s">
        <v>18</v>
      </c>
      <c r="H1238" s="126">
        <v>43256.0</v>
      </c>
      <c r="I1238" s="126">
        <v>43258.0</v>
      </c>
      <c r="J1238" s="121" t="s">
        <v>14376</v>
      </c>
      <c r="K1238" s="59">
        <v>439553.0</v>
      </c>
      <c r="L1238" s="60" t="s">
        <v>14377</v>
      </c>
      <c r="M1238" s="63" t="s">
        <v>18</v>
      </c>
      <c r="N1238" s="59" t="s">
        <v>18</v>
      </c>
      <c r="Q1238" s="58"/>
      <c r="R1238" s="591"/>
    </row>
    <row r="1239">
      <c r="A1239" s="63" t="s">
        <v>12103</v>
      </c>
      <c r="B1239" s="60" t="s">
        <v>5582</v>
      </c>
      <c r="C1239" s="60" t="s">
        <v>134</v>
      </c>
      <c r="D1239" s="63">
        <v>583.0</v>
      </c>
      <c r="E1239" s="63" t="s">
        <v>14373</v>
      </c>
      <c r="F1239" s="63" t="s">
        <v>1608</v>
      </c>
      <c r="G1239" s="60" t="s">
        <v>18</v>
      </c>
      <c r="H1239" s="126">
        <v>43273.0</v>
      </c>
      <c r="I1239" s="126">
        <v>43273.0</v>
      </c>
      <c r="J1239" s="121" t="s">
        <v>14378</v>
      </c>
      <c r="K1239" s="59">
        <v>439553.0</v>
      </c>
      <c r="L1239" s="60" t="s">
        <v>14377</v>
      </c>
      <c r="M1239" s="61" t="s">
        <v>14379</v>
      </c>
      <c r="N1239" s="59" t="s">
        <v>18</v>
      </c>
      <c r="Q1239" s="58"/>
      <c r="R1239" s="591"/>
    </row>
    <row r="1240">
      <c r="A1240" s="63" t="s">
        <v>12103</v>
      </c>
      <c r="B1240" s="60" t="s">
        <v>5582</v>
      </c>
      <c r="C1240" s="60" t="s">
        <v>134</v>
      </c>
      <c r="D1240" s="63" t="s">
        <v>18</v>
      </c>
      <c r="E1240" s="63" t="s">
        <v>14373</v>
      </c>
      <c r="F1240" s="63" t="s">
        <v>1608</v>
      </c>
      <c r="G1240" s="60" t="s">
        <v>18</v>
      </c>
      <c r="H1240" s="126">
        <v>43462.0</v>
      </c>
      <c r="I1240" s="126">
        <v>43462.0</v>
      </c>
      <c r="J1240" s="121" t="s">
        <v>14380</v>
      </c>
      <c r="K1240" s="59">
        <v>439553.0</v>
      </c>
      <c r="L1240" s="60" t="s">
        <v>14381</v>
      </c>
      <c r="M1240" s="61" t="s">
        <v>14379</v>
      </c>
      <c r="N1240" s="66">
        <v>439553.0</v>
      </c>
      <c r="Q1240" s="58"/>
      <c r="R1240" s="591"/>
    </row>
    <row r="1241">
      <c r="A1241" s="63" t="s">
        <v>12103</v>
      </c>
      <c r="B1241" s="60" t="s">
        <v>14382</v>
      </c>
      <c r="C1241" s="60" t="s">
        <v>116</v>
      </c>
      <c r="D1241" s="63">
        <v>432.0</v>
      </c>
      <c r="E1241" s="63" t="s">
        <v>14383</v>
      </c>
      <c r="F1241" s="63" t="s">
        <v>1608</v>
      </c>
      <c r="G1241" s="60" t="s">
        <v>5060</v>
      </c>
      <c r="H1241" s="126">
        <v>43208.0</v>
      </c>
      <c r="I1241" s="126">
        <v>43215.0</v>
      </c>
      <c r="J1241" s="121" t="s">
        <v>14384</v>
      </c>
      <c r="K1241" s="59">
        <v>3.3245882E7</v>
      </c>
      <c r="L1241" s="60" t="s">
        <v>18</v>
      </c>
      <c r="M1241" s="63" t="s">
        <v>18</v>
      </c>
      <c r="N1241" s="59" t="s">
        <v>18</v>
      </c>
      <c r="Q1241" s="58"/>
      <c r="R1241" s="591"/>
    </row>
    <row r="1242" ht="33.0" customHeight="1">
      <c r="A1242" s="63" t="s">
        <v>12103</v>
      </c>
      <c r="B1242" s="60" t="s">
        <v>14382</v>
      </c>
      <c r="C1242" s="60" t="s">
        <v>116</v>
      </c>
      <c r="D1242" s="63" t="s">
        <v>18</v>
      </c>
      <c r="E1242" s="63" t="s">
        <v>14383</v>
      </c>
      <c r="F1242" s="63" t="s">
        <v>1608</v>
      </c>
      <c r="G1242" s="60" t="s">
        <v>5060</v>
      </c>
      <c r="H1242" s="126">
        <v>43223.0</v>
      </c>
      <c r="I1242" s="126">
        <v>43231.0</v>
      </c>
      <c r="J1242" s="121" t="s">
        <v>14385</v>
      </c>
      <c r="K1242" s="59">
        <v>3.0089693E7</v>
      </c>
      <c r="L1242" s="60" t="s">
        <v>18</v>
      </c>
      <c r="M1242" s="63" t="s">
        <v>18</v>
      </c>
      <c r="N1242" s="59" t="s">
        <v>18</v>
      </c>
      <c r="Q1242" s="58"/>
      <c r="R1242" s="591"/>
    </row>
    <row r="1243" ht="33.0" customHeight="1">
      <c r="A1243" s="63" t="s">
        <v>12103</v>
      </c>
      <c r="B1243" s="60" t="s">
        <v>14382</v>
      </c>
      <c r="C1243" s="60" t="s">
        <v>116</v>
      </c>
      <c r="D1243" s="63" t="s">
        <v>18</v>
      </c>
      <c r="E1243" s="63" t="s">
        <v>14383</v>
      </c>
      <c r="F1243" s="63" t="s">
        <v>1608</v>
      </c>
      <c r="G1243" s="60" t="s">
        <v>5060</v>
      </c>
      <c r="H1243" s="126">
        <v>43272.0</v>
      </c>
      <c r="I1243" s="126">
        <v>43272.0</v>
      </c>
      <c r="J1243" s="121" t="s">
        <v>14386</v>
      </c>
      <c r="K1243" s="59">
        <v>3.0089693E7</v>
      </c>
      <c r="L1243" s="60" t="s">
        <v>18</v>
      </c>
      <c r="M1243" s="63" t="s">
        <v>18</v>
      </c>
      <c r="N1243" s="59" t="s">
        <v>18</v>
      </c>
      <c r="Q1243" s="58"/>
      <c r="R1243" s="591"/>
    </row>
    <row r="1244" ht="33.0" customHeight="1">
      <c r="A1244" s="63" t="s">
        <v>12103</v>
      </c>
      <c r="B1244" s="60" t="s">
        <v>14382</v>
      </c>
      <c r="C1244" s="60" t="s">
        <v>116</v>
      </c>
      <c r="D1244" s="63">
        <v>900.0</v>
      </c>
      <c r="E1244" s="63" t="s">
        <v>14383</v>
      </c>
      <c r="F1244" s="63" t="s">
        <v>1608</v>
      </c>
      <c r="G1244" s="60" t="s">
        <v>5060</v>
      </c>
      <c r="H1244" s="126">
        <v>43339.0</v>
      </c>
      <c r="I1244" s="126">
        <v>43346.0</v>
      </c>
      <c r="J1244" s="121" t="s">
        <v>14387</v>
      </c>
      <c r="K1244" s="59">
        <v>2.8770919E7</v>
      </c>
      <c r="L1244" s="60" t="s">
        <v>18</v>
      </c>
      <c r="M1244" s="63" t="s">
        <v>18</v>
      </c>
      <c r="N1244" s="59" t="s">
        <v>18</v>
      </c>
      <c r="Q1244" s="58"/>
      <c r="R1244" s="591"/>
    </row>
    <row r="1245">
      <c r="A1245" s="63" t="s">
        <v>12103</v>
      </c>
      <c r="B1245" s="60" t="s">
        <v>14382</v>
      </c>
      <c r="C1245" s="60" t="s">
        <v>116</v>
      </c>
      <c r="D1245" s="63"/>
      <c r="E1245" s="63" t="s">
        <v>14383</v>
      </c>
      <c r="F1245" s="63" t="s">
        <v>1608</v>
      </c>
      <c r="G1245" s="60" t="s">
        <v>5060</v>
      </c>
      <c r="H1245" s="126">
        <v>43418.0</v>
      </c>
      <c r="I1245" s="126">
        <v>43420.0</v>
      </c>
      <c r="J1245" s="121" t="s">
        <v>14388</v>
      </c>
      <c r="K1245" s="59">
        <v>2.238204E7</v>
      </c>
      <c r="L1245" s="60" t="s">
        <v>18</v>
      </c>
      <c r="M1245" s="63" t="s">
        <v>18</v>
      </c>
      <c r="N1245" s="59" t="s">
        <v>18</v>
      </c>
      <c r="Q1245" s="58"/>
      <c r="R1245" s="591"/>
    </row>
    <row r="1246" ht="27.0" customHeight="1">
      <c r="A1246" s="63" t="s">
        <v>12103</v>
      </c>
      <c r="B1246" s="60" t="s">
        <v>14382</v>
      </c>
      <c r="C1246" s="60" t="s">
        <v>116</v>
      </c>
      <c r="D1246" s="63"/>
      <c r="E1246" s="63" t="s">
        <v>14383</v>
      </c>
      <c r="F1246" s="63" t="s">
        <v>1608</v>
      </c>
      <c r="G1246" s="60" t="s">
        <v>5060</v>
      </c>
      <c r="H1246" s="126">
        <v>43426.0</v>
      </c>
      <c r="I1246" s="126">
        <v>43427.0</v>
      </c>
      <c r="J1246" s="121" t="s">
        <v>14389</v>
      </c>
      <c r="K1246" s="59">
        <v>2.4311558E7</v>
      </c>
      <c r="L1246" s="60" t="s">
        <v>18</v>
      </c>
      <c r="M1246" s="63" t="s">
        <v>18</v>
      </c>
      <c r="N1246" s="59" t="s">
        <v>18</v>
      </c>
      <c r="Q1246" s="58"/>
      <c r="R1246" s="591"/>
    </row>
    <row r="1247" ht="27.0" customHeight="1">
      <c r="A1247" s="63" t="s">
        <v>12079</v>
      </c>
      <c r="B1247" s="60" t="s">
        <v>13498</v>
      </c>
      <c r="C1247" s="60" t="s">
        <v>6592</v>
      </c>
      <c r="D1247" s="63">
        <v>424.0</v>
      </c>
      <c r="E1247" s="63" t="s">
        <v>14390</v>
      </c>
      <c r="F1247" s="63" t="s">
        <v>1608</v>
      </c>
      <c r="G1247" s="60" t="s">
        <v>18</v>
      </c>
      <c r="H1247" s="126">
        <v>43208.0</v>
      </c>
      <c r="I1247" s="126">
        <v>43213.0</v>
      </c>
      <c r="J1247" s="121" t="s">
        <v>14391</v>
      </c>
      <c r="K1247" s="59">
        <v>581517.0</v>
      </c>
      <c r="L1247" s="60" t="s">
        <v>18</v>
      </c>
      <c r="M1247" s="63" t="s">
        <v>18</v>
      </c>
      <c r="N1247" s="59" t="s">
        <v>18</v>
      </c>
      <c r="Q1247" s="58"/>
      <c r="R1247" s="591"/>
    </row>
    <row r="1248">
      <c r="A1248" s="63" t="s">
        <v>12175</v>
      </c>
      <c r="B1248" s="60" t="s">
        <v>457</v>
      </c>
      <c r="C1248" s="60" t="s">
        <v>14269</v>
      </c>
      <c r="D1248" s="63" t="s">
        <v>18</v>
      </c>
      <c r="E1248" s="63" t="s">
        <v>14392</v>
      </c>
      <c r="F1248" s="63" t="s">
        <v>1608</v>
      </c>
      <c r="G1248" s="60" t="s">
        <v>6475</v>
      </c>
      <c r="H1248" s="126">
        <v>43210.0</v>
      </c>
      <c r="I1248" s="126">
        <v>43215.0</v>
      </c>
      <c r="J1248" s="121" t="s">
        <v>14393</v>
      </c>
      <c r="K1248" s="59">
        <v>5.9827969E7</v>
      </c>
      <c r="L1248" s="60" t="s">
        <v>18</v>
      </c>
      <c r="M1248" s="63" t="s">
        <v>18</v>
      </c>
      <c r="N1248" s="59" t="s">
        <v>18</v>
      </c>
      <c r="Q1248" s="58"/>
      <c r="R1248" s="591"/>
    </row>
    <row r="1249">
      <c r="A1249" s="63" t="s">
        <v>12175</v>
      </c>
      <c r="B1249" s="60" t="s">
        <v>457</v>
      </c>
      <c r="C1249" s="60" t="s">
        <v>14269</v>
      </c>
      <c r="D1249" s="63" t="s">
        <v>18</v>
      </c>
      <c r="E1249" s="63" t="s">
        <v>14392</v>
      </c>
      <c r="F1249" s="63" t="s">
        <v>1608</v>
      </c>
      <c r="G1249" s="60" t="s">
        <v>6475</v>
      </c>
      <c r="H1249" s="126">
        <v>43333.0</v>
      </c>
      <c r="I1249" s="126">
        <v>43334.0</v>
      </c>
      <c r="J1249" s="121" t="s">
        <v>14394</v>
      </c>
      <c r="K1249" s="59">
        <v>5.9827969E7</v>
      </c>
      <c r="L1249" s="60" t="s">
        <v>18</v>
      </c>
      <c r="M1249" s="63" t="s">
        <v>18</v>
      </c>
      <c r="N1249" s="59" t="s">
        <v>18</v>
      </c>
      <c r="Q1249" s="58"/>
      <c r="R1249" s="591"/>
    </row>
    <row r="1250">
      <c r="A1250" s="63" t="s">
        <v>12175</v>
      </c>
      <c r="B1250" s="60" t="s">
        <v>457</v>
      </c>
      <c r="C1250" s="60" t="s">
        <v>14269</v>
      </c>
      <c r="D1250" s="63" t="s">
        <v>18</v>
      </c>
      <c r="E1250" s="63" t="s">
        <v>14392</v>
      </c>
      <c r="F1250" s="63" t="s">
        <v>1608</v>
      </c>
      <c r="G1250" s="60" t="s">
        <v>6475</v>
      </c>
      <c r="H1250" s="126">
        <v>43335.0</v>
      </c>
      <c r="I1250" s="126">
        <v>43335.0</v>
      </c>
      <c r="J1250" s="121" t="s">
        <v>14395</v>
      </c>
      <c r="K1250" s="59">
        <v>5.9827969E7</v>
      </c>
      <c r="L1250" s="60" t="s">
        <v>18</v>
      </c>
      <c r="M1250" s="63" t="s">
        <v>18</v>
      </c>
      <c r="N1250" s="59" t="s">
        <v>18</v>
      </c>
      <c r="O1250" s="152"/>
      <c r="P1250" s="152"/>
      <c r="Q1250" s="58"/>
      <c r="R1250" s="591"/>
      <c r="S1250" s="152"/>
      <c r="T1250" s="152"/>
      <c r="U1250" s="152"/>
      <c r="V1250" s="152"/>
      <c r="W1250" s="152"/>
      <c r="X1250" s="152"/>
      <c r="Y1250" s="152"/>
      <c r="Z1250" s="152"/>
      <c r="AA1250" s="152"/>
      <c r="AB1250" s="152"/>
      <c r="AC1250" s="152"/>
      <c r="AD1250" s="152"/>
    </row>
    <row r="1251">
      <c r="A1251" s="63" t="s">
        <v>12175</v>
      </c>
      <c r="B1251" s="60" t="s">
        <v>457</v>
      </c>
      <c r="C1251" s="60" t="s">
        <v>14269</v>
      </c>
      <c r="D1251" s="63" t="s">
        <v>18</v>
      </c>
      <c r="E1251" s="63" t="s">
        <v>14392</v>
      </c>
      <c r="F1251" s="63" t="s">
        <v>1608</v>
      </c>
      <c r="G1251" s="60" t="s">
        <v>6475</v>
      </c>
      <c r="H1251" s="126">
        <v>43336.0</v>
      </c>
      <c r="I1251" s="126">
        <v>43341.0</v>
      </c>
      <c r="J1251" s="121" t="s">
        <v>14396</v>
      </c>
      <c r="K1251" s="59">
        <v>5.9827969E7</v>
      </c>
      <c r="L1251" s="60" t="s">
        <v>18</v>
      </c>
      <c r="M1251" s="63" t="s">
        <v>18</v>
      </c>
      <c r="N1251" s="59" t="s">
        <v>18</v>
      </c>
      <c r="O1251" s="152"/>
      <c r="P1251" s="152"/>
      <c r="Q1251" s="58"/>
      <c r="R1251" s="591"/>
      <c r="S1251" s="152"/>
      <c r="T1251" s="152"/>
      <c r="U1251" s="152"/>
      <c r="V1251" s="152"/>
      <c r="W1251" s="152"/>
      <c r="X1251" s="152"/>
      <c r="Y1251" s="152"/>
      <c r="Z1251" s="152"/>
      <c r="AA1251" s="152"/>
      <c r="AB1251" s="152"/>
      <c r="AC1251" s="152"/>
      <c r="AD1251" s="152"/>
    </row>
    <row r="1252">
      <c r="A1252" s="63" t="s">
        <v>12079</v>
      </c>
      <c r="B1252" s="60" t="s">
        <v>342</v>
      </c>
      <c r="C1252" s="60" t="s">
        <v>5734</v>
      </c>
      <c r="D1252" s="63" t="s">
        <v>18</v>
      </c>
      <c r="E1252" s="63" t="s">
        <v>14397</v>
      </c>
      <c r="F1252" s="63" t="s">
        <v>1608</v>
      </c>
      <c r="G1252" s="60" t="s">
        <v>18</v>
      </c>
      <c r="H1252" s="76">
        <v>42930.0</v>
      </c>
      <c r="I1252" s="126">
        <v>42930.0</v>
      </c>
      <c r="J1252" s="121" t="s">
        <v>14398</v>
      </c>
      <c r="K1252" s="59">
        <v>450000.0</v>
      </c>
      <c r="L1252" s="60" t="s">
        <v>14399</v>
      </c>
      <c r="M1252" s="61" t="s">
        <v>14400</v>
      </c>
      <c r="N1252" s="59" t="s">
        <v>18</v>
      </c>
      <c r="O1252" s="152"/>
      <c r="P1252" s="152"/>
      <c r="Q1252" s="58"/>
      <c r="R1252" s="591"/>
      <c r="S1252" s="152"/>
      <c r="T1252" s="152"/>
      <c r="U1252" s="152"/>
      <c r="V1252" s="152"/>
      <c r="W1252" s="152"/>
      <c r="X1252" s="152"/>
      <c r="Y1252" s="152"/>
      <c r="Z1252" s="152"/>
      <c r="AA1252" s="152"/>
      <c r="AB1252" s="152"/>
      <c r="AC1252" s="152"/>
      <c r="AD1252" s="152"/>
    </row>
    <row r="1253">
      <c r="A1253" s="63" t="s">
        <v>12079</v>
      </c>
      <c r="B1253" s="60" t="s">
        <v>342</v>
      </c>
      <c r="C1253" s="60" t="s">
        <v>5734</v>
      </c>
      <c r="D1253" s="63">
        <v>226.0</v>
      </c>
      <c r="E1253" s="63" t="s">
        <v>14397</v>
      </c>
      <c r="F1253" s="63" t="s">
        <v>1608</v>
      </c>
      <c r="G1253" s="60" t="s">
        <v>18</v>
      </c>
      <c r="H1253" s="126">
        <v>43157.0</v>
      </c>
      <c r="I1253" s="126">
        <v>43157.0</v>
      </c>
      <c r="J1253" s="121" t="s">
        <v>14401</v>
      </c>
      <c r="K1253" s="59">
        <v>450000.0</v>
      </c>
      <c r="L1253" s="60" t="s">
        <v>14399</v>
      </c>
      <c r="M1253" s="63" t="s">
        <v>18</v>
      </c>
      <c r="N1253" s="59" t="s">
        <v>18</v>
      </c>
      <c r="Q1253" s="58"/>
      <c r="R1253" s="591"/>
    </row>
    <row r="1254" ht="32.25" customHeight="1">
      <c r="A1254" s="63" t="s">
        <v>12079</v>
      </c>
      <c r="B1254" s="60" t="s">
        <v>342</v>
      </c>
      <c r="C1254" s="60" t="s">
        <v>5734</v>
      </c>
      <c r="D1254" s="63" t="s">
        <v>18</v>
      </c>
      <c r="E1254" s="63" t="s">
        <v>14397</v>
      </c>
      <c r="F1254" s="63" t="s">
        <v>1608</v>
      </c>
      <c r="G1254" s="60" t="s">
        <v>18</v>
      </c>
      <c r="H1254" s="126">
        <v>43171.0</v>
      </c>
      <c r="I1254" s="76">
        <v>43175.0</v>
      </c>
      <c r="J1254" s="121" t="s">
        <v>14402</v>
      </c>
      <c r="K1254" s="59">
        <v>450000.0</v>
      </c>
      <c r="L1254" s="60" t="s">
        <v>14399</v>
      </c>
      <c r="M1254" s="63" t="s">
        <v>18</v>
      </c>
      <c r="N1254" s="59" t="s">
        <v>18</v>
      </c>
      <c r="Q1254" s="58"/>
      <c r="R1254" s="591"/>
    </row>
    <row r="1255">
      <c r="A1255" s="63" t="s">
        <v>12079</v>
      </c>
      <c r="B1255" s="60" t="s">
        <v>342</v>
      </c>
      <c r="C1255" s="60" t="s">
        <v>5734</v>
      </c>
      <c r="D1255" s="63" t="s">
        <v>18</v>
      </c>
      <c r="E1255" s="63" t="s">
        <v>14397</v>
      </c>
      <c r="F1255" s="63" t="s">
        <v>1608</v>
      </c>
      <c r="G1255" s="60" t="s">
        <v>18</v>
      </c>
      <c r="H1255" s="76">
        <v>43462.0</v>
      </c>
      <c r="I1255" s="126">
        <v>43462.0</v>
      </c>
      <c r="J1255" s="121" t="s">
        <v>14403</v>
      </c>
      <c r="K1255" s="59">
        <v>450000.0</v>
      </c>
      <c r="L1255" s="60" t="s">
        <v>14399</v>
      </c>
      <c r="M1255" s="61" t="s">
        <v>14400</v>
      </c>
      <c r="N1255" s="66">
        <v>270000.0</v>
      </c>
      <c r="Q1255" s="58"/>
      <c r="R1255" s="591"/>
    </row>
    <row r="1256" ht="24.0" customHeight="1">
      <c r="A1256" s="63" t="s">
        <v>12175</v>
      </c>
      <c r="B1256" s="60" t="s">
        <v>197</v>
      </c>
      <c r="C1256" s="60" t="s">
        <v>14404</v>
      </c>
      <c r="D1256" s="63">
        <v>437.0</v>
      </c>
      <c r="E1256" s="63" t="s">
        <v>14405</v>
      </c>
      <c r="F1256" s="63" t="s">
        <v>1608</v>
      </c>
      <c r="G1256" s="60" t="s">
        <v>5228</v>
      </c>
      <c r="H1256" s="126">
        <v>43213.0</v>
      </c>
      <c r="I1256" s="126">
        <v>43216.0</v>
      </c>
      <c r="J1256" s="121" t="s">
        <v>14406</v>
      </c>
      <c r="K1256" s="59">
        <v>9.1312E7</v>
      </c>
      <c r="L1256" s="60" t="s">
        <v>18</v>
      </c>
      <c r="M1256" s="63" t="s">
        <v>18</v>
      </c>
      <c r="N1256" s="59" t="s">
        <v>18</v>
      </c>
      <c r="Q1256" s="58"/>
      <c r="R1256" s="591"/>
    </row>
    <row r="1257">
      <c r="A1257" s="63" t="s">
        <v>12175</v>
      </c>
      <c r="B1257" s="60" t="s">
        <v>6550</v>
      </c>
      <c r="C1257" s="60" t="s">
        <v>8631</v>
      </c>
      <c r="D1257" s="63" t="s">
        <v>18</v>
      </c>
      <c r="E1257" s="63" t="s">
        <v>14405</v>
      </c>
      <c r="F1257" s="63" t="s">
        <v>1608</v>
      </c>
      <c r="G1257" s="60" t="s">
        <v>18</v>
      </c>
      <c r="H1257" s="126">
        <v>43231.0</v>
      </c>
      <c r="I1257" s="126">
        <v>43231.0</v>
      </c>
      <c r="J1257" s="121" t="s">
        <v>14407</v>
      </c>
      <c r="K1257" s="59">
        <v>7.8102E7</v>
      </c>
      <c r="L1257" s="60" t="s">
        <v>18</v>
      </c>
      <c r="M1257" s="63" t="s">
        <v>18</v>
      </c>
      <c r="N1257" s="59" t="s">
        <v>18</v>
      </c>
      <c r="Q1257" s="58"/>
      <c r="R1257" s="591"/>
    </row>
    <row r="1258">
      <c r="A1258" s="63" t="s">
        <v>12175</v>
      </c>
      <c r="B1258" s="60" t="s">
        <v>6550</v>
      </c>
      <c r="C1258" s="60" t="s">
        <v>8631</v>
      </c>
      <c r="D1258" s="63" t="s">
        <v>18</v>
      </c>
      <c r="E1258" s="63" t="s">
        <v>14405</v>
      </c>
      <c r="F1258" s="63" t="s">
        <v>1608</v>
      </c>
      <c r="G1258" s="60" t="s">
        <v>18</v>
      </c>
      <c r="H1258" s="126">
        <v>43321.0</v>
      </c>
      <c r="I1258" s="126">
        <v>43321.0</v>
      </c>
      <c r="J1258" s="121" t="s">
        <v>14408</v>
      </c>
      <c r="K1258" s="59">
        <v>7.8102E7</v>
      </c>
      <c r="L1258" s="60" t="s">
        <v>18</v>
      </c>
      <c r="M1258" s="63" t="s">
        <v>18</v>
      </c>
      <c r="N1258" s="59" t="s">
        <v>18</v>
      </c>
      <c r="Q1258" s="58"/>
      <c r="R1258" s="591"/>
    </row>
    <row r="1259">
      <c r="A1259" s="63" t="s">
        <v>12175</v>
      </c>
      <c r="B1259" s="60" t="s">
        <v>6550</v>
      </c>
      <c r="C1259" s="60" t="s">
        <v>8631</v>
      </c>
      <c r="D1259" s="63" t="s">
        <v>18</v>
      </c>
      <c r="E1259" s="63" t="s">
        <v>14405</v>
      </c>
      <c r="F1259" s="63" t="s">
        <v>1608</v>
      </c>
      <c r="G1259" s="60" t="s">
        <v>18</v>
      </c>
      <c r="H1259" s="126">
        <v>43333.0</v>
      </c>
      <c r="I1259" s="126">
        <v>43334.0</v>
      </c>
      <c r="J1259" s="121" t="s">
        <v>14409</v>
      </c>
      <c r="K1259" s="59">
        <v>7.461E7</v>
      </c>
      <c r="L1259" s="60" t="s">
        <v>18</v>
      </c>
      <c r="M1259" s="63" t="s">
        <v>18</v>
      </c>
      <c r="N1259" s="59" t="s">
        <v>18</v>
      </c>
      <c r="Q1259" s="58"/>
      <c r="R1259" s="591"/>
    </row>
    <row r="1260" ht="22.5" customHeight="1">
      <c r="A1260" s="63" t="s">
        <v>12175</v>
      </c>
      <c r="B1260" s="60" t="s">
        <v>6550</v>
      </c>
      <c r="C1260" s="60" t="s">
        <v>8631</v>
      </c>
      <c r="D1260" s="63" t="s">
        <v>18</v>
      </c>
      <c r="E1260" s="63" t="s">
        <v>14405</v>
      </c>
      <c r="F1260" s="63" t="s">
        <v>1608</v>
      </c>
      <c r="G1260" s="60" t="s">
        <v>18</v>
      </c>
      <c r="H1260" s="126">
        <v>43347.0</v>
      </c>
      <c r="I1260" s="126">
        <v>43348.0</v>
      </c>
      <c r="J1260" s="121" t="s">
        <v>14410</v>
      </c>
      <c r="K1260" s="59">
        <v>7.461E7</v>
      </c>
      <c r="L1260" s="60" t="s">
        <v>18</v>
      </c>
      <c r="M1260" s="63" t="s">
        <v>18</v>
      </c>
      <c r="N1260" s="59" t="s">
        <v>18</v>
      </c>
      <c r="Q1260" s="58"/>
      <c r="R1260" s="591"/>
    </row>
    <row r="1261" ht="21.75" customHeight="1">
      <c r="A1261" s="63" t="s">
        <v>12103</v>
      </c>
      <c r="B1261" s="60" t="s">
        <v>8056</v>
      </c>
      <c r="C1261" s="60" t="s">
        <v>8677</v>
      </c>
      <c r="D1261" s="63">
        <v>386.0</v>
      </c>
      <c r="E1261" s="63" t="s">
        <v>14411</v>
      </c>
      <c r="F1261" s="63" t="s">
        <v>1608</v>
      </c>
      <c r="G1261" s="60" t="s">
        <v>5736</v>
      </c>
      <c r="H1261" s="126">
        <v>43210.0</v>
      </c>
      <c r="I1261" s="126">
        <v>43227.0</v>
      </c>
      <c r="J1261" s="121" t="s">
        <v>14412</v>
      </c>
      <c r="K1261" s="59" t="s">
        <v>18</v>
      </c>
      <c r="L1261" s="60" t="s">
        <v>18</v>
      </c>
      <c r="M1261" s="63" t="s">
        <v>18</v>
      </c>
      <c r="N1261" s="59" t="s">
        <v>18</v>
      </c>
      <c r="O1261" s="152"/>
      <c r="P1261" s="152"/>
      <c r="Q1261" s="58"/>
      <c r="R1261" s="591"/>
      <c r="S1261" s="152"/>
      <c r="T1261" s="152"/>
      <c r="U1261" s="152"/>
      <c r="V1261" s="152"/>
      <c r="W1261" s="152"/>
      <c r="X1261" s="152"/>
      <c r="Y1261" s="152"/>
      <c r="Z1261" s="152"/>
      <c r="AA1261" s="152"/>
      <c r="AB1261" s="152"/>
      <c r="AC1261" s="152"/>
      <c r="AD1261" s="152"/>
    </row>
    <row r="1262" ht="21.75" customHeight="1">
      <c r="A1262" s="63" t="s">
        <v>12103</v>
      </c>
      <c r="B1262" s="60" t="s">
        <v>8056</v>
      </c>
      <c r="C1262" s="60" t="s">
        <v>8677</v>
      </c>
      <c r="D1262" s="63">
        <v>386.0</v>
      </c>
      <c r="E1262" s="63" t="s">
        <v>14411</v>
      </c>
      <c r="F1262" s="63" t="s">
        <v>1608</v>
      </c>
      <c r="G1262" s="60" t="s">
        <v>5736</v>
      </c>
      <c r="H1262" s="126">
        <v>43280.0</v>
      </c>
      <c r="I1262" s="126">
        <v>43290.0</v>
      </c>
      <c r="J1262" s="121" t="s">
        <v>14413</v>
      </c>
      <c r="K1262" s="59">
        <v>1.6293837E7</v>
      </c>
      <c r="L1262" s="60" t="s">
        <v>18</v>
      </c>
      <c r="M1262" s="63" t="s">
        <v>18</v>
      </c>
      <c r="N1262" s="59" t="s">
        <v>18</v>
      </c>
      <c r="O1262" s="152"/>
      <c r="P1262" s="152"/>
      <c r="Q1262" s="58"/>
      <c r="R1262" s="591"/>
      <c r="S1262" s="152"/>
      <c r="T1262" s="152"/>
      <c r="U1262" s="152"/>
      <c r="V1262" s="152"/>
      <c r="W1262" s="152"/>
      <c r="X1262" s="152"/>
      <c r="Y1262" s="152"/>
      <c r="Z1262" s="152"/>
      <c r="AA1262" s="152"/>
      <c r="AB1262" s="152"/>
      <c r="AC1262" s="152"/>
      <c r="AD1262" s="152"/>
    </row>
    <row r="1263">
      <c r="A1263" s="63" t="s">
        <v>12175</v>
      </c>
      <c r="B1263" s="60" t="s">
        <v>457</v>
      </c>
      <c r="C1263" s="60" t="s">
        <v>14414</v>
      </c>
      <c r="D1263" s="63" t="s">
        <v>18</v>
      </c>
      <c r="E1263" s="63" t="s">
        <v>14415</v>
      </c>
      <c r="F1263" s="63" t="s">
        <v>1608</v>
      </c>
      <c r="G1263" s="60" t="s">
        <v>6948</v>
      </c>
      <c r="H1263" s="126">
        <v>43210.0</v>
      </c>
      <c r="I1263" s="126">
        <v>43216.0</v>
      </c>
      <c r="J1263" s="121" t="s">
        <v>14416</v>
      </c>
      <c r="K1263" s="59">
        <v>1.8158593E7</v>
      </c>
      <c r="L1263" s="60" t="s">
        <v>18</v>
      </c>
      <c r="M1263" s="63" t="s">
        <v>18</v>
      </c>
      <c r="N1263" s="59" t="s">
        <v>18</v>
      </c>
      <c r="Q1263" s="58"/>
      <c r="R1263" s="591"/>
    </row>
    <row r="1264">
      <c r="A1264" s="63" t="s">
        <v>12175</v>
      </c>
      <c r="B1264" s="60" t="s">
        <v>457</v>
      </c>
      <c r="C1264" s="60" t="s">
        <v>14414</v>
      </c>
      <c r="D1264" s="63" t="s">
        <v>18</v>
      </c>
      <c r="E1264" s="63" t="s">
        <v>14415</v>
      </c>
      <c r="F1264" s="63" t="s">
        <v>1608</v>
      </c>
      <c r="G1264" s="60" t="s">
        <v>6948</v>
      </c>
      <c r="H1264" s="126">
        <v>43333.0</v>
      </c>
      <c r="I1264" s="126">
        <v>43334.0</v>
      </c>
      <c r="J1264" s="121" t="s">
        <v>14417</v>
      </c>
      <c r="K1264" s="59">
        <v>1.8158593E7</v>
      </c>
      <c r="L1264" s="60" t="s">
        <v>18</v>
      </c>
      <c r="M1264" s="63" t="s">
        <v>18</v>
      </c>
      <c r="N1264" s="59" t="s">
        <v>18</v>
      </c>
      <c r="Q1264" s="58"/>
      <c r="R1264" s="591"/>
    </row>
    <row r="1265">
      <c r="A1265" s="63" t="s">
        <v>12175</v>
      </c>
      <c r="B1265" s="60" t="s">
        <v>457</v>
      </c>
      <c r="C1265" s="60" t="s">
        <v>14414</v>
      </c>
      <c r="D1265" s="63" t="s">
        <v>18</v>
      </c>
      <c r="E1265" s="63" t="s">
        <v>14415</v>
      </c>
      <c r="F1265" s="63" t="s">
        <v>1608</v>
      </c>
      <c r="G1265" s="60" t="s">
        <v>6948</v>
      </c>
      <c r="H1265" s="126">
        <v>43335.0</v>
      </c>
      <c r="I1265" s="126">
        <v>43335.0</v>
      </c>
      <c r="J1265" s="121" t="s">
        <v>14418</v>
      </c>
      <c r="K1265" s="59">
        <v>1.8158593E7</v>
      </c>
      <c r="L1265" s="60" t="s">
        <v>18</v>
      </c>
      <c r="M1265" s="63" t="s">
        <v>18</v>
      </c>
      <c r="N1265" s="59" t="s">
        <v>18</v>
      </c>
      <c r="Q1265" s="58"/>
      <c r="R1265" s="591"/>
    </row>
    <row r="1266">
      <c r="A1266" s="63" t="s">
        <v>12175</v>
      </c>
      <c r="B1266" s="60" t="s">
        <v>457</v>
      </c>
      <c r="C1266" s="60" t="s">
        <v>14414</v>
      </c>
      <c r="D1266" s="63" t="s">
        <v>18</v>
      </c>
      <c r="E1266" s="63" t="s">
        <v>14415</v>
      </c>
      <c r="F1266" s="63" t="s">
        <v>1608</v>
      </c>
      <c r="G1266" s="60" t="s">
        <v>6948</v>
      </c>
      <c r="H1266" s="126">
        <v>43336.0</v>
      </c>
      <c r="I1266" s="126">
        <v>43341.0</v>
      </c>
      <c r="J1266" s="121" t="s">
        <v>14195</v>
      </c>
      <c r="K1266" s="59">
        <v>1.8158593E7</v>
      </c>
      <c r="L1266" s="60" t="s">
        <v>18</v>
      </c>
      <c r="M1266" s="63" t="s">
        <v>18</v>
      </c>
      <c r="N1266" s="59" t="s">
        <v>18</v>
      </c>
      <c r="Q1266" s="58"/>
      <c r="R1266" s="591"/>
    </row>
    <row r="1267">
      <c r="A1267" s="63" t="s">
        <v>12103</v>
      </c>
      <c r="B1267" s="60" t="s">
        <v>5837</v>
      </c>
      <c r="C1267" s="60" t="s">
        <v>326</v>
      </c>
      <c r="D1267" s="63">
        <v>436.0</v>
      </c>
      <c r="E1267" s="63" t="s">
        <v>14419</v>
      </c>
      <c r="F1267" s="63" t="s">
        <v>1608</v>
      </c>
      <c r="G1267" s="60" t="s">
        <v>18</v>
      </c>
      <c r="H1267" s="126">
        <v>43213.0</v>
      </c>
      <c r="I1267" s="126">
        <v>43215.0</v>
      </c>
      <c r="J1267" s="121" t="s">
        <v>14420</v>
      </c>
      <c r="K1267" s="59">
        <v>1789268.0</v>
      </c>
      <c r="L1267" s="60" t="s">
        <v>18</v>
      </c>
      <c r="M1267" s="63" t="s">
        <v>18</v>
      </c>
      <c r="N1267" s="59" t="s">
        <v>18</v>
      </c>
      <c r="Q1267" s="58"/>
      <c r="R1267" s="591"/>
    </row>
    <row r="1268">
      <c r="A1268" s="63" t="s">
        <v>12175</v>
      </c>
      <c r="B1268" s="60" t="s">
        <v>14421</v>
      </c>
      <c r="C1268" s="60" t="s">
        <v>14422</v>
      </c>
      <c r="D1268" s="63">
        <v>320.0</v>
      </c>
      <c r="E1268" s="63" t="s">
        <v>14423</v>
      </c>
      <c r="F1268" s="63" t="s">
        <v>1608</v>
      </c>
      <c r="G1268" s="60" t="s">
        <v>18</v>
      </c>
      <c r="H1268" s="126">
        <v>43213.0</v>
      </c>
      <c r="I1268" s="126">
        <v>43215.0</v>
      </c>
      <c r="J1268" s="121" t="s">
        <v>14424</v>
      </c>
      <c r="K1268" s="59">
        <v>1.2427626E7</v>
      </c>
      <c r="L1268" s="60" t="s">
        <v>18</v>
      </c>
      <c r="M1268" s="63" t="s">
        <v>18</v>
      </c>
      <c r="N1268" s="59" t="s">
        <v>18</v>
      </c>
      <c r="Q1268" s="58"/>
      <c r="R1268" s="591"/>
    </row>
    <row r="1269">
      <c r="A1269" s="63" t="s">
        <v>12079</v>
      </c>
      <c r="B1269" s="60" t="s">
        <v>1287</v>
      </c>
      <c r="C1269" s="60" t="s">
        <v>3553</v>
      </c>
      <c r="D1269" s="63" t="s">
        <v>18</v>
      </c>
      <c r="E1269" s="63" t="s">
        <v>14425</v>
      </c>
      <c r="F1269" s="63" t="s">
        <v>1608</v>
      </c>
      <c r="G1269" s="60" t="s">
        <v>18</v>
      </c>
      <c r="H1269" s="231">
        <v>43214.0</v>
      </c>
      <c r="I1269" s="126">
        <v>43215.0</v>
      </c>
      <c r="J1269" s="121" t="s">
        <v>14426</v>
      </c>
      <c r="K1269" s="59">
        <v>82388.0</v>
      </c>
      <c r="L1269" s="60" t="s">
        <v>18</v>
      </c>
      <c r="M1269" s="63" t="s">
        <v>18</v>
      </c>
      <c r="N1269" s="59" t="s">
        <v>18</v>
      </c>
      <c r="Q1269" s="58"/>
      <c r="R1269" s="591"/>
    </row>
    <row r="1270">
      <c r="A1270" s="63" t="s">
        <v>12103</v>
      </c>
      <c r="B1270" s="60" t="s">
        <v>102</v>
      </c>
      <c r="C1270" s="60" t="s">
        <v>2943</v>
      </c>
      <c r="D1270" s="63">
        <v>402.0</v>
      </c>
      <c r="E1270" s="63" t="s">
        <v>14427</v>
      </c>
      <c r="F1270" s="63" t="s">
        <v>1608</v>
      </c>
      <c r="G1270" s="60" t="s">
        <v>18</v>
      </c>
      <c r="H1270" s="126">
        <v>43215.0</v>
      </c>
      <c r="I1270" s="126">
        <v>43216.0</v>
      </c>
      <c r="J1270" s="121" t="s">
        <v>14428</v>
      </c>
      <c r="K1270" s="59">
        <v>243975.0</v>
      </c>
      <c r="L1270" s="137" t="s">
        <v>14429</v>
      </c>
      <c r="M1270" s="63" t="s">
        <v>18</v>
      </c>
      <c r="N1270" s="59" t="s">
        <v>18</v>
      </c>
      <c r="Q1270" s="58"/>
      <c r="R1270" s="591"/>
    </row>
    <row r="1271">
      <c r="A1271" s="63" t="s">
        <v>12103</v>
      </c>
      <c r="B1271" s="60" t="s">
        <v>5582</v>
      </c>
      <c r="C1271" s="60" t="s">
        <v>4243</v>
      </c>
      <c r="D1271" s="63">
        <v>462.0</v>
      </c>
      <c r="E1271" s="63" t="s">
        <v>14430</v>
      </c>
      <c r="F1271" s="63" t="s">
        <v>1608</v>
      </c>
      <c r="G1271" s="60" t="s">
        <v>18</v>
      </c>
      <c r="H1271" s="126">
        <v>43216.0</v>
      </c>
      <c r="I1271" s="126">
        <v>43217.0</v>
      </c>
      <c r="J1271" s="121" t="s">
        <v>14431</v>
      </c>
      <c r="K1271" s="59">
        <v>56547.0</v>
      </c>
      <c r="L1271" s="60" t="s">
        <v>14432</v>
      </c>
      <c r="M1271" s="63" t="s">
        <v>18</v>
      </c>
      <c r="N1271" s="59" t="s">
        <v>18</v>
      </c>
      <c r="Q1271" s="58"/>
      <c r="R1271" s="591"/>
    </row>
    <row r="1272">
      <c r="A1272" s="63" t="s">
        <v>12175</v>
      </c>
      <c r="B1272" s="60" t="s">
        <v>457</v>
      </c>
      <c r="C1272" s="60" t="s">
        <v>14433</v>
      </c>
      <c r="D1272" s="63">
        <v>463.0</v>
      </c>
      <c r="E1272" s="63" t="s">
        <v>14434</v>
      </c>
      <c r="F1272" s="63" t="s">
        <v>1608</v>
      </c>
      <c r="G1272" s="60" t="s">
        <v>6948</v>
      </c>
      <c r="H1272" s="126">
        <v>43216.0</v>
      </c>
      <c r="I1272" s="126">
        <v>43217.0</v>
      </c>
      <c r="J1272" s="121" t="s">
        <v>14435</v>
      </c>
      <c r="K1272" s="59">
        <v>2.8034946E7</v>
      </c>
      <c r="L1272" s="60" t="s">
        <v>18</v>
      </c>
      <c r="M1272" s="63" t="s">
        <v>18</v>
      </c>
      <c r="N1272" s="59" t="s">
        <v>18</v>
      </c>
      <c r="Q1272" s="58"/>
      <c r="R1272" s="591"/>
    </row>
    <row r="1273">
      <c r="A1273" s="63" t="s">
        <v>12175</v>
      </c>
      <c r="B1273" s="60" t="s">
        <v>457</v>
      </c>
      <c r="C1273" s="60" t="s">
        <v>14433</v>
      </c>
      <c r="D1273" s="63" t="s">
        <v>18</v>
      </c>
      <c r="E1273" s="63" t="s">
        <v>14434</v>
      </c>
      <c r="F1273" s="63" t="s">
        <v>1608</v>
      </c>
      <c r="G1273" s="60" t="s">
        <v>6948</v>
      </c>
      <c r="H1273" s="126">
        <v>43333.0</v>
      </c>
      <c r="I1273" s="126">
        <v>43334.0</v>
      </c>
      <c r="J1273" s="121" t="s">
        <v>14436</v>
      </c>
      <c r="K1273" s="59">
        <v>2.8034946E7</v>
      </c>
      <c r="L1273" s="60" t="s">
        <v>18</v>
      </c>
      <c r="M1273" s="63" t="s">
        <v>18</v>
      </c>
      <c r="N1273" s="59" t="s">
        <v>18</v>
      </c>
      <c r="Q1273" s="58"/>
      <c r="R1273" s="591"/>
    </row>
    <row r="1274" ht="27.75" customHeight="1">
      <c r="A1274" s="63" t="s">
        <v>12175</v>
      </c>
      <c r="B1274" s="60" t="s">
        <v>457</v>
      </c>
      <c r="C1274" s="60" t="s">
        <v>14433</v>
      </c>
      <c r="D1274" s="63" t="s">
        <v>18</v>
      </c>
      <c r="E1274" s="63" t="s">
        <v>14434</v>
      </c>
      <c r="F1274" s="63" t="s">
        <v>1608</v>
      </c>
      <c r="G1274" s="60" t="s">
        <v>6948</v>
      </c>
      <c r="H1274" s="126">
        <v>43335.0</v>
      </c>
      <c r="I1274" s="126">
        <v>43335.0</v>
      </c>
      <c r="J1274" s="121" t="s">
        <v>14437</v>
      </c>
      <c r="K1274" s="59">
        <v>2.8034946E7</v>
      </c>
      <c r="L1274" s="60" t="s">
        <v>18</v>
      </c>
      <c r="M1274" s="63" t="s">
        <v>18</v>
      </c>
      <c r="N1274" s="59" t="s">
        <v>18</v>
      </c>
      <c r="Q1274" s="58"/>
      <c r="R1274" s="591"/>
    </row>
    <row r="1275" ht="27.75" customHeight="1">
      <c r="A1275" s="63" t="s">
        <v>12175</v>
      </c>
      <c r="B1275" s="60" t="s">
        <v>457</v>
      </c>
      <c r="C1275" s="60" t="s">
        <v>14433</v>
      </c>
      <c r="D1275" s="63" t="s">
        <v>18</v>
      </c>
      <c r="E1275" s="63" t="s">
        <v>14434</v>
      </c>
      <c r="F1275" s="63" t="s">
        <v>1608</v>
      </c>
      <c r="G1275" s="60" t="s">
        <v>6948</v>
      </c>
      <c r="H1275" s="126">
        <v>43336.0</v>
      </c>
      <c r="I1275" s="126">
        <v>43341.0</v>
      </c>
      <c r="J1275" s="121" t="s">
        <v>14195</v>
      </c>
      <c r="K1275" s="59">
        <v>2.8034946E7</v>
      </c>
      <c r="L1275" s="60" t="s">
        <v>18</v>
      </c>
      <c r="M1275" s="63" t="s">
        <v>18</v>
      </c>
      <c r="N1275" s="59" t="s">
        <v>18</v>
      </c>
      <c r="Q1275" s="58"/>
      <c r="R1275" s="591"/>
    </row>
    <row r="1276" ht="27.75" customHeight="1">
      <c r="A1276" s="63" t="s">
        <v>12175</v>
      </c>
      <c r="B1276" s="60" t="s">
        <v>14438</v>
      </c>
      <c r="C1276" s="60" t="s">
        <v>93</v>
      </c>
      <c r="D1276" s="63">
        <v>891.0</v>
      </c>
      <c r="E1276" s="63" t="s">
        <v>5841</v>
      </c>
      <c r="F1276" s="63" t="s">
        <v>1608</v>
      </c>
      <c r="G1276" s="60" t="s">
        <v>18</v>
      </c>
      <c r="H1276" s="126">
        <v>43335.0</v>
      </c>
      <c r="I1276" s="126">
        <v>43335.0</v>
      </c>
      <c r="J1276" s="121" t="s">
        <v>14439</v>
      </c>
      <c r="K1276" s="59">
        <v>1223319.0</v>
      </c>
      <c r="L1276" s="60" t="s">
        <v>18</v>
      </c>
      <c r="M1276" s="63" t="s">
        <v>18</v>
      </c>
      <c r="N1276" s="59" t="s">
        <v>18</v>
      </c>
      <c r="Q1276" s="58"/>
      <c r="R1276" s="591"/>
    </row>
    <row r="1277" ht="23.25" customHeight="1">
      <c r="A1277" s="63" t="s">
        <v>12175</v>
      </c>
      <c r="B1277" s="60" t="s">
        <v>14440</v>
      </c>
      <c r="C1277" s="60" t="s">
        <v>93</v>
      </c>
      <c r="D1277" s="63">
        <v>890.0</v>
      </c>
      <c r="E1277" s="63" t="s">
        <v>5841</v>
      </c>
      <c r="F1277" s="63" t="s">
        <v>1608</v>
      </c>
      <c r="G1277" s="60" t="s">
        <v>18</v>
      </c>
      <c r="H1277" s="64">
        <v>43335.0</v>
      </c>
      <c r="I1277" s="126">
        <v>43335.0</v>
      </c>
      <c r="J1277" s="121" t="s">
        <v>14441</v>
      </c>
      <c r="K1277" s="59">
        <v>1223319.0</v>
      </c>
      <c r="L1277" s="60" t="s">
        <v>18</v>
      </c>
      <c r="M1277" s="63" t="s">
        <v>18</v>
      </c>
      <c r="N1277" s="59" t="s">
        <v>18</v>
      </c>
      <c r="Q1277" s="58"/>
      <c r="R1277" s="591"/>
    </row>
    <row r="1278">
      <c r="A1278" s="63" t="s">
        <v>12175</v>
      </c>
      <c r="B1278" s="60" t="s">
        <v>580</v>
      </c>
      <c r="C1278" s="60" t="s">
        <v>14442</v>
      </c>
      <c r="D1278" s="63" t="s">
        <v>18</v>
      </c>
      <c r="E1278" s="63" t="s">
        <v>14443</v>
      </c>
      <c r="F1278" s="63" t="s">
        <v>1608</v>
      </c>
      <c r="G1278" s="60" t="s">
        <v>18</v>
      </c>
      <c r="H1278" s="126">
        <v>43455.0</v>
      </c>
      <c r="I1278" s="126">
        <v>43455.0</v>
      </c>
      <c r="J1278" s="121" t="s">
        <v>13158</v>
      </c>
      <c r="K1278" s="59">
        <v>449828.0</v>
      </c>
      <c r="L1278" s="60" t="s">
        <v>14444</v>
      </c>
      <c r="M1278" s="61" t="s">
        <v>14445</v>
      </c>
      <c r="N1278" s="66">
        <v>134948.4</v>
      </c>
      <c r="Q1278" s="58"/>
      <c r="R1278" s="591"/>
    </row>
    <row r="1279">
      <c r="A1279" s="63" t="s">
        <v>12175</v>
      </c>
      <c r="B1279" s="60" t="s">
        <v>580</v>
      </c>
      <c r="C1279" s="60" t="s">
        <v>14442</v>
      </c>
      <c r="D1279" s="63" t="s">
        <v>18</v>
      </c>
      <c r="E1279" s="63" t="s">
        <v>14443</v>
      </c>
      <c r="F1279" s="63" t="s">
        <v>1608</v>
      </c>
      <c r="G1279" s="60" t="s">
        <v>18</v>
      </c>
      <c r="H1279" s="126">
        <v>43291.0</v>
      </c>
      <c r="I1279" s="126">
        <v>43291.0</v>
      </c>
      <c r="J1279" s="121" t="s">
        <v>12183</v>
      </c>
      <c r="K1279" s="59">
        <v>449828.0</v>
      </c>
      <c r="L1279" s="60" t="s">
        <v>14444</v>
      </c>
      <c r="M1279" s="61" t="s">
        <v>14445</v>
      </c>
      <c r="N1279" s="66">
        <v>314879.6</v>
      </c>
      <c r="Q1279" s="58"/>
      <c r="R1279" s="591"/>
    </row>
    <row r="1280">
      <c r="A1280" s="63" t="s">
        <v>12175</v>
      </c>
      <c r="B1280" s="60" t="s">
        <v>580</v>
      </c>
      <c r="C1280" s="60" t="s">
        <v>14442</v>
      </c>
      <c r="D1280" s="63">
        <v>405.0</v>
      </c>
      <c r="E1280" s="63" t="s">
        <v>14443</v>
      </c>
      <c r="F1280" s="63" t="s">
        <v>1608</v>
      </c>
      <c r="G1280" s="60" t="s">
        <v>18</v>
      </c>
      <c r="H1280" s="126">
        <v>43216.0</v>
      </c>
      <c r="I1280" s="126">
        <v>43230.0</v>
      </c>
      <c r="J1280" s="121" t="s">
        <v>14446</v>
      </c>
      <c r="K1280" s="59">
        <v>449828.0</v>
      </c>
      <c r="L1280" s="60" t="s">
        <v>14444</v>
      </c>
      <c r="M1280" s="63" t="s">
        <v>18</v>
      </c>
      <c r="N1280" s="59" t="s">
        <v>18</v>
      </c>
      <c r="Q1280" s="58"/>
      <c r="R1280" s="591"/>
    </row>
    <row r="1281">
      <c r="A1281" s="63" t="s">
        <v>12175</v>
      </c>
      <c r="B1281" s="60" t="s">
        <v>580</v>
      </c>
      <c r="C1281" s="60" t="s">
        <v>14442</v>
      </c>
      <c r="D1281" s="63">
        <v>405.0</v>
      </c>
      <c r="E1281" s="63" t="s">
        <v>14443</v>
      </c>
      <c r="F1281" s="63" t="s">
        <v>1608</v>
      </c>
      <c r="G1281" s="60" t="s">
        <v>18</v>
      </c>
      <c r="H1281" s="126">
        <v>43241.0</v>
      </c>
      <c r="I1281" s="126">
        <v>43242.0</v>
      </c>
      <c r="J1281" s="121" t="s">
        <v>14447</v>
      </c>
      <c r="K1281" s="59">
        <v>449828.0</v>
      </c>
      <c r="L1281" s="60" t="s">
        <v>14444</v>
      </c>
      <c r="M1281" s="63" t="s">
        <v>18</v>
      </c>
      <c r="N1281" s="59" t="s">
        <v>18</v>
      </c>
      <c r="Q1281" s="58"/>
      <c r="R1281" s="591"/>
    </row>
    <row r="1282">
      <c r="A1282" s="63" t="s">
        <v>12103</v>
      </c>
      <c r="B1282" s="60" t="s">
        <v>8386</v>
      </c>
      <c r="C1282" s="60" t="s">
        <v>12289</v>
      </c>
      <c r="D1282" s="63" t="s">
        <v>18</v>
      </c>
      <c r="E1282" s="63" t="s">
        <v>14448</v>
      </c>
      <c r="F1282" s="63" t="s">
        <v>1608</v>
      </c>
      <c r="G1282" s="60" t="s">
        <v>8389</v>
      </c>
      <c r="H1282" s="126">
        <v>43218.0</v>
      </c>
      <c r="I1282" s="126">
        <v>43223.0</v>
      </c>
      <c r="J1282" s="121" t="s">
        <v>14449</v>
      </c>
      <c r="K1282" s="59">
        <v>3075000.0</v>
      </c>
      <c r="L1282" s="60" t="s">
        <v>14450</v>
      </c>
      <c r="M1282" s="63" t="s">
        <v>18</v>
      </c>
      <c r="N1282" s="59" t="s">
        <v>18</v>
      </c>
      <c r="Q1282" s="58"/>
      <c r="R1282" s="591"/>
    </row>
    <row r="1283" ht="37.5" customHeight="1">
      <c r="A1283" s="63" t="s">
        <v>12103</v>
      </c>
      <c r="B1283" s="60" t="s">
        <v>8386</v>
      </c>
      <c r="C1283" s="60" t="s">
        <v>12289</v>
      </c>
      <c r="D1283" s="63" t="s">
        <v>18</v>
      </c>
      <c r="E1283" s="63" t="s">
        <v>14448</v>
      </c>
      <c r="F1283" s="63" t="s">
        <v>1608</v>
      </c>
      <c r="G1283" s="60" t="s">
        <v>8389</v>
      </c>
      <c r="H1283" s="126">
        <v>43234.0</v>
      </c>
      <c r="I1283" s="126">
        <v>43234.0</v>
      </c>
      <c r="J1283" s="121" t="s">
        <v>14451</v>
      </c>
      <c r="K1283" s="59">
        <v>3075000.0</v>
      </c>
      <c r="L1283" s="60" t="s">
        <v>14450</v>
      </c>
      <c r="M1283" s="61" t="s">
        <v>8392</v>
      </c>
      <c r="N1283" s="66">
        <v>1537500.0</v>
      </c>
      <c r="Q1283" s="58"/>
      <c r="R1283" s="591"/>
    </row>
    <row r="1284">
      <c r="A1284" s="63" t="s">
        <v>12836</v>
      </c>
      <c r="B1284" s="60" t="s">
        <v>12888</v>
      </c>
      <c r="C1284" s="60" t="s">
        <v>12889</v>
      </c>
      <c r="D1284" s="63">
        <v>464.0</v>
      </c>
      <c r="E1284" s="63" t="s">
        <v>12890</v>
      </c>
      <c r="F1284" s="63" t="s">
        <v>1608</v>
      </c>
      <c r="G1284" s="60" t="s">
        <v>6510</v>
      </c>
      <c r="H1284" s="126">
        <v>43218.0</v>
      </c>
      <c r="I1284" s="126">
        <v>43218.0</v>
      </c>
      <c r="J1284" s="121" t="s">
        <v>14452</v>
      </c>
      <c r="K1284" s="59">
        <v>1719592.0</v>
      </c>
      <c r="L1284" s="60" t="s">
        <v>18</v>
      </c>
      <c r="M1284" s="63" t="s">
        <v>18</v>
      </c>
      <c r="N1284" s="59" t="s">
        <v>18</v>
      </c>
      <c r="Q1284" s="58"/>
      <c r="R1284" s="591"/>
    </row>
    <row r="1285">
      <c r="A1285" s="63" t="s">
        <v>12175</v>
      </c>
      <c r="B1285" s="60" t="s">
        <v>6766</v>
      </c>
      <c r="C1285" s="60" t="s">
        <v>14453</v>
      </c>
      <c r="D1285" s="63">
        <v>411.0</v>
      </c>
      <c r="E1285" s="63" t="s">
        <v>14454</v>
      </c>
      <c r="F1285" s="63" t="s">
        <v>1608</v>
      </c>
      <c r="G1285" s="60" t="s">
        <v>5228</v>
      </c>
      <c r="H1285" s="126">
        <v>43223.0</v>
      </c>
      <c r="I1285" s="126">
        <v>43256.0</v>
      </c>
      <c r="J1285" s="121" t="s">
        <v>14455</v>
      </c>
      <c r="K1285" s="59" t="s">
        <v>18</v>
      </c>
      <c r="L1285" s="60" t="s">
        <v>18</v>
      </c>
      <c r="M1285" s="63" t="s">
        <v>18</v>
      </c>
      <c r="N1285" s="59" t="s">
        <v>18</v>
      </c>
      <c r="Q1285" s="58"/>
      <c r="R1285" s="591"/>
    </row>
    <row r="1286" ht="35.25" customHeight="1">
      <c r="A1286" s="63" t="s">
        <v>12175</v>
      </c>
      <c r="B1286" s="60" t="s">
        <v>6766</v>
      </c>
      <c r="C1286" s="60" t="s">
        <v>14453</v>
      </c>
      <c r="D1286" s="217" t="s">
        <v>18</v>
      </c>
      <c r="E1286" s="217" t="s">
        <v>14454</v>
      </c>
      <c r="F1286" s="217" t="s">
        <v>1608</v>
      </c>
      <c r="G1286" s="222" t="s">
        <v>5228</v>
      </c>
      <c r="H1286" s="341">
        <v>43256.0</v>
      </c>
      <c r="I1286" s="341">
        <v>43258.0</v>
      </c>
      <c r="J1286" s="578" t="s">
        <v>14456</v>
      </c>
      <c r="K1286" s="221" t="s">
        <v>18</v>
      </c>
      <c r="L1286" s="222" t="s">
        <v>18</v>
      </c>
      <c r="M1286" s="217" t="s">
        <v>18</v>
      </c>
      <c r="N1286" s="221" t="s">
        <v>18</v>
      </c>
      <c r="O1286" s="603"/>
      <c r="P1286" s="604"/>
      <c r="Q1286" s="58"/>
      <c r="R1286" s="591"/>
      <c r="S1286" s="152"/>
      <c r="T1286" s="152"/>
      <c r="U1286" s="152"/>
      <c r="V1286" s="152"/>
      <c r="W1286" s="152"/>
      <c r="X1286" s="152"/>
      <c r="Y1286" s="152"/>
      <c r="Z1286" s="152"/>
      <c r="AA1286" s="152"/>
      <c r="AB1286" s="152"/>
      <c r="AC1286" s="152"/>
      <c r="AD1286" s="152"/>
    </row>
    <row r="1287">
      <c r="A1287" s="63" t="s">
        <v>12103</v>
      </c>
      <c r="B1287" s="60" t="s">
        <v>14320</v>
      </c>
      <c r="C1287" s="60" t="s">
        <v>116</v>
      </c>
      <c r="D1287" s="63" t="s">
        <v>18</v>
      </c>
      <c r="E1287" s="63" t="s">
        <v>14457</v>
      </c>
      <c r="F1287" s="63" t="s">
        <v>1608</v>
      </c>
      <c r="G1287" s="60" t="s">
        <v>6719</v>
      </c>
      <c r="H1287" s="126">
        <v>43224.0</v>
      </c>
      <c r="I1287" s="126">
        <v>43231.0</v>
      </c>
      <c r="J1287" s="121" t="s">
        <v>14458</v>
      </c>
      <c r="K1287" s="59">
        <v>1.7627285E7</v>
      </c>
      <c r="L1287" s="60" t="s">
        <v>18</v>
      </c>
      <c r="M1287" s="63" t="s">
        <v>18</v>
      </c>
      <c r="N1287" s="59" t="s">
        <v>18</v>
      </c>
      <c r="O1287" s="152"/>
      <c r="P1287" s="152"/>
      <c r="Q1287" s="58"/>
      <c r="R1287" s="591"/>
      <c r="S1287" s="152"/>
      <c r="T1287" s="152"/>
      <c r="U1287" s="152"/>
      <c r="V1287" s="152"/>
      <c r="W1287" s="152"/>
      <c r="X1287" s="152"/>
      <c r="Y1287" s="152"/>
      <c r="Z1287" s="152"/>
      <c r="AA1287" s="152"/>
      <c r="AB1287" s="152"/>
      <c r="AC1287" s="152"/>
      <c r="AD1287" s="152"/>
    </row>
    <row r="1288" ht="27.0" customHeight="1">
      <c r="A1288" s="63" t="s">
        <v>12079</v>
      </c>
      <c r="B1288" s="60" t="s">
        <v>14459</v>
      </c>
      <c r="C1288" s="60" t="s">
        <v>6821</v>
      </c>
      <c r="D1288" s="63">
        <v>490.0</v>
      </c>
      <c r="E1288" s="63" t="s">
        <v>14460</v>
      </c>
      <c r="F1288" s="63" t="s">
        <v>1608</v>
      </c>
      <c r="G1288" s="60" t="s">
        <v>18</v>
      </c>
      <c r="H1288" s="126">
        <v>43228.0</v>
      </c>
      <c r="I1288" s="126">
        <v>43228.0</v>
      </c>
      <c r="J1288" s="121" t="s">
        <v>14461</v>
      </c>
      <c r="K1288" s="59">
        <v>1202147.0</v>
      </c>
      <c r="L1288" s="60" t="s">
        <v>18</v>
      </c>
      <c r="M1288" s="63" t="s">
        <v>18</v>
      </c>
      <c r="N1288" s="59" t="s">
        <v>18</v>
      </c>
      <c r="O1288" s="152"/>
      <c r="P1288" s="152"/>
      <c r="Q1288" s="58"/>
      <c r="R1288" s="591"/>
      <c r="S1288" s="152"/>
      <c r="T1288" s="152"/>
      <c r="U1288" s="152"/>
      <c r="V1288" s="152"/>
      <c r="W1288" s="152"/>
      <c r="X1288" s="152"/>
      <c r="Y1288" s="152"/>
      <c r="Z1288" s="152"/>
      <c r="AA1288" s="152"/>
      <c r="AB1288" s="152"/>
      <c r="AC1288" s="152"/>
      <c r="AD1288" s="152"/>
    </row>
    <row r="1289">
      <c r="A1289" s="63" t="s">
        <v>12079</v>
      </c>
      <c r="B1289" s="60" t="s">
        <v>14459</v>
      </c>
      <c r="C1289" s="60" t="s">
        <v>6821</v>
      </c>
      <c r="D1289" s="63" t="s">
        <v>18</v>
      </c>
      <c r="E1289" s="63" t="s">
        <v>14460</v>
      </c>
      <c r="F1289" s="63" t="s">
        <v>1608</v>
      </c>
      <c r="G1289" s="60" t="s">
        <v>18</v>
      </c>
      <c r="H1289" s="126">
        <v>43349.0</v>
      </c>
      <c r="I1289" s="126">
        <v>43355.0</v>
      </c>
      <c r="J1289" s="121" t="s">
        <v>14462</v>
      </c>
      <c r="K1289" s="59">
        <v>1202147.0</v>
      </c>
      <c r="L1289" s="60" t="s">
        <v>14463</v>
      </c>
      <c r="M1289" s="63" t="s">
        <v>18</v>
      </c>
      <c r="N1289" s="59" t="s">
        <v>18</v>
      </c>
      <c r="Q1289" s="58"/>
      <c r="R1289" s="591"/>
    </row>
    <row r="1290" ht="23.25" customHeight="1">
      <c r="A1290" s="63" t="s">
        <v>12079</v>
      </c>
      <c r="B1290" s="60" t="s">
        <v>14459</v>
      </c>
      <c r="C1290" s="60" t="s">
        <v>6821</v>
      </c>
      <c r="D1290" s="63" t="s">
        <v>18</v>
      </c>
      <c r="E1290" s="63" t="s">
        <v>14460</v>
      </c>
      <c r="F1290" s="63" t="s">
        <v>1608</v>
      </c>
      <c r="G1290" s="60" t="s">
        <v>18</v>
      </c>
      <c r="H1290" s="126">
        <v>43370.0</v>
      </c>
      <c r="I1290" s="126">
        <v>43370.0</v>
      </c>
      <c r="J1290" s="121" t="s">
        <v>14464</v>
      </c>
      <c r="K1290" s="59">
        <v>1202147.0</v>
      </c>
      <c r="L1290" s="60" t="s">
        <v>14463</v>
      </c>
      <c r="M1290" s="63" t="s">
        <v>18</v>
      </c>
      <c r="N1290" s="59" t="s">
        <v>18</v>
      </c>
      <c r="Q1290" s="58"/>
      <c r="R1290" s="591"/>
    </row>
    <row r="1291" ht="27.75" customHeight="1">
      <c r="A1291" s="63" t="s">
        <v>12175</v>
      </c>
      <c r="B1291" s="60" t="s">
        <v>197</v>
      </c>
      <c r="C1291" s="60" t="s">
        <v>14465</v>
      </c>
      <c r="D1291" s="63">
        <v>484.0</v>
      </c>
      <c r="E1291" s="63" t="s">
        <v>14466</v>
      </c>
      <c r="F1291" s="63" t="s">
        <v>1608</v>
      </c>
      <c r="G1291" s="60" t="s">
        <v>5228</v>
      </c>
      <c r="H1291" s="126">
        <v>43230.0</v>
      </c>
      <c r="I1291" s="126">
        <v>43278.0</v>
      </c>
      <c r="J1291" s="121" t="s">
        <v>14467</v>
      </c>
      <c r="K1291" s="59">
        <v>2.0162611E7</v>
      </c>
      <c r="L1291" s="60" t="s">
        <v>18</v>
      </c>
      <c r="M1291" s="63" t="s">
        <v>18</v>
      </c>
      <c r="N1291" s="59" t="s">
        <v>18</v>
      </c>
      <c r="Q1291" s="58"/>
      <c r="R1291" s="591"/>
    </row>
    <row r="1292">
      <c r="A1292" s="63" t="s">
        <v>12103</v>
      </c>
      <c r="B1292" s="60" t="s">
        <v>6542</v>
      </c>
      <c r="C1292" s="60" t="s">
        <v>326</v>
      </c>
      <c r="D1292" s="63">
        <v>496.0</v>
      </c>
      <c r="E1292" s="63" t="s">
        <v>14468</v>
      </c>
      <c r="F1292" s="63" t="s">
        <v>1608</v>
      </c>
      <c r="G1292" s="60" t="s">
        <v>18</v>
      </c>
      <c r="H1292" s="126">
        <v>43231.0</v>
      </c>
      <c r="I1292" s="126">
        <v>43236.0</v>
      </c>
      <c r="J1292" s="121" t="s">
        <v>14469</v>
      </c>
      <c r="K1292" s="59">
        <v>7541883.0</v>
      </c>
      <c r="L1292" s="60" t="s">
        <v>18</v>
      </c>
      <c r="M1292" s="63" t="s">
        <v>18</v>
      </c>
      <c r="N1292" s="59" t="s">
        <v>18</v>
      </c>
      <c r="Q1292" s="58"/>
      <c r="R1292" s="591"/>
    </row>
    <row r="1293">
      <c r="A1293" s="63" t="s">
        <v>12079</v>
      </c>
      <c r="B1293" s="60" t="s">
        <v>12331</v>
      </c>
      <c r="C1293" s="60" t="s">
        <v>6139</v>
      </c>
      <c r="D1293" s="63" t="s">
        <v>18</v>
      </c>
      <c r="E1293" s="63" t="s">
        <v>14470</v>
      </c>
      <c r="F1293" s="63" t="s">
        <v>1608</v>
      </c>
      <c r="G1293" s="60" t="s">
        <v>18</v>
      </c>
      <c r="H1293" s="126">
        <v>43234.0</v>
      </c>
      <c r="I1293" s="126">
        <v>43234.0</v>
      </c>
      <c r="J1293" s="121" t="s">
        <v>14471</v>
      </c>
      <c r="K1293" s="59">
        <v>284176.0</v>
      </c>
      <c r="L1293" s="60" t="s">
        <v>18</v>
      </c>
      <c r="M1293" s="63" t="s">
        <v>18</v>
      </c>
      <c r="N1293" s="59" t="s">
        <v>18</v>
      </c>
      <c r="Q1293" s="58"/>
      <c r="R1293" s="591"/>
    </row>
    <row r="1294">
      <c r="A1294" s="63" t="s">
        <v>12079</v>
      </c>
      <c r="B1294" s="60" t="s">
        <v>14472</v>
      </c>
      <c r="C1294" s="60" t="s">
        <v>14473</v>
      </c>
      <c r="D1294" s="63">
        <v>504.0</v>
      </c>
      <c r="E1294" s="63" t="s">
        <v>14474</v>
      </c>
      <c r="F1294" s="63" t="s">
        <v>1608</v>
      </c>
      <c r="G1294" s="60" t="s">
        <v>5228</v>
      </c>
      <c r="H1294" s="126">
        <v>43234.0</v>
      </c>
      <c r="I1294" s="126">
        <v>43234.0</v>
      </c>
      <c r="J1294" s="121" t="s">
        <v>14475</v>
      </c>
      <c r="K1294" s="63" t="s">
        <v>18</v>
      </c>
      <c r="L1294" s="60" t="s">
        <v>18</v>
      </c>
      <c r="M1294" s="63" t="s">
        <v>18</v>
      </c>
      <c r="N1294" s="59" t="s">
        <v>18</v>
      </c>
      <c r="Q1294" s="58"/>
      <c r="R1294" s="591"/>
    </row>
    <row r="1295">
      <c r="A1295" s="63" t="s">
        <v>12079</v>
      </c>
      <c r="B1295" s="60" t="s">
        <v>14476</v>
      </c>
      <c r="C1295" s="60" t="s">
        <v>14473</v>
      </c>
      <c r="D1295" s="63">
        <v>504.0</v>
      </c>
      <c r="E1295" s="63" t="s">
        <v>14474</v>
      </c>
      <c r="F1295" s="63" t="s">
        <v>1608</v>
      </c>
      <c r="G1295" s="60" t="s">
        <v>5228</v>
      </c>
      <c r="H1295" s="126">
        <v>43237.0</v>
      </c>
      <c r="I1295" s="126">
        <v>43252.0</v>
      </c>
      <c r="J1295" s="121" t="s">
        <v>14477</v>
      </c>
      <c r="K1295" s="59">
        <v>4.9041134E7</v>
      </c>
      <c r="L1295" s="60" t="s">
        <v>18</v>
      </c>
      <c r="M1295" s="63" t="s">
        <v>18</v>
      </c>
      <c r="N1295" s="59" t="s">
        <v>18</v>
      </c>
      <c r="Q1295" s="58"/>
      <c r="R1295" s="591"/>
    </row>
    <row r="1296">
      <c r="A1296" s="63" t="s">
        <v>12079</v>
      </c>
      <c r="B1296" s="60" t="s">
        <v>14476</v>
      </c>
      <c r="C1296" s="60" t="s">
        <v>14473</v>
      </c>
      <c r="D1296" s="63">
        <v>589.0</v>
      </c>
      <c r="E1296" s="63" t="s">
        <v>14474</v>
      </c>
      <c r="F1296" s="63" t="s">
        <v>1608</v>
      </c>
      <c r="G1296" s="60" t="s">
        <v>5228</v>
      </c>
      <c r="H1296" s="126">
        <v>43256.0</v>
      </c>
      <c r="I1296" s="126">
        <v>43266.0</v>
      </c>
      <c r="J1296" s="121" t="s">
        <v>14478</v>
      </c>
      <c r="K1296" s="59">
        <v>4.9041134E7</v>
      </c>
      <c r="L1296" s="60" t="s">
        <v>18</v>
      </c>
      <c r="M1296" s="63" t="s">
        <v>18</v>
      </c>
      <c r="N1296" s="59" t="s">
        <v>18</v>
      </c>
      <c r="Q1296" s="58"/>
      <c r="R1296" s="591"/>
    </row>
    <row r="1297" ht="33.0" customHeight="1">
      <c r="A1297" s="63" t="s">
        <v>12079</v>
      </c>
      <c r="B1297" s="60" t="s">
        <v>14476</v>
      </c>
      <c r="C1297" s="60" t="s">
        <v>14473</v>
      </c>
      <c r="D1297" s="63" t="s">
        <v>14479</v>
      </c>
      <c r="E1297" s="63" t="s">
        <v>14474</v>
      </c>
      <c r="F1297" s="63" t="s">
        <v>1608</v>
      </c>
      <c r="G1297" s="60" t="s">
        <v>5228</v>
      </c>
      <c r="H1297" s="126">
        <v>43279.0</v>
      </c>
      <c r="I1297" s="126">
        <v>43293.0</v>
      </c>
      <c r="J1297" s="121" t="s">
        <v>14480</v>
      </c>
      <c r="K1297" s="59">
        <v>4.9041134E7</v>
      </c>
      <c r="L1297" s="60" t="s">
        <v>18</v>
      </c>
      <c r="M1297" s="63" t="s">
        <v>18</v>
      </c>
      <c r="N1297" s="59" t="s">
        <v>18</v>
      </c>
      <c r="Q1297" s="58"/>
      <c r="R1297" s="591"/>
    </row>
    <row r="1298">
      <c r="A1298" s="63" t="s">
        <v>12079</v>
      </c>
      <c r="B1298" s="60" t="s">
        <v>1287</v>
      </c>
      <c r="C1298" s="60" t="s">
        <v>2943</v>
      </c>
      <c r="D1298" s="63">
        <v>518.0</v>
      </c>
      <c r="E1298" s="63" t="s">
        <v>14481</v>
      </c>
      <c r="F1298" s="63" t="s">
        <v>1608</v>
      </c>
      <c r="G1298" s="60" t="s">
        <v>2440</v>
      </c>
      <c r="H1298" s="126">
        <v>43236.0</v>
      </c>
      <c r="I1298" s="126">
        <v>43236.0</v>
      </c>
      <c r="J1298" s="121" t="s">
        <v>14482</v>
      </c>
      <c r="K1298" s="59">
        <v>1442711.0</v>
      </c>
      <c r="L1298" s="60" t="s">
        <v>12295</v>
      </c>
      <c r="M1298" s="61" t="s">
        <v>14483</v>
      </c>
      <c r="N1298" s="59" t="s">
        <v>18</v>
      </c>
      <c r="Q1298" s="58"/>
      <c r="R1298" s="591"/>
    </row>
    <row r="1299" ht="21.75" customHeight="1">
      <c r="A1299" s="63" t="s">
        <v>12103</v>
      </c>
      <c r="B1299" s="60" t="s">
        <v>108</v>
      </c>
      <c r="C1299" s="60" t="s">
        <v>14484</v>
      </c>
      <c r="D1299" s="63" t="s">
        <v>18</v>
      </c>
      <c r="E1299" s="63" t="s">
        <v>14485</v>
      </c>
      <c r="F1299" s="63" t="s">
        <v>1608</v>
      </c>
      <c r="G1299" s="60" t="s">
        <v>5736</v>
      </c>
      <c r="H1299" s="126">
        <v>43237.0</v>
      </c>
      <c r="I1299" s="126">
        <v>43238.0</v>
      </c>
      <c r="J1299" s="121" t="s">
        <v>14486</v>
      </c>
      <c r="K1299" s="59">
        <v>1.30893613E8</v>
      </c>
      <c r="L1299" s="60" t="s">
        <v>18</v>
      </c>
      <c r="M1299" s="63" t="s">
        <v>18</v>
      </c>
      <c r="N1299" s="59" t="s">
        <v>18</v>
      </c>
      <c r="Q1299" s="58"/>
      <c r="R1299" s="591"/>
    </row>
    <row r="1300">
      <c r="A1300" s="63" t="s">
        <v>12103</v>
      </c>
      <c r="B1300" s="60" t="s">
        <v>108</v>
      </c>
      <c r="C1300" s="60" t="s">
        <v>14484</v>
      </c>
      <c r="D1300" s="63" t="s">
        <v>18</v>
      </c>
      <c r="E1300" s="63" t="s">
        <v>14485</v>
      </c>
      <c r="F1300" s="63" t="s">
        <v>1608</v>
      </c>
      <c r="G1300" s="60" t="s">
        <v>5736</v>
      </c>
      <c r="H1300" s="126">
        <v>43241.0</v>
      </c>
      <c r="I1300" s="126">
        <v>43298.0</v>
      </c>
      <c r="J1300" s="121" t="s">
        <v>14487</v>
      </c>
      <c r="K1300" s="59">
        <v>1.21343264E8</v>
      </c>
      <c r="L1300" s="60" t="s">
        <v>18</v>
      </c>
      <c r="M1300" s="63" t="s">
        <v>18</v>
      </c>
      <c r="N1300" s="59" t="s">
        <v>18</v>
      </c>
      <c r="Q1300" s="58"/>
      <c r="R1300" s="591"/>
    </row>
    <row r="1301" ht="24.75" customHeight="1">
      <c r="A1301" s="63" t="s">
        <v>12103</v>
      </c>
      <c r="B1301" s="60" t="s">
        <v>108</v>
      </c>
      <c r="C1301" s="60" t="s">
        <v>14484</v>
      </c>
      <c r="D1301" s="63" t="s">
        <v>18</v>
      </c>
      <c r="E1301" s="63" t="s">
        <v>14485</v>
      </c>
      <c r="F1301" s="63" t="s">
        <v>1608</v>
      </c>
      <c r="G1301" s="60" t="s">
        <v>5736</v>
      </c>
      <c r="H1301" s="126">
        <v>43298.0</v>
      </c>
      <c r="I1301" s="126">
        <v>43335.0</v>
      </c>
      <c r="J1301" s="605" t="s">
        <v>14488</v>
      </c>
      <c r="K1301" s="59">
        <v>1.21343264E8</v>
      </c>
      <c r="L1301" s="60" t="s">
        <v>18</v>
      </c>
      <c r="M1301" s="63" t="s">
        <v>18</v>
      </c>
      <c r="N1301" s="59" t="s">
        <v>18</v>
      </c>
      <c r="Q1301" s="58"/>
      <c r="R1301" s="591"/>
    </row>
    <row r="1302" ht="33.75" customHeight="1">
      <c r="A1302" s="63" t="s">
        <v>12103</v>
      </c>
      <c r="B1302" s="60" t="s">
        <v>6462</v>
      </c>
      <c r="C1302" s="60" t="s">
        <v>14489</v>
      </c>
      <c r="D1302" s="63" t="s">
        <v>18</v>
      </c>
      <c r="E1302" s="63" t="s">
        <v>14490</v>
      </c>
      <c r="F1302" s="63" t="s">
        <v>1608</v>
      </c>
      <c r="G1302" s="60" t="s">
        <v>2440</v>
      </c>
      <c r="H1302" s="63" t="s">
        <v>18</v>
      </c>
      <c r="I1302" s="126" t="s">
        <v>18</v>
      </c>
      <c r="J1302" s="121" t="s">
        <v>18</v>
      </c>
      <c r="K1302" s="59">
        <v>2512172.0</v>
      </c>
      <c r="L1302" s="60" t="s">
        <v>14491</v>
      </c>
      <c r="M1302" s="579" t="s">
        <v>14492</v>
      </c>
      <c r="N1302" s="59" t="s">
        <v>18</v>
      </c>
      <c r="Q1302" s="58"/>
      <c r="R1302" s="591"/>
    </row>
    <row r="1303" ht="29.25" customHeight="1">
      <c r="A1303" s="63" t="s">
        <v>12103</v>
      </c>
      <c r="B1303" s="60" t="s">
        <v>6462</v>
      </c>
      <c r="C1303" s="60" t="s">
        <v>14489</v>
      </c>
      <c r="D1303" s="63" t="s">
        <v>18</v>
      </c>
      <c r="E1303" s="63" t="s">
        <v>14490</v>
      </c>
      <c r="F1303" s="63" t="s">
        <v>1608</v>
      </c>
      <c r="G1303" s="60" t="s">
        <v>2440</v>
      </c>
      <c r="H1303" s="64">
        <v>43203.0</v>
      </c>
      <c r="I1303" s="64">
        <v>43203.0</v>
      </c>
      <c r="J1303" s="121" t="s">
        <v>14493</v>
      </c>
      <c r="K1303" s="59">
        <v>2512172.0</v>
      </c>
      <c r="L1303" s="60" t="s">
        <v>14494</v>
      </c>
      <c r="M1303" s="579" t="s">
        <v>14492</v>
      </c>
      <c r="N1303" s="66">
        <v>1758520.0</v>
      </c>
      <c r="O1303" s="152"/>
      <c r="P1303" s="152"/>
      <c r="Q1303" s="58"/>
      <c r="R1303" s="591"/>
      <c r="S1303" s="152"/>
      <c r="T1303" s="152"/>
      <c r="U1303" s="152"/>
      <c r="V1303" s="152"/>
      <c r="W1303" s="152"/>
      <c r="X1303" s="152"/>
      <c r="Y1303" s="152"/>
      <c r="Z1303" s="152"/>
      <c r="AA1303" s="152"/>
      <c r="AB1303" s="152"/>
      <c r="AC1303" s="152"/>
      <c r="AD1303" s="152"/>
    </row>
    <row r="1304" ht="24.0" customHeight="1">
      <c r="A1304" s="63" t="s">
        <v>12079</v>
      </c>
      <c r="B1304" s="60" t="s">
        <v>2052</v>
      </c>
      <c r="C1304" s="60" t="s">
        <v>326</v>
      </c>
      <c r="D1304" s="63">
        <v>540.0</v>
      </c>
      <c r="E1304" s="63" t="s">
        <v>14495</v>
      </c>
      <c r="F1304" s="63" t="s">
        <v>1608</v>
      </c>
      <c r="G1304" s="60" t="s">
        <v>18</v>
      </c>
      <c r="H1304" s="126">
        <v>43243.0</v>
      </c>
      <c r="I1304" s="126">
        <v>43243.0</v>
      </c>
      <c r="J1304" s="121" t="s">
        <v>14496</v>
      </c>
      <c r="K1304" s="59">
        <v>1500111.0</v>
      </c>
      <c r="L1304" s="60" t="s">
        <v>18</v>
      </c>
      <c r="M1304" s="63" t="s">
        <v>18</v>
      </c>
      <c r="N1304" s="59" t="s">
        <v>18</v>
      </c>
      <c r="Q1304" s="58"/>
      <c r="R1304" s="591"/>
    </row>
    <row r="1305">
      <c r="A1305" s="63" t="s">
        <v>12079</v>
      </c>
      <c r="B1305" s="60" t="s">
        <v>2052</v>
      </c>
      <c r="C1305" s="60" t="s">
        <v>326</v>
      </c>
      <c r="D1305" s="63" t="s">
        <v>18</v>
      </c>
      <c r="E1305" s="63" t="s">
        <v>14495</v>
      </c>
      <c r="F1305" s="63" t="s">
        <v>1608</v>
      </c>
      <c r="G1305" s="60" t="s">
        <v>18</v>
      </c>
      <c r="H1305" s="126">
        <v>43244.0</v>
      </c>
      <c r="I1305" s="126">
        <v>43244.0</v>
      </c>
      <c r="J1305" s="121" t="s">
        <v>14497</v>
      </c>
      <c r="K1305" s="59">
        <v>1073472.0</v>
      </c>
      <c r="L1305" s="60" t="s">
        <v>18</v>
      </c>
      <c r="M1305" s="63" t="s">
        <v>18</v>
      </c>
      <c r="N1305" s="59" t="s">
        <v>18</v>
      </c>
      <c r="Q1305" s="58"/>
      <c r="R1305" s="591"/>
    </row>
    <row r="1306" ht="20.25" customHeight="1">
      <c r="A1306" s="63" t="s">
        <v>12079</v>
      </c>
      <c r="B1306" s="60" t="s">
        <v>2052</v>
      </c>
      <c r="C1306" s="60" t="s">
        <v>326</v>
      </c>
      <c r="D1306" s="63" t="s">
        <v>18</v>
      </c>
      <c r="E1306" s="63" t="s">
        <v>14495</v>
      </c>
      <c r="F1306" s="63" t="s">
        <v>1608</v>
      </c>
      <c r="G1306" s="60" t="s">
        <v>18</v>
      </c>
      <c r="H1306" s="126">
        <v>43244.0</v>
      </c>
      <c r="I1306" s="126">
        <v>43245.0</v>
      </c>
      <c r="J1306" s="121" t="s">
        <v>14498</v>
      </c>
      <c r="K1306" s="59">
        <v>1073472.0</v>
      </c>
      <c r="L1306" s="60" t="s">
        <v>18</v>
      </c>
      <c r="M1306" s="63" t="s">
        <v>18</v>
      </c>
      <c r="N1306" s="59" t="s">
        <v>18</v>
      </c>
      <c r="Q1306" s="58"/>
      <c r="R1306" s="591"/>
    </row>
    <row r="1307" ht="20.25" customHeight="1">
      <c r="A1307" s="63" t="s">
        <v>12079</v>
      </c>
      <c r="B1307" s="60" t="s">
        <v>2052</v>
      </c>
      <c r="C1307" s="60" t="s">
        <v>326</v>
      </c>
      <c r="D1307" s="63" t="s">
        <v>18</v>
      </c>
      <c r="E1307" s="63" t="s">
        <v>14495</v>
      </c>
      <c r="F1307" s="63" t="s">
        <v>1608</v>
      </c>
      <c r="G1307" s="60" t="s">
        <v>18</v>
      </c>
      <c r="H1307" s="126">
        <v>43270.0</v>
      </c>
      <c r="I1307" s="126">
        <v>43277.0</v>
      </c>
      <c r="J1307" s="121" t="s">
        <v>14499</v>
      </c>
      <c r="K1307" s="59">
        <v>1073472.0</v>
      </c>
      <c r="L1307" s="60" t="s">
        <v>18</v>
      </c>
      <c r="M1307" s="63" t="s">
        <v>18</v>
      </c>
      <c r="N1307" s="59" t="s">
        <v>18</v>
      </c>
      <c r="Q1307" s="58"/>
      <c r="R1307" s="591"/>
    </row>
    <row r="1308" ht="23.25" customHeight="1">
      <c r="A1308" s="63" t="s">
        <v>12079</v>
      </c>
      <c r="B1308" s="60" t="s">
        <v>61</v>
      </c>
      <c r="C1308" s="60" t="s">
        <v>14500</v>
      </c>
      <c r="D1308" s="63">
        <v>462.0</v>
      </c>
      <c r="E1308" s="63" t="s">
        <v>14501</v>
      </c>
      <c r="F1308" s="63" t="s">
        <v>1608</v>
      </c>
      <c r="G1308" s="60" t="s">
        <v>18</v>
      </c>
      <c r="H1308" s="126">
        <v>43241.0</v>
      </c>
      <c r="I1308" s="126">
        <v>43249.0</v>
      </c>
      <c r="J1308" s="121" t="s">
        <v>14502</v>
      </c>
      <c r="K1308" s="59">
        <v>5395855.0</v>
      </c>
      <c r="L1308" s="60" t="s">
        <v>18</v>
      </c>
      <c r="M1308" s="63" t="s">
        <v>18</v>
      </c>
      <c r="N1308" s="59" t="s">
        <v>18</v>
      </c>
      <c r="Q1308" s="58"/>
      <c r="R1308" s="591"/>
    </row>
    <row r="1309" ht="24.75" customHeight="1">
      <c r="A1309" s="63">
        <v>2.0</v>
      </c>
      <c r="B1309" s="60" t="s">
        <v>14503</v>
      </c>
      <c r="C1309" s="60" t="s">
        <v>326</v>
      </c>
      <c r="D1309" s="63" t="s">
        <v>18</v>
      </c>
      <c r="E1309" s="63" t="s">
        <v>14504</v>
      </c>
      <c r="F1309" s="63" t="s">
        <v>1608</v>
      </c>
      <c r="G1309" s="60" t="s">
        <v>14505</v>
      </c>
      <c r="H1309" s="126">
        <v>43438.0</v>
      </c>
      <c r="I1309" s="126">
        <v>43440.0</v>
      </c>
      <c r="J1309" s="121" t="s">
        <v>14506</v>
      </c>
      <c r="K1309" s="59">
        <v>6470453.0</v>
      </c>
      <c r="L1309" s="60" t="s">
        <v>14507</v>
      </c>
      <c r="M1309" s="63" t="s">
        <v>18</v>
      </c>
      <c r="N1309" s="59" t="s">
        <v>18</v>
      </c>
      <c r="Q1309" s="58"/>
      <c r="R1309" s="591"/>
    </row>
    <row r="1310" ht="24.0" customHeight="1">
      <c r="A1310" s="63" t="s">
        <v>12103</v>
      </c>
      <c r="B1310" s="60" t="s">
        <v>14503</v>
      </c>
      <c r="C1310" s="60" t="s">
        <v>326</v>
      </c>
      <c r="D1310" s="63">
        <v>554.0</v>
      </c>
      <c r="E1310" s="63" t="s">
        <v>14504</v>
      </c>
      <c r="F1310" s="63" t="s">
        <v>1608</v>
      </c>
      <c r="G1310" s="60" t="s">
        <v>14505</v>
      </c>
      <c r="H1310" s="126">
        <v>43245.0</v>
      </c>
      <c r="I1310" s="126">
        <v>43250.0</v>
      </c>
      <c r="J1310" s="121" t="s">
        <v>14508</v>
      </c>
      <c r="K1310" s="63" t="s">
        <v>18</v>
      </c>
      <c r="L1310" s="60" t="s">
        <v>18</v>
      </c>
      <c r="M1310" s="63" t="s">
        <v>18</v>
      </c>
      <c r="N1310" s="59" t="s">
        <v>18</v>
      </c>
      <c r="Q1310" s="58"/>
      <c r="R1310" s="591"/>
    </row>
    <row r="1311">
      <c r="A1311" s="63" t="s">
        <v>12103</v>
      </c>
      <c r="B1311" s="60" t="s">
        <v>14503</v>
      </c>
      <c r="C1311" s="60" t="s">
        <v>326</v>
      </c>
      <c r="D1311" s="63">
        <v>554.0</v>
      </c>
      <c r="E1311" s="63" t="s">
        <v>14504</v>
      </c>
      <c r="F1311" s="63" t="s">
        <v>1608</v>
      </c>
      <c r="G1311" s="60" t="s">
        <v>14505</v>
      </c>
      <c r="H1311" s="126">
        <v>43266.0</v>
      </c>
      <c r="I1311" s="126">
        <v>43276.0</v>
      </c>
      <c r="J1311" s="121" t="s">
        <v>14509</v>
      </c>
      <c r="K1311" s="59">
        <v>6428447.0</v>
      </c>
      <c r="L1311" s="60" t="s">
        <v>18</v>
      </c>
      <c r="M1311" s="63" t="s">
        <v>18</v>
      </c>
      <c r="N1311" s="59" t="s">
        <v>18</v>
      </c>
      <c r="Q1311" s="58"/>
      <c r="R1311" s="591"/>
    </row>
    <row r="1312" ht="32.25" customHeight="1">
      <c r="A1312" s="63" t="s">
        <v>12103</v>
      </c>
      <c r="B1312" s="60" t="s">
        <v>14503</v>
      </c>
      <c r="C1312" s="60" t="s">
        <v>326</v>
      </c>
      <c r="D1312" s="63" t="s">
        <v>18</v>
      </c>
      <c r="E1312" s="63" t="s">
        <v>14504</v>
      </c>
      <c r="F1312" s="63" t="s">
        <v>1608</v>
      </c>
      <c r="G1312" s="60" t="s">
        <v>14505</v>
      </c>
      <c r="H1312" s="126">
        <v>43433.0</v>
      </c>
      <c r="I1312" s="126">
        <v>43433.0</v>
      </c>
      <c r="J1312" s="121" t="s">
        <v>14510</v>
      </c>
      <c r="K1312" s="59">
        <v>6428447.0</v>
      </c>
      <c r="L1312" s="60" t="s">
        <v>18</v>
      </c>
      <c r="M1312" s="61" t="s">
        <v>8370</v>
      </c>
      <c r="N1312" s="59" t="s">
        <v>18</v>
      </c>
      <c r="Q1312" s="58"/>
      <c r="R1312" s="591"/>
    </row>
    <row r="1313" ht="32.25" customHeight="1">
      <c r="A1313" s="63" t="s">
        <v>12103</v>
      </c>
      <c r="B1313" s="60" t="s">
        <v>14503</v>
      </c>
      <c r="C1313" s="60" t="s">
        <v>326</v>
      </c>
      <c r="D1313" s="63"/>
      <c r="E1313" s="63" t="s">
        <v>14504</v>
      </c>
      <c r="F1313" s="63" t="s">
        <v>1608</v>
      </c>
      <c r="G1313" s="60" t="s">
        <v>14505</v>
      </c>
      <c r="H1313" s="126">
        <v>43432.0</v>
      </c>
      <c r="I1313" s="126">
        <v>43433.0</v>
      </c>
      <c r="J1313" s="121" t="s">
        <v>14511</v>
      </c>
      <c r="K1313" s="59">
        <v>6470453.0</v>
      </c>
      <c r="L1313" s="60" t="s">
        <v>18</v>
      </c>
      <c r="M1313" s="63" t="s">
        <v>18</v>
      </c>
      <c r="N1313" s="59" t="s">
        <v>18</v>
      </c>
      <c r="Q1313" s="58"/>
      <c r="R1313" s="591"/>
    </row>
    <row r="1314">
      <c r="A1314" s="63" t="s">
        <v>12103</v>
      </c>
      <c r="B1314" s="60" t="s">
        <v>14503</v>
      </c>
      <c r="C1314" s="60" t="s">
        <v>394</v>
      </c>
      <c r="D1314" s="63">
        <v>554.0</v>
      </c>
      <c r="E1314" s="63" t="s">
        <v>14512</v>
      </c>
      <c r="F1314" s="63" t="s">
        <v>1608</v>
      </c>
      <c r="G1314" s="60" t="s">
        <v>14505</v>
      </c>
      <c r="H1314" s="126">
        <v>43245.0</v>
      </c>
      <c r="I1314" s="126">
        <v>43250.0</v>
      </c>
      <c r="J1314" s="121" t="s">
        <v>14513</v>
      </c>
      <c r="K1314" s="63" t="s">
        <v>18</v>
      </c>
      <c r="L1314" s="60" t="s">
        <v>18</v>
      </c>
      <c r="M1314" s="63" t="s">
        <v>18</v>
      </c>
      <c r="N1314" s="59" t="s">
        <v>18</v>
      </c>
      <c r="Q1314" s="58"/>
      <c r="R1314" s="591"/>
    </row>
    <row r="1315" ht="24.75" customHeight="1">
      <c r="A1315" s="63" t="s">
        <v>12103</v>
      </c>
      <c r="B1315" s="60" t="s">
        <v>14503</v>
      </c>
      <c r="C1315" s="60" t="s">
        <v>394</v>
      </c>
      <c r="D1315" s="63" t="s">
        <v>18</v>
      </c>
      <c r="E1315" s="63" t="s">
        <v>14512</v>
      </c>
      <c r="F1315" s="63" t="s">
        <v>1608</v>
      </c>
      <c r="G1315" s="60" t="s">
        <v>14505</v>
      </c>
      <c r="H1315" s="126">
        <v>43270.0</v>
      </c>
      <c r="I1315" s="126">
        <v>43272.0</v>
      </c>
      <c r="J1315" s="121" t="s">
        <v>14514</v>
      </c>
      <c r="K1315" s="63" t="s">
        <v>18</v>
      </c>
      <c r="L1315" s="60" t="s">
        <v>18</v>
      </c>
      <c r="M1315" s="63" t="s">
        <v>18</v>
      </c>
      <c r="N1315" s="59" t="s">
        <v>18</v>
      </c>
      <c r="O1315" s="152"/>
      <c r="P1315" s="152"/>
      <c r="Q1315" s="58"/>
      <c r="R1315" s="591"/>
      <c r="S1315" s="152"/>
      <c r="T1315" s="152"/>
      <c r="U1315" s="152"/>
      <c r="V1315" s="152"/>
      <c r="W1315" s="152"/>
      <c r="X1315" s="152"/>
      <c r="Y1315" s="152"/>
      <c r="Z1315" s="152"/>
      <c r="AA1315" s="152"/>
      <c r="AB1315" s="152"/>
      <c r="AC1315" s="152"/>
      <c r="AD1315" s="152"/>
    </row>
    <row r="1316">
      <c r="A1316" s="63" t="s">
        <v>12079</v>
      </c>
      <c r="B1316" s="60" t="s">
        <v>8654</v>
      </c>
      <c r="C1316" s="60" t="s">
        <v>8655</v>
      </c>
      <c r="D1316" s="63" t="s">
        <v>18</v>
      </c>
      <c r="E1316" s="63" t="s">
        <v>7195</v>
      </c>
      <c r="F1316" s="63" t="s">
        <v>1608</v>
      </c>
      <c r="G1316" s="60" t="s">
        <v>18</v>
      </c>
      <c r="H1316" s="126">
        <v>43438.0</v>
      </c>
      <c r="I1316" s="126">
        <v>43438.0</v>
      </c>
      <c r="J1316" s="121" t="s">
        <v>14515</v>
      </c>
      <c r="K1316" s="59">
        <v>1086624.0</v>
      </c>
      <c r="L1316" s="60" t="s">
        <v>8656</v>
      </c>
      <c r="M1316" s="61" t="s">
        <v>8657</v>
      </c>
      <c r="N1316" s="59" t="s">
        <v>18</v>
      </c>
      <c r="O1316" s="152"/>
      <c r="P1316" s="152"/>
      <c r="Q1316" s="58"/>
      <c r="R1316" s="591"/>
      <c r="S1316" s="152"/>
      <c r="T1316" s="152"/>
      <c r="U1316" s="152"/>
      <c r="V1316" s="152"/>
      <c r="W1316" s="152"/>
      <c r="X1316" s="152"/>
      <c r="Y1316" s="152"/>
      <c r="Z1316" s="152"/>
      <c r="AA1316" s="152"/>
      <c r="AB1316" s="152"/>
      <c r="AC1316" s="152"/>
      <c r="AD1316" s="152"/>
    </row>
    <row r="1317">
      <c r="A1317" s="63" t="s">
        <v>12079</v>
      </c>
      <c r="B1317" s="60" t="s">
        <v>8654</v>
      </c>
      <c r="C1317" s="60" t="s">
        <v>8655</v>
      </c>
      <c r="D1317" s="63">
        <v>563.0</v>
      </c>
      <c r="E1317" s="63" t="s">
        <v>7195</v>
      </c>
      <c r="F1317" s="63" t="s">
        <v>1608</v>
      </c>
      <c r="G1317" s="60" t="s">
        <v>18</v>
      </c>
      <c r="H1317" s="126">
        <v>43249.0</v>
      </c>
      <c r="I1317" s="126">
        <v>43252.0</v>
      </c>
      <c r="J1317" s="121" t="s">
        <v>14516</v>
      </c>
      <c r="K1317" s="59">
        <v>1086624.0</v>
      </c>
      <c r="L1317" s="60" t="s">
        <v>18</v>
      </c>
      <c r="M1317" s="63" t="s">
        <v>18</v>
      </c>
      <c r="N1317" s="59" t="s">
        <v>18</v>
      </c>
      <c r="Q1317" s="58"/>
      <c r="R1317" s="591"/>
    </row>
    <row r="1318">
      <c r="A1318" s="63" t="s">
        <v>12079</v>
      </c>
      <c r="B1318" s="60" t="s">
        <v>8654</v>
      </c>
      <c r="C1318" s="60" t="s">
        <v>8655</v>
      </c>
      <c r="D1318" s="63">
        <v>563.0</v>
      </c>
      <c r="E1318" s="63" t="s">
        <v>7195</v>
      </c>
      <c r="F1318" s="63" t="s">
        <v>1608</v>
      </c>
      <c r="G1318" s="60" t="s">
        <v>18</v>
      </c>
      <c r="H1318" s="126">
        <v>43285.0</v>
      </c>
      <c r="I1318" s="126">
        <v>43286.0</v>
      </c>
      <c r="J1318" s="121" t="s">
        <v>14517</v>
      </c>
      <c r="K1318" s="59">
        <v>1086624.0</v>
      </c>
      <c r="L1318" s="60" t="s">
        <v>14518</v>
      </c>
      <c r="M1318" s="63" t="s">
        <v>18</v>
      </c>
      <c r="N1318" s="59" t="s">
        <v>18</v>
      </c>
      <c r="Q1318" s="58"/>
      <c r="R1318" s="591"/>
    </row>
    <row r="1319" ht="20.25" customHeight="1">
      <c r="A1319" s="63" t="s">
        <v>12079</v>
      </c>
      <c r="B1319" s="60" t="s">
        <v>8654</v>
      </c>
      <c r="C1319" s="60" t="s">
        <v>8655</v>
      </c>
      <c r="D1319" s="63" t="s">
        <v>18</v>
      </c>
      <c r="E1319" s="63" t="s">
        <v>7195</v>
      </c>
      <c r="F1319" s="63" t="s">
        <v>1608</v>
      </c>
      <c r="G1319" s="60" t="s">
        <v>18</v>
      </c>
      <c r="H1319" s="126">
        <v>43400.0</v>
      </c>
      <c r="I1319" s="126">
        <v>43432.0</v>
      </c>
      <c r="J1319" s="121" t="s">
        <v>14519</v>
      </c>
      <c r="K1319" s="59">
        <v>1086624.0</v>
      </c>
      <c r="L1319" s="60" t="s">
        <v>14518</v>
      </c>
      <c r="M1319" s="63" t="s">
        <v>18</v>
      </c>
      <c r="N1319" s="59" t="s">
        <v>18</v>
      </c>
      <c r="Q1319" s="58"/>
      <c r="R1319" s="591"/>
    </row>
    <row r="1320" ht="22.5" customHeight="1">
      <c r="A1320" s="63" t="s">
        <v>12103</v>
      </c>
      <c r="B1320" s="60" t="s">
        <v>108</v>
      </c>
      <c r="C1320" s="60" t="s">
        <v>8487</v>
      </c>
      <c r="D1320" s="63" t="s">
        <v>18</v>
      </c>
      <c r="E1320" s="63" t="s">
        <v>14520</v>
      </c>
      <c r="F1320" s="63" t="s">
        <v>1608</v>
      </c>
      <c r="G1320" s="60" t="s">
        <v>18</v>
      </c>
      <c r="H1320" s="126">
        <v>43250.0</v>
      </c>
      <c r="I1320" s="126">
        <v>43259.0</v>
      </c>
      <c r="J1320" s="121" t="s">
        <v>14521</v>
      </c>
      <c r="K1320" s="59">
        <v>1.2515989E7</v>
      </c>
      <c r="L1320" s="60" t="s">
        <v>18</v>
      </c>
      <c r="M1320" s="63" t="s">
        <v>18</v>
      </c>
      <c r="N1320" s="59" t="s">
        <v>18</v>
      </c>
      <c r="Q1320" s="58"/>
      <c r="R1320" s="591"/>
    </row>
    <row r="1321" ht="21.75" customHeight="1">
      <c r="A1321" s="63" t="s">
        <v>12103</v>
      </c>
      <c r="B1321" s="60" t="s">
        <v>108</v>
      </c>
      <c r="C1321" s="60" t="s">
        <v>8494</v>
      </c>
      <c r="D1321" s="63" t="s">
        <v>18</v>
      </c>
      <c r="E1321" s="63" t="s">
        <v>14522</v>
      </c>
      <c r="F1321" s="63" t="s">
        <v>1608</v>
      </c>
      <c r="G1321" s="60" t="s">
        <v>18</v>
      </c>
      <c r="H1321" s="126">
        <v>43250.0</v>
      </c>
      <c r="I1321" s="126">
        <v>43259.0</v>
      </c>
      <c r="J1321" s="121" t="s">
        <v>14523</v>
      </c>
      <c r="K1321" s="59">
        <v>1.2515989E7</v>
      </c>
      <c r="L1321" s="60" t="s">
        <v>18</v>
      </c>
      <c r="M1321" s="63" t="s">
        <v>18</v>
      </c>
      <c r="N1321" s="59" t="s">
        <v>18</v>
      </c>
      <c r="Q1321" s="58"/>
      <c r="R1321" s="591"/>
    </row>
    <row r="1322" ht="23.25" customHeight="1">
      <c r="A1322" s="63" t="s">
        <v>12103</v>
      </c>
      <c r="B1322" s="60" t="s">
        <v>108</v>
      </c>
      <c r="C1322" s="60" t="s">
        <v>14524</v>
      </c>
      <c r="D1322" s="63" t="s">
        <v>18</v>
      </c>
      <c r="E1322" s="63" t="s">
        <v>14525</v>
      </c>
      <c r="F1322" s="63" t="s">
        <v>1608</v>
      </c>
      <c r="G1322" s="60" t="s">
        <v>18</v>
      </c>
      <c r="H1322" s="126">
        <v>43250.0</v>
      </c>
      <c r="I1322" s="126">
        <v>43259.0</v>
      </c>
      <c r="J1322" s="121" t="s">
        <v>14526</v>
      </c>
      <c r="K1322" s="59">
        <v>7.271621E7</v>
      </c>
      <c r="L1322" s="60" t="s">
        <v>18</v>
      </c>
      <c r="M1322" s="63" t="s">
        <v>18</v>
      </c>
      <c r="N1322" s="59" t="s">
        <v>18</v>
      </c>
      <c r="Q1322" s="58"/>
      <c r="R1322" s="591"/>
    </row>
    <row r="1323" ht="34.5" customHeight="1">
      <c r="A1323" s="63" t="s">
        <v>12103</v>
      </c>
      <c r="B1323" s="60" t="s">
        <v>108</v>
      </c>
      <c r="C1323" s="60" t="s">
        <v>14527</v>
      </c>
      <c r="D1323" s="63" t="s">
        <v>18</v>
      </c>
      <c r="E1323" s="63" t="s">
        <v>14528</v>
      </c>
      <c r="F1323" s="63" t="s">
        <v>1608</v>
      </c>
      <c r="G1323" s="60" t="s">
        <v>18</v>
      </c>
      <c r="H1323" s="126">
        <v>43250.0</v>
      </c>
      <c r="I1323" s="126">
        <v>43259.0</v>
      </c>
      <c r="J1323" s="121" t="s">
        <v>14529</v>
      </c>
      <c r="K1323" s="59">
        <v>9.166197E7</v>
      </c>
      <c r="L1323" s="60" t="s">
        <v>18</v>
      </c>
      <c r="M1323" s="63" t="s">
        <v>18</v>
      </c>
      <c r="N1323" s="59" t="s">
        <v>18</v>
      </c>
      <c r="Q1323" s="58"/>
      <c r="R1323" s="591"/>
    </row>
    <row r="1324">
      <c r="A1324" s="63" t="s">
        <v>12103</v>
      </c>
      <c r="B1324" s="60" t="s">
        <v>108</v>
      </c>
      <c r="C1324" s="60" t="s">
        <v>14530</v>
      </c>
      <c r="D1324" s="63" t="s">
        <v>18</v>
      </c>
      <c r="E1324" s="63" t="s">
        <v>14531</v>
      </c>
      <c r="F1324" s="63" t="s">
        <v>1608</v>
      </c>
      <c r="G1324" s="60" t="s">
        <v>18</v>
      </c>
      <c r="H1324" s="126">
        <v>43250.0</v>
      </c>
      <c r="I1324" s="126">
        <v>43259.0</v>
      </c>
      <c r="J1324" s="121" t="s">
        <v>14532</v>
      </c>
      <c r="K1324" s="59">
        <v>2.22863069E8</v>
      </c>
      <c r="L1324" s="60" t="s">
        <v>18</v>
      </c>
      <c r="M1324" s="63" t="s">
        <v>18</v>
      </c>
      <c r="N1324" s="59" t="s">
        <v>18</v>
      </c>
      <c r="Q1324" s="58"/>
      <c r="R1324" s="591"/>
    </row>
    <row r="1325">
      <c r="A1325" s="63" t="s">
        <v>12103</v>
      </c>
      <c r="B1325" s="60" t="s">
        <v>14533</v>
      </c>
      <c r="C1325" s="60" t="s">
        <v>397</v>
      </c>
      <c r="D1325" s="63" t="s">
        <v>18</v>
      </c>
      <c r="E1325" s="63" t="s">
        <v>14534</v>
      </c>
      <c r="F1325" s="63" t="s">
        <v>1608</v>
      </c>
      <c r="G1325" s="60" t="s">
        <v>5736</v>
      </c>
      <c r="H1325" s="126">
        <v>43126.0</v>
      </c>
      <c r="I1325" s="126">
        <v>43126.0</v>
      </c>
      <c r="J1325" s="121" t="s">
        <v>13340</v>
      </c>
      <c r="K1325" s="59">
        <v>2201203.0</v>
      </c>
      <c r="L1325" s="60" t="s">
        <v>14535</v>
      </c>
      <c r="M1325" s="61" t="s">
        <v>14536</v>
      </c>
      <c r="N1325" s="66">
        <v>2201203.0</v>
      </c>
      <c r="Q1325" s="58"/>
      <c r="R1325" s="591"/>
    </row>
    <row r="1326" ht="22.5" customHeight="1">
      <c r="A1326" s="63" t="s">
        <v>12079</v>
      </c>
      <c r="B1326" s="60" t="s">
        <v>8663</v>
      </c>
      <c r="C1326" s="60" t="s">
        <v>120</v>
      </c>
      <c r="D1326" s="63" t="s">
        <v>18</v>
      </c>
      <c r="E1326" s="63" t="s">
        <v>8664</v>
      </c>
      <c r="F1326" s="63" t="s">
        <v>1608</v>
      </c>
      <c r="G1326" s="60" t="s">
        <v>2440</v>
      </c>
      <c r="H1326" s="126">
        <v>43301.0</v>
      </c>
      <c r="I1326" s="126">
        <v>43301.0</v>
      </c>
      <c r="J1326" s="127" t="s">
        <v>14279</v>
      </c>
      <c r="K1326" s="59">
        <v>746846.0</v>
      </c>
      <c r="L1326" s="60" t="s">
        <v>8665</v>
      </c>
      <c r="M1326" s="61" t="s">
        <v>8666</v>
      </c>
      <c r="N1326" s="66">
        <v>373423.0</v>
      </c>
      <c r="Q1326" s="58"/>
      <c r="R1326" s="591"/>
    </row>
    <row r="1327">
      <c r="A1327" s="63" t="s">
        <v>12079</v>
      </c>
      <c r="B1327" s="60" t="s">
        <v>8663</v>
      </c>
      <c r="C1327" s="60" t="s">
        <v>120</v>
      </c>
      <c r="D1327" s="63">
        <v>569.0</v>
      </c>
      <c r="E1327" s="63" t="s">
        <v>8664</v>
      </c>
      <c r="F1327" s="63" t="s">
        <v>1608</v>
      </c>
      <c r="G1327" s="60" t="s">
        <v>18</v>
      </c>
      <c r="H1327" s="126">
        <v>43251.0</v>
      </c>
      <c r="I1327" s="126">
        <v>43255.0</v>
      </c>
      <c r="J1327" s="121" t="s">
        <v>14537</v>
      </c>
      <c r="K1327" s="59">
        <v>732373.0</v>
      </c>
      <c r="L1327" s="60" t="s">
        <v>18</v>
      </c>
      <c r="M1327" s="63" t="s">
        <v>18</v>
      </c>
      <c r="N1327" s="59" t="s">
        <v>18</v>
      </c>
      <c r="Q1327" s="58"/>
      <c r="R1327" s="591"/>
    </row>
    <row r="1328" ht="28.5" customHeight="1">
      <c r="A1328" s="63" t="s">
        <v>12079</v>
      </c>
      <c r="B1328" s="60" t="s">
        <v>8663</v>
      </c>
      <c r="C1328" s="60" t="s">
        <v>120</v>
      </c>
      <c r="D1328" s="63" t="s">
        <v>18</v>
      </c>
      <c r="E1328" s="63" t="s">
        <v>8664</v>
      </c>
      <c r="F1328" s="63" t="s">
        <v>1608</v>
      </c>
      <c r="G1328" s="60" t="s">
        <v>18</v>
      </c>
      <c r="H1328" s="126">
        <v>43270.0</v>
      </c>
      <c r="I1328" s="126">
        <v>43272.0</v>
      </c>
      <c r="J1328" s="121" t="s">
        <v>14538</v>
      </c>
      <c r="K1328" s="59">
        <v>732373.0</v>
      </c>
      <c r="L1328" s="60" t="s">
        <v>14539</v>
      </c>
      <c r="M1328" s="63" t="s">
        <v>18</v>
      </c>
      <c r="N1328" s="59" t="s">
        <v>18</v>
      </c>
      <c r="Q1328" s="58"/>
      <c r="R1328" s="591"/>
    </row>
    <row r="1329">
      <c r="A1329" s="63" t="s">
        <v>12079</v>
      </c>
      <c r="B1329" s="60" t="s">
        <v>8663</v>
      </c>
      <c r="C1329" s="60" t="s">
        <v>120</v>
      </c>
      <c r="D1329" s="63" t="s">
        <v>18</v>
      </c>
      <c r="E1329" s="63" t="s">
        <v>8664</v>
      </c>
      <c r="F1329" s="63" t="s">
        <v>1608</v>
      </c>
      <c r="G1329" s="60" t="s">
        <v>18</v>
      </c>
      <c r="H1329" s="126">
        <v>43276.0</v>
      </c>
      <c r="I1329" s="126">
        <v>43283.0</v>
      </c>
      <c r="J1329" s="378" t="s">
        <v>14540</v>
      </c>
      <c r="K1329" s="59">
        <v>746846.0</v>
      </c>
      <c r="L1329" s="60" t="s">
        <v>14539</v>
      </c>
      <c r="M1329" s="63" t="s">
        <v>18</v>
      </c>
      <c r="N1329" s="59" t="s">
        <v>18</v>
      </c>
      <c r="Q1329" s="58"/>
      <c r="R1329" s="591"/>
    </row>
    <row r="1330">
      <c r="A1330" s="63" t="s">
        <v>12079</v>
      </c>
      <c r="B1330" s="60" t="s">
        <v>8663</v>
      </c>
      <c r="C1330" s="60" t="s">
        <v>120</v>
      </c>
      <c r="D1330" s="63" t="s">
        <v>18</v>
      </c>
      <c r="E1330" s="63" t="s">
        <v>8664</v>
      </c>
      <c r="F1330" s="63" t="s">
        <v>1608</v>
      </c>
      <c r="G1330" s="60" t="s">
        <v>18</v>
      </c>
      <c r="H1330" s="126">
        <v>43284.0</v>
      </c>
      <c r="I1330" s="126">
        <v>43294.0</v>
      </c>
      <c r="J1330" s="378" t="s">
        <v>14541</v>
      </c>
      <c r="K1330" s="59">
        <v>746846.0</v>
      </c>
      <c r="L1330" s="60" t="s">
        <v>8665</v>
      </c>
      <c r="M1330" s="63" t="s">
        <v>18</v>
      </c>
      <c r="N1330" s="59" t="s">
        <v>18</v>
      </c>
      <c r="Q1330" s="58"/>
      <c r="R1330" s="591"/>
    </row>
    <row r="1331">
      <c r="A1331" s="63" t="s">
        <v>12079</v>
      </c>
      <c r="B1331" s="60" t="s">
        <v>14542</v>
      </c>
      <c r="C1331" s="60" t="s">
        <v>318</v>
      </c>
      <c r="D1331" s="63" t="s">
        <v>14543</v>
      </c>
      <c r="E1331" s="63" t="s">
        <v>8681</v>
      </c>
      <c r="F1331" s="63" t="s">
        <v>1608</v>
      </c>
      <c r="G1331" s="60" t="s">
        <v>6471</v>
      </c>
      <c r="H1331" s="126">
        <v>43252.0</v>
      </c>
      <c r="I1331" s="126">
        <v>43287.0</v>
      </c>
      <c r="J1331" s="121" t="s">
        <v>14544</v>
      </c>
      <c r="K1331" s="59">
        <v>8276121.0</v>
      </c>
      <c r="L1331" s="60" t="s">
        <v>18</v>
      </c>
      <c r="M1331" s="63" t="s">
        <v>18</v>
      </c>
      <c r="N1331" s="59" t="s">
        <v>18</v>
      </c>
      <c r="Q1331" s="58"/>
      <c r="R1331" s="591"/>
    </row>
    <row r="1332">
      <c r="A1332" s="63" t="s">
        <v>12079</v>
      </c>
      <c r="B1332" s="60" t="s">
        <v>14542</v>
      </c>
      <c r="C1332" s="60" t="s">
        <v>318</v>
      </c>
      <c r="D1332" s="63" t="s">
        <v>18</v>
      </c>
      <c r="E1332" s="63" t="s">
        <v>8681</v>
      </c>
      <c r="F1332" s="63" t="s">
        <v>1608</v>
      </c>
      <c r="G1332" s="60" t="s">
        <v>6471</v>
      </c>
      <c r="H1332" s="126">
        <v>43300.0</v>
      </c>
      <c r="I1332" s="126">
        <v>43300.0</v>
      </c>
      <c r="J1332" s="605" t="s">
        <v>14545</v>
      </c>
      <c r="K1332" s="59">
        <v>8276121.0</v>
      </c>
      <c r="L1332" s="60" t="s">
        <v>18</v>
      </c>
      <c r="M1332" s="63" t="s">
        <v>18</v>
      </c>
      <c r="N1332" s="59" t="s">
        <v>18</v>
      </c>
      <c r="Q1332" s="58"/>
      <c r="R1332" s="591"/>
    </row>
    <row r="1333">
      <c r="A1333" s="63" t="s">
        <v>12079</v>
      </c>
      <c r="B1333" s="60" t="s">
        <v>14542</v>
      </c>
      <c r="C1333" s="60" t="s">
        <v>318</v>
      </c>
      <c r="D1333" s="63">
        <v>797.0</v>
      </c>
      <c r="E1333" s="63" t="s">
        <v>8681</v>
      </c>
      <c r="F1333" s="63" t="s">
        <v>1608</v>
      </c>
      <c r="G1333" s="60" t="s">
        <v>6471</v>
      </c>
      <c r="H1333" s="126">
        <v>43308.0</v>
      </c>
      <c r="I1333" s="126">
        <v>43320.0</v>
      </c>
      <c r="J1333" s="605" t="s">
        <v>14546</v>
      </c>
      <c r="K1333" s="59">
        <v>8276121.0</v>
      </c>
      <c r="L1333" s="60" t="s">
        <v>18</v>
      </c>
      <c r="M1333" s="63" t="s">
        <v>18</v>
      </c>
      <c r="N1333" s="59" t="s">
        <v>18</v>
      </c>
      <c r="Q1333" s="58"/>
      <c r="R1333" s="591"/>
    </row>
    <row r="1334">
      <c r="A1334" s="63" t="s">
        <v>12079</v>
      </c>
      <c r="B1334" s="60" t="s">
        <v>14542</v>
      </c>
      <c r="C1334" s="60" t="s">
        <v>318</v>
      </c>
      <c r="D1334" s="63">
        <v>866.0</v>
      </c>
      <c r="E1334" s="63" t="s">
        <v>8681</v>
      </c>
      <c r="F1334" s="63" t="s">
        <v>1608</v>
      </c>
      <c r="G1334" s="60" t="s">
        <v>6471</v>
      </c>
      <c r="H1334" s="126">
        <v>43328.0</v>
      </c>
      <c r="I1334" s="126">
        <v>43329.0</v>
      </c>
      <c r="J1334" s="605" t="s">
        <v>14547</v>
      </c>
      <c r="K1334" s="59">
        <v>9997148.0</v>
      </c>
      <c r="L1334" s="60" t="s">
        <v>18</v>
      </c>
      <c r="M1334" s="63" t="s">
        <v>18</v>
      </c>
      <c r="N1334" s="59" t="s">
        <v>18</v>
      </c>
      <c r="Q1334" s="58"/>
      <c r="R1334" s="591"/>
    </row>
    <row r="1335" ht="24.75" customHeight="1">
      <c r="A1335" s="63" t="s">
        <v>12079</v>
      </c>
      <c r="B1335" s="60" t="s">
        <v>14542</v>
      </c>
      <c r="C1335" s="60" t="s">
        <v>571</v>
      </c>
      <c r="D1335" s="63">
        <v>904.0</v>
      </c>
      <c r="E1335" s="63" t="s">
        <v>8681</v>
      </c>
      <c r="F1335" s="63" t="s">
        <v>1608</v>
      </c>
      <c r="G1335" s="60" t="s">
        <v>6471</v>
      </c>
      <c r="H1335" s="126">
        <v>43341.0</v>
      </c>
      <c r="I1335" s="126">
        <v>43347.0</v>
      </c>
      <c r="J1335" s="605" t="s">
        <v>14548</v>
      </c>
      <c r="K1335" s="59">
        <v>9997148.0</v>
      </c>
      <c r="L1335" s="60" t="s">
        <v>18</v>
      </c>
      <c r="M1335" s="63" t="s">
        <v>18</v>
      </c>
      <c r="N1335" s="59" t="s">
        <v>18</v>
      </c>
      <c r="Q1335" s="58"/>
      <c r="R1335" s="591"/>
    </row>
    <row r="1336" ht="34.5" customHeight="1">
      <c r="A1336" s="63" t="s">
        <v>12103</v>
      </c>
      <c r="B1336" s="60" t="s">
        <v>14549</v>
      </c>
      <c r="C1336" s="60" t="s">
        <v>93</v>
      </c>
      <c r="D1336" s="63" t="s">
        <v>18</v>
      </c>
      <c r="E1336" s="63" t="s">
        <v>14550</v>
      </c>
      <c r="F1336" s="63" t="s">
        <v>1608</v>
      </c>
      <c r="G1336" s="60" t="s">
        <v>18</v>
      </c>
      <c r="H1336" s="126">
        <v>43173.0</v>
      </c>
      <c r="I1336" s="76">
        <v>43193.0</v>
      </c>
      <c r="J1336" s="121" t="s">
        <v>14551</v>
      </c>
      <c r="K1336" s="59" t="s">
        <v>18</v>
      </c>
      <c r="L1336" s="60" t="s">
        <v>18</v>
      </c>
      <c r="M1336" s="63" t="s">
        <v>18</v>
      </c>
      <c r="N1336" s="59" t="s">
        <v>18</v>
      </c>
      <c r="Q1336" s="58"/>
      <c r="R1336" s="591"/>
    </row>
    <row r="1337">
      <c r="A1337" s="63" t="s">
        <v>12079</v>
      </c>
      <c r="B1337" s="60" t="s">
        <v>14552</v>
      </c>
      <c r="C1337" s="60" t="s">
        <v>5457</v>
      </c>
      <c r="D1337" s="63">
        <v>588.0</v>
      </c>
      <c r="E1337" s="63" t="s">
        <v>14553</v>
      </c>
      <c r="F1337" s="63" t="s">
        <v>1608</v>
      </c>
      <c r="G1337" s="60" t="s">
        <v>18</v>
      </c>
      <c r="H1337" s="126">
        <v>43256.0</v>
      </c>
      <c r="I1337" s="126">
        <v>43257.0</v>
      </c>
      <c r="J1337" s="121" t="s">
        <v>14554</v>
      </c>
      <c r="K1337" s="59">
        <v>183455.0</v>
      </c>
      <c r="L1337" s="60" t="s">
        <v>18</v>
      </c>
      <c r="M1337" s="63" t="s">
        <v>18</v>
      </c>
      <c r="N1337" s="59" t="s">
        <v>18</v>
      </c>
      <c r="Q1337" s="58"/>
      <c r="R1337" s="591"/>
    </row>
    <row r="1338">
      <c r="A1338" s="63" t="s">
        <v>12079</v>
      </c>
      <c r="B1338" s="60" t="s">
        <v>6533</v>
      </c>
      <c r="C1338" s="60" t="s">
        <v>153</v>
      </c>
      <c r="D1338" s="63" t="s">
        <v>18</v>
      </c>
      <c r="E1338" s="63" t="s">
        <v>14555</v>
      </c>
      <c r="F1338" s="63" t="s">
        <v>1608</v>
      </c>
      <c r="G1338" s="60" t="s">
        <v>2440</v>
      </c>
      <c r="H1338" s="64">
        <v>43234.0</v>
      </c>
      <c r="I1338" s="64">
        <v>43234.0</v>
      </c>
      <c r="J1338" s="121" t="s">
        <v>14451</v>
      </c>
      <c r="K1338" s="59">
        <v>610000.0</v>
      </c>
      <c r="L1338" s="60" t="s">
        <v>14556</v>
      </c>
      <c r="M1338" s="61" t="s">
        <v>14557</v>
      </c>
      <c r="N1338" s="66">
        <v>427000.0</v>
      </c>
      <c r="Q1338" s="58"/>
      <c r="R1338" s="591"/>
    </row>
    <row r="1339">
      <c r="A1339" s="63" t="s">
        <v>12079</v>
      </c>
      <c r="B1339" s="60" t="s">
        <v>6533</v>
      </c>
      <c r="C1339" s="60" t="s">
        <v>153</v>
      </c>
      <c r="D1339" s="63" t="s">
        <v>18</v>
      </c>
      <c r="E1339" s="63" t="s">
        <v>14555</v>
      </c>
      <c r="F1339" s="63" t="s">
        <v>1608</v>
      </c>
      <c r="G1339" s="60" t="s">
        <v>2440</v>
      </c>
      <c r="H1339" s="63" t="s">
        <v>18</v>
      </c>
      <c r="I1339" s="126" t="s">
        <v>18</v>
      </c>
      <c r="J1339" s="121" t="s">
        <v>18</v>
      </c>
      <c r="K1339" s="59">
        <v>610000.0</v>
      </c>
      <c r="L1339" s="60" t="s">
        <v>14556</v>
      </c>
      <c r="M1339" s="61" t="s">
        <v>14557</v>
      </c>
      <c r="N1339" s="59" t="s">
        <v>18</v>
      </c>
      <c r="Q1339" s="58"/>
      <c r="R1339" s="591"/>
    </row>
    <row r="1340" ht="28.5" customHeight="1">
      <c r="A1340" s="63" t="s">
        <v>12836</v>
      </c>
      <c r="B1340" s="60" t="s">
        <v>61</v>
      </c>
      <c r="C1340" s="60" t="s">
        <v>8693</v>
      </c>
      <c r="D1340" s="63">
        <v>600.0</v>
      </c>
      <c r="E1340" s="63" t="s">
        <v>14558</v>
      </c>
      <c r="F1340" s="63" t="s">
        <v>1608</v>
      </c>
      <c r="G1340" s="60" t="s">
        <v>6510</v>
      </c>
      <c r="H1340" s="126">
        <v>43257.0</v>
      </c>
      <c r="I1340" s="126">
        <v>43290.0</v>
      </c>
      <c r="J1340" s="121" t="s">
        <v>14559</v>
      </c>
      <c r="K1340" s="63" t="s">
        <v>18</v>
      </c>
      <c r="L1340" s="60" t="s">
        <v>18</v>
      </c>
      <c r="M1340" s="63" t="s">
        <v>18</v>
      </c>
      <c r="N1340" s="59" t="s">
        <v>18</v>
      </c>
      <c r="Q1340" s="58"/>
      <c r="R1340" s="591"/>
    </row>
    <row r="1341" ht="23.25" customHeight="1">
      <c r="A1341" s="63" t="s">
        <v>246</v>
      </c>
      <c r="B1341" s="60" t="s">
        <v>61</v>
      </c>
      <c r="C1341" s="60" t="s">
        <v>266</v>
      </c>
      <c r="D1341" s="63">
        <v>600.0</v>
      </c>
      <c r="E1341" s="63" t="s">
        <v>14558</v>
      </c>
      <c r="F1341" s="63" t="s">
        <v>1608</v>
      </c>
      <c r="G1341" s="60" t="s">
        <v>5060</v>
      </c>
      <c r="H1341" s="126">
        <v>43257.0</v>
      </c>
      <c r="I1341" s="126">
        <v>43290.0</v>
      </c>
      <c r="J1341" s="121" t="s">
        <v>14560</v>
      </c>
      <c r="K1341" s="63" t="s">
        <v>18</v>
      </c>
      <c r="L1341" s="60" t="s">
        <v>18</v>
      </c>
      <c r="M1341" s="63" t="s">
        <v>18</v>
      </c>
      <c r="N1341" s="59" t="s">
        <v>18</v>
      </c>
      <c r="Q1341" s="58"/>
      <c r="R1341" s="591"/>
    </row>
    <row r="1342">
      <c r="A1342" s="63">
        <v>2.0</v>
      </c>
      <c r="B1342" s="60" t="s">
        <v>61</v>
      </c>
      <c r="C1342" s="60" t="s">
        <v>266</v>
      </c>
      <c r="D1342" s="63" t="s">
        <v>18</v>
      </c>
      <c r="E1342" s="63" t="s">
        <v>14558</v>
      </c>
      <c r="F1342" s="63" t="s">
        <v>1608</v>
      </c>
      <c r="G1342" s="60" t="s">
        <v>5049</v>
      </c>
      <c r="H1342" s="126">
        <v>43311.0</v>
      </c>
      <c r="I1342" s="126">
        <v>43360.0</v>
      </c>
      <c r="J1342" s="121" t="s">
        <v>14561</v>
      </c>
      <c r="K1342" s="63" t="s">
        <v>18</v>
      </c>
      <c r="L1342" s="60" t="s">
        <v>18</v>
      </c>
      <c r="M1342" s="63" t="s">
        <v>18</v>
      </c>
      <c r="N1342" s="59" t="s">
        <v>18</v>
      </c>
      <c r="Q1342" s="58"/>
      <c r="R1342" s="591"/>
    </row>
    <row r="1343">
      <c r="A1343" s="63" t="s">
        <v>12079</v>
      </c>
      <c r="B1343" s="60" t="s">
        <v>1287</v>
      </c>
      <c r="C1343" s="60" t="s">
        <v>8083</v>
      </c>
      <c r="D1343" s="63" t="s">
        <v>18</v>
      </c>
      <c r="E1343" s="63" t="s">
        <v>14562</v>
      </c>
      <c r="F1343" s="63" t="s">
        <v>1608</v>
      </c>
      <c r="G1343" s="60" t="s">
        <v>2440</v>
      </c>
      <c r="H1343" s="126">
        <v>43259.0</v>
      </c>
      <c r="I1343" s="126">
        <v>43260.0</v>
      </c>
      <c r="J1343" s="121" t="s">
        <v>14563</v>
      </c>
      <c r="K1343" s="59">
        <v>125728.0</v>
      </c>
      <c r="L1343" s="60" t="s">
        <v>12295</v>
      </c>
      <c r="M1343" s="61" t="s">
        <v>14564</v>
      </c>
      <c r="N1343" s="59" t="s">
        <v>18</v>
      </c>
      <c r="Q1343" s="58"/>
      <c r="R1343" s="591"/>
    </row>
    <row r="1344" ht="19.5" customHeight="1">
      <c r="A1344" s="63" t="s">
        <v>12079</v>
      </c>
      <c r="B1344" s="60" t="s">
        <v>14565</v>
      </c>
      <c r="C1344" s="60" t="s">
        <v>153</v>
      </c>
      <c r="D1344" s="63">
        <v>614.0</v>
      </c>
      <c r="E1344" s="63" t="s">
        <v>14566</v>
      </c>
      <c r="F1344" s="63" t="s">
        <v>1608</v>
      </c>
      <c r="G1344" s="60" t="s">
        <v>18</v>
      </c>
      <c r="H1344" s="126">
        <v>43260.0</v>
      </c>
      <c r="I1344" s="126">
        <v>43260.0</v>
      </c>
      <c r="J1344" s="121" t="s">
        <v>14567</v>
      </c>
      <c r="K1344" s="59">
        <v>618205.0</v>
      </c>
      <c r="L1344" s="60" t="s">
        <v>18</v>
      </c>
      <c r="M1344" s="63" t="s">
        <v>18</v>
      </c>
      <c r="N1344" s="59" t="s">
        <v>18</v>
      </c>
      <c r="Q1344" s="58"/>
      <c r="R1344" s="591"/>
    </row>
    <row r="1345" ht="21.0" customHeight="1">
      <c r="A1345" s="63" t="s">
        <v>12079</v>
      </c>
      <c r="B1345" s="60" t="s">
        <v>8228</v>
      </c>
      <c r="C1345" s="60" t="s">
        <v>14568</v>
      </c>
      <c r="D1345" s="63" t="s">
        <v>18</v>
      </c>
      <c r="E1345" s="63" t="s">
        <v>14569</v>
      </c>
      <c r="F1345" s="63" t="s">
        <v>1608</v>
      </c>
      <c r="G1345" s="60" t="s">
        <v>18</v>
      </c>
      <c r="H1345" s="126">
        <v>43259.0</v>
      </c>
      <c r="I1345" s="126">
        <v>43294.0</v>
      </c>
      <c r="J1345" s="121" t="s">
        <v>14570</v>
      </c>
      <c r="K1345" s="63" t="s">
        <v>18</v>
      </c>
      <c r="L1345" s="60" t="s">
        <v>18</v>
      </c>
      <c r="M1345" s="63" t="s">
        <v>18</v>
      </c>
      <c r="N1345" s="59" t="s">
        <v>18</v>
      </c>
      <c r="Q1345" s="58"/>
      <c r="R1345" s="591"/>
    </row>
    <row r="1346">
      <c r="A1346" s="63" t="s">
        <v>12103</v>
      </c>
      <c r="B1346" s="60" t="s">
        <v>14571</v>
      </c>
      <c r="C1346" s="60" t="s">
        <v>318</v>
      </c>
      <c r="D1346" s="63" t="s">
        <v>18</v>
      </c>
      <c r="E1346" s="63" t="s">
        <v>14572</v>
      </c>
      <c r="F1346" s="63" t="s">
        <v>1608</v>
      </c>
      <c r="G1346" s="60" t="s">
        <v>6948</v>
      </c>
      <c r="H1346" s="126">
        <v>43260.0</v>
      </c>
      <c r="I1346" s="126">
        <v>43273.0</v>
      </c>
      <c r="J1346" s="121" t="s">
        <v>14573</v>
      </c>
      <c r="K1346" s="59">
        <v>4189682.0</v>
      </c>
      <c r="L1346" s="60" t="s">
        <v>18</v>
      </c>
      <c r="M1346" s="63" t="s">
        <v>18</v>
      </c>
      <c r="N1346" s="59" t="s">
        <v>18</v>
      </c>
      <c r="Q1346" s="58"/>
      <c r="R1346" s="591"/>
    </row>
    <row r="1347" ht="32.25" customHeight="1">
      <c r="A1347" s="63" t="s">
        <v>12103</v>
      </c>
      <c r="B1347" s="60" t="s">
        <v>14571</v>
      </c>
      <c r="C1347" s="60" t="s">
        <v>318</v>
      </c>
      <c r="D1347" s="63" t="s">
        <v>18</v>
      </c>
      <c r="E1347" s="63" t="s">
        <v>14572</v>
      </c>
      <c r="F1347" s="63" t="s">
        <v>1608</v>
      </c>
      <c r="G1347" s="60" t="s">
        <v>6948</v>
      </c>
      <c r="H1347" s="126">
        <v>43276.0</v>
      </c>
      <c r="I1347" s="126">
        <v>43290.0</v>
      </c>
      <c r="J1347" s="121" t="s">
        <v>14574</v>
      </c>
      <c r="K1347" s="59">
        <v>5745482.0</v>
      </c>
      <c r="L1347" s="60" t="s">
        <v>18</v>
      </c>
      <c r="M1347" s="63" t="s">
        <v>18</v>
      </c>
      <c r="N1347" s="59" t="s">
        <v>18</v>
      </c>
      <c r="Q1347" s="58"/>
      <c r="R1347" s="591"/>
    </row>
    <row r="1348">
      <c r="A1348" s="63">
        <v>2.0</v>
      </c>
      <c r="B1348" s="60" t="s">
        <v>6462</v>
      </c>
      <c r="C1348" s="60" t="s">
        <v>266</v>
      </c>
      <c r="D1348" s="63"/>
      <c r="E1348" s="63" t="s">
        <v>14575</v>
      </c>
      <c r="F1348" s="63" t="s">
        <v>1608</v>
      </c>
      <c r="G1348" s="60" t="s">
        <v>5049</v>
      </c>
      <c r="H1348" s="126">
        <v>43445.0</v>
      </c>
      <c r="I1348" s="126">
        <v>43448.0</v>
      </c>
      <c r="J1348" s="121" t="s">
        <v>14576</v>
      </c>
      <c r="K1348" s="59">
        <v>2.7127484E7</v>
      </c>
      <c r="L1348" s="60" t="s">
        <v>18</v>
      </c>
      <c r="M1348" s="63" t="s">
        <v>18</v>
      </c>
      <c r="N1348" s="59" t="s">
        <v>18</v>
      </c>
      <c r="Q1348" s="58"/>
      <c r="R1348" s="591"/>
    </row>
    <row r="1349" ht="21.75" customHeight="1">
      <c r="A1349" s="63" t="s">
        <v>246</v>
      </c>
      <c r="B1349" s="60" t="s">
        <v>6462</v>
      </c>
      <c r="C1349" s="60" t="s">
        <v>266</v>
      </c>
      <c r="D1349" s="63">
        <v>644.0</v>
      </c>
      <c r="E1349" s="63" t="s">
        <v>14575</v>
      </c>
      <c r="F1349" s="63" t="s">
        <v>1608</v>
      </c>
      <c r="G1349" s="60" t="s">
        <v>18</v>
      </c>
      <c r="H1349" s="126">
        <v>43269.0</v>
      </c>
      <c r="I1349" s="126">
        <v>43279.0</v>
      </c>
      <c r="J1349" s="121" t="s">
        <v>14577</v>
      </c>
      <c r="K1349" s="59">
        <v>2.7127484E7</v>
      </c>
      <c r="L1349" s="60" t="s">
        <v>18</v>
      </c>
      <c r="M1349" s="63" t="s">
        <v>18</v>
      </c>
      <c r="N1349" s="59" t="s">
        <v>18</v>
      </c>
      <c r="Q1349" s="58"/>
      <c r="R1349" s="591"/>
    </row>
    <row r="1350">
      <c r="A1350" s="63" t="s">
        <v>246</v>
      </c>
      <c r="B1350" s="60" t="s">
        <v>6462</v>
      </c>
      <c r="C1350" s="60" t="s">
        <v>266</v>
      </c>
      <c r="D1350" s="63">
        <v>588.0</v>
      </c>
      <c r="E1350" s="63" t="s">
        <v>14575</v>
      </c>
      <c r="F1350" s="63" t="s">
        <v>1608</v>
      </c>
      <c r="G1350" s="60" t="s">
        <v>5049</v>
      </c>
      <c r="H1350" s="126">
        <v>43294.0</v>
      </c>
      <c r="I1350" s="126">
        <v>43299.0</v>
      </c>
      <c r="J1350" s="121" t="s">
        <v>14578</v>
      </c>
      <c r="K1350" s="59">
        <v>2.7127484E7</v>
      </c>
      <c r="L1350" s="60" t="s">
        <v>18</v>
      </c>
      <c r="M1350" s="63" t="s">
        <v>18</v>
      </c>
      <c r="N1350" s="59" t="s">
        <v>18</v>
      </c>
      <c r="Q1350" s="58"/>
      <c r="R1350" s="591"/>
    </row>
    <row r="1351">
      <c r="A1351" s="63" t="s">
        <v>246</v>
      </c>
      <c r="B1351" s="60" t="s">
        <v>6462</v>
      </c>
      <c r="C1351" s="60" t="s">
        <v>266</v>
      </c>
      <c r="D1351" s="63">
        <v>617.0</v>
      </c>
      <c r="E1351" s="63" t="s">
        <v>14575</v>
      </c>
      <c r="F1351" s="63" t="s">
        <v>1608</v>
      </c>
      <c r="G1351" s="60" t="s">
        <v>5049</v>
      </c>
      <c r="H1351" s="126">
        <v>43311.0</v>
      </c>
      <c r="I1351" s="126">
        <v>43334.0</v>
      </c>
      <c r="J1351" s="121" t="s">
        <v>14579</v>
      </c>
      <c r="K1351" s="59">
        <v>2.7127484E7</v>
      </c>
      <c r="L1351" s="60" t="s">
        <v>18</v>
      </c>
      <c r="M1351" s="63" t="s">
        <v>18</v>
      </c>
      <c r="N1351" s="59" t="s">
        <v>18</v>
      </c>
      <c r="Q1351" s="58"/>
      <c r="R1351" s="591"/>
    </row>
    <row r="1352">
      <c r="A1352" s="63" t="s">
        <v>246</v>
      </c>
      <c r="B1352" s="60" t="s">
        <v>6462</v>
      </c>
      <c r="C1352" s="60" t="s">
        <v>266</v>
      </c>
      <c r="D1352" s="63" t="s">
        <v>18</v>
      </c>
      <c r="E1352" s="63" t="s">
        <v>14575</v>
      </c>
      <c r="F1352" s="63" t="s">
        <v>1608</v>
      </c>
      <c r="G1352" s="60" t="s">
        <v>5049</v>
      </c>
      <c r="H1352" s="126">
        <v>43334.0</v>
      </c>
      <c r="I1352" s="126">
        <v>43339.0</v>
      </c>
      <c r="J1352" s="121" t="s">
        <v>14580</v>
      </c>
      <c r="K1352" s="59">
        <v>2.7127484E7</v>
      </c>
      <c r="L1352" s="60" t="s">
        <v>18</v>
      </c>
      <c r="M1352" s="63" t="s">
        <v>18</v>
      </c>
      <c r="N1352" s="59" t="s">
        <v>18</v>
      </c>
      <c r="Q1352" s="58"/>
      <c r="R1352" s="591"/>
    </row>
    <row r="1353">
      <c r="A1353" s="63" t="s">
        <v>246</v>
      </c>
      <c r="B1353" s="60" t="s">
        <v>6462</v>
      </c>
      <c r="C1353" s="60" t="s">
        <v>266</v>
      </c>
      <c r="D1353" s="63">
        <v>968.0</v>
      </c>
      <c r="E1353" s="63" t="s">
        <v>14575</v>
      </c>
      <c r="F1353" s="63" t="s">
        <v>1608</v>
      </c>
      <c r="G1353" s="60" t="s">
        <v>5049</v>
      </c>
      <c r="H1353" s="126">
        <v>43357.0</v>
      </c>
      <c r="I1353" s="126">
        <v>43357.0</v>
      </c>
      <c r="J1353" s="121" t="s">
        <v>14581</v>
      </c>
      <c r="K1353" s="59">
        <v>2.7127484E7</v>
      </c>
      <c r="L1353" s="60" t="s">
        <v>18</v>
      </c>
      <c r="M1353" s="63" t="s">
        <v>18</v>
      </c>
      <c r="N1353" s="59" t="s">
        <v>18</v>
      </c>
      <c r="Q1353" s="58"/>
      <c r="R1353" s="591"/>
    </row>
    <row r="1354" ht="20.25" customHeight="1">
      <c r="A1354" s="63" t="s">
        <v>246</v>
      </c>
      <c r="B1354" s="60" t="s">
        <v>6462</v>
      </c>
      <c r="C1354" s="60" t="s">
        <v>266</v>
      </c>
      <c r="D1354" s="63">
        <v>814.0</v>
      </c>
      <c r="E1354" s="63" t="s">
        <v>14575</v>
      </c>
      <c r="F1354" s="63" t="s">
        <v>1608</v>
      </c>
      <c r="G1354" s="60" t="s">
        <v>5049</v>
      </c>
      <c r="H1354" s="126">
        <v>43374.0</v>
      </c>
      <c r="I1354" s="126">
        <v>43390.0</v>
      </c>
      <c r="J1354" s="121" t="s">
        <v>14582</v>
      </c>
      <c r="K1354" s="59">
        <v>2.7127484E7</v>
      </c>
      <c r="L1354" s="60" t="s">
        <v>18</v>
      </c>
      <c r="M1354" s="63" t="s">
        <v>18</v>
      </c>
      <c r="N1354" s="59" t="s">
        <v>18</v>
      </c>
      <c r="Q1354" s="58"/>
      <c r="R1354" s="591"/>
    </row>
    <row r="1355" ht="20.25" customHeight="1">
      <c r="A1355" s="63">
        <v>2.0</v>
      </c>
      <c r="B1355" s="60" t="s">
        <v>6462</v>
      </c>
      <c r="C1355" s="60" t="s">
        <v>266</v>
      </c>
      <c r="D1355" s="63">
        <v>893.0</v>
      </c>
      <c r="E1355" s="63" t="s">
        <v>14575</v>
      </c>
      <c r="F1355" s="63" t="s">
        <v>1608</v>
      </c>
      <c r="G1355" s="60" t="s">
        <v>5049</v>
      </c>
      <c r="H1355" s="126">
        <v>43397.0</v>
      </c>
      <c r="I1355" s="126">
        <v>43405.0</v>
      </c>
      <c r="J1355" s="121" t="s">
        <v>14583</v>
      </c>
      <c r="K1355" s="59">
        <v>2.7127484E7</v>
      </c>
      <c r="L1355" s="60" t="s">
        <v>18</v>
      </c>
      <c r="M1355" s="63" t="s">
        <v>18</v>
      </c>
      <c r="N1355" s="59" t="s">
        <v>18</v>
      </c>
      <c r="Q1355" s="58"/>
      <c r="R1355" s="591"/>
    </row>
    <row r="1356">
      <c r="A1356" s="63">
        <v>2.0</v>
      </c>
      <c r="B1356" s="60" t="s">
        <v>6462</v>
      </c>
      <c r="C1356" s="60" t="s">
        <v>266</v>
      </c>
      <c r="D1356" s="63"/>
      <c r="E1356" s="63" t="s">
        <v>14575</v>
      </c>
      <c r="F1356" s="63" t="s">
        <v>1608</v>
      </c>
      <c r="G1356" s="60" t="s">
        <v>5049</v>
      </c>
      <c r="H1356" s="126">
        <v>43406.0</v>
      </c>
      <c r="I1356" s="126">
        <v>43418.0</v>
      </c>
      <c r="J1356" s="121" t="s">
        <v>14584</v>
      </c>
      <c r="K1356" s="59">
        <v>2.7127484E7</v>
      </c>
      <c r="L1356" s="60" t="s">
        <v>18</v>
      </c>
      <c r="M1356" s="63" t="s">
        <v>18</v>
      </c>
      <c r="N1356" s="59" t="s">
        <v>18</v>
      </c>
      <c r="Q1356" s="58"/>
      <c r="R1356" s="591"/>
    </row>
    <row r="1357">
      <c r="A1357" s="63" t="s">
        <v>12103</v>
      </c>
      <c r="B1357" s="60" t="s">
        <v>14585</v>
      </c>
      <c r="C1357" s="60" t="s">
        <v>153</v>
      </c>
      <c r="D1357" s="63" t="s">
        <v>18</v>
      </c>
      <c r="E1357" s="63" t="s">
        <v>14586</v>
      </c>
      <c r="F1357" s="63" t="s">
        <v>1608</v>
      </c>
      <c r="G1357" s="60" t="s">
        <v>18</v>
      </c>
      <c r="H1357" s="63" t="s">
        <v>18</v>
      </c>
      <c r="I1357" s="126">
        <v>43087.0</v>
      </c>
      <c r="J1357" s="121" t="s">
        <v>14587</v>
      </c>
      <c r="K1357" s="59">
        <v>1407988.02</v>
      </c>
      <c r="L1357" s="60" t="s">
        <v>8908</v>
      </c>
      <c r="M1357" s="63" t="s">
        <v>18</v>
      </c>
      <c r="N1357" s="59" t="s">
        <v>18</v>
      </c>
      <c r="Q1357" s="58"/>
      <c r="R1357" s="591"/>
    </row>
    <row r="1358">
      <c r="A1358" s="63" t="s">
        <v>12103</v>
      </c>
      <c r="B1358" s="60" t="s">
        <v>14585</v>
      </c>
      <c r="C1358" s="60" t="s">
        <v>153</v>
      </c>
      <c r="D1358" s="63" t="s">
        <v>18</v>
      </c>
      <c r="E1358" s="63" t="s">
        <v>14586</v>
      </c>
      <c r="F1358" s="63" t="s">
        <v>1608</v>
      </c>
      <c r="G1358" s="60" t="s">
        <v>18</v>
      </c>
      <c r="H1358" s="76">
        <v>43172.0</v>
      </c>
      <c r="I1358" s="126">
        <v>43173.0</v>
      </c>
      <c r="J1358" s="121" t="s">
        <v>14588</v>
      </c>
      <c r="K1358" s="59">
        <v>1407988.02</v>
      </c>
      <c r="L1358" s="60" t="s">
        <v>8908</v>
      </c>
      <c r="M1358" s="63" t="s">
        <v>18</v>
      </c>
      <c r="N1358" s="59" t="s">
        <v>18</v>
      </c>
      <c r="Q1358" s="58"/>
      <c r="R1358" s="591"/>
    </row>
    <row r="1359" ht="24.75" customHeight="1">
      <c r="A1359" s="63" t="s">
        <v>12103</v>
      </c>
      <c r="B1359" s="60" t="s">
        <v>14585</v>
      </c>
      <c r="C1359" s="60" t="s">
        <v>153</v>
      </c>
      <c r="D1359" s="63" t="s">
        <v>18</v>
      </c>
      <c r="E1359" s="63" t="s">
        <v>14589</v>
      </c>
      <c r="F1359" s="63" t="s">
        <v>1608</v>
      </c>
      <c r="G1359" s="60" t="s">
        <v>18</v>
      </c>
      <c r="H1359" s="76">
        <v>43413.0</v>
      </c>
      <c r="I1359" s="126">
        <v>43413.0</v>
      </c>
      <c r="J1359" s="121" t="s">
        <v>14590</v>
      </c>
      <c r="K1359" s="59">
        <v>1533066.2</v>
      </c>
      <c r="L1359" s="60" t="s">
        <v>8908</v>
      </c>
      <c r="M1359" s="63" t="s">
        <v>18</v>
      </c>
      <c r="N1359" s="59" t="s">
        <v>18</v>
      </c>
      <c r="Q1359" s="58"/>
      <c r="R1359" s="591"/>
    </row>
    <row r="1360">
      <c r="A1360" s="63" t="s">
        <v>12103</v>
      </c>
      <c r="B1360" s="60" t="s">
        <v>14585</v>
      </c>
      <c r="C1360" s="60" t="s">
        <v>153</v>
      </c>
      <c r="D1360" s="63" t="s">
        <v>18</v>
      </c>
      <c r="E1360" s="63" t="s">
        <v>14589</v>
      </c>
      <c r="F1360" s="63" t="s">
        <v>1608</v>
      </c>
      <c r="G1360" s="60" t="s">
        <v>18</v>
      </c>
      <c r="H1360" s="76">
        <v>43236.0</v>
      </c>
      <c r="I1360" s="126">
        <v>43244.0</v>
      </c>
      <c r="J1360" s="121" t="s">
        <v>14591</v>
      </c>
      <c r="K1360" s="59">
        <v>1553066.2</v>
      </c>
      <c r="L1360" s="60" t="s">
        <v>8908</v>
      </c>
      <c r="M1360" s="63" t="s">
        <v>18</v>
      </c>
      <c r="N1360" s="59" t="s">
        <v>18</v>
      </c>
      <c r="Q1360" s="58"/>
      <c r="R1360" s="591"/>
    </row>
    <row r="1361" ht="63.0" customHeight="1">
      <c r="A1361" s="63" t="s">
        <v>12079</v>
      </c>
      <c r="B1361" s="60" t="s">
        <v>8894</v>
      </c>
      <c r="C1361" s="60" t="s">
        <v>571</v>
      </c>
      <c r="D1361" s="63" t="s">
        <v>18</v>
      </c>
      <c r="E1361" s="63" t="s">
        <v>14592</v>
      </c>
      <c r="F1361" s="63" t="s">
        <v>1608</v>
      </c>
      <c r="G1361" s="60" t="s">
        <v>18</v>
      </c>
      <c r="H1361" s="126">
        <v>43290.0</v>
      </c>
      <c r="I1361" s="126">
        <v>43290.0</v>
      </c>
      <c r="J1361" s="121" t="s">
        <v>14593</v>
      </c>
      <c r="K1361" s="59">
        <v>1851927.0</v>
      </c>
      <c r="L1361" s="60" t="s">
        <v>18</v>
      </c>
      <c r="M1361" s="63" t="s">
        <v>18</v>
      </c>
      <c r="N1361" s="59" t="s">
        <v>18</v>
      </c>
      <c r="Q1361" s="58"/>
      <c r="R1361" s="591"/>
    </row>
    <row r="1362">
      <c r="A1362" s="63" t="s">
        <v>12103</v>
      </c>
      <c r="B1362" s="60" t="s">
        <v>108</v>
      </c>
      <c r="C1362" s="60" t="s">
        <v>11641</v>
      </c>
      <c r="D1362" s="63" t="s">
        <v>18</v>
      </c>
      <c r="E1362" s="63" t="s">
        <v>14594</v>
      </c>
      <c r="F1362" s="63" t="s">
        <v>1608</v>
      </c>
      <c r="G1362" s="60" t="s">
        <v>5736</v>
      </c>
      <c r="H1362" s="126">
        <v>43299.0</v>
      </c>
      <c r="I1362" s="126">
        <v>43313.0</v>
      </c>
      <c r="J1362" s="121" t="s">
        <v>14595</v>
      </c>
      <c r="K1362" s="59">
        <v>583023.0</v>
      </c>
      <c r="L1362" s="60" t="s">
        <v>18</v>
      </c>
      <c r="M1362" s="63" t="s">
        <v>18</v>
      </c>
      <c r="N1362" s="59" t="s">
        <v>18</v>
      </c>
      <c r="Q1362" s="58"/>
      <c r="R1362" s="591"/>
    </row>
    <row r="1363" ht="39.75" customHeight="1">
      <c r="A1363" s="63" t="s">
        <v>12103</v>
      </c>
      <c r="B1363" s="60" t="s">
        <v>108</v>
      </c>
      <c r="C1363" s="60" t="s">
        <v>11641</v>
      </c>
      <c r="D1363" s="63" t="s">
        <v>18</v>
      </c>
      <c r="E1363" s="63" t="s">
        <v>14594</v>
      </c>
      <c r="F1363" s="63" t="s">
        <v>1608</v>
      </c>
      <c r="G1363" s="60" t="s">
        <v>5736</v>
      </c>
      <c r="H1363" s="126">
        <v>43321.0</v>
      </c>
      <c r="I1363" s="126">
        <v>43322.0</v>
      </c>
      <c r="J1363" s="121" t="s">
        <v>14596</v>
      </c>
      <c r="K1363" s="59">
        <v>498023.0</v>
      </c>
      <c r="L1363" s="60" t="s">
        <v>14597</v>
      </c>
      <c r="M1363" s="61" t="s">
        <v>14598</v>
      </c>
      <c r="N1363" s="59" t="s">
        <v>18</v>
      </c>
      <c r="Q1363" s="58"/>
      <c r="R1363" s="591"/>
    </row>
    <row r="1364" ht="23.25" customHeight="1">
      <c r="A1364" s="63" t="s">
        <v>12103</v>
      </c>
      <c r="B1364" s="60" t="s">
        <v>6462</v>
      </c>
      <c r="C1364" s="60" t="s">
        <v>14599</v>
      </c>
      <c r="D1364" s="63">
        <v>711.0</v>
      </c>
      <c r="E1364" s="63" t="s">
        <v>14600</v>
      </c>
      <c r="F1364" s="63" t="s">
        <v>1608</v>
      </c>
      <c r="G1364" s="60" t="s">
        <v>18</v>
      </c>
      <c r="H1364" s="126">
        <v>43292.0</v>
      </c>
      <c r="I1364" s="126">
        <v>43300.0</v>
      </c>
      <c r="J1364" s="121" t="s">
        <v>14601</v>
      </c>
      <c r="K1364" s="63" t="s">
        <v>18</v>
      </c>
      <c r="L1364" s="60" t="s">
        <v>18</v>
      </c>
      <c r="M1364" s="63" t="s">
        <v>18</v>
      </c>
      <c r="N1364" s="59" t="s">
        <v>18</v>
      </c>
      <c r="Q1364" s="58"/>
      <c r="R1364" s="591"/>
    </row>
    <row r="1365">
      <c r="A1365" s="63" t="s">
        <v>12079</v>
      </c>
      <c r="B1365" s="60" t="s">
        <v>14602</v>
      </c>
      <c r="C1365" s="60" t="s">
        <v>571</v>
      </c>
      <c r="D1365" s="63" t="s">
        <v>18</v>
      </c>
      <c r="E1365" s="63" t="s">
        <v>14603</v>
      </c>
      <c r="F1365" s="63" t="s">
        <v>1608</v>
      </c>
      <c r="G1365" s="60" t="s">
        <v>5736</v>
      </c>
      <c r="H1365" s="126">
        <v>43451.0</v>
      </c>
      <c r="I1365" s="126">
        <v>43453.0</v>
      </c>
      <c r="J1365" s="121" t="s">
        <v>14604</v>
      </c>
      <c r="K1365" s="59">
        <v>1.1149648E7</v>
      </c>
      <c r="L1365" s="60" t="s">
        <v>18</v>
      </c>
      <c r="M1365" s="63" t="s">
        <v>18</v>
      </c>
      <c r="N1365" s="59" t="s">
        <v>18</v>
      </c>
      <c r="Q1365" s="58"/>
      <c r="R1365" s="591"/>
    </row>
    <row r="1366">
      <c r="A1366" s="63" t="s">
        <v>12079</v>
      </c>
      <c r="B1366" s="60" t="s">
        <v>14602</v>
      </c>
      <c r="C1366" s="60" t="s">
        <v>571</v>
      </c>
      <c r="D1366" s="63">
        <v>687.0</v>
      </c>
      <c r="E1366" s="63" t="s">
        <v>14603</v>
      </c>
      <c r="F1366" s="63" t="s">
        <v>1608</v>
      </c>
      <c r="G1366" s="60" t="s">
        <v>5736</v>
      </c>
      <c r="H1366" s="126">
        <v>43280.0</v>
      </c>
      <c r="I1366" s="126">
        <v>43311.0</v>
      </c>
      <c r="J1366" s="121" t="s">
        <v>14605</v>
      </c>
      <c r="K1366" s="59">
        <v>1.4963288E7</v>
      </c>
      <c r="L1366" s="60" t="s">
        <v>18</v>
      </c>
      <c r="M1366" s="63" t="s">
        <v>18</v>
      </c>
      <c r="N1366" s="59" t="s">
        <v>18</v>
      </c>
      <c r="Q1366" s="58"/>
      <c r="R1366" s="591"/>
    </row>
    <row r="1367">
      <c r="A1367" s="63" t="s">
        <v>12079</v>
      </c>
      <c r="B1367" s="60" t="s">
        <v>14602</v>
      </c>
      <c r="C1367" s="60" t="s">
        <v>571</v>
      </c>
      <c r="D1367" s="63" t="s">
        <v>18</v>
      </c>
      <c r="E1367" s="63" t="s">
        <v>14603</v>
      </c>
      <c r="F1367" s="63" t="s">
        <v>1608</v>
      </c>
      <c r="G1367" s="60" t="s">
        <v>5736</v>
      </c>
      <c r="H1367" s="126">
        <v>43332.0</v>
      </c>
      <c r="I1367" s="126">
        <v>43347.0</v>
      </c>
      <c r="J1367" s="121" t="s">
        <v>14606</v>
      </c>
      <c r="K1367" s="59">
        <v>9180698.0</v>
      </c>
      <c r="L1367" s="60" t="s">
        <v>18</v>
      </c>
      <c r="M1367" s="63" t="s">
        <v>18</v>
      </c>
      <c r="N1367" s="59" t="s">
        <v>18</v>
      </c>
      <c r="Q1367" s="58"/>
      <c r="R1367" s="591"/>
    </row>
    <row r="1368">
      <c r="A1368" s="63" t="s">
        <v>12079</v>
      </c>
      <c r="B1368" s="60" t="s">
        <v>8663</v>
      </c>
      <c r="C1368" s="60" t="s">
        <v>120</v>
      </c>
      <c r="D1368" s="63">
        <v>730.0</v>
      </c>
      <c r="E1368" s="63" t="s">
        <v>14607</v>
      </c>
      <c r="F1368" s="63" t="s">
        <v>1608</v>
      </c>
      <c r="G1368" s="60" t="s">
        <v>18</v>
      </c>
      <c r="H1368" s="126">
        <v>43294.0</v>
      </c>
      <c r="I1368" s="126">
        <v>43297.0</v>
      </c>
      <c r="J1368" s="121" t="s">
        <v>14608</v>
      </c>
      <c r="K1368" s="59">
        <v>825953.0</v>
      </c>
      <c r="L1368" s="60" t="s">
        <v>18</v>
      </c>
      <c r="M1368" s="63" t="s">
        <v>18</v>
      </c>
      <c r="N1368" s="59" t="s">
        <v>18</v>
      </c>
      <c r="O1368" s="152"/>
      <c r="P1368" s="152"/>
      <c r="Q1368" s="58"/>
      <c r="R1368" s="591"/>
      <c r="S1368" s="152"/>
      <c r="T1368" s="152"/>
      <c r="U1368" s="152"/>
      <c r="V1368" s="152"/>
      <c r="W1368" s="152"/>
      <c r="X1368" s="152"/>
      <c r="Y1368" s="152"/>
      <c r="Z1368" s="152"/>
      <c r="AA1368" s="152"/>
      <c r="AB1368" s="152"/>
      <c r="AC1368" s="152"/>
      <c r="AD1368" s="152"/>
    </row>
    <row r="1369">
      <c r="A1369" s="63" t="s">
        <v>12103</v>
      </c>
      <c r="B1369" s="60" t="s">
        <v>1435</v>
      </c>
      <c r="C1369" s="60" t="s">
        <v>14609</v>
      </c>
      <c r="D1369" s="63">
        <v>575.0</v>
      </c>
      <c r="E1369" s="63" t="s">
        <v>14610</v>
      </c>
      <c r="F1369" s="63" t="s">
        <v>1608</v>
      </c>
      <c r="G1369" s="60" t="s">
        <v>5049</v>
      </c>
      <c r="H1369" s="126">
        <v>43292.0</v>
      </c>
      <c r="I1369" s="126">
        <v>43298.0</v>
      </c>
      <c r="J1369" s="121" t="s">
        <v>14611</v>
      </c>
      <c r="K1369" s="63" t="s">
        <v>18</v>
      </c>
      <c r="L1369" s="60" t="s">
        <v>18</v>
      </c>
      <c r="M1369" s="63" t="s">
        <v>18</v>
      </c>
      <c r="N1369" s="59" t="s">
        <v>18</v>
      </c>
      <c r="O1369" s="152"/>
      <c r="P1369" s="152"/>
      <c r="Q1369" s="58"/>
      <c r="R1369" s="591"/>
      <c r="S1369" s="152"/>
      <c r="T1369" s="152"/>
      <c r="U1369" s="152"/>
      <c r="V1369" s="152"/>
      <c r="W1369" s="152"/>
      <c r="X1369" s="152"/>
      <c r="Y1369" s="152"/>
      <c r="Z1369" s="152"/>
      <c r="AA1369" s="152"/>
      <c r="AB1369" s="152"/>
      <c r="AC1369" s="152"/>
      <c r="AD1369" s="152"/>
    </row>
    <row r="1370">
      <c r="A1370" s="63" t="s">
        <v>12103</v>
      </c>
      <c r="B1370" s="60" t="s">
        <v>1435</v>
      </c>
      <c r="C1370" s="60" t="s">
        <v>14609</v>
      </c>
      <c r="D1370" s="63" t="s">
        <v>18</v>
      </c>
      <c r="E1370" s="63" t="s">
        <v>14610</v>
      </c>
      <c r="F1370" s="63" t="s">
        <v>1608</v>
      </c>
      <c r="G1370" s="60" t="s">
        <v>5049</v>
      </c>
      <c r="H1370" s="126">
        <v>43311.0</v>
      </c>
      <c r="I1370" s="126">
        <v>43320.0</v>
      </c>
      <c r="J1370" s="121" t="s">
        <v>14612</v>
      </c>
      <c r="K1370" s="59">
        <v>1.4410587E7</v>
      </c>
      <c r="L1370" s="60" t="s">
        <v>18</v>
      </c>
      <c r="M1370" s="63" t="s">
        <v>18</v>
      </c>
      <c r="N1370" s="59" t="s">
        <v>18</v>
      </c>
      <c r="O1370" s="152"/>
      <c r="P1370" s="152"/>
      <c r="Q1370" s="58"/>
      <c r="R1370" s="591"/>
      <c r="S1370" s="152"/>
      <c r="T1370" s="152"/>
      <c r="U1370" s="152"/>
      <c r="V1370" s="152"/>
      <c r="W1370" s="152"/>
      <c r="X1370" s="152"/>
      <c r="Y1370" s="152"/>
      <c r="Z1370" s="152"/>
      <c r="AA1370" s="152"/>
      <c r="AB1370" s="152"/>
      <c r="AC1370" s="152"/>
      <c r="AD1370" s="152"/>
    </row>
    <row r="1371" ht="23.25" customHeight="1">
      <c r="A1371" s="228" t="s">
        <v>577</v>
      </c>
      <c r="B1371" s="229" t="s">
        <v>8609</v>
      </c>
      <c r="C1371" s="228" t="s">
        <v>577</v>
      </c>
      <c r="D1371" s="228" t="s">
        <v>18</v>
      </c>
      <c r="E1371" s="228" t="s">
        <v>12336</v>
      </c>
      <c r="F1371" s="114" t="s">
        <v>1608</v>
      </c>
      <c r="G1371" s="229" t="s">
        <v>18</v>
      </c>
      <c r="H1371" s="231">
        <v>43332.0</v>
      </c>
      <c r="I1371" s="231">
        <v>43334.0</v>
      </c>
      <c r="J1371" s="346" t="s">
        <v>14613</v>
      </c>
      <c r="K1371" s="256">
        <v>32700.0</v>
      </c>
      <c r="L1371" s="229" t="s">
        <v>18</v>
      </c>
      <c r="M1371" s="228" t="s">
        <v>18</v>
      </c>
      <c r="N1371" s="256" t="s">
        <v>18</v>
      </c>
      <c r="Q1371" s="58"/>
      <c r="R1371" s="591"/>
    </row>
    <row r="1372">
      <c r="A1372" s="63" t="s">
        <v>12103</v>
      </c>
      <c r="B1372" s="60" t="s">
        <v>1737</v>
      </c>
      <c r="C1372" s="60" t="s">
        <v>9215</v>
      </c>
      <c r="D1372" s="63">
        <v>760.0</v>
      </c>
      <c r="E1372" s="63" t="s">
        <v>14614</v>
      </c>
      <c r="F1372" s="63" t="s">
        <v>1608</v>
      </c>
      <c r="G1372" s="60" t="s">
        <v>18</v>
      </c>
      <c r="H1372" s="126">
        <v>43300.0</v>
      </c>
      <c r="I1372" s="126">
        <v>43300.0</v>
      </c>
      <c r="J1372" s="121" t="s">
        <v>14615</v>
      </c>
      <c r="K1372" s="59">
        <v>1.9370993E7</v>
      </c>
      <c r="L1372" s="60" t="s">
        <v>18</v>
      </c>
      <c r="M1372" s="63" t="s">
        <v>18</v>
      </c>
      <c r="N1372" s="59" t="s">
        <v>18</v>
      </c>
      <c r="Q1372" s="58"/>
      <c r="R1372" s="591"/>
    </row>
    <row r="1373" ht="24.75" customHeight="1">
      <c r="A1373" s="63">
        <v>1.0</v>
      </c>
      <c r="B1373" s="60" t="s">
        <v>1737</v>
      </c>
      <c r="C1373" s="60" t="s">
        <v>9215</v>
      </c>
      <c r="D1373" s="63">
        <v>918.0</v>
      </c>
      <c r="E1373" s="63" t="s">
        <v>14614</v>
      </c>
      <c r="F1373" s="63" t="s">
        <v>1608</v>
      </c>
      <c r="G1373" s="60" t="s">
        <v>18</v>
      </c>
      <c r="H1373" s="126">
        <v>43346.0</v>
      </c>
      <c r="I1373" s="126">
        <v>43355.0</v>
      </c>
      <c r="J1373" s="121" t="s">
        <v>14616</v>
      </c>
      <c r="K1373" s="59">
        <v>1.9370993E7</v>
      </c>
      <c r="L1373" s="60"/>
      <c r="M1373" s="63" t="s">
        <v>18</v>
      </c>
      <c r="N1373" s="59" t="s">
        <v>18</v>
      </c>
      <c r="Q1373" s="58"/>
      <c r="R1373" s="591"/>
    </row>
    <row r="1374" ht="24.75" customHeight="1">
      <c r="A1374" s="63" t="s">
        <v>12079</v>
      </c>
      <c r="B1374" s="60" t="s">
        <v>14617</v>
      </c>
      <c r="C1374" s="60" t="s">
        <v>275</v>
      </c>
      <c r="D1374" s="63" t="s">
        <v>18</v>
      </c>
      <c r="E1374" s="63" t="s">
        <v>14618</v>
      </c>
      <c r="F1374" s="63" t="s">
        <v>1608</v>
      </c>
      <c r="G1374" s="60" t="s">
        <v>2440</v>
      </c>
      <c r="H1374" s="126">
        <v>43299.0</v>
      </c>
      <c r="I1374" s="126">
        <v>43299.0</v>
      </c>
      <c r="J1374" s="121" t="s">
        <v>14619</v>
      </c>
      <c r="K1374" s="59">
        <v>358296.0</v>
      </c>
      <c r="L1374" s="60" t="s">
        <v>14620</v>
      </c>
      <c r="M1374" s="61" t="s">
        <v>14621</v>
      </c>
      <c r="N1374" s="66">
        <v>143318.4</v>
      </c>
      <c r="Q1374" s="58"/>
      <c r="R1374" s="591"/>
    </row>
    <row r="1375">
      <c r="A1375" s="63" t="s">
        <v>12079</v>
      </c>
      <c r="B1375" s="60" t="s">
        <v>14617</v>
      </c>
      <c r="C1375" s="60" t="s">
        <v>275</v>
      </c>
      <c r="D1375" s="63" t="s">
        <v>18</v>
      </c>
      <c r="E1375" s="63" t="s">
        <v>14618</v>
      </c>
      <c r="F1375" s="63" t="s">
        <v>1608</v>
      </c>
      <c r="G1375" s="60" t="s">
        <v>2440</v>
      </c>
      <c r="H1375" s="126">
        <v>43122.0</v>
      </c>
      <c r="I1375" s="126">
        <v>43122.0</v>
      </c>
      <c r="J1375" s="121" t="s">
        <v>14622</v>
      </c>
      <c r="K1375" s="59">
        <v>358296.0</v>
      </c>
      <c r="L1375" s="60" t="s">
        <v>14620</v>
      </c>
      <c r="M1375" s="61" t="s">
        <v>14621</v>
      </c>
      <c r="N1375" s="66">
        <v>214977.6</v>
      </c>
      <c r="O1375" s="152"/>
      <c r="P1375" s="152"/>
      <c r="Q1375" s="58"/>
      <c r="R1375" s="591"/>
      <c r="S1375" s="152"/>
      <c r="T1375" s="152"/>
      <c r="U1375" s="152"/>
      <c r="V1375" s="152"/>
      <c r="W1375" s="152"/>
      <c r="X1375" s="152"/>
      <c r="Y1375" s="152"/>
      <c r="Z1375" s="152"/>
      <c r="AA1375" s="152"/>
      <c r="AB1375" s="152"/>
      <c r="AC1375" s="152"/>
      <c r="AD1375" s="152"/>
    </row>
    <row r="1376">
      <c r="A1376" s="63" t="s">
        <v>12103</v>
      </c>
      <c r="B1376" s="60" t="s">
        <v>5582</v>
      </c>
      <c r="C1376" s="60" t="s">
        <v>4806</v>
      </c>
      <c r="D1376" s="63" t="s">
        <v>18</v>
      </c>
      <c r="E1376" s="63" t="s">
        <v>14623</v>
      </c>
      <c r="F1376" s="63" t="s">
        <v>1608</v>
      </c>
      <c r="G1376" s="60" t="s">
        <v>2440</v>
      </c>
      <c r="H1376" s="126">
        <v>43216.0</v>
      </c>
      <c r="I1376" s="126">
        <v>43216.0</v>
      </c>
      <c r="J1376" s="121" t="s">
        <v>14624</v>
      </c>
      <c r="K1376" s="59">
        <v>531856.0</v>
      </c>
      <c r="L1376" s="60" t="s">
        <v>14625</v>
      </c>
      <c r="M1376" s="61" t="s">
        <v>14626</v>
      </c>
      <c r="N1376" s="66">
        <v>265928.0</v>
      </c>
      <c r="Q1376" s="58"/>
      <c r="R1376" s="591"/>
    </row>
    <row r="1377" ht="28.5" customHeight="1">
      <c r="A1377" s="63" t="s">
        <v>12103</v>
      </c>
      <c r="B1377" s="60" t="s">
        <v>5582</v>
      </c>
      <c r="C1377" s="60" t="s">
        <v>4806</v>
      </c>
      <c r="D1377" s="63" t="s">
        <v>18</v>
      </c>
      <c r="E1377" s="63" t="s">
        <v>14623</v>
      </c>
      <c r="F1377" s="63" t="s">
        <v>1608</v>
      </c>
      <c r="G1377" s="60" t="s">
        <v>2440</v>
      </c>
      <c r="H1377" s="63" t="s">
        <v>18</v>
      </c>
      <c r="I1377" s="63" t="s">
        <v>18</v>
      </c>
      <c r="J1377" s="121" t="s">
        <v>18</v>
      </c>
      <c r="K1377" s="59">
        <v>531856.0</v>
      </c>
      <c r="L1377" s="60" t="s">
        <v>14625</v>
      </c>
      <c r="M1377" s="61" t="s">
        <v>14626</v>
      </c>
      <c r="N1377" s="59" t="s">
        <v>18</v>
      </c>
      <c r="Q1377" s="58"/>
      <c r="R1377" s="591"/>
    </row>
    <row r="1378">
      <c r="A1378" s="63" t="s">
        <v>12103</v>
      </c>
      <c r="B1378" s="60" t="s">
        <v>339</v>
      </c>
      <c r="C1378" s="60" t="s">
        <v>14627</v>
      </c>
      <c r="D1378" s="63">
        <v>781.0</v>
      </c>
      <c r="E1378" s="63" t="s">
        <v>14628</v>
      </c>
      <c r="F1378" s="63" t="s">
        <v>1608</v>
      </c>
      <c r="G1378" s="60" t="s">
        <v>18</v>
      </c>
      <c r="H1378" s="126">
        <v>43305.0</v>
      </c>
      <c r="I1378" s="126">
        <v>43318.0</v>
      </c>
      <c r="J1378" s="121" t="s">
        <v>14629</v>
      </c>
      <c r="K1378" s="63" t="s">
        <v>18</v>
      </c>
      <c r="L1378" s="60" t="s">
        <v>18</v>
      </c>
      <c r="M1378" s="63" t="s">
        <v>18</v>
      </c>
      <c r="N1378" s="59" t="s">
        <v>18</v>
      </c>
      <c r="Q1378" s="58"/>
      <c r="R1378" s="591"/>
    </row>
    <row r="1379">
      <c r="A1379" s="63" t="s">
        <v>12103</v>
      </c>
      <c r="B1379" s="60" t="s">
        <v>6462</v>
      </c>
      <c r="C1379" s="60" t="s">
        <v>217</v>
      </c>
      <c r="D1379" s="63">
        <v>794.0</v>
      </c>
      <c r="E1379" s="63" t="s">
        <v>14630</v>
      </c>
      <c r="F1379" s="63" t="s">
        <v>1608</v>
      </c>
      <c r="G1379" s="60" t="s">
        <v>18</v>
      </c>
      <c r="H1379" s="126">
        <v>43311.0</v>
      </c>
      <c r="I1379" s="126">
        <v>43313.0</v>
      </c>
      <c r="J1379" s="121" t="s">
        <v>14631</v>
      </c>
      <c r="K1379" s="59">
        <v>2527479.0</v>
      </c>
      <c r="L1379" s="60" t="s">
        <v>18</v>
      </c>
      <c r="M1379" s="63" t="s">
        <v>18</v>
      </c>
      <c r="N1379" s="59" t="s">
        <v>18</v>
      </c>
      <c r="Q1379" s="58"/>
      <c r="R1379" s="591"/>
    </row>
    <row r="1380">
      <c r="A1380" s="63" t="s">
        <v>12079</v>
      </c>
      <c r="B1380" s="60" t="s">
        <v>14476</v>
      </c>
      <c r="C1380" s="60" t="s">
        <v>14632</v>
      </c>
      <c r="D1380" s="63">
        <v>743.0</v>
      </c>
      <c r="E1380" s="63" t="s">
        <v>14633</v>
      </c>
      <c r="F1380" s="63" t="s">
        <v>1608</v>
      </c>
      <c r="G1380" s="60" t="s">
        <v>5228</v>
      </c>
      <c r="H1380" s="126">
        <v>43297.0</v>
      </c>
      <c r="I1380" s="126">
        <v>43342.0</v>
      </c>
      <c r="J1380" s="121" t="s">
        <v>14634</v>
      </c>
      <c r="K1380" s="63" t="s">
        <v>18</v>
      </c>
      <c r="L1380" s="60" t="s">
        <v>18</v>
      </c>
      <c r="M1380" s="63" t="s">
        <v>18</v>
      </c>
      <c r="N1380" s="59" t="s">
        <v>18</v>
      </c>
      <c r="Q1380" s="58"/>
      <c r="R1380" s="591"/>
    </row>
    <row r="1381">
      <c r="A1381" s="63" t="s">
        <v>12175</v>
      </c>
      <c r="B1381" s="60" t="s">
        <v>14635</v>
      </c>
      <c r="C1381" s="60" t="s">
        <v>14636</v>
      </c>
      <c r="D1381" s="63">
        <v>811.0</v>
      </c>
      <c r="E1381" s="63" t="s">
        <v>14637</v>
      </c>
      <c r="F1381" s="63" t="s">
        <v>1608</v>
      </c>
      <c r="G1381" s="60" t="s">
        <v>5228</v>
      </c>
      <c r="H1381" s="126">
        <v>43313.0</v>
      </c>
      <c r="I1381" s="126">
        <v>43321.0</v>
      </c>
      <c r="J1381" s="121" t="s">
        <v>14638</v>
      </c>
      <c r="K1381" s="63" t="s">
        <v>18</v>
      </c>
      <c r="L1381" s="60" t="s">
        <v>18</v>
      </c>
      <c r="M1381" s="63" t="s">
        <v>18</v>
      </c>
      <c r="N1381" s="59" t="s">
        <v>18</v>
      </c>
      <c r="Q1381" s="58"/>
      <c r="R1381" s="591"/>
    </row>
    <row r="1382">
      <c r="A1382" s="63" t="s">
        <v>12103</v>
      </c>
      <c r="B1382" s="60" t="s">
        <v>6542</v>
      </c>
      <c r="C1382" s="112" t="s">
        <v>116</v>
      </c>
      <c r="D1382" s="113" t="s">
        <v>18</v>
      </c>
      <c r="E1382" s="113" t="s">
        <v>14639</v>
      </c>
      <c r="F1382" s="112" t="s">
        <v>1608</v>
      </c>
      <c r="G1382" s="114" t="s">
        <v>18</v>
      </c>
      <c r="H1382" s="381">
        <v>43315.0</v>
      </c>
      <c r="I1382" s="381">
        <v>43320.0</v>
      </c>
      <c r="J1382" s="606" t="s">
        <v>14640</v>
      </c>
      <c r="K1382" s="381">
        <v>8089378.0</v>
      </c>
      <c r="L1382" s="607" t="s">
        <v>18</v>
      </c>
      <c r="M1382" s="256" t="s">
        <v>18</v>
      </c>
      <c r="N1382" s="608" t="s">
        <v>18</v>
      </c>
      <c r="Q1382" s="58"/>
      <c r="R1382" s="591"/>
    </row>
    <row r="1383">
      <c r="A1383" s="63" t="s">
        <v>12103</v>
      </c>
      <c r="B1383" s="60" t="s">
        <v>8659</v>
      </c>
      <c r="C1383" s="60" t="s">
        <v>14641</v>
      </c>
      <c r="D1383" s="63">
        <v>640.0</v>
      </c>
      <c r="E1383" s="63" t="s">
        <v>14642</v>
      </c>
      <c r="F1383" s="63" t="s">
        <v>1608</v>
      </c>
      <c r="G1383" s="60" t="s">
        <v>3493</v>
      </c>
      <c r="H1383" s="126">
        <v>43270.0</v>
      </c>
      <c r="I1383" s="126">
        <v>43327.0</v>
      </c>
      <c r="J1383" s="121" t="s">
        <v>14643</v>
      </c>
      <c r="K1383" s="63" t="s">
        <v>18</v>
      </c>
      <c r="L1383" s="60" t="s">
        <v>18</v>
      </c>
      <c r="M1383" s="63" t="s">
        <v>18</v>
      </c>
      <c r="N1383" s="59" t="s">
        <v>18</v>
      </c>
      <c r="Q1383" s="58"/>
      <c r="R1383" s="591"/>
    </row>
    <row r="1384">
      <c r="A1384" s="63" t="s">
        <v>12079</v>
      </c>
      <c r="B1384" s="60" t="s">
        <v>9354</v>
      </c>
      <c r="C1384" s="60" t="s">
        <v>571</v>
      </c>
      <c r="D1384" s="63" t="s">
        <v>18</v>
      </c>
      <c r="E1384" s="63" t="s">
        <v>14644</v>
      </c>
      <c r="F1384" s="63" t="s">
        <v>1608</v>
      </c>
      <c r="G1384" s="60" t="s">
        <v>18</v>
      </c>
      <c r="H1384" s="126">
        <v>43161.0</v>
      </c>
      <c r="I1384" s="126">
        <v>43164.0</v>
      </c>
      <c r="J1384" s="121" t="s">
        <v>14645</v>
      </c>
      <c r="K1384" s="59">
        <v>2235175.0</v>
      </c>
      <c r="L1384" s="60" t="s">
        <v>18</v>
      </c>
      <c r="M1384" s="63" t="s">
        <v>18</v>
      </c>
      <c r="N1384" s="59" t="s">
        <v>18</v>
      </c>
      <c r="Q1384" s="58"/>
      <c r="R1384" s="591"/>
    </row>
    <row r="1385" ht="24.75" customHeight="1">
      <c r="A1385" s="63" t="s">
        <v>246</v>
      </c>
      <c r="B1385" s="60" t="s">
        <v>108</v>
      </c>
      <c r="C1385" s="60" t="s">
        <v>266</v>
      </c>
      <c r="D1385" s="63" t="s">
        <v>18</v>
      </c>
      <c r="E1385" s="63" t="s">
        <v>14646</v>
      </c>
      <c r="F1385" s="63" t="s">
        <v>1608</v>
      </c>
      <c r="G1385" s="60" t="s">
        <v>5060</v>
      </c>
      <c r="H1385" s="126">
        <v>43318.0</v>
      </c>
      <c r="I1385" s="126">
        <v>43320.0</v>
      </c>
      <c r="J1385" s="121" t="s">
        <v>14647</v>
      </c>
      <c r="K1385" s="59">
        <v>2.4136058E7</v>
      </c>
      <c r="L1385" s="60" t="s">
        <v>18</v>
      </c>
      <c r="M1385" s="63" t="s">
        <v>18</v>
      </c>
      <c r="N1385" s="59" t="s">
        <v>18</v>
      </c>
      <c r="Q1385" s="58"/>
      <c r="R1385" s="591"/>
    </row>
    <row r="1386">
      <c r="A1386" s="63" t="s">
        <v>12103</v>
      </c>
      <c r="B1386" s="60" t="s">
        <v>5463</v>
      </c>
      <c r="C1386" s="60" t="s">
        <v>14648</v>
      </c>
      <c r="D1386" s="63">
        <v>828.0</v>
      </c>
      <c r="E1386" s="63" t="s">
        <v>14649</v>
      </c>
      <c r="F1386" s="63" t="s">
        <v>1608</v>
      </c>
      <c r="G1386" s="60" t="s">
        <v>5060</v>
      </c>
      <c r="H1386" s="126">
        <v>43319.0</v>
      </c>
      <c r="I1386" s="126">
        <v>43326.0</v>
      </c>
      <c r="J1386" s="121" t="s">
        <v>14650</v>
      </c>
      <c r="K1386" s="63" t="s">
        <v>18</v>
      </c>
      <c r="L1386" s="60" t="s">
        <v>18</v>
      </c>
      <c r="M1386" s="63" t="s">
        <v>18</v>
      </c>
      <c r="N1386" s="59" t="s">
        <v>18</v>
      </c>
      <c r="Q1386" s="58"/>
      <c r="R1386" s="591"/>
    </row>
    <row r="1387">
      <c r="A1387" s="63" t="s">
        <v>12175</v>
      </c>
      <c r="B1387" s="60" t="s">
        <v>197</v>
      </c>
      <c r="C1387" s="60" t="s">
        <v>14651</v>
      </c>
      <c r="D1387" s="63">
        <v>852.0</v>
      </c>
      <c r="E1387" s="63" t="s">
        <v>14652</v>
      </c>
      <c r="F1387" s="63" t="s">
        <v>1608</v>
      </c>
      <c r="G1387" s="60" t="s">
        <v>5228</v>
      </c>
      <c r="H1387" s="126">
        <v>43321.0</v>
      </c>
      <c r="I1387" s="126">
        <v>43326.0</v>
      </c>
      <c r="J1387" s="121" t="s">
        <v>14653</v>
      </c>
      <c r="K1387" s="59">
        <v>1.5324732E7</v>
      </c>
      <c r="L1387" s="60" t="s">
        <v>18</v>
      </c>
      <c r="M1387" s="63" t="s">
        <v>18</v>
      </c>
      <c r="N1387" s="59" t="s">
        <v>18</v>
      </c>
      <c r="Q1387" s="58"/>
      <c r="R1387" s="591"/>
    </row>
    <row r="1388">
      <c r="A1388" s="63">
        <v>3.0</v>
      </c>
      <c r="B1388" s="60" t="s">
        <v>8789</v>
      </c>
      <c r="C1388" s="60" t="s">
        <v>266</v>
      </c>
      <c r="D1388" s="63"/>
      <c r="E1388" s="63" t="s">
        <v>8790</v>
      </c>
      <c r="F1388" s="63" t="s">
        <v>1608</v>
      </c>
      <c r="G1388" s="60" t="s">
        <v>5049</v>
      </c>
      <c r="H1388" s="126">
        <v>43444.0</v>
      </c>
      <c r="I1388" s="126">
        <v>43458.0</v>
      </c>
      <c r="J1388" s="121" t="s">
        <v>14654</v>
      </c>
      <c r="K1388" s="59">
        <v>1.8404317E7</v>
      </c>
      <c r="L1388" s="60" t="s">
        <v>18</v>
      </c>
      <c r="M1388" s="63" t="s">
        <v>18</v>
      </c>
      <c r="N1388" s="59" t="s">
        <v>18</v>
      </c>
      <c r="Q1388" s="58"/>
      <c r="R1388" s="591"/>
    </row>
    <row r="1389">
      <c r="A1389" s="63">
        <v>3.0</v>
      </c>
      <c r="B1389" s="60" t="s">
        <v>8789</v>
      </c>
      <c r="C1389" s="60" t="s">
        <v>266</v>
      </c>
      <c r="D1389" s="63" t="s">
        <v>18</v>
      </c>
      <c r="E1389" s="63" t="s">
        <v>8790</v>
      </c>
      <c r="F1389" s="63" t="s">
        <v>1608</v>
      </c>
      <c r="G1389" s="60" t="s">
        <v>5049</v>
      </c>
      <c r="H1389" s="126">
        <v>43412.0</v>
      </c>
      <c r="I1389" s="126">
        <v>43417.0</v>
      </c>
      <c r="J1389" s="121" t="s">
        <v>14655</v>
      </c>
      <c r="K1389" s="63" t="s">
        <v>18</v>
      </c>
      <c r="L1389" s="60" t="s">
        <v>18</v>
      </c>
      <c r="M1389" s="63" t="s">
        <v>18</v>
      </c>
      <c r="N1389" s="59" t="s">
        <v>18</v>
      </c>
      <c r="Q1389" s="58"/>
      <c r="R1389" s="591"/>
    </row>
    <row r="1390">
      <c r="A1390" s="63">
        <v>3.0</v>
      </c>
      <c r="B1390" s="60" t="s">
        <v>8789</v>
      </c>
      <c r="C1390" s="60" t="s">
        <v>266</v>
      </c>
      <c r="D1390" s="63">
        <v>1154.0</v>
      </c>
      <c r="E1390" s="63" t="s">
        <v>8790</v>
      </c>
      <c r="F1390" s="63" t="s">
        <v>1608</v>
      </c>
      <c r="G1390" s="60" t="s">
        <v>5049</v>
      </c>
      <c r="H1390" s="126">
        <v>43417.0</v>
      </c>
      <c r="I1390" s="126">
        <v>43427.0</v>
      </c>
      <c r="J1390" s="121" t="s">
        <v>14656</v>
      </c>
      <c r="K1390" s="59">
        <v>1.8404317E7</v>
      </c>
      <c r="L1390" s="60" t="s">
        <v>18</v>
      </c>
      <c r="M1390" s="63" t="s">
        <v>18</v>
      </c>
      <c r="N1390" s="59" t="s">
        <v>18</v>
      </c>
      <c r="Q1390" s="58"/>
      <c r="R1390" s="591"/>
    </row>
    <row r="1391">
      <c r="A1391" s="63">
        <v>3.0</v>
      </c>
      <c r="B1391" s="60" t="s">
        <v>8789</v>
      </c>
      <c r="C1391" s="60" t="s">
        <v>266</v>
      </c>
      <c r="D1391" s="63">
        <v>1202.0</v>
      </c>
      <c r="E1391" s="63" t="s">
        <v>8790</v>
      </c>
      <c r="F1391" s="63" t="s">
        <v>1608</v>
      </c>
      <c r="G1391" s="60" t="s">
        <v>5049</v>
      </c>
      <c r="H1391" s="126">
        <v>43427.0</v>
      </c>
      <c r="I1391" s="126">
        <v>43432.0</v>
      </c>
      <c r="J1391" s="121" t="s">
        <v>14657</v>
      </c>
      <c r="K1391" s="59" t="s">
        <v>18</v>
      </c>
      <c r="L1391" s="60" t="s">
        <v>18</v>
      </c>
      <c r="M1391" s="63" t="s">
        <v>18</v>
      </c>
      <c r="N1391" s="59" t="s">
        <v>18</v>
      </c>
      <c r="Q1391" s="58"/>
      <c r="R1391" s="591"/>
    </row>
    <row r="1392">
      <c r="A1392" s="63">
        <v>3.0</v>
      </c>
      <c r="B1392" s="60" t="s">
        <v>8789</v>
      </c>
      <c r="C1392" s="60" t="s">
        <v>266</v>
      </c>
      <c r="D1392" s="63"/>
      <c r="E1392" s="63" t="s">
        <v>8790</v>
      </c>
      <c r="F1392" s="63" t="s">
        <v>1608</v>
      </c>
      <c r="G1392" s="60" t="s">
        <v>5049</v>
      </c>
      <c r="H1392" s="126">
        <v>43458.0</v>
      </c>
      <c r="I1392" s="126">
        <v>43459.0</v>
      </c>
      <c r="J1392" s="121" t="s">
        <v>14658</v>
      </c>
      <c r="K1392" s="59">
        <v>1.6172863E7</v>
      </c>
      <c r="L1392" s="60" t="s">
        <v>18</v>
      </c>
      <c r="M1392" s="63" t="s">
        <v>18</v>
      </c>
      <c r="N1392" s="59" t="s">
        <v>18</v>
      </c>
      <c r="Q1392" s="58"/>
      <c r="R1392" s="591"/>
    </row>
    <row r="1393">
      <c r="A1393" s="63">
        <v>2.0</v>
      </c>
      <c r="B1393" s="60" t="s">
        <v>1193</v>
      </c>
      <c r="C1393" s="60" t="s">
        <v>14659</v>
      </c>
      <c r="D1393" s="63">
        <v>844.0</v>
      </c>
      <c r="E1393" s="63" t="s">
        <v>14660</v>
      </c>
      <c r="F1393" s="63" t="s">
        <v>1608</v>
      </c>
      <c r="G1393" s="60" t="s">
        <v>5228</v>
      </c>
      <c r="H1393" s="126">
        <v>43325.0</v>
      </c>
      <c r="I1393" s="126">
        <v>43357.0</v>
      </c>
      <c r="J1393" s="121" t="s">
        <v>14661</v>
      </c>
      <c r="K1393" s="59">
        <v>1.5889341E7</v>
      </c>
      <c r="L1393" s="60" t="s">
        <v>18</v>
      </c>
      <c r="M1393" s="63" t="s">
        <v>18</v>
      </c>
      <c r="N1393" s="59" t="s">
        <v>18</v>
      </c>
      <c r="Q1393" s="58"/>
      <c r="R1393" s="591"/>
    </row>
    <row r="1394">
      <c r="A1394" s="63" t="s">
        <v>12103</v>
      </c>
      <c r="B1394" s="60" t="s">
        <v>1665</v>
      </c>
      <c r="C1394" s="60" t="s">
        <v>14662</v>
      </c>
      <c r="D1394" s="63">
        <v>837.0</v>
      </c>
      <c r="E1394" s="63" t="s">
        <v>14663</v>
      </c>
      <c r="F1394" s="63" t="s">
        <v>1608</v>
      </c>
      <c r="G1394" s="60" t="s">
        <v>5060</v>
      </c>
      <c r="H1394" s="126">
        <v>43322.0</v>
      </c>
      <c r="I1394" s="126">
        <v>43333.0</v>
      </c>
      <c r="J1394" s="121" t="s">
        <v>14664</v>
      </c>
      <c r="K1394" s="59">
        <v>1800000.0</v>
      </c>
      <c r="L1394" s="60" t="s">
        <v>18</v>
      </c>
      <c r="M1394" s="63" t="s">
        <v>18</v>
      </c>
      <c r="N1394" s="59" t="s">
        <v>18</v>
      </c>
      <c r="Q1394" s="58"/>
      <c r="R1394" s="591"/>
    </row>
    <row r="1395">
      <c r="A1395" s="63" t="s">
        <v>12079</v>
      </c>
      <c r="B1395" s="60" t="s">
        <v>142</v>
      </c>
      <c r="C1395" s="60" t="s">
        <v>8138</v>
      </c>
      <c r="D1395" s="63">
        <v>845.0</v>
      </c>
      <c r="E1395" s="63" t="s">
        <v>14665</v>
      </c>
      <c r="F1395" s="63" t="s">
        <v>1608</v>
      </c>
      <c r="G1395" s="60" t="s">
        <v>5228</v>
      </c>
      <c r="H1395" s="126">
        <v>43326.0</v>
      </c>
      <c r="I1395" s="126">
        <v>43340.0</v>
      </c>
      <c r="J1395" s="121" t="s">
        <v>14666</v>
      </c>
      <c r="K1395" s="59">
        <v>5347404.0</v>
      </c>
      <c r="L1395" s="60" t="s">
        <v>18</v>
      </c>
      <c r="M1395" s="63" t="s">
        <v>18</v>
      </c>
      <c r="N1395" s="59" t="s">
        <v>18</v>
      </c>
      <c r="Q1395" s="58"/>
      <c r="R1395" s="591"/>
    </row>
    <row r="1396" ht="25.5" customHeight="1">
      <c r="A1396" s="63" t="s">
        <v>12079</v>
      </c>
      <c r="B1396" s="60" t="s">
        <v>14667</v>
      </c>
      <c r="C1396" s="60" t="s">
        <v>571</v>
      </c>
      <c r="D1396" s="63" t="s">
        <v>18</v>
      </c>
      <c r="E1396" s="63" t="s">
        <v>14668</v>
      </c>
      <c r="F1396" s="63" t="s">
        <v>1608</v>
      </c>
      <c r="G1396" s="60" t="s">
        <v>18</v>
      </c>
      <c r="H1396" s="126">
        <v>43161.0</v>
      </c>
      <c r="I1396" s="126">
        <v>43164.0</v>
      </c>
      <c r="J1396" s="121" t="s">
        <v>14669</v>
      </c>
      <c r="K1396" s="59">
        <v>6999669.0</v>
      </c>
      <c r="L1396" s="609" t="s">
        <v>18</v>
      </c>
      <c r="M1396" s="63" t="s">
        <v>18</v>
      </c>
      <c r="N1396" s="59" t="s">
        <v>18</v>
      </c>
      <c r="Q1396" s="58"/>
      <c r="R1396" s="591"/>
    </row>
    <row r="1397" ht="25.5" customHeight="1">
      <c r="A1397" s="63" t="s">
        <v>12079</v>
      </c>
      <c r="B1397" s="60" t="s">
        <v>14667</v>
      </c>
      <c r="C1397" s="60" t="s">
        <v>571</v>
      </c>
      <c r="D1397" s="63" t="s">
        <v>18</v>
      </c>
      <c r="E1397" s="63" t="s">
        <v>14670</v>
      </c>
      <c r="F1397" s="63" t="s">
        <v>1608</v>
      </c>
      <c r="G1397" s="60" t="s">
        <v>18</v>
      </c>
      <c r="H1397" s="126">
        <v>43164.0</v>
      </c>
      <c r="I1397" s="126">
        <v>43165.0</v>
      </c>
      <c r="J1397" s="121" t="s">
        <v>14671</v>
      </c>
      <c r="K1397" s="59">
        <v>7913906.0</v>
      </c>
      <c r="L1397" s="60" t="s">
        <v>18</v>
      </c>
      <c r="M1397" s="63" t="s">
        <v>18</v>
      </c>
      <c r="N1397" s="59" t="s">
        <v>18</v>
      </c>
      <c r="Q1397" s="58"/>
      <c r="R1397" s="591"/>
    </row>
    <row r="1398">
      <c r="A1398" s="63" t="s">
        <v>12079</v>
      </c>
      <c r="B1398" s="60" t="s">
        <v>14667</v>
      </c>
      <c r="C1398" s="60" t="s">
        <v>571</v>
      </c>
      <c r="D1398" s="63">
        <v>402.0</v>
      </c>
      <c r="E1398" s="63" t="s">
        <v>14670</v>
      </c>
      <c r="F1398" s="63" t="s">
        <v>1608</v>
      </c>
      <c r="G1398" s="60" t="s">
        <v>18</v>
      </c>
      <c r="H1398" s="126">
        <v>43201.0</v>
      </c>
      <c r="I1398" s="126">
        <v>43208.0</v>
      </c>
      <c r="J1398" s="121" t="s">
        <v>14672</v>
      </c>
      <c r="K1398" s="125">
        <v>8979815.0</v>
      </c>
      <c r="L1398" s="60" t="s">
        <v>18</v>
      </c>
      <c r="M1398" s="63" t="s">
        <v>18</v>
      </c>
      <c r="N1398" s="59" t="s">
        <v>18</v>
      </c>
      <c r="Q1398" s="58"/>
      <c r="R1398" s="591"/>
    </row>
    <row r="1399">
      <c r="A1399" s="63" t="s">
        <v>12079</v>
      </c>
      <c r="B1399" s="60" t="s">
        <v>14667</v>
      </c>
      <c r="C1399" s="60" t="s">
        <v>571</v>
      </c>
      <c r="D1399" s="63" t="s">
        <v>18</v>
      </c>
      <c r="E1399" s="63" t="s">
        <v>14670</v>
      </c>
      <c r="F1399" s="63" t="s">
        <v>1608</v>
      </c>
      <c r="G1399" s="60" t="s">
        <v>18</v>
      </c>
      <c r="H1399" s="126">
        <v>43209.0</v>
      </c>
      <c r="I1399" s="126">
        <v>43210.0</v>
      </c>
      <c r="J1399" s="121" t="s">
        <v>14673</v>
      </c>
      <c r="K1399" s="125">
        <v>8979815.0</v>
      </c>
      <c r="L1399" s="60" t="s">
        <v>18</v>
      </c>
      <c r="M1399" s="63" t="s">
        <v>18</v>
      </c>
      <c r="N1399" s="59" t="s">
        <v>18</v>
      </c>
      <c r="Q1399" s="58"/>
      <c r="R1399" s="591"/>
    </row>
    <row r="1400">
      <c r="A1400" s="63" t="s">
        <v>12079</v>
      </c>
      <c r="B1400" s="60" t="s">
        <v>14667</v>
      </c>
      <c r="C1400" s="60" t="s">
        <v>571</v>
      </c>
      <c r="D1400" s="63" t="s">
        <v>18</v>
      </c>
      <c r="E1400" s="63" t="s">
        <v>14670</v>
      </c>
      <c r="F1400" s="63" t="s">
        <v>1608</v>
      </c>
      <c r="G1400" s="60" t="s">
        <v>18</v>
      </c>
      <c r="H1400" s="126">
        <v>43213.0</v>
      </c>
      <c r="I1400" s="126">
        <v>43215.0</v>
      </c>
      <c r="J1400" s="121" t="s">
        <v>14674</v>
      </c>
      <c r="K1400" s="125">
        <v>8979815.0</v>
      </c>
      <c r="L1400" s="60" t="s">
        <v>18</v>
      </c>
      <c r="M1400" s="63" t="s">
        <v>18</v>
      </c>
      <c r="N1400" s="59" t="s">
        <v>18</v>
      </c>
      <c r="Q1400" s="58"/>
      <c r="R1400" s="591"/>
    </row>
    <row r="1401" ht="26.25" customHeight="1">
      <c r="A1401" s="63" t="s">
        <v>12079</v>
      </c>
      <c r="B1401" s="60" t="s">
        <v>8503</v>
      </c>
      <c r="C1401" s="60" t="s">
        <v>14675</v>
      </c>
      <c r="D1401" s="63">
        <v>856.0</v>
      </c>
      <c r="E1401" s="63" t="s">
        <v>14676</v>
      </c>
      <c r="F1401" s="63" t="s">
        <v>1608</v>
      </c>
      <c r="G1401" s="60" t="s">
        <v>14677</v>
      </c>
      <c r="H1401" s="126">
        <v>43326.0</v>
      </c>
      <c r="I1401" s="126">
        <v>43334.0</v>
      </c>
      <c r="J1401" s="121" t="s">
        <v>14678</v>
      </c>
      <c r="K1401" s="59" t="s">
        <v>18</v>
      </c>
      <c r="L1401" s="60" t="s">
        <v>18</v>
      </c>
      <c r="M1401" s="61" t="s">
        <v>18</v>
      </c>
      <c r="N1401" s="66" t="s">
        <v>18</v>
      </c>
      <c r="Q1401" s="58"/>
      <c r="R1401" s="591"/>
    </row>
    <row r="1402">
      <c r="A1402" s="63" t="s">
        <v>12103</v>
      </c>
      <c r="B1402" s="60" t="s">
        <v>14679</v>
      </c>
      <c r="C1402" s="60" t="s">
        <v>4904</v>
      </c>
      <c r="D1402" s="63">
        <v>864.0</v>
      </c>
      <c r="E1402" s="63" t="s">
        <v>14680</v>
      </c>
      <c r="F1402" s="63" t="s">
        <v>1608</v>
      </c>
      <c r="G1402" s="60" t="s">
        <v>5060</v>
      </c>
      <c r="H1402" s="126">
        <v>43329.0</v>
      </c>
      <c r="I1402" s="126">
        <v>43343.0</v>
      </c>
      <c r="J1402" s="121" t="s">
        <v>14681</v>
      </c>
      <c r="K1402" s="63" t="s">
        <v>18</v>
      </c>
      <c r="L1402" s="60" t="s">
        <v>18</v>
      </c>
      <c r="M1402" s="63" t="s">
        <v>18</v>
      </c>
      <c r="N1402" s="59" t="s">
        <v>18</v>
      </c>
      <c r="Q1402" s="58"/>
      <c r="R1402" s="591"/>
    </row>
    <row r="1403">
      <c r="A1403" s="63">
        <v>2.0</v>
      </c>
      <c r="B1403" s="60" t="s">
        <v>951</v>
      </c>
      <c r="C1403" s="60" t="s">
        <v>14682</v>
      </c>
      <c r="D1403" s="63">
        <v>951.0</v>
      </c>
      <c r="E1403" s="63" t="s">
        <v>14680</v>
      </c>
      <c r="F1403" s="63" t="s">
        <v>1608</v>
      </c>
      <c r="G1403" s="60" t="s">
        <v>5060</v>
      </c>
      <c r="H1403" s="126">
        <v>43353.0</v>
      </c>
      <c r="I1403" s="126">
        <v>43355.0</v>
      </c>
      <c r="J1403" s="121" t="s">
        <v>14683</v>
      </c>
      <c r="K1403" s="59" t="s">
        <v>18</v>
      </c>
      <c r="L1403" s="60" t="s">
        <v>18</v>
      </c>
      <c r="M1403" s="63" t="s">
        <v>18</v>
      </c>
      <c r="N1403" s="66" t="s">
        <v>18</v>
      </c>
      <c r="Q1403" s="58"/>
      <c r="R1403" s="591"/>
    </row>
    <row r="1404">
      <c r="A1404" s="63">
        <v>2.0</v>
      </c>
      <c r="B1404" s="60" t="s">
        <v>951</v>
      </c>
      <c r="C1404" s="60" t="s">
        <v>14682</v>
      </c>
      <c r="D1404" s="63">
        <v>751.0</v>
      </c>
      <c r="E1404" s="63" t="s">
        <v>14680</v>
      </c>
      <c r="F1404" s="63" t="s">
        <v>1608</v>
      </c>
      <c r="G1404" s="60" t="s">
        <v>18</v>
      </c>
      <c r="H1404" s="126">
        <v>43357.0</v>
      </c>
      <c r="I1404" s="126">
        <v>43371.0</v>
      </c>
      <c r="J1404" s="121" t="s">
        <v>14684</v>
      </c>
      <c r="K1404" s="59" t="s">
        <v>18</v>
      </c>
      <c r="L1404" s="60" t="s">
        <v>18</v>
      </c>
      <c r="M1404" s="63" t="s">
        <v>18</v>
      </c>
      <c r="N1404" s="66" t="s">
        <v>18</v>
      </c>
      <c r="Q1404" s="58"/>
      <c r="R1404" s="591"/>
    </row>
    <row r="1405" ht="24.0" customHeight="1">
      <c r="A1405" s="63" t="s">
        <v>12103</v>
      </c>
      <c r="B1405" s="60" t="s">
        <v>5582</v>
      </c>
      <c r="C1405" s="60" t="s">
        <v>93</v>
      </c>
      <c r="D1405" s="63">
        <v>869.0</v>
      </c>
      <c r="E1405" s="63" t="s">
        <v>8795</v>
      </c>
      <c r="F1405" s="63" t="s">
        <v>1608</v>
      </c>
      <c r="G1405" s="60" t="s">
        <v>18</v>
      </c>
      <c r="H1405" s="126">
        <v>43329.0</v>
      </c>
      <c r="I1405" s="126">
        <v>43332.0</v>
      </c>
      <c r="J1405" s="121" t="s">
        <v>14685</v>
      </c>
      <c r="K1405" s="125">
        <v>1289186.0</v>
      </c>
      <c r="L1405" s="60" t="s">
        <v>18</v>
      </c>
      <c r="M1405" s="63" t="s">
        <v>18</v>
      </c>
      <c r="N1405" s="59" t="s">
        <v>18</v>
      </c>
      <c r="Q1405" s="58"/>
      <c r="R1405" s="591"/>
    </row>
    <row r="1406" ht="24.75" customHeight="1">
      <c r="A1406" s="63" t="s">
        <v>12103</v>
      </c>
      <c r="B1406" s="60" t="s">
        <v>5582</v>
      </c>
      <c r="C1406" s="60" t="s">
        <v>93</v>
      </c>
      <c r="D1406" s="63">
        <v>869.0</v>
      </c>
      <c r="E1406" s="63" t="s">
        <v>8795</v>
      </c>
      <c r="F1406" s="63" t="s">
        <v>1608</v>
      </c>
      <c r="G1406" s="60" t="s">
        <v>18</v>
      </c>
      <c r="H1406" s="126">
        <v>43333.0</v>
      </c>
      <c r="I1406" s="126">
        <v>43333.0</v>
      </c>
      <c r="J1406" s="121" t="s">
        <v>14686</v>
      </c>
      <c r="K1406" s="125">
        <v>1199686.0</v>
      </c>
      <c r="L1406" s="60" t="s">
        <v>18</v>
      </c>
      <c r="M1406" s="63" t="s">
        <v>18</v>
      </c>
      <c r="N1406" s="59" t="s">
        <v>18</v>
      </c>
      <c r="Q1406" s="58"/>
      <c r="R1406" s="591"/>
    </row>
    <row r="1407">
      <c r="A1407" s="63" t="s">
        <v>12103</v>
      </c>
      <c r="B1407" s="60" t="s">
        <v>5582</v>
      </c>
      <c r="C1407" s="60" t="s">
        <v>93</v>
      </c>
      <c r="D1407" s="63" t="s">
        <v>18</v>
      </c>
      <c r="E1407" s="63" t="s">
        <v>8795</v>
      </c>
      <c r="F1407" s="63" t="s">
        <v>1608</v>
      </c>
      <c r="G1407" s="60" t="s">
        <v>18</v>
      </c>
      <c r="H1407" s="126">
        <v>43374.0</v>
      </c>
      <c r="I1407" s="126">
        <v>43384.0</v>
      </c>
      <c r="J1407" s="121" t="s">
        <v>14687</v>
      </c>
      <c r="K1407" s="125">
        <v>1199686.0</v>
      </c>
      <c r="L1407" s="60" t="s">
        <v>18</v>
      </c>
      <c r="M1407" s="63" t="s">
        <v>18</v>
      </c>
      <c r="N1407" s="59" t="s">
        <v>18</v>
      </c>
      <c r="Q1407" s="58"/>
      <c r="R1407" s="591"/>
    </row>
    <row r="1408">
      <c r="A1408" s="63" t="s">
        <v>12103</v>
      </c>
      <c r="B1408" s="60" t="s">
        <v>5582</v>
      </c>
      <c r="C1408" s="60" t="s">
        <v>93</v>
      </c>
      <c r="D1408" s="63" t="s">
        <v>18</v>
      </c>
      <c r="E1408" s="63" t="s">
        <v>8795</v>
      </c>
      <c r="F1408" s="63" t="s">
        <v>1608</v>
      </c>
      <c r="G1408" s="60" t="s">
        <v>18</v>
      </c>
      <c r="H1408" s="126">
        <v>43389.0</v>
      </c>
      <c r="I1408" s="126">
        <v>43406.0</v>
      </c>
      <c r="J1408" s="121" t="s">
        <v>14688</v>
      </c>
      <c r="K1408" s="125">
        <v>1199686.0</v>
      </c>
      <c r="L1408" s="60" t="s">
        <v>8908</v>
      </c>
      <c r="M1408" s="63" t="s">
        <v>18</v>
      </c>
      <c r="N1408" s="59" t="s">
        <v>18</v>
      </c>
      <c r="Q1408" s="58"/>
      <c r="R1408" s="591"/>
    </row>
    <row r="1409" ht="27.0" customHeight="1">
      <c r="A1409" s="63" t="s">
        <v>12103</v>
      </c>
      <c r="B1409" s="60" t="s">
        <v>5582</v>
      </c>
      <c r="C1409" s="60" t="s">
        <v>93</v>
      </c>
      <c r="D1409" s="63">
        <v>1145.0</v>
      </c>
      <c r="E1409" s="63" t="s">
        <v>8795</v>
      </c>
      <c r="F1409" s="63" t="s">
        <v>1608</v>
      </c>
      <c r="G1409" s="60" t="s">
        <v>18</v>
      </c>
      <c r="H1409" s="126">
        <v>43413.0</v>
      </c>
      <c r="I1409" s="126">
        <v>43413.0</v>
      </c>
      <c r="J1409" s="121" t="s">
        <v>14689</v>
      </c>
      <c r="K1409" s="125">
        <v>1199686.0</v>
      </c>
      <c r="L1409" s="60" t="s">
        <v>8796</v>
      </c>
      <c r="M1409" s="63" t="s">
        <v>18</v>
      </c>
      <c r="N1409" s="59" t="s">
        <v>18</v>
      </c>
      <c r="Q1409" s="58"/>
      <c r="R1409" s="591"/>
    </row>
    <row r="1410">
      <c r="A1410" s="63" t="s">
        <v>12103</v>
      </c>
      <c r="B1410" s="60" t="s">
        <v>5582</v>
      </c>
      <c r="C1410" s="60" t="s">
        <v>93</v>
      </c>
      <c r="D1410" s="63" t="s">
        <v>18</v>
      </c>
      <c r="E1410" s="63" t="s">
        <v>8795</v>
      </c>
      <c r="F1410" s="63" t="s">
        <v>1608</v>
      </c>
      <c r="G1410" s="60" t="s">
        <v>18</v>
      </c>
      <c r="H1410" s="126">
        <v>43426.0</v>
      </c>
      <c r="I1410" s="126">
        <v>43426.0</v>
      </c>
      <c r="J1410" s="121" t="s">
        <v>13121</v>
      </c>
      <c r="K1410" s="125">
        <v>1199686.0</v>
      </c>
      <c r="L1410" s="60" t="s">
        <v>8796</v>
      </c>
      <c r="M1410" s="61" t="s">
        <v>8797</v>
      </c>
      <c r="N1410" s="66">
        <v>359905.8</v>
      </c>
      <c r="Q1410" s="58"/>
      <c r="R1410" s="591"/>
    </row>
    <row r="1411">
      <c r="A1411" s="63" t="s">
        <v>12079</v>
      </c>
      <c r="B1411" s="60" t="s">
        <v>14690</v>
      </c>
      <c r="C1411" s="60" t="s">
        <v>120</v>
      </c>
      <c r="D1411" s="156"/>
      <c r="E1411" s="63" t="s">
        <v>14691</v>
      </c>
      <c r="F1411" s="63" t="s">
        <v>1608</v>
      </c>
      <c r="G1411" s="248"/>
      <c r="H1411" s="126">
        <v>43433.0</v>
      </c>
      <c r="I1411" s="126">
        <v>43438.0</v>
      </c>
      <c r="J1411" s="121" t="s">
        <v>14692</v>
      </c>
      <c r="K1411" s="125">
        <v>880303.0</v>
      </c>
      <c r="L1411" s="60" t="s">
        <v>18</v>
      </c>
      <c r="M1411" s="63" t="s">
        <v>18</v>
      </c>
      <c r="N1411" s="59" t="s">
        <v>18</v>
      </c>
      <c r="Q1411" s="58"/>
      <c r="R1411" s="591"/>
    </row>
    <row r="1412">
      <c r="A1412" s="63" t="s">
        <v>577</v>
      </c>
      <c r="B1412" s="60" t="s">
        <v>5256</v>
      </c>
      <c r="C1412" s="63" t="s">
        <v>577</v>
      </c>
      <c r="D1412" s="63">
        <v>870.0</v>
      </c>
      <c r="E1412" s="63" t="s">
        <v>8802</v>
      </c>
      <c r="F1412" s="63" t="s">
        <v>1608</v>
      </c>
      <c r="G1412" s="60" t="s">
        <v>18</v>
      </c>
      <c r="H1412" s="126">
        <v>43332.0</v>
      </c>
      <c r="I1412" s="126">
        <v>43332.0</v>
      </c>
      <c r="J1412" s="121" t="s">
        <v>14693</v>
      </c>
      <c r="K1412" s="59">
        <v>392500.0</v>
      </c>
      <c r="L1412" s="60" t="s">
        <v>18</v>
      </c>
      <c r="M1412" s="63" t="s">
        <v>18</v>
      </c>
      <c r="N1412" s="59" t="s">
        <v>18</v>
      </c>
      <c r="Q1412" s="58"/>
      <c r="R1412" s="591"/>
    </row>
    <row r="1413" ht="83.25" customHeight="1">
      <c r="A1413" s="63" t="s">
        <v>12103</v>
      </c>
      <c r="B1413" s="60" t="s">
        <v>8467</v>
      </c>
      <c r="C1413" s="60" t="s">
        <v>1319</v>
      </c>
      <c r="D1413" s="63" t="s">
        <v>18</v>
      </c>
      <c r="E1413" s="63" t="s">
        <v>8802</v>
      </c>
      <c r="F1413" s="63" t="s">
        <v>1608</v>
      </c>
      <c r="G1413" s="60" t="s">
        <v>18</v>
      </c>
      <c r="H1413" s="126">
        <v>43333.0</v>
      </c>
      <c r="I1413" s="126">
        <v>43334.0</v>
      </c>
      <c r="J1413" s="393" t="s">
        <v>14694</v>
      </c>
      <c r="K1413" s="59">
        <v>392500.0</v>
      </c>
      <c r="L1413" s="60" t="s">
        <v>8803</v>
      </c>
      <c r="M1413" s="63" t="s">
        <v>18</v>
      </c>
      <c r="N1413" s="59" t="s">
        <v>18</v>
      </c>
      <c r="Q1413" s="58"/>
      <c r="R1413" s="591"/>
    </row>
    <row r="1414" ht="52.5" customHeight="1">
      <c r="A1414" s="63" t="s">
        <v>12103</v>
      </c>
      <c r="B1414" s="60" t="s">
        <v>8467</v>
      </c>
      <c r="C1414" s="60" t="s">
        <v>1319</v>
      </c>
      <c r="D1414" s="63" t="s">
        <v>18</v>
      </c>
      <c r="E1414" s="63" t="s">
        <v>8802</v>
      </c>
      <c r="F1414" s="63" t="s">
        <v>1608</v>
      </c>
      <c r="G1414" s="60" t="s">
        <v>18</v>
      </c>
      <c r="H1414" s="126">
        <v>43474.0</v>
      </c>
      <c r="I1414" s="126">
        <v>43474.0</v>
      </c>
      <c r="J1414" s="393" t="s">
        <v>13436</v>
      </c>
      <c r="K1414" s="59">
        <v>392500.0</v>
      </c>
      <c r="L1414" s="60" t="s">
        <v>8803</v>
      </c>
      <c r="M1414" s="61" t="s">
        <v>577</v>
      </c>
      <c r="N1414" s="66">
        <v>117750.0</v>
      </c>
      <c r="Q1414" s="58"/>
      <c r="R1414" s="591"/>
    </row>
    <row r="1415" ht="52.5" customHeight="1">
      <c r="A1415" s="63" t="s">
        <v>12079</v>
      </c>
      <c r="B1415" s="60" t="s">
        <v>14695</v>
      </c>
      <c r="C1415" s="60" t="s">
        <v>266</v>
      </c>
      <c r="D1415" s="63">
        <v>873.0</v>
      </c>
      <c r="E1415" s="63" t="s">
        <v>14696</v>
      </c>
      <c r="F1415" s="63" t="s">
        <v>1608</v>
      </c>
      <c r="G1415" s="60" t="s">
        <v>5060</v>
      </c>
      <c r="H1415" s="126">
        <v>43332.0</v>
      </c>
      <c r="I1415" s="126">
        <v>43335.0</v>
      </c>
      <c r="J1415" s="121" t="s">
        <v>14697</v>
      </c>
      <c r="K1415" s="63" t="s">
        <v>18</v>
      </c>
      <c r="L1415" s="60" t="s">
        <v>18</v>
      </c>
      <c r="M1415" s="63" t="s">
        <v>18</v>
      </c>
      <c r="N1415" s="59" t="s">
        <v>18</v>
      </c>
      <c r="Q1415" s="58"/>
      <c r="R1415" s="591"/>
    </row>
    <row r="1416" ht="27.75" customHeight="1">
      <c r="A1416" s="63" t="s">
        <v>12103</v>
      </c>
      <c r="B1416" s="60" t="s">
        <v>108</v>
      </c>
      <c r="C1416" s="60" t="s">
        <v>14698</v>
      </c>
      <c r="D1416" s="63" t="s">
        <v>18</v>
      </c>
      <c r="E1416" s="63" t="s">
        <v>14699</v>
      </c>
      <c r="F1416" s="63" t="s">
        <v>1608</v>
      </c>
      <c r="G1416" s="60" t="s">
        <v>18</v>
      </c>
      <c r="H1416" s="126">
        <v>43335.0</v>
      </c>
      <c r="I1416" s="126">
        <v>43336.0</v>
      </c>
      <c r="J1416" s="121" t="s">
        <v>14700</v>
      </c>
      <c r="K1416" s="59">
        <v>165441.0</v>
      </c>
      <c r="L1416" s="60" t="s">
        <v>14701</v>
      </c>
      <c r="M1416" s="63" t="s">
        <v>18</v>
      </c>
      <c r="N1416" s="59" t="s">
        <v>18</v>
      </c>
      <c r="Q1416" s="58"/>
      <c r="R1416" s="591"/>
    </row>
    <row r="1417" ht="34.5" customHeight="1">
      <c r="A1417" s="63" t="s">
        <v>12103</v>
      </c>
      <c r="B1417" s="60" t="s">
        <v>108</v>
      </c>
      <c r="C1417" s="60" t="s">
        <v>14698</v>
      </c>
      <c r="D1417" s="63" t="s">
        <v>18</v>
      </c>
      <c r="E1417" s="63" t="s">
        <v>14699</v>
      </c>
      <c r="F1417" s="63" t="s">
        <v>1608</v>
      </c>
      <c r="G1417" s="60" t="s">
        <v>18</v>
      </c>
      <c r="H1417" s="126">
        <v>43346.0</v>
      </c>
      <c r="I1417" s="64">
        <v>43346.0</v>
      </c>
      <c r="J1417" s="121" t="s">
        <v>14702</v>
      </c>
      <c r="K1417" s="59">
        <v>165441.0</v>
      </c>
      <c r="L1417" s="60" t="s">
        <v>14701</v>
      </c>
      <c r="M1417" s="61" t="s">
        <v>14703</v>
      </c>
      <c r="N1417" s="59" t="s">
        <v>18</v>
      </c>
      <c r="Q1417" s="58"/>
      <c r="R1417" s="591"/>
    </row>
    <row r="1418" ht="36.0" customHeight="1">
      <c r="A1418" s="63" t="s">
        <v>12103</v>
      </c>
      <c r="B1418" s="60" t="s">
        <v>108</v>
      </c>
      <c r="C1418" s="60" t="s">
        <v>14698</v>
      </c>
      <c r="D1418" s="63" t="s">
        <v>18</v>
      </c>
      <c r="E1418" s="63" t="s">
        <v>14699</v>
      </c>
      <c r="F1418" s="63" t="s">
        <v>1608</v>
      </c>
      <c r="G1418" s="60" t="s">
        <v>18</v>
      </c>
      <c r="H1418" s="126">
        <v>43348.0</v>
      </c>
      <c r="I1418" s="64">
        <v>43348.0</v>
      </c>
      <c r="J1418" s="121" t="s">
        <v>13902</v>
      </c>
      <c r="K1418" s="59">
        <v>165441.0</v>
      </c>
      <c r="L1418" s="60" t="s">
        <v>14701</v>
      </c>
      <c r="M1418" s="61" t="s">
        <v>14703</v>
      </c>
      <c r="N1418" s="66">
        <v>165441.0</v>
      </c>
      <c r="Q1418" s="58"/>
      <c r="R1418" s="591"/>
    </row>
    <row r="1419" ht="36.0" customHeight="1">
      <c r="A1419" s="63" t="s">
        <v>12079</v>
      </c>
      <c r="B1419" s="60" t="s">
        <v>11221</v>
      </c>
      <c r="C1419" s="60" t="s">
        <v>153</v>
      </c>
      <c r="D1419" s="63" t="s">
        <v>18</v>
      </c>
      <c r="E1419" s="63" t="s">
        <v>14704</v>
      </c>
      <c r="F1419" s="63" t="s">
        <v>1608</v>
      </c>
      <c r="G1419" s="60" t="s">
        <v>2440</v>
      </c>
      <c r="H1419" s="126">
        <v>43132.0</v>
      </c>
      <c r="I1419" s="126">
        <v>43132.0</v>
      </c>
      <c r="J1419" s="121" t="s">
        <v>14705</v>
      </c>
      <c r="K1419" s="59">
        <v>674024.0</v>
      </c>
      <c r="L1419" s="60" t="s">
        <v>14706</v>
      </c>
      <c r="M1419" s="61" t="s">
        <v>14707</v>
      </c>
      <c r="N1419" s="66">
        <v>9012.0</v>
      </c>
      <c r="Q1419" s="58"/>
      <c r="R1419" s="591"/>
    </row>
    <row r="1420" ht="36.0" customHeight="1">
      <c r="A1420" s="63" t="s">
        <v>12079</v>
      </c>
      <c r="B1420" s="60" t="s">
        <v>11221</v>
      </c>
      <c r="C1420" s="60" t="s">
        <v>153</v>
      </c>
      <c r="D1420" s="63" t="s">
        <v>18</v>
      </c>
      <c r="E1420" s="63" t="s">
        <v>14704</v>
      </c>
      <c r="F1420" s="63" t="s">
        <v>1608</v>
      </c>
      <c r="G1420" s="60" t="s">
        <v>2440</v>
      </c>
      <c r="H1420" s="126">
        <v>43130.0</v>
      </c>
      <c r="I1420" s="126">
        <v>43130.0</v>
      </c>
      <c r="J1420" s="121" t="s">
        <v>14708</v>
      </c>
      <c r="K1420" s="59">
        <v>674024.0</v>
      </c>
      <c r="L1420" s="60" t="s">
        <v>14706</v>
      </c>
      <c r="M1420" s="61" t="s">
        <v>14707</v>
      </c>
      <c r="N1420" s="66">
        <v>328000.0</v>
      </c>
      <c r="Q1420" s="58"/>
      <c r="R1420" s="591"/>
    </row>
    <row r="1421">
      <c r="A1421" s="63" t="s">
        <v>12079</v>
      </c>
      <c r="B1421" s="60" t="s">
        <v>11221</v>
      </c>
      <c r="C1421" s="60" t="s">
        <v>153</v>
      </c>
      <c r="D1421" s="63" t="s">
        <v>18</v>
      </c>
      <c r="E1421" s="63" t="s">
        <v>14704</v>
      </c>
      <c r="F1421" s="63" t="s">
        <v>1608</v>
      </c>
      <c r="G1421" s="60" t="s">
        <v>2440</v>
      </c>
      <c r="H1421" s="126">
        <v>43283.0</v>
      </c>
      <c r="I1421" s="126">
        <v>43283.0</v>
      </c>
      <c r="J1421" s="121" t="s">
        <v>14709</v>
      </c>
      <c r="K1421" s="59">
        <v>674024.0</v>
      </c>
      <c r="L1421" s="60" t="s">
        <v>14706</v>
      </c>
      <c r="M1421" s="61" t="s">
        <v>14707</v>
      </c>
      <c r="N1421" s="66">
        <v>337012.0</v>
      </c>
      <c r="Q1421" s="58"/>
      <c r="R1421" s="591"/>
    </row>
    <row r="1422">
      <c r="A1422" s="63" t="s">
        <v>12103</v>
      </c>
      <c r="B1422" s="60" t="s">
        <v>108</v>
      </c>
      <c r="C1422" s="60" t="s">
        <v>14710</v>
      </c>
      <c r="D1422" s="63" t="s">
        <v>18</v>
      </c>
      <c r="E1422" s="63" t="s">
        <v>14711</v>
      </c>
      <c r="F1422" s="63" t="s">
        <v>1608</v>
      </c>
      <c r="G1422" s="60" t="s">
        <v>5736</v>
      </c>
      <c r="H1422" s="126">
        <v>43118.0</v>
      </c>
      <c r="I1422" s="126">
        <v>43118.0</v>
      </c>
      <c r="J1422" s="121" t="s">
        <v>13526</v>
      </c>
      <c r="K1422" s="59">
        <v>499598.0</v>
      </c>
      <c r="L1422" s="60" t="s">
        <v>14712</v>
      </c>
      <c r="M1422" s="61" t="s">
        <v>14713</v>
      </c>
      <c r="N1422" s="66">
        <v>199839.28</v>
      </c>
      <c r="Q1422" s="58"/>
      <c r="R1422" s="591"/>
    </row>
    <row r="1423">
      <c r="A1423" s="63" t="s">
        <v>12103</v>
      </c>
      <c r="B1423" s="60" t="s">
        <v>108</v>
      </c>
      <c r="C1423" s="60" t="s">
        <v>14710</v>
      </c>
      <c r="D1423" s="63" t="s">
        <v>18</v>
      </c>
      <c r="E1423" s="63" t="s">
        <v>14711</v>
      </c>
      <c r="F1423" s="63" t="s">
        <v>1608</v>
      </c>
      <c r="G1423" s="60" t="s">
        <v>5736</v>
      </c>
      <c r="H1423" s="126">
        <v>43314.0</v>
      </c>
      <c r="I1423" s="126">
        <v>43314.0</v>
      </c>
      <c r="J1423" s="121" t="s">
        <v>14714</v>
      </c>
      <c r="K1423" s="59">
        <v>499598.0</v>
      </c>
      <c r="L1423" s="60" t="s">
        <v>14712</v>
      </c>
      <c r="M1423" s="61" t="s">
        <v>14713</v>
      </c>
      <c r="N1423" s="66">
        <v>299758.72</v>
      </c>
      <c r="Q1423" s="58"/>
      <c r="R1423" s="591"/>
    </row>
    <row r="1424">
      <c r="A1424" s="63" t="s">
        <v>12079</v>
      </c>
      <c r="B1424" s="60" t="s">
        <v>5511</v>
      </c>
      <c r="C1424" s="60" t="s">
        <v>93</v>
      </c>
      <c r="D1424" s="63" t="s">
        <v>18</v>
      </c>
      <c r="E1424" s="63" t="s">
        <v>14715</v>
      </c>
      <c r="F1424" s="63" t="s">
        <v>1608</v>
      </c>
      <c r="G1424" s="60" t="s">
        <v>18</v>
      </c>
      <c r="H1424" s="126">
        <v>43161.0</v>
      </c>
      <c r="I1424" s="126">
        <v>43161.0</v>
      </c>
      <c r="J1424" s="121" t="s">
        <v>14716</v>
      </c>
      <c r="K1424" s="59">
        <v>2419050.0</v>
      </c>
      <c r="L1424" s="60" t="s">
        <v>18</v>
      </c>
      <c r="M1424" s="63" t="s">
        <v>18</v>
      </c>
      <c r="N1424" s="59" t="s">
        <v>18</v>
      </c>
      <c r="Q1424" s="58"/>
      <c r="R1424" s="591"/>
    </row>
    <row r="1425">
      <c r="A1425" s="63" t="s">
        <v>12079</v>
      </c>
      <c r="B1425" s="60" t="s">
        <v>5511</v>
      </c>
      <c r="C1425" s="60" t="s">
        <v>93</v>
      </c>
      <c r="D1425" s="63" t="s">
        <v>14717</v>
      </c>
      <c r="E1425" s="63" t="s">
        <v>14718</v>
      </c>
      <c r="F1425" s="63" t="s">
        <v>1608</v>
      </c>
      <c r="G1425" s="60" t="s">
        <v>18</v>
      </c>
      <c r="H1425" s="126">
        <v>43294.0</v>
      </c>
      <c r="I1425" s="126">
        <v>43294.0</v>
      </c>
      <c r="J1425" s="121" t="s">
        <v>14719</v>
      </c>
      <c r="K1425" s="59">
        <v>2547823.0</v>
      </c>
      <c r="L1425" s="60" t="s">
        <v>18</v>
      </c>
      <c r="M1425" s="63" t="s">
        <v>18</v>
      </c>
      <c r="N1425" s="59" t="s">
        <v>18</v>
      </c>
      <c r="Q1425" s="58"/>
      <c r="R1425" s="591"/>
    </row>
    <row r="1426">
      <c r="A1426" s="63" t="s">
        <v>12079</v>
      </c>
      <c r="B1426" s="60" t="s">
        <v>5511</v>
      </c>
      <c r="C1426" s="60" t="s">
        <v>93</v>
      </c>
      <c r="D1426" s="63" t="s">
        <v>18</v>
      </c>
      <c r="E1426" s="63" t="s">
        <v>14718</v>
      </c>
      <c r="F1426" s="63" t="s">
        <v>1608</v>
      </c>
      <c r="G1426" s="60" t="s">
        <v>18</v>
      </c>
      <c r="H1426" s="126">
        <v>43328.0</v>
      </c>
      <c r="I1426" s="126">
        <v>43329.0</v>
      </c>
      <c r="J1426" s="121" t="s">
        <v>14720</v>
      </c>
      <c r="K1426" s="59">
        <v>2547823.0</v>
      </c>
      <c r="L1426" s="60" t="s">
        <v>18</v>
      </c>
      <c r="M1426" s="63" t="s">
        <v>18</v>
      </c>
      <c r="N1426" s="59" t="s">
        <v>18</v>
      </c>
      <c r="Q1426" s="58"/>
      <c r="R1426" s="591"/>
    </row>
    <row r="1427" ht="24.75" customHeight="1">
      <c r="A1427" s="63">
        <v>2.0</v>
      </c>
      <c r="B1427" s="60" t="s">
        <v>7542</v>
      </c>
      <c r="C1427" s="60" t="s">
        <v>14721</v>
      </c>
      <c r="D1427" s="63">
        <v>914.0</v>
      </c>
      <c r="E1427" s="63" t="s">
        <v>14722</v>
      </c>
      <c r="F1427" s="63" t="s">
        <v>1608</v>
      </c>
      <c r="G1427" s="60" t="s">
        <v>5736</v>
      </c>
      <c r="H1427" s="126">
        <v>43342.0</v>
      </c>
      <c r="I1427" s="126">
        <v>43383.0</v>
      </c>
      <c r="J1427" s="121" t="s">
        <v>14723</v>
      </c>
      <c r="K1427" s="59">
        <v>8.4120016E7</v>
      </c>
      <c r="L1427" s="60" t="s">
        <v>18</v>
      </c>
      <c r="M1427" s="63" t="s">
        <v>18</v>
      </c>
      <c r="N1427" s="59" t="s">
        <v>18</v>
      </c>
      <c r="Q1427" s="58"/>
      <c r="R1427" s="591"/>
    </row>
    <row r="1428" ht="24.75" customHeight="1">
      <c r="A1428" s="63">
        <v>2.0</v>
      </c>
      <c r="B1428" s="60" t="s">
        <v>108</v>
      </c>
      <c r="C1428" s="60" t="s">
        <v>266</v>
      </c>
      <c r="D1428" s="63">
        <v>912.0</v>
      </c>
      <c r="E1428" s="63" t="s">
        <v>14724</v>
      </c>
      <c r="F1428" s="63" t="s">
        <v>1608</v>
      </c>
      <c r="G1428" s="60" t="s">
        <v>18</v>
      </c>
      <c r="H1428" s="126">
        <v>43343.0</v>
      </c>
      <c r="I1428" s="126">
        <v>43348.0</v>
      </c>
      <c r="J1428" s="121" t="s">
        <v>14725</v>
      </c>
      <c r="K1428" s="59">
        <v>2.4136058E7</v>
      </c>
      <c r="L1428" s="60" t="s">
        <v>18</v>
      </c>
      <c r="M1428" s="63" t="s">
        <v>18</v>
      </c>
      <c r="N1428" s="59" t="s">
        <v>18</v>
      </c>
      <c r="Q1428" s="58"/>
      <c r="R1428" s="591"/>
    </row>
    <row r="1429" ht="24.75" customHeight="1">
      <c r="A1429" s="63">
        <v>2.0</v>
      </c>
      <c r="B1429" s="60" t="s">
        <v>108</v>
      </c>
      <c r="C1429" s="60" t="s">
        <v>266</v>
      </c>
      <c r="D1429" s="63" t="s">
        <v>18</v>
      </c>
      <c r="E1429" s="63" t="s">
        <v>14724</v>
      </c>
      <c r="F1429" s="63" t="s">
        <v>1608</v>
      </c>
      <c r="G1429" s="60" t="s">
        <v>18</v>
      </c>
      <c r="H1429" s="126">
        <v>43417.0</v>
      </c>
      <c r="I1429" s="126">
        <v>43420.0</v>
      </c>
      <c r="J1429" s="121" t="s">
        <v>14726</v>
      </c>
      <c r="K1429" s="59">
        <v>2.4136058E7</v>
      </c>
      <c r="L1429" s="60" t="s">
        <v>18</v>
      </c>
      <c r="M1429" s="63" t="s">
        <v>18</v>
      </c>
      <c r="N1429" s="59" t="s">
        <v>18</v>
      </c>
      <c r="Q1429" s="58"/>
      <c r="R1429" s="591"/>
    </row>
    <row r="1430" ht="24.75" customHeight="1">
      <c r="A1430" s="63">
        <v>2.0</v>
      </c>
      <c r="B1430" s="60" t="s">
        <v>14727</v>
      </c>
      <c r="C1430" s="60" t="s">
        <v>8763</v>
      </c>
      <c r="D1430" s="63" t="s">
        <v>18</v>
      </c>
      <c r="E1430" s="63" t="s">
        <v>14728</v>
      </c>
      <c r="F1430" s="63" t="s">
        <v>1608</v>
      </c>
      <c r="G1430" s="60" t="s">
        <v>5060</v>
      </c>
      <c r="H1430" s="126">
        <v>43348.0</v>
      </c>
      <c r="I1430" s="126">
        <v>43354.0</v>
      </c>
      <c r="J1430" s="121" t="s">
        <v>14729</v>
      </c>
      <c r="K1430" s="59">
        <v>8600000.0</v>
      </c>
      <c r="L1430" s="60" t="s">
        <v>18</v>
      </c>
      <c r="M1430" s="63" t="s">
        <v>18</v>
      </c>
      <c r="N1430" s="59" t="s">
        <v>18</v>
      </c>
      <c r="Q1430" s="58"/>
      <c r="R1430" s="591"/>
    </row>
    <row r="1431">
      <c r="A1431" s="63">
        <v>2.0</v>
      </c>
      <c r="B1431" s="60" t="s">
        <v>127</v>
      </c>
      <c r="C1431" s="60" t="s">
        <v>14730</v>
      </c>
      <c r="D1431" s="63" t="s">
        <v>14731</v>
      </c>
      <c r="E1431" s="63" t="s">
        <v>6896</v>
      </c>
      <c r="F1431" s="63" t="s">
        <v>1608</v>
      </c>
      <c r="G1431" s="60" t="s">
        <v>18</v>
      </c>
      <c r="H1431" s="126">
        <v>43348.0</v>
      </c>
      <c r="I1431" s="126">
        <v>43357.0</v>
      </c>
      <c r="J1431" s="121" t="s">
        <v>14732</v>
      </c>
      <c r="K1431" s="59" t="s">
        <v>18</v>
      </c>
      <c r="L1431" s="60" t="s">
        <v>18</v>
      </c>
      <c r="M1431" s="63" t="s">
        <v>18</v>
      </c>
      <c r="N1431" s="66" t="s">
        <v>18</v>
      </c>
      <c r="Q1431" s="58"/>
      <c r="R1431" s="591"/>
    </row>
    <row r="1432">
      <c r="A1432" s="63">
        <v>2.0</v>
      </c>
      <c r="B1432" s="60" t="s">
        <v>4871</v>
      </c>
      <c r="C1432" s="60" t="s">
        <v>6895</v>
      </c>
      <c r="D1432" s="63">
        <v>729.0</v>
      </c>
      <c r="E1432" s="63" t="s">
        <v>6896</v>
      </c>
      <c r="F1432" s="63" t="s">
        <v>1608</v>
      </c>
      <c r="G1432" s="60" t="s">
        <v>5060</v>
      </c>
      <c r="H1432" s="126">
        <v>43353.0</v>
      </c>
      <c r="I1432" s="126">
        <v>43354.0</v>
      </c>
      <c r="J1432" s="121" t="s">
        <v>14733</v>
      </c>
      <c r="K1432" s="59">
        <v>8.27E7</v>
      </c>
      <c r="L1432" s="60" t="s">
        <v>18</v>
      </c>
      <c r="M1432" s="63" t="s">
        <v>18</v>
      </c>
      <c r="N1432" s="66" t="s">
        <v>18</v>
      </c>
      <c r="Q1432" s="58"/>
      <c r="R1432" s="591"/>
    </row>
    <row r="1433" ht="73.5" customHeight="1">
      <c r="A1433" s="63">
        <v>3.0</v>
      </c>
      <c r="B1433" s="60" t="s">
        <v>127</v>
      </c>
      <c r="C1433" s="60" t="s">
        <v>6895</v>
      </c>
      <c r="D1433" s="63">
        <v>1015.0</v>
      </c>
      <c r="E1433" s="63" t="s">
        <v>6896</v>
      </c>
      <c r="F1433" s="63" t="s">
        <v>1608</v>
      </c>
      <c r="G1433" s="60" t="s">
        <v>5060</v>
      </c>
      <c r="H1433" s="126">
        <v>43374.0</v>
      </c>
      <c r="I1433" s="126">
        <v>43383.0</v>
      </c>
      <c r="J1433" s="121" t="s">
        <v>14734</v>
      </c>
      <c r="K1433" s="59" t="s">
        <v>18</v>
      </c>
      <c r="L1433" s="60" t="s">
        <v>18</v>
      </c>
      <c r="M1433" s="61" t="s">
        <v>18</v>
      </c>
      <c r="N1433" s="66" t="s">
        <v>18</v>
      </c>
      <c r="Q1433" s="58"/>
      <c r="R1433" s="591"/>
    </row>
    <row r="1434">
      <c r="A1434" s="63">
        <v>2.0</v>
      </c>
      <c r="B1434" s="60" t="s">
        <v>4871</v>
      </c>
      <c r="C1434" s="60" t="s">
        <v>6895</v>
      </c>
      <c r="D1434" s="63">
        <v>1097.0</v>
      </c>
      <c r="E1434" s="63" t="s">
        <v>6896</v>
      </c>
      <c r="F1434" s="63" t="s">
        <v>1608</v>
      </c>
      <c r="G1434" s="60" t="s">
        <v>5060</v>
      </c>
      <c r="H1434" s="126">
        <v>43462.0</v>
      </c>
      <c r="I1434" s="63" t="s">
        <v>18</v>
      </c>
      <c r="J1434" s="121" t="s">
        <v>14735</v>
      </c>
      <c r="K1434" s="59">
        <v>4.3654211E7</v>
      </c>
      <c r="L1434" s="60" t="s">
        <v>18</v>
      </c>
      <c r="M1434" s="63" t="s">
        <v>18</v>
      </c>
      <c r="N1434" s="66" t="s">
        <v>18</v>
      </c>
      <c r="Q1434" s="58"/>
      <c r="R1434" s="591"/>
    </row>
    <row r="1435" ht="28.5" customHeight="1">
      <c r="A1435" s="63">
        <v>2.0</v>
      </c>
      <c r="B1435" s="60" t="s">
        <v>4871</v>
      </c>
      <c r="C1435" s="60" t="s">
        <v>6895</v>
      </c>
      <c r="D1435" s="63">
        <v>1022.0</v>
      </c>
      <c r="E1435" s="63" t="s">
        <v>6896</v>
      </c>
      <c r="F1435" s="63" t="s">
        <v>1608</v>
      </c>
      <c r="G1435" s="60" t="s">
        <v>5060</v>
      </c>
      <c r="H1435" s="126">
        <v>43440.0</v>
      </c>
      <c r="I1435" s="126">
        <v>43460.0</v>
      </c>
      <c r="J1435" s="121" t="s">
        <v>14736</v>
      </c>
      <c r="K1435" s="59">
        <v>4.3654211E7</v>
      </c>
      <c r="L1435" s="60" t="s">
        <v>18</v>
      </c>
      <c r="M1435" s="63" t="s">
        <v>18</v>
      </c>
      <c r="N1435" s="66" t="s">
        <v>18</v>
      </c>
      <c r="Q1435" s="58"/>
      <c r="R1435" s="591"/>
    </row>
    <row r="1436" ht="99.0" customHeight="1">
      <c r="A1436" s="63">
        <v>2.0</v>
      </c>
      <c r="B1436" s="60" t="s">
        <v>8829</v>
      </c>
      <c r="C1436" s="60" t="s">
        <v>8830</v>
      </c>
      <c r="D1436" s="63">
        <v>944.0</v>
      </c>
      <c r="E1436" s="63" t="s">
        <v>14737</v>
      </c>
      <c r="F1436" s="63" t="s">
        <v>1608</v>
      </c>
      <c r="G1436" s="60" t="s">
        <v>5736</v>
      </c>
      <c r="H1436" s="126">
        <v>43350.0</v>
      </c>
      <c r="I1436" s="126">
        <v>43377.0</v>
      </c>
      <c r="J1436" s="121" t="s">
        <v>14738</v>
      </c>
      <c r="K1436" s="59">
        <v>8150000.0</v>
      </c>
      <c r="L1436" s="60" t="s">
        <v>18</v>
      </c>
      <c r="M1436" s="63" t="s">
        <v>18</v>
      </c>
      <c r="N1436" s="66" t="s">
        <v>18</v>
      </c>
      <c r="Q1436" s="58"/>
      <c r="R1436" s="591"/>
    </row>
    <row r="1437">
      <c r="A1437" s="63" t="s">
        <v>12103</v>
      </c>
      <c r="B1437" s="60" t="s">
        <v>108</v>
      </c>
      <c r="C1437" s="60" t="s">
        <v>14739</v>
      </c>
      <c r="D1437" s="63" t="s">
        <v>18</v>
      </c>
      <c r="E1437" s="63" t="s">
        <v>14740</v>
      </c>
      <c r="F1437" s="63" t="s">
        <v>1608</v>
      </c>
      <c r="G1437" s="60" t="s">
        <v>18</v>
      </c>
      <c r="H1437" s="126">
        <v>43299.0</v>
      </c>
      <c r="I1437" s="126">
        <v>43299.0</v>
      </c>
      <c r="J1437" s="121" t="s">
        <v>14619</v>
      </c>
      <c r="K1437" s="59">
        <v>444060.0</v>
      </c>
      <c r="L1437" s="60" t="s">
        <v>14741</v>
      </c>
      <c r="M1437" s="61" t="s">
        <v>14742</v>
      </c>
      <c r="N1437" s="66">
        <v>266436.0</v>
      </c>
      <c r="Q1437" s="58"/>
      <c r="R1437" s="591"/>
    </row>
    <row r="1438">
      <c r="A1438" s="63" t="s">
        <v>12175</v>
      </c>
      <c r="B1438" s="60" t="s">
        <v>13473</v>
      </c>
      <c r="C1438" s="60" t="s">
        <v>153</v>
      </c>
      <c r="D1438" s="63" t="s">
        <v>18</v>
      </c>
      <c r="E1438" s="63" t="s">
        <v>14743</v>
      </c>
      <c r="F1438" s="63" t="s">
        <v>1608</v>
      </c>
      <c r="G1438" s="60" t="s">
        <v>18</v>
      </c>
      <c r="H1438" s="126">
        <v>43210.0</v>
      </c>
      <c r="I1438" s="126">
        <v>43213.0</v>
      </c>
      <c r="J1438" s="121" t="s">
        <v>14744</v>
      </c>
      <c r="K1438" s="59">
        <v>1369912.01</v>
      </c>
      <c r="L1438" s="60" t="s">
        <v>14745</v>
      </c>
      <c r="M1438" s="63" t="s">
        <v>18</v>
      </c>
      <c r="N1438" s="59" t="s">
        <v>18</v>
      </c>
      <c r="Q1438" s="58"/>
      <c r="R1438" s="591"/>
    </row>
    <row r="1439">
      <c r="A1439" s="63" t="s">
        <v>12079</v>
      </c>
      <c r="B1439" s="60" t="s">
        <v>14746</v>
      </c>
      <c r="C1439" s="60" t="s">
        <v>153</v>
      </c>
      <c r="D1439" s="63" t="s">
        <v>18</v>
      </c>
      <c r="E1439" s="63" t="s">
        <v>14747</v>
      </c>
      <c r="F1439" s="63" t="s">
        <v>1608</v>
      </c>
      <c r="G1439" s="60" t="s">
        <v>18</v>
      </c>
      <c r="H1439" s="126">
        <v>43161.0</v>
      </c>
      <c r="I1439" s="126">
        <v>43164.0</v>
      </c>
      <c r="J1439" s="121" t="s">
        <v>14748</v>
      </c>
      <c r="K1439" s="59">
        <v>942209.0</v>
      </c>
      <c r="L1439" s="60" t="s">
        <v>18</v>
      </c>
      <c r="M1439" s="63" t="s">
        <v>18</v>
      </c>
      <c r="N1439" s="59" t="s">
        <v>18</v>
      </c>
      <c r="Q1439" s="58"/>
      <c r="R1439" s="591"/>
    </row>
    <row r="1440">
      <c r="A1440" s="63">
        <v>1.0</v>
      </c>
      <c r="B1440" s="60" t="s">
        <v>14746</v>
      </c>
      <c r="C1440" s="60" t="s">
        <v>153</v>
      </c>
      <c r="D1440" s="63" t="s">
        <v>18</v>
      </c>
      <c r="E1440" s="63" t="s">
        <v>14749</v>
      </c>
      <c r="F1440" s="63" t="s">
        <v>1608</v>
      </c>
      <c r="G1440" s="60" t="s">
        <v>18</v>
      </c>
      <c r="H1440" s="126">
        <v>43441.0</v>
      </c>
      <c r="I1440" s="126">
        <v>43445.0</v>
      </c>
      <c r="J1440" s="121" t="s">
        <v>14750</v>
      </c>
      <c r="K1440" s="59">
        <v>1047528.0</v>
      </c>
      <c r="L1440" s="60" t="s">
        <v>18</v>
      </c>
      <c r="M1440" s="63" t="s">
        <v>18</v>
      </c>
      <c r="N1440" s="59" t="s">
        <v>18</v>
      </c>
      <c r="Q1440" s="58"/>
      <c r="R1440" s="591"/>
    </row>
    <row r="1441" ht="49.5" customHeight="1">
      <c r="A1441" s="63" t="s">
        <v>12079</v>
      </c>
      <c r="B1441" s="60" t="s">
        <v>14602</v>
      </c>
      <c r="C1441" s="60" t="s">
        <v>153</v>
      </c>
      <c r="D1441" s="63" t="s">
        <v>18</v>
      </c>
      <c r="E1441" s="63" t="s">
        <v>14751</v>
      </c>
      <c r="F1441" s="63" t="s">
        <v>1608</v>
      </c>
      <c r="G1441" s="60" t="s">
        <v>18</v>
      </c>
      <c r="H1441" s="126">
        <v>43161.0</v>
      </c>
      <c r="I1441" s="126">
        <v>43164.0</v>
      </c>
      <c r="J1441" s="121" t="s">
        <v>14752</v>
      </c>
      <c r="K1441" s="59">
        <v>809182.0</v>
      </c>
      <c r="L1441" s="60" t="s">
        <v>18</v>
      </c>
      <c r="M1441" s="63" t="s">
        <v>18</v>
      </c>
      <c r="N1441" s="59" t="s">
        <v>18</v>
      </c>
      <c r="Q1441" s="58"/>
      <c r="R1441" s="591"/>
    </row>
    <row r="1442">
      <c r="A1442" s="63" t="s">
        <v>12079</v>
      </c>
      <c r="B1442" s="60" t="s">
        <v>14602</v>
      </c>
      <c r="C1442" s="60" t="s">
        <v>153</v>
      </c>
      <c r="D1442" s="63" t="s">
        <v>18</v>
      </c>
      <c r="E1442" s="63" t="s">
        <v>14753</v>
      </c>
      <c r="F1442" s="63" t="s">
        <v>1608</v>
      </c>
      <c r="G1442" s="60" t="s">
        <v>18</v>
      </c>
      <c r="H1442" s="126">
        <v>43164.0</v>
      </c>
      <c r="I1442" s="126">
        <v>43164.0</v>
      </c>
      <c r="J1442" s="121" t="s">
        <v>14754</v>
      </c>
      <c r="K1442" s="59">
        <v>863339.0</v>
      </c>
      <c r="L1442" s="60" t="s">
        <v>18</v>
      </c>
      <c r="M1442" s="63" t="s">
        <v>18</v>
      </c>
      <c r="N1442" s="59" t="s">
        <v>18</v>
      </c>
      <c r="Q1442" s="58"/>
      <c r="R1442" s="591"/>
    </row>
    <row r="1443">
      <c r="A1443" s="63" t="s">
        <v>12175</v>
      </c>
      <c r="B1443" s="60" t="s">
        <v>457</v>
      </c>
      <c r="C1443" s="60" t="s">
        <v>14755</v>
      </c>
      <c r="D1443" s="63">
        <v>619.0</v>
      </c>
      <c r="E1443" s="63" t="s">
        <v>14756</v>
      </c>
      <c r="F1443" s="63" t="s">
        <v>1608</v>
      </c>
      <c r="G1443" s="60" t="s">
        <v>6948</v>
      </c>
      <c r="H1443" s="126">
        <v>43260.0</v>
      </c>
      <c r="I1443" s="126">
        <v>43270.0</v>
      </c>
      <c r="J1443" s="121" t="s">
        <v>14757</v>
      </c>
      <c r="K1443" s="59">
        <v>1.78E7</v>
      </c>
      <c r="L1443" s="60" t="s">
        <v>18</v>
      </c>
      <c r="M1443" s="63" t="s">
        <v>18</v>
      </c>
      <c r="N1443" s="59" t="s">
        <v>18</v>
      </c>
      <c r="Q1443" s="58"/>
      <c r="R1443" s="591"/>
    </row>
    <row r="1444">
      <c r="A1444" s="63" t="s">
        <v>12175</v>
      </c>
      <c r="B1444" s="60" t="s">
        <v>457</v>
      </c>
      <c r="C1444" s="60" t="s">
        <v>14755</v>
      </c>
      <c r="D1444" s="63"/>
      <c r="E1444" s="63" t="s">
        <v>14756</v>
      </c>
      <c r="F1444" s="63" t="s">
        <v>1608</v>
      </c>
      <c r="G1444" s="60" t="s">
        <v>6948</v>
      </c>
      <c r="H1444" s="126">
        <v>43370.0</v>
      </c>
      <c r="I1444" s="126">
        <v>43374.0</v>
      </c>
      <c r="J1444" s="121" t="s">
        <v>14758</v>
      </c>
      <c r="K1444" s="59" t="s">
        <v>18</v>
      </c>
      <c r="L1444" s="60" t="s">
        <v>18</v>
      </c>
      <c r="M1444" s="63" t="s">
        <v>18</v>
      </c>
      <c r="N1444" s="59" t="s">
        <v>18</v>
      </c>
      <c r="Q1444" s="58"/>
      <c r="R1444" s="591"/>
    </row>
    <row r="1445">
      <c r="A1445" s="63" t="s">
        <v>12079</v>
      </c>
      <c r="B1445" s="60" t="s">
        <v>14759</v>
      </c>
      <c r="C1445" s="60" t="s">
        <v>120</v>
      </c>
      <c r="D1445" s="63" t="s">
        <v>18</v>
      </c>
      <c r="E1445" s="63" t="s">
        <v>14760</v>
      </c>
      <c r="F1445" s="63" t="s">
        <v>1608</v>
      </c>
      <c r="G1445" s="60" t="s">
        <v>18</v>
      </c>
      <c r="H1445" s="126">
        <v>43161.0</v>
      </c>
      <c r="I1445" s="76">
        <v>43166.0</v>
      </c>
      <c r="J1445" s="121" t="s">
        <v>14761</v>
      </c>
      <c r="K1445" s="59">
        <v>5177840.0</v>
      </c>
      <c r="L1445" s="60" t="s">
        <v>18</v>
      </c>
      <c r="M1445" s="63" t="s">
        <v>18</v>
      </c>
      <c r="N1445" s="59" t="s">
        <v>18</v>
      </c>
      <c r="Q1445" s="58"/>
      <c r="R1445" s="591"/>
    </row>
    <row r="1446">
      <c r="A1446" s="63">
        <v>1.0</v>
      </c>
      <c r="B1446" s="60" t="s">
        <v>1700</v>
      </c>
      <c r="C1446" s="60" t="s">
        <v>14762</v>
      </c>
      <c r="D1446" s="63" t="s">
        <v>18</v>
      </c>
      <c r="E1446" s="63" t="s">
        <v>14763</v>
      </c>
      <c r="F1446" s="63" t="s">
        <v>1608</v>
      </c>
      <c r="G1446" s="60" t="s">
        <v>6825</v>
      </c>
      <c r="H1446" s="126">
        <v>43371.0</v>
      </c>
      <c r="I1446" s="126">
        <v>43384.0</v>
      </c>
      <c r="J1446" s="121" t="s">
        <v>14764</v>
      </c>
      <c r="K1446" s="59">
        <v>1890000.0</v>
      </c>
      <c r="L1446" s="60" t="s">
        <v>18</v>
      </c>
      <c r="M1446" s="63" t="s">
        <v>18</v>
      </c>
      <c r="N1446" s="59" t="s">
        <v>18</v>
      </c>
      <c r="Q1446" s="58"/>
      <c r="R1446" s="591"/>
    </row>
    <row r="1447">
      <c r="A1447" s="63">
        <v>1.0</v>
      </c>
      <c r="B1447" s="60" t="s">
        <v>1700</v>
      </c>
      <c r="C1447" s="60" t="s">
        <v>14762</v>
      </c>
      <c r="D1447" s="63" t="s">
        <v>18</v>
      </c>
      <c r="E1447" s="63" t="s">
        <v>14763</v>
      </c>
      <c r="F1447" s="63" t="s">
        <v>1608</v>
      </c>
      <c r="G1447" s="60" t="s">
        <v>6825</v>
      </c>
      <c r="H1447" s="126">
        <v>43395.0</v>
      </c>
      <c r="I1447" s="126">
        <v>43398.0</v>
      </c>
      <c r="J1447" s="121" t="s">
        <v>14765</v>
      </c>
      <c r="K1447" s="59">
        <v>2520000.0</v>
      </c>
      <c r="L1447" s="60" t="s">
        <v>18</v>
      </c>
      <c r="M1447" s="63" t="s">
        <v>18</v>
      </c>
      <c r="N1447" s="59" t="s">
        <v>18</v>
      </c>
      <c r="Q1447" s="58"/>
      <c r="R1447" s="591"/>
    </row>
    <row r="1448">
      <c r="A1448" s="63">
        <v>1.0</v>
      </c>
      <c r="B1448" s="60" t="s">
        <v>1700</v>
      </c>
      <c r="C1448" s="60" t="s">
        <v>14762</v>
      </c>
      <c r="D1448" s="63" t="s">
        <v>18</v>
      </c>
      <c r="E1448" s="63" t="s">
        <v>14763</v>
      </c>
      <c r="F1448" s="63" t="s">
        <v>1608</v>
      </c>
      <c r="G1448" s="60" t="s">
        <v>6825</v>
      </c>
      <c r="H1448" s="126">
        <v>43406.0</v>
      </c>
      <c r="I1448" s="126">
        <v>43413.0</v>
      </c>
      <c r="J1448" s="121" t="s">
        <v>14766</v>
      </c>
      <c r="K1448" s="59">
        <v>2520000.0</v>
      </c>
      <c r="L1448" s="60" t="s">
        <v>14767</v>
      </c>
      <c r="M1448" s="63" t="s">
        <v>18</v>
      </c>
      <c r="N1448" s="59" t="s">
        <v>18</v>
      </c>
      <c r="Q1448" s="58"/>
      <c r="R1448" s="591"/>
    </row>
    <row r="1449">
      <c r="A1449" s="63">
        <v>2.0</v>
      </c>
      <c r="B1449" s="60" t="s">
        <v>8855</v>
      </c>
      <c r="C1449" s="60" t="s">
        <v>116</v>
      </c>
      <c r="D1449" s="63">
        <v>1024.0</v>
      </c>
      <c r="E1449" s="63" t="s">
        <v>8856</v>
      </c>
      <c r="F1449" s="63" t="s">
        <v>1608</v>
      </c>
      <c r="G1449" s="60" t="s">
        <v>18</v>
      </c>
      <c r="H1449" s="126">
        <v>43375.0</v>
      </c>
      <c r="I1449" s="126">
        <v>43382.0</v>
      </c>
      <c r="J1449" s="121" t="s">
        <v>14768</v>
      </c>
      <c r="K1449" s="59">
        <v>7353316.0</v>
      </c>
      <c r="L1449" s="60" t="s">
        <v>18</v>
      </c>
      <c r="M1449" s="63" t="s">
        <v>18</v>
      </c>
      <c r="N1449" s="66" t="s">
        <v>18</v>
      </c>
      <c r="Q1449" s="58"/>
      <c r="R1449" s="591"/>
    </row>
    <row r="1450" ht="30.75" customHeight="1">
      <c r="A1450" s="63">
        <v>2.0</v>
      </c>
      <c r="B1450" s="60" t="s">
        <v>8855</v>
      </c>
      <c r="C1450" s="60" t="s">
        <v>116</v>
      </c>
      <c r="D1450" s="63" t="s">
        <v>18</v>
      </c>
      <c r="E1450" s="63" t="s">
        <v>8856</v>
      </c>
      <c r="F1450" s="63" t="s">
        <v>1608</v>
      </c>
      <c r="G1450" s="60" t="s">
        <v>18</v>
      </c>
      <c r="H1450" s="126">
        <v>43383.0</v>
      </c>
      <c r="I1450" s="126">
        <v>43383.0</v>
      </c>
      <c r="J1450" s="121" t="s">
        <v>14769</v>
      </c>
      <c r="K1450" s="59">
        <v>7437350.0</v>
      </c>
      <c r="L1450" s="60" t="s">
        <v>18</v>
      </c>
      <c r="M1450" s="63" t="s">
        <v>18</v>
      </c>
      <c r="N1450" s="66" t="s">
        <v>18</v>
      </c>
      <c r="Q1450" s="58"/>
      <c r="R1450" s="591"/>
    </row>
    <row r="1451" ht="30.75" customHeight="1">
      <c r="A1451" s="63">
        <v>2.0</v>
      </c>
      <c r="B1451" s="60" t="s">
        <v>8855</v>
      </c>
      <c r="C1451" s="60" t="s">
        <v>116</v>
      </c>
      <c r="D1451" s="63" t="s">
        <v>18</v>
      </c>
      <c r="E1451" s="63" t="s">
        <v>8856</v>
      </c>
      <c r="F1451" s="63" t="s">
        <v>1608</v>
      </c>
      <c r="G1451" s="60" t="s">
        <v>18</v>
      </c>
      <c r="H1451" s="126">
        <v>43390.0</v>
      </c>
      <c r="I1451" s="126">
        <v>43390.0</v>
      </c>
      <c r="J1451" s="121" t="s">
        <v>14770</v>
      </c>
      <c r="K1451" s="59">
        <v>7437350.0</v>
      </c>
      <c r="L1451" s="63" t="s">
        <v>14771</v>
      </c>
      <c r="M1451" s="61" t="s">
        <v>8858</v>
      </c>
      <c r="N1451" s="66" t="s">
        <v>18</v>
      </c>
      <c r="Q1451" s="58"/>
      <c r="R1451" s="591"/>
    </row>
    <row r="1452">
      <c r="A1452" s="63">
        <v>2.0</v>
      </c>
      <c r="B1452" s="60" t="s">
        <v>8855</v>
      </c>
      <c r="C1452" s="60" t="s">
        <v>116</v>
      </c>
      <c r="D1452" s="63">
        <v>910.0</v>
      </c>
      <c r="E1452" s="63" t="s">
        <v>8856</v>
      </c>
      <c r="F1452" s="63" t="s">
        <v>1608</v>
      </c>
      <c r="G1452" s="60" t="s">
        <v>18</v>
      </c>
      <c r="H1452" s="126">
        <v>43402.0</v>
      </c>
      <c r="I1452" s="126">
        <v>43404.0</v>
      </c>
      <c r="J1452" s="121" t="s">
        <v>14772</v>
      </c>
      <c r="K1452" s="59">
        <v>7373660.0</v>
      </c>
      <c r="L1452" s="63" t="s">
        <v>14773</v>
      </c>
      <c r="M1452" s="61" t="s">
        <v>8858</v>
      </c>
      <c r="N1452" s="66" t="s">
        <v>18</v>
      </c>
      <c r="Q1452" s="58"/>
      <c r="R1452" s="591"/>
    </row>
    <row r="1453">
      <c r="A1453" s="63">
        <v>2.0</v>
      </c>
      <c r="B1453" s="60" t="s">
        <v>8855</v>
      </c>
      <c r="C1453" s="60" t="s">
        <v>116</v>
      </c>
      <c r="D1453" s="63"/>
      <c r="E1453" s="63" t="s">
        <v>8856</v>
      </c>
      <c r="F1453" s="63" t="s">
        <v>1608</v>
      </c>
      <c r="G1453" s="60" t="s">
        <v>18</v>
      </c>
      <c r="H1453" s="126">
        <v>43427.0</v>
      </c>
      <c r="I1453" s="126">
        <v>43427.0</v>
      </c>
      <c r="J1453" s="121" t="s">
        <v>14774</v>
      </c>
      <c r="K1453" s="59">
        <v>7373660.0</v>
      </c>
      <c r="L1453" s="63" t="s">
        <v>14773</v>
      </c>
      <c r="M1453" s="61" t="s">
        <v>8858</v>
      </c>
      <c r="N1453" s="66" t="s">
        <v>18</v>
      </c>
      <c r="Q1453" s="58"/>
      <c r="R1453" s="591"/>
    </row>
    <row r="1454">
      <c r="A1454" s="63">
        <v>2.0</v>
      </c>
      <c r="B1454" s="60" t="s">
        <v>258</v>
      </c>
      <c r="C1454" s="60" t="s">
        <v>8860</v>
      </c>
      <c r="D1454" s="63">
        <v>1028.0</v>
      </c>
      <c r="E1454" s="63" t="s">
        <v>8861</v>
      </c>
      <c r="F1454" s="63" t="s">
        <v>1608</v>
      </c>
      <c r="G1454" s="60" t="s">
        <v>5060</v>
      </c>
      <c r="H1454" s="126">
        <v>43376.0</v>
      </c>
      <c r="I1454" s="126">
        <v>43383.0</v>
      </c>
      <c r="J1454" s="121" t="s">
        <v>14775</v>
      </c>
      <c r="K1454" s="59">
        <v>3.6818537E7</v>
      </c>
      <c r="L1454" s="60" t="s">
        <v>18</v>
      </c>
      <c r="M1454" s="63" t="s">
        <v>18</v>
      </c>
      <c r="N1454" s="59" t="s">
        <v>18</v>
      </c>
      <c r="Q1454" s="58"/>
      <c r="R1454" s="591"/>
    </row>
    <row r="1455">
      <c r="A1455" s="63">
        <v>2.0</v>
      </c>
      <c r="B1455" s="60" t="s">
        <v>258</v>
      </c>
      <c r="C1455" s="60" t="s">
        <v>8860</v>
      </c>
      <c r="D1455" s="63" t="s">
        <v>18</v>
      </c>
      <c r="E1455" s="63" t="s">
        <v>8861</v>
      </c>
      <c r="F1455" s="63" t="s">
        <v>1608</v>
      </c>
      <c r="G1455" s="60" t="s">
        <v>5060</v>
      </c>
      <c r="H1455" s="126">
        <v>43385.0</v>
      </c>
      <c r="I1455" s="126">
        <v>43391.0</v>
      </c>
      <c r="J1455" s="121" t="s">
        <v>14776</v>
      </c>
      <c r="K1455" s="59">
        <v>3.6052469E7</v>
      </c>
      <c r="L1455" s="60" t="s">
        <v>18</v>
      </c>
      <c r="M1455" s="63" t="s">
        <v>18</v>
      </c>
      <c r="N1455" s="59" t="s">
        <v>18</v>
      </c>
      <c r="Q1455" s="58"/>
      <c r="R1455" s="591"/>
    </row>
    <row r="1456">
      <c r="A1456" s="63">
        <v>2.0</v>
      </c>
      <c r="B1456" s="60" t="s">
        <v>258</v>
      </c>
      <c r="C1456" s="60" t="s">
        <v>8860</v>
      </c>
      <c r="D1456" s="63" t="s">
        <v>18</v>
      </c>
      <c r="E1456" s="63" t="s">
        <v>8861</v>
      </c>
      <c r="F1456" s="63" t="s">
        <v>1608</v>
      </c>
      <c r="G1456" s="60" t="s">
        <v>5060</v>
      </c>
      <c r="H1456" s="126">
        <v>43392.0</v>
      </c>
      <c r="I1456" s="126">
        <v>43392.0</v>
      </c>
      <c r="J1456" s="121" t="s">
        <v>14777</v>
      </c>
      <c r="K1456" s="59">
        <v>3.5776612E7</v>
      </c>
      <c r="L1456" s="60" t="s">
        <v>18</v>
      </c>
      <c r="M1456" s="63" t="s">
        <v>18</v>
      </c>
      <c r="N1456" s="59" t="s">
        <v>18</v>
      </c>
      <c r="Q1456" s="58"/>
      <c r="R1456" s="591"/>
    </row>
    <row r="1457" ht="42.75" customHeight="1">
      <c r="A1457" s="63">
        <v>2.0</v>
      </c>
      <c r="B1457" s="60" t="s">
        <v>258</v>
      </c>
      <c r="C1457" s="60" t="s">
        <v>8860</v>
      </c>
      <c r="D1457" s="63">
        <v>1081.0</v>
      </c>
      <c r="E1457" s="63" t="s">
        <v>8861</v>
      </c>
      <c r="F1457" s="63" t="s">
        <v>1608</v>
      </c>
      <c r="G1457" s="60" t="s">
        <v>5060</v>
      </c>
      <c r="H1457" s="126">
        <v>43395.0</v>
      </c>
      <c r="I1457" s="126">
        <v>43395.0</v>
      </c>
      <c r="J1457" s="121" t="s">
        <v>14778</v>
      </c>
      <c r="K1457" s="59">
        <v>3.6315067E7</v>
      </c>
      <c r="L1457" s="60" t="s">
        <v>18</v>
      </c>
      <c r="M1457" s="63" t="s">
        <v>18</v>
      </c>
      <c r="N1457" s="59" t="s">
        <v>18</v>
      </c>
      <c r="Q1457" s="58"/>
      <c r="R1457" s="591"/>
    </row>
    <row r="1458" ht="50.25" customHeight="1">
      <c r="A1458" s="63">
        <v>2.0</v>
      </c>
      <c r="B1458" s="60" t="s">
        <v>14779</v>
      </c>
      <c r="C1458" s="60" t="s">
        <v>5647</v>
      </c>
      <c r="D1458" s="63"/>
      <c r="E1458" s="63" t="s">
        <v>14780</v>
      </c>
      <c r="F1458" s="63" t="s">
        <v>1608</v>
      </c>
      <c r="G1458" s="60" t="s">
        <v>12719</v>
      </c>
      <c r="H1458" s="126">
        <v>43431.0</v>
      </c>
      <c r="I1458" s="126">
        <v>43440.0</v>
      </c>
      <c r="J1458" s="121" t="s">
        <v>14781</v>
      </c>
      <c r="K1458" s="59">
        <v>9749834.0</v>
      </c>
      <c r="L1458" s="60" t="s">
        <v>18</v>
      </c>
      <c r="M1458" s="63" t="s">
        <v>18</v>
      </c>
      <c r="N1458" s="66" t="s">
        <v>18</v>
      </c>
      <c r="Q1458" s="58"/>
      <c r="R1458" s="591"/>
    </row>
    <row r="1459">
      <c r="A1459" s="63">
        <v>2.0</v>
      </c>
      <c r="B1459" s="60" t="s">
        <v>14779</v>
      </c>
      <c r="C1459" s="60" t="s">
        <v>5647</v>
      </c>
      <c r="D1459" s="63">
        <v>1037.0</v>
      </c>
      <c r="E1459" s="63" t="s">
        <v>14780</v>
      </c>
      <c r="F1459" s="63" t="s">
        <v>1608</v>
      </c>
      <c r="G1459" s="60" t="s">
        <v>12719</v>
      </c>
      <c r="H1459" s="126">
        <v>43377.0</v>
      </c>
      <c r="I1459" s="126">
        <v>43402.0</v>
      </c>
      <c r="J1459" s="121" t="s">
        <v>14782</v>
      </c>
      <c r="K1459" s="59">
        <v>4663758.0</v>
      </c>
      <c r="L1459" s="60" t="s">
        <v>18</v>
      </c>
      <c r="M1459" s="63" t="s">
        <v>18</v>
      </c>
      <c r="N1459" s="66" t="s">
        <v>18</v>
      </c>
      <c r="Q1459" s="58"/>
      <c r="R1459" s="591"/>
    </row>
    <row r="1460">
      <c r="A1460" s="63">
        <v>2.0</v>
      </c>
      <c r="B1460" s="60" t="s">
        <v>14783</v>
      </c>
      <c r="C1460" s="60" t="s">
        <v>14784</v>
      </c>
      <c r="D1460" s="63">
        <v>827.0</v>
      </c>
      <c r="E1460" s="63" t="s">
        <v>14785</v>
      </c>
      <c r="F1460" s="63" t="s">
        <v>1608</v>
      </c>
      <c r="G1460" s="60" t="s">
        <v>4982</v>
      </c>
      <c r="H1460" s="126">
        <v>43377.0</v>
      </c>
      <c r="I1460" s="126">
        <v>43417.0</v>
      </c>
      <c r="J1460" s="121" t="s">
        <v>14786</v>
      </c>
      <c r="K1460" s="59">
        <v>8075205.0</v>
      </c>
      <c r="L1460" s="60" t="s">
        <v>18</v>
      </c>
      <c r="M1460" s="63" t="s">
        <v>18</v>
      </c>
      <c r="N1460" s="66" t="s">
        <v>18</v>
      </c>
      <c r="Q1460" s="58"/>
      <c r="R1460" s="591"/>
    </row>
    <row r="1461">
      <c r="A1461" s="63" t="s">
        <v>12103</v>
      </c>
      <c r="B1461" s="60" t="s">
        <v>102</v>
      </c>
      <c r="C1461" s="60" t="s">
        <v>7226</v>
      </c>
      <c r="D1461" s="63" t="s">
        <v>18</v>
      </c>
      <c r="E1461" s="63" t="s">
        <v>14787</v>
      </c>
      <c r="F1461" s="63" t="s">
        <v>1608</v>
      </c>
      <c r="G1461" s="60" t="s">
        <v>6825</v>
      </c>
      <c r="H1461" s="126">
        <v>43384.0</v>
      </c>
      <c r="I1461" s="126">
        <v>43389.0</v>
      </c>
      <c r="J1461" s="121" t="s">
        <v>14788</v>
      </c>
      <c r="K1461" s="59">
        <v>5394000.0</v>
      </c>
      <c r="L1461" s="60" t="s">
        <v>18</v>
      </c>
      <c r="M1461" s="63" t="s">
        <v>18</v>
      </c>
      <c r="N1461" s="59" t="s">
        <v>18</v>
      </c>
      <c r="Q1461" s="58"/>
      <c r="R1461" s="591"/>
    </row>
    <row r="1462">
      <c r="A1462" s="63">
        <v>2.0</v>
      </c>
      <c r="B1462" s="60" t="s">
        <v>5655</v>
      </c>
      <c r="C1462" s="60" t="s">
        <v>8138</v>
      </c>
      <c r="D1462" s="63">
        <v>1053.0</v>
      </c>
      <c r="E1462" s="63" t="s">
        <v>14789</v>
      </c>
      <c r="F1462" s="63" t="s">
        <v>1608</v>
      </c>
      <c r="G1462" s="60" t="s">
        <v>5736</v>
      </c>
      <c r="H1462" s="126">
        <v>43385.0</v>
      </c>
      <c r="I1462" s="64">
        <v>43392.0</v>
      </c>
      <c r="J1462" s="139" t="s">
        <v>14790</v>
      </c>
      <c r="K1462" s="59" t="s">
        <v>18</v>
      </c>
      <c r="L1462" s="60" t="s">
        <v>18</v>
      </c>
      <c r="M1462" s="63" t="s">
        <v>18</v>
      </c>
      <c r="N1462" s="59" t="s">
        <v>18</v>
      </c>
      <c r="Q1462" s="58"/>
      <c r="R1462" s="591"/>
    </row>
    <row r="1463">
      <c r="A1463" s="63">
        <v>1.0</v>
      </c>
      <c r="B1463" s="60" t="s">
        <v>1568</v>
      </c>
      <c r="C1463" s="60" t="s">
        <v>12524</v>
      </c>
      <c r="D1463" s="63" t="s">
        <v>18</v>
      </c>
      <c r="E1463" s="63" t="s">
        <v>12525</v>
      </c>
      <c r="F1463" s="63" t="s">
        <v>1608</v>
      </c>
      <c r="G1463" s="60" t="s">
        <v>18</v>
      </c>
      <c r="H1463" s="126">
        <v>43390.0</v>
      </c>
      <c r="I1463" s="126">
        <v>43390.0</v>
      </c>
      <c r="J1463" s="121" t="s">
        <v>14791</v>
      </c>
      <c r="K1463" s="59">
        <v>499209.0</v>
      </c>
      <c r="L1463" s="60" t="s">
        <v>18</v>
      </c>
      <c r="M1463" s="63" t="s">
        <v>18</v>
      </c>
      <c r="N1463" s="59" t="s">
        <v>18</v>
      </c>
      <c r="Q1463" s="58"/>
      <c r="R1463" s="591"/>
    </row>
    <row r="1464" ht="62.25" customHeight="1">
      <c r="A1464" s="63">
        <v>1.0</v>
      </c>
      <c r="B1464" s="60" t="s">
        <v>1568</v>
      </c>
      <c r="C1464" s="60" t="s">
        <v>12524</v>
      </c>
      <c r="D1464" s="63" t="s">
        <v>18</v>
      </c>
      <c r="E1464" s="63" t="s">
        <v>12525</v>
      </c>
      <c r="F1464" s="63" t="s">
        <v>1608</v>
      </c>
      <c r="G1464" s="60" t="s">
        <v>18</v>
      </c>
      <c r="H1464" s="126">
        <v>43395.0</v>
      </c>
      <c r="I1464" s="126">
        <v>43395.0</v>
      </c>
      <c r="J1464" s="121" t="s">
        <v>14792</v>
      </c>
      <c r="K1464" s="59">
        <v>499068.0</v>
      </c>
      <c r="L1464" s="60" t="s">
        <v>18</v>
      </c>
      <c r="M1464" s="63" t="s">
        <v>18</v>
      </c>
      <c r="N1464" s="59" t="s">
        <v>18</v>
      </c>
      <c r="Q1464" s="58"/>
      <c r="R1464" s="591"/>
    </row>
    <row r="1465">
      <c r="A1465" s="63" t="s">
        <v>12103</v>
      </c>
      <c r="B1465" s="60" t="s">
        <v>108</v>
      </c>
      <c r="C1465" s="60" t="s">
        <v>12136</v>
      </c>
      <c r="D1465" s="63" t="s">
        <v>18</v>
      </c>
      <c r="E1465" s="63" t="s">
        <v>14793</v>
      </c>
      <c r="F1465" s="63" t="s">
        <v>1608</v>
      </c>
      <c r="G1465" s="60" t="s">
        <v>8149</v>
      </c>
      <c r="H1465" s="126">
        <v>43139.0</v>
      </c>
      <c r="I1465" s="126">
        <v>43139.0</v>
      </c>
      <c r="J1465" s="121" t="s">
        <v>14794</v>
      </c>
      <c r="K1465" s="59">
        <v>2850000.0</v>
      </c>
      <c r="L1465" s="60" t="s">
        <v>14795</v>
      </c>
      <c r="M1465" s="61" t="s">
        <v>14796</v>
      </c>
      <c r="N1465" s="66">
        <v>1995000.0</v>
      </c>
      <c r="O1465" s="152"/>
      <c r="P1465" s="152"/>
      <c r="Q1465" s="58"/>
      <c r="R1465" s="591"/>
      <c r="S1465" s="152"/>
      <c r="T1465" s="152"/>
      <c r="U1465" s="152"/>
      <c r="V1465" s="152"/>
      <c r="W1465" s="152"/>
      <c r="X1465" s="152"/>
      <c r="Y1465" s="152"/>
      <c r="Z1465" s="152"/>
      <c r="AA1465" s="152"/>
      <c r="AB1465" s="152"/>
      <c r="AC1465" s="152"/>
      <c r="AD1465" s="152"/>
    </row>
    <row r="1466">
      <c r="A1466" s="63">
        <v>1.0</v>
      </c>
      <c r="B1466" s="60" t="s">
        <v>1568</v>
      </c>
      <c r="C1466" s="60" t="s">
        <v>134</v>
      </c>
      <c r="D1466" s="63">
        <v>1069.0</v>
      </c>
      <c r="E1466" s="63" t="s">
        <v>6166</v>
      </c>
      <c r="F1466" s="63" t="s">
        <v>1608</v>
      </c>
      <c r="G1466" s="60" t="s">
        <v>18</v>
      </c>
      <c r="H1466" s="126">
        <v>43391.0</v>
      </c>
      <c r="I1466" s="126">
        <v>43395.0</v>
      </c>
      <c r="J1466" s="121" t="s">
        <v>14797</v>
      </c>
      <c r="K1466" s="59">
        <v>3377631.0</v>
      </c>
      <c r="L1466" s="60" t="s">
        <v>18</v>
      </c>
      <c r="M1466" s="63" t="s">
        <v>18</v>
      </c>
      <c r="N1466" s="66" t="s">
        <v>18</v>
      </c>
      <c r="O1466" s="152"/>
      <c r="P1466" s="152"/>
      <c r="Q1466" s="58"/>
      <c r="R1466" s="591"/>
      <c r="S1466" s="152"/>
      <c r="T1466" s="152"/>
      <c r="U1466" s="152"/>
      <c r="V1466" s="152"/>
      <c r="W1466" s="152"/>
      <c r="X1466" s="152"/>
      <c r="Y1466" s="152"/>
      <c r="Z1466" s="152"/>
      <c r="AA1466" s="152"/>
      <c r="AB1466" s="152"/>
      <c r="AC1466" s="152"/>
      <c r="AD1466" s="152"/>
    </row>
    <row r="1467">
      <c r="A1467" s="63">
        <v>1.0</v>
      </c>
      <c r="B1467" s="60" t="s">
        <v>1568</v>
      </c>
      <c r="C1467" s="60" t="s">
        <v>134</v>
      </c>
      <c r="D1467" s="63" t="s">
        <v>18</v>
      </c>
      <c r="E1467" s="63" t="s">
        <v>6166</v>
      </c>
      <c r="F1467" s="63" t="s">
        <v>1608</v>
      </c>
      <c r="G1467" s="60" t="s">
        <v>18</v>
      </c>
      <c r="H1467" s="126">
        <v>43413.0</v>
      </c>
      <c r="I1467" s="126">
        <v>43416.0</v>
      </c>
      <c r="J1467" s="121" t="s">
        <v>14798</v>
      </c>
      <c r="K1467" s="59">
        <v>3445178.0</v>
      </c>
      <c r="L1467" s="60" t="s">
        <v>18</v>
      </c>
      <c r="M1467" s="63" t="s">
        <v>18</v>
      </c>
      <c r="N1467" s="66" t="s">
        <v>18</v>
      </c>
      <c r="O1467" s="152"/>
      <c r="P1467" s="152"/>
      <c r="Q1467" s="58"/>
      <c r="R1467" s="591"/>
      <c r="S1467" s="152"/>
      <c r="T1467" s="152"/>
      <c r="U1467" s="152"/>
      <c r="V1467" s="152"/>
      <c r="W1467" s="152"/>
      <c r="X1467" s="152"/>
      <c r="Y1467" s="152"/>
      <c r="Z1467" s="152"/>
      <c r="AA1467" s="152"/>
      <c r="AB1467" s="152"/>
      <c r="AC1467" s="152"/>
      <c r="AD1467" s="152"/>
    </row>
    <row r="1468">
      <c r="A1468" s="63">
        <v>2.0</v>
      </c>
      <c r="B1468" s="60" t="s">
        <v>14799</v>
      </c>
      <c r="C1468" s="60" t="s">
        <v>14800</v>
      </c>
      <c r="D1468" s="63">
        <v>1087.0</v>
      </c>
      <c r="E1468" s="63" t="s">
        <v>14801</v>
      </c>
      <c r="F1468" s="63" t="s">
        <v>1608</v>
      </c>
      <c r="G1468" s="60" t="s">
        <v>5060</v>
      </c>
      <c r="H1468" s="126">
        <v>43395.0</v>
      </c>
      <c r="I1468" s="126">
        <v>43399.0</v>
      </c>
      <c r="J1468" s="121" t="s">
        <v>14802</v>
      </c>
      <c r="K1468" s="59" t="s">
        <v>18</v>
      </c>
      <c r="L1468" s="60" t="s">
        <v>18</v>
      </c>
      <c r="M1468" s="63" t="s">
        <v>18</v>
      </c>
      <c r="N1468" s="66" t="s">
        <v>18</v>
      </c>
      <c r="O1468" s="152"/>
      <c r="P1468" s="152"/>
      <c r="Q1468" s="58"/>
      <c r="R1468" s="591"/>
      <c r="S1468" s="152"/>
      <c r="T1468" s="152"/>
      <c r="U1468" s="152"/>
      <c r="V1468" s="152"/>
      <c r="W1468" s="152"/>
      <c r="X1468" s="152"/>
      <c r="Y1468" s="152"/>
      <c r="Z1468" s="152"/>
      <c r="AA1468" s="152"/>
      <c r="AB1468" s="152"/>
      <c r="AC1468" s="152"/>
      <c r="AD1468" s="152"/>
    </row>
    <row r="1469" ht="25.5" customHeight="1">
      <c r="A1469" s="63" t="s">
        <v>12175</v>
      </c>
      <c r="B1469" s="60" t="s">
        <v>6550</v>
      </c>
      <c r="C1469" s="60" t="s">
        <v>14803</v>
      </c>
      <c r="D1469" s="63" t="s">
        <v>18</v>
      </c>
      <c r="E1469" s="63" t="s">
        <v>14804</v>
      </c>
      <c r="F1469" s="63" t="s">
        <v>1608</v>
      </c>
      <c r="G1469" s="60" t="s">
        <v>18</v>
      </c>
      <c r="H1469" s="126">
        <v>43398.0</v>
      </c>
      <c r="I1469" s="126">
        <v>43398.0</v>
      </c>
      <c r="J1469" s="121" t="s">
        <v>14805</v>
      </c>
      <c r="K1469" s="59">
        <v>2393772.0</v>
      </c>
      <c r="L1469" s="60" t="s">
        <v>18</v>
      </c>
      <c r="M1469" s="63" t="s">
        <v>18</v>
      </c>
      <c r="N1469" s="59" t="s">
        <v>18</v>
      </c>
      <c r="O1469" s="152"/>
      <c r="P1469" s="152"/>
      <c r="Q1469" s="58"/>
      <c r="R1469" s="591"/>
      <c r="S1469" s="152"/>
      <c r="T1469" s="152"/>
      <c r="U1469" s="152"/>
      <c r="V1469" s="152"/>
      <c r="W1469" s="152"/>
      <c r="X1469" s="152"/>
      <c r="Y1469" s="152"/>
      <c r="Z1469" s="152"/>
      <c r="AA1469" s="152"/>
      <c r="AB1469" s="152"/>
      <c r="AC1469" s="152"/>
      <c r="AD1469" s="152"/>
    </row>
    <row r="1470">
      <c r="A1470" s="63">
        <v>1.0</v>
      </c>
      <c r="B1470" s="60" t="s">
        <v>6462</v>
      </c>
      <c r="C1470" s="60" t="s">
        <v>217</v>
      </c>
      <c r="D1470" s="63">
        <v>1100.0</v>
      </c>
      <c r="E1470" s="63" t="s">
        <v>14806</v>
      </c>
      <c r="F1470" s="63" t="s">
        <v>1608</v>
      </c>
      <c r="G1470" s="60" t="s">
        <v>18</v>
      </c>
      <c r="H1470" s="126">
        <v>43399.0</v>
      </c>
      <c r="I1470" s="126">
        <v>43402.0</v>
      </c>
      <c r="J1470" s="121" t="s">
        <v>14807</v>
      </c>
      <c r="K1470" s="59">
        <v>2482132.0</v>
      </c>
      <c r="L1470" s="60" t="s">
        <v>18</v>
      </c>
      <c r="M1470" s="63" t="s">
        <v>18</v>
      </c>
      <c r="N1470" s="59" t="s">
        <v>18</v>
      </c>
      <c r="Q1470" s="58"/>
      <c r="R1470" s="591"/>
    </row>
    <row r="1471" ht="54.75" customHeight="1">
      <c r="A1471" s="63">
        <v>1.0</v>
      </c>
      <c r="B1471" s="60" t="s">
        <v>258</v>
      </c>
      <c r="C1471" s="60" t="s">
        <v>8886</v>
      </c>
      <c r="D1471" s="63">
        <v>1096.0</v>
      </c>
      <c r="E1471" s="63" t="s">
        <v>8887</v>
      </c>
      <c r="F1471" s="63" t="s">
        <v>1608</v>
      </c>
      <c r="G1471" s="60" t="s">
        <v>5060</v>
      </c>
      <c r="H1471" s="126">
        <v>43397.0</v>
      </c>
      <c r="I1471" s="126">
        <v>43398.0</v>
      </c>
      <c r="J1471" s="121" t="s">
        <v>14808</v>
      </c>
      <c r="K1471" s="59" t="s">
        <v>18</v>
      </c>
      <c r="L1471" s="60" t="s">
        <v>18</v>
      </c>
      <c r="M1471" s="63" t="s">
        <v>18</v>
      </c>
      <c r="N1471" s="66" t="s">
        <v>18</v>
      </c>
      <c r="Q1471" s="58"/>
      <c r="R1471" s="591"/>
    </row>
    <row r="1472" ht="28.5" customHeight="1">
      <c r="A1472" s="63">
        <v>1.0</v>
      </c>
      <c r="B1472" s="60" t="s">
        <v>258</v>
      </c>
      <c r="C1472" s="60" t="s">
        <v>8886</v>
      </c>
      <c r="D1472" s="63" t="s">
        <v>18</v>
      </c>
      <c r="E1472" s="63" t="s">
        <v>8887</v>
      </c>
      <c r="F1472" s="63" t="s">
        <v>1608</v>
      </c>
      <c r="G1472" s="60" t="s">
        <v>5060</v>
      </c>
      <c r="H1472" s="126">
        <v>43402.0</v>
      </c>
      <c r="I1472" s="126">
        <v>43403.0</v>
      </c>
      <c r="J1472" s="121" t="s">
        <v>14809</v>
      </c>
      <c r="K1472" s="59">
        <v>241168.0</v>
      </c>
      <c r="L1472" s="60" t="s">
        <v>18</v>
      </c>
      <c r="M1472" s="63" t="s">
        <v>18</v>
      </c>
      <c r="N1472" s="66" t="s">
        <v>18</v>
      </c>
      <c r="Q1472" s="58"/>
      <c r="R1472" s="591"/>
    </row>
    <row r="1473" ht="49.5" customHeight="1">
      <c r="A1473" s="63">
        <v>1.0</v>
      </c>
      <c r="B1473" s="60" t="s">
        <v>258</v>
      </c>
      <c r="C1473" s="60" t="s">
        <v>8886</v>
      </c>
      <c r="D1473" s="63" t="s">
        <v>18</v>
      </c>
      <c r="E1473" s="63" t="s">
        <v>8887</v>
      </c>
      <c r="F1473" s="63" t="s">
        <v>1608</v>
      </c>
      <c r="G1473" s="60" t="s">
        <v>5060</v>
      </c>
      <c r="H1473" s="126">
        <v>43433.0</v>
      </c>
      <c r="I1473" s="126">
        <v>43434.0</v>
      </c>
      <c r="J1473" s="121" t="s">
        <v>14810</v>
      </c>
      <c r="K1473" s="59">
        <v>245944.0</v>
      </c>
      <c r="L1473" s="60" t="s">
        <v>18</v>
      </c>
      <c r="M1473" s="63" t="s">
        <v>18</v>
      </c>
      <c r="N1473" s="66" t="s">
        <v>18</v>
      </c>
      <c r="Q1473" s="58"/>
      <c r="R1473" s="591"/>
    </row>
    <row r="1474" ht="184.5" customHeight="1">
      <c r="A1474" s="63">
        <v>1.0</v>
      </c>
      <c r="B1474" s="60" t="s">
        <v>258</v>
      </c>
      <c r="C1474" s="60" t="s">
        <v>8886</v>
      </c>
      <c r="D1474" s="63">
        <v>1302.0</v>
      </c>
      <c r="E1474" s="63" t="s">
        <v>8887</v>
      </c>
      <c r="F1474" s="63" t="s">
        <v>1608</v>
      </c>
      <c r="G1474" s="60" t="s">
        <v>5060</v>
      </c>
      <c r="H1474" s="126">
        <v>43454.0</v>
      </c>
      <c r="I1474" s="63" t="s">
        <v>18</v>
      </c>
      <c r="J1474" s="121" t="s">
        <v>14811</v>
      </c>
      <c r="K1474" s="59">
        <v>245944.0</v>
      </c>
      <c r="L1474" s="60" t="s">
        <v>8888</v>
      </c>
      <c r="M1474" s="63" t="s">
        <v>18</v>
      </c>
      <c r="N1474" s="66" t="s">
        <v>18</v>
      </c>
      <c r="Q1474" s="58"/>
      <c r="R1474" s="591"/>
    </row>
    <row r="1475">
      <c r="A1475" s="63">
        <v>1.0</v>
      </c>
      <c r="B1475" s="60" t="s">
        <v>258</v>
      </c>
      <c r="C1475" s="60" t="s">
        <v>8886</v>
      </c>
      <c r="D1475" s="63" t="s">
        <v>18</v>
      </c>
      <c r="E1475" s="63" t="s">
        <v>8887</v>
      </c>
      <c r="F1475" s="63" t="s">
        <v>1608</v>
      </c>
      <c r="G1475" s="60" t="s">
        <v>5060</v>
      </c>
      <c r="H1475" s="126">
        <v>43460.0</v>
      </c>
      <c r="I1475" s="126">
        <v>43460.0</v>
      </c>
      <c r="J1475" s="121" t="s">
        <v>14812</v>
      </c>
      <c r="K1475" s="59">
        <v>245944.0</v>
      </c>
      <c r="L1475" s="60" t="s">
        <v>8888</v>
      </c>
      <c r="M1475" s="61" t="s">
        <v>8889</v>
      </c>
      <c r="N1475" s="66" t="s">
        <v>18</v>
      </c>
      <c r="Q1475" s="58"/>
      <c r="R1475" s="591"/>
    </row>
    <row r="1476">
      <c r="A1476" s="63">
        <v>1.0</v>
      </c>
      <c r="B1476" s="60" t="s">
        <v>108</v>
      </c>
      <c r="C1476" s="60" t="s">
        <v>14813</v>
      </c>
      <c r="D1476" s="63">
        <v>909.0</v>
      </c>
      <c r="E1476" s="63" t="s">
        <v>14814</v>
      </c>
      <c r="F1476" s="63" t="s">
        <v>1608</v>
      </c>
      <c r="G1476" s="60" t="s">
        <v>18</v>
      </c>
      <c r="H1476" s="126">
        <v>43343.0</v>
      </c>
      <c r="I1476" s="126">
        <v>43355.0</v>
      </c>
      <c r="J1476" s="121" t="s">
        <v>14815</v>
      </c>
      <c r="K1476" s="59">
        <v>105570.0</v>
      </c>
      <c r="L1476" s="60" t="s">
        <v>14816</v>
      </c>
      <c r="M1476" s="63" t="s">
        <v>18</v>
      </c>
      <c r="N1476" s="59" t="s">
        <v>18</v>
      </c>
      <c r="Q1476" s="58"/>
      <c r="R1476" s="591"/>
    </row>
    <row r="1477">
      <c r="A1477" s="63">
        <v>1.0</v>
      </c>
      <c r="B1477" s="60" t="s">
        <v>108</v>
      </c>
      <c r="C1477" s="60" t="s">
        <v>14813</v>
      </c>
      <c r="D1477" s="63" t="s">
        <v>18</v>
      </c>
      <c r="E1477" s="63" t="s">
        <v>14814</v>
      </c>
      <c r="F1477" s="63" t="s">
        <v>1608</v>
      </c>
      <c r="G1477" s="60" t="s">
        <v>18</v>
      </c>
      <c r="H1477" s="126">
        <v>43412.0</v>
      </c>
      <c r="I1477" s="126">
        <v>43412.0</v>
      </c>
      <c r="J1477" s="121" t="s">
        <v>14817</v>
      </c>
      <c r="K1477" s="59">
        <v>105570.0</v>
      </c>
      <c r="L1477" s="60" t="s">
        <v>14816</v>
      </c>
      <c r="M1477" s="61" t="s">
        <v>14818</v>
      </c>
      <c r="N1477" s="66">
        <v>105570.0</v>
      </c>
      <c r="Q1477" s="58"/>
      <c r="R1477" s="591"/>
    </row>
    <row r="1478">
      <c r="A1478" s="63">
        <v>3.0</v>
      </c>
      <c r="B1478" s="60" t="s">
        <v>233</v>
      </c>
      <c r="C1478" s="60" t="s">
        <v>14819</v>
      </c>
      <c r="D1478" s="63">
        <v>1197.0</v>
      </c>
      <c r="E1478" s="63" t="s">
        <v>14820</v>
      </c>
      <c r="F1478" s="63" t="s">
        <v>1608</v>
      </c>
      <c r="G1478" s="60" t="s">
        <v>5060</v>
      </c>
      <c r="H1478" s="126">
        <v>43425.0</v>
      </c>
      <c r="I1478" s="126">
        <v>43432.0</v>
      </c>
      <c r="J1478" s="121" t="s">
        <v>14821</v>
      </c>
      <c r="K1478" s="59" t="s">
        <v>18</v>
      </c>
      <c r="L1478" s="60" t="s">
        <v>18</v>
      </c>
      <c r="M1478" s="63" t="s">
        <v>18</v>
      </c>
      <c r="N1478" s="66" t="s">
        <v>18</v>
      </c>
      <c r="Q1478" s="58"/>
      <c r="R1478" s="591"/>
    </row>
    <row r="1479" ht="27.0" customHeight="1">
      <c r="A1479" s="63">
        <v>3.0</v>
      </c>
      <c r="B1479" s="60" t="s">
        <v>7747</v>
      </c>
      <c r="C1479" s="60" t="s">
        <v>14822</v>
      </c>
      <c r="D1479" s="63">
        <v>1113.0</v>
      </c>
      <c r="E1479" s="63" t="s">
        <v>14823</v>
      </c>
      <c r="F1479" s="63" t="s">
        <v>1608</v>
      </c>
      <c r="G1479" s="60"/>
      <c r="H1479" s="126">
        <v>43403.0</v>
      </c>
      <c r="I1479" s="126">
        <v>43451.0</v>
      </c>
      <c r="J1479" s="121" t="s">
        <v>14824</v>
      </c>
      <c r="K1479" s="59"/>
      <c r="L1479" s="60" t="s">
        <v>18</v>
      </c>
      <c r="M1479" s="63" t="s">
        <v>18</v>
      </c>
      <c r="N1479" s="66" t="s">
        <v>18</v>
      </c>
      <c r="Q1479" s="58"/>
      <c r="R1479" s="591"/>
    </row>
    <row r="1480">
      <c r="A1480" s="63">
        <v>1.0</v>
      </c>
      <c r="B1480" s="60" t="s">
        <v>102</v>
      </c>
      <c r="C1480" s="60" t="s">
        <v>14825</v>
      </c>
      <c r="D1480" s="63">
        <v>1106.0</v>
      </c>
      <c r="E1480" s="63" t="s">
        <v>14826</v>
      </c>
      <c r="F1480" s="63" t="s">
        <v>1608</v>
      </c>
      <c r="G1480" s="60" t="s">
        <v>18</v>
      </c>
      <c r="H1480" s="126">
        <v>43402.0</v>
      </c>
      <c r="I1480" s="126">
        <v>43406.0</v>
      </c>
      <c r="J1480" s="121" t="s">
        <v>14827</v>
      </c>
      <c r="K1480" s="59">
        <v>285126.0</v>
      </c>
      <c r="L1480" s="60" t="s">
        <v>18</v>
      </c>
      <c r="M1480" s="63" t="s">
        <v>18</v>
      </c>
      <c r="N1480" s="59" t="s">
        <v>18</v>
      </c>
      <c r="Q1480" s="58"/>
      <c r="R1480" s="591"/>
    </row>
    <row r="1481" ht="91.5" customHeight="1">
      <c r="A1481" s="63">
        <v>1.0</v>
      </c>
      <c r="B1481" s="60" t="s">
        <v>550</v>
      </c>
      <c r="C1481" s="60" t="s">
        <v>14828</v>
      </c>
      <c r="D1481" s="63">
        <v>1130.0</v>
      </c>
      <c r="E1481" s="63" t="s">
        <v>14829</v>
      </c>
      <c r="F1481" s="63" t="s">
        <v>1608</v>
      </c>
      <c r="G1481" s="60"/>
      <c r="H1481" s="126">
        <v>43406.0</v>
      </c>
      <c r="I1481" s="126">
        <v>43432.0</v>
      </c>
      <c r="J1481" s="121" t="s">
        <v>14830</v>
      </c>
      <c r="K1481" s="59">
        <v>5266386.0</v>
      </c>
      <c r="L1481" s="60" t="s">
        <v>18</v>
      </c>
      <c r="M1481" s="63" t="s">
        <v>18</v>
      </c>
      <c r="N1481" s="66" t="s">
        <v>18</v>
      </c>
      <c r="Q1481" s="58"/>
      <c r="R1481" s="591"/>
    </row>
    <row r="1482" ht="51.0" customHeight="1">
      <c r="A1482" s="63" t="s">
        <v>12103</v>
      </c>
      <c r="B1482" s="60" t="s">
        <v>1700</v>
      </c>
      <c r="C1482" s="60" t="s">
        <v>4243</v>
      </c>
      <c r="D1482" s="63">
        <v>250.0</v>
      </c>
      <c r="E1482" s="63" t="s">
        <v>14831</v>
      </c>
      <c r="F1482" s="63" t="s">
        <v>1608</v>
      </c>
      <c r="G1482" s="60" t="s">
        <v>18</v>
      </c>
      <c r="H1482" s="126">
        <v>43178.0</v>
      </c>
      <c r="I1482" s="126">
        <v>43179.0</v>
      </c>
      <c r="J1482" s="121" t="s">
        <v>14832</v>
      </c>
      <c r="K1482" s="59">
        <v>501515.0</v>
      </c>
      <c r="L1482" s="60" t="s">
        <v>18</v>
      </c>
      <c r="M1482" s="63" t="s">
        <v>18</v>
      </c>
      <c r="N1482" s="59" t="s">
        <v>18</v>
      </c>
      <c r="Q1482" s="58"/>
      <c r="R1482" s="591"/>
    </row>
    <row r="1483">
      <c r="A1483" s="63" t="s">
        <v>12103</v>
      </c>
      <c r="B1483" s="60" t="s">
        <v>1700</v>
      </c>
      <c r="C1483" s="60" t="s">
        <v>4243</v>
      </c>
      <c r="D1483" s="63" t="s">
        <v>18</v>
      </c>
      <c r="E1483" s="63" t="s">
        <v>14831</v>
      </c>
      <c r="F1483" s="63" t="s">
        <v>1608</v>
      </c>
      <c r="G1483" s="60" t="s">
        <v>18</v>
      </c>
      <c r="H1483" s="126">
        <v>43188.0</v>
      </c>
      <c r="I1483" s="126">
        <v>43188.0</v>
      </c>
      <c r="J1483" s="605" t="s">
        <v>14833</v>
      </c>
      <c r="K1483" s="59">
        <v>499765.0</v>
      </c>
      <c r="L1483" s="60" t="s">
        <v>18</v>
      </c>
      <c r="M1483" s="63" t="s">
        <v>18</v>
      </c>
      <c r="N1483" s="59" t="s">
        <v>18</v>
      </c>
      <c r="O1483" s="154"/>
      <c r="P1483" s="155"/>
      <c r="Q1483" s="155"/>
      <c r="R1483" s="154"/>
      <c r="S1483" s="154"/>
      <c r="T1483" s="154"/>
      <c r="U1483" s="155"/>
      <c r="V1483" s="566"/>
      <c r="W1483" s="566"/>
      <c r="X1483" s="610"/>
      <c r="Y1483" s="565"/>
      <c r="Z1483" s="155"/>
      <c r="AA1483" s="154"/>
      <c r="AB1483" s="576"/>
    </row>
    <row r="1484">
      <c r="A1484" s="63" t="s">
        <v>12103</v>
      </c>
      <c r="B1484" s="60" t="s">
        <v>1700</v>
      </c>
      <c r="C1484" s="60" t="s">
        <v>4243</v>
      </c>
      <c r="D1484" s="63" t="s">
        <v>18</v>
      </c>
      <c r="E1484" s="63" t="s">
        <v>14831</v>
      </c>
      <c r="F1484" s="63" t="s">
        <v>1608</v>
      </c>
      <c r="G1484" s="60" t="s">
        <v>18</v>
      </c>
      <c r="H1484" s="126">
        <v>43214.0</v>
      </c>
      <c r="I1484" s="126">
        <v>43216.0</v>
      </c>
      <c r="J1484" s="605" t="s">
        <v>14834</v>
      </c>
      <c r="K1484" s="59">
        <v>499764.0</v>
      </c>
      <c r="L1484" s="60" t="s">
        <v>14835</v>
      </c>
      <c r="M1484" s="78" t="s">
        <v>14836</v>
      </c>
      <c r="N1484" s="59" t="s">
        <v>18</v>
      </c>
      <c r="Q1484" s="58"/>
      <c r="R1484" s="591"/>
    </row>
    <row r="1485">
      <c r="A1485" s="63" t="s">
        <v>12103</v>
      </c>
      <c r="B1485" s="60" t="s">
        <v>1700</v>
      </c>
      <c r="C1485" s="60" t="s">
        <v>4243</v>
      </c>
      <c r="D1485" s="63" t="s">
        <v>18</v>
      </c>
      <c r="E1485" s="63" t="s">
        <v>14831</v>
      </c>
      <c r="F1485" s="63" t="s">
        <v>1608</v>
      </c>
      <c r="G1485" s="60" t="s">
        <v>18</v>
      </c>
      <c r="H1485" s="126">
        <v>43410.0</v>
      </c>
      <c r="I1485" s="126">
        <v>43410.0</v>
      </c>
      <c r="J1485" s="601" t="s">
        <v>14837</v>
      </c>
      <c r="K1485" s="59">
        <v>499764.0</v>
      </c>
      <c r="L1485" s="60" t="s">
        <v>14835</v>
      </c>
      <c r="M1485" s="78" t="s">
        <v>14836</v>
      </c>
      <c r="N1485" s="66">
        <v>499764.0</v>
      </c>
      <c r="Q1485" s="58"/>
      <c r="R1485" s="591"/>
    </row>
    <row r="1486">
      <c r="A1486" s="63">
        <v>1.0</v>
      </c>
      <c r="B1486" s="60" t="s">
        <v>127</v>
      </c>
      <c r="C1486" s="60" t="s">
        <v>8546</v>
      </c>
      <c r="D1486" s="63">
        <v>1129.0</v>
      </c>
      <c r="E1486" s="63" t="s">
        <v>14838</v>
      </c>
      <c r="F1486" s="63" t="s">
        <v>1608</v>
      </c>
      <c r="G1486" s="60" t="s">
        <v>18</v>
      </c>
      <c r="H1486" s="126">
        <v>43406.0</v>
      </c>
      <c r="I1486" s="126">
        <v>43411.0</v>
      </c>
      <c r="J1486" s="121" t="s">
        <v>14839</v>
      </c>
      <c r="K1486" s="59">
        <v>1331053.0</v>
      </c>
      <c r="L1486" s="60" t="s">
        <v>18</v>
      </c>
      <c r="M1486" s="63" t="s">
        <v>18</v>
      </c>
      <c r="N1486" s="66" t="s">
        <v>18</v>
      </c>
      <c r="Q1486" s="58"/>
      <c r="R1486" s="591"/>
    </row>
    <row r="1487">
      <c r="A1487" s="63">
        <v>2.0</v>
      </c>
      <c r="B1487" s="60" t="s">
        <v>11919</v>
      </c>
      <c r="C1487" s="60" t="s">
        <v>318</v>
      </c>
      <c r="D1487" s="63">
        <v>1109.0</v>
      </c>
      <c r="E1487" s="63" t="s">
        <v>14840</v>
      </c>
      <c r="F1487" s="63" t="s">
        <v>1608</v>
      </c>
      <c r="G1487" s="60" t="s">
        <v>18</v>
      </c>
      <c r="H1487" s="126">
        <v>43410.0</v>
      </c>
      <c r="I1487" s="126">
        <v>43411.0</v>
      </c>
      <c r="J1487" s="121" t="s">
        <v>14841</v>
      </c>
      <c r="K1487" s="59">
        <v>581163.0</v>
      </c>
      <c r="L1487" s="60" t="s">
        <v>18</v>
      </c>
      <c r="M1487" s="63" t="s">
        <v>18</v>
      </c>
      <c r="N1487" s="66" t="s">
        <v>18</v>
      </c>
      <c r="Q1487" s="58"/>
      <c r="R1487" s="591"/>
    </row>
    <row r="1488">
      <c r="A1488" s="63" t="s">
        <v>12103</v>
      </c>
      <c r="B1488" s="60" t="s">
        <v>1876</v>
      </c>
      <c r="C1488" s="60" t="s">
        <v>14842</v>
      </c>
      <c r="D1488" s="63" t="s">
        <v>18</v>
      </c>
      <c r="E1488" s="63" t="s">
        <v>14843</v>
      </c>
      <c r="F1488" s="63" t="s">
        <v>1608</v>
      </c>
      <c r="G1488" s="60" t="s">
        <v>5302</v>
      </c>
      <c r="H1488" s="63" t="s">
        <v>18</v>
      </c>
      <c r="I1488" s="126">
        <v>43129.0</v>
      </c>
      <c r="J1488" s="121" t="s">
        <v>14844</v>
      </c>
      <c r="K1488" s="59">
        <v>140246.0</v>
      </c>
      <c r="L1488" s="60" t="s">
        <v>14845</v>
      </c>
      <c r="M1488" s="63" t="s">
        <v>18</v>
      </c>
      <c r="N1488" s="59" t="s">
        <v>18</v>
      </c>
      <c r="Q1488" s="58"/>
      <c r="R1488" s="591"/>
    </row>
    <row r="1489">
      <c r="A1489" s="63">
        <v>1.0</v>
      </c>
      <c r="B1489" s="60" t="s">
        <v>14846</v>
      </c>
      <c r="C1489" s="60" t="s">
        <v>14847</v>
      </c>
      <c r="D1489" s="63">
        <v>1144.0</v>
      </c>
      <c r="E1489" s="63" t="s">
        <v>14848</v>
      </c>
      <c r="F1489" s="63" t="s">
        <v>1608</v>
      </c>
      <c r="G1489" s="60" t="s">
        <v>18</v>
      </c>
      <c r="H1489" s="126">
        <v>43412.0</v>
      </c>
      <c r="I1489" s="126">
        <v>43417.0</v>
      </c>
      <c r="J1489" s="121" t="s">
        <v>14849</v>
      </c>
      <c r="K1489" s="59">
        <v>1315777.0</v>
      </c>
      <c r="L1489" s="60" t="s">
        <v>18</v>
      </c>
      <c r="M1489" s="63" t="s">
        <v>18</v>
      </c>
      <c r="N1489" s="66" t="s">
        <v>18</v>
      </c>
      <c r="Q1489" s="58"/>
      <c r="R1489" s="591"/>
    </row>
    <row r="1490">
      <c r="A1490" s="63">
        <v>1.0</v>
      </c>
      <c r="B1490" s="60" t="s">
        <v>4187</v>
      </c>
      <c r="C1490" s="60" t="s">
        <v>318</v>
      </c>
      <c r="D1490" s="63" t="s">
        <v>14850</v>
      </c>
      <c r="E1490" s="63" t="s">
        <v>14850</v>
      </c>
      <c r="F1490" s="63" t="s">
        <v>1608</v>
      </c>
      <c r="G1490" s="60" t="s">
        <v>18</v>
      </c>
      <c r="H1490" s="126">
        <v>43416.0</v>
      </c>
      <c r="I1490" s="126">
        <v>43420.0</v>
      </c>
      <c r="J1490" s="121" t="s">
        <v>14851</v>
      </c>
      <c r="K1490" s="59">
        <v>501527.0</v>
      </c>
      <c r="L1490" s="60" t="s">
        <v>18</v>
      </c>
      <c r="M1490" s="63" t="s">
        <v>18</v>
      </c>
      <c r="N1490" s="66" t="s">
        <v>18</v>
      </c>
      <c r="Q1490" s="58"/>
      <c r="R1490" s="591"/>
    </row>
    <row r="1491">
      <c r="A1491" s="63" t="s">
        <v>12103</v>
      </c>
      <c r="B1491" s="60" t="s">
        <v>8467</v>
      </c>
      <c r="C1491" s="60" t="s">
        <v>7801</v>
      </c>
      <c r="D1491" s="63" t="s">
        <v>18</v>
      </c>
      <c r="E1491" s="63" t="s">
        <v>11553</v>
      </c>
      <c r="F1491" s="63" t="s">
        <v>1608</v>
      </c>
      <c r="G1491" s="60" t="s">
        <v>18</v>
      </c>
      <c r="H1491" s="126">
        <v>43172.0</v>
      </c>
      <c r="I1491" s="76">
        <v>43179.0</v>
      </c>
      <c r="J1491" s="121" t="s">
        <v>14852</v>
      </c>
      <c r="K1491" s="59">
        <v>497700.0</v>
      </c>
      <c r="L1491" s="60" t="s">
        <v>11554</v>
      </c>
      <c r="M1491" s="63" t="s">
        <v>18</v>
      </c>
      <c r="N1491" s="59" t="s">
        <v>18</v>
      </c>
      <c r="Q1491" s="58"/>
      <c r="R1491" s="591"/>
    </row>
    <row r="1492">
      <c r="A1492" s="63" t="s">
        <v>12103</v>
      </c>
      <c r="B1492" s="60" t="s">
        <v>8467</v>
      </c>
      <c r="C1492" s="60" t="s">
        <v>7801</v>
      </c>
      <c r="D1492" s="63" t="s">
        <v>18</v>
      </c>
      <c r="E1492" s="63" t="s">
        <v>11553</v>
      </c>
      <c r="F1492" s="63" t="s">
        <v>1608</v>
      </c>
      <c r="G1492" s="60" t="s">
        <v>18</v>
      </c>
      <c r="H1492" s="126">
        <v>43431.0</v>
      </c>
      <c r="I1492" s="76">
        <v>43431.0</v>
      </c>
      <c r="J1492" s="121" t="s">
        <v>12518</v>
      </c>
      <c r="K1492" s="59">
        <v>497700.0</v>
      </c>
      <c r="L1492" s="60" t="s">
        <v>11554</v>
      </c>
      <c r="M1492" s="61" t="s">
        <v>11555</v>
      </c>
      <c r="N1492" s="66">
        <v>149100.0</v>
      </c>
      <c r="Q1492" s="58"/>
      <c r="R1492" s="591"/>
    </row>
    <row r="1493">
      <c r="A1493" s="63" t="s">
        <v>12079</v>
      </c>
      <c r="B1493" s="60" t="s">
        <v>14853</v>
      </c>
      <c r="C1493" s="60" t="s">
        <v>93</v>
      </c>
      <c r="D1493" s="63" t="s">
        <v>18</v>
      </c>
      <c r="E1493" s="63" t="s">
        <v>14854</v>
      </c>
      <c r="F1493" s="63" t="s">
        <v>1608</v>
      </c>
      <c r="G1493" s="60" t="s">
        <v>18</v>
      </c>
      <c r="H1493" s="126">
        <v>43161.0</v>
      </c>
      <c r="I1493" s="126">
        <v>43164.0</v>
      </c>
      <c r="J1493" s="121" t="s">
        <v>18</v>
      </c>
      <c r="K1493" s="59">
        <v>1451322.0</v>
      </c>
      <c r="L1493" s="60" t="s">
        <v>18</v>
      </c>
      <c r="M1493" s="63" t="s">
        <v>18</v>
      </c>
      <c r="N1493" s="59" t="s">
        <v>18</v>
      </c>
      <c r="Q1493" s="58"/>
      <c r="R1493" s="591"/>
    </row>
    <row r="1494">
      <c r="A1494" s="63" t="s">
        <v>12079</v>
      </c>
      <c r="B1494" s="60" t="s">
        <v>14855</v>
      </c>
      <c r="C1494" s="60" t="s">
        <v>93</v>
      </c>
      <c r="D1494" s="63">
        <v>803.0</v>
      </c>
      <c r="E1494" s="63" t="s">
        <v>14856</v>
      </c>
      <c r="F1494" s="63" t="s">
        <v>1608</v>
      </c>
      <c r="G1494" s="60" t="s">
        <v>18</v>
      </c>
      <c r="H1494" s="126">
        <v>43311.0</v>
      </c>
      <c r="I1494" s="126">
        <v>43315.0</v>
      </c>
      <c r="J1494" s="121" t="s">
        <v>14857</v>
      </c>
      <c r="K1494" s="59">
        <v>2625339.0</v>
      </c>
      <c r="L1494" s="60" t="s">
        <v>18</v>
      </c>
      <c r="M1494" s="63" t="s">
        <v>18</v>
      </c>
      <c r="N1494" s="59" t="s">
        <v>18</v>
      </c>
      <c r="Q1494" s="58"/>
      <c r="R1494" s="591"/>
    </row>
    <row r="1495">
      <c r="A1495" s="63">
        <v>2.0</v>
      </c>
      <c r="B1495" s="60" t="s">
        <v>8183</v>
      </c>
      <c r="C1495" s="60" t="s">
        <v>14858</v>
      </c>
      <c r="D1495" s="63"/>
      <c r="E1495" s="63" t="s">
        <v>14859</v>
      </c>
      <c r="F1495" s="63" t="s">
        <v>1608</v>
      </c>
      <c r="G1495" s="60" t="s">
        <v>5736</v>
      </c>
      <c r="H1495" s="126">
        <v>43416.0</v>
      </c>
      <c r="I1495" s="126">
        <v>43437.0</v>
      </c>
      <c r="J1495" s="121" t="s">
        <v>14860</v>
      </c>
      <c r="K1495" s="59">
        <v>1.0385501E7</v>
      </c>
      <c r="L1495" s="60" t="s">
        <v>18</v>
      </c>
      <c r="M1495" s="63" t="s">
        <v>18</v>
      </c>
      <c r="N1495" s="59" t="s">
        <v>18</v>
      </c>
      <c r="Q1495" s="58"/>
      <c r="R1495" s="591"/>
    </row>
    <row r="1496">
      <c r="A1496" s="63">
        <v>3.0</v>
      </c>
      <c r="B1496" s="60" t="s">
        <v>1568</v>
      </c>
      <c r="C1496" s="60" t="s">
        <v>14861</v>
      </c>
      <c r="D1496" s="63">
        <v>1155.0</v>
      </c>
      <c r="E1496" s="63" t="s">
        <v>14862</v>
      </c>
      <c r="F1496" s="63" t="s">
        <v>1608</v>
      </c>
      <c r="G1496" s="60" t="s">
        <v>5049</v>
      </c>
      <c r="H1496" s="126">
        <v>43417.0</v>
      </c>
      <c r="I1496" s="126">
        <v>43423.0</v>
      </c>
      <c r="J1496" s="121" t="s">
        <v>14863</v>
      </c>
      <c r="K1496" s="59">
        <v>2.0656954E7</v>
      </c>
      <c r="L1496" s="60" t="s">
        <v>18</v>
      </c>
      <c r="M1496" s="63" t="s">
        <v>18</v>
      </c>
      <c r="N1496" s="66" t="s">
        <v>18</v>
      </c>
      <c r="Q1496" s="58"/>
      <c r="R1496" s="591"/>
    </row>
    <row r="1497">
      <c r="A1497" s="63">
        <v>3.0</v>
      </c>
      <c r="B1497" s="60" t="s">
        <v>1568</v>
      </c>
      <c r="C1497" s="60" t="s">
        <v>14861</v>
      </c>
      <c r="D1497" s="63"/>
      <c r="E1497" s="63" t="s">
        <v>14862</v>
      </c>
      <c r="F1497" s="63" t="s">
        <v>1608</v>
      </c>
      <c r="G1497" s="60" t="s">
        <v>5049</v>
      </c>
      <c r="H1497" s="126">
        <v>43424.0</v>
      </c>
      <c r="I1497" s="126">
        <v>43425.0</v>
      </c>
      <c r="J1497" s="121" t="s">
        <v>14864</v>
      </c>
      <c r="K1497" s="59">
        <v>2.0656954E7</v>
      </c>
      <c r="L1497" s="60" t="s">
        <v>18</v>
      </c>
      <c r="M1497" s="63" t="s">
        <v>18</v>
      </c>
      <c r="N1497" s="66" t="s">
        <v>18</v>
      </c>
      <c r="Q1497" s="58"/>
      <c r="R1497" s="591"/>
    </row>
    <row r="1498">
      <c r="A1498" s="63">
        <v>3.0</v>
      </c>
      <c r="B1498" s="60" t="s">
        <v>1568</v>
      </c>
      <c r="C1498" s="60" t="s">
        <v>14861</v>
      </c>
      <c r="D1498" s="63"/>
      <c r="E1498" s="63" t="s">
        <v>14862</v>
      </c>
      <c r="F1498" s="63" t="s">
        <v>1608</v>
      </c>
      <c r="G1498" s="60" t="s">
        <v>5049</v>
      </c>
      <c r="H1498" s="126">
        <v>43425.0</v>
      </c>
      <c r="I1498" s="126">
        <v>43426.0</v>
      </c>
      <c r="J1498" s="121" t="s">
        <v>14865</v>
      </c>
      <c r="K1498" s="59">
        <v>2.0656954E7</v>
      </c>
      <c r="L1498" s="60" t="s">
        <v>18</v>
      </c>
      <c r="M1498" s="63" t="s">
        <v>18</v>
      </c>
      <c r="N1498" s="66" t="s">
        <v>18</v>
      </c>
      <c r="Q1498" s="58"/>
      <c r="R1498" s="591"/>
    </row>
    <row r="1499" ht="24.75" customHeight="1">
      <c r="A1499" s="63">
        <v>3.0</v>
      </c>
      <c r="B1499" s="60" t="s">
        <v>123</v>
      </c>
      <c r="C1499" s="60" t="s">
        <v>266</v>
      </c>
      <c r="D1499" s="156"/>
      <c r="E1499" s="63" t="s">
        <v>14866</v>
      </c>
      <c r="F1499" s="63" t="s">
        <v>1608</v>
      </c>
      <c r="G1499" s="60" t="s">
        <v>5049</v>
      </c>
      <c r="H1499" s="126">
        <v>43413.0</v>
      </c>
      <c r="I1499" s="126">
        <v>43432.0</v>
      </c>
      <c r="J1499" s="121" t="s">
        <v>14867</v>
      </c>
      <c r="K1499" s="59">
        <v>1.141434E7</v>
      </c>
      <c r="L1499" s="60" t="s">
        <v>18</v>
      </c>
      <c r="M1499" s="63" t="s">
        <v>18</v>
      </c>
      <c r="N1499" s="59" t="s">
        <v>18</v>
      </c>
      <c r="Q1499" s="58"/>
      <c r="R1499" s="591"/>
    </row>
    <row r="1500">
      <c r="A1500" s="63">
        <v>3.0</v>
      </c>
      <c r="B1500" s="60" t="s">
        <v>457</v>
      </c>
      <c r="C1500" s="60" t="s">
        <v>8936</v>
      </c>
      <c r="D1500" s="63">
        <v>949.0</v>
      </c>
      <c r="E1500" s="63" t="s">
        <v>8937</v>
      </c>
      <c r="F1500" s="63" t="s">
        <v>1608</v>
      </c>
      <c r="G1500" s="60" t="s">
        <v>6825</v>
      </c>
      <c r="H1500" s="126">
        <v>43416.0</v>
      </c>
      <c r="I1500" s="63" t="s">
        <v>18</v>
      </c>
      <c r="J1500" s="121" t="s">
        <v>14868</v>
      </c>
      <c r="K1500" s="59"/>
      <c r="L1500" s="60" t="s">
        <v>14869</v>
      </c>
      <c r="M1500" s="63" t="s">
        <v>18</v>
      </c>
      <c r="N1500" s="59" t="s">
        <v>18</v>
      </c>
      <c r="Q1500" s="58"/>
      <c r="R1500" s="591"/>
    </row>
    <row r="1501">
      <c r="A1501" s="63">
        <v>2.0</v>
      </c>
      <c r="B1501" s="60" t="s">
        <v>14870</v>
      </c>
      <c r="C1501" s="60" t="s">
        <v>14871</v>
      </c>
      <c r="D1501" s="63">
        <v>1167.0</v>
      </c>
      <c r="E1501" s="63" t="s">
        <v>14872</v>
      </c>
      <c r="F1501" s="63" t="s">
        <v>1608</v>
      </c>
      <c r="G1501" s="60" t="s">
        <v>5736</v>
      </c>
      <c r="H1501" s="126">
        <v>43423.0</v>
      </c>
      <c r="I1501" s="126">
        <v>43427.0</v>
      </c>
      <c r="J1501" s="121" t="s">
        <v>14873</v>
      </c>
      <c r="K1501" s="59">
        <v>1625840.0</v>
      </c>
      <c r="L1501" s="60" t="s">
        <v>18</v>
      </c>
      <c r="M1501" s="63" t="s">
        <v>18</v>
      </c>
      <c r="N1501" s="59" t="s">
        <v>18</v>
      </c>
      <c r="Q1501" s="58"/>
      <c r="R1501" s="591"/>
    </row>
    <row r="1502">
      <c r="A1502" s="63">
        <v>3.0</v>
      </c>
      <c r="B1502" s="60" t="s">
        <v>1967</v>
      </c>
      <c r="C1502" s="60" t="s">
        <v>14874</v>
      </c>
      <c r="D1502" s="63">
        <v>1182.0</v>
      </c>
      <c r="E1502" s="63" t="s">
        <v>14875</v>
      </c>
      <c r="F1502" s="63" t="s">
        <v>1608</v>
      </c>
      <c r="G1502" s="60" t="s">
        <v>5060</v>
      </c>
      <c r="H1502" s="126">
        <v>43424.0</v>
      </c>
      <c r="I1502" s="63" t="s">
        <v>18</v>
      </c>
      <c r="J1502" s="121" t="s">
        <v>14876</v>
      </c>
      <c r="K1502" s="156"/>
      <c r="L1502" s="248"/>
      <c r="M1502" s="156"/>
      <c r="N1502" s="244"/>
      <c r="Q1502" s="58"/>
      <c r="R1502" s="591"/>
    </row>
    <row r="1503" ht="24.75" customHeight="1">
      <c r="A1503" s="63">
        <v>3.0</v>
      </c>
      <c r="B1503" s="60" t="s">
        <v>123</v>
      </c>
      <c r="C1503" s="60" t="s">
        <v>6961</v>
      </c>
      <c r="D1503" s="63">
        <v>1181.0</v>
      </c>
      <c r="E1503" s="63" t="s">
        <v>6962</v>
      </c>
      <c r="F1503" s="63" t="s">
        <v>1608</v>
      </c>
      <c r="G1503" s="60" t="s">
        <v>5228</v>
      </c>
      <c r="H1503" s="126">
        <v>43425.0</v>
      </c>
      <c r="I1503" s="126">
        <v>43440.0</v>
      </c>
      <c r="J1503" s="121" t="s">
        <v>14877</v>
      </c>
      <c r="K1503" s="63" t="s">
        <v>18</v>
      </c>
      <c r="L1503" s="60" t="s">
        <v>18</v>
      </c>
      <c r="M1503" s="63" t="s">
        <v>18</v>
      </c>
      <c r="N1503" s="59" t="s">
        <v>18</v>
      </c>
      <c r="Q1503" s="58"/>
      <c r="R1503" s="591"/>
    </row>
    <row r="1504">
      <c r="A1504" s="63">
        <v>3.0</v>
      </c>
      <c r="B1504" s="60" t="s">
        <v>123</v>
      </c>
      <c r="C1504" s="60" t="s">
        <v>6961</v>
      </c>
      <c r="D1504" s="63">
        <v>1245.0</v>
      </c>
      <c r="E1504" s="63" t="s">
        <v>6962</v>
      </c>
      <c r="F1504" s="63" t="s">
        <v>1608</v>
      </c>
      <c r="G1504" s="60" t="s">
        <v>6948</v>
      </c>
      <c r="H1504" s="126">
        <v>43444.0</v>
      </c>
      <c r="I1504" s="126">
        <v>43458.0</v>
      </c>
      <c r="J1504" s="121" t="s">
        <v>14878</v>
      </c>
      <c r="K1504" s="59">
        <v>3.4E7</v>
      </c>
      <c r="L1504" s="60" t="s">
        <v>18</v>
      </c>
      <c r="M1504" s="63" t="s">
        <v>18</v>
      </c>
      <c r="N1504" s="59" t="s">
        <v>18</v>
      </c>
      <c r="Q1504" s="58"/>
      <c r="R1504" s="591"/>
    </row>
    <row r="1505" ht="26.25" customHeight="1">
      <c r="A1505" s="63">
        <v>3.0</v>
      </c>
      <c r="B1505" s="60" t="s">
        <v>123</v>
      </c>
      <c r="C1505" s="60" t="s">
        <v>6961</v>
      </c>
      <c r="D1505" s="63">
        <v>1085.0</v>
      </c>
      <c r="E1505" s="63" t="s">
        <v>6962</v>
      </c>
      <c r="F1505" s="63" t="s">
        <v>1608</v>
      </c>
      <c r="G1505" s="60" t="s">
        <v>6948</v>
      </c>
      <c r="H1505" s="126">
        <v>43459.0</v>
      </c>
      <c r="I1505" s="126">
        <v>43460.0</v>
      </c>
      <c r="J1505" s="121" t="s">
        <v>14879</v>
      </c>
      <c r="K1505" s="59">
        <v>3.5273414E7</v>
      </c>
      <c r="L1505" s="60" t="s">
        <v>18</v>
      </c>
      <c r="M1505" s="63" t="s">
        <v>18</v>
      </c>
      <c r="N1505" s="59" t="s">
        <v>18</v>
      </c>
      <c r="Q1505" s="58"/>
      <c r="R1505" s="591"/>
    </row>
    <row r="1506" ht="22.5" customHeight="1">
      <c r="A1506" s="63">
        <v>1.0</v>
      </c>
      <c r="B1506" s="60" t="s">
        <v>12168</v>
      </c>
      <c r="C1506" s="60" t="s">
        <v>120</v>
      </c>
      <c r="D1506" s="156"/>
      <c r="E1506" s="63" t="s">
        <v>14880</v>
      </c>
      <c r="F1506" s="63" t="s">
        <v>1608</v>
      </c>
      <c r="G1506" s="248"/>
      <c r="H1506" s="126">
        <v>43452.0</v>
      </c>
      <c r="I1506" s="126">
        <v>43452.0</v>
      </c>
      <c r="J1506" s="121" t="s">
        <v>14881</v>
      </c>
      <c r="K1506" s="59">
        <v>683606.0</v>
      </c>
      <c r="L1506" s="60" t="s">
        <v>18</v>
      </c>
      <c r="M1506" s="63" t="s">
        <v>18</v>
      </c>
      <c r="N1506" s="59" t="s">
        <v>18</v>
      </c>
      <c r="Q1506" s="58"/>
      <c r="R1506" s="591"/>
    </row>
    <row r="1507" ht="22.5" customHeight="1">
      <c r="A1507" s="63">
        <v>1.0</v>
      </c>
      <c r="B1507" s="60" t="s">
        <v>5655</v>
      </c>
      <c r="C1507" s="60" t="s">
        <v>326</v>
      </c>
      <c r="D1507" s="63">
        <v>1264.0</v>
      </c>
      <c r="E1507" s="63" t="s">
        <v>8962</v>
      </c>
      <c r="F1507" s="63" t="s">
        <v>1608</v>
      </c>
      <c r="G1507" s="60"/>
      <c r="H1507" s="126">
        <v>43451.0</v>
      </c>
      <c r="I1507" s="126">
        <v>43452.0</v>
      </c>
      <c r="J1507" s="121" t="s">
        <v>14882</v>
      </c>
      <c r="K1507" s="59">
        <v>1237608.0</v>
      </c>
      <c r="L1507" s="60" t="s">
        <v>18</v>
      </c>
      <c r="M1507" s="63" t="s">
        <v>18</v>
      </c>
      <c r="N1507" s="66" t="s">
        <v>18</v>
      </c>
      <c r="Q1507" s="58"/>
      <c r="R1507" s="591"/>
    </row>
    <row r="1508">
      <c r="A1508" s="63">
        <v>1.0</v>
      </c>
      <c r="B1508" s="60" t="s">
        <v>5655</v>
      </c>
      <c r="C1508" s="60" t="s">
        <v>326</v>
      </c>
      <c r="D1508" s="63" t="s">
        <v>18</v>
      </c>
      <c r="E1508" s="63" t="s">
        <v>8962</v>
      </c>
      <c r="F1508" s="63" t="s">
        <v>1608</v>
      </c>
      <c r="G1508" s="60"/>
      <c r="H1508" s="126">
        <v>43453.0</v>
      </c>
      <c r="I1508" s="126">
        <v>43453.0</v>
      </c>
      <c r="J1508" s="121" t="s">
        <v>14883</v>
      </c>
      <c r="K1508" s="59">
        <v>1237608.0</v>
      </c>
      <c r="L1508" s="60" t="s">
        <v>18</v>
      </c>
      <c r="M1508" s="61" t="s">
        <v>8964</v>
      </c>
      <c r="N1508" s="66" t="s">
        <v>18</v>
      </c>
      <c r="Q1508" s="58"/>
      <c r="R1508" s="591"/>
    </row>
    <row r="1509" ht="25.5" customHeight="1">
      <c r="A1509" s="63">
        <v>2.0</v>
      </c>
      <c r="B1509" s="60" t="s">
        <v>14884</v>
      </c>
      <c r="C1509" s="60" t="s">
        <v>9237</v>
      </c>
      <c r="D1509" s="63">
        <v>1270.0</v>
      </c>
      <c r="E1509" s="63" t="s">
        <v>14885</v>
      </c>
      <c r="F1509" s="63" t="s">
        <v>1608</v>
      </c>
      <c r="G1509" s="60"/>
      <c r="H1509" s="126">
        <v>43452.0</v>
      </c>
      <c r="I1509" s="126">
        <v>43458.0</v>
      </c>
      <c r="J1509" s="121" t="s">
        <v>14886</v>
      </c>
      <c r="K1509" s="59">
        <v>1062763.0</v>
      </c>
      <c r="L1509" s="60" t="s">
        <v>18</v>
      </c>
      <c r="M1509" s="63" t="s">
        <v>18</v>
      </c>
      <c r="N1509" s="66" t="s">
        <v>18</v>
      </c>
      <c r="Q1509" s="58"/>
      <c r="R1509" s="591"/>
    </row>
    <row r="1510">
      <c r="A1510" s="63">
        <v>2.0</v>
      </c>
      <c r="B1510" s="60" t="s">
        <v>3491</v>
      </c>
      <c r="C1510" s="60" t="s">
        <v>14887</v>
      </c>
      <c r="D1510" s="63">
        <v>1232.0</v>
      </c>
      <c r="E1510" s="63"/>
      <c r="F1510" s="63" t="s">
        <v>1608</v>
      </c>
      <c r="G1510" s="60"/>
      <c r="H1510" s="126">
        <v>43440.0</v>
      </c>
      <c r="I1510" s="63" t="s">
        <v>18</v>
      </c>
      <c r="J1510" s="121" t="s">
        <v>14888</v>
      </c>
      <c r="K1510" s="59"/>
      <c r="L1510" s="60" t="s">
        <v>18</v>
      </c>
      <c r="M1510" s="63" t="s">
        <v>18</v>
      </c>
      <c r="N1510" s="66" t="s">
        <v>18</v>
      </c>
      <c r="Q1510" s="58"/>
      <c r="R1510" s="591"/>
    </row>
    <row r="1511">
      <c r="A1511" s="63">
        <v>2.0</v>
      </c>
      <c r="B1511" s="60" t="s">
        <v>102</v>
      </c>
      <c r="C1511" s="60" t="s">
        <v>8287</v>
      </c>
      <c r="D1511" s="63">
        <v>1268.0</v>
      </c>
      <c r="E1511" s="63"/>
      <c r="F1511" s="63" t="s">
        <v>1608</v>
      </c>
      <c r="G1511" s="60"/>
      <c r="H1511" s="126">
        <v>43452.0</v>
      </c>
      <c r="I1511" s="63" t="s">
        <v>18</v>
      </c>
      <c r="J1511" s="121" t="s">
        <v>14889</v>
      </c>
      <c r="K1511" s="59"/>
      <c r="L1511" s="60" t="s">
        <v>18</v>
      </c>
      <c r="M1511" s="63" t="s">
        <v>18</v>
      </c>
      <c r="N1511" s="66" t="s">
        <v>18</v>
      </c>
      <c r="Q1511" s="58"/>
      <c r="R1511" s="591"/>
    </row>
    <row r="1512">
      <c r="A1512" s="63">
        <v>2.0</v>
      </c>
      <c r="B1512" s="60" t="s">
        <v>1967</v>
      </c>
      <c r="C1512" s="60" t="s">
        <v>8241</v>
      </c>
      <c r="D1512" s="63">
        <v>1295.0</v>
      </c>
      <c r="E1512" s="63"/>
      <c r="F1512" s="63" t="s">
        <v>1608</v>
      </c>
      <c r="G1512" s="60" t="s">
        <v>5060</v>
      </c>
      <c r="H1512" s="126">
        <v>43459.0</v>
      </c>
      <c r="I1512" s="63" t="s">
        <v>18</v>
      </c>
      <c r="J1512" s="121" t="s">
        <v>14890</v>
      </c>
      <c r="K1512" s="59"/>
      <c r="L1512" s="60"/>
      <c r="M1512" s="63"/>
      <c r="N1512" s="66"/>
      <c r="Q1512" s="58"/>
      <c r="R1512" s="591"/>
    </row>
    <row r="1513">
      <c r="A1513" s="63">
        <v>2.0</v>
      </c>
      <c r="B1513" s="60" t="s">
        <v>5655</v>
      </c>
      <c r="C1513" s="60" t="s">
        <v>8243</v>
      </c>
      <c r="D1513" s="63">
        <v>1296.0</v>
      </c>
      <c r="E1513" s="63"/>
      <c r="F1513" s="63" t="s">
        <v>1608</v>
      </c>
      <c r="G1513" s="60"/>
      <c r="H1513" s="126">
        <v>43459.0</v>
      </c>
      <c r="I1513" s="63" t="s">
        <v>18</v>
      </c>
      <c r="J1513" s="121" t="s">
        <v>14891</v>
      </c>
      <c r="K1513" s="59"/>
      <c r="L1513" s="60"/>
      <c r="M1513" s="63"/>
      <c r="N1513" s="66"/>
      <c r="Q1513" s="58"/>
      <c r="R1513" s="591"/>
    </row>
    <row r="1514">
      <c r="A1514" s="63">
        <v>2.0</v>
      </c>
      <c r="B1514" s="60" t="s">
        <v>8256</v>
      </c>
      <c r="C1514" s="60" t="s">
        <v>8257</v>
      </c>
      <c r="D1514" s="63">
        <v>1310.0</v>
      </c>
      <c r="E1514" s="63"/>
      <c r="F1514" s="63" t="s">
        <v>1608</v>
      </c>
      <c r="G1514" s="60"/>
      <c r="H1514" s="126">
        <v>43461.0</v>
      </c>
      <c r="I1514" s="63" t="s">
        <v>18</v>
      </c>
      <c r="J1514" s="121" t="s">
        <v>14892</v>
      </c>
      <c r="K1514" s="59"/>
      <c r="L1514" s="60"/>
      <c r="M1514" s="63"/>
      <c r="N1514" s="66"/>
      <c r="Q1514" s="58"/>
      <c r="R1514" s="591"/>
    </row>
    <row r="1515">
      <c r="A1515" s="63">
        <v>2.0</v>
      </c>
      <c r="B1515" s="60" t="s">
        <v>457</v>
      </c>
      <c r="C1515" s="60" t="s">
        <v>8260</v>
      </c>
      <c r="D1515" s="63">
        <v>1320.0</v>
      </c>
      <c r="E1515" s="63"/>
      <c r="F1515" s="63" t="s">
        <v>1608</v>
      </c>
      <c r="G1515" s="60"/>
      <c r="H1515" s="126">
        <v>43463.0</v>
      </c>
      <c r="I1515" s="63" t="s">
        <v>18</v>
      </c>
      <c r="J1515" s="121" t="s">
        <v>14893</v>
      </c>
      <c r="K1515" s="59"/>
      <c r="L1515" s="60"/>
      <c r="M1515" s="63"/>
      <c r="N1515" s="66"/>
      <c r="Q1515" s="58"/>
      <c r="R1515" s="591"/>
    </row>
    <row r="1516">
      <c r="A1516" s="63" t="s">
        <v>309</v>
      </c>
      <c r="B1516" s="60" t="s">
        <v>2846</v>
      </c>
      <c r="C1516" s="60" t="s">
        <v>309</v>
      </c>
      <c r="D1516" s="63" t="s">
        <v>18</v>
      </c>
      <c r="E1516" s="63" t="s">
        <v>18</v>
      </c>
      <c r="F1516" s="63" t="s">
        <v>1527</v>
      </c>
      <c r="G1516" s="60" t="s">
        <v>18</v>
      </c>
      <c r="H1516" s="126">
        <v>43438.0</v>
      </c>
      <c r="I1516" s="126">
        <v>43438.0</v>
      </c>
      <c r="J1516" s="121" t="s">
        <v>12885</v>
      </c>
      <c r="K1516" s="59">
        <v>162013.0</v>
      </c>
      <c r="L1516" s="60" t="s">
        <v>14894</v>
      </c>
      <c r="M1516" s="63" t="s">
        <v>18</v>
      </c>
      <c r="N1516" s="66">
        <v>162013.0</v>
      </c>
      <c r="Q1516" s="58"/>
      <c r="R1516" s="591"/>
    </row>
    <row r="1517">
      <c r="A1517" s="63" t="s">
        <v>309</v>
      </c>
      <c r="B1517" s="60" t="s">
        <v>14895</v>
      </c>
      <c r="C1517" s="60" t="s">
        <v>13501</v>
      </c>
      <c r="D1517" s="63" t="s">
        <v>18</v>
      </c>
      <c r="E1517" s="63" t="s">
        <v>18</v>
      </c>
      <c r="F1517" s="63" t="s">
        <v>1527</v>
      </c>
      <c r="G1517" s="60" t="s">
        <v>18</v>
      </c>
      <c r="H1517" s="126">
        <v>43438.0</v>
      </c>
      <c r="I1517" s="126">
        <v>43438.0</v>
      </c>
      <c r="J1517" s="121" t="s">
        <v>12885</v>
      </c>
      <c r="K1517" s="59">
        <v>182109.0</v>
      </c>
      <c r="L1517" s="60" t="s">
        <v>14896</v>
      </c>
      <c r="M1517" s="63" t="s">
        <v>18</v>
      </c>
      <c r="N1517" s="66">
        <v>182109.0</v>
      </c>
      <c r="Q1517" s="58"/>
      <c r="R1517" s="591"/>
    </row>
    <row r="1518">
      <c r="A1518" s="63" t="s">
        <v>309</v>
      </c>
      <c r="B1518" s="60" t="s">
        <v>14897</v>
      </c>
      <c r="C1518" s="60" t="s">
        <v>13501</v>
      </c>
      <c r="D1518" s="63" t="s">
        <v>18</v>
      </c>
      <c r="E1518" s="63" t="s">
        <v>18</v>
      </c>
      <c r="F1518" s="63" t="s">
        <v>1527</v>
      </c>
      <c r="G1518" s="60" t="s">
        <v>18</v>
      </c>
      <c r="H1518" s="126">
        <v>43440.0</v>
      </c>
      <c r="I1518" s="126">
        <v>43440.0</v>
      </c>
      <c r="J1518" s="121" t="s">
        <v>14300</v>
      </c>
      <c r="K1518" s="59">
        <v>12600.0</v>
      </c>
      <c r="L1518" s="60" t="s">
        <v>14898</v>
      </c>
      <c r="M1518" s="63" t="s">
        <v>18</v>
      </c>
      <c r="N1518" s="66">
        <v>12600.0</v>
      </c>
      <c r="Q1518" s="58"/>
      <c r="R1518" s="591"/>
    </row>
    <row r="1519">
      <c r="A1519" s="63" t="s">
        <v>309</v>
      </c>
      <c r="B1519" s="60" t="s">
        <v>6498</v>
      </c>
      <c r="C1519" s="60" t="s">
        <v>309</v>
      </c>
      <c r="D1519" s="63" t="s">
        <v>18</v>
      </c>
      <c r="E1519" s="63" t="s">
        <v>18</v>
      </c>
      <c r="F1519" s="63" t="s">
        <v>1527</v>
      </c>
      <c r="G1519" s="60" t="s">
        <v>18</v>
      </c>
      <c r="H1519" s="126">
        <v>43445.0</v>
      </c>
      <c r="I1519" s="126">
        <v>43445.0</v>
      </c>
      <c r="J1519" s="121" t="s">
        <v>14899</v>
      </c>
      <c r="K1519" s="59">
        <v>15400.0</v>
      </c>
      <c r="L1519" s="60" t="s">
        <v>14900</v>
      </c>
      <c r="M1519" s="63" t="s">
        <v>18</v>
      </c>
      <c r="N1519" s="66">
        <v>15400.0</v>
      </c>
      <c r="Q1519" s="58"/>
      <c r="R1519" s="591"/>
    </row>
    <row r="1520">
      <c r="A1520" s="63" t="s">
        <v>309</v>
      </c>
      <c r="B1520" s="60" t="s">
        <v>159</v>
      </c>
      <c r="C1520" s="60" t="s">
        <v>309</v>
      </c>
      <c r="D1520" s="63" t="s">
        <v>18</v>
      </c>
      <c r="E1520" s="63" t="s">
        <v>18</v>
      </c>
      <c r="F1520" s="63" t="s">
        <v>1527</v>
      </c>
      <c r="G1520" s="60" t="s">
        <v>18</v>
      </c>
      <c r="H1520" s="126">
        <v>43445.0</v>
      </c>
      <c r="I1520" s="126">
        <v>43445.0</v>
      </c>
      <c r="J1520" s="121" t="s">
        <v>14899</v>
      </c>
      <c r="K1520" s="59">
        <v>43180.0</v>
      </c>
      <c r="L1520" s="60" t="s">
        <v>14901</v>
      </c>
      <c r="M1520" s="63" t="s">
        <v>18</v>
      </c>
      <c r="N1520" s="66">
        <v>43180.0</v>
      </c>
      <c r="Q1520" s="58"/>
      <c r="R1520" s="591"/>
    </row>
    <row r="1521">
      <c r="A1521" s="63" t="s">
        <v>309</v>
      </c>
      <c r="B1521" s="60" t="s">
        <v>6498</v>
      </c>
      <c r="C1521" s="60" t="s">
        <v>13501</v>
      </c>
      <c r="D1521" s="63" t="s">
        <v>18</v>
      </c>
      <c r="E1521" s="63" t="s">
        <v>18</v>
      </c>
      <c r="F1521" s="63" t="s">
        <v>1527</v>
      </c>
      <c r="G1521" s="60" t="s">
        <v>18</v>
      </c>
      <c r="H1521" s="126">
        <v>43445.0</v>
      </c>
      <c r="I1521" s="126">
        <v>43445.0</v>
      </c>
      <c r="J1521" s="121" t="s">
        <v>14899</v>
      </c>
      <c r="K1521" s="59">
        <v>65000.0</v>
      </c>
      <c r="L1521" s="60" t="s">
        <v>14902</v>
      </c>
      <c r="M1521" s="63" t="s">
        <v>18</v>
      </c>
      <c r="N1521" s="66">
        <v>65000.0</v>
      </c>
      <c r="Q1521" s="58"/>
      <c r="R1521" s="591"/>
    </row>
    <row r="1522">
      <c r="A1522" s="63" t="s">
        <v>309</v>
      </c>
      <c r="B1522" s="60" t="s">
        <v>14903</v>
      </c>
      <c r="C1522" s="60" t="s">
        <v>309</v>
      </c>
      <c r="D1522" s="63" t="s">
        <v>18</v>
      </c>
      <c r="E1522" s="63" t="s">
        <v>18</v>
      </c>
      <c r="F1522" s="63" t="s">
        <v>1527</v>
      </c>
      <c r="G1522" s="60" t="s">
        <v>18</v>
      </c>
      <c r="H1522" s="126">
        <v>43448.0</v>
      </c>
      <c r="I1522" s="126">
        <v>43448.0</v>
      </c>
      <c r="J1522" s="121" t="s">
        <v>14904</v>
      </c>
      <c r="K1522" s="59">
        <v>19715.0</v>
      </c>
      <c r="L1522" s="60" t="s">
        <v>14905</v>
      </c>
      <c r="M1522" s="63" t="s">
        <v>18</v>
      </c>
      <c r="N1522" s="66">
        <v>19715.0</v>
      </c>
      <c r="Q1522" s="58"/>
      <c r="R1522" s="591"/>
    </row>
    <row r="1523">
      <c r="A1523" s="63" t="s">
        <v>309</v>
      </c>
      <c r="B1523" s="60" t="s">
        <v>762</v>
      </c>
      <c r="C1523" s="60" t="s">
        <v>13501</v>
      </c>
      <c r="D1523" s="63" t="s">
        <v>18</v>
      </c>
      <c r="E1523" s="63" t="s">
        <v>18</v>
      </c>
      <c r="F1523" s="63" t="s">
        <v>1527</v>
      </c>
      <c r="G1523" s="60" t="s">
        <v>18</v>
      </c>
      <c r="H1523" s="126">
        <v>43455.0</v>
      </c>
      <c r="I1523" s="126">
        <v>43455.0</v>
      </c>
      <c r="J1523" s="121" t="s">
        <v>13158</v>
      </c>
      <c r="K1523" s="59">
        <v>41182.0</v>
      </c>
      <c r="L1523" s="60" t="s">
        <v>14906</v>
      </c>
      <c r="M1523" s="63" t="s">
        <v>18</v>
      </c>
      <c r="N1523" s="66">
        <v>41182.0</v>
      </c>
      <c r="Q1523" s="58"/>
      <c r="R1523" s="591"/>
    </row>
    <row r="1524">
      <c r="A1524" s="63" t="s">
        <v>309</v>
      </c>
      <c r="B1524" s="60" t="s">
        <v>159</v>
      </c>
      <c r="C1524" s="60" t="s">
        <v>13501</v>
      </c>
      <c r="D1524" s="63" t="s">
        <v>18</v>
      </c>
      <c r="E1524" s="63" t="s">
        <v>18</v>
      </c>
      <c r="F1524" s="63" t="s">
        <v>1527</v>
      </c>
      <c r="G1524" s="60" t="s">
        <v>18</v>
      </c>
      <c r="H1524" s="126">
        <v>43458.0</v>
      </c>
      <c r="I1524" s="126">
        <v>43458.0</v>
      </c>
      <c r="J1524" s="121" t="s">
        <v>14907</v>
      </c>
      <c r="K1524" s="59">
        <v>62895.0</v>
      </c>
      <c r="L1524" s="60" t="s">
        <v>14908</v>
      </c>
      <c r="M1524" s="63" t="s">
        <v>18</v>
      </c>
      <c r="N1524" s="66">
        <v>62895.0</v>
      </c>
      <c r="Q1524" s="58"/>
      <c r="R1524" s="591"/>
    </row>
    <row r="1525">
      <c r="A1525" s="63" t="s">
        <v>309</v>
      </c>
      <c r="B1525" s="60" t="s">
        <v>159</v>
      </c>
      <c r="C1525" s="60" t="s">
        <v>309</v>
      </c>
      <c r="D1525" s="63" t="s">
        <v>18</v>
      </c>
      <c r="E1525" s="63" t="s">
        <v>18</v>
      </c>
      <c r="F1525" s="63" t="s">
        <v>1527</v>
      </c>
      <c r="G1525" s="60" t="s">
        <v>18</v>
      </c>
      <c r="H1525" s="126">
        <v>43413.0</v>
      </c>
      <c r="I1525" s="126">
        <v>43413.0</v>
      </c>
      <c r="J1525" s="121" t="s">
        <v>14281</v>
      </c>
      <c r="K1525" s="59">
        <v>19715.0</v>
      </c>
      <c r="L1525" s="60" t="s">
        <v>14909</v>
      </c>
      <c r="M1525" s="63" t="s">
        <v>18</v>
      </c>
      <c r="N1525" s="66">
        <v>19715.0</v>
      </c>
      <c r="Q1525" s="58"/>
      <c r="R1525" s="591"/>
    </row>
    <row r="1526">
      <c r="A1526" s="63" t="s">
        <v>309</v>
      </c>
      <c r="B1526" s="60" t="s">
        <v>6542</v>
      </c>
      <c r="C1526" s="60" t="s">
        <v>14910</v>
      </c>
      <c r="D1526" s="63" t="s">
        <v>18</v>
      </c>
      <c r="E1526" s="63" t="s">
        <v>18</v>
      </c>
      <c r="F1526" s="63" t="s">
        <v>1527</v>
      </c>
      <c r="G1526" s="60" t="s">
        <v>18</v>
      </c>
      <c r="H1526" s="126">
        <v>43131.0</v>
      </c>
      <c r="I1526" s="126">
        <v>43131.0</v>
      </c>
      <c r="J1526" s="121" t="s">
        <v>14911</v>
      </c>
      <c r="K1526" s="59">
        <v>8800.0</v>
      </c>
      <c r="L1526" s="60" t="s">
        <v>14912</v>
      </c>
      <c r="M1526" s="63" t="s">
        <v>18</v>
      </c>
      <c r="N1526" s="66">
        <v>8800.0</v>
      </c>
      <c r="Q1526" s="58"/>
      <c r="R1526" s="591"/>
    </row>
    <row r="1527">
      <c r="A1527" s="63" t="s">
        <v>309</v>
      </c>
      <c r="B1527" s="60" t="s">
        <v>1801</v>
      </c>
      <c r="C1527" s="63" t="s">
        <v>309</v>
      </c>
      <c r="D1527" s="63" t="s">
        <v>18</v>
      </c>
      <c r="E1527" s="63" t="s">
        <v>18</v>
      </c>
      <c r="F1527" s="63" t="s">
        <v>1527</v>
      </c>
      <c r="G1527" s="60" t="s">
        <v>18</v>
      </c>
      <c r="H1527" s="126">
        <v>43293.0</v>
      </c>
      <c r="I1527" s="126">
        <v>43293.0</v>
      </c>
      <c r="J1527" s="121" t="s">
        <v>14913</v>
      </c>
      <c r="K1527" s="59">
        <v>12400.0</v>
      </c>
      <c r="L1527" s="60" t="s">
        <v>14914</v>
      </c>
      <c r="M1527" s="63" t="s">
        <v>18</v>
      </c>
      <c r="N1527" s="66">
        <v>12400.0</v>
      </c>
      <c r="Q1527" s="58"/>
      <c r="R1527" s="591"/>
    </row>
    <row r="1528">
      <c r="A1528" s="63" t="s">
        <v>309</v>
      </c>
      <c r="B1528" s="60" t="s">
        <v>9109</v>
      </c>
      <c r="C1528" s="60" t="s">
        <v>13501</v>
      </c>
      <c r="D1528" s="63" t="s">
        <v>18</v>
      </c>
      <c r="E1528" s="63" t="s">
        <v>18</v>
      </c>
      <c r="F1528" s="63" t="s">
        <v>1527</v>
      </c>
      <c r="G1528" s="60" t="s">
        <v>18</v>
      </c>
      <c r="H1528" s="126">
        <v>43166.0</v>
      </c>
      <c r="I1528" s="126">
        <v>43166.0</v>
      </c>
      <c r="J1528" s="65" t="s">
        <v>13324</v>
      </c>
      <c r="K1528" s="59">
        <v>12500.0</v>
      </c>
      <c r="L1528" s="60" t="s">
        <v>14915</v>
      </c>
      <c r="M1528" s="63" t="s">
        <v>18</v>
      </c>
      <c r="N1528" s="66">
        <v>12500.0</v>
      </c>
      <c r="Q1528" s="58"/>
      <c r="R1528" s="591"/>
    </row>
    <row r="1529">
      <c r="A1529" s="63" t="s">
        <v>309</v>
      </c>
      <c r="B1529" s="60" t="s">
        <v>7542</v>
      </c>
      <c r="C1529" s="63" t="s">
        <v>309</v>
      </c>
      <c r="D1529" s="63" t="s">
        <v>18</v>
      </c>
      <c r="E1529" s="63" t="s">
        <v>18</v>
      </c>
      <c r="F1529" s="63" t="s">
        <v>1527</v>
      </c>
      <c r="G1529" s="60" t="s">
        <v>18</v>
      </c>
      <c r="H1529" s="126">
        <v>43248.0</v>
      </c>
      <c r="I1529" s="126">
        <v>43248.0</v>
      </c>
      <c r="J1529" s="121" t="s">
        <v>14916</v>
      </c>
      <c r="K1529" s="59">
        <v>45749.0</v>
      </c>
      <c r="L1529" s="60" t="s">
        <v>14917</v>
      </c>
      <c r="M1529" s="63" t="s">
        <v>18</v>
      </c>
      <c r="N1529" s="66">
        <v>13724.7</v>
      </c>
      <c r="Q1529" s="58"/>
      <c r="R1529" s="591"/>
    </row>
    <row r="1530">
      <c r="A1530" s="63" t="s">
        <v>309</v>
      </c>
      <c r="B1530" s="60" t="s">
        <v>14918</v>
      </c>
      <c r="C1530" s="60" t="s">
        <v>309</v>
      </c>
      <c r="D1530" s="63" t="s">
        <v>18</v>
      </c>
      <c r="E1530" s="63" t="s">
        <v>18</v>
      </c>
      <c r="F1530" s="63" t="s">
        <v>1527</v>
      </c>
      <c r="G1530" s="60" t="s">
        <v>18</v>
      </c>
      <c r="H1530" s="126">
        <v>43112.0</v>
      </c>
      <c r="I1530" s="126">
        <v>43112.0</v>
      </c>
      <c r="J1530" s="121" t="s">
        <v>14919</v>
      </c>
      <c r="K1530" s="59">
        <v>14195.0</v>
      </c>
      <c r="L1530" s="60" t="s">
        <v>14920</v>
      </c>
      <c r="M1530" s="63" t="s">
        <v>18</v>
      </c>
      <c r="N1530" s="66">
        <v>14195.0</v>
      </c>
      <c r="Q1530" s="58"/>
      <c r="R1530" s="591"/>
    </row>
    <row r="1531">
      <c r="A1531" s="63" t="s">
        <v>309</v>
      </c>
      <c r="B1531" s="60" t="s">
        <v>14921</v>
      </c>
      <c r="C1531" s="60" t="s">
        <v>309</v>
      </c>
      <c r="D1531" s="63" t="s">
        <v>18</v>
      </c>
      <c r="E1531" s="63" t="s">
        <v>18</v>
      </c>
      <c r="F1531" s="63" t="s">
        <v>1527</v>
      </c>
      <c r="G1531" s="60" t="s">
        <v>18</v>
      </c>
      <c r="H1531" s="126">
        <v>43150.0</v>
      </c>
      <c r="I1531" s="126">
        <v>43150.0</v>
      </c>
      <c r="J1531" s="121" t="s">
        <v>13529</v>
      </c>
      <c r="K1531" s="59">
        <v>14400.0</v>
      </c>
      <c r="L1531" s="60" t="s">
        <v>14922</v>
      </c>
      <c r="M1531" s="63" t="s">
        <v>18</v>
      </c>
      <c r="N1531" s="66">
        <v>14400.0</v>
      </c>
      <c r="Q1531" s="58"/>
      <c r="R1531" s="591"/>
    </row>
    <row r="1532">
      <c r="A1532" s="63" t="s">
        <v>309</v>
      </c>
      <c r="B1532" s="60" t="s">
        <v>12765</v>
      </c>
      <c r="C1532" s="60" t="s">
        <v>309</v>
      </c>
      <c r="D1532" s="63" t="s">
        <v>18</v>
      </c>
      <c r="E1532" s="63" t="s">
        <v>18</v>
      </c>
      <c r="F1532" s="63" t="s">
        <v>1527</v>
      </c>
      <c r="G1532" s="60" t="s">
        <v>18</v>
      </c>
      <c r="H1532" s="126">
        <v>43314.0</v>
      </c>
      <c r="I1532" s="126">
        <v>43314.0</v>
      </c>
      <c r="J1532" s="121" t="s">
        <v>14923</v>
      </c>
      <c r="K1532" s="59">
        <v>14875.0</v>
      </c>
      <c r="L1532" s="60" t="s">
        <v>14924</v>
      </c>
      <c r="M1532" s="63" t="s">
        <v>18</v>
      </c>
      <c r="N1532" s="66">
        <v>14875.0</v>
      </c>
      <c r="Q1532" s="58"/>
      <c r="R1532" s="591"/>
    </row>
    <row r="1533">
      <c r="A1533" s="63" t="s">
        <v>309</v>
      </c>
      <c r="B1533" s="60" t="s">
        <v>14903</v>
      </c>
      <c r="C1533" s="60" t="s">
        <v>309</v>
      </c>
      <c r="D1533" s="63" t="s">
        <v>18</v>
      </c>
      <c r="E1533" s="63" t="s">
        <v>18</v>
      </c>
      <c r="F1533" s="63" t="s">
        <v>1527</v>
      </c>
      <c r="G1533" s="60" t="s">
        <v>18</v>
      </c>
      <c r="H1533" s="126">
        <v>43110.0</v>
      </c>
      <c r="I1533" s="126">
        <v>43110.0</v>
      </c>
      <c r="J1533" s="121" t="s">
        <v>14925</v>
      </c>
      <c r="K1533" s="59">
        <v>14890.0</v>
      </c>
      <c r="L1533" s="60" t="s">
        <v>14926</v>
      </c>
      <c r="M1533" s="63" t="s">
        <v>18</v>
      </c>
      <c r="N1533" s="66">
        <v>14890.0</v>
      </c>
      <c r="Q1533" s="58"/>
      <c r="R1533" s="591"/>
    </row>
    <row r="1534">
      <c r="A1534" s="63" t="s">
        <v>309</v>
      </c>
      <c r="B1534" s="60" t="s">
        <v>3751</v>
      </c>
      <c r="C1534" s="60" t="s">
        <v>309</v>
      </c>
      <c r="D1534" s="63" t="s">
        <v>18</v>
      </c>
      <c r="E1534" s="63" t="s">
        <v>18</v>
      </c>
      <c r="F1534" s="63" t="s">
        <v>1527</v>
      </c>
      <c r="G1534" s="60" t="s">
        <v>18</v>
      </c>
      <c r="H1534" s="126">
        <v>43237.0</v>
      </c>
      <c r="I1534" s="126">
        <v>43237.0</v>
      </c>
      <c r="J1534" s="121" t="s">
        <v>14927</v>
      </c>
      <c r="K1534" s="59">
        <v>15400.0</v>
      </c>
      <c r="L1534" s="60" t="s">
        <v>14928</v>
      </c>
      <c r="M1534" s="63" t="s">
        <v>18</v>
      </c>
      <c r="N1534" s="66">
        <v>15400.0</v>
      </c>
      <c r="Q1534" s="58"/>
      <c r="R1534" s="591"/>
    </row>
    <row r="1535">
      <c r="A1535" s="63" t="s">
        <v>309</v>
      </c>
      <c r="B1535" s="60" t="s">
        <v>197</v>
      </c>
      <c r="C1535" s="63" t="s">
        <v>309</v>
      </c>
      <c r="D1535" s="63" t="s">
        <v>18</v>
      </c>
      <c r="E1535" s="63" t="s">
        <v>18</v>
      </c>
      <c r="F1535" s="63" t="s">
        <v>1527</v>
      </c>
      <c r="G1535" s="60" t="s">
        <v>18</v>
      </c>
      <c r="H1535" s="126">
        <v>43292.0</v>
      </c>
      <c r="I1535" s="126">
        <v>43292.0</v>
      </c>
      <c r="J1535" s="121" t="s">
        <v>14929</v>
      </c>
      <c r="K1535" s="59">
        <v>15400.0</v>
      </c>
      <c r="L1535" s="60" t="s">
        <v>14930</v>
      </c>
      <c r="M1535" s="63" t="s">
        <v>18</v>
      </c>
      <c r="N1535" s="66">
        <v>15400.0</v>
      </c>
      <c r="Q1535" s="58"/>
      <c r="R1535" s="591"/>
    </row>
    <row r="1536">
      <c r="A1536" s="63" t="s">
        <v>309</v>
      </c>
      <c r="B1536" s="60" t="s">
        <v>12765</v>
      </c>
      <c r="C1536" s="60" t="s">
        <v>14910</v>
      </c>
      <c r="D1536" s="63" t="s">
        <v>18</v>
      </c>
      <c r="E1536" s="63" t="s">
        <v>18</v>
      </c>
      <c r="F1536" s="63" t="s">
        <v>1527</v>
      </c>
      <c r="G1536" s="60" t="s">
        <v>18</v>
      </c>
      <c r="H1536" s="126">
        <v>43118.0</v>
      </c>
      <c r="I1536" s="126">
        <v>43118.0</v>
      </c>
      <c r="J1536" s="121" t="s">
        <v>13526</v>
      </c>
      <c r="K1536" s="59">
        <v>17700.0</v>
      </c>
      <c r="L1536" s="60" t="s">
        <v>14931</v>
      </c>
      <c r="M1536" s="63" t="s">
        <v>18</v>
      </c>
      <c r="N1536" s="66">
        <v>17700.0</v>
      </c>
      <c r="Q1536" s="58"/>
      <c r="R1536" s="591"/>
    </row>
    <row r="1537">
      <c r="A1537" s="63" t="s">
        <v>309</v>
      </c>
      <c r="B1537" s="60" t="s">
        <v>6282</v>
      </c>
      <c r="C1537" s="60" t="s">
        <v>309</v>
      </c>
      <c r="D1537" s="63" t="s">
        <v>18</v>
      </c>
      <c r="E1537" s="63" t="s">
        <v>18</v>
      </c>
      <c r="F1537" s="63" t="s">
        <v>1527</v>
      </c>
      <c r="G1537" s="60" t="s">
        <v>18</v>
      </c>
      <c r="H1537" s="126">
        <v>43187.0</v>
      </c>
      <c r="I1537" s="126">
        <v>43187.0</v>
      </c>
      <c r="J1537" s="121" t="s">
        <v>12676</v>
      </c>
      <c r="K1537" s="59">
        <v>19200.0</v>
      </c>
      <c r="L1537" s="60" t="s">
        <v>14932</v>
      </c>
      <c r="M1537" s="63" t="s">
        <v>18</v>
      </c>
      <c r="N1537" s="66">
        <v>19200.0</v>
      </c>
      <c r="Q1537" s="58"/>
      <c r="R1537" s="591"/>
    </row>
    <row r="1538">
      <c r="A1538" s="63" t="s">
        <v>309</v>
      </c>
      <c r="B1538" s="60" t="s">
        <v>14933</v>
      </c>
      <c r="C1538" s="60" t="s">
        <v>309</v>
      </c>
      <c r="D1538" s="63" t="s">
        <v>18</v>
      </c>
      <c r="E1538" s="63" t="s">
        <v>18</v>
      </c>
      <c r="F1538" s="63" t="s">
        <v>1527</v>
      </c>
      <c r="G1538" s="60" t="s">
        <v>18</v>
      </c>
      <c r="H1538" s="126">
        <v>43143.0</v>
      </c>
      <c r="I1538" s="126">
        <v>43143.0</v>
      </c>
      <c r="J1538" s="121" t="s">
        <v>14934</v>
      </c>
      <c r="K1538" s="59">
        <v>19390.0</v>
      </c>
      <c r="L1538" s="60" t="s">
        <v>14935</v>
      </c>
      <c r="M1538" s="63" t="s">
        <v>18</v>
      </c>
      <c r="N1538" s="66">
        <v>19390.0</v>
      </c>
      <c r="Q1538" s="58"/>
      <c r="R1538" s="591"/>
    </row>
    <row r="1539">
      <c r="A1539" s="63" t="s">
        <v>309</v>
      </c>
      <c r="B1539" s="60" t="s">
        <v>108</v>
      </c>
      <c r="C1539" s="63" t="s">
        <v>309</v>
      </c>
      <c r="D1539" s="63" t="s">
        <v>18</v>
      </c>
      <c r="E1539" s="63" t="s">
        <v>18</v>
      </c>
      <c r="F1539" s="63" t="s">
        <v>1527</v>
      </c>
      <c r="G1539" s="60" t="s">
        <v>18</v>
      </c>
      <c r="H1539" s="126">
        <v>43305.0</v>
      </c>
      <c r="I1539" s="126">
        <v>43305.0</v>
      </c>
      <c r="J1539" s="121" t="s">
        <v>14936</v>
      </c>
      <c r="K1539" s="59">
        <v>20600.0</v>
      </c>
      <c r="L1539" s="60" t="s">
        <v>14937</v>
      </c>
      <c r="M1539" s="63" t="s">
        <v>18</v>
      </c>
      <c r="N1539" s="66">
        <v>20600.0</v>
      </c>
      <c r="Q1539" s="58"/>
      <c r="R1539" s="591"/>
    </row>
    <row r="1540">
      <c r="A1540" s="63" t="s">
        <v>309</v>
      </c>
      <c r="B1540" s="60" t="s">
        <v>4393</v>
      </c>
      <c r="C1540" s="60" t="s">
        <v>309</v>
      </c>
      <c r="D1540" s="63" t="s">
        <v>18</v>
      </c>
      <c r="E1540" s="63" t="s">
        <v>18</v>
      </c>
      <c r="F1540" s="63" t="s">
        <v>1527</v>
      </c>
      <c r="G1540" s="60" t="s">
        <v>18</v>
      </c>
      <c r="H1540" s="126">
        <v>43266.0</v>
      </c>
      <c r="I1540" s="126">
        <v>43266.0</v>
      </c>
      <c r="J1540" s="121" t="s">
        <v>14938</v>
      </c>
      <c r="K1540" s="59">
        <v>20850.0</v>
      </c>
      <c r="L1540" s="60" t="s">
        <v>14939</v>
      </c>
      <c r="M1540" s="63" t="s">
        <v>18</v>
      </c>
      <c r="N1540" s="66">
        <v>20850.0</v>
      </c>
      <c r="Q1540" s="58"/>
      <c r="R1540" s="591"/>
    </row>
    <row r="1541">
      <c r="A1541" s="63" t="s">
        <v>309</v>
      </c>
      <c r="B1541" s="60" t="s">
        <v>9943</v>
      </c>
      <c r="C1541" s="60" t="s">
        <v>13501</v>
      </c>
      <c r="D1541" s="63" t="s">
        <v>18</v>
      </c>
      <c r="E1541" s="63" t="s">
        <v>18</v>
      </c>
      <c r="F1541" s="63" t="s">
        <v>1527</v>
      </c>
      <c r="G1541" s="60" t="s">
        <v>18</v>
      </c>
      <c r="H1541" s="126">
        <v>43164.0</v>
      </c>
      <c r="I1541" s="126">
        <v>43164.0</v>
      </c>
      <c r="J1541" s="65" t="s">
        <v>13254</v>
      </c>
      <c r="K1541" s="59">
        <v>22100.0</v>
      </c>
      <c r="L1541" s="60" t="s">
        <v>14940</v>
      </c>
      <c r="M1541" s="63" t="s">
        <v>18</v>
      </c>
      <c r="N1541" s="66">
        <v>22100.0</v>
      </c>
      <c r="Q1541" s="58"/>
      <c r="R1541" s="591"/>
    </row>
    <row r="1542">
      <c r="A1542" s="63" t="s">
        <v>309</v>
      </c>
      <c r="B1542" s="60" t="s">
        <v>14941</v>
      </c>
      <c r="C1542" s="60" t="s">
        <v>309</v>
      </c>
      <c r="D1542" s="63" t="s">
        <v>18</v>
      </c>
      <c r="E1542" s="63" t="s">
        <v>18</v>
      </c>
      <c r="F1542" s="63" t="s">
        <v>1527</v>
      </c>
      <c r="G1542" s="60" t="s">
        <v>18</v>
      </c>
      <c r="H1542" s="126">
        <v>43192.0</v>
      </c>
      <c r="I1542" s="126">
        <v>43192.0</v>
      </c>
      <c r="J1542" s="121" t="s">
        <v>14942</v>
      </c>
      <c r="K1542" s="59">
        <v>23530.0</v>
      </c>
      <c r="L1542" s="60" t="s">
        <v>14943</v>
      </c>
      <c r="M1542" s="63" t="s">
        <v>18</v>
      </c>
      <c r="N1542" s="66">
        <v>23530.0</v>
      </c>
      <c r="Q1542" s="58"/>
      <c r="R1542" s="591"/>
    </row>
    <row r="1543">
      <c r="A1543" s="63" t="s">
        <v>309</v>
      </c>
      <c r="B1543" s="60" t="s">
        <v>9113</v>
      </c>
      <c r="C1543" s="60" t="s">
        <v>309</v>
      </c>
      <c r="D1543" s="63" t="s">
        <v>18</v>
      </c>
      <c r="E1543" s="63" t="s">
        <v>18</v>
      </c>
      <c r="F1543" s="63" t="s">
        <v>1527</v>
      </c>
      <c r="G1543" s="60" t="s">
        <v>18</v>
      </c>
      <c r="H1543" s="126">
        <v>43137.0</v>
      </c>
      <c r="I1543" s="126">
        <v>43137.0</v>
      </c>
      <c r="J1543" s="121" t="s">
        <v>14944</v>
      </c>
      <c r="K1543" s="59">
        <v>23890.0</v>
      </c>
      <c r="L1543" s="60" t="s">
        <v>14945</v>
      </c>
      <c r="M1543" s="63" t="s">
        <v>18</v>
      </c>
      <c r="N1543" s="66">
        <v>23890.0</v>
      </c>
      <c r="Q1543" s="58"/>
      <c r="R1543" s="591"/>
    </row>
    <row r="1544">
      <c r="A1544" s="63" t="s">
        <v>309</v>
      </c>
      <c r="B1544" s="60" t="s">
        <v>14946</v>
      </c>
      <c r="C1544" s="60" t="s">
        <v>309</v>
      </c>
      <c r="D1544" s="63" t="s">
        <v>18</v>
      </c>
      <c r="E1544" s="63" t="s">
        <v>18</v>
      </c>
      <c r="F1544" s="63" t="s">
        <v>1527</v>
      </c>
      <c r="G1544" s="60" t="s">
        <v>18</v>
      </c>
      <c r="H1544" s="126">
        <v>43258.0</v>
      </c>
      <c r="I1544" s="126">
        <v>43258.0</v>
      </c>
      <c r="J1544" s="121" t="s">
        <v>14947</v>
      </c>
      <c r="K1544" s="59">
        <v>24600.0</v>
      </c>
      <c r="L1544" s="60" t="s">
        <v>14948</v>
      </c>
      <c r="M1544" s="63" t="s">
        <v>18</v>
      </c>
      <c r="N1544" s="66">
        <v>24600.0</v>
      </c>
      <c r="Q1544" s="58"/>
      <c r="R1544" s="591"/>
    </row>
    <row r="1545">
      <c r="A1545" s="63" t="s">
        <v>309</v>
      </c>
      <c r="B1545" s="60" t="s">
        <v>61</v>
      </c>
      <c r="C1545" s="63" t="s">
        <v>309</v>
      </c>
      <c r="D1545" s="63" t="s">
        <v>18</v>
      </c>
      <c r="E1545" s="63" t="s">
        <v>18</v>
      </c>
      <c r="F1545" s="63" t="s">
        <v>1527</v>
      </c>
      <c r="G1545" s="60" t="s">
        <v>18</v>
      </c>
      <c r="H1545" s="126">
        <v>43215.0</v>
      </c>
      <c r="I1545" s="126">
        <v>43215.0</v>
      </c>
      <c r="J1545" s="121" t="s">
        <v>14949</v>
      </c>
      <c r="K1545" s="59">
        <v>24650.0</v>
      </c>
      <c r="L1545" s="60" t="s">
        <v>14950</v>
      </c>
      <c r="M1545" s="63" t="s">
        <v>18</v>
      </c>
      <c r="N1545" s="66">
        <v>24650.0</v>
      </c>
      <c r="Q1545" s="58"/>
      <c r="R1545" s="591"/>
    </row>
    <row r="1546">
      <c r="A1546" s="63" t="s">
        <v>309</v>
      </c>
      <c r="B1546" s="60" t="s">
        <v>1801</v>
      </c>
      <c r="C1546" s="60" t="s">
        <v>309</v>
      </c>
      <c r="D1546" s="63" t="s">
        <v>18</v>
      </c>
      <c r="E1546" s="63" t="s">
        <v>18</v>
      </c>
      <c r="F1546" s="63" t="s">
        <v>1527</v>
      </c>
      <c r="G1546" s="60" t="s">
        <v>18</v>
      </c>
      <c r="H1546" s="126">
        <v>43136.0</v>
      </c>
      <c r="I1546" s="126">
        <v>43136.0</v>
      </c>
      <c r="J1546" s="121" t="s">
        <v>12750</v>
      </c>
      <c r="K1546" s="59">
        <v>24790.0</v>
      </c>
      <c r="L1546" s="60" t="s">
        <v>14951</v>
      </c>
      <c r="M1546" s="63" t="s">
        <v>18</v>
      </c>
      <c r="N1546" s="66">
        <v>24790.0</v>
      </c>
      <c r="Q1546" s="58"/>
      <c r="R1546" s="591"/>
    </row>
    <row r="1547">
      <c r="A1547" s="63" t="s">
        <v>309</v>
      </c>
      <c r="B1547" s="60" t="s">
        <v>9109</v>
      </c>
      <c r="C1547" s="60" t="s">
        <v>309</v>
      </c>
      <c r="D1547" s="63" t="s">
        <v>18</v>
      </c>
      <c r="E1547" s="63" t="s">
        <v>18</v>
      </c>
      <c r="F1547" s="63" t="s">
        <v>1527</v>
      </c>
      <c r="G1547" s="60" t="s">
        <v>18</v>
      </c>
      <c r="H1547" s="126">
        <v>43140.0</v>
      </c>
      <c r="I1547" s="126">
        <v>43140.0</v>
      </c>
      <c r="J1547" s="121" t="s">
        <v>14952</v>
      </c>
      <c r="K1547" s="59">
        <v>27500.0</v>
      </c>
      <c r="L1547" s="60" t="s">
        <v>14953</v>
      </c>
      <c r="M1547" s="63" t="s">
        <v>18</v>
      </c>
      <c r="N1547" s="66">
        <v>27500.0</v>
      </c>
      <c r="Q1547" s="58"/>
      <c r="R1547" s="591"/>
    </row>
    <row r="1548">
      <c r="A1548" s="63" t="s">
        <v>309</v>
      </c>
      <c r="B1548" s="60" t="s">
        <v>2360</v>
      </c>
      <c r="C1548" s="60" t="s">
        <v>309</v>
      </c>
      <c r="D1548" s="63" t="s">
        <v>18</v>
      </c>
      <c r="E1548" s="63" t="s">
        <v>18</v>
      </c>
      <c r="F1548" s="63" t="s">
        <v>1527</v>
      </c>
      <c r="G1548" s="60" t="s">
        <v>18</v>
      </c>
      <c r="H1548" s="126">
        <v>43147.0</v>
      </c>
      <c r="I1548" s="126">
        <v>43147.0</v>
      </c>
      <c r="J1548" s="65" t="s">
        <v>13397</v>
      </c>
      <c r="K1548" s="59">
        <v>28350.0</v>
      </c>
      <c r="L1548" s="60" t="s">
        <v>14954</v>
      </c>
      <c r="M1548" s="63" t="s">
        <v>18</v>
      </c>
      <c r="N1548" s="66">
        <v>28350.0</v>
      </c>
      <c r="Q1548" s="58"/>
      <c r="R1548" s="591"/>
    </row>
    <row r="1549">
      <c r="A1549" s="63" t="s">
        <v>309</v>
      </c>
      <c r="B1549" s="60" t="s">
        <v>159</v>
      </c>
      <c r="C1549" s="63" t="s">
        <v>309</v>
      </c>
      <c r="D1549" s="63" t="s">
        <v>18</v>
      </c>
      <c r="E1549" s="63" t="s">
        <v>18</v>
      </c>
      <c r="F1549" s="63" t="s">
        <v>1527</v>
      </c>
      <c r="G1549" s="60" t="s">
        <v>18</v>
      </c>
      <c r="H1549" s="126">
        <v>43297.0</v>
      </c>
      <c r="I1549" s="126">
        <v>43297.0</v>
      </c>
      <c r="J1549" s="121" t="s">
        <v>12677</v>
      </c>
      <c r="K1549" s="59">
        <v>29400.0</v>
      </c>
      <c r="L1549" s="60" t="s">
        <v>14955</v>
      </c>
      <c r="M1549" s="63" t="s">
        <v>18</v>
      </c>
      <c r="N1549" s="66">
        <v>29400.0</v>
      </c>
      <c r="Q1549" s="58"/>
      <c r="R1549" s="591"/>
    </row>
    <row r="1550">
      <c r="A1550" s="63" t="s">
        <v>309</v>
      </c>
      <c r="B1550" s="60" t="s">
        <v>9092</v>
      </c>
      <c r="C1550" s="60" t="s">
        <v>309</v>
      </c>
      <c r="D1550" s="63" t="s">
        <v>18</v>
      </c>
      <c r="E1550" s="63" t="s">
        <v>18</v>
      </c>
      <c r="F1550" s="63" t="s">
        <v>1527</v>
      </c>
      <c r="G1550" s="60" t="s">
        <v>18</v>
      </c>
      <c r="H1550" s="126">
        <v>43165.0</v>
      </c>
      <c r="I1550" s="126">
        <v>43165.0</v>
      </c>
      <c r="J1550" s="65" t="s">
        <v>14956</v>
      </c>
      <c r="K1550" s="59">
        <v>29600.0</v>
      </c>
      <c r="L1550" s="60" t="s">
        <v>14957</v>
      </c>
      <c r="M1550" s="63" t="s">
        <v>18</v>
      </c>
      <c r="N1550" s="66">
        <v>29600.0</v>
      </c>
      <c r="Q1550" s="58"/>
      <c r="R1550" s="591"/>
    </row>
    <row r="1551">
      <c r="A1551" s="63" t="s">
        <v>309</v>
      </c>
      <c r="B1551" s="60" t="s">
        <v>4939</v>
      </c>
      <c r="C1551" s="60" t="s">
        <v>309</v>
      </c>
      <c r="D1551" s="63" t="s">
        <v>18</v>
      </c>
      <c r="E1551" s="63" t="s">
        <v>18</v>
      </c>
      <c r="F1551" s="63" t="s">
        <v>1527</v>
      </c>
      <c r="G1551" s="60" t="s">
        <v>18</v>
      </c>
      <c r="H1551" s="126">
        <v>43129.0</v>
      </c>
      <c r="I1551" s="126">
        <v>43129.0</v>
      </c>
      <c r="J1551" s="121" t="s">
        <v>13332</v>
      </c>
      <c r="K1551" s="59">
        <v>29830.0</v>
      </c>
      <c r="L1551" s="60" t="s">
        <v>14958</v>
      </c>
      <c r="M1551" s="63" t="s">
        <v>18</v>
      </c>
      <c r="N1551" s="66">
        <v>29830.0</v>
      </c>
      <c r="Q1551" s="58"/>
      <c r="R1551" s="591"/>
    </row>
    <row r="1552">
      <c r="A1552" s="63" t="s">
        <v>309</v>
      </c>
      <c r="B1552" s="60" t="s">
        <v>9113</v>
      </c>
      <c r="C1552" s="60" t="s">
        <v>309</v>
      </c>
      <c r="D1552" s="63" t="s">
        <v>18</v>
      </c>
      <c r="E1552" s="63" t="s">
        <v>18</v>
      </c>
      <c r="F1552" s="63" t="s">
        <v>1527</v>
      </c>
      <c r="G1552" s="60" t="s">
        <v>18</v>
      </c>
      <c r="H1552" s="126">
        <v>43278.0</v>
      </c>
      <c r="I1552" s="126">
        <v>43278.0</v>
      </c>
      <c r="J1552" s="121" t="s">
        <v>12216</v>
      </c>
      <c r="K1552" s="59">
        <v>30190.0</v>
      </c>
      <c r="L1552" s="60" t="s">
        <v>14959</v>
      </c>
      <c r="M1552" s="63" t="s">
        <v>18</v>
      </c>
      <c r="N1552" s="66">
        <v>30190.0</v>
      </c>
      <c r="Q1552" s="58"/>
      <c r="R1552" s="591"/>
    </row>
    <row r="1553">
      <c r="A1553" s="63" t="s">
        <v>309</v>
      </c>
      <c r="B1553" s="60" t="s">
        <v>1826</v>
      </c>
      <c r="C1553" s="60" t="s">
        <v>309</v>
      </c>
      <c r="D1553" s="63" t="s">
        <v>18</v>
      </c>
      <c r="E1553" s="63" t="s">
        <v>18</v>
      </c>
      <c r="F1553" s="63" t="s">
        <v>1527</v>
      </c>
      <c r="G1553" s="60" t="s">
        <v>18</v>
      </c>
      <c r="H1553" s="126">
        <v>43202.0</v>
      </c>
      <c r="I1553" s="126">
        <v>43202.0</v>
      </c>
      <c r="J1553" s="121" t="s">
        <v>14960</v>
      </c>
      <c r="K1553" s="59">
        <v>30850.0</v>
      </c>
      <c r="L1553" s="60" t="s">
        <v>14961</v>
      </c>
      <c r="M1553" s="63" t="s">
        <v>18</v>
      </c>
      <c r="N1553" s="66">
        <v>30850.0</v>
      </c>
      <c r="Q1553" s="58"/>
      <c r="R1553" s="591"/>
    </row>
    <row r="1554">
      <c r="A1554" s="63" t="s">
        <v>309</v>
      </c>
      <c r="B1554" s="60" t="s">
        <v>9115</v>
      </c>
      <c r="C1554" s="60" t="s">
        <v>309</v>
      </c>
      <c r="D1554" s="63" t="s">
        <v>18</v>
      </c>
      <c r="E1554" s="63" t="s">
        <v>18</v>
      </c>
      <c r="F1554" s="63" t="s">
        <v>1527</v>
      </c>
      <c r="G1554" s="60" t="s">
        <v>18</v>
      </c>
      <c r="H1554" s="64">
        <v>43328.0</v>
      </c>
      <c r="I1554" s="64">
        <v>43328.0</v>
      </c>
      <c r="J1554" s="121" t="s">
        <v>13434</v>
      </c>
      <c r="K1554" s="59">
        <v>32215.0</v>
      </c>
      <c r="L1554" s="60" t="s">
        <v>14962</v>
      </c>
      <c r="M1554" s="63" t="s">
        <v>18</v>
      </c>
      <c r="N1554" s="66">
        <v>32215.0</v>
      </c>
      <c r="Q1554" s="58"/>
      <c r="R1554" s="591"/>
    </row>
    <row r="1555">
      <c r="A1555" s="63" t="s">
        <v>309</v>
      </c>
      <c r="B1555" s="60" t="s">
        <v>9113</v>
      </c>
      <c r="C1555" s="60" t="s">
        <v>309</v>
      </c>
      <c r="D1555" s="63" t="s">
        <v>18</v>
      </c>
      <c r="E1555" s="63" t="s">
        <v>18</v>
      </c>
      <c r="F1555" s="63" t="s">
        <v>1527</v>
      </c>
      <c r="G1555" s="60" t="s">
        <v>18</v>
      </c>
      <c r="H1555" s="126">
        <v>43278.0</v>
      </c>
      <c r="I1555" s="126">
        <v>43278.0</v>
      </c>
      <c r="J1555" s="121" t="s">
        <v>12216</v>
      </c>
      <c r="K1555" s="59">
        <v>33790.0</v>
      </c>
      <c r="L1555" s="60" t="s">
        <v>14963</v>
      </c>
      <c r="M1555" s="63" t="s">
        <v>18</v>
      </c>
      <c r="N1555" s="66">
        <v>33790.0</v>
      </c>
      <c r="Q1555" s="58"/>
      <c r="R1555" s="591"/>
    </row>
    <row r="1556">
      <c r="A1556" s="63" t="s">
        <v>309</v>
      </c>
      <c r="B1556" s="60" t="s">
        <v>457</v>
      </c>
      <c r="C1556" s="60" t="s">
        <v>309</v>
      </c>
      <c r="D1556" s="63" t="s">
        <v>18</v>
      </c>
      <c r="E1556" s="63" t="s">
        <v>18</v>
      </c>
      <c r="F1556" s="63" t="s">
        <v>1527</v>
      </c>
      <c r="G1556" s="60" t="s">
        <v>18</v>
      </c>
      <c r="H1556" s="126">
        <v>43137.0</v>
      </c>
      <c r="I1556" s="126">
        <v>43137.0</v>
      </c>
      <c r="J1556" s="121" t="s">
        <v>14944</v>
      </c>
      <c r="K1556" s="59">
        <v>37390.0</v>
      </c>
      <c r="L1556" s="60" t="s">
        <v>14964</v>
      </c>
      <c r="M1556" s="63" t="s">
        <v>18</v>
      </c>
      <c r="N1556" s="66">
        <v>37390.0</v>
      </c>
      <c r="Q1556" s="58"/>
      <c r="R1556" s="591"/>
    </row>
    <row r="1557">
      <c r="A1557" s="63" t="s">
        <v>309</v>
      </c>
      <c r="B1557" s="60" t="s">
        <v>9109</v>
      </c>
      <c r="C1557" s="60" t="s">
        <v>309</v>
      </c>
      <c r="D1557" s="63" t="s">
        <v>18</v>
      </c>
      <c r="E1557" s="63" t="s">
        <v>18</v>
      </c>
      <c r="F1557" s="63" t="s">
        <v>1527</v>
      </c>
      <c r="G1557" s="60" t="s">
        <v>18</v>
      </c>
      <c r="H1557" s="126">
        <v>43180.0</v>
      </c>
      <c r="I1557" s="126">
        <v>43180.0</v>
      </c>
      <c r="J1557" s="121" t="s">
        <v>14965</v>
      </c>
      <c r="K1557" s="59">
        <v>41100.0</v>
      </c>
      <c r="L1557" s="60" t="s">
        <v>14966</v>
      </c>
      <c r="M1557" s="63" t="s">
        <v>18</v>
      </c>
      <c r="N1557" s="66">
        <v>41100.0</v>
      </c>
      <c r="Q1557" s="58"/>
      <c r="R1557" s="591"/>
    </row>
    <row r="1558">
      <c r="A1558" s="63" t="s">
        <v>309</v>
      </c>
      <c r="B1558" s="60" t="s">
        <v>1801</v>
      </c>
      <c r="C1558" s="60" t="s">
        <v>309</v>
      </c>
      <c r="D1558" s="63" t="s">
        <v>18</v>
      </c>
      <c r="E1558" s="63" t="s">
        <v>18</v>
      </c>
      <c r="F1558" s="63" t="s">
        <v>1527</v>
      </c>
      <c r="G1558" s="60" t="s">
        <v>18</v>
      </c>
      <c r="H1558" s="126">
        <v>43189.0</v>
      </c>
      <c r="I1558" s="126">
        <v>43189.0</v>
      </c>
      <c r="J1558" s="121" t="s">
        <v>14967</v>
      </c>
      <c r="K1558" s="59">
        <v>48190.0</v>
      </c>
      <c r="L1558" s="60" t="s">
        <v>14968</v>
      </c>
      <c r="M1558" s="63" t="s">
        <v>18</v>
      </c>
      <c r="N1558" s="66">
        <v>48190.0</v>
      </c>
      <c r="Q1558" s="58"/>
      <c r="R1558" s="591"/>
    </row>
    <row r="1559">
      <c r="A1559" s="63" t="s">
        <v>309</v>
      </c>
      <c r="B1559" s="60" t="s">
        <v>11176</v>
      </c>
      <c r="C1559" s="60" t="s">
        <v>309</v>
      </c>
      <c r="D1559" s="63" t="s">
        <v>18</v>
      </c>
      <c r="E1559" s="63" t="s">
        <v>18</v>
      </c>
      <c r="F1559" s="63" t="s">
        <v>1527</v>
      </c>
      <c r="G1559" s="60" t="s">
        <v>18</v>
      </c>
      <c r="H1559" s="126">
        <v>43144.0</v>
      </c>
      <c r="I1559" s="126">
        <v>43144.0</v>
      </c>
      <c r="J1559" s="121" t="s">
        <v>14969</v>
      </c>
      <c r="K1559" s="59">
        <v>48882.0</v>
      </c>
      <c r="L1559" s="60" t="s">
        <v>13489</v>
      </c>
      <c r="M1559" s="63" t="s">
        <v>18</v>
      </c>
      <c r="N1559" s="66">
        <v>48882.0</v>
      </c>
      <c r="Q1559" s="58"/>
      <c r="R1559" s="591"/>
    </row>
    <row r="1560">
      <c r="A1560" s="63" t="s">
        <v>309</v>
      </c>
      <c r="B1560" s="60" t="s">
        <v>5582</v>
      </c>
      <c r="C1560" s="60" t="s">
        <v>309</v>
      </c>
      <c r="D1560" s="63" t="s">
        <v>18</v>
      </c>
      <c r="E1560" s="63" t="s">
        <v>18</v>
      </c>
      <c r="F1560" s="63" t="s">
        <v>1527</v>
      </c>
      <c r="G1560" s="60" t="s">
        <v>18</v>
      </c>
      <c r="H1560" s="126">
        <v>43210.0</v>
      </c>
      <c r="I1560" s="126">
        <v>43210.0</v>
      </c>
      <c r="J1560" s="121" t="s">
        <v>14970</v>
      </c>
      <c r="K1560" s="59">
        <v>49200.0</v>
      </c>
      <c r="L1560" s="60" t="s">
        <v>14971</v>
      </c>
      <c r="M1560" s="63" t="s">
        <v>18</v>
      </c>
      <c r="N1560" s="66">
        <v>49200.0</v>
      </c>
      <c r="Q1560" s="58"/>
      <c r="R1560" s="591"/>
    </row>
    <row r="1561">
      <c r="A1561" s="63" t="s">
        <v>309</v>
      </c>
      <c r="B1561" s="60" t="s">
        <v>1801</v>
      </c>
      <c r="C1561" s="60" t="s">
        <v>309</v>
      </c>
      <c r="D1561" s="63" t="s">
        <v>18</v>
      </c>
      <c r="E1561" s="63" t="s">
        <v>18</v>
      </c>
      <c r="F1561" s="63" t="s">
        <v>1527</v>
      </c>
      <c r="G1561" s="60" t="s">
        <v>18</v>
      </c>
      <c r="H1561" s="126">
        <v>43300.0</v>
      </c>
      <c r="I1561" s="126">
        <v>43300.0</v>
      </c>
      <c r="J1561" s="121" t="s">
        <v>13040</v>
      </c>
      <c r="K1561" s="59">
        <v>50890.0</v>
      </c>
      <c r="L1561" s="60" t="s">
        <v>14972</v>
      </c>
      <c r="M1561" s="63" t="s">
        <v>18</v>
      </c>
      <c r="N1561" s="66">
        <v>50890.0</v>
      </c>
      <c r="Q1561" s="58"/>
      <c r="R1561" s="591"/>
    </row>
    <row r="1562">
      <c r="A1562" s="63" t="s">
        <v>309</v>
      </c>
      <c r="B1562" s="60" t="s">
        <v>61</v>
      </c>
      <c r="C1562" s="63" t="s">
        <v>309</v>
      </c>
      <c r="D1562" s="63" t="s">
        <v>18</v>
      </c>
      <c r="E1562" s="63" t="s">
        <v>18</v>
      </c>
      <c r="F1562" s="63" t="s">
        <v>1527</v>
      </c>
      <c r="G1562" s="60" t="s">
        <v>18</v>
      </c>
      <c r="H1562" s="126">
        <v>43215.0</v>
      </c>
      <c r="I1562" s="126">
        <v>43215.0</v>
      </c>
      <c r="J1562" s="121" t="s">
        <v>14949</v>
      </c>
      <c r="K1562" s="59">
        <v>52434.0</v>
      </c>
      <c r="L1562" s="60" t="s">
        <v>14973</v>
      </c>
      <c r="M1562" s="63" t="s">
        <v>18</v>
      </c>
      <c r="N1562" s="66">
        <v>52434.0</v>
      </c>
      <c r="Q1562" s="58"/>
      <c r="R1562" s="591"/>
    </row>
    <row r="1563">
      <c r="A1563" s="63" t="s">
        <v>309</v>
      </c>
      <c r="B1563" s="60" t="s">
        <v>108</v>
      </c>
      <c r="C1563" s="60" t="s">
        <v>309</v>
      </c>
      <c r="D1563" s="63" t="s">
        <v>18</v>
      </c>
      <c r="E1563" s="63" t="s">
        <v>18</v>
      </c>
      <c r="F1563" s="63" t="s">
        <v>1527</v>
      </c>
      <c r="G1563" s="60" t="s">
        <v>18</v>
      </c>
      <c r="H1563" s="126">
        <v>43258.0</v>
      </c>
      <c r="I1563" s="126">
        <v>43258.0</v>
      </c>
      <c r="J1563" s="121" t="s">
        <v>14947</v>
      </c>
      <c r="K1563" s="59">
        <v>57100.0</v>
      </c>
      <c r="L1563" s="60" t="s">
        <v>14974</v>
      </c>
      <c r="M1563" s="63" t="s">
        <v>18</v>
      </c>
      <c r="N1563" s="66">
        <v>57100.0</v>
      </c>
      <c r="Q1563" s="58"/>
      <c r="R1563" s="591"/>
    </row>
    <row r="1564">
      <c r="A1564" s="63" t="s">
        <v>309</v>
      </c>
      <c r="B1564" s="60" t="s">
        <v>791</v>
      </c>
      <c r="C1564" s="60" t="s">
        <v>309</v>
      </c>
      <c r="D1564" s="63" t="s">
        <v>18</v>
      </c>
      <c r="E1564" s="63" t="s">
        <v>18</v>
      </c>
      <c r="F1564" s="63" t="s">
        <v>1527</v>
      </c>
      <c r="G1564" s="60" t="s">
        <v>18</v>
      </c>
      <c r="H1564" s="126">
        <v>43161.0</v>
      </c>
      <c r="I1564" s="126">
        <v>43161.0</v>
      </c>
      <c r="J1564" s="121" t="s">
        <v>14975</v>
      </c>
      <c r="K1564" s="59">
        <v>59890.0</v>
      </c>
      <c r="L1564" s="60" t="s">
        <v>14976</v>
      </c>
      <c r="M1564" s="63" t="s">
        <v>18</v>
      </c>
      <c r="N1564" s="66">
        <v>59890.0</v>
      </c>
      <c r="Q1564" s="58"/>
      <c r="R1564" s="591"/>
    </row>
    <row r="1565">
      <c r="A1565" s="63" t="s">
        <v>309</v>
      </c>
      <c r="B1565" s="60" t="s">
        <v>1065</v>
      </c>
      <c r="C1565" s="63" t="s">
        <v>309</v>
      </c>
      <c r="D1565" s="63" t="s">
        <v>18</v>
      </c>
      <c r="E1565" s="63" t="s">
        <v>18</v>
      </c>
      <c r="F1565" s="63" t="s">
        <v>1527</v>
      </c>
      <c r="G1565" s="60" t="s">
        <v>18</v>
      </c>
      <c r="H1565" s="126">
        <v>43292.0</v>
      </c>
      <c r="I1565" s="126">
        <v>43292.0</v>
      </c>
      <c r="J1565" s="121" t="s">
        <v>14929</v>
      </c>
      <c r="K1565" s="59">
        <v>61866.0</v>
      </c>
      <c r="L1565" s="60" t="s">
        <v>14977</v>
      </c>
      <c r="M1565" s="63" t="s">
        <v>18</v>
      </c>
      <c r="N1565" s="66">
        <v>61866.0</v>
      </c>
      <c r="Q1565" s="58"/>
      <c r="R1565" s="591"/>
    </row>
    <row r="1566">
      <c r="A1566" s="63" t="s">
        <v>309</v>
      </c>
      <c r="B1566" s="60" t="s">
        <v>123</v>
      </c>
      <c r="C1566" s="60" t="s">
        <v>309</v>
      </c>
      <c r="D1566" s="63" t="s">
        <v>18</v>
      </c>
      <c r="E1566" s="63" t="s">
        <v>18</v>
      </c>
      <c r="F1566" s="63" t="s">
        <v>1527</v>
      </c>
      <c r="G1566" s="60" t="s">
        <v>18</v>
      </c>
      <c r="H1566" s="126">
        <v>43312.0</v>
      </c>
      <c r="I1566" s="126">
        <v>43312.0</v>
      </c>
      <c r="J1566" s="121" t="s">
        <v>14978</v>
      </c>
      <c r="K1566" s="59">
        <v>62100.0</v>
      </c>
      <c r="L1566" s="60" t="s">
        <v>14979</v>
      </c>
      <c r="M1566" s="63" t="s">
        <v>18</v>
      </c>
      <c r="N1566" s="66">
        <v>62100.0</v>
      </c>
      <c r="Q1566" s="58"/>
      <c r="R1566" s="591"/>
    </row>
    <row r="1567">
      <c r="A1567" s="63" t="s">
        <v>309</v>
      </c>
      <c r="B1567" s="60" t="s">
        <v>14980</v>
      </c>
      <c r="C1567" s="60" t="s">
        <v>309</v>
      </c>
      <c r="D1567" s="63" t="s">
        <v>18</v>
      </c>
      <c r="E1567" s="63" t="s">
        <v>18</v>
      </c>
      <c r="F1567" s="63" t="s">
        <v>1527</v>
      </c>
      <c r="G1567" s="60" t="s">
        <v>18</v>
      </c>
      <c r="H1567" s="64">
        <v>43327.0</v>
      </c>
      <c r="I1567" s="64">
        <v>43327.0</v>
      </c>
      <c r="J1567" s="121" t="s">
        <v>12815</v>
      </c>
      <c r="K1567" s="59">
        <v>65090.0</v>
      </c>
      <c r="L1567" s="60" t="s">
        <v>14981</v>
      </c>
      <c r="M1567" s="63" t="s">
        <v>18</v>
      </c>
      <c r="N1567" s="66">
        <v>65090.0</v>
      </c>
      <c r="Q1567" s="58"/>
      <c r="R1567" s="591"/>
    </row>
    <row r="1568">
      <c r="A1568" s="63" t="s">
        <v>309</v>
      </c>
      <c r="B1568" s="60" t="s">
        <v>14980</v>
      </c>
      <c r="C1568" s="60" t="s">
        <v>309</v>
      </c>
      <c r="D1568" s="63" t="s">
        <v>18</v>
      </c>
      <c r="E1568" s="63" t="s">
        <v>18</v>
      </c>
      <c r="F1568" s="63" t="s">
        <v>1527</v>
      </c>
      <c r="G1568" s="60" t="s">
        <v>18</v>
      </c>
      <c r="H1568" s="126">
        <v>43277.0</v>
      </c>
      <c r="I1568" s="126">
        <v>43277.0</v>
      </c>
      <c r="J1568" s="121" t="s">
        <v>14982</v>
      </c>
      <c r="K1568" s="59">
        <v>67700.0</v>
      </c>
      <c r="L1568" s="60" t="s">
        <v>14983</v>
      </c>
      <c r="M1568" s="61" t="s">
        <v>18</v>
      </c>
      <c r="N1568" s="66">
        <v>67700.0</v>
      </c>
      <c r="Q1568" s="58"/>
      <c r="R1568" s="591"/>
    </row>
    <row r="1569">
      <c r="A1569" s="63" t="s">
        <v>309</v>
      </c>
      <c r="B1569" s="60" t="s">
        <v>791</v>
      </c>
      <c r="C1569" s="60" t="s">
        <v>309</v>
      </c>
      <c r="D1569" s="63" t="s">
        <v>18</v>
      </c>
      <c r="E1569" s="63" t="s">
        <v>18</v>
      </c>
      <c r="F1569" s="63" t="s">
        <v>1527</v>
      </c>
      <c r="G1569" s="60" t="s">
        <v>18</v>
      </c>
      <c r="H1569" s="126">
        <v>43237.0</v>
      </c>
      <c r="I1569" s="126">
        <v>43237.0</v>
      </c>
      <c r="J1569" s="121" t="s">
        <v>14927</v>
      </c>
      <c r="K1569" s="59">
        <v>80850.0</v>
      </c>
      <c r="L1569" s="60" t="s">
        <v>14984</v>
      </c>
      <c r="M1569" s="63" t="s">
        <v>18</v>
      </c>
      <c r="N1569" s="66">
        <v>80850.0</v>
      </c>
      <c r="Q1569" s="58"/>
      <c r="R1569" s="591"/>
    </row>
    <row r="1570">
      <c r="A1570" s="63" t="s">
        <v>309</v>
      </c>
      <c r="B1570" s="60" t="s">
        <v>4548</v>
      </c>
      <c r="C1570" s="60" t="s">
        <v>309</v>
      </c>
      <c r="D1570" s="63" t="s">
        <v>18</v>
      </c>
      <c r="E1570" s="63" t="s">
        <v>18</v>
      </c>
      <c r="F1570" s="63" t="s">
        <v>1527</v>
      </c>
      <c r="G1570" s="60" t="s">
        <v>18</v>
      </c>
      <c r="H1570" s="126">
        <v>43179.0</v>
      </c>
      <c r="I1570" s="126">
        <v>43179.0</v>
      </c>
      <c r="J1570" s="121" t="s">
        <v>12678</v>
      </c>
      <c r="K1570" s="59">
        <v>82750.0</v>
      </c>
      <c r="L1570" s="60" t="s">
        <v>14985</v>
      </c>
      <c r="M1570" s="63" t="s">
        <v>18</v>
      </c>
      <c r="N1570" s="66">
        <v>82750.0</v>
      </c>
      <c r="Q1570" s="58"/>
      <c r="R1570" s="591"/>
    </row>
    <row r="1571">
      <c r="A1571" s="63" t="s">
        <v>309</v>
      </c>
      <c r="B1571" s="60" t="s">
        <v>14980</v>
      </c>
      <c r="C1571" s="60" t="s">
        <v>309</v>
      </c>
      <c r="D1571" s="63" t="s">
        <v>18</v>
      </c>
      <c r="E1571" s="63" t="s">
        <v>18</v>
      </c>
      <c r="F1571" s="63" t="s">
        <v>1527</v>
      </c>
      <c r="G1571" s="60" t="s">
        <v>18</v>
      </c>
      <c r="H1571" s="126">
        <v>43277.0</v>
      </c>
      <c r="I1571" s="126">
        <v>43277.0</v>
      </c>
      <c r="J1571" s="121" t="s">
        <v>14982</v>
      </c>
      <c r="K1571" s="59">
        <v>86700.0</v>
      </c>
      <c r="L1571" s="60" t="s">
        <v>14986</v>
      </c>
      <c r="M1571" s="61" t="s">
        <v>18</v>
      </c>
      <c r="N1571" s="66">
        <v>86700.0</v>
      </c>
      <c r="Q1571" s="58"/>
      <c r="R1571" s="591"/>
    </row>
    <row r="1572">
      <c r="A1572" s="63" t="s">
        <v>309</v>
      </c>
      <c r="B1572" s="60" t="s">
        <v>13473</v>
      </c>
      <c r="C1572" s="60" t="s">
        <v>14910</v>
      </c>
      <c r="D1572" s="63" t="s">
        <v>18</v>
      </c>
      <c r="E1572" s="63" t="s">
        <v>18</v>
      </c>
      <c r="F1572" s="63" t="s">
        <v>1527</v>
      </c>
      <c r="G1572" s="60" t="s">
        <v>18</v>
      </c>
      <c r="H1572" s="126">
        <v>43151.0</v>
      </c>
      <c r="I1572" s="126">
        <v>43151.0</v>
      </c>
      <c r="J1572" s="121" t="s">
        <v>14987</v>
      </c>
      <c r="K1572" s="59">
        <v>200520.0</v>
      </c>
      <c r="L1572" s="60" t="s">
        <v>14988</v>
      </c>
      <c r="M1572" s="63" t="s">
        <v>18</v>
      </c>
      <c r="N1572" s="66">
        <v>200520.0</v>
      </c>
      <c r="Q1572" s="58"/>
      <c r="R1572" s="591"/>
    </row>
    <row r="1573">
      <c r="A1573" s="63" t="s">
        <v>309</v>
      </c>
      <c r="B1573" s="60" t="s">
        <v>457</v>
      </c>
      <c r="C1573" s="60" t="s">
        <v>309</v>
      </c>
      <c r="D1573" s="63" t="s">
        <v>18</v>
      </c>
      <c r="E1573" s="63" t="s">
        <v>18</v>
      </c>
      <c r="F1573" s="63" t="s">
        <v>1527</v>
      </c>
      <c r="G1573" s="60" t="s">
        <v>18</v>
      </c>
      <c r="H1573" s="126">
        <v>43186.0</v>
      </c>
      <c r="I1573" s="126">
        <v>43186.0</v>
      </c>
      <c r="J1573" s="121" t="s">
        <v>14989</v>
      </c>
      <c r="K1573" s="59">
        <v>902830.0</v>
      </c>
      <c r="L1573" s="60" t="s">
        <v>14990</v>
      </c>
      <c r="M1573" s="63" t="s">
        <v>18</v>
      </c>
      <c r="N1573" s="66">
        <v>270849.0</v>
      </c>
      <c r="Q1573" s="58"/>
      <c r="R1573" s="591"/>
    </row>
    <row r="1574">
      <c r="A1574" s="63" t="s">
        <v>309</v>
      </c>
      <c r="B1574" s="60" t="s">
        <v>457</v>
      </c>
      <c r="C1574" s="60" t="s">
        <v>309</v>
      </c>
      <c r="D1574" s="63" t="s">
        <v>18</v>
      </c>
      <c r="E1574" s="63" t="s">
        <v>18</v>
      </c>
      <c r="F1574" s="63" t="s">
        <v>1527</v>
      </c>
      <c r="G1574" s="60" t="s">
        <v>18</v>
      </c>
      <c r="H1574" s="126">
        <v>43370.0</v>
      </c>
      <c r="I1574" s="126">
        <v>43370.0</v>
      </c>
      <c r="J1574" s="121" t="s">
        <v>12400</v>
      </c>
      <c r="K1574" s="59">
        <v>902830.0</v>
      </c>
      <c r="L1574" s="60" t="s">
        <v>14990</v>
      </c>
      <c r="M1574" s="63" t="s">
        <v>18</v>
      </c>
      <c r="N1574" s="66">
        <v>63041.0</v>
      </c>
      <c r="Q1574" s="58"/>
      <c r="R1574" s="591"/>
    </row>
    <row r="1575">
      <c r="A1575" s="63" t="s">
        <v>309</v>
      </c>
      <c r="B1575" s="60" t="s">
        <v>13473</v>
      </c>
      <c r="C1575" s="60" t="s">
        <v>14910</v>
      </c>
      <c r="D1575" s="63" t="s">
        <v>18</v>
      </c>
      <c r="E1575" s="63" t="s">
        <v>18</v>
      </c>
      <c r="F1575" s="63" t="s">
        <v>1527</v>
      </c>
      <c r="G1575" s="60" t="s">
        <v>18</v>
      </c>
      <c r="H1575" s="126">
        <v>43151.0</v>
      </c>
      <c r="I1575" s="126">
        <v>43151.0</v>
      </c>
      <c r="J1575" s="121" t="s">
        <v>14987</v>
      </c>
      <c r="K1575" s="59">
        <v>379560.0</v>
      </c>
      <c r="L1575" s="60" t="s">
        <v>14991</v>
      </c>
      <c r="M1575" s="63" t="s">
        <v>18</v>
      </c>
      <c r="N1575" s="66">
        <v>379560.0</v>
      </c>
      <c r="Q1575" s="58"/>
      <c r="R1575" s="591"/>
    </row>
    <row r="1576">
      <c r="A1576" s="63" t="s">
        <v>309</v>
      </c>
      <c r="B1576" s="60" t="s">
        <v>61</v>
      </c>
      <c r="C1576" s="60" t="s">
        <v>14992</v>
      </c>
      <c r="D1576" s="63" t="s">
        <v>18</v>
      </c>
      <c r="E1576" s="63" t="s">
        <v>18</v>
      </c>
      <c r="F1576" s="63" t="s">
        <v>1527</v>
      </c>
      <c r="G1576" s="60" t="s">
        <v>2440</v>
      </c>
      <c r="H1576" s="126">
        <v>43306.0</v>
      </c>
      <c r="I1576" s="126">
        <v>43306.0</v>
      </c>
      <c r="J1576" s="121" t="s">
        <v>13384</v>
      </c>
      <c r="K1576" s="59" t="s">
        <v>18</v>
      </c>
      <c r="L1576" s="60" t="s">
        <v>14993</v>
      </c>
      <c r="M1576" s="61" t="s">
        <v>14994</v>
      </c>
      <c r="N1576" s="59" t="s">
        <v>18</v>
      </c>
      <c r="Q1576" s="58"/>
      <c r="R1576" s="591"/>
    </row>
    <row r="1577">
      <c r="A1577" s="63" t="s">
        <v>309</v>
      </c>
      <c r="B1577" s="60" t="s">
        <v>14995</v>
      </c>
      <c r="C1577" s="63" t="s">
        <v>309</v>
      </c>
      <c r="D1577" s="63" t="s">
        <v>18</v>
      </c>
      <c r="E1577" s="63" t="s">
        <v>18</v>
      </c>
      <c r="F1577" s="63" t="s">
        <v>1527</v>
      </c>
      <c r="G1577" s="60" t="s">
        <v>18</v>
      </c>
      <c r="H1577" s="126">
        <v>43332.0</v>
      </c>
      <c r="I1577" s="126">
        <v>43332.0</v>
      </c>
      <c r="J1577" s="121" t="s">
        <v>14996</v>
      </c>
      <c r="K1577" s="59">
        <v>45490.0</v>
      </c>
      <c r="L1577" s="60" t="s">
        <v>14997</v>
      </c>
      <c r="M1577" s="63" t="s">
        <v>18</v>
      </c>
      <c r="N1577" s="66">
        <v>45490.0</v>
      </c>
      <c r="Q1577" s="58"/>
      <c r="R1577" s="591"/>
    </row>
    <row r="1578">
      <c r="A1578" s="63" t="s">
        <v>309</v>
      </c>
      <c r="B1578" s="60" t="s">
        <v>14995</v>
      </c>
      <c r="C1578" s="63" t="s">
        <v>309</v>
      </c>
      <c r="D1578" s="63" t="s">
        <v>18</v>
      </c>
      <c r="E1578" s="63" t="s">
        <v>18</v>
      </c>
      <c r="F1578" s="63" t="s">
        <v>1527</v>
      </c>
      <c r="G1578" s="60" t="s">
        <v>18</v>
      </c>
      <c r="H1578" s="126">
        <v>43410.0</v>
      </c>
      <c r="I1578" s="126">
        <v>43410.0</v>
      </c>
      <c r="J1578" s="121" t="s">
        <v>14837</v>
      </c>
      <c r="K1578" s="59">
        <v>41890.0</v>
      </c>
      <c r="L1578" s="60" t="s">
        <v>14998</v>
      </c>
      <c r="M1578" s="63" t="s">
        <v>18</v>
      </c>
      <c r="N1578" s="66">
        <v>41890.0</v>
      </c>
      <c r="Q1578" s="58"/>
      <c r="R1578" s="591"/>
    </row>
    <row r="1579">
      <c r="A1579" s="63" t="s">
        <v>309</v>
      </c>
      <c r="B1579" s="137" t="s">
        <v>14980</v>
      </c>
      <c r="C1579" s="63" t="s">
        <v>309</v>
      </c>
      <c r="D1579" s="63" t="s">
        <v>18</v>
      </c>
      <c r="E1579" s="63" t="s">
        <v>18</v>
      </c>
      <c r="F1579" s="63" t="s">
        <v>1527</v>
      </c>
      <c r="G1579" s="60" t="s">
        <v>18</v>
      </c>
      <c r="H1579" s="126">
        <v>43334.0</v>
      </c>
      <c r="I1579" s="126">
        <v>43334.0</v>
      </c>
      <c r="J1579" s="121" t="s">
        <v>14999</v>
      </c>
      <c r="K1579" s="59">
        <v>60590.0</v>
      </c>
      <c r="L1579" s="60" t="s">
        <v>15000</v>
      </c>
      <c r="M1579" s="63" t="s">
        <v>18</v>
      </c>
      <c r="N1579" s="66">
        <v>60590.0</v>
      </c>
      <c r="Q1579" s="58"/>
      <c r="R1579" s="591"/>
    </row>
    <row r="1580">
      <c r="A1580" s="63" t="s">
        <v>309</v>
      </c>
      <c r="B1580" s="60" t="s">
        <v>15001</v>
      </c>
      <c r="C1580" s="63" t="s">
        <v>309</v>
      </c>
      <c r="D1580" s="63" t="s">
        <v>18</v>
      </c>
      <c r="E1580" s="63" t="s">
        <v>18</v>
      </c>
      <c r="F1580" s="63" t="s">
        <v>1527</v>
      </c>
      <c r="G1580" s="60" t="s">
        <v>18</v>
      </c>
      <c r="H1580" s="126">
        <v>43339.0</v>
      </c>
      <c r="I1580" s="126">
        <v>43339.0</v>
      </c>
      <c r="J1580" s="121" t="s">
        <v>15002</v>
      </c>
      <c r="K1580" s="59">
        <v>44965.0</v>
      </c>
      <c r="L1580" s="60" t="s">
        <v>15003</v>
      </c>
      <c r="M1580" s="63" t="s">
        <v>18</v>
      </c>
      <c r="N1580" s="66">
        <v>44965.0</v>
      </c>
      <c r="Q1580" s="58"/>
      <c r="R1580" s="591"/>
    </row>
    <row r="1581">
      <c r="A1581" s="63" t="s">
        <v>309</v>
      </c>
      <c r="B1581" s="60" t="s">
        <v>15001</v>
      </c>
      <c r="C1581" s="63" t="s">
        <v>309</v>
      </c>
      <c r="D1581" s="63" t="s">
        <v>18</v>
      </c>
      <c r="E1581" s="63" t="s">
        <v>18</v>
      </c>
      <c r="F1581" s="63" t="s">
        <v>1527</v>
      </c>
      <c r="G1581" s="60" t="s">
        <v>18</v>
      </c>
      <c r="H1581" s="126">
        <v>43339.0</v>
      </c>
      <c r="I1581" s="126">
        <v>43339.0</v>
      </c>
      <c r="J1581" s="121" t="s">
        <v>15002</v>
      </c>
      <c r="K1581" s="59">
        <v>49215.0</v>
      </c>
      <c r="L1581" s="60" t="s">
        <v>15004</v>
      </c>
      <c r="M1581" s="63" t="s">
        <v>18</v>
      </c>
      <c r="N1581" s="66">
        <v>49215.0</v>
      </c>
      <c r="Q1581" s="58"/>
      <c r="R1581" s="591"/>
    </row>
    <row r="1582">
      <c r="A1582" s="63" t="s">
        <v>309</v>
      </c>
      <c r="B1582" s="60" t="s">
        <v>15001</v>
      </c>
      <c r="C1582" s="63" t="s">
        <v>309</v>
      </c>
      <c r="D1582" s="63" t="s">
        <v>18</v>
      </c>
      <c r="E1582" s="63" t="s">
        <v>18</v>
      </c>
      <c r="F1582" s="63" t="s">
        <v>1527</v>
      </c>
      <c r="G1582" s="60" t="s">
        <v>18</v>
      </c>
      <c r="H1582" s="126">
        <v>43341.0</v>
      </c>
      <c r="I1582" s="126">
        <v>43341.0</v>
      </c>
      <c r="J1582" s="121" t="s">
        <v>15005</v>
      </c>
      <c r="K1582" s="59">
        <v>19715.0</v>
      </c>
      <c r="L1582" s="60" t="s">
        <v>15006</v>
      </c>
      <c r="M1582" s="63" t="s">
        <v>18</v>
      </c>
      <c r="N1582" s="66">
        <v>19715.0</v>
      </c>
      <c r="Q1582" s="58"/>
      <c r="R1582" s="591"/>
    </row>
    <row r="1583">
      <c r="A1583" s="63" t="s">
        <v>309</v>
      </c>
      <c r="B1583" s="60" t="s">
        <v>15001</v>
      </c>
      <c r="C1583" s="63" t="s">
        <v>309</v>
      </c>
      <c r="D1583" s="63" t="s">
        <v>18</v>
      </c>
      <c r="E1583" s="63" t="s">
        <v>18</v>
      </c>
      <c r="F1583" s="63" t="s">
        <v>1527</v>
      </c>
      <c r="G1583" s="60" t="s">
        <v>18</v>
      </c>
      <c r="H1583" s="126">
        <v>43341.0</v>
      </c>
      <c r="I1583" s="126">
        <v>43341.0</v>
      </c>
      <c r="J1583" s="121" t="s">
        <v>15005</v>
      </c>
      <c r="K1583" s="59">
        <v>19715.0</v>
      </c>
      <c r="L1583" s="60" t="s">
        <v>15007</v>
      </c>
      <c r="M1583" s="63" t="s">
        <v>18</v>
      </c>
      <c r="N1583" s="66">
        <v>19715.0</v>
      </c>
      <c r="Q1583" s="58"/>
      <c r="R1583" s="591"/>
    </row>
    <row r="1584">
      <c r="A1584" s="63" t="s">
        <v>309</v>
      </c>
      <c r="B1584" s="60" t="s">
        <v>457</v>
      </c>
      <c r="C1584" s="60" t="s">
        <v>309</v>
      </c>
      <c r="D1584" s="63" t="s">
        <v>18</v>
      </c>
      <c r="E1584" s="63" t="s">
        <v>18</v>
      </c>
      <c r="F1584" s="63" t="s">
        <v>1527</v>
      </c>
      <c r="G1584" s="60" t="s">
        <v>18</v>
      </c>
      <c r="H1584" s="126">
        <v>43341.0</v>
      </c>
      <c r="I1584" s="126">
        <v>43341.0</v>
      </c>
      <c r="J1584" s="121" t="s">
        <v>15008</v>
      </c>
      <c r="K1584" s="59">
        <v>57215.0</v>
      </c>
      <c r="L1584" s="60" t="s">
        <v>15009</v>
      </c>
      <c r="M1584" s="63" t="s">
        <v>18</v>
      </c>
      <c r="N1584" s="66">
        <v>57215.0</v>
      </c>
      <c r="Q1584" s="58"/>
      <c r="R1584" s="591"/>
    </row>
    <row r="1585">
      <c r="A1585" s="63" t="s">
        <v>309</v>
      </c>
      <c r="B1585" s="60" t="s">
        <v>457</v>
      </c>
      <c r="C1585" s="60" t="s">
        <v>309</v>
      </c>
      <c r="D1585" s="63" t="s">
        <v>18</v>
      </c>
      <c r="E1585" s="63" t="s">
        <v>18</v>
      </c>
      <c r="F1585" s="63" t="s">
        <v>1527</v>
      </c>
      <c r="G1585" s="60" t="s">
        <v>18</v>
      </c>
      <c r="H1585" s="126">
        <v>43341.0</v>
      </c>
      <c r="I1585" s="126">
        <v>43341.0</v>
      </c>
      <c r="J1585" s="121" t="s">
        <v>15008</v>
      </c>
      <c r="K1585" s="59">
        <v>57215.0</v>
      </c>
      <c r="L1585" s="60" t="s">
        <v>15010</v>
      </c>
      <c r="M1585" s="63" t="s">
        <v>18</v>
      </c>
      <c r="N1585" s="66">
        <v>57215.0</v>
      </c>
      <c r="Q1585" s="58"/>
      <c r="R1585" s="591"/>
    </row>
    <row r="1586">
      <c r="A1586" s="63" t="s">
        <v>309</v>
      </c>
      <c r="B1586" s="60" t="s">
        <v>5582</v>
      </c>
      <c r="C1586" s="60" t="s">
        <v>13501</v>
      </c>
      <c r="D1586" s="63" t="s">
        <v>18</v>
      </c>
      <c r="E1586" s="63" t="s">
        <v>18</v>
      </c>
      <c r="F1586" s="63" t="s">
        <v>1527</v>
      </c>
      <c r="G1586" s="60" t="s">
        <v>18</v>
      </c>
      <c r="H1586" s="126">
        <v>43341.0</v>
      </c>
      <c r="I1586" s="126">
        <v>43341.0</v>
      </c>
      <c r="J1586" s="121" t="s">
        <v>15005</v>
      </c>
      <c r="K1586" s="59">
        <v>12400.0</v>
      </c>
      <c r="L1586" s="60" t="s">
        <v>15011</v>
      </c>
      <c r="M1586" s="63" t="s">
        <v>18</v>
      </c>
      <c r="N1586" s="66">
        <v>12400.0</v>
      </c>
      <c r="Q1586" s="58"/>
      <c r="R1586" s="591"/>
    </row>
    <row r="1587">
      <c r="A1587" s="63" t="s">
        <v>309</v>
      </c>
      <c r="B1587" s="60" t="s">
        <v>15012</v>
      </c>
      <c r="C1587" s="60" t="s">
        <v>309</v>
      </c>
      <c r="D1587" s="63" t="s">
        <v>18</v>
      </c>
      <c r="E1587" s="63" t="s">
        <v>18</v>
      </c>
      <c r="F1587" s="63" t="s">
        <v>1527</v>
      </c>
      <c r="G1587" s="60" t="s">
        <v>18</v>
      </c>
      <c r="H1587" s="126">
        <v>43348.0</v>
      </c>
      <c r="I1587" s="126">
        <v>43348.0</v>
      </c>
      <c r="J1587" s="121" t="s">
        <v>13605</v>
      </c>
      <c r="K1587" s="59">
        <v>42965.0</v>
      </c>
      <c r="L1587" s="60" t="s">
        <v>15013</v>
      </c>
      <c r="M1587" s="63" t="s">
        <v>18</v>
      </c>
      <c r="N1587" s="66">
        <v>42965.0</v>
      </c>
      <c r="Q1587" s="58"/>
      <c r="R1587" s="591"/>
    </row>
    <row r="1588">
      <c r="A1588" s="63" t="s">
        <v>309</v>
      </c>
      <c r="B1588" s="60" t="s">
        <v>15014</v>
      </c>
      <c r="C1588" s="63" t="s">
        <v>309</v>
      </c>
      <c r="D1588" s="63" t="s">
        <v>18</v>
      </c>
      <c r="E1588" s="63" t="s">
        <v>18</v>
      </c>
      <c r="F1588" s="63" t="s">
        <v>1527</v>
      </c>
      <c r="G1588" s="60" t="s">
        <v>18</v>
      </c>
      <c r="H1588" s="126">
        <v>43354.0</v>
      </c>
      <c r="I1588" s="126">
        <v>43354.0</v>
      </c>
      <c r="J1588" s="121" t="s">
        <v>15015</v>
      </c>
      <c r="K1588" s="59">
        <v>27195.0</v>
      </c>
      <c r="L1588" s="60" t="s">
        <v>15016</v>
      </c>
      <c r="M1588" s="63" t="s">
        <v>18</v>
      </c>
      <c r="N1588" s="66">
        <v>27195.0</v>
      </c>
      <c r="Q1588" s="58"/>
      <c r="R1588" s="591"/>
    </row>
    <row r="1589">
      <c r="A1589" s="63" t="s">
        <v>309</v>
      </c>
      <c r="B1589" s="60" t="s">
        <v>791</v>
      </c>
      <c r="C1589" s="63" t="s">
        <v>309</v>
      </c>
      <c r="D1589" s="63" t="s">
        <v>18</v>
      </c>
      <c r="E1589" s="63" t="s">
        <v>18</v>
      </c>
      <c r="F1589" s="63" t="s">
        <v>1527</v>
      </c>
      <c r="G1589" s="60" t="s">
        <v>18</v>
      </c>
      <c r="H1589" s="126">
        <v>43360.0</v>
      </c>
      <c r="I1589" s="126">
        <v>43360.0</v>
      </c>
      <c r="J1589" s="121" t="s">
        <v>15017</v>
      </c>
      <c r="K1589" s="59">
        <v>24600.0</v>
      </c>
      <c r="L1589" s="60" t="s">
        <v>15018</v>
      </c>
      <c r="M1589" s="63" t="s">
        <v>18</v>
      </c>
      <c r="N1589" s="66">
        <v>24600.0</v>
      </c>
      <c r="Q1589" s="58"/>
      <c r="R1589" s="591"/>
    </row>
    <row r="1590">
      <c r="A1590" s="63" t="s">
        <v>309</v>
      </c>
      <c r="B1590" s="60" t="s">
        <v>5582</v>
      </c>
      <c r="C1590" s="60" t="s">
        <v>309</v>
      </c>
      <c r="D1590" s="63" t="s">
        <v>18</v>
      </c>
      <c r="E1590" s="63" t="s">
        <v>18</v>
      </c>
      <c r="F1590" s="63" t="s">
        <v>1527</v>
      </c>
      <c r="G1590" s="60" t="s">
        <v>18</v>
      </c>
      <c r="H1590" s="126">
        <v>43360.0</v>
      </c>
      <c r="I1590" s="126">
        <v>43360.0</v>
      </c>
      <c r="J1590" s="121" t="s">
        <v>15017</v>
      </c>
      <c r="K1590" s="59">
        <v>312850.0</v>
      </c>
      <c r="L1590" s="60" t="s">
        <v>15019</v>
      </c>
      <c r="M1590" s="63" t="s">
        <v>18</v>
      </c>
      <c r="N1590" s="66">
        <v>312850.0</v>
      </c>
      <c r="Q1590" s="58"/>
      <c r="R1590" s="591"/>
    </row>
    <row r="1591">
      <c r="A1591" s="63" t="s">
        <v>309</v>
      </c>
      <c r="B1591" s="60" t="s">
        <v>1551</v>
      </c>
      <c r="C1591" s="60" t="s">
        <v>309</v>
      </c>
      <c r="D1591" s="63" t="s">
        <v>18</v>
      </c>
      <c r="E1591" s="63" t="s">
        <v>18</v>
      </c>
      <c r="F1591" s="63" t="s">
        <v>1527</v>
      </c>
      <c r="G1591" s="60" t="s">
        <v>18</v>
      </c>
      <c r="H1591" s="126">
        <v>43364.0</v>
      </c>
      <c r="I1591" s="126">
        <v>43364.0</v>
      </c>
      <c r="J1591" s="121" t="s">
        <v>15020</v>
      </c>
      <c r="K1591" s="59">
        <v>102895.0</v>
      </c>
      <c r="L1591" s="60" t="s">
        <v>15021</v>
      </c>
      <c r="M1591" s="63" t="s">
        <v>18</v>
      </c>
      <c r="N1591" s="66">
        <v>102895.0</v>
      </c>
      <c r="Q1591" s="58"/>
      <c r="R1591" s="591"/>
    </row>
    <row r="1592">
      <c r="A1592" s="63" t="s">
        <v>309</v>
      </c>
      <c r="B1592" s="60" t="s">
        <v>1568</v>
      </c>
      <c r="C1592" s="60" t="s">
        <v>309</v>
      </c>
      <c r="D1592" s="63" t="s">
        <v>18</v>
      </c>
      <c r="E1592" s="63" t="s">
        <v>18</v>
      </c>
      <c r="F1592" s="63" t="s">
        <v>1527</v>
      </c>
      <c r="G1592" s="60" t="s">
        <v>18</v>
      </c>
      <c r="H1592" s="126">
        <v>43369.0</v>
      </c>
      <c r="I1592" s="126">
        <v>43369.0</v>
      </c>
      <c r="J1592" s="121" t="s">
        <v>13022</v>
      </c>
      <c r="K1592" s="59">
        <v>210700.0</v>
      </c>
      <c r="L1592" s="60" t="s">
        <v>15022</v>
      </c>
      <c r="M1592" s="63" t="s">
        <v>18</v>
      </c>
      <c r="N1592" s="66">
        <v>210700.0</v>
      </c>
      <c r="Q1592" s="58"/>
      <c r="R1592" s="591"/>
    </row>
    <row r="1593">
      <c r="A1593" s="63" t="s">
        <v>309</v>
      </c>
      <c r="B1593" s="60" t="s">
        <v>159</v>
      </c>
      <c r="C1593" s="60" t="s">
        <v>309</v>
      </c>
      <c r="D1593" s="63" t="s">
        <v>18</v>
      </c>
      <c r="E1593" s="63" t="s">
        <v>18</v>
      </c>
      <c r="F1593" s="63" t="s">
        <v>1527</v>
      </c>
      <c r="G1593" s="60" t="s">
        <v>18</v>
      </c>
      <c r="H1593" s="126">
        <v>43389.0</v>
      </c>
      <c r="I1593" s="126">
        <v>43389.0</v>
      </c>
      <c r="J1593" s="121" t="s">
        <v>15023</v>
      </c>
      <c r="K1593" s="59">
        <v>19715.0</v>
      </c>
      <c r="L1593" s="60" t="s">
        <v>15024</v>
      </c>
      <c r="M1593" s="63" t="s">
        <v>18</v>
      </c>
      <c r="N1593" s="66">
        <v>19715.0</v>
      </c>
      <c r="Q1593" s="58"/>
      <c r="R1593" s="591"/>
    </row>
    <row r="1594">
      <c r="A1594" s="63" t="s">
        <v>309</v>
      </c>
      <c r="B1594" s="60" t="s">
        <v>159</v>
      </c>
      <c r="C1594" s="60" t="s">
        <v>309</v>
      </c>
      <c r="D1594" s="63" t="s">
        <v>18</v>
      </c>
      <c r="E1594" s="63" t="s">
        <v>18</v>
      </c>
      <c r="F1594" s="63" t="s">
        <v>1527</v>
      </c>
      <c r="G1594" s="60" t="s">
        <v>18</v>
      </c>
      <c r="H1594" s="126">
        <v>43389.0</v>
      </c>
      <c r="I1594" s="126">
        <v>43389.0</v>
      </c>
      <c r="J1594" s="121" t="s">
        <v>15023</v>
      </c>
      <c r="K1594" s="59">
        <v>40215.0</v>
      </c>
      <c r="L1594" s="60" t="s">
        <v>15025</v>
      </c>
      <c r="M1594" s="63" t="s">
        <v>18</v>
      </c>
      <c r="N1594" s="66">
        <v>40215.0</v>
      </c>
      <c r="Q1594" s="58"/>
      <c r="R1594" s="591"/>
    </row>
    <row r="1595">
      <c r="A1595" s="63" t="s">
        <v>309</v>
      </c>
      <c r="B1595" s="60" t="s">
        <v>2430</v>
      </c>
      <c r="C1595" s="60" t="s">
        <v>309</v>
      </c>
      <c r="D1595" s="63" t="s">
        <v>18</v>
      </c>
      <c r="E1595" s="63" t="s">
        <v>18</v>
      </c>
      <c r="F1595" s="63" t="s">
        <v>1527</v>
      </c>
      <c r="G1595" s="60" t="s">
        <v>18</v>
      </c>
      <c r="H1595" s="126">
        <v>43395.0</v>
      </c>
      <c r="I1595" s="126">
        <v>43395.0</v>
      </c>
      <c r="J1595" s="121" t="s">
        <v>15026</v>
      </c>
      <c r="K1595" s="59">
        <v>27215.0</v>
      </c>
      <c r="L1595" s="60" t="s">
        <v>15027</v>
      </c>
      <c r="M1595" s="63" t="s">
        <v>18</v>
      </c>
      <c r="N1595" s="66">
        <v>27215.0</v>
      </c>
      <c r="Q1595" s="58"/>
      <c r="R1595" s="591"/>
    </row>
    <row r="1596">
      <c r="A1596" s="63" t="s">
        <v>309</v>
      </c>
      <c r="B1596" s="60" t="s">
        <v>15028</v>
      </c>
      <c r="C1596" s="60" t="s">
        <v>13501</v>
      </c>
      <c r="D1596" s="63" t="s">
        <v>18</v>
      </c>
      <c r="E1596" s="63" t="s">
        <v>18</v>
      </c>
      <c r="F1596" s="63" t="s">
        <v>1527</v>
      </c>
      <c r="G1596" s="60" t="s">
        <v>18</v>
      </c>
      <c r="H1596" s="126">
        <v>43398.0</v>
      </c>
      <c r="I1596" s="126">
        <v>43398.0</v>
      </c>
      <c r="J1596" s="121" t="s">
        <v>13435</v>
      </c>
      <c r="K1596" s="59">
        <v>17579.0</v>
      </c>
      <c r="L1596" s="60" t="s">
        <v>15029</v>
      </c>
      <c r="M1596" s="63" t="s">
        <v>18</v>
      </c>
      <c r="N1596" s="66">
        <v>17579.0</v>
      </c>
      <c r="Q1596" s="58"/>
      <c r="R1596" s="591"/>
    </row>
    <row r="1597">
      <c r="A1597" s="63" t="s">
        <v>309</v>
      </c>
      <c r="B1597" s="60" t="s">
        <v>13473</v>
      </c>
      <c r="C1597" s="60" t="s">
        <v>13501</v>
      </c>
      <c r="D1597" s="63" t="s">
        <v>18</v>
      </c>
      <c r="E1597" s="63" t="s">
        <v>18</v>
      </c>
      <c r="F1597" s="63" t="s">
        <v>1527</v>
      </c>
      <c r="G1597" s="60" t="s">
        <v>18</v>
      </c>
      <c r="H1597" s="126">
        <v>43402.0</v>
      </c>
      <c r="I1597" s="126">
        <v>43402.0</v>
      </c>
      <c r="J1597" s="121" t="s">
        <v>12288</v>
      </c>
      <c r="K1597" s="59">
        <v>12100.0</v>
      </c>
      <c r="L1597" s="60" t="s">
        <v>15030</v>
      </c>
      <c r="M1597" s="63" t="s">
        <v>18</v>
      </c>
      <c r="N1597" s="66">
        <v>12100.0</v>
      </c>
      <c r="Q1597" s="58"/>
      <c r="R1597" s="591"/>
    </row>
    <row r="1598">
      <c r="A1598" s="63" t="s">
        <v>309</v>
      </c>
      <c r="B1598" s="60" t="s">
        <v>9113</v>
      </c>
      <c r="C1598" s="60" t="s">
        <v>309</v>
      </c>
      <c r="D1598" s="63" t="s">
        <v>18</v>
      </c>
      <c r="E1598" s="63" t="s">
        <v>18</v>
      </c>
      <c r="F1598" s="63" t="s">
        <v>1527</v>
      </c>
      <c r="G1598" s="60" t="s">
        <v>18</v>
      </c>
      <c r="H1598" s="126">
        <v>43412.0</v>
      </c>
      <c r="I1598" s="126">
        <v>43412.0</v>
      </c>
      <c r="J1598" s="121" t="s">
        <v>14817</v>
      </c>
      <c r="K1598" s="59">
        <v>23890.0</v>
      </c>
      <c r="L1598" s="60" t="s">
        <v>15031</v>
      </c>
      <c r="M1598" s="63" t="s">
        <v>18</v>
      </c>
      <c r="N1598" s="66">
        <v>23890.0</v>
      </c>
      <c r="Q1598" s="58"/>
      <c r="R1598" s="591"/>
    </row>
    <row r="1599">
      <c r="A1599" s="63" t="s">
        <v>309</v>
      </c>
      <c r="B1599" s="60" t="s">
        <v>159</v>
      </c>
      <c r="C1599" s="60" t="s">
        <v>309</v>
      </c>
      <c r="D1599" s="63" t="s">
        <v>18</v>
      </c>
      <c r="E1599" s="63" t="s">
        <v>18</v>
      </c>
      <c r="F1599" s="63" t="s">
        <v>1527</v>
      </c>
      <c r="G1599" s="60" t="s">
        <v>18</v>
      </c>
      <c r="H1599" s="126">
        <v>43413.0</v>
      </c>
      <c r="I1599" s="126">
        <v>43413.0</v>
      </c>
      <c r="J1599" s="121" t="s">
        <v>14281</v>
      </c>
      <c r="K1599" s="59">
        <v>40215.0</v>
      </c>
      <c r="L1599" s="60" t="s">
        <v>15032</v>
      </c>
      <c r="M1599" s="63" t="s">
        <v>18</v>
      </c>
      <c r="N1599" s="66">
        <v>40215.0</v>
      </c>
      <c r="Q1599" s="58"/>
      <c r="R1599" s="591"/>
    </row>
    <row r="1600">
      <c r="A1600" s="63" t="s">
        <v>309</v>
      </c>
      <c r="B1600" s="60" t="s">
        <v>159</v>
      </c>
      <c r="C1600" s="60" t="s">
        <v>309</v>
      </c>
      <c r="D1600" s="63" t="s">
        <v>18</v>
      </c>
      <c r="E1600" s="63" t="s">
        <v>18</v>
      </c>
      <c r="F1600" s="63" t="s">
        <v>1527</v>
      </c>
      <c r="G1600" s="60" t="s">
        <v>18</v>
      </c>
      <c r="H1600" s="126">
        <v>43413.0</v>
      </c>
      <c r="I1600" s="126">
        <v>43413.0</v>
      </c>
      <c r="J1600" s="121" t="s">
        <v>14281</v>
      </c>
      <c r="K1600" s="59">
        <v>19715.0</v>
      </c>
      <c r="L1600" s="60" t="s">
        <v>14909</v>
      </c>
      <c r="M1600" s="63" t="s">
        <v>18</v>
      </c>
      <c r="N1600" s="66">
        <v>19715.0</v>
      </c>
      <c r="Q1600" s="58"/>
      <c r="R1600" s="591"/>
    </row>
    <row r="1601">
      <c r="A1601" s="63" t="s">
        <v>309</v>
      </c>
      <c r="B1601" s="60" t="s">
        <v>159</v>
      </c>
      <c r="C1601" s="60" t="s">
        <v>309</v>
      </c>
      <c r="D1601" s="63" t="s">
        <v>18</v>
      </c>
      <c r="E1601" s="63" t="s">
        <v>18</v>
      </c>
      <c r="F1601" s="63" t="s">
        <v>1527</v>
      </c>
      <c r="G1601" s="60" t="s">
        <v>18</v>
      </c>
      <c r="H1601" s="126">
        <v>43419.0</v>
      </c>
      <c r="I1601" s="126">
        <v>43419.0</v>
      </c>
      <c r="J1601" s="121" t="s">
        <v>15033</v>
      </c>
      <c r="K1601" s="59">
        <v>54430.0</v>
      </c>
      <c r="L1601" s="60" t="s">
        <v>15034</v>
      </c>
      <c r="M1601" s="63" t="s">
        <v>18</v>
      </c>
      <c r="N1601" s="66">
        <v>54430.0</v>
      </c>
      <c r="Q1601" s="58"/>
      <c r="R1601" s="591"/>
    </row>
    <row r="1602">
      <c r="A1602" s="63" t="s">
        <v>309</v>
      </c>
      <c r="B1602" s="60" t="s">
        <v>159</v>
      </c>
      <c r="C1602" s="60" t="s">
        <v>309</v>
      </c>
      <c r="D1602" s="63" t="s">
        <v>18</v>
      </c>
      <c r="E1602" s="63" t="s">
        <v>18</v>
      </c>
      <c r="F1602" s="63" t="s">
        <v>1527</v>
      </c>
      <c r="G1602" s="60" t="s">
        <v>18</v>
      </c>
      <c r="H1602" s="126">
        <v>43419.0</v>
      </c>
      <c r="I1602" s="126">
        <v>43419.0</v>
      </c>
      <c r="J1602" s="121" t="s">
        <v>15033</v>
      </c>
      <c r="K1602" s="59">
        <v>43180.0</v>
      </c>
      <c r="L1602" s="60" t="s">
        <v>15035</v>
      </c>
      <c r="M1602" s="63" t="s">
        <v>18</v>
      </c>
      <c r="N1602" s="66">
        <v>43180.0</v>
      </c>
      <c r="Q1602" s="58"/>
      <c r="R1602" s="591"/>
    </row>
    <row r="1603">
      <c r="A1603" s="63" t="s">
        <v>309</v>
      </c>
      <c r="B1603" s="60" t="s">
        <v>159</v>
      </c>
      <c r="C1603" s="60" t="s">
        <v>309</v>
      </c>
      <c r="D1603" s="63" t="s">
        <v>18</v>
      </c>
      <c r="E1603" s="63" t="s">
        <v>18</v>
      </c>
      <c r="F1603" s="63" t="s">
        <v>1527</v>
      </c>
      <c r="G1603" s="60" t="s">
        <v>18</v>
      </c>
      <c r="H1603" s="126">
        <v>43419.0</v>
      </c>
      <c r="I1603" s="126">
        <v>43419.0</v>
      </c>
      <c r="J1603" s="121" t="s">
        <v>15033</v>
      </c>
      <c r="K1603" s="59">
        <v>43180.0</v>
      </c>
      <c r="L1603" s="60" t="s">
        <v>15036</v>
      </c>
      <c r="M1603" s="63" t="s">
        <v>18</v>
      </c>
      <c r="N1603" s="66">
        <v>43180.0</v>
      </c>
      <c r="Q1603" s="58"/>
      <c r="R1603" s="591"/>
    </row>
    <row r="1604">
      <c r="A1604" s="63" t="s">
        <v>309</v>
      </c>
      <c r="B1604" s="60" t="s">
        <v>9113</v>
      </c>
      <c r="C1604" s="60" t="s">
        <v>309</v>
      </c>
      <c r="D1604" s="63" t="s">
        <v>18</v>
      </c>
      <c r="E1604" s="63" t="s">
        <v>18</v>
      </c>
      <c r="F1604" s="63" t="s">
        <v>1527</v>
      </c>
      <c r="G1604" s="60" t="s">
        <v>18</v>
      </c>
      <c r="H1604" s="126">
        <v>43431.0</v>
      </c>
      <c r="I1604" s="126">
        <v>43431.0</v>
      </c>
      <c r="J1604" s="121" t="s">
        <v>12518</v>
      </c>
      <c r="K1604" s="59">
        <v>27490.0</v>
      </c>
      <c r="L1604" s="60" t="s">
        <v>15037</v>
      </c>
      <c r="M1604" s="63" t="s">
        <v>18</v>
      </c>
      <c r="N1604" s="66">
        <v>27490.0</v>
      </c>
      <c r="Q1604" s="58"/>
      <c r="R1604" s="591"/>
    </row>
    <row r="1605">
      <c r="A1605" s="63" t="s">
        <v>309</v>
      </c>
      <c r="B1605" s="60" t="s">
        <v>11176</v>
      </c>
      <c r="C1605" s="60" t="s">
        <v>309</v>
      </c>
      <c r="D1605" s="63" t="s">
        <v>18</v>
      </c>
      <c r="E1605" s="63" t="s">
        <v>18</v>
      </c>
      <c r="F1605" s="63" t="s">
        <v>1527</v>
      </c>
      <c r="G1605" s="60" t="s">
        <v>18</v>
      </c>
      <c r="H1605" s="126">
        <v>43431.0</v>
      </c>
      <c r="I1605" s="126">
        <v>43431.0</v>
      </c>
      <c r="J1605" s="121" t="s">
        <v>12518</v>
      </c>
      <c r="K1605" s="59">
        <v>34715.0</v>
      </c>
      <c r="L1605" s="60" t="s">
        <v>15038</v>
      </c>
      <c r="M1605" s="63" t="s">
        <v>18</v>
      </c>
      <c r="N1605" s="66">
        <v>34715.0</v>
      </c>
      <c r="Q1605" s="58"/>
      <c r="R1605" s="591"/>
    </row>
    <row r="1606">
      <c r="A1606" s="63" t="s">
        <v>309</v>
      </c>
      <c r="B1606" s="60" t="s">
        <v>15039</v>
      </c>
      <c r="C1606" s="60" t="s">
        <v>13501</v>
      </c>
      <c r="D1606" s="63" t="s">
        <v>18</v>
      </c>
      <c r="E1606" s="63" t="s">
        <v>18</v>
      </c>
      <c r="F1606" s="63" t="s">
        <v>1527</v>
      </c>
      <c r="G1606" s="60" t="s">
        <v>18</v>
      </c>
      <c r="H1606" s="126">
        <v>43462.0</v>
      </c>
      <c r="I1606" s="126">
        <v>43462.0</v>
      </c>
      <c r="J1606" s="121" t="s">
        <v>14380</v>
      </c>
      <c r="K1606" s="59">
        <v>12500.0</v>
      </c>
      <c r="L1606" s="60" t="s">
        <v>15040</v>
      </c>
      <c r="M1606" s="63" t="s">
        <v>18</v>
      </c>
      <c r="N1606" s="66">
        <v>12500.0</v>
      </c>
      <c r="Q1606" s="58"/>
      <c r="R1606" s="591"/>
    </row>
    <row r="1607">
      <c r="A1607" s="63" t="s">
        <v>309</v>
      </c>
      <c r="B1607" s="60" t="s">
        <v>762</v>
      </c>
      <c r="C1607" s="60" t="s">
        <v>309</v>
      </c>
      <c r="D1607" s="63" t="s">
        <v>18</v>
      </c>
      <c r="E1607" s="63" t="s">
        <v>18</v>
      </c>
      <c r="F1607" s="63" t="s">
        <v>1527</v>
      </c>
      <c r="G1607" s="60" t="s">
        <v>18</v>
      </c>
      <c r="H1607" s="126">
        <v>43463.0</v>
      </c>
      <c r="I1607" s="126">
        <v>43463.0</v>
      </c>
      <c r="J1607" s="121" t="s">
        <v>15041</v>
      </c>
      <c r="K1607" s="59">
        <v>25965.0</v>
      </c>
      <c r="L1607" s="60" t="s">
        <v>15042</v>
      </c>
      <c r="M1607" s="63" t="s">
        <v>18</v>
      </c>
      <c r="N1607" s="66">
        <v>25965.0</v>
      </c>
      <c r="Q1607" s="58"/>
      <c r="R1607" s="591"/>
    </row>
    <row r="1608">
      <c r="A1608" s="63" t="s">
        <v>309</v>
      </c>
      <c r="B1608" s="60" t="s">
        <v>15043</v>
      </c>
      <c r="C1608" s="60" t="s">
        <v>309</v>
      </c>
      <c r="D1608" s="63" t="s">
        <v>18</v>
      </c>
      <c r="E1608" s="63" t="s">
        <v>13480</v>
      </c>
      <c r="F1608" s="63" t="s">
        <v>1527</v>
      </c>
      <c r="G1608" s="60" t="s">
        <v>18</v>
      </c>
      <c r="H1608" s="126">
        <v>43453.0</v>
      </c>
      <c r="I1608" s="126">
        <v>43453.0</v>
      </c>
      <c r="J1608" s="121" t="s">
        <v>15044</v>
      </c>
      <c r="K1608" s="59">
        <v>379022.33</v>
      </c>
      <c r="L1608" s="60" t="s">
        <v>15045</v>
      </c>
      <c r="M1608" s="63" t="s">
        <v>18</v>
      </c>
      <c r="N1608" s="66">
        <v>379022.33</v>
      </c>
      <c r="Q1608" s="58"/>
      <c r="R1608" s="591"/>
    </row>
    <row r="1609">
      <c r="A1609" s="63" t="s">
        <v>309</v>
      </c>
      <c r="B1609" s="60" t="s">
        <v>15043</v>
      </c>
      <c r="C1609" s="60" t="s">
        <v>309</v>
      </c>
      <c r="D1609" s="63" t="s">
        <v>18</v>
      </c>
      <c r="E1609" s="63" t="s">
        <v>13480</v>
      </c>
      <c r="F1609" s="63" t="s">
        <v>1527</v>
      </c>
      <c r="G1609" s="60" t="s">
        <v>18</v>
      </c>
      <c r="H1609" s="126">
        <v>43325.0</v>
      </c>
      <c r="I1609" s="126">
        <v>43325.0</v>
      </c>
      <c r="J1609" s="121" t="s">
        <v>15046</v>
      </c>
      <c r="K1609" s="59">
        <v>619031.0</v>
      </c>
      <c r="L1609" s="60" t="s">
        <v>15045</v>
      </c>
      <c r="M1609" s="63" t="s">
        <v>18</v>
      </c>
      <c r="N1609" s="66">
        <v>619031.0</v>
      </c>
      <c r="Q1609" s="58"/>
      <c r="R1609" s="591"/>
    </row>
    <row r="1610">
      <c r="A1610" s="63" t="s">
        <v>309</v>
      </c>
      <c r="B1610" s="60" t="s">
        <v>102</v>
      </c>
      <c r="C1610" s="60" t="s">
        <v>309</v>
      </c>
      <c r="D1610" s="63" t="s">
        <v>18</v>
      </c>
      <c r="E1610" s="63" t="s">
        <v>15047</v>
      </c>
      <c r="F1610" s="63" t="s">
        <v>1527</v>
      </c>
      <c r="G1610" s="60" t="s">
        <v>18</v>
      </c>
      <c r="H1610" s="126">
        <v>43265.0</v>
      </c>
      <c r="I1610" s="126">
        <v>43265.0</v>
      </c>
      <c r="J1610" s="121" t="s">
        <v>15048</v>
      </c>
      <c r="K1610" s="59">
        <v>312850.0</v>
      </c>
      <c r="L1610" s="60" t="s">
        <v>18</v>
      </c>
      <c r="M1610" s="63" t="s">
        <v>18</v>
      </c>
      <c r="N1610" s="59" t="s">
        <v>18</v>
      </c>
      <c r="Q1610" s="58"/>
      <c r="R1610" s="591"/>
    </row>
    <row r="1611">
      <c r="A1611" s="63" t="s">
        <v>309</v>
      </c>
      <c r="B1611" s="60" t="s">
        <v>102</v>
      </c>
      <c r="C1611" s="60" t="s">
        <v>309</v>
      </c>
      <c r="D1611" s="63" t="s">
        <v>18</v>
      </c>
      <c r="E1611" s="63" t="s">
        <v>15049</v>
      </c>
      <c r="F1611" s="63" t="s">
        <v>1527</v>
      </c>
      <c r="G1611" s="60" t="s">
        <v>18</v>
      </c>
      <c r="H1611" s="126">
        <v>43279.0</v>
      </c>
      <c r="I1611" s="126">
        <v>43279.0</v>
      </c>
      <c r="J1611" s="121" t="s">
        <v>15050</v>
      </c>
      <c r="K1611" s="59">
        <v>90500.0</v>
      </c>
      <c r="L1611" s="60" t="s">
        <v>18</v>
      </c>
      <c r="M1611" s="63" t="s">
        <v>18</v>
      </c>
      <c r="N1611" s="59" t="s">
        <v>18</v>
      </c>
      <c r="Q1611" s="58"/>
      <c r="R1611" s="591"/>
    </row>
    <row r="1612">
      <c r="A1612" s="63" t="s">
        <v>309</v>
      </c>
      <c r="B1612" s="60" t="s">
        <v>791</v>
      </c>
      <c r="C1612" s="63" t="s">
        <v>309</v>
      </c>
      <c r="D1612" s="63" t="s">
        <v>18</v>
      </c>
      <c r="E1612" s="63" t="s">
        <v>15051</v>
      </c>
      <c r="F1612" s="63" t="s">
        <v>1527</v>
      </c>
      <c r="G1612" s="60" t="s">
        <v>18</v>
      </c>
      <c r="H1612" s="126">
        <v>43291.0</v>
      </c>
      <c r="I1612" s="126">
        <v>43291.0</v>
      </c>
      <c r="J1612" s="121" t="s">
        <v>15052</v>
      </c>
      <c r="K1612" s="59">
        <v>24600.0</v>
      </c>
      <c r="L1612" s="60" t="s">
        <v>18</v>
      </c>
      <c r="M1612" s="63" t="s">
        <v>18</v>
      </c>
      <c r="N1612" s="59" t="s">
        <v>18</v>
      </c>
      <c r="Q1612" s="58"/>
      <c r="R1612" s="591"/>
    </row>
    <row r="1613">
      <c r="A1613" s="63" t="s">
        <v>309</v>
      </c>
      <c r="B1613" s="60" t="s">
        <v>2812</v>
      </c>
      <c r="C1613" s="63" t="s">
        <v>309</v>
      </c>
      <c r="D1613" s="63" t="s">
        <v>18</v>
      </c>
      <c r="E1613" s="63" t="s">
        <v>15053</v>
      </c>
      <c r="F1613" s="63" t="s">
        <v>1527</v>
      </c>
      <c r="G1613" s="60" t="s">
        <v>18</v>
      </c>
      <c r="H1613" s="126">
        <v>43327.0</v>
      </c>
      <c r="I1613" s="126">
        <v>43327.0</v>
      </c>
      <c r="J1613" s="121" t="s">
        <v>15054</v>
      </c>
      <c r="K1613" s="59">
        <v>155825.0</v>
      </c>
      <c r="L1613" s="60" t="s">
        <v>18</v>
      </c>
      <c r="M1613" s="63" t="s">
        <v>18</v>
      </c>
      <c r="N1613" s="59" t="s">
        <v>18</v>
      </c>
      <c r="Q1613" s="58"/>
      <c r="R1613" s="591"/>
    </row>
    <row r="1614">
      <c r="A1614" s="63" t="s">
        <v>309</v>
      </c>
      <c r="B1614" s="60" t="s">
        <v>2201</v>
      </c>
      <c r="C1614" s="60" t="s">
        <v>309</v>
      </c>
      <c r="D1614" s="63" t="s">
        <v>18</v>
      </c>
      <c r="E1614" s="63" t="s">
        <v>15055</v>
      </c>
      <c r="F1614" s="63" t="s">
        <v>1527</v>
      </c>
      <c r="G1614" s="60" t="s">
        <v>18</v>
      </c>
      <c r="H1614" s="126">
        <v>43389.0</v>
      </c>
      <c r="I1614" s="126">
        <v>43389.0</v>
      </c>
      <c r="J1614" s="121" t="s">
        <v>15023</v>
      </c>
      <c r="K1614" s="59">
        <v>16500.0</v>
      </c>
      <c r="L1614" s="60" t="s">
        <v>15056</v>
      </c>
      <c r="M1614" s="63" t="s">
        <v>18</v>
      </c>
      <c r="N1614" s="66">
        <v>16500.0</v>
      </c>
      <c r="Q1614" s="58"/>
      <c r="R1614" s="591"/>
    </row>
    <row r="1615">
      <c r="A1615" s="63" t="s">
        <v>309</v>
      </c>
      <c r="B1615" s="60" t="s">
        <v>2201</v>
      </c>
      <c r="C1615" s="60" t="s">
        <v>309</v>
      </c>
      <c r="D1615" s="63" t="s">
        <v>18</v>
      </c>
      <c r="E1615" s="63" t="s">
        <v>15055</v>
      </c>
      <c r="F1615" s="63" t="s">
        <v>1527</v>
      </c>
      <c r="G1615" s="60" t="s">
        <v>18</v>
      </c>
      <c r="H1615" s="126">
        <v>43370.0</v>
      </c>
      <c r="I1615" s="126">
        <v>43370.0</v>
      </c>
      <c r="J1615" s="121" t="s">
        <v>15057</v>
      </c>
      <c r="K1615" s="59">
        <v>16500.0</v>
      </c>
      <c r="L1615" s="60" t="s">
        <v>15056</v>
      </c>
      <c r="M1615" s="63" t="s">
        <v>18</v>
      </c>
      <c r="N1615" s="59" t="s">
        <v>18</v>
      </c>
      <c r="Q1615" s="58"/>
      <c r="R1615" s="591"/>
    </row>
    <row r="1616">
      <c r="A1616" s="63" t="s">
        <v>309</v>
      </c>
      <c r="B1616" s="60" t="s">
        <v>2430</v>
      </c>
      <c r="C1616" s="60" t="s">
        <v>309</v>
      </c>
      <c r="D1616" s="63" t="s">
        <v>18</v>
      </c>
      <c r="E1616" s="63" t="s">
        <v>15058</v>
      </c>
      <c r="F1616" s="63" t="s">
        <v>1527</v>
      </c>
      <c r="G1616" s="60" t="s">
        <v>18</v>
      </c>
      <c r="H1616" s="126">
        <v>43388.0</v>
      </c>
      <c r="I1616" s="126">
        <v>43388.0</v>
      </c>
      <c r="J1616" s="127" t="s">
        <v>15059</v>
      </c>
      <c r="K1616" s="59">
        <v>27215.0</v>
      </c>
      <c r="L1616" s="60" t="s">
        <v>18</v>
      </c>
      <c r="M1616" s="63" t="s">
        <v>18</v>
      </c>
      <c r="N1616" s="59" t="s">
        <v>18</v>
      </c>
      <c r="Q1616" s="58"/>
      <c r="R1616" s="591"/>
    </row>
    <row r="1617">
      <c r="A1617" s="63" t="s">
        <v>309</v>
      </c>
      <c r="B1617" s="60" t="s">
        <v>1801</v>
      </c>
      <c r="C1617" s="60" t="s">
        <v>309</v>
      </c>
      <c r="D1617" s="63" t="s">
        <v>18</v>
      </c>
      <c r="E1617" s="63" t="s">
        <v>15060</v>
      </c>
      <c r="F1617" s="63" t="s">
        <v>1527</v>
      </c>
      <c r="G1617" s="60" t="s">
        <v>18</v>
      </c>
      <c r="H1617" s="126">
        <v>43395.0</v>
      </c>
      <c r="I1617" s="126">
        <v>43395.0</v>
      </c>
      <c r="J1617" s="393" t="s">
        <v>15061</v>
      </c>
      <c r="K1617" s="59">
        <v>287325.0</v>
      </c>
      <c r="L1617" s="60" t="s">
        <v>18</v>
      </c>
      <c r="M1617" s="63" t="s">
        <v>18</v>
      </c>
      <c r="N1617" s="59" t="s">
        <v>18</v>
      </c>
      <c r="Q1617" s="58"/>
      <c r="R1617" s="591"/>
    </row>
    <row r="1618">
      <c r="A1618" s="63" t="s">
        <v>309</v>
      </c>
      <c r="B1618" s="60" t="s">
        <v>108</v>
      </c>
      <c r="C1618" s="60" t="s">
        <v>309</v>
      </c>
      <c r="D1618" s="63" t="s">
        <v>18</v>
      </c>
      <c r="E1618" s="63" t="s">
        <v>15062</v>
      </c>
      <c r="F1618" s="63" t="s">
        <v>1527</v>
      </c>
      <c r="G1618" s="60" t="s">
        <v>18</v>
      </c>
      <c r="H1618" s="126">
        <v>43397.0</v>
      </c>
      <c r="I1618" s="126">
        <v>43397.0</v>
      </c>
      <c r="J1618" s="121" t="s">
        <v>15063</v>
      </c>
      <c r="K1618" s="59">
        <v>190505.0</v>
      </c>
      <c r="L1618" s="60" t="s">
        <v>18</v>
      </c>
      <c r="M1618" s="61" t="s">
        <v>18</v>
      </c>
      <c r="N1618" s="59" t="s">
        <v>18</v>
      </c>
      <c r="Q1618" s="58"/>
      <c r="R1618" s="591"/>
    </row>
    <row r="1619">
      <c r="A1619" s="26"/>
      <c r="B1619" s="24"/>
      <c r="C1619" s="24"/>
      <c r="D1619" s="26"/>
      <c r="E1619" s="26"/>
      <c r="F1619" s="186" t="s">
        <v>15064</v>
      </c>
      <c r="G1619" s="24"/>
      <c r="H1619" s="611"/>
      <c r="I1619" s="611"/>
      <c r="J1619" s="612"/>
      <c r="K1619" s="26"/>
      <c r="L1619" s="24"/>
      <c r="M1619" s="26"/>
      <c r="N1619" s="613"/>
      <c r="Q1619" s="26"/>
      <c r="R1619" s="613"/>
    </row>
    <row r="1620">
      <c r="A1620" s="26"/>
      <c r="B1620" s="24"/>
      <c r="C1620" s="24"/>
      <c r="D1620" s="26"/>
      <c r="E1620" s="26"/>
      <c r="F1620" s="26"/>
      <c r="G1620" s="24"/>
      <c r="H1620" s="611"/>
      <c r="I1620" s="611"/>
      <c r="J1620" s="612"/>
      <c r="K1620" s="26"/>
      <c r="L1620" s="24"/>
      <c r="M1620" s="26"/>
      <c r="N1620" s="613"/>
      <c r="Q1620" s="26"/>
      <c r="R1620" s="613"/>
    </row>
    <row r="1621">
      <c r="A1621" s="26"/>
      <c r="B1621" s="24"/>
      <c r="C1621" s="24"/>
      <c r="D1621" s="26"/>
      <c r="E1621" s="26"/>
      <c r="F1621" s="26"/>
      <c r="G1621" s="24"/>
      <c r="H1621" s="611"/>
      <c r="I1621" s="611"/>
      <c r="J1621" s="612"/>
      <c r="K1621" s="26"/>
      <c r="L1621" s="24"/>
      <c r="M1621" s="26"/>
      <c r="N1621" s="613"/>
      <c r="Q1621" s="26"/>
      <c r="R1621" s="613"/>
    </row>
    <row r="1622">
      <c r="A1622" s="26"/>
      <c r="B1622" s="24"/>
      <c r="C1622" s="24"/>
      <c r="D1622" s="26"/>
      <c r="E1622" s="26"/>
      <c r="F1622" s="26"/>
      <c r="G1622" s="24"/>
      <c r="H1622" s="611"/>
      <c r="I1622" s="611"/>
      <c r="J1622" s="612"/>
      <c r="K1622" s="26"/>
      <c r="L1622" s="24"/>
      <c r="M1622" s="26"/>
      <c r="N1622" s="613"/>
      <c r="Q1622" s="26"/>
      <c r="R1622" s="613"/>
    </row>
    <row r="1623">
      <c r="A1623" s="26"/>
      <c r="B1623" s="24"/>
      <c r="C1623" s="24"/>
      <c r="D1623" s="26"/>
      <c r="E1623" s="26"/>
      <c r="F1623" s="26"/>
      <c r="G1623" s="24"/>
      <c r="H1623" s="611"/>
      <c r="I1623" s="611"/>
      <c r="J1623" s="612"/>
      <c r="K1623" s="26"/>
      <c r="L1623" s="24"/>
      <c r="M1623" s="26"/>
      <c r="N1623" s="613"/>
      <c r="Q1623" s="26"/>
      <c r="R1623" s="613"/>
    </row>
    <row r="1624">
      <c r="A1624" s="26"/>
      <c r="B1624" s="24"/>
      <c r="C1624" s="24"/>
      <c r="D1624" s="26"/>
      <c r="E1624" s="26"/>
      <c r="F1624" s="26"/>
      <c r="G1624" s="24"/>
      <c r="H1624" s="611"/>
      <c r="I1624" s="611"/>
      <c r="J1624" s="612"/>
      <c r="K1624" s="26"/>
      <c r="L1624" s="24"/>
      <c r="M1624" s="26"/>
      <c r="N1624" s="613"/>
      <c r="Q1624" s="26"/>
      <c r="R1624" s="613"/>
    </row>
    <row r="1625">
      <c r="A1625" s="26"/>
      <c r="B1625" s="24"/>
      <c r="C1625" s="24"/>
      <c r="D1625" s="26"/>
      <c r="E1625" s="26"/>
      <c r="F1625" s="26"/>
      <c r="G1625" s="24"/>
      <c r="H1625" s="611"/>
      <c r="I1625" s="611"/>
      <c r="J1625" s="612"/>
      <c r="K1625" s="26"/>
      <c r="L1625" s="24"/>
      <c r="M1625" s="26"/>
      <c r="N1625" s="613"/>
      <c r="Q1625" s="26"/>
      <c r="R1625" s="613"/>
    </row>
    <row r="1626">
      <c r="A1626" s="26"/>
      <c r="B1626" s="24"/>
      <c r="C1626" s="24"/>
      <c r="D1626" s="26"/>
      <c r="E1626" s="26"/>
      <c r="F1626" s="26"/>
      <c r="G1626" s="24"/>
      <c r="H1626" s="611"/>
      <c r="I1626" s="611"/>
      <c r="J1626" s="612"/>
      <c r="K1626" s="26"/>
      <c r="L1626" s="24"/>
      <c r="M1626" s="26"/>
      <c r="N1626" s="613"/>
      <c r="Q1626" s="26"/>
      <c r="R1626" s="613"/>
    </row>
    <row r="1627">
      <c r="A1627" s="26"/>
      <c r="B1627" s="24"/>
      <c r="C1627" s="24"/>
      <c r="D1627" s="26"/>
      <c r="E1627" s="26"/>
      <c r="F1627" s="26"/>
      <c r="G1627" s="24"/>
      <c r="H1627" s="611"/>
      <c r="I1627" s="611"/>
      <c r="J1627" s="612"/>
      <c r="K1627" s="26"/>
      <c r="L1627" s="24"/>
      <c r="M1627" s="26"/>
      <c r="N1627" s="613"/>
      <c r="Q1627" s="26"/>
      <c r="R1627" s="613"/>
    </row>
    <row r="1628">
      <c r="A1628" s="26"/>
      <c r="B1628" s="24"/>
      <c r="C1628" s="24"/>
      <c r="D1628" s="26"/>
      <c r="E1628" s="26"/>
      <c r="F1628" s="26"/>
      <c r="G1628" s="24"/>
      <c r="H1628" s="611"/>
      <c r="I1628" s="611"/>
      <c r="J1628" s="612"/>
      <c r="K1628" s="26"/>
      <c r="L1628" s="24"/>
      <c r="M1628" s="26"/>
      <c r="N1628" s="613"/>
      <c r="Q1628" s="26"/>
      <c r="R1628" s="613"/>
    </row>
    <row r="1629">
      <c r="A1629" s="26"/>
      <c r="B1629" s="24"/>
      <c r="C1629" s="24"/>
      <c r="D1629" s="26"/>
      <c r="E1629" s="26"/>
      <c r="F1629" s="26"/>
      <c r="G1629" s="24"/>
      <c r="H1629" s="611"/>
      <c r="I1629" s="611"/>
      <c r="J1629" s="612"/>
      <c r="K1629" s="26"/>
      <c r="L1629" s="24"/>
      <c r="M1629" s="26"/>
      <c r="N1629" s="613"/>
      <c r="Q1629" s="26"/>
      <c r="R1629" s="613"/>
    </row>
    <row r="1630">
      <c r="A1630" s="26"/>
      <c r="B1630" s="24"/>
      <c r="C1630" s="24"/>
      <c r="D1630" s="26"/>
      <c r="E1630" s="26"/>
      <c r="F1630" s="26"/>
      <c r="G1630" s="24"/>
      <c r="H1630" s="611"/>
      <c r="I1630" s="611"/>
      <c r="J1630" s="612"/>
      <c r="K1630" s="26"/>
      <c r="L1630" s="24"/>
      <c r="M1630" s="26"/>
      <c r="N1630" s="613"/>
      <c r="Q1630" s="26"/>
      <c r="R1630" s="613"/>
    </row>
    <row r="1631">
      <c r="A1631" s="26"/>
      <c r="B1631" s="24"/>
      <c r="C1631" s="24"/>
      <c r="D1631" s="26"/>
      <c r="E1631" s="26"/>
      <c r="F1631" s="26"/>
      <c r="G1631" s="24"/>
      <c r="H1631" s="611"/>
      <c r="I1631" s="611"/>
      <c r="J1631" s="612"/>
      <c r="K1631" s="26"/>
      <c r="L1631" s="24"/>
      <c r="M1631" s="26"/>
      <c r="N1631" s="613"/>
      <c r="Q1631" s="26"/>
      <c r="R1631" s="613"/>
    </row>
    <row r="1632">
      <c r="A1632" s="26"/>
      <c r="B1632" s="24"/>
      <c r="C1632" s="24"/>
      <c r="D1632" s="26"/>
      <c r="E1632" s="26"/>
      <c r="F1632" s="26"/>
      <c r="G1632" s="24"/>
      <c r="H1632" s="611"/>
      <c r="I1632" s="611"/>
      <c r="J1632" s="612"/>
      <c r="K1632" s="26"/>
      <c r="L1632" s="24"/>
      <c r="M1632" s="26"/>
      <c r="N1632" s="613"/>
      <c r="Q1632" s="26"/>
      <c r="R1632" s="613"/>
    </row>
    <row r="1633">
      <c r="A1633" s="26"/>
      <c r="B1633" s="24"/>
      <c r="C1633" s="24"/>
      <c r="D1633" s="26"/>
      <c r="E1633" s="26"/>
      <c r="F1633" s="26"/>
      <c r="G1633" s="24"/>
      <c r="H1633" s="611"/>
      <c r="I1633" s="611"/>
      <c r="J1633" s="612"/>
      <c r="K1633" s="26"/>
      <c r="L1633" s="24"/>
      <c r="M1633" s="26"/>
      <c r="N1633" s="613"/>
      <c r="Q1633" s="26"/>
      <c r="R1633" s="613"/>
    </row>
    <row r="1634">
      <c r="A1634" s="26"/>
      <c r="B1634" s="24"/>
      <c r="C1634" s="24"/>
      <c r="D1634" s="26"/>
      <c r="E1634" s="26"/>
      <c r="F1634" s="26"/>
      <c r="G1634" s="24"/>
      <c r="H1634" s="611"/>
      <c r="I1634" s="611"/>
      <c r="J1634" s="612"/>
      <c r="K1634" s="26"/>
      <c r="L1634" s="24"/>
      <c r="M1634" s="26"/>
      <c r="N1634" s="613"/>
      <c r="Q1634" s="26"/>
      <c r="R1634" s="613"/>
    </row>
    <row r="1635">
      <c r="A1635" s="26"/>
      <c r="B1635" s="24"/>
      <c r="C1635" s="24"/>
      <c r="D1635" s="26"/>
      <c r="E1635" s="26"/>
      <c r="F1635" s="26"/>
      <c r="G1635" s="24"/>
      <c r="H1635" s="611"/>
      <c r="I1635" s="611"/>
      <c r="J1635" s="612"/>
      <c r="K1635" s="26"/>
      <c r="L1635" s="24"/>
      <c r="M1635" s="26"/>
      <c r="N1635" s="613"/>
      <c r="Q1635" s="26"/>
      <c r="R1635" s="613"/>
    </row>
    <row r="1636">
      <c r="A1636" s="26"/>
      <c r="B1636" s="24"/>
      <c r="C1636" s="24"/>
      <c r="D1636" s="26"/>
      <c r="E1636" s="26"/>
      <c r="F1636" s="26"/>
      <c r="G1636" s="24"/>
      <c r="H1636" s="611"/>
      <c r="I1636" s="611"/>
      <c r="J1636" s="612"/>
      <c r="K1636" s="26"/>
      <c r="L1636" s="24"/>
      <c r="M1636" s="26"/>
      <c r="N1636" s="613"/>
      <c r="Q1636" s="26"/>
      <c r="R1636" s="613"/>
    </row>
    <row r="1637">
      <c r="A1637" s="26"/>
      <c r="B1637" s="24"/>
      <c r="C1637" s="24"/>
      <c r="D1637" s="26"/>
      <c r="E1637" s="26"/>
      <c r="F1637" s="26"/>
      <c r="G1637" s="24"/>
      <c r="H1637" s="611"/>
      <c r="I1637" s="611"/>
      <c r="J1637" s="612"/>
      <c r="K1637" s="26"/>
      <c r="L1637" s="24"/>
      <c r="M1637" s="26"/>
      <c r="N1637" s="613"/>
      <c r="Q1637" s="26"/>
      <c r="R1637" s="613"/>
    </row>
    <row r="1638">
      <c r="A1638" s="26"/>
      <c r="B1638" s="24"/>
      <c r="C1638" s="24"/>
      <c r="D1638" s="26"/>
      <c r="E1638" s="26"/>
      <c r="F1638" s="26"/>
      <c r="G1638" s="24"/>
      <c r="H1638" s="611"/>
      <c r="I1638" s="611"/>
      <c r="J1638" s="612"/>
      <c r="K1638" s="26"/>
      <c r="L1638" s="24"/>
      <c r="M1638" s="26"/>
      <c r="N1638" s="613"/>
      <c r="Q1638" s="26"/>
      <c r="R1638" s="613"/>
    </row>
    <row r="1639">
      <c r="A1639" s="26"/>
      <c r="B1639" s="24"/>
      <c r="C1639" s="24"/>
      <c r="D1639" s="26"/>
      <c r="E1639" s="26"/>
      <c r="F1639" s="26"/>
      <c r="G1639" s="24"/>
      <c r="H1639" s="611"/>
      <c r="I1639" s="611"/>
      <c r="J1639" s="612"/>
      <c r="K1639" s="26"/>
      <c r="L1639" s="24"/>
      <c r="M1639" s="26"/>
      <c r="N1639" s="613"/>
      <c r="Q1639" s="26"/>
      <c r="R1639" s="613"/>
    </row>
    <row r="1640">
      <c r="A1640" s="26"/>
      <c r="B1640" s="24"/>
      <c r="C1640" s="24"/>
      <c r="D1640" s="26"/>
      <c r="E1640" s="26"/>
      <c r="F1640" s="26"/>
      <c r="G1640" s="24"/>
      <c r="H1640" s="611"/>
      <c r="I1640" s="611"/>
      <c r="J1640" s="612"/>
      <c r="K1640" s="26"/>
      <c r="L1640" s="24"/>
      <c r="M1640" s="26"/>
      <c r="N1640" s="613"/>
      <c r="Q1640" s="26"/>
      <c r="R1640" s="613"/>
    </row>
    <row r="1641">
      <c r="A1641" s="26"/>
      <c r="B1641" s="24"/>
      <c r="C1641" s="24"/>
      <c r="D1641" s="26"/>
      <c r="E1641" s="26"/>
      <c r="F1641" s="26"/>
      <c r="G1641" s="24"/>
      <c r="H1641" s="611"/>
      <c r="I1641" s="611"/>
      <c r="J1641" s="612"/>
      <c r="K1641" s="26"/>
      <c r="L1641" s="24"/>
      <c r="M1641" s="26"/>
      <c r="N1641" s="613"/>
      <c r="Q1641" s="26"/>
      <c r="R1641" s="613"/>
    </row>
    <row r="1642">
      <c r="A1642" s="26"/>
      <c r="B1642" s="24"/>
      <c r="C1642" s="24"/>
      <c r="D1642" s="26"/>
      <c r="E1642" s="26"/>
      <c r="F1642" s="26"/>
      <c r="G1642" s="24"/>
      <c r="H1642" s="611"/>
      <c r="I1642" s="611"/>
      <c r="J1642" s="612"/>
      <c r="K1642" s="26"/>
      <c r="L1642" s="24"/>
      <c r="M1642" s="26"/>
      <c r="N1642" s="613"/>
      <c r="Q1642" s="26"/>
      <c r="R1642" s="613"/>
    </row>
    <row r="1643">
      <c r="A1643" s="26"/>
      <c r="B1643" s="24"/>
      <c r="C1643" s="24"/>
      <c r="D1643" s="26"/>
      <c r="E1643" s="26"/>
      <c r="F1643" s="26"/>
      <c r="G1643" s="24"/>
      <c r="H1643" s="611"/>
      <c r="I1643" s="611"/>
      <c r="J1643" s="612"/>
      <c r="K1643" s="26"/>
      <c r="L1643" s="24"/>
      <c r="M1643" s="26"/>
      <c r="N1643" s="613"/>
      <c r="Q1643" s="26"/>
      <c r="R1643" s="613"/>
    </row>
    <row r="1644">
      <c r="A1644" s="26"/>
      <c r="B1644" s="24"/>
      <c r="C1644" s="24"/>
      <c r="D1644" s="26"/>
      <c r="E1644" s="26"/>
      <c r="F1644" s="26"/>
      <c r="G1644" s="24"/>
      <c r="H1644" s="611"/>
      <c r="I1644" s="611"/>
      <c r="J1644" s="612"/>
      <c r="K1644" s="26"/>
      <c r="L1644" s="24"/>
      <c r="M1644" s="26"/>
      <c r="N1644" s="613"/>
      <c r="Q1644" s="26"/>
      <c r="R1644" s="613"/>
    </row>
    <row r="1645">
      <c r="A1645" s="26"/>
      <c r="B1645" s="24"/>
      <c r="C1645" s="24"/>
      <c r="D1645" s="26"/>
      <c r="E1645" s="26"/>
      <c r="F1645" s="26"/>
      <c r="G1645" s="24"/>
      <c r="H1645" s="611"/>
      <c r="I1645" s="611"/>
      <c r="J1645" s="612"/>
      <c r="K1645" s="26"/>
      <c r="L1645" s="24"/>
      <c r="M1645" s="26"/>
      <c r="N1645" s="613"/>
      <c r="Q1645" s="26"/>
      <c r="R1645" s="613"/>
    </row>
    <row r="1646">
      <c r="A1646" s="26"/>
      <c r="B1646" s="24"/>
      <c r="C1646" s="24"/>
      <c r="D1646" s="26"/>
      <c r="E1646" s="26"/>
      <c r="F1646" s="26"/>
      <c r="G1646" s="24"/>
      <c r="H1646" s="611"/>
      <c r="I1646" s="611"/>
      <c r="J1646" s="612"/>
      <c r="K1646" s="26"/>
      <c r="L1646" s="24"/>
      <c r="M1646" s="26"/>
      <c r="N1646" s="613"/>
      <c r="Q1646" s="26"/>
      <c r="R1646" s="613"/>
    </row>
    <row r="1647">
      <c r="A1647" s="26"/>
      <c r="B1647" s="24"/>
      <c r="C1647" s="24"/>
      <c r="D1647" s="26"/>
      <c r="E1647" s="26"/>
      <c r="F1647" s="26"/>
      <c r="G1647" s="24"/>
      <c r="H1647" s="611"/>
      <c r="I1647" s="611"/>
      <c r="J1647" s="612"/>
      <c r="K1647" s="26"/>
      <c r="L1647" s="24"/>
      <c r="M1647" s="26"/>
      <c r="N1647" s="613"/>
      <c r="Q1647" s="26"/>
      <c r="R1647" s="613"/>
    </row>
    <row r="1648">
      <c r="A1648" s="26"/>
      <c r="B1648" s="24"/>
      <c r="C1648" s="24"/>
      <c r="D1648" s="26"/>
      <c r="E1648" s="26"/>
      <c r="F1648" s="26"/>
      <c r="G1648" s="24"/>
      <c r="H1648" s="611"/>
      <c r="I1648" s="611"/>
      <c r="J1648" s="612"/>
      <c r="K1648" s="26"/>
      <c r="L1648" s="24"/>
      <c r="M1648" s="26"/>
      <c r="N1648" s="613"/>
      <c r="Q1648" s="26"/>
      <c r="R1648" s="613"/>
    </row>
    <row r="1649">
      <c r="A1649" s="26"/>
      <c r="B1649" s="24"/>
      <c r="C1649" s="24"/>
      <c r="D1649" s="26"/>
      <c r="E1649" s="26"/>
      <c r="F1649" s="26"/>
      <c r="G1649" s="24"/>
      <c r="H1649" s="611"/>
      <c r="I1649" s="611"/>
      <c r="J1649" s="612"/>
      <c r="K1649" s="26"/>
      <c r="L1649" s="24"/>
      <c r="M1649" s="26"/>
      <c r="N1649" s="613"/>
      <c r="Q1649" s="26"/>
      <c r="R1649" s="613"/>
    </row>
    <row r="1650">
      <c r="A1650" s="26"/>
      <c r="B1650" s="24"/>
      <c r="C1650" s="24"/>
      <c r="D1650" s="26"/>
      <c r="E1650" s="26"/>
      <c r="F1650" s="26"/>
      <c r="G1650" s="24"/>
      <c r="H1650" s="611"/>
      <c r="I1650" s="611"/>
      <c r="J1650" s="612"/>
      <c r="K1650" s="26"/>
      <c r="L1650" s="24"/>
      <c r="M1650" s="26"/>
      <c r="N1650" s="613"/>
      <c r="Q1650" s="26"/>
      <c r="R1650" s="613"/>
    </row>
    <row r="1651">
      <c r="A1651" s="26"/>
      <c r="B1651" s="24"/>
      <c r="C1651" s="24"/>
      <c r="D1651" s="26"/>
      <c r="E1651" s="26"/>
      <c r="F1651" s="26"/>
      <c r="G1651" s="24"/>
      <c r="H1651" s="611"/>
      <c r="I1651" s="611"/>
      <c r="J1651" s="612"/>
      <c r="K1651" s="26"/>
      <c r="L1651" s="24"/>
      <c r="M1651" s="26"/>
      <c r="N1651" s="613"/>
      <c r="Q1651" s="26"/>
      <c r="R1651" s="613"/>
    </row>
    <row r="1652">
      <c r="A1652" s="26"/>
      <c r="B1652" s="24"/>
      <c r="C1652" s="24"/>
      <c r="D1652" s="26"/>
      <c r="E1652" s="26"/>
      <c r="F1652" s="26"/>
      <c r="G1652" s="24"/>
      <c r="H1652" s="611"/>
      <c r="I1652" s="611"/>
      <c r="J1652" s="612"/>
      <c r="K1652" s="26"/>
      <c r="L1652" s="24"/>
      <c r="M1652" s="26"/>
      <c r="N1652" s="613"/>
      <c r="Q1652" s="26"/>
      <c r="R1652" s="613"/>
    </row>
    <row r="1653">
      <c r="A1653" s="26"/>
      <c r="B1653" s="24"/>
      <c r="C1653" s="24"/>
      <c r="D1653" s="26"/>
      <c r="E1653" s="26"/>
      <c r="F1653" s="26"/>
      <c r="G1653" s="24"/>
      <c r="H1653" s="611"/>
      <c r="I1653" s="611"/>
      <c r="J1653" s="612"/>
      <c r="K1653" s="26"/>
      <c r="L1653" s="24"/>
      <c r="M1653" s="26"/>
      <c r="N1653" s="613"/>
      <c r="Q1653" s="26"/>
      <c r="R1653" s="613"/>
    </row>
    <row r="1654">
      <c r="A1654" s="26"/>
      <c r="B1654" s="24"/>
      <c r="C1654" s="24"/>
      <c r="D1654" s="26"/>
      <c r="E1654" s="26"/>
      <c r="F1654" s="26"/>
      <c r="G1654" s="24"/>
      <c r="H1654" s="611"/>
      <c r="I1654" s="611"/>
      <c r="J1654" s="612"/>
      <c r="K1654" s="26"/>
      <c r="L1654" s="24"/>
      <c r="M1654" s="26"/>
      <c r="N1654" s="613"/>
      <c r="Q1654" s="26"/>
      <c r="R1654" s="613"/>
    </row>
    <row r="1655">
      <c r="A1655" s="26"/>
      <c r="B1655" s="24"/>
      <c r="C1655" s="24"/>
      <c r="D1655" s="26"/>
      <c r="E1655" s="26"/>
      <c r="F1655" s="26"/>
      <c r="G1655" s="24"/>
      <c r="H1655" s="611"/>
      <c r="I1655" s="611"/>
      <c r="J1655" s="612"/>
      <c r="K1655" s="26"/>
      <c r="L1655" s="24"/>
      <c r="M1655" s="26"/>
      <c r="N1655" s="613"/>
      <c r="Q1655" s="26"/>
      <c r="R1655" s="613"/>
    </row>
    <row r="1656">
      <c r="A1656" s="26"/>
      <c r="B1656" s="24"/>
      <c r="C1656" s="24"/>
      <c r="D1656" s="26"/>
      <c r="E1656" s="26"/>
      <c r="F1656" s="26"/>
      <c r="G1656" s="24"/>
      <c r="H1656" s="611"/>
      <c r="I1656" s="611"/>
      <c r="J1656" s="612"/>
      <c r="K1656" s="26"/>
      <c r="L1656" s="24"/>
      <c r="M1656" s="26"/>
      <c r="N1656" s="613"/>
      <c r="Q1656" s="26"/>
      <c r="R1656" s="613"/>
    </row>
    <row r="1657">
      <c r="A1657" s="26"/>
      <c r="B1657" s="24"/>
      <c r="C1657" s="24"/>
      <c r="D1657" s="26"/>
      <c r="E1657" s="26"/>
      <c r="F1657" s="26"/>
      <c r="G1657" s="24"/>
      <c r="H1657" s="611"/>
      <c r="I1657" s="611"/>
      <c r="J1657" s="612"/>
      <c r="K1657" s="26"/>
      <c r="L1657" s="24"/>
      <c r="M1657" s="26"/>
      <c r="N1657" s="613"/>
      <c r="Q1657" s="26"/>
      <c r="R1657" s="613"/>
    </row>
    <row r="1658">
      <c r="A1658" s="26"/>
      <c r="B1658" s="24"/>
      <c r="C1658" s="24"/>
      <c r="D1658" s="26"/>
      <c r="E1658" s="26"/>
      <c r="F1658" s="26"/>
      <c r="G1658" s="24"/>
      <c r="H1658" s="611"/>
      <c r="I1658" s="611"/>
      <c r="J1658" s="612"/>
      <c r="K1658" s="26"/>
      <c r="L1658" s="24"/>
      <c r="M1658" s="26"/>
      <c r="N1658" s="613"/>
      <c r="Q1658" s="26"/>
      <c r="R1658" s="613"/>
    </row>
    <row r="1659">
      <c r="A1659" s="26"/>
      <c r="B1659" s="24"/>
      <c r="C1659" s="24"/>
      <c r="D1659" s="26"/>
      <c r="E1659" s="26"/>
      <c r="F1659" s="26"/>
      <c r="G1659" s="24"/>
      <c r="H1659" s="611"/>
      <c r="I1659" s="611"/>
      <c r="J1659" s="612"/>
      <c r="K1659" s="26"/>
      <c r="L1659" s="24"/>
      <c r="M1659" s="26"/>
      <c r="N1659" s="613"/>
      <c r="Q1659" s="26"/>
      <c r="R1659" s="613"/>
    </row>
    <row r="1660">
      <c r="A1660" s="26"/>
      <c r="B1660" s="24"/>
      <c r="C1660" s="24"/>
      <c r="D1660" s="26"/>
      <c r="E1660" s="26"/>
      <c r="F1660" s="26"/>
      <c r="G1660" s="24"/>
      <c r="H1660" s="611"/>
      <c r="I1660" s="611"/>
      <c r="J1660" s="612"/>
      <c r="K1660" s="26"/>
      <c r="L1660" s="24"/>
      <c r="M1660" s="26"/>
      <c r="N1660" s="613"/>
      <c r="Q1660" s="26"/>
      <c r="R1660" s="613"/>
    </row>
    <row r="1661">
      <c r="A1661" s="26"/>
      <c r="B1661" s="24"/>
      <c r="C1661" s="24"/>
      <c r="D1661" s="26"/>
      <c r="E1661" s="26"/>
      <c r="F1661" s="26"/>
      <c r="G1661" s="24"/>
      <c r="H1661" s="611"/>
      <c r="I1661" s="611"/>
      <c r="J1661" s="612"/>
      <c r="K1661" s="26"/>
      <c r="L1661" s="24"/>
      <c r="M1661" s="26"/>
      <c r="N1661" s="613"/>
      <c r="Q1661" s="26"/>
      <c r="R1661" s="613"/>
    </row>
    <row r="1662">
      <c r="A1662" s="26"/>
      <c r="B1662" s="24"/>
      <c r="C1662" s="24"/>
      <c r="D1662" s="26"/>
      <c r="E1662" s="26"/>
      <c r="F1662" s="26"/>
      <c r="G1662" s="24"/>
      <c r="H1662" s="611"/>
      <c r="I1662" s="611"/>
      <c r="J1662" s="612"/>
      <c r="K1662" s="26"/>
      <c r="L1662" s="24"/>
      <c r="M1662" s="26"/>
      <c r="N1662" s="613"/>
      <c r="Q1662" s="26"/>
      <c r="R1662" s="613"/>
    </row>
    <row r="1663">
      <c r="A1663" s="26"/>
      <c r="B1663" s="24"/>
      <c r="C1663" s="24"/>
      <c r="D1663" s="26"/>
      <c r="E1663" s="26"/>
      <c r="F1663" s="26"/>
      <c r="G1663" s="24"/>
      <c r="H1663" s="611"/>
      <c r="I1663" s="611"/>
      <c r="J1663" s="612"/>
      <c r="K1663" s="26"/>
      <c r="L1663" s="24"/>
      <c r="M1663" s="26"/>
      <c r="N1663" s="613"/>
      <c r="Q1663" s="26"/>
      <c r="R1663" s="613"/>
    </row>
    <row r="1664">
      <c r="A1664" s="26"/>
      <c r="B1664" s="24"/>
      <c r="C1664" s="24"/>
      <c r="D1664" s="26"/>
      <c r="E1664" s="26"/>
      <c r="F1664" s="26"/>
      <c r="G1664" s="24"/>
      <c r="H1664" s="611"/>
      <c r="I1664" s="611"/>
      <c r="J1664" s="612"/>
      <c r="K1664" s="26"/>
      <c r="L1664" s="24"/>
      <c r="M1664" s="26"/>
      <c r="N1664" s="613"/>
      <c r="Q1664" s="26"/>
      <c r="R1664" s="613"/>
    </row>
    <row r="1665">
      <c r="A1665" s="26"/>
      <c r="B1665" s="24"/>
      <c r="C1665" s="24"/>
      <c r="D1665" s="26"/>
      <c r="E1665" s="26"/>
      <c r="F1665" s="26"/>
      <c r="G1665" s="24"/>
      <c r="H1665" s="611"/>
      <c r="I1665" s="611"/>
      <c r="J1665" s="612"/>
      <c r="K1665" s="26"/>
      <c r="L1665" s="24"/>
      <c r="M1665" s="26"/>
      <c r="N1665" s="613"/>
      <c r="Q1665" s="26"/>
      <c r="R1665" s="613"/>
    </row>
    <row r="1666">
      <c r="A1666" s="26"/>
      <c r="B1666" s="24"/>
      <c r="C1666" s="24"/>
      <c r="D1666" s="26"/>
      <c r="E1666" s="26"/>
      <c r="F1666" s="26"/>
      <c r="G1666" s="24"/>
      <c r="H1666" s="611"/>
      <c r="I1666" s="611"/>
      <c r="J1666" s="612"/>
      <c r="K1666" s="26"/>
      <c r="L1666" s="24"/>
      <c r="M1666" s="26"/>
      <c r="N1666" s="613"/>
      <c r="Q1666" s="26"/>
      <c r="R1666" s="613"/>
    </row>
    <row r="1667">
      <c r="A1667" s="26"/>
      <c r="B1667" s="24"/>
      <c r="C1667" s="24"/>
      <c r="D1667" s="26"/>
      <c r="E1667" s="26"/>
      <c r="F1667" s="26"/>
      <c r="G1667" s="24"/>
      <c r="H1667" s="611"/>
      <c r="I1667" s="611"/>
      <c r="J1667" s="612"/>
      <c r="K1667" s="26"/>
      <c r="L1667" s="24"/>
      <c r="M1667" s="26"/>
      <c r="N1667" s="613"/>
      <c r="Q1667" s="26"/>
      <c r="R1667" s="613"/>
    </row>
    <row r="1668">
      <c r="A1668" s="26"/>
      <c r="B1668" s="24"/>
      <c r="C1668" s="24"/>
      <c r="D1668" s="26"/>
      <c r="E1668" s="26"/>
      <c r="F1668" s="26"/>
      <c r="G1668" s="24"/>
      <c r="H1668" s="611"/>
      <c r="I1668" s="611"/>
      <c r="J1668" s="612"/>
      <c r="K1668" s="26"/>
      <c r="L1668" s="24"/>
      <c r="M1668" s="26"/>
      <c r="N1668" s="613"/>
      <c r="Q1668" s="26"/>
      <c r="R1668" s="613"/>
    </row>
    <row r="1669">
      <c r="A1669" s="26"/>
      <c r="B1669" s="24"/>
      <c r="C1669" s="24"/>
      <c r="D1669" s="26"/>
      <c r="E1669" s="26"/>
      <c r="F1669" s="26"/>
      <c r="G1669" s="24"/>
      <c r="H1669" s="611"/>
      <c r="I1669" s="611"/>
      <c r="J1669" s="612"/>
      <c r="K1669" s="26"/>
      <c r="L1669" s="24"/>
      <c r="M1669" s="26"/>
      <c r="N1669" s="613"/>
      <c r="Q1669" s="26"/>
      <c r="R1669" s="613"/>
    </row>
    <row r="1670">
      <c r="A1670" s="26"/>
      <c r="B1670" s="24"/>
      <c r="C1670" s="24"/>
      <c r="D1670" s="26"/>
      <c r="E1670" s="26"/>
      <c r="F1670" s="26"/>
      <c r="G1670" s="24"/>
      <c r="H1670" s="611"/>
      <c r="I1670" s="611"/>
      <c r="J1670" s="612"/>
      <c r="K1670" s="26"/>
      <c r="L1670" s="24"/>
      <c r="M1670" s="26"/>
      <c r="N1670" s="613"/>
      <c r="Q1670" s="26"/>
      <c r="R1670" s="613"/>
    </row>
    <row r="1671">
      <c r="A1671" s="26"/>
      <c r="B1671" s="24"/>
      <c r="C1671" s="24"/>
      <c r="D1671" s="26"/>
      <c r="E1671" s="26"/>
      <c r="F1671" s="26"/>
      <c r="G1671" s="24"/>
      <c r="H1671" s="611"/>
      <c r="I1671" s="611"/>
      <c r="J1671" s="612"/>
      <c r="K1671" s="26"/>
      <c r="L1671" s="24"/>
      <c r="M1671" s="26"/>
      <c r="N1671" s="613"/>
      <c r="Q1671" s="26"/>
      <c r="R1671" s="613"/>
    </row>
    <row r="1672">
      <c r="A1672" s="26"/>
      <c r="B1672" s="24"/>
      <c r="C1672" s="24"/>
      <c r="D1672" s="26"/>
      <c r="E1672" s="26"/>
      <c r="F1672" s="26"/>
      <c r="G1672" s="24"/>
      <c r="H1672" s="611"/>
      <c r="I1672" s="611"/>
      <c r="J1672" s="612"/>
      <c r="K1672" s="26"/>
      <c r="L1672" s="24"/>
      <c r="M1672" s="26"/>
      <c r="N1672" s="613"/>
      <c r="Q1672" s="26"/>
      <c r="R1672" s="613"/>
    </row>
    <row r="1673">
      <c r="A1673" s="26"/>
      <c r="B1673" s="24"/>
      <c r="C1673" s="24"/>
      <c r="D1673" s="26"/>
      <c r="E1673" s="26"/>
      <c r="F1673" s="26"/>
      <c r="G1673" s="24"/>
      <c r="H1673" s="611"/>
      <c r="I1673" s="611"/>
      <c r="J1673" s="612"/>
      <c r="K1673" s="26"/>
      <c r="L1673" s="24"/>
      <c r="M1673" s="26"/>
      <c r="N1673" s="613"/>
      <c r="Q1673" s="26"/>
      <c r="R1673" s="613"/>
    </row>
    <row r="1674">
      <c r="A1674" s="26"/>
      <c r="B1674" s="24"/>
      <c r="C1674" s="24"/>
      <c r="D1674" s="26"/>
      <c r="E1674" s="26"/>
      <c r="F1674" s="26"/>
      <c r="G1674" s="24"/>
      <c r="H1674" s="611"/>
      <c r="I1674" s="611"/>
      <c r="J1674" s="612"/>
      <c r="K1674" s="26"/>
      <c r="L1674" s="24"/>
      <c r="M1674" s="26"/>
      <c r="N1674" s="613"/>
      <c r="Q1674" s="26"/>
      <c r="R1674" s="613"/>
    </row>
    <row r="1675">
      <c r="A1675" s="26"/>
      <c r="B1675" s="24"/>
      <c r="C1675" s="24"/>
      <c r="D1675" s="26"/>
      <c r="E1675" s="26"/>
      <c r="F1675" s="26"/>
      <c r="G1675" s="24"/>
      <c r="H1675" s="611"/>
      <c r="I1675" s="611"/>
      <c r="J1675" s="612"/>
      <c r="K1675" s="26"/>
      <c r="L1675" s="24"/>
      <c r="M1675" s="26"/>
      <c r="N1675" s="613"/>
      <c r="Q1675" s="26"/>
      <c r="R1675" s="613"/>
    </row>
    <row r="1676">
      <c r="A1676" s="26"/>
      <c r="B1676" s="24"/>
      <c r="C1676" s="24"/>
      <c r="D1676" s="26"/>
      <c r="E1676" s="26"/>
      <c r="F1676" s="26"/>
      <c r="G1676" s="24"/>
      <c r="H1676" s="611"/>
      <c r="I1676" s="611"/>
      <c r="J1676" s="612"/>
      <c r="K1676" s="26"/>
      <c r="L1676" s="24"/>
      <c r="M1676" s="26"/>
      <c r="N1676" s="613"/>
      <c r="Q1676" s="26"/>
      <c r="R1676" s="613"/>
    </row>
    <row r="1677">
      <c r="A1677" s="26"/>
      <c r="B1677" s="24"/>
      <c r="C1677" s="24"/>
      <c r="D1677" s="26"/>
      <c r="E1677" s="26"/>
      <c r="F1677" s="26"/>
      <c r="G1677" s="24"/>
      <c r="H1677" s="611"/>
      <c r="I1677" s="611"/>
      <c r="J1677" s="612"/>
      <c r="K1677" s="26"/>
      <c r="L1677" s="24"/>
      <c r="M1677" s="26"/>
      <c r="N1677" s="613"/>
      <c r="Q1677" s="26"/>
      <c r="R1677" s="613"/>
    </row>
    <row r="1678">
      <c r="A1678" s="26"/>
      <c r="B1678" s="24"/>
      <c r="C1678" s="24"/>
      <c r="D1678" s="26"/>
      <c r="E1678" s="26"/>
      <c r="F1678" s="26"/>
      <c r="G1678" s="24"/>
      <c r="H1678" s="611"/>
      <c r="I1678" s="611"/>
      <c r="J1678" s="612"/>
      <c r="K1678" s="26"/>
      <c r="L1678" s="24"/>
      <c r="M1678" s="26"/>
      <c r="N1678" s="613"/>
      <c r="Q1678" s="26"/>
      <c r="R1678" s="613"/>
    </row>
    <row r="1679">
      <c r="A1679" s="26"/>
      <c r="B1679" s="24"/>
      <c r="C1679" s="24"/>
      <c r="D1679" s="26"/>
      <c r="E1679" s="26"/>
      <c r="F1679" s="26"/>
      <c r="G1679" s="24"/>
      <c r="H1679" s="611"/>
      <c r="I1679" s="611"/>
      <c r="J1679" s="612"/>
      <c r="K1679" s="26"/>
      <c r="L1679" s="24"/>
      <c r="M1679" s="26"/>
      <c r="N1679" s="613"/>
      <c r="Q1679" s="26"/>
      <c r="R1679" s="613"/>
    </row>
    <row r="1680">
      <c r="A1680" s="26"/>
      <c r="B1680" s="24"/>
      <c r="C1680" s="24"/>
      <c r="D1680" s="26"/>
      <c r="E1680" s="26"/>
      <c r="F1680" s="26"/>
      <c r="G1680" s="24"/>
      <c r="H1680" s="611"/>
      <c r="I1680" s="611"/>
      <c r="J1680" s="612"/>
      <c r="K1680" s="26"/>
      <c r="L1680" s="24"/>
      <c r="M1680" s="26"/>
      <c r="N1680" s="613"/>
      <c r="Q1680" s="26"/>
      <c r="R1680" s="613"/>
    </row>
    <row r="1681">
      <c r="A1681" s="26"/>
      <c r="B1681" s="24"/>
      <c r="C1681" s="24"/>
      <c r="D1681" s="26"/>
      <c r="E1681" s="26"/>
      <c r="F1681" s="26"/>
      <c r="G1681" s="24"/>
      <c r="H1681" s="611"/>
      <c r="I1681" s="611"/>
      <c r="J1681" s="612"/>
      <c r="K1681" s="26"/>
      <c r="L1681" s="24"/>
      <c r="M1681" s="26"/>
      <c r="N1681" s="613"/>
      <c r="Q1681" s="26"/>
      <c r="R1681" s="613"/>
    </row>
    <row r="1682">
      <c r="A1682" s="26"/>
      <c r="B1682" s="24"/>
      <c r="C1682" s="24"/>
      <c r="D1682" s="26"/>
      <c r="E1682" s="26"/>
      <c r="F1682" s="26"/>
      <c r="G1682" s="24"/>
      <c r="H1682" s="611"/>
      <c r="I1682" s="611"/>
      <c r="J1682" s="612"/>
      <c r="K1682" s="26"/>
      <c r="L1682" s="24"/>
      <c r="M1682" s="26"/>
      <c r="N1682" s="613"/>
      <c r="Q1682" s="26"/>
      <c r="R1682" s="613"/>
    </row>
    <row r="1683">
      <c r="A1683" s="26"/>
      <c r="B1683" s="24"/>
      <c r="C1683" s="24"/>
      <c r="D1683" s="26"/>
      <c r="E1683" s="26"/>
      <c r="F1683" s="26"/>
      <c r="G1683" s="24"/>
      <c r="H1683" s="611"/>
      <c r="I1683" s="611"/>
      <c r="J1683" s="612"/>
      <c r="K1683" s="26"/>
      <c r="L1683" s="24"/>
      <c r="M1683" s="26"/>
      <c r="N1683" s="613"/>
      <c r="Q1683" s="26"/>
      <c r="R1683" s="613"/>
    </row>
    <row r="1684">
      <c r="A1684" s="26"/>
      <c r="B1684" s="24"/>
      <c r="C1684" s="24"/>
      <c r="D1684" s="26"/>
      <c r="E1684" s="26"/>
      <c r="F1684" s="26"/>
      <c r="G1684" s="24"/>
      <c r="H1684" s="611"/>
      <c r="I1684" s="611"/>
      <c r="J1684" s="612"/>
      <c r="K1684" s="26"/>
      <c r="L1684" s="24"/>
      <c r="M1684" s="26"/>
      <c r="N1684" s="613"/>
      <c r="Q1684" s="26"/>
      <c r="R1684" s="613"/>
    </row>
    <row r="1685">
      <c r="A1685" s="26"/>
      <c r="B1685" s="24"/>
      <c r="C1685" s="24"/>
      <c r="D1685" s="26"/>
      <c r="E1685" s="26"/>
      <c r="F1685" s="26"/>
      <c r="G1685" s="24"/>
      <c r="H1685" s="611"/>
      <c r="I1685" s="611"/>
      <c r="J1685" s="612"/>
      <c r="K1685" s="26"/>
      <c r="L1685" s="24"/>
      <c r="M1685" s="26"/>
      <c r="N1685" s="613"/>
      <c r="Q1685" s="26"/>
      <c r="R1685" s="613"/>
    </row>
    <row r="1686">
      <c r="A1686" s="26"/>
      <c r="B1686" s="24"/>
      <c r="C1686" s="24"/>
      <c r="D1686" s="26"/>
      <c r="E1686" s="26"/>
      <c r="F1686" s="26"/>
      <c r="G1686" s="24"/>
      <c r="H1686" s="611"/>
      <c r="I1686" s="611"/>
      <c r="J1686" s="612"/>
      <c r="K1686" s="26"/>
      <c r="L1686" s="24"/>
      <c r="M1686" s="26"/>
      <c r="N1686" s="613"/>
      <c r="Q1686" s="26"/>
      <c r="R1686" s="613"/>
    </row>
    <row r="1687">
      <c r="A1687" s="26"/>
      <c r="B1687" s="24"/>
      <c r="C1687" s="24"/>
      <c r="D1687" s="26"/>
      <c r="E1687" s="26"/>
      <c r="F1687" s="26"/>
      <c r="G1687" s="24"/>
      <c r="H1687" s="611"/>
      <c r="I1687" s="611"/>
      <c r="J1687" s="612"/>
      <c r="K1687" s="26"/>
      <c r="L1687" s="24"/>
      <c r="M1687" s="26"/>
      <c r="N1687" s="613"/>
      <c r="Q1687" s="26"/>
      <c r="R1687" s="613"/>
    </row>
    <row r="1688">
      <c r="A1688" s="26"/>
      <c r="B1688" s="24"/>
      <c r="C1688" s="24"/>
      <c r="D1688" s="26"/>
      <c r="E1688" s="26"/>
      <c r="F1688" s="26"/>
      <c r="G1688" s="24"/>
      <c r="H1688" s="611"/>
      <c r="I1688" s="611"/>
      <c r="J1688" s="612"/>
      <c r="K1688" s="26"/>
      <c r="L1688" s="24"/>
      <c r="M1688" s="26"/>
      <c r="N1688" s="613"/>
      <c r="Q1688" s="26"/>
      <c r="R1688" s="613"/>
    </row>
    <row r="1689">
      <c r="A1689" s="26"/>
      <c r="B1689" s="24"/>
      <c r="C1689" s="24"/>
      <c r="D1689" s="26"/>
      <c r="E1689" s="26"/>
      <c r="F1689" s="26"/>
      <c r="G1689" s="24"/>
      <c r="H1689" s="611"/>
      <c r="I1689" s="611"/>
      <c r="J1689" s="612"/>
      <c r="K1689" s="26"/>
      <c r="L1689" s="24"/>
      <c r="M1689" s="26"/>
      <c r="N1689" s="613"/>
      <c r="Q1689" s="26"/>
      <c r="R1689" s="613"/>
    </row>
    <row r="1690">
      <c r="A1690" s="26"/>
      <c r="B1690" s="24"/>
      <c r="C1690" s="24"/>
      <c r="D1690" s="26"/>
      <c r="E1690" s="26"/>
      <c r="F1690" s="26"/>
      <c r="G1690" s="24"/>
      <c r="H1690" s="611"/>
      <c r="I1690" s="611"/>
      <c r="J1690" s="612"/>
      <c r="K1690" s="26"/>
      <c r="L1690" s="24"/>
      <c r="M1690" s="26"/>
      <c r="N1690" s="613"/>
      <c r="Q1690" s="26"/>
      <c r="R1690" s="613"/>
    </row>
    <row r="1691">
      <c r="A1691" s="26"/>
      <c r="B1691" s="24"/>
      <c r="C1691" s="24"/>
      <c r="D1691" s="26"/>
      <c r="E1691" s="26"/>
      <c r="F1691" s="26"/>
      <c r="G1691" s="24"/>
      <c r="H1691" s="611"/>
      <c r="I1691" s="611"/>
      <c r="J1691" s="612"/>
      <c r="K1691" s="26"/>
      <c r="L1691" s="24"/>
      <c r="M1691" s="26"/>
      <c r="N1691" s="613"/>
      <c r="Q1691" s="26"/>
      <c r="R1691" s="613"/>
    </row>
    <row r="1692">
      <c r="A1692" s="26"/>
      <c r="B1692" s="24"/>
      <c r="C1692" s="24"/>
      <c r="D1692" s="26"/>
      <c r="E1692" s="26"/>
      <c r="F1692" s="26"/>
      <c r="G1692" s="24"/>
      <c r="H1692" s="611"/>
      <c r="I1692" s="611"/>
      <c r="J1692" s="612"/>
      <c r="K1692" s="26"/>
      <c r="L1692" s="24"/>
      <c r="M1692" s="26"/>
      <c r="N1692" s="613"/>
      <c r="Q1692" s="26"/>
      <c r="R1692" s="613"/>
    </row>
    <row r="1693">
      <c r="A1693" s="26"/>
      <c r="B1693" s="24"/>
      <c r="C1693" s="24"/>
      <c r="D1693" s="26"/>
      <c r="E1693" s="26"/>
      <c r="F1693" s="26"/>
      <c r="G1693" s="24"/>
      <c r="H1693" s="611"/>
      <c r="I1693" s="611"/>
      <c r="J1693" s="612"/>
      <c r="K1693" s="26"/>
      <c r="L1693" s="24"/>
      <c r="M1693" s="26"/>
      <c r="N1693" s="613"/>
      <c r="Q1693" s="26"/>
      <c r="R1693" s="613"/>
    </row>
    <row r="1694">
      <c r="A1694" s="26"/>
      <c r="B1694" s="24"/>
      <c r="C1694" s="24"/>
      <c r="D1694" s="26"/>
      <c r="E1694" s="26"/>
      <c r="F1694" s="26"/>
      <c r="G1694" s="24"/>
      <c r="H1694" s="611"/>
      <c r="I1694" s="611"/>
      <c r="J1694" s="612"/>
      <c r="K1694" s="26"/>
      <c r="L1694" s="24"/>
      <c r="M1694" s="26"/>
      <c r="N1694" s="613"/>
      <c r="Q1694" s="26"/>
      <c r="R1694" s="613"/>
    </row>
    <row r="1695">
      <c r="A1695" s="26"/>
      <c r="B1695" s="24"/>
      <c r="C1695" s="24"/>
      <c r="D1695" s="26"/>
      <c r="E1695" s="26"/>
      <c r="F1695" s="26"/>
      <c r="G1695" s="24"/>
      <c r="H1695" s="611"/>
      <c r="I1695" s="611"/>
      <c r="J1695" s="612"/>
      <c r="K1695" s="26"/>
      <c r="L1695" s="24"/>
      <c r="M1695" s="26"/>
      <c r="N1695" s="613"/>
      <c r="Q1695" s="26"/>
      <c r="R1695" s="613"/>
    </row>
    <row r="1696">
      <c r="A1696" s="26"/>
      <c r="B1696" s="24"/>
      <c r="C1696" s="24"/>
      <c r="D1696" s="26"/>
      <c r="E1696" s="26"/>
      <c r="F1696" s="26"/>
      <c r="G1696" s="24"/>
      <c r="H1696" s="611"/>
      <c r="I1696" s="611"/>
      <c r="J1696" s="612"/>
      <c r="K1696" s="26"/>
      <c r="L1696" s="24"/>
      <c r="M1696" s="26"/>
      <c r="N1696" s="613"/>
      <c r="Q1696" s="26"/>
      <c r="R1696" s="613"/>
    </row>
    <row r="1697">
      <c r="A1697" s="26"/>
      <c r="B1697" s="24"/>
      <c r="C1697" s="24"/>
      <c r="D1697" s="26"/>
      <c r="E1697" s="26"/>
      <c r="F1697" s="26"/>
      <c r="G1697" s="24"/>
      <c r="H1697" s="611"/>
      <c r="I1697" s="611"/>
      <c r="J1697" s="612"/>
      <c r="K1697" s="26"/>
      <c r="L1697" s="24"/>
      <c r="M1697" s="26"/>
      <c r="N1697" s="613"/>
      <c r="Q1697" s="26"/>
      <c r="R1697" s="613"/>
    </row>
    <row r="1698">
      <c r="A1698" s="26"/>
      <c r="B1698" s="24"/>
      <c r="C1698" s="24"/>
      <c r="D1698" s="26"/>
      <c r="E1698" s="26"/>
      <c r="F1698" s="26"/>
      <c r="G1698" s="24"/>
      <c r="H1698" s="611"/>
      <c r="I1698" s="611"/>
      <c r="J1698" s="612"/>
      <c r="K1698" s="26"/>
      <c r="L1698" s="24"/>
      <c r="M1698" s="26"/>
      <c r="N1698" s="613"/>
      <c r="Q1698" s="26"/>
      <c r="R1698" s="613"/>
    </row>
    <row r="1699">
      <c r="A1699" s="26"/>
      <c r="B1699" s="24"/>
      <c r="C1699" s="24"/>
      <c r="D1699" s="26"/>
      <c r="E1699" s="26"/>
      <c r="F1699" s="26"/>
      <c r="G1699" s="24"/>
      <c r="H1699" s="611"/>
      <c r="I1699" s="611"/>
      <c r="J1699" s="612"/>
      <c r="K1699" s="26"/>
      <c r="L1699" s="24"/>
      <c r="M1699" s="26"/>
      <c r="N1699" s="613"/>
      <c r="Q1699" s="26"/>
      <c r="R1699" s="613"/>
    </row>
    <row r="1700">
      <c r="A1700" s="26"/>
      <c r="B1700" s="24"/>
      <c r="C1700" s="24"/>
      <c r="D1700" s="26"/>
      <c r="E1700" s="26"/>
      <c r="F1700" s="26"/>
      <c r="G1700" s="24"/>
      <c r="H1700" s="611"/>
      <c r="I1700" s="611"/>
      <c r="J1700" s="612"/>
      <c r="K1700" s="26"/>
      <c r="L1700" s="24"/>
      <c r="M1700" s="26"/>
      <c r="N1700" s="613"/>
      <c r="Q1700" s="26"/>
      <c r="R1700" s="613"/>
    </row>
    <row r="1701">
      <c r="A1701" s="26"/>
      <c r="B1701" s="24"/>
      <c r="C1701" s="24"/>
      <c r="D1701" s="26"/>
      <c r="E1701" s="26"/>
      <c r="F1701" s="26"/>
      <c r="G1701" s="24"/>
      <c r="H1701" s="611"/>
      <c r="I1701" s="611"/>
      <c r="J1701" s="612"/>
      <c r="K1701" s="26"/>
      <c r="L1701" s="24"/>
      <c r="M1701" s="26"/>
      <c r="N1701" s="613"/>
      <c r="Q1701" s="26"/>
      <c r="R1701" s="613"/>
    </row>
    <row r="1702">
      <c r="A1702" s="26"/>
      <c r="B1702" s="24"/>
      <c r="C1702" s="24"/>
      <c r="D1702" s="26"/>
      <c r="E1702" s="26"/>
      <c r="F1702" s="26"/>
      <c r="G1702" s="24"/>
      <c r="H1702" s="611"/>
      <c r="I1702" s="611"/>
      <c r="J1702" s="612"/>
      <c r="K1702" s="26"/>
      <c r="L1702" s="24"/>
      <c r="M1702" s="26"/>
      <c r="N1702" s="613"/>
      <c r="Q1702" s="26"/>
      <c r="R1702" s="613"/>
    </row>
    <row r="1703">
      <c r="A1703" s="26"/>
      <c r="B1703" s="24"/>
      <c r="C1703" s="24"/>
      <c r="D1703" s="26"/>
      <c r="E1703" s="26"/>
      <c r="F1703" s="26"/>
      <c r="G1703" s="24"/>
      <c r="H1703" s="611"/>
      <c r="I1703" s="611"/>
      <c r="J1703" s="612"/>
      <c r="K1703" s="26"/>
      <c r="L1703" s="24"/>
      <c r="M1703" s="26"/>
      <c r="N1703" s="613"/>
      <c r="Q1703" s="26"/>
      <c r="R1703" s="613"/>
    </row>
    <row r="1704">
      <c r="A1704" s="26"/>
      <c r="B1704" s="24"/>
      <c r="C1704" s="24"/>
      <c r="D1704" s="26"/>
      <c r="E1704" s="26"/>
      <c r="F1704" s="26"/>
      <c r="G1704" s="24"/>
      <c r="H1704" s="611"/>
      <c r="I1704" s="611"/>
      <c r="J1704" s="612"/>
      <c r="K1704" s="26"/>
      <c r="L1704" s="24"/>
      <c r="M1704" s="26"/>
      <c r="N1704" s="613"/>
      <c r="Q1704" s="26"/>
      <c r="R1704" s="613"/>
    </row>
    <row r="1705">
      <c r="A1705" s="26"/>
      <c r="B1705" s="24"/>
      <c r="C1705" s="24"/>
      <c r="D1705" s="26"/>
      <c r="E1705" s="26"/>
      <c r="F1705" s="26"/>
      <c r="G1705" s="24"/>
      <c r="H1705" s="611"/>
      <c r="I1705" s="611"/>
      <c r="J1705" s="612"/>
      <c r="K1705" s="26"/>
      <c r="L1705" s="24"/>
      <c r="M1705" s="26"/>
      <c r="N1705" s="613"/>
      <c r="Q1705" s="26"/>
      <c r="R1705" s="613"/>
    </row>
    <row r="1706">
      <c r="A1706" s="26"/>
      <c r="B1706" s="24"/>
      <c r="C1706" s="24"/>
      <c r="D1706" s="26"/>
      <c r="E1706" s="26"/>
      <c r="F1706" s="26"/>
      <c r="G1706" s="24"/>
      <c r="H1706" s="611"/>
      <c r="I1706" s="611"/>
      <c r="J1706" s="612"/>
      <c r="K1706" s="26"/>
      <c r="L1706" s="24"/>
      <c r="M1706" s="26"/>
      <c r="N1706" s="613"/>
      <c r="Q1706" s="26"/>
      <c r="R1706" s="613"/>
    </row>
    <row r="1707">
      <c r="A1707" s="26"/>
      <c r="B1707" s="24"/>
      <c r="C1707" s="24"/>
      <c r="D1707" s="26"/>
      <c r="E1707" s="26"/>
      <c r="F1707" s="26"/>
      <c r="G1707" s="24"/>
      <c r="H1707" s="611"/>
      <c r="I1707" s="611"/>
      <c r="J1707" s="612"/>
      <c r="K1707" s="26"/>
      <c r="L1707" s="24"/>
      <c r="M1707" s="26"/>
      <c r="N1707" s="613"/>
      <c r="Q1707" s="26"/>
      <c r="R1707" s="613"/>
    </row>
    <row r="1708">
      <c r="A1708" s="26"/>
      <c r="B1708" s="24"/>
      <c r="C1708" s="24"/>
      <c r="D1708" s="26"/>
      <c r="E1708" s="26"/>
      <c r="F1708" s="26"/>
      <c r="G1708" s="24"/>
      <c r="H1708" s="611"/>
      <c r="I1708" s="611"/>
      <c r="J1708" s="612"/>
      <c r="K1708" s="26"/>
      <c r="L1708" s="24"/>
      <c r="M1708" s="26"/>
      <c r="N1708" s="613"/>
      <c r="Q1708" s="26"/>
      <c r="R1708" s="613"/>
    </row>
    <row r="1709">
      <c r="A1709" s="26"/>
      <c r="B1709" s="24"/>
      <c r="C1709" s="24"/>
      <c r="D1709" s="26"/>
      <c r="E1709" s="26"/>
      <c r="F1709" s="26"/>
      <c r="G1709" s="24"/>
      <c r="H1709" s="611"/>
      <c r="I1709" s="611"/>
      <c r="J1709" s="612"/>
      <c r="K1709" s="26"/>
      <c r="L1709" s="24"/>
      <c r="M1709" s="26"/>
      <c r="N1709" s="613"/>
      <c r="Q1709" s="26"/>
      <c r="R1709" s="613"/>
    </row>
    <row r="1710">
      <c r="A1710" s="26"/>
      <c r="B1710" s="24"/>
      <c r="C1710" s="24"/>
      <c r="D1710" s="26"/>
      <c r="E1710" s="26"/>
      <c r="F1710" s="26"/>
      <c r="G1710" s="24"/>
      <c r="H1710" s="611"/>
      <c r="I1710" s="611"/>
      <c r="J1710" s="612"/>
      <c r="K1710" s="26"/>
      <c r="L1710" s="24"/>
      <c r="M1710" s="26"/>
      <c r="N1710" s="613"/>
      <c r="Q1710" s="26"/>
      <c r="R1710" s="613"/>
    </row>
    <row r="1711">
      <c r="A1711" s="26"/>
      <c r="B1711" s="24"/>
      <c r="C1711" s="24"/>
      <c r="D1711" s="26"/>
      <c r="E1711" s="26"/>
      <c r="F1711" s="26"/>
      <c r="G1711" s="24"/>
      <c r="H1711" s="611"/>
      <c r="I1711" s="611"/>
      <c r="J1711" s="612"/>
      <c r="K1711" s="26"/>
      <c r="L1711" s="24"/>
      <c r="M1711" s="26"/>
      <c r="N1711" s="613"/>
      <c r="Q1711" s="26"/>
      <c r="R1711" s="613"/>
    </row>
    <row r="1712">
      <c r="A1712" s="26"/>
      <c r="B1712" s="24"/>
      <c r="C1712" s="24"/>
      <c r="D1712" s="26"/>
      <c r="E1712" s="26"/>
      <c r="F1712" s="26"/>
      <c r="G1712" s="24"/>
      <c r="H1712" s="611"/>
      <c r="I1712" s="611"/>
      <c r="J1712" s="612"/>
      <c r="K1712" s="26"/>
      <c r="L1712" s="24"/>
      <c r="M1712" s="26"/>
      <c r="N1712" s="613"/>
      <c r="Q1712" s="26"/>
      <c r="R1712" s="613"/>
    </row>
    <row r="1713">
      <c r="A1713" s="26"/>
      <c r="B1713" s="24"/>
      <c r="C1713" s="24"/>
      <c r="D1713" s="26"/>
      <c r="E1713" s="26"/>
      <c r="F1713" s="26"/>
      <c r="G1713" s="24"/>
      <c r="H1713" s="611"/>
      <c r="I1713" s="611"/>
      <c r="J1713" s="612"/>
      <c r="K1713" s="26"/>
      <c r="L1713" s="24"/>
      <c r="M1713" s="26"/>
      <c r="N1713" s="613"/>
      <c r="Q1713" s="26"/>
      <c r="R1713" s="613"/>
    </row>
    <row r="1714">
      <c r="A1714" s="26"/>
      <c r="B1714" s="24"/>
      <c r="C1714" s="24"/>
      <c r="D1714" s="26"/>
      <c r="E1714" s="26"/>
      <c r="F1714" s="26"/>
      <c r="G1714" s="24"/>
      <c r="H1714" s="611"/>
      <c r="I1714" s="611"/>
      <c r="J1714" s="612"/>
      <c r="K1714" s="26"/>
      <c r="L1714" s="24"/>
      <c r="M1714" s="26"/>
      <c r="N1714" s="613"/>
      <c r="Q1714" s="26"/>
      <c r="R1714" s="613"/>
    </row>
    <row r="1715">
      <c r="A1715" s="26"/>
      <c r="B1715" s="24"/>
      <c r="C1715" s="24"/>
      <c r="D1715" s="26"/>
      <c r="E1715" s="26"/>
      <c r="F1715" s="26"/>
      <c r="G1715" s="24"/>
      <c r="H1715" s="611"/>
      <c r="I1715" s="611"/>
      <c r="J1715" s="612"/>
      <c r="K1715" s="26"/>
      <c r="L1715" s="24"/>
      <c r="M1715" s="26"/>
      <c r="N1715" s="613"/>
      <c r="Q1715" s="26"/>
      <c r="R1715" s="613"/>
    </row>
    <row r="1716">
      <c r="A1716" s="26"/>
      <c r="B1716" s="24"/>
      <c r="C1716" s="24"/>
      <c r="D1716" s="26"/>
      <c r="E1716" s="26"/>
      <c r="F1716" s="26"/>
      <c r="G1716" s="24"/>
      <c r="H1716" s="611"/>
      <c r="I1716" s="611"/>
      <c r="J1716" s="612"/>
      <c r="K1716" s="26"/>
      <c r="L1716" s="24"/>
      <c r="M1716" s="26"/>
      <c r="N1716" s="613"/>
      <c r="Q1716" s="26"/>
      <c r="R1716" s="613"/>
    </row>
    <row r="1717">
      <c r="A1717" s="26"/>
      <c r="B1717" s="24"/>
      <c r="C1717" s="24"/>
      <c r="D1717" s="26"/>
      <c r="E1717" s="26"/>
      <c r="F1717" s="26"/>
      <c r="G1717" s="24"/>
      <c r="H1717" s="611"/>
      <c r="I1717" s="611"/>
      <c r="J1717" s="612"/>
      <c r="K1717" s="26"/>
      <c r="L1717" s="24"/>
      <c r="M1717" s="26"/>
      <c r="N1717" s="613"/>
      <c r="Q1717" s="26"/>
      <c r="R1717" s="613"/>
    </row>
    <row r="1718">
      <c r="A1718" s="26"/>
      <c r="B1718" s="24"/>
      <c r="C1718" s="24"/>
      <c r="D1718" s="26"/>
      <c r="E1718" s="26"/>
      <c r="F1718" s="26"/>
      <c r="G1718" s="24"/>
      <c r="H1718" s="611"/>
      <c r="I1718" s="611"/>
      <c r="J1718" s="612"/>
      <c r="K1718" s="26"/>
      <c r="L1718" s="24"/>
      <c r="M1718" s="26"/>
      <c r="N1718" s="613"/>
      <c r="Q1718" s="26"/>
      <c r="R1718" s="613"/>
    </row>
    <row r="1719">
      <c r="A1719" s="26"/>
      <c r="B1719" s="24"/>
      <c r="C1719" s="24"/>
      <c r="D1719" s="26"/>
      <c r="E1719" s="26"/>
      <c r="F1719" s="26"/>
      <c r="G1719" s="24"/>
      <c r="H1719" s="611"/>
      <c r="I1719" s="611"/>
      <c r="J1719" s="612"/>
      <c r="K1719" s="26"/>
      <c r="L1719" s="24"/>
      <c r="M1719" s="26"/>
      <c r="N1719" s="613"/>
      <c r="Q1719" s="26"/>
      <c r="R1719" s="613"/>
    </row>
    <row r="1720">
      <c r="A1720" s="26"/>
      <c r="B1720" s="24"/>
      <c r="C1720" s="24"/>
      <c r="D1720" s="26"/>
      <c r="E1720" s="26"/>
      <c r="F1720" s="26"/>
      <c r="G1720" s="24"/>
      <c r="H1720" s="611"/>
      <c r="I1720" s="611"/>
      <c r="J1720" s="612"/>
      <c r="K1720" s="26"/>
      <c r="L1720" s="24"/>
      <c r="M1720" s="26"/>
      <c r="N1720" s="613"/>
      <c r="Q1720" s="26"/>
      <c r="R1720" s="613"/>
    </row>
    <row r="1721">
      <c r="A1721" s="26"/>
      <c r="B1721" s="24"/>
      <c r="C1721" s="24"/>
      <c r="D1721" s="26"/>
      <c r="E1721" s="26"/>
      <c r="F1721" s="26"/>
      <c r="G1721" s="24"/>
      <c r="H1721" s="611"/>
      <c r="I1721" s="611"/>
      <c r="J1721" s="612"/>
      <c r="K1721" s="26"/>
      <c r="L1721" s="24"/>
      <c r="M1721" s="26"/>
      <c r="N1721" s="613"/>
      <c r="Q1721" s="26"/>
      <c r="R1721" s="613"/>
    </row>
    <row r="1722">
      <c r="A1722" s="26"/>
      <c r="B1722" s="24"/>
      <c r="C1722" s="24"/>
      <c r="D1722" s="26"/>
      <c r="E1722" s="26"/>
      <c r="F1722" s="26"/>
      <c r="G1722" s="24"/>
      <c r="H1722" s="611"/>
      <c r="I1722" s="611"/>
      <c r="J1722" s="612"/>
      <c r="K1722" s="26"/>
      <c r="L1722" s="24"/>
      <c r="M1722" s="26"/>
      <c r="N1722" s="613"/>
      <c r="Q1722" s="26"/>
      <c r="R1722" s="613"/>
    </row>
    <row r="1723">
      <c r="A1723" s="26"/>
      <c r="B1723" s="24"/>
      <c r="C1723" s="24"/>
      <c r="D1723" s="26"/>
      <c r="E1723" s="26"/>
      <c r="F1723" s="26"/>
      <c r="G1723" s="24"/>
      <c r="H1723" s="611"/>
      <c r="I1723" s="611"/>
      <c r="J1723" s="612"/>
      <c r="K1723" s="26"/>
      <c r="L1723" s="24"/>
      <c r="M1723" s="26"/>
      <c r="N1723" s="613"/>
      <c r="Q1723" s="26"/>
      <c r="R1723" s="613"/>
    </row>
    <row r="1724">
      <c r="A1724" s="26"/>
      <c r="B1724" s="24"/>
      <c r="C1724" s="24"/>
      <c r="D1724" s="26"/>
      <c r="E1724" s="26"/>
      <c r="F1724" s="26"/>
      <c r="G1724" s="24"/>
      <c r="H1724" s="611"/>
      <c r="I1724" s="611"/>
      <c r="J1724" s="612"/>
      <c r="K1724" s="26"/>
      <c r="L1724" s="24"/>
      <c r="M1724" s="26"/>
      <c r="N1724" s="613"/>
      <c r="Q1724" s="26"/>
      <c r="R1724" s="613"/>
    </row>
    <row r="1725">
      <c r="A1725" s="26"/>
      <c r="B1725" s="24"/>
      <c r="C1725" s="24"/>
      <c r="D1725" s="26"/>
      <c r="E1725" s="26"/>
      <c r="F1725" s="26"/>
      <c r="G1725" s="24"/>
      <c r="H1725" s="611"/>
      <c r="I1725" s="611"/>
      <c r="J1725" s="612"/>
      <c r="K1725" s="26"/>
      <c r="L1725" s="24"/>
      <c r="M1725" s="26"/>
      <c r="N1725" s="613"/>
      <c r="Q1725" s="26"/>
      <c r="R1725" s="613"/>
    </row>
    <row r="1726">
      <c r="A1726" s="26"/>
      <c r="B1726" s="24"/>
      <c r="C1726" s="24"/>
      <c r="D1726" s="26"/>
      <c r="E1726" s="26"/>
      <c r="F1726" s="26"/>
      <c r="G1726" s="24"/>
      <c r="H1726" s="611"/>
      <c r="I1726" s="611"/>
      <c r="J1726" s="612"/>
      <c r="K1726" s="26"/>
      <c r="L1726" s="24"/>
      <c r="M1726" s="26"/>
      <c r="N1726" s="613"/>
      <c r="Q1726" s="26"/>
      <c r="R1726" s="613"/>
    </row>
    <row r="1727">
      <c r="A1727" s="26"/>
      <c r="B1727" s="24"/>
      <c r="C1727" s="24"/>
      <c r="D1727" s="26"/>
      <c r="E1727" s="26"/>
      <c r="F1727" s="26"/>
      <c r="G1727" s="24"/>
      <c r="H1727" s="611"/>
      <c r="I1727" s="611"/>
      <c r="J1727" s="612"/>
      <c r="K1727" s="26"/>
      <c r="L1727" s="24"/>
      <c r="M1727" s="26"/>
      <c r="N1727" s="613"/>
      <c r="Q1727" s="26"/>
      <c r="R1727" s="613"/>
    </row>
    <row r="1728">
      <c r="A1728" s="26"/>
      <c r="B1728" s="24"/>
      <c r="C1728" s="24"/>
      <c r="D1728" s="26"/>
      <c r="E1728" s="26"/>
      <c r="F1728" s="26"/>
      <c r="G1728" s="24"/>
      <c r="H1728" s="611"/>
      <c r="I1728" s="611"/>
      <c r="J1728" s="612"/>
      <c r="K1728" s="26"/>
      <c r="L1728" s="24"/>
      <c r="M1728" s="26"/>
      <c r="N1728" s="613"/>
      <c r="Q1728" s="26"/>
      <c r="R1728" s="613"/>
    </row>
    <row r="1729">
      <c r="A1729" s="26"/>
      <c r="B1729" s="24"/>
      <c r="C1729" s="24"/>
      <c r="D1729" s="26"/>
      <c r="E1729" s="26"/>
      <c r="F1729" s="26"/>
      <c r="G1729" s="24"/>
      <c r="H1729" s="611"/>
      <c r="I1729" s="611"/>
      <c r="J1729" s="612"/>
      <c r="K1729" s="26"/>
      <c r="L1729" s="24"/>
      <c r="M1729" s="26"/>
      <c r="N1729" s="613"/>
      <c r="Q1729" s="26"/>
      <c r="R1729" s="613"/>
    </row>
    <row r="1730">
      <c r="A1730" s="26"/>
      <c r="B1730" s="24"/>
      <c r="C1730" s="24"/>
      <c r="D1730" s="26"/>
      <c r="E1730" s="26"/>
      <c r="F1730" s="26"/>
      <c r="G1730" s="24"/>
      <c r="H1730" s="611"/>
      <c r="I1730" s="611"/>
      <c r="J1730" s="612"/>
      <c r="K1730" s="26"/>
      <c r="L1730" s="24"/>
      <c r="M1730" s="26"/>
      <c r="N1730" s="613"/>
      <c r="Q1730" s="26"/>
      <c r="R1730" s="613"/>
    </row>
    <row r="1731">
      <c r="A1731" s="26"/>
      <c r="B1731" s="24"/>
      <c r="C1731" s="24"/>
      <c r="D1731" s="26"/>
      <c r="E1731" s="26"/>
      <c r="F1731" s="26"/>
      <c r="G1731" s="24"/>
      <c r="H1731" s="611"/>
      <c r="I1731" s="611"/>
      <c r="J1731" s="612"/>
      <c r="K1731" s="26"/>
      <c r="L1731" s="24"/>
      <c r="M1731" s="26"/>
      <c r="N1731" s="613"/>
      <c r="Q1731" s="26"/>
      <c r="R1731" s="613"/>
    </row>
    <row r="1732">
      <c r="A1732" s="26"/>
      <c r="B1732" s="24"/>
      <c r="C1732" s="24"/>
      <c r="D1732" s="26"/>
      <c r="E1732" s="26"/>
      <c r="F1732" s="26"/>
      <c r="G1732" s="24"/>
      <c r="H1732" s="611"/>
      <c r="I1732" s="611"/>
      <c r="J1732" s="612"/>
      <c r="K1732" s="26"/>
      <c r="L1732" s="24"/>
      <c r="M1732" s="26"/>
      <c r="N1732" s="613"/>
      <c r="Q1732" s="26"/>
      <c r="R1732" s="613"/>
    </row>
    <row r="1733">
      <c r="A1733" s="26"/>
      <c r="B1733" s="24"/>
      <c r="C1733" s="24"/>
      <c r="D1733" s="26"/>
      <c r="E1733" s="26"/>
      <c r="F1733" s="26"/>
      <c r="G1733" s="24"/>
      <c r="H1733" s="611"/>
      <c r="I1733" s="611"/>
      <c r="J1733" s="612"/>
      <c r="K1733" s="26"/>
      <c r="L1733" s="24"/>
      <c r="M1733" s="26"/>
      <c r="N1733" s="613"/>
      <c r="Q1733" s="26"/>
      <c r="R1733" s="613"/>
    </row>
    <row r="1734">
      <c r="A1734" s="26"/>
      <c r="B1734" s="24"/>
      <c r="C1734" s="24"/>
      <c r="D1734" s="26"/>
      <c r="E1734" s="26"/>
      <c r="F1734" s="26"/>
      <c r="G1734" s="24"/>
      <c r="H1734" s="611"/>
      <c r="I1734" s="611"/>
      <c r="J1734" s="612"/>
      <c r="K1734" s="26"/>
      <c r="L1734" s="24"/>
      <c r="M1734" s="26"/>
      <c r="N1734" s="613"/>
      <c r="Q1734" s="26"/>
      <c r="R1734" s="613"/>
    </row>
    <row r="1735">
      <c r="A1735" s="26"/>
      <c r="B1735" s="24"/>
      <c r="C1735" s="24"/>
      <c r="D1735" s="26"/>
      <c r="E1735" s="26"/>
      <c r="F1735" s="26"/>
      <c r="G1735" s="24"/>
      <c r="H1735" s="611"/>
      <c r="I1735" s="611"/>
      <c r="J1735" s="612"/>
      <c r="K1735" s="26"/>
      <c r="L1735" s="24"/>
      <c r="M1735" s="26"/>
      <c r="N1735" s="613"/>
      <c r="Q1735" s="26"/>
      <c r="R1735" s="613"/>
    </row>
    <row r="1736">
      <c r="A1736" s="26"/>
      <c r="B1736" s="24"/>
      <c r="C1736" s="24"/>
      <c r="D1736" s="26"/>
      <c r="E1736" s="26"/>
      <c r="F1736" s="26"/>
      <c r="G1736" s="24"/>
      <c r="H1736" s="611"/>
      <c r="I1736" s="611"/>
      <c r="J1736" s="612"/>
      <c r="K1736" s="26"/>
      <c r="L1736" s="24"/>
      <c r="M1736" s="26"/>
      <c r="N1736" s="613"/>
      <c r="Q1736" s="26"/>
      <c r="R1736" s="613"/>
    </row>
    <row r="1737">
      <c r="A1737" s="26"/>
      <c r="B1737" s="24"/>
      <c r="C1737" s="24"/>
      <c r="D1737" s="26"/>
      <c r="E1737" s="26"/>
      <c r="F1737" s="26"/>
      <c r="G1737" s="24"/>
      <c r="H1737" s="611"/>
      <c r="I1737" s="611"/>
      <c r="J1737" s="612"/>
      <c r="K1737" s="26"/>
      <c r="L1737" s="24"/>
      <c r="M1737" s="26"/>
      <c r="N1737" s="613"/>
      <c r="Q1737" s="26"/>
      <c r="R1737" s="613"/>
    </row>
    <row r="1738">
      <c r="A1738" s="26"/>
      <c r="B1738" s="24"/>
      <c r="C1738" s="24"/>
      <c r="D1738" s="26"/>
      <c r="E1738" s="26"/>
      <c r="F1738" s="26"/>
      <c r="G1738" s="24"/>
      <c r="H1738" s="611"/>
      <c r="I1738" s="611"/>
      <c r="J1738" s="612"/>
      <c r="K1738" s="26"/>
      <c r="L1738" s="24"/>
      <c r="M1738" s="26"/>
      <c r="N1738" s="613"/>
      <c r="Q1738" s="26"/>
      <c r="R1738" s="613"/>
    </row>
    <row r="1739">
      <c r="A1739" s="26"/>
      <c r="B1739" s="24"/>
      <c r="C1739" s="24"/>
      <c r="D1739" s="26"/>
      <c r="E1739" s="26"/>
      <c r="F1739" s="26"/>
      <c r="G1739" s="24"/>
      <c r="H1739" s="611"/>
      <c r="I1739" s="611"/>
      <c r="J1739" s="612"/>
      <c r="K1739" s="26"/>
      <c r="L1739" s="24"/>
      <c r="M1739" s="26"/>
      <c r="N1739" s="613"/>
      <c r="Q1739" s="26"/>
      <c r="R1739" s="613"/>
    </row>
    <row r="1740">
      <c r="A1740" s="26"/>
      <c r="B1740" s="24"/>
      <c r="C1740" s="24"/>
      <c r="D1740" s="26"/>
      <c r="E1740" s="26"/>
      <c r="F1740" s="26"/>
      <c r="G1740" s="24"/>
      <c r="H1740" s="611"/>
      <c r="I1740" s="611"/>
      <c r="J1740" s="612"/>
      <c r="K1740" s="26"/>
      <c r="L1740" s="24"/>
      <c r="M1740" s="26"/>
      <c r="N1740" s="613"/>
      <c r="Q1740" s="26"/>
      <c r="R1740" s="613"/>
    </row>
    <row r="1741">
      <c r="A1741" s="26"/>
      <c r="B1741" s="24"/>
      <c r="C1741" s="24"/>
      <c r="D1741" s="26"/>
      <c r="E1741" s="26"/>
      <c r="F1741" s="26"/>
      <c r="G1741" s="24"/>
      <c r="H1741" s="611"/>
      <c r="I1741" s="611"/>
      <c r="J1741" s="612"/>
      <c r="K1741" s="26"/>
      <c r="L1741" s="24"/>
      <c r="M1741" s="26"/>
      <c r="N1741" s="613"/>
      <c r="Q1741" s="26"/>
      <c r="R1741" s="613"/>
    </row>
    <row r="1742">
      <c r="A1742" s="26"/>
      <c r="B1742" s="24"/>
      <c r="C1742" s="24"/>
      <c r="D1742" s="26"/>
      <c r="E1742" s="26"/>
      <c r="F1742" s="26"/>
      <c r="G1742" s="24"/>
      <c r="H1742" s="611"/>
      <c r="I1742" s="611"/>
      <c r="J1742" s="612"/>
      <c r="K1742" s="26"/>
      <c r="L1742" s="24"/>
      <c r="M1742" s="26"/>
      <c r="N1742" s="613"/>
      <c r="Q1742" s="26"/>
      <c r="R1742" s="613"/>
    </row>
    <row r="1743">
      <c r="A1743" s="26"/>
      <c r="B1743" s="24"/>
      <c r="C1743" s="24"/>
      <c r="D1743" s="26"/>
      <c r="E1743" s="26"/>
      <c r="F1743" s="26"/>
      <c r="G1743" s="24"/>
      <c r="H1743" s="611"/>
      <c r="I1743" s="611"/>
      <c r="J1743" s="612"/>
      <c r="K1743" s="26"/>
      <c r="L1743" s="24"/>
      <c r="M1743" s="26"/>
      <c r="N1743" s="613"/>
      <c r="Q1743" s="26"/>
      <c r="R1743" s="613"/>
    </row>
    <row r="1744">
      <c r="A1744" s="26"/>
      <c r="B1744" s="24"/>
      <c r="C1744" s="24"/>
      <c r="D1744" s="26"/>
      <c r="E1744" s="26"/>
      <c r="F1744" s="26"/>
      <c r="G1744" s="24"/>
      <c r="H1744" s="611"/>
      <c r="I1744" s="611"/>
      <c r="J1744" s="612"/>
      <c r="K1744" s="26"/>
      <c r="L1744" s="24"/>
      <c r="M1744" s="26"/>
      <c r="N1744" s="613"/>
      <c r="Q1744" s="26"/>
      <c r="R1744" s="613"/>
    </row>
    <row r="1745">
      <c r="A1745" s="26"/>
      <c r="B1745" s="24"/>
      <c r="C1745" s="24"/>
      <c r="D1745" s="26"/>
      <c r="E1745" s="26"/>
      <c r="F1745" s="26"/>
      <c r="G1745" s="24"/>
      <c r="H1745" s="611"/>
      <c r="I1745" s="611"/>
      <c r="J1745" s="612"/>
      <c r="K1745" s="26"/>
      <c r="L1745" s="24"/>
      <c r="M1745" s="26"/>
      <c r="N1745" s="613"/>
      <c r="Q1745" s="26"/>
      <c r="R1745" s="613"/>
    </row>
    <row r="1746">
      <c r="A1746" s="26"/>
      <c r="B1746" s="24"/>
      <c r="C1746" s="24"/>
      <c r="D1746" s="26"/>
      <c r="E1746" s="26"/>
      <c r="F1746" s="26"/>
      <c r="G1746" s="24"/>
      <c r="H1746" s="611"/>
      <c r="I1746" s="611"/>
      <c r="J1746" s="612"/>
      <c r="K1746" s="26"/>
      <c r="L1746" s="24"/>
      <c r="M1746" s="26"/>
      <c r="N1746" s="613"/>
      <c r="Q1746" s="26"/>
      <c r="R1746" s="613"/>
    </row>
    <row r="1747">
      <c r="A1747" s="26"/>
      <c r="B1747" s="24"/>
      <c r="C1747" s="24"/>
      <c r="D1747" s="26"/>
      <c r="E1747" s="26"/>
      <c r="F1747" s="26"/>
      <c r="G1747" s="24"/>
      <c r="H1747" s="611"/>
      <c r="I1747" s="611"/>
      <c r="J1747" s="612"/>
      <c r="K1747" s="26"/>
      <c r="L1747" s="24"/>
      <c r="M1747" s="26"/>
      <c r="N1747" s="613"/>
      <c r="Q1747" s="26"/>
      <c r="R1747" s="613"/>
    </row>
    <row r="1748">
      <c r="A1748" s="26"/>
      <c r="B1748" s="24"/>
      <c r="C1748" s="24"/>
      <c r="D1748" s="26"/>
      <c r="E1748" s="26"/>
      <c r="F1748" s="26"/>
      <c r="G1748" s="24"/>
      <c r="H1748" s="611"/>
      <c r="I1748" s="611"/>
      <c r="J1748" s="612"/>
      <c r="K1748" s="26"/>
      <c r="L1748" s="24"/>
      <c r="M1748" s="26"/>
      <c r="N1748" s="613"/>
      <c r="Q1748" s="26"/>
      <c r="R1748" s="613"/>
    </row>
    <row r="1749">
      <c r="A1749" s="26"/>
      <c r="B1749" s="24"/>
      <c r="C1749" s="24"/>
      <c r="D1749" s="26"/>
      <c r="E1749" s="26"/>
      <c r="F1749" s="26"/>
      <c r="G1749" s="24"/>
      <c r="H1749" s="611"/>
      <c r="I1749" s="611"/>
      <c r="J1749" s="612"/>
      <c r="K1749" s="26"/>
      <c r="L1749" s="24"/>
      <c r="M1749" s="26"/>
      <c r="N1749" s="613"/>
      <c r="Q1749" s="26"/>
      <c r="R1749" s="613"/>
    </row>
    <row r="1750">
      <c r="A1750" s="26"/>
      <c r="B1750" s="24"/>
      <c r="C1750" s="24"/>
      <c r="D1750" s="26"/>
      <c r="E1750" s="26"/>
      <c r="F1750" s="26"/>
      <c r="G1750" s="24"/>
      <c r="H1750" s="611"/>
      <c r="I1750" s="611"/>
      <c r="J1750" s="612"/>
      <c r="K1750" s="26"/>
      <c r="L1750" s="24"/>
      <c r="M1750" s="26"/>
      <c r="N1750" s="613"/>
      <c r="Q1750" s="26"/>
      <c r="R1750" s="613"/>
    </row>
    <row r="1751">
      <c r="A1751" s="26"/>
      <c r="B1751" s="24"/>
      <c r="C1751" s="24"/>
      <c r="D1751" s="26"/>
      <c r="E1751" s="26"/>
      <c r="F1751" s="26"/>
      <c r="G1751" s="24"/>
      <c r="H1751" s="611"/>
      <c r="I1751" s="611"/>
      <c r="J1751" s="612"/>
      <c r="K1751" s="26"/>
      <c r="L1751" s="24"/>
      <c r="M1751" s="26"/>
      <c r="N1751" s="613"/>
      <c r="Q1751" s="26"/>
      <c r="R1751" s="613"/>
    </row>
    <row r="1752">
      <c r="A1752" s="26"/>
      <c r="B1752" s="24"/>
      <c r="C1752" s="24"/>
      <c r="D1752" s="26"/>
      <c r="E1752" s="26"/>
      <c r="F1752" s="26"/>
      <c r="G1752" s="24"/>
      <c r="H1752" s="611"/>
      <c r="I1752" s="611"/>
      <c r="J1752" s="612"/>
      <c r="K1752" s="26"/>
      <c r="L1752" s="24"/>
      <c r="M1752" s="26"/>
      <c r="N1752" s="613"/>
      <c r="Q1752" s="26"/>
      <c r="R1752" s="613"/>
    </row>
    <row r="1753">
      <c r="A1753" s="26"/>
      <c r="B1753" s="24"/>
      <c r="C1753" s="24"/>
      <c r="D1753" s="26"/>
      <c r="E1753" s="26"/>
      <c r="F1753" s="26"/>
      <c r="G1753" s="24"/>
      <c r="H1753" s="611"/>
      <c r="I1753" s="611"/>
      <c r="J1753" s="612"/>
      <c r="K1753" s="26"/>
      <c r="L1753" s="24"/>
      <c r="M1753" s="26"/>
      <c r="N1753" s="613"/>
      <c r="Q1753" s="26"/>
      <c r="R1753" s="613"/>
    </row>
    <row r="1754">
      <c r="A1754" s="26"/>
      <c r="B1754" s="24"/>
      <c r="C1754" s="24"/>
      <c r="D1754" s="26"/>
      <c r="E1754" s="26"/>
      <c r="F1754" s="26"/>
      <c r="G1754" s="24"/>
      <c r="H1754" s="611"/>
      <c r="I1754" s="611"/>
      <c r="J1754" s="612"/>
      <c r="K1754" s="26"/>
      <c r="L1754" s="24"/>
      <c r="M1754" s="26"/>
      <c r="N1754" s="613"/>
      <c r="Q1754" s="26"/>
      <c r="R1754" s="613"/>
    </row>
    <row r="1755">
      <c r="A1755" s="26"/>
      <c r="B1755" s="24"/>
      <c r="C1755" s="24"/>
      <c r="D1755" s="26"/>
      <c r="E1755" s="26"/>
      <c r="F1755" s="26"/>
      <c r="G1755" s="24"/>
      <c r="H1755" s="611"/>
      <c r="I1755" s="611"/>
      <c r="J1755" s="612"/>
      <c r="K1755" s="26"/>
      <c r="L1755" s="24"/>
      <c r="M1755" s="26"/>
      <c r="N1755" s="613"/>
      <c r="Q1755" s="26"/>
      <c r="R1755" s="613"/>
    </row>
    <row r="1756">
      <c r="A1756" s="26"/>
      <c r="B1756" s="24"/>
      <c r="C1756" s="24"/>
      <c r="D1756" s="26"/>
      <c r="E1756" s="26"/>
      <c r="F1756" s="26"/>
      <c r="G1756" s="24"/>
      <c r="H1756" s="611"/>
      <c r="I1756" s="611"/>
      <c r="J1756" s="612"/>
      <c r="K1756" s="26"/>
      <c r="L1756" s="24"/>
      <c r="M1756" s="26"/>
      <c r="N1756" s="613"/>
      <c r="Q1756" s="26"/>
      <c r="R1756" s="613"/>
    </row>
    <row r="1757">
      <c r="A1757" s="26"/>
      <c r="B1757" s="24"/>
      <c r="C1757" s="24"/>
      <c r="D1757" s="26"/>
      <c r="E1757" s="26"/>
      <c r="F1757" s="26"/>
      <c r="G1757" s="24"/>
      <c r="H1757" s="611"/>
      <c r="I1757" s="611"/>
      <c r="J1757" s="612"/>
      <c r="K1757" s="26"/>
      <c r="L1757" s="24"/>
      <c r="M1757" s="26"/>
      <c r="N1757" s="613"/>
      <c r="Q1757" s="26"/>
      <c r="R1757" s="613"/>
    </row>
    <row r="1758">
      <c r="A1758" s="26"/>
      <c r="B1758" s="24"/>
      <c r="C1758" s="24"/>
      <c r="D1758" s="26"/>
      <c r="E1758" s="26"/>
      <c r="F1758" s="26"/>
      <c r="G1758" s="24"/>
      <c r="H1758" s="611"/>
      <c r="I1758" s="611"/>
      <c r="J1758" s="612"/>
      <c r="K1758" s="26"/>
      <c r="L1758" s="24"/>
      <c r="M1758" s="26"/>
      <c r="N1758" s="613"/>
      <c r="Q1758" s="26"/>
      <c r="R1758" s="613"/>
    </row>
    <row r="1759">
      <c r="A1759" s="26"/>
      <c r="B1759" s="24"/>
      <c r="C1759" s="24"/>
      <c r="D1759" s="26"/>
      <c r="E1759" s="26"/>
      <c r="F1759" s="26"/>
      <c r="G1759" s="24"/>
      <c r="H1759" s="611"/>
      <c r="I1759" s="611"/>
      <c r="J1759" s="612"/>
      <c r="K1759" s="26"/>
      <c r="L1759" s="24"/>
      <c r="M1759" s="26"/>
      <c r="N1759" s="613"/>
      <c r="Q1759" s="26"/>
      <c r="R1759" s="613"/>
    </row>
    <row r="1760">
      <c r="A1760" s="26"/>
      <c r="B1760" s="24"/>
      <c r="C1760" s="24"/>
      <c r="D1760" s="26"/>
      <c r="E1760" s="26"/>
      <c r="F1760" s="26"/>
      <c r="G1760" s="24"/>
      <c r="H1760" s="611"/>
      <c r="I1760" s="611"/>
      <c r="J1760" s="612"/>
      <c r="K1760" s="26"/>
      <c r="L1760" s="24"/>
      <c r="M1760" s="26"/>
      <c r="N1760" s="613"/>
      <c r="Q1760" s="26"/>
      <c r="R1760" s="613"/>
    </row>
    <row r="1761">
      <c r="A1761" s="26"/>
      <c r="B1761" s="24"/>
      <c r="C1761" s="24"/>
      <c r="D1761" s="26"/>
      <c r="E1761" s="26"/>
      <c r="F1761" s="26"/>
      <c r="G1761" s="24"/>
      <c r="H1761" s="611"/>
      <c r="I1761" s="611"/>
      <c r="J1761" s="612"/>
      <c r="K1761" s="26"/>
      <c r="L1761" s="24"/>
      <c r="M1761" s="26"/>
      <c r="N1761" s="613"/>
      <c r="Q1761" s="26"/>
      <c r="R1761" s="613"/>
    </row>
    <row r="1762">
      <c r="A1762" s="26"/>
      <c r="B1762" s="24"/>
      <c r="C1762" s="24"/>
      <c r="D1762" s="26"/>
      <c r="E1762" s="26"/>
      <c r="F1762" s="26"/>
      <c r="G1762" s="24"/>
      <c r="H1762" s="611"/>
      <c r="I1762" s="611"/>
      <c r="J1762" s="612"/>
      <c r="K1762" s="26"/>
      <c r="L1762" s="24"/>
      <c r="M1762" s="26"/>
      <c r="N1762" s="613"/>
      <c r="Q1762" s="26"/>
      <c r="R1762" s="613"/>
    </row>
    <row r="1763">
      <c r="A1763" s="26"/>
      <c r="B1763" s="24"/>
      <c r="C1763" s="24"/>
      <c r="D1763" s="26"/>
      <c r="E1763" s="26"/>
      <c r="F1763" s="26"/>
      <c r="G1763" s="24"/>
      <c r="H1763" s="611"/>
      <c r="I1763" s="611"/>
      <c r="J1763" s="612"/>
      <c r="K1763" s="26"/>
      <c r="L1763" s="24"/>
      <c r="M1763" s="26"/>
      <c r="N1763" s="613"/>
      <c r="Q1763" s="26"/>
      <c r="R1763" s="613"/>
    </row>
    <row r="1764">
      <c r="A1764" s="26"/>
      <c r="B1764" s="24"/>
      <c r="C1764" s="24"/>
      <c r="D1764" s="26"/>
      <c r="E1764" s="26"/>
      <c r="F1764" s="26"/>
      <c r="G1764" s="24"/>
      <c r="H1764" s="611"/>
      <c r="I1764" s="611"/>
      <c r="J1764" s="612"/>
      <c r="K1764" s="26"/>
      <c r="L1764" s="24"/>
      <c r="M1764" s="26"/>
      <c r="N1764" s="613"/>
      <c r="Q1764" s="26"/>
      <c r="R1764" s="613"/>
    </row>
    <row r="1765">
      <c r="A1765" s="26"/>
      <c r="B1765" s="24"/>
      <c r="C1765" s="24"/>
      <c r="D1765" s="26"/>
      <c r="E1765" s="26"/>
      <c r="F1765" s="26"/>
      <c r="G1765" s="24"/>
      <c r="H1765" s="611"/>
      <c r="I1765" s="611"/>
      <c r="J1765" s="612"/>
      <c r="K1765" s="26"/>
      <c r="L1765" s="24"/>
      <c r="M1765" s="26"/>
      <c r="N1765" s="613"/>
      <c r="Q1765" s="26"/>
      <c r="R1765" s="613"/>
    </row>
    <row r="1766">
      <c r="A1766" s="26"/>
      <c r="B1766" s="24"/>
      <c r="C1766" s="24"/>
      <c r="D1766" s="26"/>
      <c r="E1766" s="26"/>
      <c r="F1766" s="26"/>
      <c r="G1766" s="24"/>
      <c r="H1766" s="611"/>
      <c r="I1766" s="611"/>
      <c r="J1766" s="612"/>
      <c r="K1766" s="26"/>
      <c r="L1766" s="24"/>
      <c r="M1766" s="26"/>
      <c r="N1766" s="613"/>
      <c r="Q1766" s="26"/>
      <c r="R1766" s="613"/>
    </row>
    <row r="1767">
      <c r="A1767" s="26"/>
      <c r="B1767" s="24"/>
      <c r="C1767" s="24"/>
      <c r="D1767" s="26"/>
      <c r="E1767" s="26"/>
      <c r="F1767" s="26"/>
      <c r="G1767" s="24"/>
      <c r="H1767" s="611"/>
      <c r="I1767" s="611"/>
      <c r="J1767" s="612"/>
      <c r="K1767" s="26"/>
      <c r="L1767" s="24"/>
      <c r="M1767" s="26"/>
      <c r="N1767" s="613"/>
      <c r="Q1767" s="26"/>
      <c r="R1767" s="613"/>
    </row>
    <row r="1768">
      <c r="A1768" s="26"/>
      <c r="B1768" s="24"/>
      <c r="C1768" s="24"/>
      <c r="D1768" s="26"/>
      <c r="E1768" s="26"/>
      <c r="F1768" s="26"/>
      <c r="G1768" s="24"/>
      <c r="H1768" s="611"/>
      <c r="I1768" s="611"/>
      <c r="J1768" s="612"/>
      <c r="K1768" s="26"/>
      <c r="L1768" s="24"/>
      <c r="M1768" s="26"/>
      <c r="N1768" s="613"/>
      <c r="Q1768" s="26"/>
      <c r="R1768" s="613"/>
    </row>
    <row r="1769">
      <c r="A1769" s="26"/>
      <c r="B1769" s="24"/>
      <c r="C1769" s="24"/>
      <c r="D1769" s="26"/>
      <c r="E1769" s="26"/>
      <c r="F1769" s="26"/>
      <c r="G1769" s="24"/>
      <c r="H1769" s="611"/>
      <c r="I1769" s="611"/>
      <c r="J1769" s="612"/>
      <c r="K1769" s="26"/>
      <c r="L1769" s="24"/>
      <c r="M1769" s="26"/>
      <c r="N1769" s="613"/>
      <c r="Q1769" s="26"/>
      <c r="R1769" s="613"/>
    </row>
    <row r="1770">
      <c r="A1770" s="26"/>
      <c r="B1770" s="24"/>
      <c r="C1770" s="24"/>
      <c r="D1770" s="26"/>
      <c r="E1770" s="26"/>
      <c r="F1770" s="26"/>
      <c r="G1770" s="24"/>
      <c r="H1770" s="611"/>
      <c r="I1770" s="611"/>
      <c r="J1770" s="612"/>
      <c r="K1770" s="26"/>
      <c r="L1770" s="24"/>
      <c r="M1770" s="26"/>
      <c r="N1770" s="613"/>
      <c r="Q1770" s="26"/>
      <c r="R1770" s="613"/>
    </row>
    <row r="1771">
      <c r="A1771" s="26"/>
      <c r="B1771" s="24"/>
      <c r="C1771" s="24"/>
      <c r="D1771" s="26"/>
      <c r="E1771" s="26"/>
      <c r="F1771" s="26"/>
      <c r="G1771" s="24"/>
      <c r="H1771" s="611"/>
      <c r="I1771" s="611"/>
      <c r="J1771" s="612"/>
      <c r="K1771" s="26"/>
      <c r="L1771" s="24"/>
      <c r="M1771" s="26"/>
      <c r="N1771" s="613"/>
      <c r="Q1771" s="26"/>
      <c r="R1771" s="613"/>
    </row>
    <row r="1772">
      <c r="A1772" s="26"/>
      <c r="B1772" s="24"/>
      <c r="C1772" s="24"/>
      <c r="D1772" s="26"/>
      <c r="E1772" s="26"/>
      <c r="F1772" s="26"/>
      <c r="G1772" s="24"/>
      <c r="H1772" s="611"/>
      <c r="I1772" s="611"/>
      <c r="J1772" s="612"/>
      <c r="K1772" s="26"/>
      <c r="L1772" s="24"/>
      <c r="M1772" s="26"/>
      <c r="N1772" s="613"/>
      <c r="Q1772" s="26"/>
      <c r="R1772" s="613"/>
    </row>
    <row r="1773">
      <c r="A1773" s="26"/>
      <c r="B1773" s="24"/>
      <c r="C1773" s="24"/>
      <c r="D1773" s="26"/>
      <c r="E1773" s="26"/>
      <c r="F1773" s="26"/>
      <c r="G1773" s="24"/>
      <c r="H1773" s="611"/>
      <c r="I1773" s="611"/>
      <c r="J1773" s="612"/>
      <c r="K1773" s="26"/>
      <c r="L1773" s="24"/>
      <c r="M1773" s="26"/>
      <c r="N1773" s="613"/>
      <c r="Q1773" s="26"/>
      <c r="R1773" s="613"/>
    </row>
    <row r="1774">
      <c r="A1774" s="26"/>
      <c r="B1774" s="24"/>
      <c r="C1774" s="24"/>
      <c r="D1774" s="26"/>
      <c r="E1774" s="26"/>
      <c r="F1774" s="26"/>
      <c r="G1774" s="24"/>
      <c r="H1774" s="611"/>
      <c r="I1774" s="611"/>
      <c r="J1774" s="612"/>
      <c r="K1774" s="26"/>
      <c r="L1774" s="24"/>
      <c r="M1774" s="26"/>
      <c r="N1774" s="613"/>
      <c r="Q1774" s="26"/>
      <c r="R1774" s="613"/>
    </row>
    <row r="1775">
      <c r="A1775" s="26"/>
      <c r="B1775" s="24"/>
      <c r="C1775" s="24"/>
      <c r="D1775" s="26"/>
      <c r="E1775" s="26"/>
      <c r="F1775" s="26"/>
      <c r="G1775" s="24"/>
      <c r="H1775" s="611"/>
      <c r="I1775" s="611"/>
      <c r="J1775" s="612"/>
      <c r="K1775" s="26"/>
      <c r="L1775" s="24"/>
      <c r="M1775" s="26"/>
      <c r="N1775" s="613"/>
      <c r="Q1775" s="26"/>
      <c r="R1775" s="613"/>
    </row>
    <row r="1776">
      <c r="A1776" s="26"/>
      <c r="B1776" s="24"/>
      <c r="C1776" s="24"/>
      <c r="D1776" s="26"/>
      <c r="E1776" s="26"/>
      <c r="F1776" s="26"/>
      <c r="G1776" s="24"/>
      <c r="H1776" s="611"/>
      <c r="I1776" s="611"/>
      <c r="J1776" s="612"/>
      <c r="K1776" s="26"/>
      <c r="L1776" s="24"/>
      <c r="M1776" s="26"/>
      <c r="N1776" s="613"/>
      <c r="Q1776" s="26"/>
      <c r="R1776" s="613"/>
    </row>
    <row r="1777">
      <c r="A1777" s="26"/>
      <c r="B1777" s="24"/>
      <c r="C1777" s="24"/>
      <c r="D1777" s="26"/>
      <c r="E1777" s="26"/>
      <c r="F1777" s="26"/>
      <c r="G1777" s="24"/>
      <c r="H1777" s="611"/>
      <c r="I1777" s="611"/>
      <c r="J1777" s="612"/>
      <c r="K1777" s="26"/>
      <c r="L1777" s="24"/>
      <c r="M1777" s="26"/>
      <c r="N1777" s="613"/>
      <c r="Q1777" s="26"/>
      <c r="R1777" s="613"/>
    </row>
    <row r="1778">
      <c r="A1778" s="26"/>
      <c r="B1778" s="24"/>
      <c r="C1778" s="24"/>
      <c r="D1778" s="26"/>
      <c r="E1778" s="26"/>
      <c r="F1778" s="26"/>
      <c r="G1778" s="24"/>
      <c r="H1778" s="611"/>
      <c r="I1778" s="611"/>
      <c r="J1778" s="612"/>
      <c r="K1778" s="26"/>
      <c r="L1778" s="24"/>
      <c r="M1778" s="26"/>
      <c r="N1778" s="613"/>
      <c r="Q1778" s="26"/>
      <c r="R1778" s="613"/>
    </row>
    <row r="1779">
      <c r="A1779" s="26"/>
      <c r="B1779" s="24"/>
      <c r="C1779" s="24"/>
      <c r="D1779" s="26"/>
      <c r="E1779" s="26"/>
      <c r="F1779" s="26"/>
      <c r="G1779" s="24"/>
      <c r="H1779" s="611"/>
      <c r="I1779" s="611"/>
      <c r="J1779" s="612"/>
      <c r="K1779" s="26"/>
      <c r="L1779" s="24"/>
      <c r="M1779" s="26"/>
      <c r="N1779" s="613"/>
      <c r="Q1779" s="26"/>
      <c r="R1779" s="613"/>
    </row>
    <row r="1780">
      <c r="A1780" s="26"/>
      <c r="B1780" s="24"/>
      <c r="C1780" s="24"/>
      <c r="D1780" s="26"/>
      <c r="E1780" s="26"/>
      <c r="F1780" s="26"/>
      <c r="G1780" s="24"/>
      <c r="H1780" s="611"/>
      <c r="I1780" s="611"/>
      <c r="J1780" s="612"/>
      <c r="K1780" s="26"/>
      <c r="L1780" s="24"/>
      <c r="M1780" s="26"/>
      <c r="N1780" s="613"/>
      <c r="Q1780" s="26"/>
      <c r="R1780" s="613"/>
    </row>
    <row r="1781">
      <c r="A1781" s="26"/>
      <c r="B1781" s="24"/>
      <c r="C1781" s="24"/>
      <c r="D1781" s="26"/>
      <c r="E1781" s="26"/>
      <c r="F1781" s="26"/>
      <c r="G1781" s="24"/>
      <c r="H1781" s="611"/>
      <c r="I1781" s="611"/>
      <c r="J1781" s="612"/>
      <c r="K1781" s="26"/>
      <c r="L1781" s="24"/>
      <c r="M1781" s="26"/>
      <c r="N1781" s="613"/>
      <c r="Q1781" s="26"/>
      <c r="R1781" s="613"/>
    </row>
    <row r="1782">
      <c r="A1782" s="26"/>
      <c r="B1782" s="24"/>
      <c r="C1782" s="24"/>
      <c r="D1782" s="26"/>
      <c r="E1782" s="26"/>
      <c r="F1782" s="26"/>
      <c r="G1782" s="24"/>
      <c r="H1782" s="611"/>
      <c r="I1782" s="611"/>
      <c r="J1782" s="612"/>
      <c r="K1782" s="26"/>
      <c r="L1782" s="24"/>
      <c r="M1782" s="26"/>
      <c r="N1782" s="613"/>
      <c r="Q1782" s="26"/>
      <c r="R1782" s="613"/>
    </row>
    <row r="1783">
      <c r="A1783" s="26"/>
      <c r="B1783" s="24"/>
      <c r="C1783" s="24"/>
      <c r="D1783" s="26"/>
      <c r="E1783" s="26"/>
      <c r="F1783" s="26"/>
      <c r="G1783" s="24"/>
      <c r="H1783" s="611"/>
      <c r="I1783" s="611"/>
      <c r="J1783" s="612"/>
      <c r="K1783" s="26"/>
      <c r="L1783" s="24"/>
      <c r="M1783" s="26"/>
      <c r="N1783" s="613"/>
      <c r="Q1783" s="26"/>
      <c r="R1783" s="613"/>
    </row>
    <row r="1784">
      <c r="A1784" s="26"/>
      <c r="B1784" s="24"/>
      <c r="C1784" s="24"/>
      <c r="D1784" s="26"/>
      <c r="E1784" s="26"/>
      <c r="F1784" s="26"/>
      <c r="G1784" s="24"/>
      <c r="H1784" s="611"/>
      <c r="I1784" s="611"/>
      <c r="J1784" s="612"/>
      <c r="K1784" s="26"/>
      <c r="L1784" s="24"/>
      <c r="M1784" s="26"/>
      <c r="N1784" s="613"/>
      <c r="Q1784" s="26"/>
      <c r="R1784" s="613"/>
    </row>
    <row r="1785">
      <c r="A1785" s="26"/>
      <c r="B1785" s="24"/>
      <c r="C1785" s="24"/>
      <c r="D1785" s="26"/>
      <c r="E1785" s="26"/>
      <c r="F1785" s="26"/>
      <c r="G1785" s="24"/>
      <c r="H1785" s="611"/>
      <c r="I1785" s="611"/>
      <c r="J1785" s="612"/>
      <c r="K1785" s="26"/>
      <c r="L1785" s="24"/>
      <c r="M1785" s="26"/>
      <c r="N1785" s="613"/>
      <c r="Q1785" s="26"/>
      <c r="R1785" s="613"/>
    </row>
    <row r="1786">
      <c r="A1786" s="26"/>
      <c r="B1786" s="24"/>
      <c r="C1786" s="24"/>
      <c r="D1786" s="26"/>
      <c r="E1786" s="26"/>
      <c r="F1786" s="26"/>
      <c r="G1786" s="24"/>
      <c r="H1786" s="611"/>
      <c r="I1786" s="611"/>
      <c r="J1786" s="612"/>
      <c r="K1786" s="26"/>
      <c r="L1786" s="24"/>
      <c r="M1786" s="26"/>
      <c r="N1786" s="613"/>
      <c r="Q1786" s="26"/>
      <c r="R1786" s="613"/>
    </row>
    <row r="1787">
      <c r="A1787" s="26"/>
      <c r="B1787" s="24"/>
      <c r="C1787" s="24"/>
      <c r="D1787" s="26"/>
      <c r="E1787" s="26"/>
      <c r="F1787" s="26"/>
      <c r="G1787" s="24"/>
      <c r="H1787" s="611"/>
      <c r="I1787" s="611"/>
      <c r="J1787" s="612"/>
      <c r="K1787" s="26"/>
      <c r="L1787" s="24"/>
      <c r="M1787" s="26"/>
      <c r="N1787" s="613"/>
      <c r="Q1787" s="26"/>
      <c r="R1787" s="613"/>
    </row>
    <row r="1788">
      <c r="A1788" s="26"/>
      <c r="B1788" s="24"/>
      <c r="C1788" s="24"/>
      <c r="D1788" s="26"/>
      <c r="E1788" s="26"/>
      <c r="F1788" s="26"/>
      <c r="G1788" s="24"/>
      <c r="H1788" s="611"/>
      <c r="I1788" s="611"/>
      <c r="J1788" s="612"/>
      <c r="K1788" s="26"/>
      <c r="L1788" s="24"/>
      <c r="M1788" s="26"/>
      <c r="N1788" s="613"/>
      <c r="Q1788" s="26"/>
      <c r="R1788" s="613"/>
    </row>
    <row r="1789">
      <c r="A1789" s="26"/>
      <c r="B1789" s="24"/>
      <c r="C1789" s="24"/>
      <c r="D1789" s="26"/>
      <c r="E1789" s="26"/>
      <c r="F1789" s="26"/>
      <c r="G1789" s="24"/>
      <c r="H1789" s="611"/>
      <c r="I1789" s="611"/>
      <c r="J1789" s="612"/>
      <c r="K1789" s="26"/>
      <c r="L1789" s="24"/>
      <c r="M1789" s="26"/>
      <c r="N1789" s="613"/>
      <c r="Q1789" s="26"/>
      <c r="R1789" s="613"/>
    </row>
    <row r="1790">
      <c r="A1790" s="26"/>
      <c r="B1790" s="24"/>
      <c r="C1790" s="24"/>
      <c r="D1790" s="26"/>
      <c r="E1790" s="26"/>
      <c r="F1790" s="26"/>
      <c r="G1790" s="24"/>
      <c r="H1790" s="611"/>
      <c r="I1790" s="611"/>
      <c r="J1790" s="612"/>
      <c r="K1790" s="26"/>
      <c r="L1790" s="24"/>
      <c r="M1790" s="26"/>
      <c r="N1790" s="613"/>
      <c r="Q1790" s="26"/>
      <c r="R1790" s="613"/>
    </row>
    <row r="1791">
      <c r="A1791" s="26"/>
      <c r="B1791" s="24"/>
      <c r="C1791" s="24"/>
      <c r="D1791" s="26"/>
      <c r="E1791" s="26"/>
      <c r="F1791" s="26"/>
      <c r="G1791" s="24"/>
      <c r="H1791" s="611"/>
      <c r="I1791" s="611"/>
      <c r="J1791" s="612"/>
      <c r="K1791" s="26"/>
      <c r="L1791" s="24"/>
      <c r="M1791" s="26"/>
      <c r="N1791" s="613"/>
      <c r="Q1791" s="26"/>
      <c r="R1791" s="613"/>
    </row>
    <row r="1792">
      <c r="A1792" s="26"/>
      <c r="B1792" s="24"/>
      <c r="C1792" s="24"/>
      <c r="D1792" s="26"/>
      <c r="E1792" s="26"/>
      <c r="F1792" s="26"/>
      <c r="G1792" s="24"/>
      <c r="H1792" s="611"/>
      <c r="I1792" s="611"/>
      <c r="J1792" s="612"/>
      <c r="K1792" s="26"/>
      <c r="L1792" s="24"/>
      <c r="M1792" s="26"/>
      <c r="N1792" s="613"/>
      <c r="Q1792" s="26"/>
      <c r="R1792" s="613"/>
    </row>
    <row r="1793">
      <c r="A1793" s="26"/>
      <c r="B1793" s="24"/>
      <c r="C1793" s="24"/>
      <c r="D1793" s="26"/>
      <c r="E1793" s="26"/>
      <c r="F1793" s="26"/>
      <c r="G1793" s="24"/>
      <c r="H1793" s="611"/>
      <c r="I1793" s="611"/>
      <c r="J1793" s="612"/>
      <c r="K1793" s="26"/>
      <c r="L1793" s="24"/>
      <c r="M1793" s="26"/>
      <c r="N1793" s="613"/>
      <c r="Q1793" s="26"/>
      <c r="R1793" s="613"/>
    </row>
    <row r="1794">
      <c r="A1794" s="26"/>
      <c r="B1794" s="24"/>
      <c r="C1794" s="24"/>
      <c r="D1794" s="26"/>
      <c r="E1794" s="26"/>
      <c r="F1794" s="26"/>
      <c r="G1794" s="24"/>
      <c r="H1794" s="611"/>
      <c r="I1794" s="611"/>
      <c r="J1794" s="612"/>
      <c r="K1794" s="26"/>
      <c r="L1794" s="24"/>
      <c r="M1794" s="26"/>
      <c r="N1794" s="613"/>
      <c r="Q1794" s="26"/>
      <c r="R1794" s="613"/>
    </row>
    <row r="1795">
      <c r="A1795" s="26"/>
      <c r="B1795" s="24"/>
      <c r="C1795" s="24"/>
      <c r="D1795" s="26"/>
      <c r="E1795" s="26"/>
      <c r="F1795" s="26"/>
      <c r="G1795" s="24"/>
      <c r="H1795" s="611"/>
      <c r="I1795" s="611"/>
      <c r="J1795" s="612"/>
      <c r="K1795" s="26"/>
      <c r="L1795" s="24"/>
      <c r="M1795" s="26"/>
      <c r="N1795" s="613"/>
      <c r="Q1795" s="26"/>
      <c r="R1795" s="613"/>
    </row>
    <row r="1796">
      <c r="A1796" s="26"/>
      <c r="B1796" s="24"/>
      <c r="C1796" s="24"/>
      <c r="D1796" s="26"/>
      <c r="E1796" s="26"/>
      <c r="F1796" s="26"/>
      <c r="G1796" s="24"/>
      <c r="H1796" s="611"/>
      <c r="I1796" s="611"/>
      <c r="J1796" s="612"/>
      <c r="K1796" s="26"/>
      <c r="L1796" s="24"/>
      <c r="M1796" s="26"/>
      <c r="N1796" s="613"/>
      <c r="Q1796" s="26"/>
      <c r="R1796" s="613"/>
    </row>
    <row r="1797">
      <c r="A1797" s="26"/>
      <c r="B1797" s="24"/>
      <c r="C1797" s="24"/>
      <c r="D1797" s="26"/>
      <c r="E1797" s="26"/>
      <c r="F1797" s="26"/>
      <c r="G1797" s="24"/>
      <c r="H1797" s="611"/>
      <c r="I1797" s="611"/>
      <c r="J1797" s="612"/>
      <c r="K1797" s="26"/>
      <c r="L1797" s="24"/>
      <c r="M1797" s="26"/>
      <c r="N1797" s="613"/>
      <c r="Q1797" s="26"/>
      <c r="R1797" s="613"/>
    </row>
    <row r="1798">
      <c r="A1798" s="26"/>
      <c r="B1798" s="24"/>
      <c r="C1798" s="24"/>
      <c r="D1798" s="26"/>
      <c r="E1798" s="26"/>
      <c r="F1798" s="26"/>
      <c r="G1798" s="24"/>
      <c r="H1798" s="611"/>
      <c r="I1798" s="611"/>
      <c r="J1798" s="612"/>
      <c r="K1798" s="26"/>
      <c r="L1798" s="24"/>
      <c r="M1798" s="26"/>
      <c r="N1798" s="613"/>
      <c r="Q1798" s="26"/>
      <c r="R1798" s="613"/>
    </row>
    <row r="1799">
      <c r="A1799" s="26"/>
      <c r="B1799" s="24"/>
      <c r="C1799" s="24"/>
      <c r="D1799" s="26"/>
      <c r="E1799" s="26"/>
      <c r="F1799" s="26"/>
      <c r="G1799" s="24"/>
      <c r="H1799" s="611"/>
      <c r="I1799" s="611"/>
      <c r="J1799" s="612"/>
      <c r="K1799" s="26"/>
      <c r="L1799" s="24"/>
      <c r="M1799" s="26"/>
      <c r="N1799" s="613"/>
      <c r="Q1799" s="26"/>
      <c r="R1799" s="613"/>
    </row>
    <row r="1800">
      <c r="A1800" s="26"/>
      <c r="B1800" s="24"/>
      <c r="C1800" s="24"/>
      <c r="D1800" s="26"/>
      <c r="E1800" s="26"/>
      <c r="F1800" s="26"/>
      <c r="G1800" s="24"/>
      <c r="H1800" s="611"/>
      <c r="I1800" s="611"/>
      <c r="J1800" s="612"/>
      <c r="K1800" s="26"/>
      <c r="L1800" s="24"/>
      <c r="M1800" s="26"/>
      <c r="N1800" s="613"/>
      <c r="Q1800" s="26"/>
      <c r="R1800" s="613"/>
    </row>
    <row r="1801">
      <c r="A1801" s="26"/>
      <c r="B1801" s="24"/>
      <c r="C1801" s="24"/>
      <c r="D1801" s="26"/>
      <c r="E1801" s="26"/>
      <c r="F1801" s="26"/>
      <c r="G1801" s="24"/>
      <c r="H1801" s="611"/>
      <c r="I1801" s="611"/>
      <c r="J1801" s="612"/>
      <c r="K1801" s="26"/>
      <c r="L1801" s="24"/>
      <c r="M1801" s="26"/>
      <c r="N1801" s="613"/>
      <c r="Q1801" s="26"/>
      <c r="R1801" s="613"/>
    </row>
    <row r="1802">
      <c r="A1802" s="26"/>
      <c r="B1802" s="24"/>
      <c r="C1802" s="24"/>
      <c r="D1802" s="26"/>
      <c r="E1802" s="26"/>
      <c r="F1802" s="26"/>
      <c r="G1802" s="24"/>
      <c r="H1802" s="611"/>
      <c r="I1802" s="611"/>
      <c r="J1802" s="612"/>
      <c r="K1802" s="26"/>
      <c r="L1802" s="24"/>
      <c r="M1802" s="26"/>
      <c r="N1802" s="613"/>
      <c r="Q1802" s="26"/>
      <c r="R1802" s="613"/>
    </row>
    <row r="1803">
      <c r="A1803" s="26"/>
      <c r="B1803" s="24"/>
      <c r="C1803" s="24"/>
      <c r="D1803" s="26"/>
      <c r="E1803" s="26"/>
      <c r="F1803" s="26"/>
      <c r="G1803" s="24"/>
      <c r="H1803" s="611"/>
      <c r="I1803" s="611"/>
      <c r="J1803" s="612"/>
      <c r="K1803" s="26"/>
      <c r="L1803" s="24"/>
      <c r="M1803" s="26"/>
      <c r="N1803" s="613"/>
      <c r="Q1803" s="26"/>
      <c r="R1803" s="613"/>
    </row>
    <row r="1804">
      <c r="A1804" s="26"/>
      <c r="B1804" s="24"/>
      <c r="C1804" s="24"/>
      <c r="D1804" s="26"/>
      <c r="E1804" s="26"/>
      <c r="F1804" s="26"/>
      <c r="G1804" s="24"/>
      <c r="H1804" s="611"/>
      <c r="I1804" s="611"/>
      <c r="J1804" s="612"/>
      <c r="K1804" s="26"/>
      <c r="L1804" s="24"/>
      <c r="M1804" s="26"/>
      <c r="N1804" s="613"/>
      <c r="Q1804" s="26"/>
      <c r="R1804" s="613"/>
    </row>
    <row r="1805">
      <c r="A1805" s="26"/>
      <c r="B1805" s="24"/>
      <c r="C1805" s="24"/>
      <c r="D1805" s="26"/>
      <c r="E1805" s="26"/>
      <c r="F1805" s="26"/>
      <c r="G1805" s="24"/>
      <c r="H1805" s="611"/>
      <c r="I1805" s="611"/>
      <c r="J1805" s="612"/>
      <c r="K1805" s="26"/>
      <c r="L1805" s="24"/>
      <c r="M1805" s="26"/>
      <c r="N1805" s="613"/>
      <c r="Q1805" s="26"/>
      <c r="R1805" s="613"/>
    </row>
    <row r="1806">
      <c r="A1806" s="26"/>
      <c r="B1806" s="24"/>
      <c r="C1806" s="24"/>
      <c r="D1806" s="26"/>
      <c r="E1806" s="26"/>
      <c r="F1806" s="26"/>
      <c r="G1806" s="24"/>
      <c r="H1806" s="611"/>
      <c r="I1806" s="611"/>
      <c r="J1806" s="612"/>
      <c r="K1806" s="26"/>
      <c r="L1806" s="24"/>
      <c r="M1806" s="26"/>
      <c r="N1806" s="613"/>
      <c r="Q1806" s="26"/>
      <c r="R1806" s="613"/>
    </row>
    <row r="1807">
      <c r="A1807" s="26"/>
      <c r="B1807" s="24"/>
      <c r="C1807" s="24"/>
      <c r="D1807" s="26"/>
      <c r="E1807" s="26"/>
      <c r="F1807" s="26"/>
      <c r="G1807" s="24"/>
      <c r="H1807" s="611"/>
      <c r="I1807" s="611"/>
      <c r="J1807" s="612"/>
      <c r="K1807" s="26"/>
      <c r="L1807" s="24"/>
      <c r="M1807" s="26"/>
      <c r="N1807" s="613"/>
      <c r="Q1807" s="26"/>
      <c r="R1807" s="613"/>
    </row>
    <row r="1808">
      <c r="A1808" s="26"/>
      <c r="B1808" s="24"/>
      <c r="C1808" s="24"/>
      <c r="D1808" s="26"/>
      <c r="E1808" s="26"/>
      <c r="F1808" s="26"/>
      <c r="G1808" s="24"/>
      <c r="H1808" s="611"/>
      <c r="I1808" s="611"/>
      <c r="J1808" s="612"/>
      <c r="K1808" s="26"/>
      <c r="L1808" s="24"/>
      <c r="M1808" s="26"/>
      <c r="N1808" s="613"/>
      <c r="Q1808" s="26"/>
      <c r="R1808" s="613"/>
    </row>
    <row r="1809">
      <c r="A1809" s="26"/>
      <c r="B1809" s="24"/>
      <c r="C1809" s="24"/>
      <c r="D1809" s="26"/>
      <c r="E1809" s="26"/>
      <c r="F1809" s="26"/>
      <c r="G1809" s="24"/>
      <c r="H1809" s="611"/>
      <c r="I1809" s="611"/>
      <c r="J1809" s="612"/>
      <c r="K1809" s="26"/>
      <c r="L1809" s="24"/>
      <c r="M1809" s="26"/>
      <c r="N1809" s="613"/>
      <c r="Q1809" s="26"/>
      <c r="R1809" s="613"/>
    </row>
    <row r="1810">
      <c r="A1810" s="26"/>
      <c r="B1810" s="24"/>
      <c r="C1810" s="24"/>
      <c r="D1810" s="26"/>
      <c r="E1810" s="26"/>
      <c r="F1810" s="26"/>
      <c r="G1810" s="24"/>
      <c r="H1810" s="611"/>
      <c r="I1810" s="611"/>
      <c r="J1810" s="612"/>
      <c r="K1810" s="26"/>
      <c r="L1810" s="24"/>
      <c r="M1810" s="26"/>
      <c r="N1810" s="613"/>
      <c r="Q1810" s="26"/>
      <c r="R1810" s="613"/>
    </row>
    <row r="1811">
      <c r="A1811" s="26"/>
      <c r="B1811" s="24"/>
      <c r="C1811" s="24"/>
      <c r="D1811" s="26"/>
      <c r="E1811" s="26"/>
      <c r="F1811" s="26"/>
      <c r="G1811" s="24"/>
      <c r="H1811" s="611"/>
      <c r="I1811" s="611"/>
      <c r="J1811" s="612"/>
      <c r="K1811" s="26"/>
      <c r="L1811" s="24"/>
      <c r="M1811" s="26"/>
      <c r="N1811" s="613"/>
      <c r="Q1811" s="26"/>
      <c r="R1811" s="613"/>
    </row>
    <row r="1812">
      <c r="A1812" s="26"/>
      <c r="B1812" s="24"/>
      <c r="C1812" s="24"/>
      <c r="D1812" s="26"/>
      <c r="E1812" s="26"/>
      <c r="F1812" s="26"/>
      <c r="G1812" s="24"/>
      <c r="H1812" s="611"/>
      <c r="I1812" s="611"/>
      <c r="J1812" s="612"/>
      <c r="K1812" s="26"/>
      <c r="L1812" s="24"/>
      <c r="M1812" s="26"/>
      <c r="N1812" s="613"/>
      <c r="Q1812" s="26"/>
      <c r="R1812" s="613"/>
    </row>
    <row r="1813">
      <c r="A1813" s="26"/>
      <c r="B1813" s="24"/>
      <c r="C1813" s="24"/>
      <c r="D1813" s="26"/>
      <c r="E1813" s="26"/>
      <c r="F1813" s="26"/>
      <c r="G1813" s="24"/>
      <c r="H1813" s="611"/>
      <c r="I1813" s="611"/>
      <c r="J1813" s="612"/>
      <c r="K1813" s="26"/>
      <c r="L1813" s="24"/>
      <c r="M1813" s="26"/>
      <c r="N1813" s="613"/>
      <c r="Q1813" s="26"/>
      <c r="R1813" s="613"/>
    </row>
    <row r="1814">
      <c r="A1814" s="26"/>
      <c r="B1814" s="24"/>
      <c r="C1814" s="24"/>
      <c r="D1814" s="26"/>
      <c r="E1814" s="26"/>
      <c r="F1814" s="26"/>
      <c r="G1814" s="24"/>
      <c r="H1814" s="611"/>
      <c r="I1814" s="611"/>
      <c r="J1814" s="612"/>
      <c r="K1814" s="26"/>
      <c r="L1814" s="24"/>
      <c r="M1814" s="26"/>
      <c r="N1814" s="613"/>
      <c r="Q1814" s="26"/>
      <c r="R1814" s="613"/>
    </row>
    <row r="1815">
      <c r="A1815" s="26"/>
      <c r="B1815" s="24"/>
      <c r="C1815" s="24"/>
      <c r="D1815" s="26"/>
      <c r="E1815" s="26"/>
      <c r="F1815" s="26"/>
      <c r="G1815" s="24"/>
      <c r="H1815" s="611"/>
      <c r="I1815" s="611"/>
      <c r="J1815" s="612"/>
      <c r="K1815" s="26"/>
      <c r="L1815" s="24"/>
      <c r="M1815" s="26"/>
      <c r="N1815" s="613"/>
      <c r="Q1815" s="26"/>
      <c r="R1815" s="613"/>
    </row>
    <row r="1816">
      <c r="A1816" s="26"/>
      <c r="B1816" s="24"/>
      <c r="C1816" s="24"/>
      <c r="D1816" s="26"/>
      <c r="E1816" s="26"/>
      <c r="F1816" s="26"/>
      <c r="G1816" s="24"/>
      <c r="H1816" s="611"/>
      <c r="I1816" s="611"/>
      <c r="J1816" s="612"/>
      <c r="K1816" s="26"/>
      <c r="L1816" s="24"/>
      <c r="M1816" s="26"/>
      <c r="N1816" s="613"/>
      <c r="Q1816" s="26"/>
      <c r="R1816" s="613"/>
    </row>
    <row r="1817">
      <c r="A1817" s="26"/>
      <c r="B1817" s="24"/>
      <c r="C1817" s="24"/>
      <c r="D1817" s="26"/>
      <c r="E1817" s="26"/>
      <c r="F1817" s="26"/>
      <c r="G1817" s="24"/>
      <c r="H1817" s="611"/>
      <c r="I1817" s="611"/>
      <c r="J1817" s="612"/>
      <c r="K1817" s="26"/>
      <c r="L1817" s="24"/>
      <c r="M1817" s="26"/>
      <c r="N1817" s="613"/>
      <c r="Q1817" s="26"/>
      <c r="R1817" s="613"/>
    </row>
    <row r="1818">
      <c r="A1818" s="26"/>
      <c r="B1818" s="24"/>
      <c r="C1818" s="24"/>
      <c r="D1818" s="26"/>
      <c r="E1818" s="26"/>
      <c r="F1818" s="26"/>
      <c r="G1818" s="24"/>
      <c r="H1818" s="611"/>
      <c r="I1818" s="611"/>
      <c r="J1818" s="612"/>
      <c r="K1818" s="26"/>
      <c r="L1818" s="24"/>
      <c r="M1818" s="26"/>
      <c r="N1818" s="613"/>
      <c r="Q1818" s="26"/>
      <c r="R1818" s="613"/>
    </row>
    <row r="1819">
      <c r="A1819" s="26"/>
      <c r="B1819" s="24"/>
      <c r="C1819" s="24"/>
      <c r="D1819" s="26"/>
      <c r="E1819" s="26"/>
      <c r="F1819" s="26"/>
      <c r="G1819" s="24"/>
      <c r="H1819" s="611"/>
      <c r="I1819" s="611"/>
      <c r="J1819" s="612"/>
      <c r="K1819" s="26"/>
      <c r="L1819" s="24"/>
      <c r="M1819" s="26"/>
      <c r="N1819" s="613"/>
      <c r="Q1819" s="26"/>
      <c r="R1819" s="613"/>
    </row>
    <row r="1820">
      <c r="A1820" s="26"/>
      <c r="B1820" s="24"/>
      <c r="C1820" s="24"/>
      <c r="D1820" s="26"/>
      <c r="E1820" s="26"/>
      <c r="F1820" s="26"/>
      <c r="G1820" s="24"/>
      <c r="H1820" s="611"/>
      <c r="I1820" s="611"/>
      <c r="J1820" s="612"/>
      <c r="K1820" s="26"/>
      <c r="L1820" s="24"/>
      <c r="M1820" s="26"/>
      <c r="N1820" s="613"/>
      <c r="Q1820" s="26"/>
      <c r="R1820" s="613"/>
    </row>
    <row r="1821">
      <c r="A1821" s="26"/>
      <c r="B1821" s="24"/>
      <c r="C1821" s="24"/>
      <c r="D1821" s="26"/>
      <c r="E1821" s="26"/>
      <c r="F1821" s="26"/>
      <c r="G1821" s="24"/>
      <c r="H1821" s="611"/>
      <c r="I1821" s="611"/>
      <c r="J1821" s="612"/>
      <c r="K1821" s="26"/>
      <c r="L1821" s="24"/>
      <c r="M1821" s="26"/>
      <c r="N1821" s="613"/>
      <c r="Q1821" s="26"/>
      <c r="R1821" s="613"/>
    </row>
    <row r="1822">
      <c r="A1822" s="26"/>
      <c r="B1822" s="24"/>
      <c r="C1822" s="24"/>
      <c r="D1822" s="26"/>
      <c r="E1822" s="26"/>
      <c r="F1822" s="26"/>
      <c r="G1822" s="24"/>
      <c r="H1822" s="611"/>
      <c r="I1822" s="611"/>
      <c r="J1822" s="612"/>
      <c r="K1822" s="26"/>
      <c r="L1822" s="24"/>
      <c r="M1822" s="26"/>
      <c r="N1822" s="613"/>
      <c r="Q1822" s="26"/>
      <c r="R1822" s="613"/>
    </row>
    <row r="1823">
      <c r="A1823" s="26"/>
      <c r="B1823" s="24"/>
      <c r="C1823" s="24"/>
      <c r="D1823" s="26"/>
      <c r="E1823" s="26"/>
      <c r="F1823" s="26"/>
      <c r="G1823" s="24"/>
      <c r="H1823" s="611"/>
      <c r="I1823" s="611"/>
      <c r="J1823" s="612"/>
      <c r="K1823" s="26"/>
      <c r="L1823" s="24"/>
      <c r="M1823" s="26"/>
      <c r="N1823" s="613"/>
      <c r="Q1823" s="26"/>
      <c r="R1823" s="613"/>
    </row>
    <row r="1824">
      <c r="A1824" s="26"/>
      <c r="B1824" s="24"/>
      <c r="C1824" s="24"/>
      <c r="D1824" s="26"/>
      <c r="E1824" s="26"/>
      <c r="F1824" s="26"/>
      <c r="G1824" s="24"/>
      <c r="H1824" s="611"/>
      <c r="I1824" s="611"/>
      <c r="J1824" s="612"/>
      <c r="K1824" s="26"/>
      <c r="L1824" s="24"/>
      <c r="M1824" s="26"/>
      <c r="N1824" s="613"/>
      <c r="Q1824" s="26"/>
      <c r="R1824" s="613"/>
    </row>
    <row r="1825">
      <c r="A1825" s="26"/>
      <c r="B1825" s="24"/>
      <c r="C1825" s="24"/>
      <c r="D1825" s="26"/>
      <c r="E1825" s="26"/>
      <c r="F1825" s="26"/>
      <c r="G1825" s="24"/>
      <c r="H1825" s="611"/>
      <c r="I1825" s="611"/>
      <c r="J1825" s="612"/>
      <c r="K1825" s="26"/>
      <c r="L1825" s="24"/>
      <c r="M1825" s="26"/>
      <c r="N1825" s="613"/>
      <c r="Q1825" s="26"/>
      <c r="R1825" s="613"/>
    </row>
    <row r="1826">
      <c r="A1826" s="26"/>
      <c r="B1826" s="24"/>
      <c r="C1826" s="24"/>
      <c r="D1826" s="26"/>
      <c r="E1826" s="26"/>
      <c r="F1826" s="26"/>
      <c r="G1826" s="24"/>
      <c r="H1826" s="611"/>
      <c r="I1826" s="611"/>
      <c r="J1826" s="612"/>
      <c r="K1826" s="26"/>
      <c r="L1826" s="24"/>
      <c r="M1826" s="26"/>
      <c r="N1826" s="613"/>
      <c r="Q1826" s="26"/>
      <c r="R1826" s="613"/>
    </row>
    <row r="1827">
      <c r="A1827" s="26"/>
      <c r="B1827" s="24"/>
      <c r="C1827" s="24"/>
      <c r="D1827" s="26"/>
      <c r="E1827" s="26"/>
      <c r="F1827" s="26"/>
      <c r="G1827" s="24"/>
      <c r="H1827" s="611"/>
      <c r="I1827" s="611"/>
      <c r="J1827" s="612"/>
      <c r="K1827" s="26"/>
      <c r="L1827" s="24"/>
      <c r="M1827" s="26"/>
      <c r="N1827" s="613"/>
      <c r="Q1827" s="26"/>
      <c r="R1827" s="613"/>
    </row>
    <row r="1828">
      <c r="A1828" s="26"/>
      <c r="B1828" s="24"/>
      <c r="C1828" s="24"/>
      <c r="D1828" s="26"/>
      <c r="E1828" s="26"/>
      <c r="F1828" s="26"/>
      <c r="G1828" s="24"/>
      <c r="H1828" s="611"/>
      <c r="I1828" s="611"/>
      <c r="J1828" s="612"/>
      <c r="K1828" s="26"/>
      <c r="L1828" s="24"/>
      <c r="M1828" s="26"/>
      <c r="N1828" s="613"/>
      <c r="Q1828" s="26"/>
      <c r="R1828" s="613"/>
    </row>
    <row r="1829">
      <c r="A1829" s="26"/>
      <c r="B1829" s="24"/>
      <c r="C1829" s="24"/>
      <c r="D1829" s="26"/>
      <c r="E1829" s="26"/>
      <c r="F1829" s="26"/>
      <c r="G1829" s="24"/>
      <c r="H1829" s="611"/>
      <c r="I1829" s="611"/>
      <c r="J1829" s="612"/>
      <c r="K1829" s="26"/>
      <c r="L1829" s="24"/>
      <c r="M1829" s="26"/>
      <c r="N1829" s="613"/>
      <c r="Q1829" s="26"/>
      <c r="R1829" s="613"/>
    </row>
    <row r="1830">
      <c r="A1830" s="26"/>
      <c r="B1830" s="24"/>
      <c r="C1830" s="24"/>
      <c r="D1830" s="26"/>
      <c r="E1830" s="26"/>
      <c r="F1830" s="26"/>
      <c r="G1830" s="24"/>
      <c r="H1830" s="611"/>
      <c r="I1830" s="611"/>
      <c r="J1830" s="612"/>
      <c r="K1830" s="26"/>
      <c r="L1830" s="24"/>
      <c r="M1830" s="26"/>
      <c r="N1830" s="613"/>
      <c r="Q1830" s="26"/>
      <c r="R1830" s="613"/>
    </row>
    <row r="1831">
      <c r="A1831" s="26"/>
      <c r="B1831" s="24"/>
      <c r="C1831" s="24"/>
      <c r="D1831" s="26"/>
      <c r="E1831" s="26"/>
      <c r="F1831" s="26"/>
      <c r="G1831" s="24"/>
      <c r="H1831" s="611"/>
      <c r="I1831" s="611"/>
      <c r="J1831" s="612"/>
      <c r="K1831" s="26"/>
      <c r="L1831" s="24"/>
      <c r="M1831" s="26"/>
      <c r="N1831" s="613"/>
      <c r="Q1831" s="26"/>
      <c r="R1831" s="613"/>
    </row>
    <row r="1832">
      <c r="A1832" s="26"/>
      <c r="B1832" s="24"/>
      <c r="C1832" s="24"/>
      <c r="D1832" s="26"/>
      <c r="E1832" s="26"/>
      <c r="F1832" s="26"/>
      <c r="G1832" s="24"/>
      <c r="H1832" s="611"/>
      <c r="I1832" s="611"/>
      <c r="J1832" s="612"/>
      <c r="K1832" s="26"/>
      <c r="L1832" s="24"/>
      <c r="M1832" s="26"/>
      <c r="N1832" s="613"/>
      <c r="Q1832" s="26"/>
      <c r="R1832" s="613"/>
    </row>
    <row r="1833">
      <c r="A1833" s="26"/>
      <c r="B1833" s="24"/>
      <c r="C1833" s="24"/>
      <c r="D1833" s="26"/>
      <c r="E1833" s="26"/>
      <c r="F1833" s="26"/>
      <c r="G1833" s="24"/>
      <c r="H1833" s="611"/>
      <c r="I1833" s="611"/>
      <c r="J1833" s="612"/>
      <c r="K1833" s="26"/>
      <c r="L1833" s="24"/>
      <c r="M1833" s="26"/>
      <c r="N1833" s="613"/>
      <c r="Q1833" s="26"/>
      <c r="R1833" s="613"/>
    </row>
    <row r="1834">
      <c r="A1834" s="26"/>
      <c r="B1834" s="24"/>
      <c r="C1834" s="24"/>
      <c r="D1834" s="26"/>
      <c r="E1834" s="26"/>
      <c r="F1834" s="26"/>
      <c r="G1834" s="24"/>
      <c r="H1834" s="611"/>
      <c r="I1834" s="611"/>
      <c r="J1834" s="612"/>
      <c r="K1834" s="26"/>
      <c r="L1834" s="24"/>
      <c r="M1834" s="26"/>
      <c r="N1834" s="613"/>
      <c r="Q1834" s="26"/>
      <c r="R1834" s="613"/>
    </row>
    <row r="1835">
      <c r="A1835" s="26"/>
      <c r="B1835" s="24"/>
      <c r="C1835" s="24"/>
      <c r="D1835" s="26"/>
      <c r="E1835" s="26"/>
      <c r="F1835" s="26"/>
      <c r="G1835" s="24"/>
      <c r="H1835" s="611"/>
      <c r="I1835" s="611"/>
      <c r="J1835" s="612"/>
      <c r="K1835" s="26"/>
      <c r="L1835" s="24"/>
      <c r="M1835" s="26"/>
      <c r="N1835" s="613"/>
      <c r="Q1835" s="26"/>
      <c r="R1835" s="613"/>
    </row>
    <row r="1836">
      <c r="A1836" s="26"/>
      <c r="B1836" s="24"/>
      <c r="C1836" s="24"/>
      <c r="D1836" s="26"/>
      <c r="E1836" s="26"/>
      <c r="F1836" s="26"/>
      <c r="G1836" s="24"/>
      <c r="H1836" s="611"/>
      <c r="I1836" s="611"/>
      <c r="J1836" s="612"/>
      <c r="K1836" s="26"/>
      <c r="L1836" s="24"/>
      <c r="M1836" s="26"/>
      <c r="N1836" s="613"/>
      <c r="Q1836" s="26"/>
      <c r="R1836" s="613"/>
    </row>
    <row r="1837">
      <c r="A1837" s="26"/>
      <c r="B1837" s="24"/>
      <c r="C1837" s="24"/>
      <c r="D1837" s="26"/>
      <c r="E1837" s="26"/>
      <c r="F1837" s="26"/>
      <c r="G1837" s="24"/>
      <c r="H1837" s="611"/>
      <c r="I1837" s="611"/>
      <c r="J1837" s="612"/>
      <c r="K1837" s="26"/>
      <c r="L1837" s="24"/>
      <c r="M1837" s="26"/>
      <c r="N1837" s="613"/>
      <c r="Q1837" s="26"/>
      <c r="R1837" s="613"/>
    </row>
    <row r="1838">
      <c r="A1838" s="26"/>
      <c r="B1838" s="24"/>
      <c r="C1838" s="24"/>
      <c r="D1838" s="26"/>
      <c r="E1838" s="26"/>
      <c r="F1838" s="26"/>
      <c r="G1838" s="24"/>
      <c r="H1838" s="611"/>
      <c r="I1838" s="611"/>
      <c r="J1838" s="612"/>
      <c r="K1838" s="26"/>
      <c r="L1838" s="24"/>
      <c r="M1838" s="26"/>
      <c r="N1838" s="613"/>
      <c r="Q1838" s="26"/>
      <c r="R1838" s="613"/>
    </row>
    <row r="1839">
      <c r="A1839" s="26"/>
      <c r="B1839" s="24"/>
      <c r="C1839" s="24"/>
      <c r="D1839" s="26"/>
      <c r="E1839" s="26"/>
      <c r="F1839" s="26"/>
      <c r="G1839" s="24"/>
      <c r="H1839" s="611"/>
      <c r="I1839" s="611"/>
      <c r="J1839" s="612"/>
      <c r="K1839" s="26"/>
      <c r="L1839" s="24"/>
      <c r="M1839" s="26"/>
      <c r="N1839" s="613"/>
      <c r="Q1839" s="26"/>
      <c r="R1839" s="613"/>
    </row>
    <row r="1840">
      <c r="A1840" s="26"/>
      <c r="B1840" s="24"/>
      <c r="C1840" s="24"/>
      <c r="D1840" s="26"/>
      <c r="E1840" s="26"/>
      <c r="F1840" s="26"/>
      <c r="G1840" s="24"/>
      <c r="H1840" s="611"/>
      <c r="I1840" s="611"/>
      <c r="J1840" s="612"/>
      <c r="K1840" s="26"/>
      <c r="L1840" s="24"/>
      <c r="M1840" s="26"/>
      <c r="N1840" s="613"/>
      <c r="Q1840" s="26"/>
      <c r="R1840" s="613"/>
    </row>
    <row r="1841">
      <c r="A1841" s="26"/>
      <c r="B1841" s="24"/>
      <c r="C1841" s="24"/>
      <c r="D1841" s="26"/>
      <c r="E1841" s="26"/>
      <c r="F1841" s="26"/>
      <c r="G1841" s="24"/>
      <c r="H1841" s="611"/>
      <c r="I1841" s="611"/>
      <c r="J1841" s="612"/>
      <c r="K1841" s="26"/>
      <c r="L1841" s="24"/>
      <c r="M1841" s="26"/>
      <c r="N1841" s="613"/>
      <c r="Q1841" s="26"/>
      <c r="R1841" s="613"/>
    </row>
    <row r="1842">
      <c r="A1842" s="26"/>
      <c r="B1842" s="24"/>
      <c r="C1842" s="24"/>
      <c r="D1842" s="26"/>
      <c r="E1842" s="26"/>
      <c r="F1842" s="26"/>
      <c r="G1842" s="24"/>
      <c r="H1842" s="611"/>
      <c r="I1842" s="611"/>
      <c r="J1842" s="612"/>
      <c r="K1842" s="26"/>
      <c r="L1842" s="24"/>
      <c r="M1842" s="26"/>
      <c r="N1842" s="613"/>
      <c r="Q1842" s="26"/>
      <c r="R1842" s="613"/>
    </row>
    <row r="1843">
      <c r="A1843" s="26"/>
      <c r="B1843" s="24"/>
      <c r="C1843" s="24"/>
      <c r="D1843" s="26"/>
      <c r="E1843" s="26"/>
      <c r="F1843" s="26"/>
      <c r="G1843" s="24"/>
      <c r="H1843" s="611"/>
      <c r="I1843" s="611"/>
      <c r="J1843" s="612"/>
      <c r="K1843" s="26"/>
      <c r="L1843" s="24"/>
      <c r="M1843" s="26"/>
      <c r="N1843" s="613"/>
      <c r="Q1843" s="26"/>
      <c r="R1843" s="613"/>
    </row>
    <row r="1844">
      <c r="A1844" s="26"/>
      <c r="B1844" s="24"/>
      <c r="C1844" s="24"/>
      <c r="D1844" s="26"/>
      <c r="E1844" s="26"/>
      <c r="F1844" s="26"/>
      <c r="G1844" s="24"/>
      <c r="H1844" s="611"/>
      <c r="I1844" s="611"/>
      <c r="J1844" s="612"/>
      <c r="K1844" s="26"/>
      <c r="L1844" s="24"/>
      <c r="M1844" s="26"/>
      <c r="N1844" s="613"/>
      <c r="Q1844" s="26"/>
      <c r="R1844" s="613"/>
    </row>
    <row r="1845">
      <c r="A1845" s="26"/>
      <c r="B1845" s="24"/>
      <c r="C1845" s="24"/>
      <c r="D1845" s="26"/>
      <c r="E1845" s="26"/>
      <c r="F1845" s="26"/>
      <c r="G1845" s="24"/>
      <c r="H1845" s="611"/>
      <c r="I1845" s="611"/>
      <c r="J1845" s="612"/>
      <c r="K1845" s="26"/>
      <c r="L1845" s="24"/>
      <c r="M1845" s="26"/>
      <c r="N1845" s="613"/>
      <c r="Q1845" s="26"/>
      <c r="R1845" s="613"/>
    </row>
    <row r="1846">
      <c r="A1846" s="26"/>
      <c r="B1846" s="24"/>
      <c r="C1846" s="24"/>
      <c r="D1846" s="26"/>
      <c r="E1846" s="26"/>
      <c r="F1846" s="26"/>
      <c r="G1846" s="24"/>
      <c r="H1846" s="611"/>
      <c r="I1846" s="611"/>
      <c r="J1846" s="612"/>
      <c r="K1846" s="26"/>
      <c r="L1846" s="24"/>
      <c r="M1846" s="26"/>
      <c r="N1846" s="613"/>
      <c r="Q1846" s="26"/>
      <c r="R1846" s="613"/>
    </row>
    <row r="1847">
      <c r="A1847" s="26"/>
      <c r="B1847" s="24"/>
      <c r="C1847" s="24"/>
      <c r="D1847" s="26"/>
      <c r="E1847" s="26"/>
      <c r="F1847" s="26"/>
      <c r="G1847" s="24"/>
      <c r="H1847" s="611"/>
      <c r="I1847" s="611"/>
      <c r="J1847" s="612"/>
      <c r="K1847" s="26"/>
      <c r="L1847" s="24"/>
      <c r="M1847" s="26"/>
      <c r="N1847" s="613"/>
      <c r="Q1847" s="26"/>
      <c r="R1847" s="613"/>
    </row>
    <row r="1848">
      <c r="A1848" s="26"/>
      <c r="B1848" s="24"/>
      <c r="C1848" s="24"/>
      <c r="D1848" s="26"/>
      <c r="E1848" s="26"/>
      <c r="F1848" s="26"/>
      <c r="G1848" s="24"/>
      <c r="H1848" s="611"/>
      <c r="I1848" s="611"/>
      <c r="J1848" s="612"/>
      <c r="K1848" s="26"/>
      <c r="L1848" s="24"/>
      <c r="M1848" s="26"/>
      <c r="N1848" s="613"/>
      <c r="Q1848" s="26"/>
      <c r="R1848" s="613"/>
    </row>
    <row r="1849">
      <c r="A1849" s="26"/>
      <c r="B1849" s="24"/>
      <c r="C1849" s="24"/>
      <c r="D1849" s="26"/>
      <c r="E1849" s="26"/>
      <c r="F1849" s="26"/>
      <c r="G1849" s="24"/>
      <c r="H1849" s="611"/>
      <c r="I1849" s="611"/>
      <c r="J1849" s="612"/>
      <c r="K1849" s="26"/>
      <c r="L1849" s="24"/>
      <c r="M1849" s="26"/>
      <c r="N1849" s="613"/>
      <c r="Q1849" s="26"/>
      <c r="R1849" s="613"/>
    </row>
    <row r="1850">
      <c r="A1850" s="26"/>
      <c r="B1850" s="24"/>
      <c r="C1850" s="24"/>
      <c r="D1850" s="26"/>
      <c r="E1850" s="26"/>
      <c r="F1850" s="26"/>
      <c r="G1850" s="24"/>
      <c r="H1850" s="611"/>
      <c r="I1850" s="611"/>
      <c r="J1850" s="612"/>
      <c r="K1850" s="26"/>
      <c r="L1850" s="24"/>
      <c r="M1850" s="26"/>
      <c r="N1850" s="613"/>
      <c r="Q1850" s="26"/>
      <c r="R1850" s="613"/>
    </row>
    <row r="1851">
      <c r="A1851" s="26"/>
      <c r="B1851" s="24"/>
      <c r="C1851" s="24"/>
      <c r="D1851" s="26"/>
      <c r="E1851" s="26"/>
      <c r="F1851" s="26"/>
      <c r="G1851" s="24"/>
      <c r="H1851" s="611"/>
      <c r="I1851" s="611"/>
      <c r="J1851" s="612"/>
      <c r="K1851" s="26"/>
      <c r="L1851" s="24"/>
      <c r="M1851" s="26"/>
      <c r="N1851" s="613"/>
      <c r="Q1851" s="26"/>
      <c r="R1851" s="613"/>
    </row>
    <row r="1852">
      <c r="A1852" s="26"/>
      <c r="B1852" s="24"/>
      <c r="C1852" s="24"/>
      <c r="D1852" s="26"/>
      <c r="E1852" s="26"/>
      <c r="F1852" s="26"/>
      <c r="G1852" s="24"/>
      <c r="H1852" s="611"/>
      <c r="I1852" s="611"/>
      <c r="J1852" s="612"/>
      <c r="K1852" s="26"/>
      <c r="L1852" s="24"/>
      <c r="M1852" s="26"/>
      <c r="N1852" s="613"/>
      <c r="Q1852" s="26"/>
      <c r="R1852" s="613"/>
    </row>
    <row r="1853">
      <c r="A1853" s="26"/>
      <c r="B1853" s="24"/>
      <c r="C1853" s="24"/>
      <c r="D1853" s="26"/>
      <c r="E1853" s="26"/>
      <c r="F1853" s="26"/>
      <c r="G1853" s="24"/>
      <c r="H1853" s="611"/>
      <c r="I1853" s="611"/>
      <c r="J1853" s="612"/>
      <c r="K1853" s="26"/>
      <c r="L1853" s="24"/>
      <c r="M1853" s="26"/>
      <c r="N1853" s="613"/>
      <c r="Q1853" s="26"/>
      <c r="R1853" s="613"/>
    </row>
    <row r="1854">
      <c r="A1854" s="26"/>
      <c r="B1854" s="24"/>
      <c r="C1854" s="24"/>
      <c r="D1854" s="26"/>
      <c r="E1854" s="26"/>
      <c r="F1854" s="26"/>
      <c r="G1854" s="24"/>
      <c r="H1854" s="611"/>
      <c r="I1854" s="611"/>
      <c r="J1854" s="612"/>
      <c r="K1854" s="26"/>
      <c r="L1854" s="24"/>
      <c r="M1854" s="26"/>
      <c r="N1854" s="613"/>
      <c r="Q1854" s="26"/>
      <c r="R1854" s="613"/>
    </row>
    <row r="1855">
      <c r="A1855" s="26"/>
      <c r="B1855" s="24"/>
      <c r="C1855" s="24"/>
      <c r="D1855" s="26"/>
      <c r="E1855" s="26"/>
      <c r="F1855" s="26"/>
      <c r="G1855" s="24"/>
      <c r="H1855" s="611"/>
      <c r="I1855" s="611"/>
      <c r="J1855" s="612"/>
      <c r="K1855" s="26"/>
      <c r="L1855" s="24"/>
      <c r="M1855" s="26"/>
      <c r="N1855" s="613"/>
      <c r="Q1855" s="26"/>
      <c r="R1855" s="613"/>
    </row>
    <row r="1856">
      <c r="A1856" s="26"/>
      <c r="B1856" s="24"/>
      <c r="C1856" s="24"/>
      <c r="D1856" s="26"/>
      <c r="E1856" s="26"/>
      <c r="F1856" s="26"/>
      <c r="G1856" s="24"/>
      <c r="H1856" s="611"/>
      <c r="I1856" s="611"/>
      <c r="J1856" s="612"/>
      <c r="K1856" s="26"/>
      <c r="L1856" s="24"/>
      <c r="M1856" s="26"/>
      <c r="N1856" s="613"/>
      <c r="Q1856" s="26"/>
      <c r="R1856" s="613"/>
    </row>
    <row r="1857">
      <c r="A1857" s="26"/>
      <c r="B1857" s="24"/>
      <c r="C1857" s="24"/>
      <c r="D1857" s="26"/>
      <c r="E1857" s="26"/>
      <c r="F1857" s="26"/>
      <c r="G1857" s="24"/>
      <c r="H1857" s="611"/>
      <c r="I1857" s="611"/>
      <c r="J1857" s="612"/>
      <c r="K1857" s="26"/>
      <c r="L1857" s="24"/>
      <c r="M1857" s="26"/>
      <c r="N1857" s="613"/>
      <c r="Q1857" s="26"/>
      <c r="R1857" s="613"/>
    </row>
    <row r="1858">
      <c r="A1858" s="26"/>
      <c r="B1858" s="24"/>
      <c r="C1858" s="24"/>
      <c r="D1858" s="26"/>
      <c r="E1858" s="26"/>
      <c r="F1858" s="26"/>
      <c r="G1858" s="24"/>
      <c r="H1858" s="611"/>
      <c r="I1858" s="611"/>
      <c r="J1858" s="612"/>
      <c r="K1858" s="26"/>
      <c r="L1858" s="24"/>
      <c r="M1858" s="26"/>
      <c r="N1858" s="613"/>
      <c r="Q1858" s="26"/>
      <c r="R1858" s="613"/>
    </row>
    <row r="1859">
      <c r="A1859" s="26"/>
      <c r="B1859" s="24"/>
      <c r="C1859" s="24"/>
      <c r="D1859" s="26"/>
      <c r="E1859" s="26"/>
      <c r="F1859" s="26"/>
      <c r="G1859" s="24"/>
      <c r="H1859" s="611"/>
      <c r="I1859" s="611"/>
      <c r="J1859" s="612"/>
      <c r="K1859" s="26"/>
      <c r="L1859" s="24"/>
      <c r="M1859" s="26"/>
      <c r="N1859" s="613"/>
      <c r="Q1859" s="26"/>
      <c r="R1859" s="613"/>
    </row>
    <row r="1860">
      <c r="A1860" s="26"/>
      <c r="B1860" s="24"/>
      <c r="C1860" s="24"/>
      <c r="D1860" s="26"/>
      <c r="E1860" s="26"/>
      <c r="F1860" s="26"/>
      <c r="G1860" s="24"/>
      <c r="H1860" s="611"/>
      <c r="I1860" s="611"/>
      <c r="J1860" s="612"/>
      <c r="K1860" s="26"/>
      <c r="L1860" s="24"/>
      <c r="M1860" s="26"/>
      <c r="N1860" s="613"/>
      <c r="Q1860" s="26"/>
      <c r="R1860" s="613"/>
    </row>
    <row r="1861">
      <c r="A1861" s="26"/>
      <c r="B1861" s="24"/>
      <c r="C1861" s="24"/>
      <c r="D1861" s="26"/>
      <c r="E1861" s="26"/>
      <c r="F1861" s="26"/>
      <c r="G1861" s="24"/>
      <c r="H1861" s="611"/>
      <c r="I1861" s="611"/>
      <c r="J1861" s="612"/>
      <c r="K1861" s="26"/>
      <c r="L1861" s="24"/>
      <c r="M1861" s="26"/>
      <c r="N1861" s="613"/>
      <c r="Q1861" s="26"/>
      <c r="R1861" s="613"/>
    </row>
    <row r="1862">
      <c r="A1862" s="26"/>
      <c r="B1862" s="24"/>
      <c r="C1862" s="24"/>
      <c r="D1862" s="26"/>
      <c r="E1862" s="26"/>
      <c r="F1862" s="26"/>
      <c r="G1862" s="24"/>
      <c r="H1862" s="611"/>
      <c r="I1862" s="611"/>
      <c r="J1862" s="612"/>
      <c r="K1862" s="26"/>
      <c r="L1862" s="24"/>
      <c r="M1862" s="26"/>
      <c r="N1862" s="613"/>
      <c r="Q1862" s="26"/>
      <c r="R1862" s="613"/>
    </row>
    <row r="1863">
      <c r="A1863" s="26"/>
      <c r="B1863" s="24"/>
      <c r="C1863" s="24"/>
      <c r="D1863" s="26"/>
      <c r="E1863" s="26"/>
      <c r="F1863" s="26"/>
      <c r="G1863" s="24"/>
      <c r="H1863" s="611"/>
      <c r="I1863" s="611"/>
      <c r="J1863" s="612"/>
      <c r="K1863" s="26"/>
      <c r="L1863" s="24"/>
      <c r="M1863" s="26"/>
      <c r="N1863" s="613"/>
      <c r="Q1863" s="26"/>
      <c r="R1863" s="613"/>
    </row>
    <row r="1864">
      <c r="A1864" s="26"/>
      <c r="B1864" s="24"/>
      <c r="C1864" s="24"/>
      <c r="D1864" s="26"/>
      <c r="E1864" s="26"/>
      <c r="F1864" s="26"/>
      <c r="G1864" s="24"/>
      <c r="H1864" s="611"/>
      <c r="I1864" s="611"/>
      <c r="J1864" s="612"/>
      <c r="K1864" s="26"/>
      <c r="L1864" s="24"/>
      <c r="M1864" s="26"/>
      <c r="N1864" s="613"/>
      <c r="Q1864" s="26"/>
      <c r="R1864" s="613"/>
    </row>
    <row r="1865">
      <c r="A1865" s="26"/>
      <c r="B1865" s="24"/>
      <c r="C1865" s="24"/>
      <c r="D1865" s="26"/>
      <c r="E1865" s="26"/>
      <c r="F1865" s="26"/>
      <c r="G1865" s="24"/>
      <c r="H1865" s="611"/>
      <c r="I1865" s="611"/>
      <c r="J1865" s="612"/>
      <c r="K1865" s="26"/>
      <c r="L1865" s="24"/>
      <c r="M1865" s="26"/>
      <c r="N1865" s="613"/>
      <c r="Q1865" s="26"/>
      <c r="R1865" s="613"/>
    </row>
    <row r="1866">
      <c r="A1866" s="26"/>
      <c r="B1866" s="24"/>
      <c r="C1866" s="24"/>
      <c r="D1866" s="26"/>
      <c r="E1866" s="26"/>
      <c r="F1866" s="26"/>
      <c r="G1866" s="24"/>
      <c r="H1866" s="611"/>
      <c r="I1866" s="611"/>
      <c r="J1866" s="612"/>
      <c r="K1866" s="26"/>
      <c r="L1866" s="24"/>
      <c r="M1866" s="26"/>
      <c r="N1866" s="613"/>
      <c r="Q1866" s="26"/>
      <c r="R1866" s="613"/>
    </row>
    <row r="1867">
      <c r="A1867" s="26"/>
      <c r="B1867" s="24"/>
      <c r="C1867" s="24"/>
      <c r="D1867" s="26"/>
      <c r="E1867" s="26"/>
      <c r="F1867" s="26"/>
      <c r="G1867" s="24"/>
      <c r="H1867" s="611"/>
      <c r="I1867" s="611"/>
      <c r="J1867" s="612"/>
      <c r="K1867" s="26"/>
      <c r="L1867" s="24"/>
      <c r="M1867" s="26"/>
      <c r="N1867" s="613"/>
      <c r="Q1867" s="26"/>
      <c r="R1867" s="613"/>
    </row>
    <row r="1868">
      <c r="A1868" s="26"/>
      <c r="B1868" s="24"/>
      <c r="C1868" s="24"/>
      <c r="D1868" s="26"/>
      <c r="E1868" s="26"/>
      <c r="F1868" s="26"/>
      <c r="G1868" s="24"/>
      <c r="H1868" s="611"/>
      <c r="I1868" s="611"/>
      <c r="J1868" s="612"/>
      <c r="K1868" s="26"/>
      <c r="L1868" s="24"/>
      <c r="M1868" s="26"/>
      <c r="N1868" s="613"/>
      <c r="Q1868" s="26"/>
      <c r="R1868" s="613"/>
    </row>
    <row r="1869">
      <c r="A1869" s="26"/>
      <c r="B1869" s="24"/>
      <c r="C1869" s="24"/>
      <c r="D1869" s="26"/>
      <c r="E1869" s="26"/>
      <c r="F1869" s="26"/>
      <c r="G1869" s="24"/>
      <c r="H1869" s="611"/>
      <c r="I1869" s="611"/>
      <c r="J1869" s="612"/>
      <c r="K1869" s="26"/>
      <c r="L1869" s="24"/>
      <c r="M1869" s="26"/>
      <c r="N1869" s="613"/>
      <c r="Q1869" s="26"/>
      <c r="R1869" s="613"/>
    </row>
    <row r="1870">
      <c r="A1870" s="26"/>
      <c r="B1870" s="24"/>
      <c r="C1870" s="24"/>
      <c r="D1870" s="26"/>
      <c r="E1870" s="26"/>
      <c r="F1870" s="26"/>
      <c r="G1870" s="24"/>
      <c r="H1870" s="611"/>
      <c r="I1870" s="611"/>
      <c r="J1870" s="612"/>
      <c r="K1870" s="26"/>
      <c r="L1870" s="24"/>
      <c r="M1870" s="26"/>
      <c r="N1870" s="613"/>
      <c r="Q1870" s="26"/>
      <c r="R1870" s="613"/>
    </row>
    <row r="1871">
      <c r="A1871" s="26"/>
      <c r="B1871" s="24"/>
      <c r="C1871" s="24"/>
      <c r="D1871" s="26"/>
      <c r="E1871" s="26"/>
      <c r="F1871" s="26"/>
      <c r="G1871" s="24"/>
      <c r="H1871" s="611"/>
      <c r="I1871" s="611"/>
      <c r="J1871" s="612"/>
      <c r="K1871" s="26"/>
      <c r="L1871" s="24"/>
      <c r="M1871" s="26"/>
      <c r="N1871" s="613"/>
      <c r="Q1871" s="26"/>
      <c r="R1871" s="613"/>
    </row>
    <row r="1872">
      <c r="A1872" s="26"/>
      <c r="B1872" s="24"/>
      <c r="C1872" s="24"/>
      <c r="D1872" s="26"/>
      <c r="E1872" s="26"/>
      <c r="F1872" s="26"/>
      <c r="G1872" s="24"/>
      <c r="H1872" s="611"/>
      <c r="I1872" s="611"/>
      <c r="J1872" s="612"/>
      <c r="K1872" s="26"/>
      <c r="L1872" s="24"/>
      <c r="M1872" s="26"/>
      <c r="N1872" s="613"/>
      <c r="Q1872" s="26"/>
      <c r="R1872" s="613"/>
    </row>
    <row r="1873">
      <c r="A1873" s="26"/>
      <c r="B1873" s="24"/>
      <c r="C1873" s="24"/>
      <c r="D1873" s="26"/>
      <c r="E1873" s="26"/>
      <c r="F1873" s="26"/>
      <c r="G1873" s="24"/>
      <c r="H1873" s="611"/>
      <c r="I1873" s="611"/>
      <c r="J1873" s="612"/>
      <c r="K1873" s="26"/>
      <c r="L1873" s="24"/>
      <c r="M1873" s="26"/>
      <c r="N1873" s="613"/>
      <c r="Q1873" s="26"/>
      <c r="R1873" s="613"/>
    </row>
    <row r="1874">
      <c r="A1874" s="26"/>
      <c r="B1874" s="24"/>
      <c r="C1874" s="24"/>
      <c r="D1874" s="26"/>
      <c r="E1874" s="26"/>
      <c r="F1874" s="26"/>
      <c r="G1874" s="24"/>
      <c r="H1874" s="611"/>
      <c r="I1874" s="611"/>
      <c r="J1874" s="612"/>
      <c r="K1874" s="26"/>
      <c r="L1874" s="24"/>
      <c r="M1874" s="26"/>
      <c r="N1874" s="613"/>
      <c r="Q1874" s="26"/>
      <c r="R1874" s="613"/>
    </row>
    <row r="1875">
      <c r="A1875" s="26"/>
      <c r="B1875" s="24"/>
      <c r="C1875" s="24"/>
      <c r="D1875" s="26"/>
      <c r="E1875" s="26"/>
      <c r="F1875" s="26"/>
      <c r="G1875" s="24"/>
      <c r="H1875" s="611"/>
      <c r="I1875" s="611"/>
      <c r="J1875" s="612"/>
      <c r="K1875" s="26"/>
      <c r="L1875" s="24"/>
      <c r="M1875" s="26"/>
      <c r="N1875" s="613"/>
      <c r="Q1875" s="26"/>
      <c r="R1875" s="613"/>
    </row>
    <row r="1876">
      <c r="A1876" s="26"/>
      <c r="B1876" s="24"/>
      <c r="C1876" s="24"/>
      <c r="D1876" s="26"/>
      <c r="E1876" s="26"/>
      <c r="F1876" s="26"/>
      <c r="G1876" s="24"/>
      <c r="H1876" s="611"/>
      <c r="I1876" s="611"/>
      <c r="J1876" s="612"/>
      <c r="K1876" s="26"/>
      <c r="L1876" s="24"/>
      <c r="M1876" s="26"/>
      <c r="N1876" s="613"/>
      <c r="Q1876" s="26"/>
      <c r="R1876" s="613"/>
    </row>
    <row r="1877">
      <c r="A1877" s="26"/>
      <c r="B1877" s="24"/>
      <c r="C1877" s="24"/>
      <c r="D1877" s="26"/>
      <c r="E1877" s="26"/>
      <c r="F1877" s="26"/>
      <c r="G1877" s="24"/>
      <c r="H1877" s="611"/>
      <c r="I1877" s="611"/>
      <c r="J1877" s="612"/>
      <c r="K1877" s="26"/>
      <c r="L1877" s="24"/>
      <c r="M1877" s="26"/>
      <c r="N1877" s="613"/>
      <c r="Q1877" s="26"/>
      <c r="R1877" s="613"/>
    </row>
    <row r="1878">
      <c r="A1878" s="26"/>
      <c r="B1878" s="24"/>
      <c r="C1878" s="24"/>
      <c r="D1878" s="26"/>
      <c r="E1878" s="26"/>
      <c r="F1878" s="26"/>
      <c r="G1878" s="24"/>
      <c r="H1878" s="611"/>
      <c r="I1878" s="611"/>
      <c r="J1878" s="612"/>
      <c r="K1878" s="26"/>
      <c r="L1878" s="24"/>
      <c r="M1878" s="26"/>
      <c r="N1878" s="613"/>
      <c r="Q1878" s="26"/>
      <c r="R1878" s="613"/>
    </row>
    <row r="1879">
      <c r="A1879" s="26"/>
      <c r="B1879" s="24"/>
      <c r="C1879" s="24"/>
      <c r="D1879" s="26"/>
      <c r="E1879" s="26"/>
      <c r="F1879" s="26"/>
      <c r="G1879" s="24"/>
      <c r="H1879" s="611"/>
      <c r="I1879" s="611"/>
      <c r="J1879" s="612"/>
      <c r="K1879" s="26"/>
      <c r="L1879" s="24"/>
      <c r="M1879" s="26"/>
      <c r="N1879" s="613"/>
      <c r="Q1879" s="26"/>
      <c r="R1879" s="613"/>
    </row>
    <row r="1880">
      <c r="A1880" s="26"/>
      <c r="B1880" s="24"/>
      <c r="C1880" s="24"/>
      <c r="D1880" s="26"/>
      <c r="E1880" s="26"/>
      <c r="F1880" s="26"/>
      <c r="G1880" s="24"/>
      <c r="H1880" s="611"/>
      <c r="I1880" s="611"/>
      <c r="J1880" s="612"/>
      <c r="K1880" s="26"/>
      <c r="L1880" s="24"/>
      <c r="M1880" s="26"/>
      <c r="N1880" s="613"/>
      <c r="Q1880" s="26"/>
      <c r="R1880" s="613"/>
    </row>
    <row r="1881">
      <c r="A1881" s="26"/>
      <c r="B1881" s="24"/>
      <c r="C1881" s="24"/>
      <c r="D1881" s="26"/>
      <c r="E1881" s="26"/>
      <c r="F1881" s="26"/>
      <c r="G1881" s="24"/>
      <c r="H1881" s="611"/>
      <c r="I1881" s="611"/>
      <c r="J1881" s="612"/>
      <c r="K1881" s="26"/>
      <c r="L1881" s="24"/>
      <c r="M1881" s="26"/>
      <c r="N1881" s="613"/>
      <c r="Q1881" s="26"/>
      <c r="R1881" s="613"/>
    </row>
    <row r="1882">
      <c r="A1882" s="26"/>
      <c r="B1882" s="24"/>
      <c r="C1882" s="24"/>
      <c r="D1882" s="26"/>
      <c r="E1882" s="26"/>
      <c r="F1882" s="26"/>
      <c r="G1882" s="24"/>
      <c r="H1882" s="611"/>
      <c r="I1882" s="611"/>
      <c r="J1882" s="612"/>
      <c r="K1882" s="26"/>
      <c r="L1882" s="24"/>
      <c r="M1882" s="26"/>
      <c r="N1882" s="613"/>
      <c r="Q1882" s="26"/>
      <c r="R1882" s="613"/>
    </row>
    <row r="1883">
      <c r="A1883" s="26"/>
      <c r="B1883" s="24"/>
      <c r="C1883" s="24"/>
      <c r="D1883" s="26"/>
      <c r="E1883" s="26"/>
      <c r="F1883" s="26"/>
      <c r="G1883" s="24"/>
      <c r="H1883" s="611"/>
      <c r="I1883" s="611"/>
      <c r="J1883" s="612"/>
      <c r="K1883" s="26"/>
      <c r="L1883" s="24"/>
      <c r="M1883" s="26"/>
      <c r="N1883" s="613"/>
      <c r="Q1883" s="26"/>
      <c r="R1883" s="613"/>
    </row>
    <row r="1884">
      <c r="A1884" s="26"/>
      <c r="B1884" s="24"/>
      <c r="C1884" s="24"/>
      <c r="D1884" s="26"/>
      <c r="E1884" s="26"/>
      <c r="F1884" s="26"/>
      <c r="G1884" s="24"/>
      <c r="H1884" s="611"/>
      <c r="I1884" s="611"/>
      <c r="J1884" s="612"/>
      <c r="K1884" s="26"/>
      <c r="L1884" s="24"/>
      <c r="M1884" s="26"/>
      <c r="N1884" s="613"/>
      <c r="Q1884" s="26"/>
      <c r="R1884" s="613"/>
    </row>
    <row r="1885">
      <c r="A1885" s="26"/>
      <c r="B1885" s="24"/>
      <c r="C1885" s="24"/>
      <c r="D1885" s="26"/>
      <c r="E1885" s="26"/>
      <c r="F1885" s="26"/>
      <c r="G1885" s="24"/>
      <c r="H1885" s="611"/>
      <c r="I1885" s="611"/>
      <c r="J1885" s="612"/>
      <c r="K1885" s="26"/>
      <c r="L1885" s="24"/>
      <c r="M1885" s="26"/>
      <c r="N1885" s="613"/>
      <c r="Q1885" s="26"/>
      <c r="R1885" s="613"/>
    </row>
    <row r="1886">
      <c r="A1886" s="26"/>
      <c r="B1886" s="24"/>
      <c r="C1886" s="24"/>
      <c r="D1886" s="26"/>
      <c r="E1886" s="26"/>
      <c r="F1886" s="26"/>
      <c r="G1886" s="24"/>
      <c r="H1886" s="611"/>
      <c r="I1886" s="611"/>
      <c r="J1886" s="612"/>
      <c r="K1886" s="26"/>
      <c r="L1886" s="24"/>
      <c r="M1886" s="26"/>
      <c r="N1886" s="613"/>
      <c r="Q1886" s="26"/>
      <c r="R1886" s="613"/>
    </row>
    <row r="1887">
      <c r="A1887" s="26"/>
      <c r="B1887" s="24"/>
      <c r="C1887" s="24"/>
      <c r="D1887" s="26"/>
      <c r="E1887" s="26"/>
      <c r="F1887" s="26"/>
      <c r="G1887" s="24"/>
      <c r="H1887" s="611"/>
      <c r="I1887" s="611"/>
      <c r="J1887" s="612"/>
      <c r="K1887" s="26"/>
      <c r="L1887" s="24"/>
      <c r="M1887" s="26"/>
      <c r="N1887" s="613"/>
      <c r="Q1887" s="26"/>
      <c r="R1887" s="613"/>
    </row>
    <row r="1888">
      <c r="A1888" s="26"/>
      <c r="B1888" s="24"/>
      <c r="C1888" s="24"/>
      <c r="D1888" s="26"/>
      <c r="E1888" s="26"/>
      <c r="F1888" s="26"/>
      <c r="G1888" s="24"/>
      <c r="H1888" s="611"/>
      <c r="I1888" s="611"/>
      <c r="J1888" s="612"/>
      <c r="K1888" s="26"/>
      <c r="L1888" s="24"/>
      <c r="M1888" s="26"/>
      <c r="N1888" s="613"/>
      <c r="Q1888" s="26"/>
      <c r="R1888" s="613"/>
    </row>
    <row r="1889">
      <c r="A1889" s="26"/>
      <c r="B1889" s="24"/>
      <c r="C1889" s="24"/>
      <c r="D1889" s="26"/>
      <c r="E1889" s="26"/>
      <c r="F1889" s="26"/>
      <c r="G1889" s="24"/>
      <c r="H1889" s="611"/>
      <c r="I1889" s="611"/>
      <c r="J1889" s="612"/>
      <c r="K1889" s="26"/>
      <c r="L1889" s="24"/>
      <c r="M1889" s="26"/>
      <c r="N1889" s="613"/>
      <c r="Q1889" s="26"/>
      <c r="R1889" s="613"/>
    </row>
    <row r="1890">
      <c r="A1890" s="26"/>
      <c r="B1890" s="24"/>
      <c r="C1890" s="24"/>
      <c r="D1890" s="26"/>
      <c r="E1890" s="26"/>
      <c r="F1890" s="26"/>
      <c r="G1890" s="24"/>
      <c r="H1890" s="611"/>
      <c r="I1890" s="611"/>
      <c r="J1890" s="612"/>
      <c r="K1890" s="26"/>
      <c r="L1890" s="24"/>
      <c r="M1890" s="26"/>
      <c r="N1890" s="613"/>
      <c r="Q1890" s="26"/>
      <c r="R1890" s="613"/>
    </row>
    <row r="1891">
      <c r="A1891" s="26"/>
      <c r="B1891" s="24"/>
      <c r="C1891" s="24"/>
      <c r="D1891" s="26"/>
      <c r="E1891" s="26"/>
      <c r="F1891" s="26"/>
      <c r="G1891" s="24"/>
      <c r="H1891" s="611"/>
      <c r="I1891" s="611"/>
      <c r="J1891" s="612"/>
      <c r="K1891" s="26"/>
      <c r="L1891" s="24"/>
      <c r="M1891" s="26"/>
      <c r="N1891" s="613"/>
      <c r="Q1891" s="26"/>
      <c r="R1891" s="613"/>
    </row>
    <row r="1892">
      <c r="A1892" s="26"/>
      <c r="B1892" s="24"/>
      <c r="C1892" s="24"/>
      <c r="D1892" s="26"/>
      <c r="E1892" s="26"/>
      <c r="F1892" s="26"/>
      <c r="G1892" s="24"/>
      <c r="H1892" s="611"/>
      <c r="I1892" s="611"/>
      <c r="J1892" s="612"/>
      <c r="K1892" s="26"/>
      <c r="L1892" s="24"/>
      <c r="M1892" s="26"/>
      <c r="N1892" s="613"/>
      <c r="Q1892" s="26"/>
      <c r="R1892" s="613"/>
    </row>
    <row r="1893">
      <c r="A1893" s="26"/>
      <c r="B1893" s="24"/>
      <c r="C1893" s="24"/>
      <c r="D1893" s="26"/>
      <c r="E1893" s="26"/>
      <c r="F1893" s="26"/>
      <c r="G1893" s="24"/>
      <c r="H1893" s="611"/>
      <c r="I1893" s="611"/>
      <c r="J1893" s="612"/>
      <c r="K1893" s="26"/>
      <c r="L1893" s="24"/>
      <c r="M1893" s="26"/>
      <c r="N1893" s="613"/>
      <c r="Q1893" s="26"/>
      <c r="R1893" s="613"/>
    </row>
    <row r="1894">
      <c r="A1894" s="26"/>
      <c r="B1894" s="24"/>
      <c r="C1894" s="24"/>
      <c r="D1894" s="26"/>
      <c r="E1894" s="26"/>
      <c r="F1894" s="26"/>
      <c r="G1894" s="24"/>
      <c r="H1894" s="611"/>
      <c r="I1894" s="611"/>
      <c r="J1894" s="612"/>
      <c r="K1894" s="26"/>
      <c r="L1894" s="24"/>
      <c r="M1894" s="26"/>
      <c r="N1894" s="613"/>
      <c r="Q1894" s="26"/>
      <c r="R1894" s="613"/>
    </row>
    <row r="1895">
      <c r="A1895" s="26"/>
      <c r="B1895" s="24"/>
      <c r="C1895" s="24"/>
      <c r="D1895" s="26"/>
      <c r="E1895" s="26"/>
      <c r="F1895" s="26"/>
      <c r="G1895" s="24"/>
      <c r="H1895" s="611"/>
      <c r="I1895" s="611"/>
      <c r="J1895" s="612"/>
      <c r="K1895" s="26"/>
      <c r="L1895" s="24"/>
      <c r="M1895" s="26"/>
      <c r="N1895" s="613"/>
      <c r="Q1895" s="26"/>
      <c r="R1895" s="613"/>
    </row>
    <row r="1896">
      <c r="A1896" s="26"/>
      <c r="B1896" s="24"/>
      <c r="C1896" s="24"/>
      <c r="D1896" s="26"/>
      <c r="E1896" s="26"/>
      <c r="F1896" s="26"/>
      <c r="G1896" s="24"/>
      <c r="H1896" s="611"/>
      <c r="I1896" s="611"/>
      <c r="J1896" s="612"/>
      <c r="K1896" s="26"/>
      <c r="L1896" s="24"/>
      <c r="M1896" s="26"/>
      <c r="N1896" s="613"/>
      <c r="Q1896" s="26"/>
      <c r="R1896" s="613"/>
    </row>
    <row r="1897">
      <c r="A1897" s="26"/>
      <c r="B1897" s="24"/>
      <c r="C1897" s="24"/>
      <c r="D1897" s="26"/>
      <c r="E1897" s="26"/>
      <c r="F1897" s="26"/>
      <c r="G1897" s="24"/>
      <c r="H1897" s="611"/>
      <c r="I1897" s="611"/>
      <c r="J1897" s="612"/>
      <c r="K1897" s="26"/>
      <c r="L1897" s="24"/>
      <c r="M1897" s="26"/>
      <c r="N1897" s="613"/>
      <c r="Q1897" s="26"/>
      <c r="R1897" s="613"/>
    </row>
    <row r="1898">
      <c r="A1898" s="26"/>
      <c r="B1898" s="24"/>
      <c r="C1898" s="24"/>
      <c r="D1898" s="26"/>
      <c r="E1898" s="26"/>
      <c r="F1898" s="26"/>
      <c r="G1898" s="24"/>
      <c r="H1898" s="611"/>
      <c r="I1898" s="611"/>
      <c r="J1898" s="612"/>
      <c r="K1898" s="26"/>
      <c r="L1898" s="24"/>
      <c r="M1898" s="26"/>
      <c r="N1898" s="613"/>
      <c r="Q1898" s="26"/>
      <c r="R1898" s="613"/>
    </row>
    <row r="1899">
      <c r="A1899" s="26"/>
      <c r="B1899" s="24"/>
      <c r="C1899" s="24"/>
      <c r="D1899" s="26"/>
      <c r="E1899" s="26"/>
      <c r="F1899" s="26"/>
      <c r="G1899" s="24"/>
      <c r="H1899" s="611"/>
      <c r="I1899" s="611"/>
      <c r="J1899" s="612"/>
      <c r="K1899" s="26"/>
      <c r="L1899" s="24"/>
      <c r="M1899" s="26"/>
      <c r="N1899" s="613"/>
      <c r="Q1899" s="26"/>
      <c r="R1899" s="613"/>
    </row>
    <row r="1900">
      <c r="A1900" s="26"/>
      <c r="B1900" s="24"/>
      <c r="C1900" s="24"/>
      <c r="D1900" s="26"/>
      <c r="E1900" s="26"/>
      <c r="F1900" s="26"/>
      <c r="G1900" s="24"/>
      <c r="H1900" s="611"/>
      <c r="I1900" s="611"/>
      <c r="J1900" s="612"/>
      <c r="K1900" s="26"/>
      <c r="L1900" s="24"/>
      <c r="M1900" s="26"/>
      <c r="N1900" s="613"/>
      <c r="Q1900" s="26"/>
      <c r="R1900" s="613"/>
    </row>
    <row r="1901">
      <c r="A1901" s="26"/>
      <c r="B1901" s="24"/>
      <c r="C1901" s="24"/>
      <c r="D1901" s="26"/>
      <c r="E1901" s="26"/>
      <c r="F1901" s="26"/>
      <c r="G1901" s="24"/>
      <c r="H1901" s="611"/>
      <c r="I1901" s="611"/>
      <c r="J1901" s="612"/>
      <c r="K1901" s="26"/>
      <c r="L1901" s="24"/>
      <c r="M1901" s="26"/>
      <c r="N1901" s="613"/>
      <c r="Q1901" s="26"/>
      <c r="R1901" s="613"/>
    </row>
    <row r="1902">
      <c r="A1902" s="26"/>
      <c r="B1902" s="24"/>
      <c r="C1902" s="24"/>
      <c r="D1902" s="26"/>
      <c r="E1902" s="26"/>
      <c r="F1902" s="26"/>
      <c r="G1902" s="24"/>
      <c r="H1902" s="611"/>
      <c r="I1902" s="611"/>
      <c r="J1902" s="612"/>
      <c r="K1902" s="26"/>
      <c r="L1902" s="24"/>
      <c r="M1902" s="26"/>
      <c r="N1902" s="613"/>
      <c r="Q1902" s="26"/>
      <c r="R1902" s="613"/>
    </row>
    <row r="1903">
      <c r="A1903" s="26"/>
      <c r="B1903" s="24"/>
      <c r="C1903" s="24"/>
      <c r="D1903" s="26"/>
      <c r="E1903" s="26"/>
      <c r="F1903" s="26"/>
      <c r="G1903" s="24"/>
      <c r="H1903" s="611"/>
      <c r="I1903" s="611"/>
      <c r="J1903" s="612"/>
      <c r="K1903" s="26"/>
      <c r="L1903" s="24"/>
      <c r="M1903" s="26"/>
      <c r="N1903" s="613"/>
      <c r="Q1903" s="26"/>
      <c r="R1903" s="613"/>
    </row>
    <row r="1904">
      <c r="A1904" s="26"/>
      <c r="B1904" s="24"/>
      <c r="C1904" s="24"/>
      <c r="D1904" s="26"/>
      <c r="E1904" s="26"/>
      <c r="F1904" s="26"/>
      <c r="G1904" s="24"/>
      <c r="H1904" s="611"/>
      <c r="I1904" s="611"/>
      <c r="J1904" s="612"/>
      <c r="K1904" s="26"/>
      <c r="L1904" s="24"/>
      <c r="M1904" s="26"/>
      <c r="N1904" s="613"/>
      <c r="Q1904" s="26"/>
      <c r="R1904" s="613"/>
    </row>
    <row r="1905">
      <c r="A1905" s="26"/>
      <c r="B1905" s="24"/>
      <c r="C1905" s="24"/>
      <c r="D1905" s="26"/>
      <c r="E1905" s="26"/>
      <c r="F1905" s="26"/>
      <c r="G1905" s="24"/>
      <c r="H1905" s="611"/>
      <c r="I1905" s="611"/>
      <c r="J1905" s="612"/>
      <c r="K1905" s="26"/>
      <c r="L1905" s="24"/>
      <c r="M1905" s="26"/>
      <c r="N1905" s="613"/>
      <c r="Q1905" s="26"/>
      <c r="R1905" s="613"/>
    </row>
    <row r="1906">
      <c r="A1906" s="26"/>
      <c r="B1906" s="24"/>
      <c r="C1906" s="24"/>
      <c r="D1906" s="26"/>
      <c r="E1906" s="26"/>
      <c r="F1906" s="26"/>
      <c r="G1906" s="24"/>
      <c r="H1906" s="611"/>
      <c r="I1906" s="611"/>
      <c r="J1906" s="612"/>
      <c r="K1906" s="26"/>
      <c r="L1906" s="24"/>
      <c r="M1906" s="26"/>
      <c r="N1906" s="613"/>
      <c r="Q1906" s="26"/>
      <c r="R1906" s="613"/>
    </row>
    <row r="1907">
      <c r="A1907" s="26"/>
      <c r="B1907" s="24"/>
      <c r="C1907" s="24"/>
      <c r="D1907" s="26"/>
      <c r="E1907" s="26"/>
      <c r="F1907" s="26"/>
      <c r="G1907" s="24"/>
      <c r="H1907" s="611"/>
      <c r="I1907" s="611"/>
      <c r="J1907" s="612"/>
      <c r="K1907" s="26"/>
      <c r="L1907" s="24"/>
      <c r="M1907" s="26"/>
      <c r="N1907" s="613"/>
      <c r="Q1907" s="26"/>
      <c r="R1907" s="613"/>
    </row>
    <row r="1908">
      <c r="A1908" s="26"/>
      <c r="B1908" s="24"/>
      <c r="C1908" s="24"/>
      <c r="D1908" s="26"/>
      <c r="E1908" s="26"/>
      <c r="F1908" s="26"/>
      <c r="G1908" s="24"/>
      <c r="H1908" s="611"/>
      <c r="I1908" s="611"/>
      <c r="J1908" s="612"/>
      <c r="K1908" s="26"/>
      <c r="L1908" s="24"/>
      <c r="M1908" s="26"/>
      <c r="N1908" s="613"/>
      <c r="Q1908" s="26"/>
      <c r="R1908" s="613"/>
    </row>
    <row r="1909">
      <c r="A1909" s="26"/>
      <c r="B1909" s="24"/>
      <c r="C1909" s="24"/>
      <c r="D1909" s="26"/>
      <c r="E1909" s="26"/>
      <c r="F1909" s="26"/>
      <c r="G1909" s="24"/>
      <c r="H1909" s="611"/>
      <c r="I1909" s="611"/>
      <c r="J1909" s="612"/>
      <c r="K1909" s="26"/>
      <c r="L1909" s="24"/>
      <c r="M1909" s="26"/>
      <c r="N1909" s="613"/>
      <c r="Q1909" s="26"/>
      <c r="R1909" s="613"/>
    </row>
    <row r="1910">
      <c r="A1910" s="26"/>
      <c r="B1910" s="24"/>
      <c r="C1910" s="24"/>
      <c r="D1910" s="26"/>
      <c r="E1910" s="26"/>
      <c r="F1910" s="26"/>
      <c r="G1910" s="24"/>
      <c r="H1910" s="611"/>
      <c r="I1910" s="611"/>
      <c r="J1910" s="612"/>
      <c r="K1910" s="26"/>
      <c r="L1910" s="24"/>
      <c r="M1910" s="26"/>
      <c r="N1910" s="613"/>
      <c r="Q1910" s="26"/>
      <c r="R1910" s="613"/>
    </row>
    <row r="1911">
      <c r="A1911" s="26"/>
      <c r="B1911" s="24"/>
      <c r="C1911" s="24"/>
      <c r="D1911" s="26"/>
      <c r="E1911" s="26"/>
      <c r="F1911" s="26"/>
      <c r="G1911" s="24"/>
      <c r="H1911" s="611"/>
      <c r="I1911" s="611"/>
      <c r="J1911" s="612"/>
      <c r="K1911" s="26"/>
      <c r="L1911" s="24"/>
      <c r="M1911" s="26"/>
      <c r="N1911" s="613"/>
      <c r="Q1911" s="26"/>
      <c r="R1911" s="613"/>
    </row>
    <row r="1912">
      <c r="A1912" s="26"/>
      <c r="B1912" s="24"/>
      <c r="C1912" s="24"/>
      <c r="D1912" s="26"/>
      <c r="E1912" s="26"/>
      <c r="F1912" s="26"/>
      <c r="G1912" s="24"/>
      <c r="H1912" s="611"/>
      <c r="I1912" s="611"/>
      <c r="J1912" s="612"/>
      <c r="K1912" s="26"/>
      <c r="L1912" s="24"/>
      <c r="M1912" s="26"/>
      <c r="N1912" s="613"/>
      <c r="Q1912" s="26"/>
      <c r="R1912" s="613"/>
    </row>
    <row r="1913">
      <c r="A1913" s="26"/>
      <c r="B1913" s="24"/>
      <c r="C1913" s="24"/>
      <c r="D1913" s="26"/>
      <c r="E1913" s="26"/>
      <c r="F1913" s="26"/>
      <c r="G1913" s="24"/>
      <c r="H1913" s="611"/>
      <c r="I1913" s="611"/>
      <c r="J1913" s="612"/>
      <c r="K1913" s="26"/>
      <c r="L1913" s="24"/>
      <c r="M1913" s="26"/>
      <c r="N1913" s="613"/>
      <c r="Q1913" s="26"/>
      <c r="R1913" s="613"/>
    </row>
    <row r="1914">
      <c r="A1914" s="26"/>
      <c r="B1914" s="24"/>
      <c r="C1914" s="24"/>
      <c r="D1914" s="26"/>
      <c r="E1914" s="26"/>
      <c r="F1914" s="26"/>
      <c r="G1914" s="24"/>
      <c r="H1914" s="611"/>
      <c r="I1914" s="611"/>
      <c r="J1914" s="612"/>
      <c r="K1914" s="26"/>
      <c r="L1914" s="24"/>
      <c r="M1914" s="26"/>
      <c r="N1914" s="613"/>
      <c r="Q1914" s="26"/>
      <c r="R1914" s="613"/>
    </row>
    <row r="1915">
      <c r="A1915" s="26"/>
      <c r="B1915" s="24"/>
      <c r="C1915" s="24"/>
      <c r="D1915" s="26"/>
      <c r="E1915" s="26"/>
      <c r="F1915" s="26"/>
      <c r="G1915" s="24"/>
      <c r="H1915" s="611"/>
      <c r="I1915" s="611"/>
      <c r="J1915" s="612"/>
      <c r="K1915" s="26"/>
      <c r="L1915" s="24"/>
      <c r="M1915" s="26"/>
      <c r="N1915" s="613"/>
      <c r="Q1915" s="26"/>
      <c r="R1915" s="613"/>
    </row>
    <row r="1916">
      <c r="A1916" s="26"/>
      <c r="B1916" s="24"/>
      <c r="C1916" s="24"/>
      <c r="D1916" s="26"/>
      <c r="E1916" s="26"/>
      <c r="F1916" s="26"/>
      <c r="G1916" s="24"/>
      <c r="H1916" s="611"/>
      <c r="I1916" s="611"/>
      <c r="J1916" s="612"/>
      <c r="K1916" s="26"/>
      <c r="L1916" s="24"/>
      <c r="M1916" s="26"/>
      <c r="N1916" s="613"/>
      <c r="Q1916" s="26"/>
      <c r="R1916" s="613"/>
    </row>
    <row r="1917">
      <c r="A1917" s="26"/>
      <c r="B1917" s="24"/>
      <c r="C1917" s="24"/>
      <c r="D1917" s="26"/>
      <c r="E1917" s="26"/>
      <c r="F1917" s="26"/>
      <c r="G1917" s="24"/>
      <c r="H1917" s="611"/>
      <c r="I1917" s="611"/>
      <c r="J1917" s="612"/>
      <c r="K1917" s="26"/>
      <c r="L1917" s="24"/>
      <c r="M1917" s="26"/>
      <c r="N1917" s="613"/>
      <c r="Q1917" s="26"/>
      <c r="R1917" s="613"/>
    </row>
    <row r="1918">
      <c r="A1918" s="26"/>
      <c r="B1918" s="24"/>
      <c r="C1918" s="24"/>
      <c r="D1918" s="26"/>
      <c r="E1918" s="26"/>
      <c r="F1918" s="26"/>
      <c r="G1918" s="24"/>
      <c r="H1918" s="611"/>
      <c r="I1918" s="611"/>
      <c r="J1918" s="612"/>
      <c r="K1918" s="26"/>
      <c r="L1918" s="24"/>
      <c r="M1918" s="26"/>
      <c r="N1918" s="613"/>
      <c r="Q1918" s="26"/>
      <c r="R1918" s="613"/>
    </row>
    <row r="1919">
      <c r="A1919" s="26"/>
      <c r="B1919" s="24"/>
      <c r="C1919" s="24"/>
      <c r="D1919" s="26"/>
      <c r="E1919" s="26"/>
      <c r="F1919" s="26"/>
      <c r="G1919" s="24"/>
      <c r="H1919" s="611"/>
      <c r="I1919" s="611"/>
      <c r="J1919" s="612"/>
      <c r="K1919" s="26"/>
      <c r="L1919" s="24"/>
      <c r="M1919" s="26"/>
      <c r="N1919" s="613"/>
      <c r="Q1919" s="26"/>
      <c r="R1919" s="613"/>
    </row>
    <row r="1920">
      <c r="A1920" s="26"/>
      <c r="B1920" s="24"/>
      <c r="C1920" s="24"/>
      <c r="D1920" s="26"/>
      <c r="E1920" s="26"/>
      <c r="F1920" s="26"/>
      <c r="G1920" s="24"/>
      <c r="H1920" s="611"/>
      <c r="I1920" s="611"/>
      <c r="J1920" s="612"/>
      <c r="K1920" s="26"/>
      <c r="L1920" s="24"/>
      <c r="M1920" s="26"/>
      <c r="N1920" s="613"/>
      <c r="Q1920" s="26"/>
      <c r="R1920" s="613"/>
    </row>
    <row r="1921">
      <c r="A1921" s="26"/>
      <c r="B1921" s="24"/>
      <c r="C1921" s="24"/>
      <c r="D1921" s="26"/>
      <c r="E1921" s="26"/>
      <c r="F1921" s="26"/>
      <c r="G1921" s="24"/>
      <c r="H1921" s="611"/>
      <c r="I1921" s="611"/>
      <c r="J1921" s="612"/>
      <c r="K1921" s="26"/>
      <c r="L1921" s="24"/>
      <c r="M1921" s="26"/>
      <c r="N1921" s="613"/>
      <c r="Q1921" s="26"/>
      <c r="R1921" s="613"/>
    </row>
    <row r="1922">
      <c r="A1922" s="26"/>
      <c r="B1922" s="24"/>
      <c r="C1922" s="24"/>
      <c r="D1922" s="26"/>
      <c r="E1922" s="26"/>
      <c r="F1922" s="26"/>
      <c r="G1922" s="24"/>
      <c r="H1922" s="611"/>
      <c r="I1922" s="611"/>
      <c r="J1922" s="612"/>
      <c r="K1922" s="26"/>
      <c r="L1922" s="24"/>
      <c r="M1922" s="26"/>
      <c r="N1922" s="613"/>
      <c r="Q1922" s="26"/>
      <c r="R1922" s="613"/>
    </row>
    <row r="1923">
      <c r="A1923" s="26"/>
      <c r="B1923" s="24"/>
      <c r="C1923" s="24"/>
      <c r="D1923" s="26"/>
      <c r="E1923" s="26"/>
      <c r="F1923" s="26"/>
      <c r="G1923" s="24"/>
      <c r="H1923" s="611"/>
      <c r="I1923" s="611"/>
      <c r="J1923" s="612"/>
      <c r="K1923" s="26"/>
      <c r="L1923" s="24"/>
      <c r="M1923" s="26"/>
      <c r="N1923" s="613"/>
      <c r="Q1923" s="26"/>
      <c r="R1923" s="613"/>
    </row>
    <row r="1924">
      <c r="A1924" s="26"/>
      <c r="B1924" s="24"/>
      <c r="C1924" s="24"/>
      <c r="D1924" s="26"/>
      <c r="E1924" s="26"/>
      <c r="F1924" s="26"/>
      <c r="G1924" s="24"/>
      <c r="H1924" s="611"/>
      <c r="I1924" s="611"/>
      <c r="J1924" s="612"/>
      <c r="K1924" s="26"/>
      <c r="L1924" s="24"/>
      <c r="M1924" s="26"/>
      <c r="N1924" s="613"/>
      <c r="Q1924" s="26"/>
      <c r="R1924" s="613"/>
    </row>
    <row r="1925">
      <c r="A1925" s="26"/>
      <c r="B1925" s="24"/>
      <c r="C1925" s="24"/>
      <c r="D1925" s="26"/>
      <c r="E1925" s="26"/>
      <c r="F1925" s="26"/>
      <c r="G1925" s="24"/>
      <c r="H1925" s="611"/>
      <c r="I1925" s="611"/>
      <c r="J1925" s="612"/>
      <c r="K1925" s="26"/>
      <c r="L1925" s="24"/>
      <c r="M1925" s="26"/>
      <c r="N1925" s="613"/>
      <c r="Q1925" s="26"/>
      <c r="R1925" s="613"/>
    </row>
    <row r="1926">
      <c r="A1926" s="26"/>
      <c r="B1926" s="24"/>
      <c r="C1926" s="24"/>
      <c r="D1926" s="26"/>
      <c r="E1926" s="26"/>
      <c r="F1926" s="26"/>
      <c r="G1926" s="24"/>
      <c r="H1926" s="611"/>
      <c r="I1926" s="611"/>
      <c r="J1926" s="612"/>
      <c r="K1926" s="26"/>
      <c r="L1926" s="24"/>
      <c r="M1926" s="26"/>
      <c r="N1926" s="613"/>
      <c r="Q1926" s="26"/>
      <c r="R1926" s="613"/>
    </row>
    <row r="1927">
      <c r="A1927" s="26"/>
      <c r="B1927" s="24"/>
      <c r="C1927" s="24"/>
      <c r="D1927" s="26"/>
      <c r="E1927" s="26"/>
      <c r="F1927" s="26"/>
      <c r="G1927" s="24"/>
      <c r="H1927" s="611"/>
      <c r="I1927" s="611"/>
      <c r="J1927" s="612"/>
      <c r="K1927" s="26"/>
      <c r="L1927" s="24"/>
      <c r="M1927" s="26"/>
      <c r="N1927" s="613"/>
      <c r="Q1927" s="26"/>
      <c r="R1927" s="613"/>
    </row>
    <row r="1928">
      <c r="A1928" s="26"/>
      <c r="B1928" s="24"/>
      <c r="C1928" s="24"/>
      <c r="D1928" s="26"/>
      <c r="E1928" s="26"/>
      <c r="F1928" s="26"/>
      <c r="G1928" s="24"/>
      <c r="H1928" s="611"/>
      <c r="I1928" s="611"/>
      <c r="J1928" s="612"/>
      <c r="K1928" s="26"/>
      <c r="L1928" s="24"/>
      <c r="M1928" s="26"/>
      <c r="N1928" s="613"/>
      <c r="Q1928" s="26"/>
      <c r="R1928" s="613"/>
    </row>
    <row r="1929">
      <c r="A1929" s="26"/>
      <c r="B1929" s="24"/>
      <c r="C1929" s="24"/>
      <c r="D1929" s="26"/>
      <c r="E1929" s="26"/>
      <c r="F1929" s="26"/>
      <c r="G1929" s="24"/>
      <c r="H1929" s="611"/>
      <c r="I1929" s="611"/>
      <c r="J1929" s="612"/>
      <c r="K1929" s="26"/>
      <c r="L1929" s="24"/>
      <c r="M1929" s="26"/>
      <c r="N1929" s="613"/>
      <c r="Q1929" s="26"/>
      <c r="R1929" s="613"/>
    </row>
    <row r="1930">
      <c r="A1930" s="26"/>
      <c r="B1930" s="24"/>
      <c r="C1930" s="24"/>
      <c r="D1930" s="26"/>
      <c r="E1930" s="26"/>
      <c r="F1930" s="26"/>
      <c r="G1930" s="24"/>
      <c r="H1930" s="611"/>
      <c r="I1930" s="611"/>
      <c r="J1930" s="612"/>
      <c r="K1930" s="26"/>
      <c r="L1930" s="24"/>
      <c r="M1930" s="26"/>
      <c r="N1930" s="613"/>
      <c r="Q1930" s="26"/>
      <c r="R1930" s="613"/>
    </row>
    <row r="1931">
      <c r="A1931" s="26"/>
      <c r="B1931" s="24"/>
      <c r="C1931" s="24"/>
      <c r="D1931" s="26"/>
      <c r="E1931" s="26"/>
      <c r="F1931" s="26"/>
      <c r="G1931" s="24"/>
      <c r="H1931" s="611"/>
      <c r="I1931" s="611"/>
      <c r="J1931" s="612"/>
      <c r="K1931" s="26"/>
      <c r="L1931" s="24"/>
      <c r="M1931" s="26"/>
      <c r="N1931" s="613"/>
      <c r="Q1931" s="26"/>
      <c r="R1931" s="613"/>
    </row>
    <row r="1932">
      <c r="A1932" s="26"/>
      <c r="B1932" s="24"/>
      <c r="C1932" s="24"/>
      <c r="D1932" s="26"/>
      <c r="E1932" s="26"/>
      <c r="F1932" s="26"/>
      <c r="G1932" s="24"/>
      <c r="H1932" s="611"/>
      <c r="I1932" s="611"/>
      <c r="J1932" s="612"/>
      <c r="K1932" s="26"/>
      <c r="L1932" s="24"/>
      <c r="M1932" s="26"/>
      <c r="N1932" s="613"/>
      <c r="Q1932" s="26"/>
      <c r="R1932" s="613"/>
    </row>
    <row r="1933">
      <c r="A1933" s="26"/>
      <c r="B1933" s="24"/>
      <c r="C1933" s="24"/>
      <c r="D1933" s="26"/>
      <c r="E1933" s="26"/>
      <c r="F1933" s="26"/>
      <c r="G1933" s="24"/>
      <c r="H1933" s="611"/>
      <c r="I1933" s="611"/>
      <c r="J1933" s="612"/>
      <c r="K1933" s="26"/>
      <c r="L1933" s="24"/>
      <c r="M1933" s="26"/>
      <c r="N1933" s="613"/>
      <c r="Q1933" s="26"/>
      <c r="R1933" s="613"/>
    </row>
    <row r="1934">
      <c r="A1934" s="26"/>
      <c r="B1934" s="24"/>
      <c r="C1934" s="24"/>
      <c r="D1934" s="26"/>
      <c r="E1934" s="26"/>
      <c r="F1934" s="26"/>
      <c r="G1934" s="24"/>
      <c r="H1934" s="611"/>
      <c r="I1934" s="611"/>
      <c r="J1934" s="612"/>
      <c r="K1934" s="26"/>
      <c r="L1934" s="24"/>
      <c r="M1934" s="26"/>
      <c r="N1934" s="613"/>
      <c r="Q1934" s="26"/>
      <c r="R1934" s="613"/>
    </row>
    <row r="1935">
      <c r="A1935" s="26"/>
      <c r="B1935" s="24"/>
      <c r="C1935" s="24"/>
      <c r="D1935" s="26"/>
      <c r="E1935" s="26"/>
      <c r="F1935" s="26"/>
      <c r="G1935" s="24"/>
      <c r="H1935" s="611"/>
      <c r="I1935" s="611"/>
      <c r="J1935" s="612"/>
      <c r="K1935" s="26"/>
      <c r="L1935" s="24"/>
      <c r="M1935" s="26"/>
      <c r="N1935" s="613"/>
      <c r="Q1935" s="26"/>
      <c r="R1935" s="613"/>
    </row>
    <row r="1936">
      <c r="A1936" s="26"/>
      <c r="B1936" s="24"/>
      <c r="C1936" s="24"/>
      <c r="D1936" s="26"/>
      <c r="E1936" s="26"/>
      <c r="F1936" s="26"/>
      <c r="G1936" s="24"/>
      <c r="H1936" s="611"/>
      <c r="I1936" s="611"/>
      <c r="J1936" s="612"/>
      <c r="K1936" s="26"/>
      <c r="L1936" s="24"/>
      <c r="M1936" s="26"/>
      <c r="N1936" s="613"/>
      <c r="Q1936" s="26"/>
      <c r="R1936" s="613"/>
    </row>
    <row r="1937">
      <c r="A1937" s="26"/>
      <c r="B1937" s="24"/>
      <c r="C1937" s="24"/>
      <c r="D1937" s="26"/>
      <c r="E1937" s="26"/>
      <c r="F1937" s="26"/>
      <c r="G1937" s="24"/>
      <c r="H1937" s="611"/>
      <c r="I1937" s="611"/>
      <c r="J1937" s="612"/>
      <c r="K1937" s="26"/>
      <c r="L1937" s="24"/>
      <c r="M1937" s="26"/>
      <c r="N1937" s="613"/>
      <c r="Q1937" s="26"/>
      <c r="R1937" s="613"/>
    </row>
    <row r="1938">
      <c r="A1938" s="26"/>
      <c r="B1938" s="24"/>
      <c r="C1938" s="24"/>
      <c r="D1938" s="26"/>
      <c r="E1938" s="26"/>
      <c r="F1938" s="26"/>
      <c r="G1938" s="24"/>
      <c r="H1938" s="611"/>
      <c r="I1938" s="611"/>
      <c r="J1938" s="612"/>
      <c r="K1938" s="26"/>
      <c r="L1938" s="24"/>
      <c r="M1938" s="26"/>
      <c r="N1938" s="613"/>
      <c r="Q1938" s="26"/>
      <c r="R1938" s="613"/>
    </row>
    <row r="1939">
      <c r="A1939" s="26"/>
      <c r="B1939" s="24"/>
      <c r="C1939" s="24"/>
      <c r="D1939" s="26"/>
      <c r="E1939" s="26"/>
      <c r="F1939" s="26"/>
      <c r="G1939" s="24"/>
      <c r="H1939" s="611"/>
      <c r="I1939" s="611"/>
      <c r="J1939" s="612"/>
      <c r="K1939" s="26"/>
      <c r="L1939" s="24"/>
      <c r="M1939" s="26"/>
      <c r="N1939" s="613"/>
      <c r="Q1939" s="26"/>
      <c r="R1939" s="613"/>
    </row>
    <row r="1940">
      <c r="A1940" s="26"/>
      <c r="B1940" s="24"/>
      <c r="C1940" s="24"/>
      <c r="D1940" s="26"/>
      <c r="E1940" s="26"/>
      <c r="F1940" s="26"/>
      <c r="G1940" s="24"/>
      <c r="H1940" s="611"/>
      <c r="I1940" s="611"/>
      <c r="J1940" s="612"/>
      <c r="K1940" s="26"/>
      <c r="L1940" s="24"/>
      <c r="M1940" s="26"/>
      <c r="N1940" s="613"/>
      <c r="Q1940" s="26"/>
      <c r="R1940" s="613"/>
    </row>
    <row r="1941">
      <c r="A1941" s="26"/>
      <c r="B1941" s="24"/>
      <c r="C1941" s="24"/>
      <c r="D1941" s="26"/>
      <c r="E1941" s="26"/>
      <c r="F1941" s="26"/>
      <c r="G1941" s="24"/>
      <c r="H1941" s="611"/>
      <c r="I1941" s="611"/>
      <c r="J1941" s="612"/>
      <c r="K1941" s="26"/>
      <c r="L1941" s="24"/>
      <c r="M1941" s="26"/>
      <c r="N1941" s="613"/>
      <c r="Q1941" s="26"/>
      <c r="R1941" s="613"/>
    </row>
    <row r="1942">
      <c r="A1942" s="26"/>
      <c r="B1942" s="24"/>
      <c r="C1942" s="24"/>
      <c r="D1942" s="26"/>
      <c r="E1942" s="26"/>
      <c r="F1942" s="26"/>
      <c r="G1942" s="24"/>
      <c r="H1942" s="611"/>
      <c r="I1942" s="611"/>
      <c r="J1942" s="612"/>
      <c r="K1942" s="26"/>
      <c r="L1942" s="24"/>
      <c r="M1942" s="26"/>
      <c r="N1942" s="613"/>
      <c r="Q1942" s="26"/>
      <c r="R1942" s="613"/>
    </row>
    <row r="1943">
      <c r="A1943" s="26"/>
      <c r="B1943" s="24"/>
      <c r="C1943" s="24"/>
      <c r="D1943" s="26"/>
      <c r="E1943" s="26"/>
      <c r="F1943" s="26"/>
      <c r="G1943" s="24"/>
      <c r="H1943" s="611"/>
      <c r="I1943" s="611"/>
      <c r="J1943" s="612"/>
      <c r="K1943" s="26"/>
      <c r="L1943" s="24"/>
      <c r="M1943" s="26"/>
      <c r="N1943" s="613"/>
      <c r="Q1943" s="26"/>
      <c r="R1943" s="613"/>
    </row>
    <row r="1944">
      <c r="A1944" s="26"/>
      <c r="B1944" s="24"/>
      <c r="C1944" s="24"/>
      <c r="D1944" s="26"/>
      <c r="E1944" s="26"/>
      <c r="F1944" s="26"/>
      <c r="G1944" s="24"/>
      <c r="H1944" s="611"/>
      <c r="I1944" s="611"/>
      <c r="J1944" s="612"/>
      <c r="K1944" s="26"/>
      <c r="L1944" s="24"/>
      <c r="M1944" s="26"/>
      <c r="N1944" s="613"/>
      <c r="Q1944" s="26"/>
      <c r="R1944" s="613"/>
    </row>
    <row r="1945">
      <c r="A1945" s="26"/>
      <c r="B1945" s="24"/>
      <c r="C1945" s="24"/>
      <c r="D1945" s="26"/>
      <c r="E1945" s="26"/>
      <c r="F1945" s="26"/>
      <c r="G1945" s="24"/>
      <c r="H1945" s="611"/>
      <c r="I1945" s="611"/>
      <c r="J1945" s="612"/>
      <c r="K1945" s="26"/>
      <c r="L1945" s="24"/>
      <c r="M1945" s="26"/>
      <c r="N1945" s="613"/>
      <c r="Q1945" s="26"/>
      <c r="R1945" s="613"/>
    </row>
    <row r="1946">
      <c r="A1946" s="26"/>
      <c r="B1946" s="24"/>
      <c r="C1946" s="24"/>
      <c r="D1946" s="26"/>
      <c r="E1946" s="26"/>
      <c r="F1946" s="26"/>
      <c r="G1946" s="24"/>
      <c r="H1946" s="611"/>
      <c r="I1946" s="611"/>
      <c r="J1946" s="612"/>
      <c r="K1946" s="26"/>
      <c r="L1946" s="24"/>
      <c r="M1946" s="26"/>
      <c r="N1946" s="613"/>
      <c r="Q1946" s="26"/>
      <c r="R1946" s="613"/>
    </row>
    <row r="1947">
      <c r="A1947" s="26"/>
      <c r="B1947" s="24"/>
      <c r="C1947" s="24"/>
      <c r="D1947" s="26"/>
      <c r="E1947" s="26"/>
      <c r="F1947" s="26"/>
      <c r="G1947" s="24"/>
      <c r="H1947" s="611"/>
      <c r="I1947" s="611"/>
      <c r="J1947" s="612"/>
      <c r="K1947" s="26"/>
      <c r="L1947" s="24"/>
      <c r="M1947" s="26"/>
      <c r="N1947" s="613"/>
      <c r="Q1947" s="26"/>
      <c r="R1947" s="613"/>
    </row>
    <row r="1948">
      <c r="A1948" s="26"/>
      <c r="B1948" s="24"/>
      <c r="C1948" s="24"/>
      <c r="D1948" s="26"/>
      <c r="E1948" s="26"/>
      <c r="F1948" s="26"/>
      <c r="G1948" s="24"/>
      <c r="H1948" s="611"/>
      <c r="I1948" s="611"/>
      <c r="J1948" s="612"/>
      <c r="K1948" s="26"/>
      <c r="L1948" s="24"/>
      <c r="M1948" s="26"/>
      <c r="N1948" s="613"/>
      <c r="Q1948" s="26"/>
      <c r="R1948" s="613"/>
    </row>
    <row r="1949">
      <c r="A1949" s="26"/>
      <c r="B1949" s="24"/>
      <c r="C1949" s="24"/>
      <c r="D1949" s="26"/>
      <c r="E1949" s="26"/>
      <c r="F1949" s="26"/>
      <c r="G1949" s="24"/>
      <c r="H1949" s="611"/>
      <c r="I1949" s="611"/>
      <c r="J1949" s="612"/>
      <c r="K1949" s="26"/>
      <c r="L1949" s="24"/>
      <c r="M1949" s="26"/>
      <c r="N1949" s="613"/>
      <c r="Q1949" s="26"/>
      <c r="R1949" s="613"/>
    </row>
    <row r="1950">
      <c r="A1950" s="26"/>
      <c r="B1950" s="24"/>
      <c r="C1950" s="24"/>
      <c r="D1950" s="26"/>
      <c r="E1950" s="26"/>
      <c r="F1950" s="26"/>
      <c r="G1950" s="24"/>
      <c r="H1950" s="611"/>
      <c r="I1950" s="611"/>
      <c r="J1950" s="612"/>
      <c r="K1950" s="26"/>
      <c r="L1950" s="24"/>
      <c r="M1950" s="26"/>
      <c r="N1950" s="613"/>
      <c r="Q1950" s="26"/>
      <c r="R1950" s="613"/>
    </row>
    <row r="1951">
      <c r="A1951" s="26"/>
      <c r="B1951" s="24"/>
      <c r="C1951" s="24"/>
      <c r="D1951" s="26"/>
      <c r="E1951" s="26"/>
      <c r="F1951" s="26"/>
      <c r="G1951" s="24"/>
      <c r="H1951" s="611"/>
      <c r="I1951" s="611"/>
      <c r="J1951" s="612"/>
      <c r="K1951" s="26"/>
      <c r="L1951" s="24"/>
      <c r="M1951" s="26"/>
      <c r="N1951" s="613"/>
      <c r="Q1951" s="26"/>
      <c r="R1951" s="613"/>
    </row>
    <row r="1952">
      <c r="A1952" s="26"/>
      <c r="B1952" s="24"/>
      <c r="C1952" s="24"/>
      <c r="D1952" s="26"/>
      <c r="E1952" s="26"/>
      <c r="F1952" s="26"/>
      <c r="G1952" s="24"/>
      <c r="H1952" s="611"/>
      <c r="I1952" s="611"/>
      <c r="J1952" s="612"/>
      <c r="K1952" s="26"/>
      <c r="L1952" s="24"/>
      <c r="M1952" s="26"/>
      <c r="N1952" s="613"/>
      <c r="Q1952" s="26"/>
      <c r="R1952" s="613"/>
    </row>
    <row r="1953">
      <c r="A1953" s="26"/>
      <c r="B1953" s="24"/>
      <c r="C1953" s="24"/>
      <c r="D1953" s="26"/>
      <c r="E1953" s="26"/>
      <c r="F1953" s="26"/>
      <c r="G1953" s="24"/>
      <c r="H1953" s="611"/>
      <c r="I1953" s="611"/>
      <c r="J1953" s="612"/>
      <c r="K1953" s="26"/>
      <c r="L1953" s="24"/>
      <c r="M1953" s="26"/>
      <c r="N1953" s="613"/>
      <c r="Q1953" s="26"/>
      <c r="R1953" s="613"/>
    </row>
    <row r="1954">
      <c r="A1954" s="26"/>
      <c r="B1954" s="24"/>
      <c r="C1954" s="24"/>
      <c r="D1954" s="26"/>
      <c r="E1954" s="26"/>
      <c r="F1954" s="26"/>
      <c r="G1954" s="24"/>
      <c r="H1954" s="611"/>
      <c r="I1954" s="611"/>
      <c r="J1954" s="612"/>
      <c r="K1954" s="26"/>
      <c r="L1954" s="24"/>
      <c r="M1954" s="26"/>
      <c r="N1954" s="613"/>
      <c r="Q1954" s="26"/>
      <c r="R1954" s="613"/>
    </row>
    <row r="1955">
      <c r="A1955" s="26"/>
      <c r="B1955" s="24"/>
      <c r="C1955" s="24"/>
      <c r="D1955" s="26"/>
      <c r="E1955" s="26"/>
      <c r="F1955" s="26"/>
      <c r="G1955" s="24"/>
      <c r="H1955" s="611"/>
      <c r="I1955" s="611"/>
      <c r="J1955" s="612"/>
      <c r="K1955" s="26"/>
      <c r="L1955" s="24"/>
      <c r="M1955" s="26"/>
      <c r="N1955" s="613"/>
      <c r="Q1955" s="26"/>
      <c r="R1955" s="613"/>
    </row>
    <row r="1956">
      <c r="A1956" s="26"/>
      <c r="B1956" s="24"/>
      <c r="C1956" s="24"/>
      <c r="D1956" s="26"/>
      <c r="E1956" s="26"/>
      <c r="F1956" s="26"/>
      <c r="G1956" s="24"/>
      <c r="H1956" s="611"/>
      <c r="I1956" s="611"/>
      <c r="J1956" s="612"/>
      <c r="K1956" s="26"/>
      <c r="L1956" s="24"/>
      <c r="M1956" s="26"/>
      <c r="N1956" s="613"/>
      <c r="Q1956" s="26"/>
      <c r="R1956" s="613"/>
    </row>
    <row r="1957">
      <c r="A1957" s="26"/>
      <c r="B1957" s="24"/>
      <c r="C1957" s="24"/>
      <c r="D1957" s="26"/>
      <c r="E1957" s="26"/>
      <c r="F1957" s="26"/>
      <c r="G1957" s="24"/>
      <c r="H1957" s="611"/>
      <c r="I1957" s="611"/>
      <c r="J1957" s="612"/>
      <c r="K1957" s="26"/>
      <c r="L1957" s="24"/>
      <c r="M1957" s="26"/>
      <c r="N1957" s="613"/>
      <c r="Q1957" s="26"/>
      <c r="R1957" s="613"/>
    </row>
    <row r="1958">
      <c r="A1958" s="26"/>
      <c r="B1958" s="24"/>
      <c r="C1958" s="24"/>
      <c r="D1958" s="26"/>
      <c r="E1958" s="26"/>
      <c r="F1958" s="26"/>
      <c r="G1958" s="24"/>
      <c r="H1958" s="611"/>
      <c r="I1958" s="611"/>
      <c r="J1958" s="612"/>
      <c r="K1958" s="26"/>
      <c r="L1958" s="24"/>
      <c r="M1958" s="26"/>
      <c r="N1958" s="613"/>
      <c r="Q1958" s="26"/>
      <c r="R1958" s="613"/>
    </row>
    <row r="1959">
      <c r="A1959" s="26"/>
      <c r="B1959" s="24"/>
      <c r="C1959" s="24"/>
      <c r="D1959" s="26"/>
      <c r="E1959" s="26"/>
      <c r="F1959" s="26"/>
      <c r="G1959" s="24"/>
      <c r="H1959" s="611"/>
      <c r="I1959" s="611"/>
      <c r="J1959" s="612"/>
      <c r="K1959" s="26"/>
      <c r="L1959" s="24"/>
      <c r="M1959" s="26"/>
      <c r="N1959" s="613"/>
      <c r="Q1959" s="26"/>
      <c r="R1959" s="613"/>
    </row>
    <row r="1960">
      <c r="A1960" s="26"/>
      <c r="B1960" s="24"/>
      <c r="C1960" s="24"/>
      <c r="D1960" s="26"/>
      <c r="E1960" s="26"/>
      <c r="F1960" s="26"/>
      <c r="G1960" s="24"/>
      <c r="H1960" s="611"/>
      <c r="I1960" s="611"/>
      <c r="J1960" s="612"/>
      <c r="K1960" s="26"/>
      <c r="L1960" s="24"/>
      <c r="M1960" s="26"/>
      <c r="N1960" s="613"/>
      <c r="Q1960" s="26"/>
      <c r="R1960" s="613"/>
    </row>
    <row r="1961">
      <c r="A1961" s="26"/>
      <c r="B1961" s="24"/>
      <c r="C1961" s="24"/>
      <c r="D1961" s="26"/>
      <c r="E1961" s="26"/>
      <c r="F1961" s="26"/>
      <c r="G1961" s="24"/>
      <c r="H1961" s="611"/>
      <c r="I1961" s="611"/>
      <c r="J1961" s="612"/>
      <c r="K1961" s="26"/>
      <c r="L1961" s="24"/>
      <c r="M1961" s="26"/>
      <c r="N1961" s="613"/>
      <c r="Q1961" s="26"/>
      <c r="R1961" s="613"/>
    </row>
    <row r="1962">
      <c r="A1962" s="26"/>
      <c r="B1962" s="24"/>
      <c r="C1962" s="24"/>
      <c r="D1962" s="26"/>
      <c r="E1962" s="26"/>
      <c r="F1962" s="26"/>
      <c r="G1962" s="24"/>
      <c r="H1962" s="611"/>
      <c r="I1962" s="611"/>
      <c r="J1962" s="612"/>
      <c r="K1962" s="26"/>
      <c r="L1962" s="24"/>
      <c r="M1962" s="26"/>
      <c r="N1962" s="613"/>
      <c r="Q1962" s="26"/>
      <c r="R1962" s="613"/>
    </row>
    <row r="1963">
      <c r="A1963" s="26"/>
      <c r="B1963" s="24"/>
      <c r="C1963" s="24"/>
      <c r="D1963" s="26"/>
      <c r="E1963" s="26"/>
      <c r="F1963" s="26"/>
      <c r="G1963" s="24"/>
      <c r="H1963" s="611"/>
      <c r="I1963" s="611"/>
      <c r="J1963" s="612"/>
      <c r="K1963" s="26"/>
      <c r="L1963" s="24"/>
      <c r="M1963" s="26"/>
      <c r="N1963" s="613"/>
      <c r="Q1963" s="26"/>
      <c r="R1963" s="613"/>
    </row>
    <row r="1964">
      <c r="A1964" s="26"/>
      <c r="B1964" s="24"/>
      <c r="C1964" s="24"/>
      <c r="D1964" s="26"/>
      <c r="E1964" s="26"/>
      <c r="F1964" s="26"/>
      <c r="G1964" s="24"/>
      <c r="H1964" s="611"/>
      <c r="I1964" s="611"/>
      <c r="J1964" s="612"/>
      <c r="K1964" s="26"/>
      <c r="L1964" s="24"/>
      <c r="M1964" s="26"/>
      <c r="N1964" s="613"/>
      <c r="Q1964" s="26"/>
      <c r="R1964" s="613"/>
    </row>
    <row r="1965">
      <c r="A1965" s="26"/>
      <c r="B1965" s="24"/>
      <c r="C1965" s="24"/>
      <c r="D1965" s="26"/>
      <c r="E1965" s="26"/>
      <c r="F1965" s="26"/>
      <c r="G1965" s="24"/>
      <c r="H1965" s="611"/>
      <c r="I1965" s="611"/>
      <c r="J1965" s="612"/>
      <c r="K1965" s="26"/>
      <c r="L1965" s="24"/>
      <c r="M1965" s="26"/>
      <c r="N1965" s="613"/>
      <c r="Q1965" s="26"/>
      <c r="R1965" s="613"/>
    </row>
    <row r="1966">
      <c r="A1966" s="26"/>
      <c r="B1966" s="24"/>
      <c r="C1966" s="24"/>
      <c r="D1966" s="26"/>
      <c r="E1966" s="26"/>
      <c r="F1966" s="26"/>
      <c r="G1966" s="24"/>
      <c r="H1966" s="611"/>
      <c r="I1966" s="611"/>
      <c r="J1966" s="612"/>
      <c r="K1966" s="26"/>
      <c r="L1966" s="24"/>
      <c r="M1966" s="26"/>
      <c r="N1966" s="613"/>
      <c r="Q1966" s="26"/>
      <c r="R1966" s="613"/>
    </row>
    <row r="1967">
      <c r="A1967" s="26"/>
      <c r="B1967" s="24"/>
      <c r="C1967" s="24"/>
      <c r="D1967" s="26"/>
      <c r="E1967" s="26"/>
      <c r="F1967" s="26"/>
      <c r="G1967" s="24"/>
      <c r="H1967" s="611"/>
      <c r="I1967" s="611"/>
      <c r="J1967" s="612"/>
      <c r="K1967" s="26"/>
      <c r="L1967" s="24"/>
      <c r="M1967" s="26"/>
      <c r="N1967" s="613"/>
      <c r="Q1967" s="26"/>
      <c r="R1967" s="613"/>
    </row>
    <row r="1968">
      <c r="A1968" s="26"/>
      <c r="B1968" s="24"/>
      <c r="C1968" s="24"/>
      <c r="D1968" s="26"/>
      <c r="E1968" s="26"/>
      <c r="F1968" s="26"/>
      <c r="G1968" s="24"/>
      <c r="H1968" s="611"/>
      <c r="I1968" s="611"/>
      <c r="J1968" s="612"/>
      <c r="K1968" s="26"/>
      <c r="L1968" s="24"/>
      <c r="M1968" s="26"/>
      <c r="N1968" s="613"/>
      <c r="Q1968" s="26"/>
      <c r="R1968" s="613"/>
    </row>
    <row r="1969">
      <c r="A1969" s="26"/>
      <c r="B1969" s="24"/>
      <c r="C1969" s="24"/>
      <c r="D1969" s="26"/>
      <c r="E1969" s="26"/>
      <c r="F1969" s="26"/>
      <c r="G1969" s="24"/>
      <c r="H1969" s="611"/>
      <c r="I1969" s="611"/>
      <c r="J1969" s="612"/>
      <c r="K1969" s="26"/>
      <c r="L1969" s="24"/>
      <c r="M1969" s="26"/>
      <c r="N1969" s="613"/>
      <c r="Q1969" s="26"/>
      <c r="R1969" s="613"/>
    </row>
    <row r="1970">
      <c r="A1970" s="26"/>
      <c r="B1970" s="24"/>
      <c r="C1970" s="24"/>
      <c r="D1970" s="26"/>
      <c r="E1970" s="26"/>
      <c r="F1970" s="26"/>
      <c r="G1970" s="24"/>
      <c r="H1970" s="611"/>
      <c r="I1970" s="611"/>
      <c r="J1970" s="612"/>
      <c r="K1970" s="26"/>
      <c r="L1970" s="24"/>
      <c r="M1970" s="26"/>
      <c r="N1970" s="613"/>
      <c r="Q1970" s="26"/>
      <c r="R1970" s="613"/>
    </row>
    <row r="1971">
      <c r="A1971" s="26"/>
      <c r="B1971" s="24"/>
      <c r="C1971" s="24"/>
      <c r="D1971" s="26"/>
      <c r="E1971" s="26"/>
      <c r="F1971" s="26"/>
      <c r="G1971" s="24"/>
      <c r="H1971" s="611"/>
      <c r="I1971" s="611"/>
      <c r="J1971" s="612"/>
      <c r="K1971" s="26"/>
      <c r="L1971" s="24"/>
      <c r="M1971" s="26"/>
      <c r="N1971" s="613"/>
      <c r="Q1971" s="26"/>
      <c r="R1971" s="613"/>
    </row>
    <row r="1972">
      <c r="A1972" s="26"/>
      <c r="B1972" s="24"/>
      <c r="C1972" s="24"/>
      <c r="D1972" s="26"/>
      <c r="E1972" s="26"/>
      <c r="F1972" s="26"/>
      <c r="G1972" s="24"/>
      <c r="H1972" s="611"/>
      <c r="I1972" s="611"/>
      <c r="J1972" s="612"/>
      <c r="K1972" s="26"/>
      <c r="L1972" s="24"/>
      <c r="M1972" s="26"/>
      <c r="N1972" s="613"/>
      <c r="Q1972" s="26"/>
      <c r="R1972" s="613"/>
    </row>
    <row r="1973">
      <c r="A1973" s="26"/>
      <c r="B1973" s="24"/>
      <c r="C1973" s="24"/>
      <c r="D1973" s="26"/>
      <c r="E1973" s="26"/>
      <c r="F1973" s="26"/>
      <c r="G1973" s="24"/>
      <c r="H1973" s="611"/>
      <c r="I1973" s="611"/>
      <c r="J1973" s="612"/>
      <c r="K1973" s="26"/>
      <c r="L1973" s="24"/>
      <c r="M1973" s="26"/>
      <c r="N1973" s="613"/>
      <c r="Q1973" s="26"/>
      <c r="R1973" s="613"/>
    </row>
    <row r="1974">
      <c r="A1974" s="26"/>
      <c r="B1974" s="24"/>
      <c r="C1974" s="24"/>
      <c r="D1974" s="26"/>
      <c r="E1974" s="26"/>
      <c r="F1974" s="26"/>
      <c r="G1974" s="24"/>
      <c r="H1974" s="611"/>
      <c r="I1974" s="611"/>
      <c r="J1974" s="612"/>
      <c r="K1974" s="26"/>
      <c r="L1974" s="24"/>
      <c r="M1974" s="26"/>
      <c r="N1974" s="613"/>
      <c r="Q1974" s="26"/>
      <c r="R1974" s="613"/>
    </row>
    <row r="1975">
      <c r="A1975" s="26"/>
      <c r="B1975" s="24"/>
      <c r="C1975" s="24"/>
      <c r="D1975" s="26"/>
      <c r="E1975" s="26"/>
      <c r="F1975" s="26"/>
      <c r="G1975" s="24"/>
      <c r="H1975" s="611"/>
      <c r="I1975" s="611"/>
      <c r="J1975" s="612"/>
      <c r="K1975" s="26"/>
      <c r="L1975" s="24"/>
      <c r="M1975" s="26"/>
      <c r="N1975" s="613"/>
      <c r="Q1975" s="26"/>
      <c r="R1975" s="613"/>
    </row>
    <row r="1976">
      <c r="A1976" s="26"/>
      <c r="B1976" s="24"/>
      <c r="C1976" s="24"/>
      <c r="D1976" s="26"/>
      <c r="E1976" s="26"/>
      <c r="F1976" s="26"/>
      <c r="G1976" s="24"/>
      <c r="H1976" s="611"/>
      <c r="I1976" s="611"/>
      <c r="J1976" s="612"/>
      <c r="K1976" s="26"/>
      <c r="L1976" s="24"/>
      <c r="M1976" s="26"/>
      <c r="N1976" s="613"/>
      <c r="Q1976" s="26"/>
      <c r="R1976" s="613"/>
    </row>
    <row r="1977">
      <c r="A1977" s="26"/>
      <c r="B1977" s="24"/>
      <c r="C1977" s="24"/>
      <c r="D1977" s="26"/>
      <c r="E1977" s="26"/>
      <c r="F1977" s="26"/>
      <c r="G1977" s="24"/>
      <c r="H1977" s="611"/>
      <c r="I1977" s="611"/>
      <c r="J1977" s="612"/>
      <c r="K1977" s="26"/>
      <c r="L1977" s="24"/>
      <c r="M1977" s="26"/>
      <c r="N1977" s="613"/>
      <c r="Q1977" s="26"/>
      <c r="R1977" s="613"/>
    </row>
    <row r="1978">
      <c r="A1978" s="26"/>
      <c r="B1978" s="24"/>
      <c r="C1978" s="24"/>
      <c r="D1978" s="26"/>
      <c r="E1978" s="26"/>
      <c r="F1978" s="26"/>
      <c r="G1978" s="24"/>
      <c r="H1978" s="611"/>
      <c r="I1978" s="611"/>
      <c r="J1978" s="612"/>
      <c r="K1978" s="26"/>
      <c r="L1978" s="24"/>
      <c r="M1978" s="26"/>
      <c r="N1978" s="613"/>
      <c r="Q1978" s="26"/>
      <c r="R1978" s="613"/>
    </row>
    <row r="1979">
      <c r="A1979" s="26"/>
      <c r="B1979" s="24"/>
      <c r="C1979" s="24"/>
      <c r="D1979" s="26"/>
      <c r="E1979" s="26"/>
      <c r="F1979" s="26"/>
      <c r="G1979" s="24"/>
      <c r="H1979" s="611"/>
      <c r="I1979" s="611"/>
      <c r="J1979" s="612"/>
      <c r="K1979" s="26"/>
      <c r="L1979" s="24"/>
      <c r="M1979" s="26"/>
      <c r="N1979" s="613"/>
      <c r="Q1979" s="26"/>
      <c r="R1979" s="613"/>
    </row>
    <row r="1980">
      <c r="A1980" s="26"/>
      <c r="B1980" s="24"/>
      <c r="C1980" s="24"/>
      <c r="D1980" s="26"/>
      <c r="E1980" s="26"/>
      <c r="F1980" s="26"/>
      <c r="G1980" s="24"/>
      <c r="H1980" s="611"/>
      <c r="I1980" s="611"/>
      <c r="J1980" s="612"/>
      <c r="K1980" s="26"/>
      <c r="L1980" s="24"/>
      <c r="M1980" s="26"/>
      <c r="N1980" s="613"/>
      <c r="Q1980" s="26"/>
      <c r="R1980" s="613"/>
    </row>
    <row r="1981">
      <c r="A1981" s="26"/>
      <c r="B1981" s="24"/>
      <c r="C1981" s="24"/>
      <c r="D1981" s="26"/>
      <c r="E1981" s="26"/>
      <c r="F1981" s="26"/>
      <c r="G1981" s="24"/>
      <c r="H1981" s="611"/>
      <c r="I1981" s="611"/>
      <c r="J1981" s="612"/>
      <c r="K1981" s="26"/>
      <c r="L1981" s="24"/>
      <c r="M1981" s="26"/>
      <c r="N1981" s="613"/>
      <c r="Q1981" s="26"/>
      <c r="R1981" s="613"/>
    </row>
    <row r="1982">
      <c r="A1982" s="26"/>
      <c r="B1982" s="24"/>
      <c r="C1982" s="24"/>
      <c r="D1982" s="26"/>
      <c r="E1982" s="26"/>
      <c r="F1982" s="26"/>
      <c r="G1982" s="24"/>
      <c r="H1982" s="611"/>
      <c r="I1982" s="611"/>
      <c r="J1982" s="612"/>
      <c r="K1982" s="26"/>
      <c r="L1982" s="24"/>
      <c r="M1982" s="26"/>
      <c r="N1982" s="613"/>
      <c r="Q1982" s="26"/>
      <c r="R1982" s="613"/>
    </row>
    <row r="1983">
      <c r="A1983" s="26"/>
      <c r="B1983" s="24"/>
      <c r="C1983" s="24"/>
      <c r="D1983" s="26"/>
      <c r="E1983" s="26"/>
      <c r="F1983" s="26"/>
      <c r="G1983" s="24"/>
      <c r="H1983" s="611"/>
      <c r="I1983" s="611"/>
      <c r="J1983" s="612"/>
      <c r="K1983" s="26"/>
      <c r="L1983" s="24"/>
      <c r="M1983" s="26"/>
      <c r="N1983" s="613"/>
      <c r="Q1983" s="26"/>
      <c r="R1983" s="613"/>
    </row>
    <row r="1984">
      <c r="A1984" s="26"/>
      <c r="B1984" s="24"/>
      <c r="C1984" s="24"/>
      <c r="D1984" s="26"/>
      <c r="E1984" s="26"/>
      <c r="F1984" s="26"/>
      <c r="G1984" s="24"/>
      <c r="H1984" s="611"/>
      <c r="I1984" s="611"/>
      <c r="J1984" s="612"/>
      <c r="K1984" s="26"/>
      <c r="L1984" s="24"/>
      <c r="M1984" s="26"/>
      <c r="N1984" s="613"/>
      <c r="Q1984" s="26"/>
      <c r="R1984" s="613"/>
    </row>
    <row r="1985">
      <c r="A1985" s="26"/>
      <c r="B1985" s="24"/>
      <c r="C1985" s="24"/>
      <c r="D1985" s="26"/>
      <c r="E1985" s="26"/>
      <c r="F1985" s="26"/>
      <c r="G1985" s="24"/>
      <c r="H1985" s="611"/>
      <c r="I1985" s="611"/>
      <c r="J1985" s="612"/>
      <c r="K1985" s="26"/>
      <c r="L1985" s="24"/>
      <c r="M1985" s="26"/>
      <c r="N1985" s="613"/>
      <c r="Q1985" s="26"/>
      <c r="R1985" s="613"/>
    </row>
    <row r="1986">
      <c r="A1986" s="26"/>
      <c r="B1986" s="24"/>
      <c r="C1986" s="24"/>
      <c r="D1986" s="26"/>
      <c r="E1986" s="26"/>
      <c r="F1986" s="26"/>
      <c r="G1986" s="24"/>
      <c r="H1986" s="611"/>
      <c r="I1986" s="611"/>
      <c r="J1986" s="612"/>
      <c r="K1986" s="26"/>
      <c r="L1986" s="24"/>
      <c r="M1986" s="26"/>
      <c r="N1986" s="613"/>
      <c r="Q1986" s="26"/>
      <c r="R1986" s="613"/>
    </row>
    <row r="1987">
      <c r="A1987" s="26"/>
      <c r="B1987" s="24"/>
      <c r="C1987" s="24"/>
      <c r="D1987" s="26"/>
      <c r="E1987" s="26"/>
      <c r="F1987" s="26"/>
      <c r="G1987" s="24"/>
      <c r="H1987" s="611"/>
      <c r="I1987" s="611"/>
      <c r="J1987" s="612"/>
      <c r="K1987" s="26"/>
      <c r="L1987" s="24"/>
      <c r="M1987" s="26"/>
      <c r="N1987" s="613"/>
      <c r="Q1987" s="26"/>
      <c r="R1987" s="613"/>
    </row>
    <row r="1988">
      <c r="A1988" s="26"/>
      <c r="B1988" s="24"/>
      <c r="C1988" s="24"/>
      <c r="D1988" s="26"/>
      <c r="E1988" s="26"/>
      <c r="F1988" s="26"/>
      <c r="G1988" s="24"/>
      <c r="H1988" s="611"/>
      <c r="I1988" s="611"/>
      <c r="J1988" s="612"/>
      <c r="K1988" s="26"/>
      <c r="L1988" s="24"/>
      <c r="M1988" s="26"/>
      <c r="N1988" s="613"/>
      <c r="Q1988" s="26"/>
      <c r="R1988" s="613"/>
    </row>
    <row r="1989">
      <c r="A1989" s="26"/>
      <c r="B1989" s="24"/>
      <c r="C1989" s="24"/>
      <c r="D1989" s="26"/>
      <c r="E1989" s="26"/>
      <c r="F1989" s="26"/>
      <c r="G1989" s="24"/>
      <c r="H1989" s="611"/>
      <c r="I1989" s="611"/>
      <c r="J1989" s="612"/>
      <c r="K1989" s="26"/>
      <c r="L1989" s="24"/>
      <c r="M1989" s="26"/>
      <c r="N1989" s="613"/>
      <c r="Q1989" s="26"/>
      <c r="R1989" s="613"/>
    </row>
    <row r="1990">
      <c r="A1990" s="26"/>
      <c r="B1990" s="24"/>
      <c r="C1990" s="24"/>
      <c r="D1990" s="26"/>
      <c r="E1990" s="26"/>
      <c r="F1990" s="26"/>
      <c r="G1990" s="24"/>
      <c r="H1990" s="611"/>
      <c r="I1990" s="611"/>
      <c r="J1990" s="612"/>
      <c r="K1990" s="26"/>
      <c r="L1990" s="24"/>
      <c r="M1990" s="26"/>
      <c r="N1990" s="613"/>
      <c r="Q1990" s="26"/>
      <c r="R1990" s="613"/>
    </row>
    <row r="1991">
      <c r="A1991" s="26"/>
      <c r="B1991" s="24"/>
      <c r="C1991" s="24"/>
      <c r="D1991" s="26"/>
      <c r="E1991" s="26"/>
      <c r="F1991" s="26"/>
      <c r="G1991" s="24"/>
      <c r="H1991" s="611"/>
      <c r="I1991" s="611"/>
      <c r="J1991" s="612"/>
      <c r="K1991" s="26"/>
      <c r="L1991" s="24"/>
      <c r="M1991" s="26"/>
      <c r="N1991" s="613"/>
      <c r="Q1991" s="26"/>
      <c r="R1991" s="613"/>
    </row>
    <row r="1992">
      <c r="A1992" s="26"/>
      <c r="B1992" s="24"/>
      <c r="C1992" s="24"/>
      <c r="D1992" s="26"/>
      <c r="E1992" s="26"/>
      <c r="F1992" s="26"/>
      <c r="G1992" s="24"/>
      <c r="H1992" s="611"/>
      <c r="I1992" s="611"/>
      <c r="J1992" s="612"/>
      <c r="K1992" s="26"/>
      <c r="L1992" s="24"/>
      <c r="M1992" s="26"/>
      <c r="N1992" s="613"/>
      <c r="Q1992" s="26"/>
      <c r="R1992" s="613"/>
    </row>
    <row r="1993">
      <c r="A1993" s="26"/>
      <c r="B1993" s="24"/>
      <c r="C1993" s="24"/>
      <c r="D1993" s="26"/>
      <c r="E1993" s="26"/>
      <c r="F1993" s="26"/>
      <c r="G1993" s="24"/>
      <c r="H1993" s="611"/>
      <c r="I1993" s="611"/>
      <c r="J1993" s="612"/>
      <c r="K1993" s="26"/>
      <c r="L1993" s="24"/>
      <c r="M1993" s="26"/>
      <c r="N1993" s="613"/>
      <c r="Q1993" s="26"/>
      <c r="R1993" s="613"/>
    </row>
    <row r="1994">
      <c r="A1994" s="26"/>
      <c r="B1994" s="24"/>
      <c r="C1994" s="24"/>
      <c r="D1994" s="26"/>
      <c r="E1994" s="26"/>
      <c r="F1994" s="26"/>
      <c r="G1994" s="24"/>
      <c r="H1994" s="611"/>
      <c r="I1994" s="611"/>
      <c r="J1994" s="612"/>
      <c r="K1994" s="26"/>
      <c r="L1994" s="24"/>
      <c r="M1994" s="26"/>
      <c r="N1994" s="613"/>
      <c r="Q1994" s="26"/>
      <c r="R1994" s="613"/>
    </row>
    <row r="1995">
      <c r="A1995" s="26"/>
      <c r="B1995" s="24"/>
      <c r="C1995" s="24"/>
      <c r="D1995" s="26"/>
      <c r="E1995" s="26"/>
      <c r="F1995" s="26"/>
      <c r="G1995" s="24"/>
      <c r="H1995" s="611"/>
      <c r="I1995" s="611"/>
      <c r="J1995" s="612"/>
      <c r="K1995" s="26"/>
      <c r="L1995" s="24"/>
      <c r="M1995" s="26"/>
      <c r="N1995" s="613"/>
      <c r="Q1995" s="26"/>
      <c r="R1995" s="613"/>
    </row>
    <row r="1996">
      <c r="A1996" s="26"/>
      <c r="B1996" s="24"/>
      <c r="C1996" s="24"/>
      <c r="D1996" s="26"/>
      <c r="E1996" s="26"/>
      <c r="F1996" s="26"/>
      <c r="G1996" s="24"/>
      <c r="H1996" s="611"/>
      <c r="I1996" s="611"/>
      <c r="J1996" s="612"/>
      <c r="K1996" s="26"/>
      <c r="L1996" s="24"/>
      <c r="M1996" s="26"/>
      <c r="N1996" s="613"/>
      <c r="Q1996" s="26"/>
      <c r="R1996" s="613"/>
    </row>
    <row r="1997">
      <c r="A1997" s="26"/>
      <c r="B1997" s="24"/>
      <c r="C1997" s="24"/>
      <c r="D1997" s="26"/>
      <c r="E1997" s="26"/>
      <c r="F1997" s="26"/>
      <c r="G1997" s="24"/>
      <c r="H1997" s="611"/>
      <c r="I1997" s="611"/>
      <c r="J1997" s="612"/>
      <c r="K1997" s="26"/>
      <c r="L1997" s="24"/>
      <c r="M1997" s="26"/>
      <c r="N1997" s="613"/>
      <c r="Q1997" s="26"/>
      <c r="R1997" s="613"/>
    </row>
    <row r="1998">
      <c r="A1998" s="26"/>
      <c r="B1998" s="24"/>
      <c r="C1998" s="24"/>
      <c r="D1998" s="26"/>
      <c r="E1998" s="26"/>
      <c r="F1998" s="26"/>
      <c r="G1998" s="24"/>
      <c r="H1998" s="611"/>
      <c r="I1998" s="611"/>
      <c r="J1998" s="612"/>
      <c r="K1998" s="26"/>
      <c r="L1998" s="24"/>
      <c r="M1998" s="26"/>
      <c r="N1998" s="613"/>
      <c r="Q1998" s="26"/>
      <c r="R1998" s="613"/>
    </row>
    <row r="1999">
      <c r="A1999" s="26"/>
      <c r="B1999" s="24"/>
      <c r="C1999" s="24"/>
      <c r="D1999" s="26"/>
      <c r="E1999" s="26"/>
      <c r="F1999" s="26"/>
      <c r="G1999" s="24"/>
      <c r="H1999" s="611"/>
      <c r="I1999" s="611"/>
      <c r="J1999" s="612"/>
      <c r="K1999" s="26"/>
      <c r="L1999" s="24"/>
      <c r="M1999" s="26"/>
      <c r="N1999" s="613"/>
      <c r="Q1999" s="26"/>
      <c r="R1999" s="613"/>
    </row>
    <row r="2000">
      <c r="A2000" s="26"/>
      <c r="B2000" s="24"/>
      <c r="C2000" s="24"/>
      <c r="D2000" s="26"/>
      <c r="E2000" s="26"/>
      <c r="F2000" s="26"/>
      <c r="G2000" s="24"/>
      <c r="H2000" s="611"/>
      <c r="I2000" s="611"/>
      <c r="J2000" s="612"/>
      <c r="K2000" s="26"/>
      <c r="L2000" s="24"/>
      <c r="M2000" s="26"/>
      <c r="N2000" s="613"/>
      <c r="Q2000" s="26"/>
      <c r="R2000" s="613"/>
    </row>
    <row r="2001">
      <c r="A2001" s="26"/>
      <c r="B2001" s="24"/>
      <c r="C2001" s="24"/>
      <c r="D2001" s="26"/>
      <c r="E2001" s="26"/>
      <c r="F2001" s="26"/>
      <c r="G2001" s="24"/>
      <c r="H2001" s="611"/>
      <c r="I2001" s="611"/>
      <c r="J2001" s="612"/>
      <c r="K2001" s="26"/>
      <c r="L2001" s="24"/>
      <c r="M2001" s="26"/>
      <c r="N2001" s="613"/>
      <c r="Q2001" s="26"/>
      <c r="R2001" s="613"/>
    </row>
    <row r="2002">
      <c r="A2002" s="26"/>
      <c r="B2002" s="24"/>
      <c r="C2002" s="24"/>
      <c r="D2002" s="26"/>
      <c r="E2002" s="26"/>
      <c r="F2002" s="26"/>
      <c r="G2002" s="24"/>
      <c r="H2002" s="611"/>
      <c r="I2002" s="611"/>
      <c r="J2002" s="612"/>
      <c r="K2002" s="26"/>
      <c r="L2002" s="24"/>
      <c r="M2002" s="26"/>
      <c r="N2002" s="613"/>
      <c r="Q2002" s="26"/>
      <c r="R2002" s="613"/>
    </row>
    <row r="2003">
      <c r="A2003" s="26"/>
      <c r="B2003" s="24"/>
      <c r="C2003" s="24"/>
      <c r="D2003" s="26"/>
      <c r="E2003" s="26"/>
      <c r="F2003" s="26"/>
      <c r="G2003" s="24"/>
      <c r="H2003" s="611"/>
      <c r="I2003" s="611"/>
      <c r="J2003" s="612"/>
      <c r="K2003" s="26"/>
      <c r="L2003" s="24"/>
      <c r="M2003" s="26"/>
      <c r="N2003" s="613"/>
      <c r="Q2003" s="26"/>
      <c r="R2003" s="613"/>
    </row>
    <row r="2004">
      <c r="A2004" s="26"/>
      <c r="B2004" s="24"/>
      <c r="C2004" s="24"/>
      <c r="D2004" s="26"/>
      <c r="E2004" s="26"/>
      <c r="F2004" s="26"/>
      <c r="G2004" s="24"/>
      <c r="H2004" s="611"/>
      <c r="I2004" s="611"/>
      <c r="J2004" s="612"/>
      <c r="K2004" s="26"/>
      <c r="L2004" s="24"/>
      <c r="M2004" s="26"/>
      <c r="N2004" s="613"/>
      <c r="Q2004" s="26"/>
      <c r="R2004" s="613"/>
    </row>
    <row r="2005">
      <c r="A2005" s="26"/>
      <c r="B2005" s="24"/>
      <c r="C2005" s="24"/>
      <c r="D2005" s="26"/>
      <c r="E2005" s="26"/>
      <c r="F2005" s="26"/>
      <c r="G2005" s="24"/>
      <c r="H2005" s="611"/>
      <c r="I2005" s="611"/>
      <c r="J2005" s="612"/>
      <c r="K2005" s="26"/>
      <c r="L2005" s="24"/>
      <c r="M2005" s="26"/>
      <c r="N2005" s="613"/>
      <c r="Q2005" s="26"/>
      <c r="R2005" s="613"/>
    </row>
    <row r="2006">
      <c r="A2006" s="26"/>
      <c r="B2006" s="24"/>
      <c r="C2006" s="24"/>
      <c r="D2006" s="26"/>
      <c r="E2006" s="26"/>
      <c r="F2006" s="26"/>
      <c r="G2006" s="24"/>
      <c r="H2006" s="611"/>
      <c r="I2006" s="611"/>
      <c r="J2006" s="612"/>
      <c r="K2006" s="26"/>
      <c r="L2006" s="24"/>
      <c r="M2006" s="26"/>
      <c r="N2006" s="613"/>
      <c r="Q2006" s="26"/>
      <c r="R2006" s="613"/>
    </row>
    <row r="2007">
      <c r="A2007" s="26"/>
      <c r="B2007" s="24"/>
      <c r="C2007" s="24"/>
      <c r="D2007" s="26"/>
      <c r="E2007" s="26"/>
      <c r="F2007" s="26"/>
      <c r="G2007" s="24"/>
      <c r="H2007" s="611"/>
      <c r="I2007" s="611"/>
      <c r="J2007" s="612"/>
      <c r="K2007" s="26"/>
      <c r="L2007" s="24"/>
      <c r="M2007" s="26"/>
      <c r="N2007" s="613"/>
      <c r="Q2007" s="26"/>
      <c r="R2007" s="613"/>
    </row>
    <row r="2008">
      <c r="A2008" s="26"/>
      <c r="B2008" s="24"/>
      <c r="C2008" s="24"/>
      <c r="D2008" s="26"/>
      <c r="E2008" s="26"/>
      <c r="F2008" s="26"/>
      <c r="G2008" s="24"/>
      <c r="H2008" s="611"/>
      <c r="I2008" s="611"/>
      <c r="J2008" s="612"/>
      <c r="K2008" s="26"/>
      <c r="L2008" s="24"/>
      <c r="M2008" s="26"/>
      <c r="N2008" s="613"/>
      <c r="Q2008" s="26"/>
      <c r="R2008" s="613"/>
    </row>
    <row r="2009">
      <c r="A2009" s="26"/>
      <c r="B2009" s="24"/>
      <c r="C2009" s="24"/>
      <c r="D2009" s="26"/>
      <c r="E2009" s="26"/>
      <c r="F2009" s="26"/>
      <c r="G2009" s="24"/>
      <c r="H2009" s="611"/>
      <c r="I2009" s="611"/>
      <c r="J2009" s="612"/>
      <c r="K2009" s="26"/>
      <c r="L2009" s="24"/>
      <c r="M2009" s="26"/>
      <c r="N2009" s="613"/>
      <c r="Q2009" s="26"/>
      <c r="R2009" s="613"/>
    </row>
    <row r="2010">
      <c r="A2010" s="26"/>
      <c r="B2010" s="24"/>
      <c r="C2010" s="24"/>
      <c r="D2010" s="26"/>
      <c r="E2010" s="26"/>
      <c r="F2010" s="26"/>
      <c r="G2010" s="24"/>
      <c r="H2010" s="611"/>
      <c r="I2010" s="611"/>
      <c r="J2010" s="612"/>
      <c r="K2010" s="26"/>
      <c r="L2010" s="24"/>
      <c r="M2010" s="26"/>
      <c r="N2010" s="613"/>
      <c r="Q2010" s="26"/>
      <c r="R2010" s="613"/>
    </row>
    <row r="2011">
      <c r="A2011" s="26"/>
      <c r="B2011" s="24"/>
      <c r="C2011" s="24"/>
      <c r="D2011" s="26"/>
      <c r="E2011" s="26"/>
      <c r="F2011" s="26"/>
      <c r="G2011" s="24"/>
      <c r="H2011" s="611"/>
      <c r="I2011" s="611"/>
      <c r="J2011" s="612"/>
      <c r="K2011" s="26"/>
      <c r="L2011" s="24"/>
      <c r="M2011" s="26"/>
      <c r="N2011" s="613"/>
      <c r="Q2011" s="26"/>
      <c r="R2011" s="613"/>
    </row>
    <row r="2012">
      <c r="A2012" s="26"/>
      <c r="B2012" s="24"/>
      <c r="C2012" s="24"/>
      <c r="D2012" s="26"/>
      <c r="E2012" s="26"/>
      <c r="F2012" s="26"/>
      <c r="G2012" s="24"/>
      <c r="H2012" s="611"/>
      <c r="I2012" s="611"/>
      <c r="J2012" s="612"/>
      <c r="K2012" s="26"/>
      <c r="L2012" s="24"/>
      <c r="M2012" s="26"/>
      <c r="N2012" s="613"/>
      <c r="Q2012" s="26"/>
      <c r="R2012" s="613"/>
    </row>
    <row r="2013">
      <c r="A2013" s="26"/>
      <c r="B2013" s="24"/>
      <c r="C2013" s="24"/>
      <c r="D2013" s="26"/>
      <c r="E2013" s="26"/>
      <c r="F2013" s="26"/>
      <c r="G2013" s="24"/>
      <c r="H2013" s="611"/>
      <c r="I2013" s="611"/>
      <c r="J2013" s="612"/>
      <c r="K2013" s="26"/>
      <c r="L2013" s="24"/>
      <c r="M2013" s="26"/>
      <c r="N2013" s="613"/>
      <c r="Q2013" s="26"/>
      <c r="R2013" s="613"/>
    </row>
    <row r="2014">
      <c r="A2014" s="26"/>
      <c r="B2014" s="24"/>
      <c r="C2014" s="24"/>
      <c r="D2014" s="26"/>
      <c r="E2014" s="26"/>
      <c r="F2014" s="26"/>
      <c r="G2014" s="24"/>
      <c r="H2014" s="611"/>
      <c r="I2014" s="611"/>
      <c r="J2014" s="612"/>
      <c r="K2014" s="26"/>
      <c r="L2014" s="24"/>
      <c r="M2014" s="26"/>
      <c r="N2014" s="613"/>
      <c r="Q2014" s="26"/>
      <c r="R2014" s="613"/>
    </row>
    <row r="2015">
      <c r="A2015" s="26"/>
      <c r="B2015" s="24"/>
      <c r="C2015" s="24"/>
      <c r="D2015" s="26"/>
      <c r="E2015" s="26"/>
      <c r="F2015" s="26"/>
      <c r="G2015" s="24"/>
      <c r="H2015" s="611"/>
      <c r="I2015" s="611"/>
      <c r="J2015" s="612"/>
      <c r="K2015" s="26"/>
      <c r="L2015" s="24"/>
      <c r="M2015" s="26"/>
      <c r="N2015" s="613"/>
      <c r="Q2015" s="26"/>
      <c r="R2015" s="613"/>
    </row>
    <row r="2016">
      <c r="A2016" s="26"/>
      <c r="B2016" s="24"/>
      <c r="C2016" s="24"/>
      <c r="D2016" s="26"/>
      <c r="E2016" s="26"/>
      <c r="F2016" s="26"/>
      <c r="G2016" s="24"/>
      <c r="H2016" s="611"/>
      <c r="I2016" s="611"/>
      <c r="J2016" s="612"/>
      <c r="K2016" s="26"/>
      <c r="L2016" s="24"/>
      <c r="M2016" s="26"/>
      <c r="N2016" s="613"/>
      <c r="Q2016" s="26"/>
      <c r="R2016" s="613"/>
    </row>
    <row r="2017">
      <c r="A2017" s="26"/>
      <c r="B2017" s="24"/>
      <c r="C2017" s="24"/>
      <c r="D2017" s="26"/>
      <c r="E2017" s="26"/>
      <c r="F2017" s="26"/>
      <c r="G2017" s="24"/>
      <c r="H2017" s="611"/>
      <c r="I2017" s="611"/>
      <c r="J2017" s="612"/>
      <c r="K2017" s="26"/>
      <c r="L2017" s="24"/>
      <c r="M2017" s="26"/>
      <c r="N2017" s="613"/>
      <c r="Q2017" s="26"/>
      <c r="R2017" s="613"/>
    </row>
    <row r="2018">
      <c r="A2018" s="26"/>
      <c r="B2018" s="24"/>
      <c r="C2018" s="24"/>
      <c r="D2018" s="26"/>
      <c r="E2018" s="26"/>
      <c r="F2018" s="26"/>
      <c r="G2018" s="24"/>
      <c r="H2018" s="611"/>
      <c r="I2018" s="611"/>
      <c r="J2018" s="612"/>
      <c r="K2018" s="26"/>
      <c r="L2018" s="24"/>
      <c r="M2018" s="26"/>
      <c r="N2018" s="613"/>
      <c r="Q2018" s="26"/>
      <c r="R2018" s="613"/>
    </row>
    <row r="2019">
      <c r="A2019" s="26"/>
      <c r="B2019" s="24"/>
      <c r="C2019" s="24"/>
      <c r="D2019" s="26"/>
      <c r="E2019" s="26"/>
      <c r="F2019" s="26"/>
      <c r="G2019" s="24"/>
      <c r="H2019" s="611"/>
      <c r="I2019" s="611"/>
      <c r="J2019" s="612"/>
      <c r="K2019" s="26"/>
      <c r="L2019" s="24"/>
      <c r="M2019" s="26"/>
      <c r="N2019" s="613"/>
      <c r="Q2019" s="26"/>
      <c r="R2019" s="613"/>
    </row>
    <row r="2020">
      <c r="A2020" s="26"/>
      <c r="B2020" s="24"/>
      <c r="C2020" s="24"/>
      <c r="D2020" s="26"/>
      <c r="E2020" s="26"/>
      <c r="F2020" s="26"/>
      <c r="G2020" s="24"/>
      <c r="H2020" s="611"/>
      <c r="I2020" s="611"/>
      <c r="J2020" s="612"/>
      <c r="K2020" s="26"/>
      <c r="L2020" s="24"/>
      <c r="M2020" s="26"/>
      <c r="N2020" s="613"/>
      <c r="Q2020" s="26"/>
      <c r="R2020" s="613"/>
    </row>
    <row r="2021">
      <c r="A2021" s="26"/>
      <c r="B2021" s="24"/>
      <c r="C2021" s="24"/>
      <c r="D2021" s="26"/>
      <c r="E2021" s="26"/>
      <c r="F2021" s="26"/>
      <c r="G2021" s="24"/>
      <c r="H2021" s="611"/>
      <c r="I2021" s="611"/>
      <c r="J2021" s="612"/>
      <c r="K2021" s="26"/>
      <c r="L2021" s="24"/>
      <c r="M2021" s="26"/>
      <c r="N2021" s="613"/>
      <c r="Q2021" s="26"/>
      <c r="R2021" s="613"/>
    </row>
    <row r="2022">
      <c r="A2022" s="26"/>
      <c r="B2022" s="24"/>
      <c r="C2022" s="24"/>
      <c r="D2022" s="26"/>
      <c r="E2022" s="26"/>
      <c r="F2022" s="26"/>
      <c r="G2022" s="24"/>
      <c r="H2022" s="611"/>
      <c r="I2022" s="611"/>
      <c r="J2022" s="612"/>
      <c r="K2022" s="26"/>
      <c r="L2022" s="24"/>
      <c r="M2022" s="26"/>
      <c r="N2022" s="613"/>
      <c r="Q2022" s="26"/>
      <c r="R2022" s="613"/>
    </row>
    <row r="2023">
      <c r="A2023" s="26"/>
      <c r="B2023" s="24"/>
      <c r="C2023" s="24"/>
      <c r="D2023" s="26"/>
      <c r="E2023" s="26"/>
      <c r="F2023" s="26"/>
      <c r="G2023" s="24"/>
      <c r="H2023" s="611"/>
      <c r="I2023" s="611"/>
      <c r="J2023" s="612"/>
      <c r="K2023" s="26"/>
      <c r="L2023" s="24"/>
      <c r="M2023" s="26"/>
      <c r="N2023" s="613"/>
      <c r="Q2023" s="26"/>
      <c r="R2023" s="613"/>
    </row>
    <row r="2024">
      <c r="A2024" s="26"/>
      <c r="B2024" s="24"/>
      <c r="C2024" s="24"/>
      <c r="D2024" s="26"/>
      <c r="E2024" s="26"/>
      <c r="F2024" s="26"/>
      <c r="G2024" s="24"/>
      <c r="H2024" s="611"/>
      <c r="I2024" s="611"/>
      <c r="J2024" s="612"/>
      <c r="K2024" s="26"/>
      <c r="L2024" s="24"/>
      <c r="M2024" s="26"/>
      <c r="N2024" s="613"/>
      <c r="Q2024" s="26"/>
      <c r="R2024" s="613"/>
    </row>
    <row r="2025">
      <c r="A2025" s="26"/>
      <c r="B2025" s="24"/>
      <c r="C2025" s="24"/>
      <c r="D2025" s="26"/>
      <c r="E2025" s="26"/>
      <c r="F2025" s="26"/>
      <c r="G2025" s="24"/>
      <c r="H2025" s="611"/>
      <c r="I2025" s="611"/>
      <c r="J2025" s="612"/>
      <c r="K2025" s="26"/>
      <c r="L2025" s="24"/>
      <c r="M2025" s="26"/>
      <c r="N2025" s="613"/>
      <c r="Q2025" s="26"/>
      <c r="R2025" s="613"/>
    </row>
    <row r="2026">
      <c r="A2026" s="26"/>
      <c r="B2026" s="24"/>
      <c r="C2026" s="24"/>
      <c r="D2026" s="26"/>
      <c r="E2026" s="26"/>
      <c r="F2026" s="26"/>
      <c r="G2026" s="24"/>
      <c r="H2026" s="611"/>
      <c r="I2026" s="611"/>
      <c r="J2026" s="612"/>
      <c r="K2026" s="26"/>
      <c r="L2026" s="24"/>
      <c r="M2026" s="26"/>
      <c r="N2026" s="613"/>
      <c r="Q2026" s="26"/>
      <c r="R2026" s="613"/>
    </row>
    <row r="2027">
      <c r="A2027" s="26"/>
      <c r="B2027" s="24"/>
      <c r="C2027" s="24"/>
      <c r="D2027" s="26"/>
      <c r="E2027" s="26"/>
      <c r="F2027" s="26"/>
      <c r="G2027" s="24"/>
      <c r="H2027" s="611"/>
      <c r="I2027" s="611"/>
      <c r="J2027" s="612"/>
      <c r="K2027" s="26"/>
      <c r="L2027" s="24"/>
      <c r="M2027" s="26"/>
      <c r="N2027" s="613"/>
      <c r="Q2027" s="26"/>
      <c r="R2027" s="613"/>
    </row>
    <row r="2028">
      <c r="A2028" s="26"/>
      <c r="B2028" s="24"/>
      <c r="C2028" s="24"/>
      <c r="D2028" s="26"/>
      <c r="E2028" s="26"/>
      <c r="F2028" s="26"/>
      <c r="G2028" s="24"/>
      <c r="H2028" s="611"/>
      <c r="I2028" s="611"/>
      <c r="J2028" s="612"/>
      <c r="K2028" s="26"/>
      <c r="L2028" s="24"/>
      <c r="M2028" s="26"/>
      <c r="N2028" s="613"/>
      <c r="Q2028" s="26"/>
      <c r="R2028" s="613"/>
    </row>
    <row r="2029">
      <c r="A2029" s="26"/>
      <c r="B2029" s="24"/>
      <c r="C2029" s="24"/>
      <c r="D2029" s="26"/>
      <c r="E2029" s="26"/>
      <c r="F2029" s="26"/>
      <c r="G2029" s="24"/>
      <c r="H2029" s="611"/>
      <c r="I2029" s="611"/>
      <c r="J2029" s="612"/>
      <c r="K2029" s="26"/>
      <c r="L2029" s="24"/>
      <c r="M2029" s="26"/>
      <c r="N2029" s="613"/>
      <c r="Q2029" s="26"/>
      <c r="R2029" s="613"/>
    </row>
    <row r="2030">
      <c r="A2030" s="26"/>
      <c r="B2030" s="24"/>
      <c r="C2030" s="24"/>
      <c r="D2030" s="26"/>
      <c r="E2030" s="26"/>
      <c r="F2030" s="26"/>
      <c r="G2030" s="24"/>
      <c r="H2030" s="611"/>
      <c r="I2030" s="611"/>
      <c r="J2030" s="612"/>
      <c r="K2030" s="26"/>
      <c r="L2030" s="24"/>
      <c r="M2030" s="26"/>
      <c r="N2030" s="613"/>
      <c r="Q2030" s="26"/>
      <c r="R2030" s="613"/>
    </row>
    <row r="2031">
      <c r="A2031" s="26"/>
      <c r="B2031" s="24"/>
      <c r="C2031" s="24"/>
      <c r="D2031" s="26"/>
      <c r="E2031" s="26"/>
      <c r="F2031" s="26"/>
      <c r="G2031" s="24"/>
      <c r="H2031" s="611"/>
      <c r="I2031" s="611"/>
      <c r="J2031" s="612"/>
      <c r="K2031" s="26"/>
      <c r="L2031" s="24"/>
      <c r="M2031" s="26"/>
      <c r="N2031" s="613"/>
      <c r="Q2031" s="26"/>
      <c r="R2031" s="613"/>
    </row>
    <row r="2032">
      <c r="A2032" s="26"/>
      <c r="B2032" s="24"/>
      <c r="C2032" s="24"/>
      <c r="D2032" s="26"/>
      <c r="E2032" s="26"/>
      <c r="F2032" s="26"/>
      <c r="G2032" s="24"/>
      <c r="H2032" s="611"/>
      <c r="I2032" s="611"/>
      <c r="J2032" s="612"/>
      <c r="K2032" s="26"/>
      <c r="L2032" s="24"/>
      <c r="M2032" s="26"/>
      <c r="N2032" s="613"/>
      <c r="Q2032" s="26"/>
      <c r="R2032" s="613"/>
    </row>
    <row r="2033">
      <c r="A2033" s="26"/>
      <c r="B2033" s="24"/>
      <c r="C2033" s="24"/>
      <c r="D2033" s="26"/>
      <c r="E2033" s="26"/>
      <c r="F2033" s="26"/>
      <c r="G2033" s="24"/>
      <c r="H2033" s="611"/>
      <c r="I2033" s="611"/>
      <c r="J2033" s="612"/>
      <c r="K2033" s="26"/>
      <c r="L2033" s="24"/>
      <c r="M2033" s="26"/>
      <c r="N2033" s="613"/>
      <c r="Q2033" s="26"/>
      <c r="R2033" s="613"/>
    </row>
    <row r="2034">
      <c r="A2034" s="26"/>
      <c r="B2034" s="24"/>
      <c r="C2034" s="24"/>
      <c r="D2034" s="26"/>
      <c r="E2034" s="26"/>
      <c r="F2034" s="26"/>
      <c r="G2034" s="24"/>
      <c r="H2034" s="611"/>
      <c r="I2034" s="611"/>
      <c r="J2034" s="612"/>
      <c r="K2034" s="26"/>
      <c r="L2034" s="24"/>
      <c r="M2034" s="26"/>
      <c r="N2034" s="613"/>
      <c r="Q2034" s="26"/>
      <c r="R2034" s="613"/>
    </row>
    <row r="2035">
      <c r="A2035" s="26"/>
      <c r="B2035" s="24"/>
      <c r="C2035" s="24"/>
      <c r="D2035" s="26"/>
      <c r="E2035" s="26"/>
      <c r="F2035" s="26"/>
      <c r="G2035" s="24"/>
      <c r="H2035" s="611"/>
      <c r="I2035" s="611"/>
      <c r="J2035" s="612"/>
      <c r="K2035" s="26"/>
      <c r="L2035" s="24"/>
      <c r="M2035" s="26"/>
      <c r="N2035" s="613"/>
      <c r="Q2035" s="26"/>
      <c r="R2035" s="613"/>
    </row>
    <row r="2036">
      <c r="A2036" s="26"/>
      <c r="B2036" s="24"/>
      <c r="C2036" s="24"/>
      <c r="D2036" s="26"/>
      <c r="E2036" s="26"/>
      <c r="F2036" s="26"/>
      <c r="G2036" s="24"/>
      <c r="H2036" s="611"/>
      <c r="I2036" s="611"/>
      <c r="J2036" s="612"/>
      <c r="K2036" s="26"/>
      <c r="L2036" s="24"/>
      <c r="M2036" s="26"/>
      <c r="N2036" s="613"/>
      <c r="Q2036" s="26"/>
      <c r="R2036" s="613"/>
    </row>
    <row r="2037">
      <c r="A2037" s="26"/>
      <c r="B2037" s="24"/>
      <c r="C2037" s="24"/>
      <c r="D2037" s="26"/>
      <c r="E2037" s="26"/>
      <c r="F2037" s="26"/>
      <c r="G2037" s="24"/>
      <c r="H2037" s="611"/>
      <c r="I2037" s="611"/>
      <c r="J2037" s="612"/>
      <c r="K2037" s="26"/>
      <c r="L2037" s="24"/>
      <c r="M2037" s="26"/>
      <c r="N2037" s="613"/>
      <c r="Q2037" s="26"/>
      <c r="R2037" s="613"/>
    </row>
    <row r="2038">
      <c r="A2038" s="26"/>
      <c r="B2038" s="24"/>
      <c r="C2038" s="24"/>
      <c r="D2038" s="26"/>
      <c r="E2038" s="26"/>
      <c r="F2038" s="26"/>
      <c r="G2038" s="24"/>
      <c r="H2038" s="611"/>
      <c r="I2038" s="611"/>
      <c r="J2038" s="612"/>
      <c r="K2038" s="26"/>
      <c r="L2038" s="24"/>
      <c r="M2038" s="26"/>
      <c r="N2038" s="613"/>
      <c r="Q2038" s="26"/>
      <c r="R2038" s="613"/>
    </row>
    <row r="2039">
      <c r="A2039" s="26"/>
      <c r="B2039" s="24"/>
      <c r="C2039" s="24"/>
      <c r="D2039" s="26"/>
      <c r="E2039" s="26"/>
      <c r="F2039" s="26"/>
      <c r="G2039" s="24"/>
      <c r="H2039" s="611"/>
      <c r="I2039" s="611"/>
      <c r="J2039" s="612"/>
      <c r="K2039" s="26"/>
      <c r="L2039" s="24"/>
      <c r="M2039" s="26"/>
      <c r="N2039" s="613"/>
      <c r="Q2039" s="26"/>
      <c r="R2039" s="613"/>
    </row>
    <row r="2040">
      <c r="A2040" s="26"/>
      <c r="B2040" s="24"/>
      <c r="C2040" s="24"/>
      <c r="D2040" s="26"/>
      <c r="E2040" s="26"/>
      <c r="F2040" s="26"/>
      <c r="G2040" s="24"/>
      <c r="H2040" s="611"/>
      <c r="I2040" s="611"/>
      <c r="J2040" s="612"/>
      <c r="K2040" s="26"/>
      <c r="L2040" s="24"/>
      <c r="M2040" s="26"/>
      <c r="N2040" s="613"/>
      <c r="Q2040" s="26"/>
      <c r="R2040" s="613"/>
    </row>
    <row r="2041">
      <c r="A2041" s="26"/>
      <c r="B2041" s="24"/>
      <c r="C2041" s="24"/>
      <c r="D2041" s="26"/>
      <c r="E2041" s="26"/>
      <c r="F2041" s="26"/>
      <c r="G2041" s="24"/>
      <c r="H2041" s="611"/>
      <c r="I2041" s="611"/>
      <c r="J2041" s="612"/>
      <c r="K2041" s="26"/>
      <c r="L2041" s="24"/>
      <c r="M2041" s="26"/>
      <c r="N2041" s="613"/>
      <c r="Q2041" s="26"/>
      <c r="R2041" s="613"/>
    </row>
    <row r="2042">
      <c r="A2042" s="26"/>
      <c r="B2042" s="24"/>
      <c r="C2042" s="24"/>
      <c r="D2042" s="26"/>
      <c r="E2042" s="26"/>
      <c r="F2042" s="26"/>
      <c r="G2042" s="24"/>
      <c r="H2042" s="611"/>
      <c r="I2042" s="611"/>
      <c r="J2042" s="612"/>
      <c r="K2042" s="26"/>
      <c r="L2042" s="24"/>
      <c r="M2042" s="26"/>
      <c r="N2042" s="613"/>
      <c r="Q2042" s="26"/>
      <c r="R2042" s="613"/>
    </row>
    <row r="2043">
      <c r="A2043" s="26"/>
      <c r="B2043" s="24"/>
      <c r="C2043" s="24"/>
      <c r="D2043" s="26"/>
      <c r="E2043" s="26"/>
      <c r="F2043" s="26"/>
      <c r="G2043" s="24"/>
      <c r="H2043" s="611"/>
      <c r="I2043" s="611"/>
      <c r="J2043" s="612"/>
      <c r="K2043" s="26"/>
      <c r="L2043" s="24"/>
      <c r="M2043" s="26"/>
      <c r="N2043" s="613"/>
      <c r="Q2043" s="26"/>
      <c r="R2043" s="613"/>
    </row>
    <row r="2044">
      <c r="A2044" s="26"/>
      <c r="B2044" s="24"/>
      <c r="C2044" s="24"/>
      <c r="D2044" s="26"/>
      <c r="E2044" s="26"/>
      <c r="F2044" s="26"/>
      <c r="G2044" s="24"/>
      <c r="H2044" s="611"/>
      <c r="I2044" s="611"/>
      <c r="J2044" s="612"/>
      <c r="K2044" s="26"/>
      <c r="L2044" s="24"/>
      <c r="M2044" s="26"/>
      <c r="N2044" s="613"/>
      <c r="Q2044" s="26"/>
      <c r="R2044" s="613"/>
    </row>
    <row r="2045">
      <c r="A2045" s="26"/>
      <c r="B2045" s="24"/>
      <c r="C2045" s="24"/>
      <c r="D2045" s="26"/>
      <c r="E2045" s="26"/>
      <c r="F2045" s="26"/>
      <c r="G2045" s="24"/>
      <c r="H2045" s="611"/>
      <c r="I2045" s="611"/>
      <c r="J2045" s="612"/>
      <c r="K2045" s="26"/>
      <c r="L2045" s="24"/>
      <c r="M2045" s="26"/>
      <c r="N2045" s="613"/>
      <c r="Q2045" s="26"/>
      <c r="R2045" s="613"/>
    </row>
    <row r="2046">
      <c r="A2046" s="26"/>
      <c r="B2046" s="24"/>
      <c r="C2046" s="24"/>
      <c r="D2046" s="26"/>
      <c r="E2046" s="26"/>
      <c r="F2046" s="26"/>
      <c r="G2046" s="24"/>
      <c r="H2046" s="611"/>
      <c r="I2046" s="611"/>
      <c r="J2046" s="612"/>
      <c r="K2046" s="26"/>
      <c r="L2046" s="24"/>
      <c r="M2046" s="26"/>
      <c r="N2046" s="613"/>
      <c r="Q2046" s="26"/>
      <c r="R2046" s="613"/>
    </row>
    <row r="2047">
      <c r="A2047" s="26"/>
      <c r="B2047" s="24"/>
      <c r="C2047" s="24"/>
      <c r="D2047" s="26"/>
      <c r="E2047" s="26"/>
      <c r="F2047" s="26"/>
      <c r="G2047" s="24"/>
      <c r="H2047" s="611"/>
      <c r="I2047" s="611"/>
      <c r="J2047" s="612"/>
      <c r="K2047" s="26"/>
      <c r="L2047" s="24"/>
      <c r="M2047" s="26"/>
      <c r="N2047" s="613"/>
      <c r="Q2047" s="26"/>
      <c r="R2047" s="613"/>
    </row>
    <row r="2048">
      <c r="A2048" s="26"/>
      <c r="B2048" s="24"/>
      <c r="C2048" s="24"/>
      <c r="D2048" s="26"/>
      <c r="E2048" s="26"/>
      <c r="F2048" s="26"/>
      <c r="G2048" s="24"/>
      <c r="H2048" s="611"/>
      <c r="I2048" s="611"/>
      <c r="J2048" s="612"/>
      <c r="K2048" s="26"/>
      <c r="L2048" s="24"/>
      <c r="M2048" s="26"/>
      <c r="N2048" s="613"/>
      <c r="Q2048" s="26"/>
      <c r="R2048" s="613"/>
    </row>
    <row r="2049">
      <c r="A2049" s="26"/>
      <c r="B2049" s="24"/>
      <c r="C2049" s="24"/>
      <c r="D2049" s="26"/>
      <c r="E2049" s="26"/>
      <c r="F2049" s="26"/>
      <c r="G2049" s="24"/>
      <c r="H2049" s="611"/>
      <c r="I2049" s="611"/>
      <c r="J2049" s="612"/>
      <c r="K2049" s="26"/>
      <c r="L2049" s="24"/>
      <c r="M2049" s="26"/>
      <c r="N2049" s="613"/>
      <c r="Q2049" s="26"/>
      <c r="R2049" s="613"/>
    </row>
    <row r="2050">
      <c r="A2050" s="26"/>
      <c r="B2050" s="24"/>
      <c r="C2050" s="24"/>
      <c r="D2050" s="26"/>
      <c r="E2050" s="26"/>
      <c r="F2050" s="26"/>
      <c r="G2050" s="24"/>
      <c r="H2050" s="611"/>
      <c r="I2050" s="611"/>
      <c r="J2050" s="612"/>
      <c r="K2050" s="26"/>
      <c r="L2050" s="24"/>
      <c r="M2050" s="26"/>
      <c r="N2050" s="613"/>
      <c r="Q2050" s="26"/>
      <c r="R2050" s="613"/>
    </row>
    <row r="2051">
      <c r="A2051" s="26"/>
      <c r="B2051" s="24"/>
      <c r="C2051" s="24"/>
      <c r="D2051" s="26"/>
      <c r="E2051" s="26"/>
      <c r="F2051" s="26"/>
      <c r="G2051" s="24"/>
      <c r="H2051" s="611"/>
      <c r="I2051" s="611"/>
      <c r="J2051" s="612"/>
      <c r="K2051" s="26"/>
      <c r="L2051" s="24"/>
      <c r="M2051" s="26"/>
      <c r="N2051" s="613"/>
      <c r="Q2051" s="26"/>
      <c r="R2051" s="613"/>
    </row>
    <row r="2052">
      <c r="A2052" s="26"/>
      <c r="B2052" s="24"/>
      <c r="C2052" s="24"/>
      <c r="D2052" s="26"/>
      <c r="E2052" s="26"/>
      <c r="F2052" s="26"/>
      <c r="G2052" s="24"/>
      <c r="H2052" s="611"/>
      <c r="I2052" s="611"/>
      <c r="J2052" s="612"/>
      <c r="K2052" s="26"/>
      <c r="L2052" s="24"/>
      <c r="M2052" s="26"/>
      <c r="N2052" s="613"/>
      <c r="Q2052" s="26"/>
      <c r="R2052" s="613"/>
    </row>
    <row r="2053">
      <c r="A2053" s="26"/>
      <c r="B2053" s="24"/>
      <c r="C2053" s="24"/>
      <c r="D2053" s="26"/>
      <c r="E2053" s="26"/>
      <c r="F2053" s="26"/>
      <c r="G2053" s="24"/>
      <c r="H2053" s="611"/>
      <c r="I2053" s="611"/>
      <c r="J2053" s="612"/>
      <c r="K2053" s="26"/>
      <c r="L2053" s="24"/>
      <c r="M2053" s="26"/>
      <c r="N2053" s="613"/>
      <c r="Q2053" s="26"/>
      <c r="R2053" s="613"/>
    </row>
    <row r="2054">
      <c r="A2054" s="26"/>
      <c r="B2054" s="24"/>
      <c r="C2054" s="24"/>
      <c r="D2054" s="26"/>
      <c r="E2054" s="26"/>
      <c r="F2054" s="26"/>
      <c r="G2054" s="24"/>
      <c r="H2054" s="611"/>
      <c r="I2054" s="611"/>
      <c r="J2054" s="612"/>
      <c r="K2054" s="26"/>
      <c r="L2054" s="24"/>
      <c r="M2054" s="26"/>
      <c r="N2054" s="613"/>
      <c r="Q2054" s="26"/>
      <c r="R2054" s="613"/>
    </row>
    <row r="2055">
      <c r="A2055" s="26"/>
      <c r="B2055" s="24"/>
      <c r="C2055" s="24"/>
      <c r="D2055" s="26"/>
      <c r="E2055" s="26"/>
      <c r="F2055" s="26"/>
      <c r="G2055" s="24"/>
      <c r="H2055" s="611"/>
      <c r="I2055" s="611"/>
      <c r="J2055" s="612"/>
      <c r="K2055" s="26"/>
      <c r="L2055" s="24"/>
      <c r="M2055" s="26"/>
      <c r="N2055" s="613"/>
      <c r="Q2055" s="26"/>
      <c r="R2055" s="613"/>
    </row>
    <row r="2056">
      <c r="A2056" s="26"/>
      <c r="B2056" s="24"/>
      <c r="C2056" s="24"/>
      <c r="D2056" s="26"/>
      <c r="E2056" s="26"/>
      <c r="F2056" s="26"/>
      <c r="G2056" s="24"/>
      <c r="H2056" s="611"/>
      <c r="I2056" s="611"/>
      <c r="J2056" s="612"/>
      <c r="K2056" s="26"/>
      <c r="L2056" s="24"/>
      <c r="M2056" s="26"/>
      <c r="N2056" s="613"/>
      <c r="Q2056" s="26"/>
      <c r="R2056" s="613"/>
    </row>
    <row r="2057">
      <c r="A2057" s="26"/>
      <c r="B2057" s="24"/>
      <c r="C2057" s="24"/>
      <c r="D2057" s="26"/>
      <c r="E2057" s="26"/>
      <c r="F2057" s="26"/>
      <c r="G2057" s="24"/>
      <c r="H2057" s="611"/>
      <c r="I2057" s="611"/>
      <c r="J2057" s="612"/>
      <c r="K2057" s="26"/>
      <c r="L2057" s="24"/>
      <c r="M2057" s="26"/>
      <c r="N2057" s="613"/>
      <c r="Q2057" s="26"/>
      <c r="R2057" s="613"/>
    </row>
    <row r="2058">
      <c r="A2058" s="26"/>
      <c r="B2058" s="24"/>
      <c r="C2058" s="24"/>
      <c r="D2058" s="26"/>
      <c r="E2058" s="26"/>
      <c r="F2058" s="26"/>
      <c r="G2058" s="24"/>
      <c r="H2058" s="611"/>
      <c r="I2058" s="611"/>
      <c r="J2058" s="612"/>
      <c r="K2058" s="26"/>
      <c r="L2058" s="24"/>
      <c r="M2058" s="26"/>
      <c r="N2058" s="613"/>
      <c r="Q2058" s="26"/>
      <c r="R2058" s="613"/>
    </row>
    <row r="2059">
      <c r="A2059" s="26"/>
      <c r="B2059" s="24"/>
      <c r="C2059" s="24"/>
      <c r="D2059" s="26"/>
      <c r="E2059" s="26"/>
      <c r="F2059" s="26"/>
      <c r="G2059" s="24"/>
      <c r="H2059" s="611"/>
      <c r="I2059" s="611"/>
      <c r="J2059" s="612"/>
      <c r="K2059" s="26"/>
      <c r="L2059" s="24"/>
      <c r="M2059" s="26"/>
      <c r="N2059" s="613"/>
      <c r="Q2059" s="26"/>
      <c r="R2059" s="613"/>
    </row>
    <row r="2060">
      <c r="A2060" s="26"/>
      <c r="B2060" s="24"/>
      <c r="C2060" s="24"/>
      <c r="D2060" s="26"/>
      <c r="E2060" s="26"/>
      <c r="F2060" s="26"/>
      <c r="G2060" s="24"/>
      <c r="H2060" s="611"/>
      <c r="I2060" s="611"/>
      <c r="J2060" s="612"/>
      <c r="K2060" s="26"/>
      <c r="L2060" s="24"/>
      <c r="M2060" s="26"/>
      <c r="N2060" s="613"/>
      <c r="Q2060" s="26"/>
      <c r="R2060" s="613"/>
    </row>
    <row r="2061">
      <c r="A2061" s="26"/>
      <c r="B2061" s="24"/>
      <c r="C2061" s="24"/>
      <c r="D2061" s="26"/>
      <c r="E2061" s="26"/>
      <c r="F2061" s="26"/>
      <c r="G2061" s="24"/>
      <c r="H2061" s="611"/>
      <c r="I2061" s="611"/>
      <c r="J2061" s="612"/>
      <c r="K2061" s="26"/>
      <c r="L2061" s="24"/>
      <c r="M2061" s="26"/>
      <c r="N2061" s="613"/>
      <c r="Q2061" s="26"/>
      <c r="R2061" s="613"/>
    </row>
    <row r="2062">
      <c r="A2062" s="26"/>
      <c r="B2062" s="24"/>
      <c r="C2062" s="24"/>
      <c r="D2062" s="26"/>
      <c r="E2062" s="26"/>
      <c r="F2062" s="26"/>
      <c r="G2062" s="24"/>
      <c r="H2062" s="611"/>
      <c r="I2062" s="611"/>
      <c r="J2062" s="612"/>
      <c r="K2062" s="26"/>
      <c r="L2062" s="24"/>
      <c r="M2062" s="26"/>
      <c r="N2062" s="613"/>
      <c r="Q2062" s="26"/>
      <c r="R2062" s="613"/>
    </row>
    <row r="2063">
      <c r="A2063" s="26"/>
      <c r="B2063" s="24"/>
      <c r="C2063" s="24"/>
      <c r="D2063" s="26"/>
      <c r="E2063" s="26"/>
      <c r="F2063" s="26"/>
      <c r="G2063" s="24"/>
      <c r="H2063" s="611"/>
      <c r="I2063" s="611"/>
      <c r="J2063" s="612"/>
      <c r="K2063" s="26"/>
      <c r="L2063" s="24"/>
      <c r="M2063" s="26"/>
      <c r="N2063" s="613"/>
      <c r="Q2063" s="26"/>
      <c r="R2063" s="613"/>
    </row>
    <row r="2064">
      <c r="A2064" s="26"/>
      <c r="B2064" s="24"/>
      <c r="C2064" s="24"/>
      <c r="D2064" s="26"/>
      <c r="E2064" s="26"/>
      <c r="F2064" s="26"/>
      <c r="G2064" s="24"/>
      <c r="H2064" s="611"/>
      <c r="I2064" s="611"/>
      <c r="J2064" s="612"/>
      <c r="K2064" s="26"/>
      <c r="L2064" s="24"/>
      <c r="M2064" s="26"/>
      <c r="N2064" s="613"/>
      <c r="Q2064" s="26"/>
      <c r="R2064" s="613"/>
    </row>
    <row r="2065">
      <c r="A2065" s="26"/>
      <c r="B2065" s="24"/>
      <c r="C2065" s="24"/>
      <c r="D2065" s="26"/>
      <c r="E2065" s="26"/>
      <c r="F2065" s="26"/>
      <c r="G2065" s="24"/>
      <c r="H2065" s="611"/>
      <c r="I2065" s="611"/>
      <c r="J2065" s="612"/>
      <c r="K2065" s="26"/>
      <c r="L2065" s="24"/>
      <c r="M2065" s="26"/>
      <c r="N2065" s="613"/>
      <c r="Q2065" s="26"/>
      <c r="R2065" s="613"/>
    </row>
    <row r="2066">
      <c r="A2066" s="26"/>
      <c r="B2066" s="24"/>
      <c r="C2066" s="24"/>
      <c r="D2066" s="26"/>
      <c r="E2066" s="26"/>
      <c r="F2066" s="26"/>
      <c r="G2066" s="24"/>
      <c r="H2066" s="611"/>
      <c r="I2066" s="611"/>
      <c r="J2066" s="612"/>
      <c r="K2066" s="26"/>
      <c r="L2066" s="24"/>
      <c r="M2066" s="26"/>
      <c r="N2066" s="613"/>
      <c r="Q2066" s="26"/>
      <c r="R2066" s="613"/>
    </row>
    <row r="2067">
      <c r="A2067" s="26"/>
      <c r="B2067" s="24"/>
      <c r="C2067" s="24"/>
      <c r="D2067" s="26"/>
      <c r="E2067" s="26"/>
      <c r="F2067" s="26"/>
      <c r="G2067" s="24"/>
      <c r="H2067" s="611"/>
      <c r="I2067" s="611"/>
      <c r="J2067" s="612"/>
      <c r="K2067" s="26"/>
      <c r="L2067" s="24"/>
      <c r="M2067" s="26"/>
      <c r="N2067" s="613"/>
      <c r="Q2067" s="26"/>
      <c r="R2067" s="613"/>
    </row>
    <row r="2068">
      <c r="A2068" s="26"/>
      <c r="B2068" s="24"/>
      <c r="C2068" s="24"/>
      <c r="D2068" s="26"/>
      <c r="E2068" s="26"/>
      <c r="F2068" s="26"/>
      <c r="G2068" s="24"/>
      <c r="H2068" s="611"/>
      <c r="I2068" s="611"/>
      <c r="J2068" s="612"/>
      <c r="K2068" s="26"/>
      <c r="L2068" s="24"/>
      <c r="M2068" s="26"/>
      <c r="N2068" s="613"/>
      <c r="Q2068" s="26"/>
      <c r="R2068" s="613"/>
    </row>
    <row r="2069">
      <c r="A2069" s="26"/>
      <c r="B2069" s="24"/>
      <c r="C2069" s="24"/>
      <c r="D2069" s="26"/>
      <c r="E2069" s="26"/>
      <c r="F2069" s="26"/>
      <c r="G2069" s="24"/>
      <c r="H2069" s="611"/>
      <c r="I2069" s="611"/>
      <c r="J2069" s="612"/>
      <c r="K2069" s="26"/>
      <c r="L2069" s="24"/>
      <c r="M2069" s="26"/>
      <c r="N2069" s="613"/>
      <c r="Q2069" s="26"/>
      <c r="R2069" s="613"/>
    </row>
    <row r="2070">
      <c r="A2070" s="26"/>
      <c r="B2070" s="24"/>
      <c r="C2070" s="24"/>
      <c r="D2070" s="26"/>
      <c r="E2070" s="26"/>
      <c r="F2070" s="26"/>
      <c r="G2070" s="24"/>
      <c r="H2070" s="611"/>
      <c r="I2070" s="611"/>
      <c r="J2070" s="612"/>
      <c r="K2070" s="26"/>
      <c r="L2070" s="24"/>
      <c r="M2070" s="26"/>
      <c r="N2070" s="613"/>
      <c r="Q2070" s="26"/>
      <c r="R2070" s="613"/>
    </row>
    <row r="2071">
      <c r="A2071" s="26"/>
      <c r="B2071" s="24"/>
      <c r="C2071" s="24"/>
      <c r="D2071" s="26"/>
      <c r="E2071" s="26"/>
      <c r="F2071" s="26"/>
      <c r="G2071" s="24"/>
      <c r="H2071" s="611"/>
      <c r="I2071" s="611"/>
      <c r="J2071" s="612"/>
      <c r="K2071" s="26"/>
      <c r="L2071" s="24"/>
      <c r="M2071" s="26"/>
      <c r="N2071" s="613"/>
      <c r="Q2071" s="26"/>
      <c r="R2071" s="613"/>
    </row>
    <row r="2072">
      <c r="A2072" s="26"/>
      <c r="B2072" s="24"/>
      <c r="C2072" s="24"/>
      <c r="D2072" s="26"/>
      <c r="E2072" s="26"/>
      <c r="F2072" s="26"/>
      <c r="G2072" s="24"/>
      <c r="H2072" s="611"/>
      <c r="I2072" s="611"/>
      <c r="J2072" s="612"/>
      <c r="K2072" s="26"/>
      <c r="L2072" s="24"/>
      <c r="M2072" s="26"/>
      <c r="N2072" s="613"/>
      <c r="Q2072" s="26"/>
      <c r="R2072" s="613"/>
    </row>
    <row r="2073">
      <c r="A2073" s="26"/>
      <c r="B2073" s="24"/>
      <c r="C2073" s="24"/>
      <c r="D2073" s="26"/>
      <c r="E2073" s="26"/>
      <c r="F2073" s="26"/>
      <c r="G2073" s="24"/>
      <c r="H2073" s="611"/>
      <c r="I2073" s="611"/>
      <c r="J2073" s="612"/>
      <c r="K2073" s="26"/>
      <c r="L2073" s="24"/>
      <c r="M2073" s="26"/>
      <c r="N2073" s="613"/>
      <c r="Q2073" s="26"/>
      <c r="R2073" s="613"/>
    </row>
    <row r="2074">
      <c r="A2074" s="26"/>
      <c r="B2074" s="24"/>
      <c r="C2074" s="24"/>
      <c r="D2074" s="26"/>
      <c r="E2074" s="26"/>
      <c r="F2074" s="26"/>
      <c r="G2074" s="24"/>
      <c r="H2074" s="611"/>
      <c r="I2074" s="611"/>
      <c r="J2074" s="612"/>
      <c r="K2074" s="26"/>
      <c r="L2074" s="24"/>
      <c r="M2074" s="26"/>
      <c r="N2074" s="613"/>
      <c r="Q2074" s="26"/>
      <c r="R2074" s="613"/>
    </row>
    <row r="2075">
      <c r="A2075" s="26"/>
      <c r="B2075" s="24"/>
      <c r="C2075" s="24"/>
      <c r="D2075" s="26"/>
      <c r="E2075" s="26"/>
      <c r="F2075" s="26"/>
      <c r="G2075" s="24"/>
      <c r="H2075" s="611"/>
      <c r="I2075" s="611"/>
      <c r="J2075" s="612"/>
      <c r="K2075" s="26"/>
      <c r="L2075" s="24"/>
      <c r="M2075" s="26"/>
      <c r="N2075" s="613"/>
      <c r="Q2075" s="26"/>
      <c r="R2075" s="613"/>
    </row>
    <row r="2076">
      <c r="A2076" s="26"/>
      <c r="B2076" s="24"/>
      <c r="C2076" s="24"/>
      <c r="D2076" s="26"/>
      <c r="E2076" s="26"/>
      <c r="F2076" s="26"/>
      <c r="G2076" s="24"/>
      <c r="H2076" s="611"/>
      <c r="I2076" s="611"/>
      <c r="J2076" s="612"/>
      <c r="K2076" s="26"/>
      <c r="L2076" s="24"/>
      <c r="M2076" s="26"/>
      <c r="N2076" s="613"/>
      <c r="Q2076" s="26"/>
      <c r="R2076" s="613"/>
    </row>
    <row r="2077">
      <c r="A2077" s="26"/>
      <c r="B2077" s="24"/>
      <c r="C2077" s="24"/>
      <c r="D2077" s="26"/>
      <c r="E2077" s="26"/>
      <c r="F2077" s="26"/>
      <c r="G2077" s="24"/>
      <c r="H2077" s="611"/>
      <c r="I2077" s="611"/>
      <c r="J2077" s="612"/>
      <c r="K2077" s="26"/>
      <c r="L2077" s="24"/>
      <c r="M2077" s="26"/>
      <c r="N2077" s="613"/>
      <c r="Q2077" s="26"/>
      <c r="R2077" s="613"/>
    </row>
    <row r="2078">
      <c r="A2078" s="26"/>
      <c r="B2078" s="24"/>
      <c r="C2078" s="24"/>
      <c r="D2078" s="26"/>
      <c r="E2078" s="26"/>
      <c r="F2078" s="26"/>
      <c r="G2078" s="24"/>
      <c r="H2078" s="611"/>
      <c r="I2078" s="611"/>
      <c r="J2078" s="612"/>
      <c r="K2078" s="26"/>
      <c r="L2078" s="24"/>
      <c r="M2078" s="26"/>
      <c r="N2078" s="613"/>
      <c r="Q2078" s="26"/>
      <c r="R2078" s="613"/>
    </row>
    <row r="2079">
      <c r="A2079" s="26"/>
      <c r="B2079" s="24"/>
      <c r="C2079" s="24"/>
      <c r="D2079" s="26"/>
      <c r="E2079" s="26"/>
      <c r="F2079" s="26"/>
      <c r="G2079" s="24"/>
      <c r="H2079" s="611"/>
      <c r="I2079" s="611"/>
      <c r="J2079" s="612"/>
      <c r="K2079" s="26"/>
      <c r="L2079" s="24"/>
      <c r="M2079" s="26"/>
      <c r="N2079" s="613"/>
      <c r="Q2079" s="26"/>
      <c r="R2079" s="613"/>
    </row>
    <row r="2080">
      <c r="A2080" s="26"/>
      <c r="B2080" s="24"/>
      <c r="C2080" s="24"/>
      <c r="D2080" s="26"/>
      <c r="E2080" s="26"/>
      <c r="F2080" s="26"/>
      <c r="G2080" s="24"/>
      <c r="H2080" s="611"/>
      <c r="I2080" s="611"/>
      <c r="J2080" s="612"/>
      <c r="K2080" s="26"/>
      <c r="L2080" s="24"/>
      <c r="M2080" s="26"/>
      <c r="N2080" s="613"/>
      <c r="Q2080" s="26"/>
      <c r="R2080" s="613"/>
    </row>
    <row r="2081">
      <c r="A2081" s="26"/>
      <c r="B2081" s="24"/>
      <c r="C2081" s="24"/>
      <c r="D2081" s="26"/>
      <c r="E2081" s="26"/>
      <c r="F2081" s="26"/>
      <c r="G2081" s="24"/>
      <c r="H2081" s="611"/>
      <c r="I2081" s="611"/>
      <c r="J2081" s="612"/>
      <c r="K2081" s="26"/>
      <c r="L2081" s="24"/>
      <c r="M2081" s="26"/>
      <c r="N2081" s="613"/>
      <c r="Q2081" s="26"/>
      <c r="R2081" s="613"/>
    </row>
    <row r="2082">
      <c r="A2082" s="26"/>
      <c r="B2082" s="24"/>
      <c r="C2082" s="24"/>
      <c r="D2082" s="26"/>
      <c r="E2082" s="26"/>
      <c r="F2082" s="26"/>
      <c r="G2082" s="24"/>
      <c r="H2082" s="611"/>
      <c r="I2082" s="611"/>
      <c r="J2082" s="612"/>
      <c r="K2082" s="26"/>
      <c r="L2082" s="24"/>
      <c r="M2082" s="26"/>
      <c r="N2082" s="613"/>
      <c r="Q2082" s="26"/>
      <c r="R2082" s="613"/>
    </row>
    <row r="2083">
      <c r="A2083" s="26"/>
      <c r="B2083" s="24"/>
      <c r="C2083" s="24"/>
      <c r="D2083" s="26"/>
      <c r="E2083" s="26"/>
      <c r="F2083" s="26"/>
      <c r="G2083" s="24"/>
      <c r="H2083" s="611"/>
      <c r="I2083" s="611"/>
      <c r="J2083" s="612"/>
      <c r="K2083" s="26"/>
      <c r="L2083" s="24"/>
      <c r="M2083" s="26"/>
      <c r="N2083" s="613"/>
      <c r="Q2083" s="26"/>
      <c r="R2083" s="613"/>
    </row>
    <row r="2084">
      <c r="A2084" s="26"/>
      <c r="B2084" s="24"/>
      <c r="C2084" s="24"/>
      <c r="D2084" s="26"/>
      <c r="E2084" s="26"/>
      <c r="F2084" s="26"/>
      <c r="G2084" s="24"/>
      <c r="H2084" s="611"/>
      <c r="I2084" s="611"/>
      <c r="J2084" s="612"/>
      <c r="K2084" s="26"/>
      <c r="L2084" s="24"/>
      <c r="M2084" s="26"/>
      <c r="N2084" s="613"/>
      <c r="Q2084" s="26"/>
      <c r="R2084" s="613"/>
    </row>
    <row r="2085">
      <c r="A2085" s="26"/>
      <c r="B2085" s="24"/>
      <c r="C2085" s="24"/>
      <c r="D2085" s="26"/>
      <c r="E2085" s="26"/>
      <c r="F2085" s="26"/>
      <c r="G2085" s="24"/>
      <c r="H2085" s="611"/>
      <c r="I2085" s="611"/>
      <c r="J2085" s="612"/>
      <c r="K2085" s="26"/>
      <c r="L2085" s="24"/>
      <c r="M2085" s="26"/>
      <c r="N2085" s="613"/>
      <c r="Q2085" s="26"/>
      <c r="R2085" s="613"/>
    </row>
    <row r="2086">
      <c r="A2086" s="26"/>
      <c r="B2086" s="24"/>
      <c r="C2086" s="24"/>
      <c r="D2086" s="26"/>
      <c r="E2086" s="26"/>
      <c r="F2086" s="26"/>
      <c r="G2086" s="24"/>
      <c r="H2086" s="611"/>
      <c r="I2086" s="611"/>
      <c r="J2086" s="612"/>
      <c r="K2086" s="26"/>
      <c r="L2086" s="24"/>
      <c r="M2086" s="26"/>
      <c r="N2086" s="613"/>
      <c r="Q2086" s="26"/>
      <c r="R2086" s="613"/>
    </row>
    <row r="2087">
      <c r="A2087" s="26"/>
      <c r="B2087" s="24"/>
      <c r="C2087" s="24"/>
      <c r="D2087" s="26"/>
      <c r="E2087" s="26"/>
      <c r="F2087" s="26"/>
      <c r="G2087" s="24"/>
      <c r="H2087" s="611"/>
      <c r="I2087" s="611"/>
      <c r="J2087" s="612"/>
      <c r="K2087" s="26"/>
      <c r="L2087" s="24"/>
      <c r="M2087" s="26"/>
      <c r="N2087" s="613"/>
      <c r="Q2087" s="26"/>
      <c r="R2087" s="613"/>
    </row>
    <row r="2088">
      <c r="A2088" s="26"/>
      <c r="B2088" s="24"/>
      <c r="C2088" s="24"/>
      <c r="D2088" s="26"/>
      <c r="E2088" s="26"/>
      <c r="F2088" s="26"/>
      <c r="G2088" s="24"/>
      <c r="H2088" s="611"/>
      <c r="I2088" s="611"/>
      <c r="J2088" s="612"/>
      <c r="K2088" s="26"/>
      <c r="L2088" s="24"/>
      <c r="M2088" s="26"/>
      <c r="N2088" s="613"/>
      <c r="Q2088" s="26"/>
      <c r="R2088" s="613"/>
    </row>
    <row r="2089">
      <c r="A2089" s="26"/>
      <c r="B2089" s="24"/>
      <c r="C2089" s="24"/>
      <c r="D2089" s="26"/>
      <c r="E2089" s="26"/>
      <c r="F2089" s="26"/>
      <c r="G2089" s="24"/>
      <c r="H2089" s="611"/>
      <c r="I2089" s="611"/>
      <c r="J2089" s="612"/>
      <c r="K2089" s="26"/>
      <c r="L2089" s="24"/>
      <c r="M2089" s="26"/>
      <c r="N2089" s="613"/>
      <c r="Q2089" s="26"/>
      <c r="R2089" s="613"/>
    </row>
    <row r="2090">
      <c r="A2090" s="26"/>
      <c r="B2090" s="24"/>
      <c r="C2090" s="24"/>
      <c r="D2090" s="26"/>
      <c r="E2090" s="26"/>
      <c r="F2090" s="26"/>
      <c r="G2090" s="24"/>
      <c r="H2090" s="611"/>
      <c r="I2090" s="611"/>
      <c r="J2090" s="612"/>
      <c r="K2090" s="26"/>
      <c r="L2090" s="24"/>
      <c r="M2090" s="26"/>
      <c r="N2090" s="613"/>
      <c r="Q2090" s="26"/>
      <c r="R2090" s="613"/>
    </row>
    <row r="2091">
      <c r="A2091" s="26"/>
      <c r="B2091" s="24"/>
      <c r="C2091" s="24"/>
      <c r="D2091" s="26"/>
      <c r="E2091" s="26"/>
      <c r="F2091" s="26"/>
      <c r="G2091" s="24"/>
      <c r="H2091" s="611"/>
      <c r="I2091" s="611"/>
      <c r="J2091" s="612"/>
      <c r="K2091" s="26"/>
      <c r="L2091" s="24"/>
      <c r="M2091" s="26"/>
      <c r="N2091" s="613"/>
      <c r="Q2091" s="26"/>
      <c r="R2091" s="613"/>
    </row>
    <row r="2092">
      <c r="A2092" s="26"/>
      <c r="B2092" s="24"/>
      <c r="C2092" s="24"/>
      <c r="D2092" s="26"/>
      <c r="E2092" s="26"/>
      <c r="F2092" s="26"/>
      <c r="G2092" s="24"/>
      <c r="H2092" s="611"/>
      <c r="I2092" s="611"/>
      <c r="J2092" s="612"/>
      <c r="K2092" s="26"/>
      <c r="L2092" s="24"/>
      <c r="M2092" s="26"/>
      <c r="N2092" s="613"/>
      <c r="Q2092" s="26"/>
      <c r="R2092" s="613"/>
    </row>
    <row r="2093">
      <c r="A2093" s="26"/>
      <c r="B2093" s="24"/>
      <c r="C2093" s="24"/>
      <c r="D2093" s="26"/>
      <c r="E2093" s="26"/>
      <c r="F2093" s="26"/>
      <c r="G2093" s="24"/>
      <c r="H2093" s="611"/>
      <c r="I2093" s="611"/>
      <c r="J2093" s="612"/>
      <c r="K2093" s="26"/>
      <c r="L2093" s="24"/>
      <c r="M2093" s="26"/>
      <c r="N2093" s="613"/>
      <c r="Q2093" s="26"/>
      <c r="R2093" s="613"/>
    </row>
    <row r="2094">
      <c r="A2094" s="26"/>
      <c r="B2094" s="24"/>
      <c r="C2094" s="24"/>
      <c r="D2094" s="26"/>
      <c r="E2094" s="26"/>
      <c r="F2094" s="26"/>
      <c r="G2094" s="24"/>
      <c r="H2094" s="611"/>
      <c r="I2094" s="611"/>
      <c r="J2094" s="612"/>
      <c r="K2094" s="26"/>
      <c r="L2094" s="24"/>
      <c r="M2094" s="26"/>
      <c r="N2094" s="613"/>
      <c r="Q2094" s="26"/>
      <c r="R2094" s="613"/>
    </row>
    <row r="2095">
      <c r="A2095" s="26"/>
      <c r="B2095" s="24"/>
      <c r="C2095" s="24"/>
      <c r="D2095" s="26"/>
      <c r="E2095" s="26"/>
      <c r="F2095" s="26"/>
      <c r="G2095" s="24"/>
      <c r="H2095" s="611"/>
      <c r="I2095" s="611"/>
      <c r="J2095" s="612"/>
      <c r="K2095" s="26"/>
      <c r="L2095" s="24"/>
      <c r="M2095" s="26"/>
      <c r="N2095" s="613"/>
      <c r="Q2095" s="26"/>
      <c r="R2095" s="613"/>
    </row>
    <row r="2096">
      <c r="A2096" s="26"/>
      <c r="B2096" s="24"/>
      <c r="C2096" s="24"/>
      <c r="D2096" s="26"/>
      <c r="E2096" s="26"/>
      <c r="F2096" s="26"/>
      <c r="G2096" s="24"/>
      <c r="H2096" s="611"/>
      <c r="I2096" s="611"/>
      <c r="J2096" s="612"/>
      <c r="K2096" s="26"/>
      <c r="L2096" s="24"/>
      <c r="M2096" s="26"/>
      <c r="N2096" s="613"/>
      <c r="Q2096" s="26"/>
      <c r="R2096" s="613"/>
    </row>
    <row r="2097">
      <c r="A2097" s="26"/>
      <c r="B2097" s="24"/>
      <c r="C2097" s="24"/>
      <c r="D2097" s="26"/>
      <c r="E2097" s="26"/>
      <c r="F2097" s="26"/>
      <c r="G2097" s="24"/>
      <c r="H2097" s="611"/>
      <c r="I2097" s="611"/>
      <c r="J2097" s="612"/>
      <c r="K2097" s="26"/>
      <c r="L2097" s="24"/>
      <c r="M2097" s="26"/>
      <c r="N2097" s="613"/>
      <c r="Q2097" s="26"/>
      <c r="R2097" s="613"/>
    </row>
    <row r="2098">
      <c r="A2098" s="26"/>
      <c r="B2098" s="24"/>
      <c r="C2098" s="24"/>
      <c r="D2098" s="26"/>
      <c r="E2098" s="26"/>
      <c r="F2098" s="26"/>
      <c r="G2098" s="24"/>
      <c r="H2098" s="611"/>
      <c r="I2098" s="611"/>
      <c r="J2098" s="612"/>
      <c r="K2098" s="26"/>
      <c r="L2098" s="24"/>
      <c r="M2098" s="26"/>
      <c r="N2098" s="613"/>
      <c r="Q2098" s="26"/>
      <c r="R2098" s="613"/>
    </row>
    <row r="2099">
      <c r="A2099" s="26"/>
      <c r="B2099" s="24"/>
      <c r="C2099" s="24"/>
      <c r="D2099" s="26"/>
      <c r="E2099" s="26"/>
      <c r="F2099" s="26"/>
      <c r="G2099" s="24"/>
      <c r="H2099" s="611"/>
      <c r="I2099" s="611"/>
      <c r="J2099" s="612"/>
      <c r="K2099" s="26"/>
      <c r="L2099" s="24"/>
      <c r="M2099" s="26"/>
      <c r="N2099" s="613"/>
      <c r="Q2099" s="26"/>
      <c r="R2099" s="613"/>
    </row>
    <row r="2100">
      <c r="A2100" s="26"/>
      <c r="B2100" s="24"/>
      <c r="C2100" s="24"/>
      <c r="D2100" s="26"/>
      <c r="E2100" s="26"/>
      <c r="F2100" s="26"/>
      <c r="G2100" s="24"/>
      <c r="H2100" s="611"/>
      <c r="I2100" s="611"/>
      <c r="J2100" s="612"/>
      <c r="K2100" s="26"/>
      <c r="L2100" s="24"/>
      <c r="M2100" s="26"/>
      <c r="N2100" s="613"/>
      <c r="Q2100" s="26"/>
      <c r="R2100" s="613"/>
    </row>
    <row r="2101">
      <c r="A2101" s="26"/>
      <c r="B2101" s="24"/>
      <c r="C2101" s="24"/>
      <c r="D2101" s="26"/>
      <c r="E2101" s="26"/>
      <c r="F2101" s="26"/>
      <c r="G2101" s="24"/>
      <c r="H2101" s="611"/>
      <c r="I2101" s="611"/>
      <c r="J2101" s="612"/>
      <c r="K2101" s="26"/>
      <c r="L2101" s="24"/>
      <c r="M2101" s="26"/>
      <c r="N2101" s="613"/>
      <c r="Q2101" s="26"/>
      <c r="R2101" s="613"/>
    </row>
    <row r="2102">
      <c r="A2102" s="26"/>
      <c r="B2102" s="24"/>
      <c r="C2102" s="24"/>
      <c r="D2102" s="26"/>
      <c r="E2102" s="26"/>
      <c r="F2102" s="26"/>
      <c r="G2102" s="24"/>
      <c r="H2102" s="611"/>
      <c r="I2102" s="611"/>
      <c r="J2102" s="612"/>
      <c r="K2102" s="26"/>
      <c r="L2102" s="24"/>
      <c r="M2102" s="26"/>
      <c r="N2102" s="613"/>
      <c r="Q2102" s="26"/>
      <c r="R2102" s="613"/>
    </row>
    <row r="2103">
      <c r="A2103" s="26"/>
      <c r="B2103" s="24"/>
      <c r="C2103" s="24"/>
      <c r="D2103" s="26"/>
      <c r="E2103" s="26"/>
      <c r="F2103" s="26"/>
      <c r="G2103" s="24"/>
      <c r="H2103" s="611"/>
      <c r="I2103" s="611"/>
      <c r="J2103" s="612"/>
      <c r="K2103" s="26"/>
      <c r="L2103" s="24"/>
      <c r="M2103" s="26"/>
      <c r="N2103" s="613"/>
      <c r="Q2103" s="26"/>
      <c r="R2103" s="613"/>
    </row>
    <row r="2104">
      <c r="A2104" s="26"/>
      <c r="B2104" s="24"/>
      <c r="C2104" s="24"/>
      <c r="D2104" s="26"/>
      <c r="E2104" s="26"/>
      <c r="F2104" s="26"/>
      <c r="G2104" s="24"/>
      <c r="H2104" s="611"/>
      <c r="I2104" s="611"/>
      <c r="J2104" s="612"/>
      <c r="K2104" s="26"/>
      <c r="L2104" s="24"/>
      <c r="M2104" s="26"/>
      <c r="N2104" s="613"/>
      <c r="Q2104" s="26"/>
      <c r="R2104" s="613"/>
    </row>
    <row r="2105">
      <c r="A2105" s="26"/>
      <c r="B2105" s="24"/>
      <c r="C2105" s="24"/>
      <c r="D2105" s="26"/>
      <c r="E2105" s="26"/>
      <c r="F2105" s="26"/>
      <c r="G2105" s="24"/>
      <c r="H2105" s="611"/>
      <c r="I2105" s="611"/>
      <c r="J2105" s="612"/>
      <c r="K2105" s="26"/>
      <c r="L2105" s="24"/>
      <c r="M2105" s="26"/>
      <c r="N2105" s="613"/>
      <c r="Q2105" s="26"/>
      <c r="R2105" s="613"/>
    </row>
    <row r="2106">
      <c r="A2106" s="26"/>
      <c r="B2106" s="24"/>
      <c r="C2106" s="24"/>
      <c r="D2106" s="26"/>
      <c r="E2106" s="26"/>
      <c r="F2106" s="26"/>
      <c r="G2106" s="24"/>
      <c r="H2106" s="611"/>
      <c r="I2106" s="611"/>
      <c r="J2106" s="612"/>
      <c r="K2106" s="26"/>
      <c r="L2106" s="24"/>
      <c r="M2106" s="26"/>
      <c r="N2106" s="613"/>
      <c r="Q2106" s="26"/>
      <c r="R2106" s="613"/>
    </row>
    <row r="2107">
      <c r="A2107" s="26"/>
      <c r="B2107" s="24"/>
      <c r="C2107" s="24"/>
      <c r="D2107" s="26"/>
      <c r="E2107" s="26"/>
      <c r="F2107" s="26"/>
      <c r="G2107" s="24"/>
      <c r="H2107" s="611"/>
      <c r="I2107" s="611"/>
      <c r="J2107" s="612"/>
      <c r="K2107" s="26"/>
      <c r="L2107" s="24"/>
      <c r="M2107" s="26"/>
      <c r="N2107" s="613"/>
      <c r="Q2107" s="26"/>
      <c r="R2107" s="613"/>
    </row>
    <row r="2108">
      <c r="A2108" s="26"/>
      <c r="B2108" s="24"/>
      <c r="C2108" s="24"/>
      <c r="D2108" s="26"/>
      <c r="E2108" s="26"/>
      <c r="F2108" s="26"/>
      <c r="G2108" s="24"/>
      <c r="H2108" s="611"/>
      <c r="I2108" s="611"/>
      <c r="J2108" s="612"/>
      <c r="K2108" s="26"/>
      <c r="L2108" s="24"/>
      <c r="M2108" s="26"/>
      <c r="N2108" s="613"/>
      <c r="Q2108" s="26"/>
      <c r="R2108" s="613"/>
    </row>
    <row r="2109">
      <c r="A2109" s="26"/>
      <c r="B2109" s="24"/>
      <c r="C2109" s="24"/>
      <c r="D2109" s="26"/>
      <c r="E2109" s="26"/>
      <c r="F2109" s="26"/>
      <c r="G2109" s="24"/>
      <c r="H2109" s="611"/>
      <c r="I2109" s="611"/>
      <c r="J2109" s="612"/>
      <c r="K2109" s="26"/>
      <c r="L2109" s="24"/>
      <c r="M2109" s="26"/>
      <c r="N2109" s="613"/>
      <c r="Q2109" s="26"/>
      <c r="R2109" s="613"/>
    </row>
    <row r="2110">
      <c r="A2110" s="26"/>
      <c r="B2110" s="24"/>
      <c r="C2110" s="24"/>
      <c r="D2110" s="26"/>
      <c r="E2110" s="26"/>
      <c r="F2110" s="26"/>
      <c r="G2110" s="24"/>
      <c r="H2110" s="611"/>
      <c r="I2110" s="611"/>
      <c r="J2110" s="612"/>
      <c r="K2110" s="26"/>
      <c r="L2110" s="24"/>
      <c r="M2110" s="26"/>
      <c r="N2110" s="613"/>
      <c r="Q2110" s="26"/>
      <c r="R2110" s="613"/>
    </row>
    <row r="2111">
      <c r="A2111" s="26"/>
      <c r="B2111" s="24"/>
      <c r="C2111" s="24"/>
      <c r="D2111" s="26"/>
      <c r="E2111" s="26"/>
      <c r="F2111" s="26"/>
      <c r="G2111" s="24"/>
      <c r="H2111" s="611"/>
      <c r="I2111" s="611"/>
      <c r="J2111" s="612"/>
      <c r="K2111" s="26"/>
      <c r="L2111" s="24"/>
      <c r="M2111" s="26"/>
      <c r="N2111" s="613"/>
      <c r="Q2111" s="26"/>
      <c r="R2111" s="613"/>
    </row>
    <row r="2112">
      <c r="A2112" s="26"/>
      <c r="B2112" s="24"/>
      <c r="C2112" s="24"/>
      <c r="D2112" s="26"/>
      <c r="E2112" s="26"/>
      <c r="F2112" s="26"/>
      <c r="G2112" s="24"/>
      <c r="H2112" s="611"/>
      <c r="I2112" s="611"/>
      <c r="J2112" s="612"/>
      <c r="K2112" s="26"/>
      <c r="L2112" s="24"/>
      <c r="M2112" s="26"/>
      <c r="N2112" s="613"/>
      <c r="Q2112" s="26"/>
      <c r="R2112" s="613"/>
    </row>
    <row r="2113">
      <c r="A2113" s="26"/>
      <c r="B2113" s="24"/>
      <c r="C2113" s="24"/>
      <c r="D2113" s="26"/>
      <c r="E2113" s="26"/>
      <c r="F2113" s="26"/>
      <c r="G2113" s="24"/>
      <c r="H2113" s="611"/>
      <c r="I2113" s="611"/>
      <c r="J2113" s="612"/>
      <c r="K2113" s="26"/>
      <c r="L2113" s="24"/>
      <c r="M2113" s="26"/>
      <c r="N2113" s="613"/>
      <c r="Q2113" s="26"/>
      <c r="R2113" s="613"/>
    </row>
    <row r="2114">
      <c r="A2114" s="26"/>
      <c r="B2114" s="24"/>
      <c r="C2114" s="24"/>
      <c r="D2114" s="26"/>
      <c r="E2114" s="26"/>
      <c r="F2114" s="26"/>
      <c r="G2114" s="24"/>
      <c r="H2114" s="611"/>
      <c r="I2114" s="611"/>
      <c r="J2114" s="612"/>
      <c r="K2114" s="26"/>
      <c r="L2114" s="24"/>
      <c r="M2114" s="26"/>
      <c r="N2114" s="613"/>
      <c r="Q2114" s="26"/>
      <c r="R2114" s="613"/>
    </row>
    <row r="2115">
      <c r="A2115" s="26"/>
      <c r="B2115" s="24"/>
      <c r="C2115" s="24"/>
      <c r="D2115" s="26"/>
      <c r="E2115" s="26"/>
      <c r="F2115" s="26"/>
      <c r="G2115" s="24"/>
      <c r="H2115" s="611"/>
      <c r="I2115" s="611"/>
      <c r="J2115" s="612"/>
      <c r="K2115" s="26"/>
      <c r="L2115" s="24"/>
      <c r="M2115" s="26"/>
      <c r="N2115" s="613"/>
      <c r="Q2115" s="26"/>
      <c r="R2115" s="613"/>
    </row>
    <row r="2116">
      <c r="A2116" s="26"/>
      <c r="B2116" s="24"/>
      <c r="C2116" s="24"/>
      <c r="D2116" s="26"/>
      <c r="E2116" s="26"/>
      <c r="F2116" s="26"/>
      <c r="G2116" s="24"/>
      <c r="H2116" s="611"/>
      <c r="I2116" s="611"/>
      <c r="J2116" s="612"/>
      <c r="K2116" s="26"/>
      <c r="L2116" s="24"/>
      <c r="M2116" s="26"/>
      <c r="N2116" s="613"/>
      <c r="Q2116" s="26"/>
      <c r="R2116" s="613"/>
    </row>
    <row r="2117">
      <c r="A2117" s="26"/>
      <c r="B2117" s="24"/>
      <c r="C2117" s="24"/>
      <c r="D2117" s="26"/>
      <c r="E2117" s="26"/>
      <c r="F2117" s="26"/>
      <c r="G2117" s="24"/>
      <c r="H2117" s="611"/>
      <c r="I2117" s="611"/>
      <c r="J2117" s="612"/>
      <c r="K2117" s="26"/>
      <c r="L2117" s="24"/>
      <c r="M2117" s="26"/>
      <c r="N2117" s="613"/>
      <c r="Q2117" s="26"/>
      <c r="R2117" s="613"/>
    </row>
    <row r="2118">
      <c r="A2118" s="26"/>
      <c r="B2118" s="24"/>
      <c r="C2118" s="24"/>
      <c r="D2118" s="26"/>
      <c r="E2118" s="26"/>
      <c r="F2118" s="26"/>
      <c r="G2118" s="24"/>
      <c r="H2118" s="611"/>
      <c r="I2118" s="611"/>
      <c r="J2118" s="612"/>
      <c r="K2118" s="26"/>
      <c r="L2118" s="24"/>
      <c r="M2118" s="26"/>
      <c r="N2118" s="613"/>
      <c r="Q2118" s="26"/>
      <c r="R2118" s="613"/>
    </row>
    <row r="2119">
      <c r="A2119" s="26"/>
      <c r="B2119" s="24"/>
      <c r="C2119" s="24"/>
      <c r="D2119" s="26"/>
      <c r="E2119" s="26"/>
      <c r="F2119" s="26"/>
      <c r="G2119" s="24"/>
      <c r="H2119" s="611"/>
      <c r="I2119" s="611"/>
      <c r="J2119" s="612"/>
      <c r="K2119" s="26"/>
      <c r="L2119" s="24"/>
      <c r="M2119" s="26"/>
      <c r="N2119" s="613"/>
      <c r="Q2119" s="26"/>
      <c r="R2119" s="613"/>
    </row>
    <row r="2120">
      <c r="A2120" s="26"/>
      <c r="B2120" s="24"/>
      <c r="C2120" s="24"/>
      <c r="D2120" s="26"/>
      <c r="E2120" s="26"/>
      <c r="F2120" s="26"/>
      <c r="G2120" s="24"/>
      <c r="H2120" s="611"/>
      <c r="I2120" s="611"/>
      <c r="J2120" s="612"/>
      <c r="K2120" s="26"/>
      <c r="L2120" s="24"/>
      <c r="M2120" s="26"/>
      <c r="N2120" s="613"/>
      <c r="Q2120" s="26"/>
      <c r="R2120" s="613"/>
    </row>
    <row r="2121">
      <c r="A2121" s="26"/>
      <c r="B2121" s="24"/>
      <c r="C2121" s="24"/>
      <c r="D2121" s="26"/>
      <c r="E2121" s="26"/>
      <c r="F2121" s="26"/>
      <c r="G2121" s="24"/>
      <c r="H2121" s="611"/>
      <c r="I2121" s="611"/>
      <c r="J2121" s="612"/>
      <c r="K2121" s="26"/>
      <c r="L2121" s="24"/>
      <c r="M2121" s="26"/>
      <c r="N2121" s="613"/>
      <c r="Q2121" s="26"/>
      <c r="R2121" s="613"/>
    </row>
    <row r="2122">
      <c r="A2122" s="26"/>
      <c r="B2122" s="24"/>
      <c r="C2122" s="24"/>
      <c r="D2122" s="26"/>
      <c r="E2122" s="26"/>
      <c r="F2122" s="26"/>
      <c r="G2122" s="24"/>
      <c r="H2122" s="611"/>
      <c r="I2122" s="611"/>
      <c r="J2122" s="612"/>
      <c r="K2122" s="26"/>
      <c r="L2122" s="24"/>
      <c r="M2122" s="26"/>
      <c r="N2122" s="613"/>
      <c r="Q2122" s="26"/>
      <c r="R2122" s="613"/>
    </row>
    <row r="2123">
      <c r="A2123" s="26"/>
      <c r="B2123" s="24"/>
      <c r="C2123" s="24"/>
      <c r="D2123" s="26"/>
      <c r="E2123" s="26"/>
      <c r="F2123" s="26"/>
      <c r="G2123" s="24"/>
      <c r="H2123" s="611"/>
      <c r="I2123" s="611"/>
      <c r="J2123" s="612"/>
      <c r="K2123" s="26"/>
      <c r="L2123" s="24"/>
      <c r="M2123" s="26"/>
      <c r="N2123" s="613"/>
      <c r="Q2123" s="26"/>
      <c r="R2123" s="613"/>
    </row>
    <row r="2124">
      <c r="A2124" s="26"/>
      <c r="B2124" s="24"/>
      <c r="C2124" s="24"/>
      <c r="D2124" s="26"/>
      <c r="E2124" s="26"/>
      <c r="F2124" s="26"/>
      <c r="G2124" s="24"/>
      <c r="H2124" s="611"/>
      <c r="I2124" s="611"/>
      <c r="J2124" s="612"/>
      <c r="K2124" s="26"/>
      <c r="L2124" s="24"/>
      <c r="M2124" s="26"/>
      <c r="N2124" s="613"/>
      <c r="Q2124" s="26"/>
      <c r="R2124" s="613"/>
    </row>
    <row r="2125">
      <c r="A2125" s="26"/>
      <c r="B2125" s="24"/>
      <c r="C2125" s="24"/>
      <c r="D2125" s="26"/>
      <c r="E2125" s="26"/>
      <c r="F2125" s="26"/>
      <c r="G2125" s="24"/>
      <c r="H2125" s="611"/>
      <c r="I2125" s="611"/>
      <c r="J2125" s="612"/>
      <c r="K2125" s="26"/>
      <c r="L2125" s="24"/>
      <c r="M2125" s="26"/>
      <c r="N2125" s="613"/>
      <c r="Q2125" s="26"/>
      <c r="R2125" s="613"/>
    </row>
    <row r="2126">
      <c r="A2126" s="26"/>
      <c r="B2126" s="24"/>
      <c r="C2126" s="24"/>
      <c r="D2126" s="26"/>
      <c r="E2126" s="26"/>
      <c r="F2126" s="26"/>
      <c r="G2126" s="24"/>
      <c r="H2126" s="611"/>
      <c r="I2126" s="611"/>
      <c r="J2126" s="612"/>
      <c r="K2126" s="26"/>
      <c r="L2126" s="24"/>
      <c r="M2126" s="26"/>
      <c r="N2126" s="613"/>
      <c r="Q2126" s="26"/>
      <c r="R2126" s="613"/>
    </row>
    <row r="2127">
      <c r="A2127" s="26"/>
      <c r="B2127" s="24"/>
      <c r="C2127" s="24"/>
      <c r="D2127" s="26"/>
      <c r="E2127" s="26"/>
      <c r="F2127" s="26"/>
      <c r="G2127" s="24"/>
      <c r="H2127" s="611"/>
      <c r="I2127" s="611"/>
      <c r="J2127" s="612"/>
      <c r="K2127" s="26"/>
      <c r="L2127" s="24"/>
      <c r="M2127" s="26"/>
      <c r="N2127" s="613"/>
      <c r="Q2127" s="26"/>
      <c r="R2127" s="613"/>
    </row>
    <row r="2128">
      <c r="A2128" s="26"/>
      <c r="B2128" s="24"/>
      <c r="C2128" s="24"/>
      <c r="D2128" s="26"/>
      <c r="E2128" s="26"/>
      <c r="F2128" s="26"/>
      <c r="G2128" s="24"/>
      <c r="H2128" s="611"/>
      <c r="I2128" s="611"/>
      <c r="J2128" s="612"/>
      <c r="K2128" s="26"/>
      <c r="L2128" s="24"/>
      <c r="M2128" s="26"/>
      <c r="N2128" s="613"/>
      <c r="Q2128" s="26"/>
      <c r="R2128" s="613"/>
    </row>
    <row r="2129">
      <c r="A2129" s="26"/>
      <c r="B2129" s="24"/>
      <c r="C2129" s="24"/>
      <c r="D2129" s="26"/>
      <c r="E2129" s="26"/>
      <c r="F2129" s="26"/>
      <c r="G2129" s="24"/>
      <c r="H2129" s="611"/>
      <c r="I2129" s="611"/>
      <c r="J2129" s="612"/>
      <c r="K2129" s="26"/>
      <c r="L2129" s="24"/>
      <c r="M2129" s="26"/>
      <c r="N2129" s="613"/>
      <c r="Q2129" s="26"/>
      <c r="R2129" s="613"/>
    </row>
    <row r="2130">
      <c r="A2130" s="26"/>
      <c r="B2130" s="24"/>
      <c r="C2130" s="24"/>
      <c r="D2130" s="26"/>
      <c r="E2130" s="26"/>
      <c r="F2130" s="26"/>
      <c r="G2130" s="24"/>
      <c r="H2130" s="611"/>
      <c r="I2130" s="611"/>
      <c r="J2130" s="612"/>
      <c r="K2130" s="26"/>
      <c r="L2130" s="24"/>
      <c r="M2130" s="26"/>
      <c r="N2130" s="613"/>
      <c r="Q2130" s="26"/>
      <c r="R2130" s="613"/>
    </row>
    <row r="2131">
      <c r="A2131" s="26"/>
      <c r="B2131" s="24"/>
      <c r="C2131" s="24"/>
      <c r="D2131" s="26"/>
      <c r="E2131" s="26"/>
      <c r="F2131" s="26"/>
      <c r="G2131" s="24"/>
      <c r="H2131" s="611"/>
      <c r="I2131" s="611"/>
      <c r="J2131" s="612"/>
      <c r="K2131" s="26"/>
      <c r="L2131" s="24"/>
      <c r="M2131" s="26"/>
      <c r="N2131" s="613"/>
      <c r="Q2131" s="26"/>
      <c r="R2131" s="613"/>
    </row>
    <row r="2132">
      <c r="A2132" s="26"/>
      <c r="B2132" s="24"/>
      <c r="C2132" s="24"/>
      <c r="D2132" s="26"/>
      <c r="E2132" s="26"/>
      <c r="F2132" s="26"/>
      <c r="G2132" s="24"/>
      <c r="H2132" s="611"/>
      <c r="I2132" s="611"/>
      <c r="J2132" s="612"/>
      <c r="K2132" s="26"/>
      <c r="L2132" s="24"/>
      <c r="M2132" s="26"/>
      <c r="N2132" s="613"/>
      <c r="Q2132" s="26"/>
      <c r="R2132" s="613"/>
    </row>
    <row r="2133">
      <c r="A2133" s="26"/>
      <c r="B2133" s="24"/>
      <c r="C2133" s="24"/>
      <c r="D2133" s="26"/>
      <c r="E2133" s="26"/>
      <c r="F2133" s="26"/>
      <c r="G2133" s="24"/>
      <c r="H2133" s="611"/>
      <c r="I2133" s="611"/>
      <c r="J2133" s="612"/>
      <c r="K2133" s="26"/>
      <c r="L2133" s="24"/>
      <c r="M2133" s="26"/>
      <c r="N2133" s="613"/>
      <c r="Q2133" s="26"/>
      <c r="R2133" s="613"/>
    </row>
    <row r="2134">
      <c r="A2134" s="26"/>
      <c r="B2134" s="24"/>
      <c r="C2134" s="24"/>
      <c r="D2134" s="26"/>
      <c r="E2134" s="26"/>
      <c r="F2134" s="26"/>
      <c r="G2134" s="24"/>
      <c r="H2134" s="611"/>
      <c r="I2134" s="611"/>
      <c r="J2134" s="612"/>
      <c r="K2134" s="26"/>
      <c r="L2134" s="24"/>
      <c r="M2134" s="26"/>
      <c r="N2134" s="613"/>
      <c r="Q2134" s="26"/>
      <c r="R2134" s="613"/>
    </row>
    <row r="2135">
      <c r="A2135" s="26"/>
      <c r="B2135" s="24"/>
      <c r="C2135" s="24"/>
      <c r="D2135" s="26"/>
      <c r="E2135" s="26"/>
      <c r="F2135" s="26"/>
      <c r="G2135" s="24"/>
      <c r="H2135" s="611"/>
      <c r="I2135" s="611"/>
      <c r="J2135" s="612"/>
      <c r="K2135" s="26"/>
      <c r="L2135" s="24"/>
      <c r="M2135" s="26"/>
      <c r="N2135" s="613"/>
      <c r="Q2135" s="26"/>
      <c r="R2135" s="613"/>
    </row>
    <row r="2136">
      <c r="A2136" s="26"/>
      <c r="B2136" s="24"/>
      <c r="C2136" s="24"/>
      <c r="D2136" s="26"/>
      <c r="E2136" s="26"/>
      <c r="F2136" s="26"/>
      <c r="G2136" s="24"/>
      <c r="H2136" s="611"/>
      <c r="I2136" s="611"/>
      <c r="J2136" s="612"/>
      <c r="K2136" s="26"/>
      <c r="L2136" s="24"/>
      <c r="M2136" s="26"/>
      <c r="N2136" s="613"/>
      <c r="Q2136" s="26"/>
      <c r="R2136" s="613"/>
    </row>
    <row r="2137">
      <c r="A2137" s="26"/>
      <c r="B2137" s="24"/>
      <c r="C2137" s="24"/>
      <c r="D2137" s="26"/>
      <c r="E2137" s="26"/>
      <c r="F2137" s="26"/>
      <c r="G2137" s="24"/>
      <c r="H2137" s="611"/>
      <c r="I2137" s="611"/>
      <c r="J2137" s="612"/>
      <c r="K2137" s="26"/>
      <c r="L2137" s="24"/>
      <c r="M2137" s="26"/>
      <c r="N2137" s="613"/>
      <c r="Q2137" s="26"/>
      <c r="R2137" s="613"/>
    </row>
    <row r="2138">
      <c r="A2138" s="26"/>
      <c r="B2138" s="24"/>
      <c r="C2138" s="24"/>
      <c r="D2138" s="26"/>
      <c r="E2138" s="26"/>
      <c r="F2138" s="26"/>
      <c r="G2138" s="24"/>
      <c r="H2138" s="611"/>
      <c r="I2138" s="611"/>
      <c r="J2138" s="612"/>
      <c r="K2138" s="26"/>
      <c r="L2138" s="24"/>
      <c r="M2138" s="26"/>
      <c r="N2138" s="613"/>
      <c r="Q2138" s="26"/>
      <c r="R2138" s="613"/>
    </row>
    <row r="2139">
      <c r="A2139" s="26"/>
      <c r="B2139" s="24"/>
      <c r="C2139" s="24"/>
      <c r="D2139" s="26"/>
      <c r="E2139" s="26"/>
      <c r="F2139" s="26"/>
      <c r="G2139" s="24"/>
      <c r="H2139" s="611"/>
      <c r="I2139" s="611"/>
      <c r="J2139" s="612"/>
      <c r="K2139" s="26"/>
      <c r="L2139" s="24"/>
      <c r="M2139" s="26"/>
      <c r="N2139" s="613"/>
      <c r="Q2139" s="26"/>
      <c r="R2139" s="613"/>
    </row>
    <row r="2140">
      <c r="A2140" s="26"/>
      <c r="B2140" s="24"/>
      <c r="C2140" s="24"/>
      <c r="D2140" s="26"/>
      <c r="E2140" s="26"/>
      <c r="F2140" s="26"/>
      <c r="G2140" s="24"/>
      <c r="H2140" s="611"/>
      <c r="I2140" s="611"/>
      <c r="J2140" s="612"/>
      <c r="K2140" s="26"/>
      <c r="L2140" s="24"/>
      <c r="M2140" s="26"/>
      <c r="N2140" s="613"/>
      <c r="Q2140" s="26"/>
      <c r="R2140" s="613"/>
    </row>
    <row r="2141">
      <c r="A2141" s="26"/>
      <c r="B2141" s="24"/>
      <c r="C2141" s="24"/>
      <c r="D2141" s="26"/>
      <c r="E2141" s="26"/>
      <c r="F2141" s="26"/>
      <c r="G2141" s="24"/>
      <c r="H2141" s="611"/>
      <c r="I2141" s="611"/>
      <c r="J2141" s="612"/>
      <c r="K2141" s="26"/>
      <c r="L2141" s="24"/>
      <c r="M2141" s="26"/>
      <c r="N2141" s="613"/>
      <c r="Q2141" s="26"/>
      <c r="R2141" s="613"/>
    </row>
    <row r="2142">
      <c r="A2142" s="26"/>
      <c r="B2142" s="24"/>
      <c r="C2142" s="24"/>
      <c r="D2142" s="26"/>
      <c r="E2142" s="26"/>
      <c r="F2142" s="26"/>
      <c r="G2142" s="24"/>
      <c r="H2142" s="611"/>
      <c r="I2142" s="611"/>
      <c r="J2142" s="612"/>
      <c r="K2142" s="26"/>
      <c r="L2142" s="24"/>
      <c r="M2142" s="26"/>
      <c r="N2142" s="613"/>
      <c r="Q2142" s="26"/>
      <c r="R2142" s="613"/>
    </row>
    <row r="2143">
      <c r="A2143" s="26"/>
      <c r="B2143" s="24"/>
      <c r="C2143" s="24"/>
      <c r="D2143" s="26"/>
      <c r="E2143" s="26"/>
      <c r="F2143" s="26"/>
      <c r="G2143" s="24"/>
      <c r="H2143" s="611"/>
      <c r="I2143" s="611"/>
      <c r="J2143" s="612"/>
      <c r="K2143" s="26"/>
      <c r="L2143" s="24"/>
      <c r="M2143" s="26"/>
      <c r="N2143" s="613"/>
      <c r="Q2143" s="26"/>
      <c r="R2143" s="613"/>
    </row>
    <row r="2144">
      <c r="A2144" s="26"/>
      <c r="B2144" s="24"/>
      <c r="C2144" s="24"/>
      <c r="D2144" s="26"/>
      <c r="E2144" s="26"/>
      <c r="F2144" s="26"/>
      <c r="G2144" s="24"/>
      <c r="H2144" s="611"/>
      <c r="I2144" s="611"/>
      <c r="J2144" s="612"/>
      <c r="K2144" s="26"/>
      <c r="L2144" s="24"/>
      <c r="M2144" s="26"/>
      <c r="N2144" s="613"/>
      <c r="Q2144" s="26"/>
      <c r="R2144" s="613"/>
    </row>
    <row r="2145">
      <c r="A2145" s="26"/>
      <c r="B2145" s="24"/>
      <c r="C2145" s="24"/>
      <c r="D2145" s="26"/>
      <c r="E2145" s="26"/>
      <c r="F2145" s="26"/>
      <c r="G2145" s="24"/>
      <c r="H2145" s="611"/>
      <c r="I2145" s="611"/>
      <c r="J2145" s="612"/>
      <c r="K2145" s="26"/>
      <c r="L2145" s="24"/>
      <c r="M2145" s="26"/>
      <c r="N2145" s="613"/>
      <c r="Q2145" s="26"/>
      <c r="R2145" s="613"/>
    </row>
    <row r="2146">
      <c r="A2146" s="26"/>
      <c r="B2146" s="24"/>
      <c r="C2146" s="24"/>
      <c r="D2146" s="26"/>
      <c r="E2146" s="26"/>
      <c r="F2146" s="26"/>
      <c r="G2146" s="24"/>
      <c r="H2146" s="611"/>
      <c r="I2146" s="611"/>
      <c r="J2146" s="612"/>
      <c r="K2146" s="26"/>
      <c r="L2146" s="24"/>
      <c r="M2146" s="26"/>
      <c r="N2146" s="613"/>
      <c r="Q2146" s="26"/>
      <c r="R2146" s="613"/>
    </row>
    <row r="2147">
      <c r="A2147" s="26"/>
      <c r="B2147" s="24"/>
      <c r="C2147" s="24"/>
      <c r="D2147" s="26"/>
      <c r="E2147" s="26"/>
      <c r="F2147" s="26"/>
      <c r="G2147" s="24"/>
      <c r="H2147" s="611"/>
      <c r="I2147" s="611"/>
      <c r="J2147" s="612"/>
      <c r="K2147" s="26"/>
      <c r="L2147" s="24"/>
      <c r="M2147" s="26"/>
      <c r="N2147" s="613"/>
      <c r="Q2147" s="26"/>
      <c r="R2147" s="613"/>
    </row>
    <row r="2148">
      <c r="A2148" s="26"/>
      <c r="B2148" s="24"/>
      <c r="C2148" s="24"/>
      <c r="D2148" s="26"/>
      <c r="E2148" s="26"/>
      <c r="F2148" s="26"/>
      <c r="G2148" s="24"/>
      <c r="H2148" s="611"/>
      <c r="I2148" s="611"/>
      <c r="J2148" s="612"/>
      <c r="K2148" s="26"/>
      <c r="L2148" s="24"/>
      <c r="M2148" s="26"/>
      <c r="N2148" s="613"/>
      <c r="Q2148" s="26"/>
      <c r="R2148" s="613"/>
    </row>
    <row r="2149">
      <c r="A2149" s="26"/>
      <c r="B2149" s="24"/>
      <c r="C2149" s="24"/>
      <c r="D2149" s="26"/>
      <c r="E2149" s="26"/>
      <c r="F2149" s="26"/>
      <c r="G2149" s="24"/>
      <c r="H2149" s="611"/>
      <c r="I2149" s="611"/>
      <c r="J2149" s="612"/>
      <c r="K2149" s="26"/>
      <c r="L2149" s="24"/>
      <c r="M2149" s="26"/>
      <c r="N2149" s="613"/>
      <c r="Q2149" s="26"/>
      <c r="R2149" s="613"/>
    </row>
    <row r="2150">
      <c r="A2150" s="26"/>
      <c r="B2150" s="24"/>
      <c r="C2150" s="24"/>
      <c r="D2150" s="26"/>
      <c r="E2150" s="26"/>
      <c r="F2150" s="26"/>
      <c r="G2150" s="24"/>
      <c r="H2150" s="611"/>
      <c r="I2150" s="611"/>
      <c r="J2150" s="612"/>
      <c r="K2150" s="26"/>
      <c r="L2150" s="24"/>
      <c r="M2150" s="26"/>
      <c r="N2150" s="613"/>
      <c r="Q2150" s="26"/>
      <c r="R2150" s="613"/>
    </row>
    <row r="2151">
      <c r="A2151" s="26"/>
      <c r="B2151" s="24"/>
      <c r="C2151" s="24"/>
      <c r="D2151" s="26"/>
      <c r="E2151" s="26"/>
      <c r="F2151" s="26"/>
      <c r="G2151" s="24"/>
      <c r="H2151" s="611"/>
      <c r="I2151" s="611"/>
      <c r="J2151" s="612"/>
      <c r="K2151" s="26"/>
      <c r="L2151" s="24"/>
      <c r="M2151" s="26"/>
      <c r="N2151" s="613"/>
      <c r="Q2151" s="26"/>
      <c r="R2151" s="613"/>
    </row>
    <row r="2152">
      <c r="A2152" s="26"/>
      <c r="B2152" s="24"/>
      <c r="C2152" s="24"/>
      <c r="D2152" s="26"/>
      <c r="E2152" s="26"/>
      <c r="F2152" s="26"/>
      <c r="G2152" s="24"/>
      <c r="H2152" s="611"/>
      <c r="I2152" s="611"/>
      <c r="J2152" s="612"/>
      <c r="K2152" s="26"/>
      <c r="L2152" s="24"/>
      <c r="M2152" s="26"/>
      <c r="N2152" s="613"/>
      <c r="Q2152" s="26"/>
      <c r="R2152" s="613"/>
    </row>
    <row r="2153">
      <c r="A2153" s="26"/>
      <c r="B2153" s="24"/>
      <c r="C2153" s="24"/>
      <c r="D2153" s="26"/>
      <c r="E2153" s="26"/>
      <c r="F2153" s="26"/>
      <c r="G2153" s="24"/>
      <c r="H2153" s="611"/>
      <c r="I2153" s="611"/>
      <c r="J2153" s="612"/>
      <c r="K2153" s="26"/>
      <c r="L2153" s="24"/>
      <c r="M2153" s="26"/>
      <c r="N2153" s="613"/>
      <c r="Q2153" s="26"/>
      <c r="R2153" s="613"/>
    </row>
    <row r="2154">
      <c r="A2154" s="26"/>
      <c r="B2154" s="24"/>
      <c r="C2154" s="24"/>
      <c r="D2154" s="26"/>
      <c r="E2154" s="26"/>
      <c r="F2154" s="26"/>
      <c r="G2154" s="24"/>
      <c r="H2154" s="611"/>
      <c r="I2154" s="611"/>
      <c r="J2154" s="612"/>
      <c r="K2154" s="26"/>
      <c r="L2154" s="24"/>
      <c r="M2154" s="26"/>
      <c r="N2154" s="613"/>
      <c r="Q2154" s="26"/>
      <c r="R2154" s="613"/>
    </row>
    <row r="2155">
      <c r="A2155" s="26"/>
      <c r="B2155" s="24"/>
      <c r="C2155" s="24"/>
      <c r="D2155" s="26"/>
      <c r="E2155" s="26"/>
      <c r="F2155" s="26"/>
      <c r="G2155" s="24"/>
      <c r="H2155" s="611"/>
      <c r="I2155" s="611"/>
      <c r="J2155" s="612"/>
      <c r="K2155" s="26"/>
      <c r="L2155" s="24"/>
      <c r="M2155" s="26"/>
      <c r="N2155" s="613"/>
      <c r="Q2155" s="26"/>
      <c r="R2155" s="613"/>
    </row>
    <row r="2156">
      <c r="A2156" s="26"/>
      <c r="B2156" s="24"/>
      <c r="C2156" s="24"/>
      <c r="D2156" s="26"/>
      <c r="E2156" s="26"/>
      <c r="F2156" s="26"/>
      <c r="G2156" s="24"/>
      <c r="H2156" s="611"/>
      <c r="I2156" s="611"/>
      <c r="J2156" s="612"/>
      <c r="K2156" s="26"/>
      <c r="L2156" s="24"/>
      <c r="M2156" s="26"/>
      <c r="N2156" s="613"/>
      <c r="Q2156" s="26"/>
      <c r="R2156" s="613"/>
    </row>
    <row r="2157">
      <c r="A2157" s="26"/>
      <c r="B2157" s="24"/>
      <c r="C2157" s="24"/>
      <c r="D2157" s="26"/>
      <c r="E2157" s="26"/>
      <c r="F2157" s="26"/>
      <c r="G2157" s="24"/>
      <c r="H2157" s="611"/>
      <c r="I2157" s="611"/>
      <c r="J2157" s="612"/>
      <c r="K2157" s="26"/>
      <c r="L2157" s="24"/>
      <c r="M2157" s="26"/>
      <c r="N2157" s="613"/>
      <c r="Q2157" s="26"/>
      <c r="R2157" s="613"/>
    </row>
    <row r="2158">
      <c r="A2158" s="26"/>
      <c r="B2158" s="24"/>
      <c r="C2158" s="24"/>
      <c r="D2158" s="26"/>
      <c r="E2158" s="26"/>
      <c r="F2158" s="26"/>
      <c r="G2158" s="24"/>
      <c r="H2158" s="611"/>
      <c r="I2158" s="611"/>
      <c r="J2158" s="612"/>
      <c r="K2158" s="26"/>
      <c r="L2158" s="24"/>
      <c r="M2158" s="26"/>
      <c r="N2158" s="613"/>
      <c r="Q2158" s="26"/>
      <c r="R2158" s="613"/>
    </row>
    <row r="2159">
      <c r="A2159" s="26"/>
      <c r="B2159" s="24"/>
      <c r="C2159" s="24"/>
      <c r="D2159" s="26"/>
      <c r="E2159" s="26"/>
      <c r="F2159" s="26"/>
      <c r="G2159" s="24"/>
      <c r="H2159" s="611"/>
      <c r="I2159" s="611"/>
      <c r="J2159" s="612"/>
      <c r="K2159" s="26"/>
      <c r="L2159" s="24"/>
      <c r="M2159" s="26"/>
      <c r="N2159" s="613"/>
      <c r="Q2159" s="26"/>
      <c r="R2159" s="613"/>
    </row>
    <row r="2160">
      <c r="A2160" s="26"/>
      <c r="B2160" s="24"/>
      <c r="C2160" s="24"/>
      <c r="D2160" s="26"/>
      <c r="E2160" s="26"/>
      <c r="F2160" s="26"/>
      <c r="G2160" s="24"/>
      <c r="H2160" s="611"/>
      <c r="I2160" s="611"/>
      <c r="J2160" s="612"/>
      <c r="K2160" s="26"/>
      <c r="L2160" s="24"/>
      <c r="M2160" s="26"/>
      <c r="N2160" s="613"/>
      <c r="Q2160" s="26"/>
      <c r="R2160" s="613"/>
    </row>
    <row r="2161">
      <c r="A2161" s="26"/>
      <c r="B2161" s="24"/>
      <c r="C2161" s="24"/>
      <c r="D2161" s="26"/>
      <c r="E2161" s="26"/>
      <c r="F2161" s="26"/>
      <c r="G2161" s="24"/>
      <c r="H2161" s="611"/>
      <c r="I2161" s="611"/>
      <c r="J2161" s="612"/>
      <c r="K2161" s="26"/>
      <c r="L2161" s="24"/>
      <c r="M2161" s="26"/>
      <c r="N2161" s="613"/>
      <c r="Q2161" s="26"/>
      <c r="R2161" s="613"/>
    </row>
    <row r="2162">
      <c r="A2162" s="26"/>
      <c r="B2162" s="24"/>
      <c r="C2162" s="24"/>
      <c r="D2162" s="26"/>
      <c r="E2162" s="26"/>
      <c r="F2162" s="26"/>
      <c r="G2162" s="24"/>
      <c r="H2162" s="611"/>
      <c r="I2162" s="611"/>
      <c r="J2162" s="612"/>
      <c r="K2162" s="26"/>
      <c r="L2162" s="24"/>
      <c r="M2162" s="26"/>
      <c r="N2162" s="613"/>
      <c r="Q2162" s="26"/>
      <c r="R2162" s="613"/>
    </row>
    <row r="2163">
      <c r="A2163" s="26"/>
      <c r="B2163" s="24"/>
      <c r="C2163" s="24"/>
      <c r="D2163" s="26"/>
      <c r="E2163" s="26"/>
      <c r="F2163" s="26"/>
      <c r="G2163" s="24"/>
      <c r="H2163" s="611"/>
      <c r="I2163" s="611"/>
      <c r="J2163" s="612"/>
      <c r="K2163" s="26"/>
      <c r="L2163" s="24"/>
      <c r="M2163" s="26"/>
      <c r="N2163" s="613"/>
      <c r="Q2163" s="26"/>
      <c r="R2163" s="613"/>
    </row>
    <row r="2164">
      <c r="A2164" s="26"/>
      <c r="B2164" s="24"/>
      <c r="C2164" s="24"/>
      <c r="D2164" s="26"/>
      <c r="E2164" s="26"/>
      <c r="F2164" s="26"/>
      <c r="G2164" s="24"/>
      <c r="H2164" s="611"/>
      <c r="I2164" s="611"/>
      <c r="J2164" s="612"/>
      <c r="K2164" s="26"/>
      <c r="L2164" s="24"/>
      <c r="M2164" s="26"/>
      <c r="N2164" s="613"/>
      <c r="Q2164" s="26"/>
      <c r="R2164" s="613"/>
    </row>
    <row r="2165">
      <c r="A2165" s="26"/>
      <c r="B2165" s="24"/>
      <c r="C2165" s="24"/>
      <c r="D2165" s="26"/>
      <c r="E2165" s="26"/>
      <c r="F2165" s="26"/>
      <c r="G2165" s="24"/>
      <c r="H2165" s="611"/>
      <c r="I2165" s="611"/>
      <c r="J2165" s="612"/>
      <c r="K2165" s="26"/>
      <c r="L2165" s="24"/>
      <c r="M2165" s="26"/>
      <c r="N2165" s="613"/>
      <c r="Q2165" s="26"/>
      <c r="R2165" s="613"/>
    </row>
    <row r="2166">
      <c r="A2166" s="26"/>
      <c r="B2166" s="24"/>
      <c r="C2166" s="24"/>
      <c r="D2166" s="26"/>
      <c r="E2166" s="26"/>
      <c r="F2166" s="26"/>
      <c r="G2166" s="24"/>
      <c r="H2166" s="611"/>
      <c r="I2166" s="611"/>
      <c r="J2166" s="612"/>
      <c r="K2166" s="26"/>
      <c r="L2166" s="24"/>
      <c r="M2166" s="26"/>
      <c r="N2166" s="613"/>
      <c r="Q2166" s="26"/>
      <c r="R2166" s="613"/>
    </row>
    <row r="2167">
      <c r="A2167" s="26"/>
      <c r="B2167" s="24"/>
      <c r="C2167" s="24"/>
      <c r="D2167" s="26"/>
      <c r="E2167" s="26"/>
      <c r="F2167" s="26"/>
      <c r="G2167" s="24"/>
      <c r="H2167" s="611"/>
      <c r="I2167" s="611"/>
      <c r="J2167" s="612"/>
      <c r="K2167" s="26"/>
      <c r="L2167" s="24"/>
      <c r="M2167" s="26"/>
      <c r="N2167" s="613"/>
      <c r="Q2167" s="26"/>
      <c r="R2167" s="613"/>
    </row>
    <row r="2168">
      <c r="A2168" s="26"/>
      <c r="B2168" s="24"/>
      <c r="C2168" s="24"/>
      <c r="D2168" s="26"/>
      <c r="E2168" s="26"/>
      <c r="F2168" s="26"/>
      <c r="G2168" s="24"/>
      <c r="H2168" s="611"/>
      <c r="I2168" s="611"/>
      <c r="J2168" s="612"/>
      <c r="K2168" s="26"/>
      <c r="L2168" s="24"/>
      <c r="M2168" s="26"/>
      <c r="N2168" s="613"/>
      <c r="Q2168" s="26"/>
      <c r="R2168" s="613"/>
    </row>
    <row r="2169">
      <c r="A2169" s="26"/>
      <c r="B2169" s="24"/>
      <c r="C2169" s="24"/>
      <c r="D2169" s="26"/>
      <c r="E2169" s="26"/>
      <c r="F2169" s="26"/>
      <c r="G2169" s="24"/>
      <c r="H2169" s="611"/>
      <c r="I2169" s="611"/>
      <c r="J2169" s="612"/>
      <c r="K2169" s="26"/>
      <c r="L2169" s="24"/>
      <c r="M2169" s="26"/>
      <c r="N2169" s="613"/>
      <c r="Q2169" s="26"/>
      <c r="R2169" s="613"/>
    </row>
    <row r="2170">
      <c r="A2170" s="26"/>
      <c r="B2170" s="24"/>
      <c r="C2170" s="24"/>
      <c r="D2170" s="26"/>
      <c r="E2170" s="26"/>
      <c r="F2170" s="26"/>
      <c r="G2170" s="24"/>
      <c r="H2170" s="611"/>
      <c r="I2170" s="611"/>
      <c r="J2170" s="612"/>
      <c r="K2170" s="26"/>
      <c r="L2170" s="24"/>
      <c r="M2170" s="26"/>
      <c r="N2170" s="613"/>
      <c r="Q2170" s="26"/>
      <c r="R2170" s="613"/>
    </row>
    <row r="2171">
      <c r="A2171" s="26"/>
      <c r="B2171" s="24"/>
      <c r="C2171" s="24"/>
      <c r="D2171" s="26"/>
      <c r="E2171" s="26"/>
      <c r="F2171" s="26"/>
      <c r="G2171" s="24"/>
      <c r="H2171" s="611"/>
      <c r="I2171" s="611"/>
      <c r="J2171" s="612"/>
      <c r="K2171" s="26"/>
      <c r="L2171" s="24"/>
      <c r="M2171" s="26"/>
      <c r="N2171" s="613"/>
      <c r="Q2171" s="26"/>
      <c r="R2171" s="613"/>
    </row>
    <row r="2172">
      <c r="A2172" s="26"/>
      <c r="B2172" s="24"/>
      <c r="C2172" s="24"/>
      <c r="D2172" s="26"/>
      <c r="E2172" s="26"/>
      <c r="F2172" s="26"/>
      <c r="G2172" s="24"/>
      <c r="H2172" s="611"/>
      <c r="I2172" s="611"/>
      <c r="J2172" s="612"/>
      <c r="K2172" s="26"/>
      <c r="L2172" s="24"/>
      <c r="M2172" s="26"/>
      <c r="N2172" s="613"/>
      <c r="Q2172" s="26"/>
      <c r="R2172" s="613"/>
    </row>
    <row r="2173">
      <c r="A2173" s="26"/>
      <c r="B2173" s="24"/>
      <c r="C2173" s="24"/>
      <c r="D2173" s="26"/>
      <c r="E2173" s="26"/>
      <c r="F2173" s="26"/>
      <c r="G2173" s="24"/>
      <c r="H2173" s="611"/>
      <c r="I2173" s="611"/>
      <c r="J2173" s="612"/>
      <c r="K2173" s="26"/>
      <c r="L2173" s="24"/>
      <c r="M2173" s="26"/>
      <c r="N2173" s="613"/>
      <c r="Q2173" s="26"/>
      <c r="R2173" s="613"/>
    </row>
    <row r="2174">
      <c r="A2174" s="26"/>
      <c r="B2174" s="24"/>
      <c r="C2174" s="24"/>
      <c r="D2174" s="26"/>
      <c r="E2174" s="26"/>
      <c r="F2174" s="26"/>
      <c r="G2174" s="24"/>
      <c r="H2174" s="611"/>
      <c r="I2174" s="611"/>
      <c r="J2174" s="612"/>
      <c r="K2174" s="26"/>
      <c r="L2174" s="24"/>
      <c r="M2174" s="26"/>
      <c r="N2174" s="613"/>
      <c r="Q2174" s="26"/>
      <c r="R2174" s="613"/>
    </row>
    <row r="2175">
      <c r="A2175" s="26"/>
      <c r="B2175" s="24"/>
      <c r="C2175" s="24"/>
      <c r="D2175" s="26"/>
      <c r="E2175" s="26"/>
      <c r="F2175" s="26"/>
      <c r="G2175" s="24"/>
      <c r="H2175" s="611"/>
      <c r="I2175" s="611"/>
      <c r="J2175" s="612"/>
      <c r="K2175" s="26"/>
      <c r="L2175" s="24"/>
      <c r="M2175" s="26"/>
      <c r="N2175" s="613"/>
      <c r="Q2175" s="26"/>
      <c r="R2175" s="613"/>
    </row>
    <row r="2176">
      <c r="A2176" s="26"/>
      <c r="B2176" s="24"/>
      <c r="C2176" s="24"/>
      <c r="D2176" s="26"/>
      <c r="E2176" s="26"/>
      <c r="F2176" s="26"/>
      <c r="G2176" s="24"/>
      <c r="H2176" s="611"/>
      <c r="I2176" s="611"/>
      <c r="J2176" s="612"/>
      <c r="K2176" s="26"/>
      <c r="L2176" s="24"/>
      <c r="M2176" s="26"/>
      <c r="N2176" s="613"/>
      <c r="Q2176" s="26"/>
      <c r="R2176" s="613"/>
    </row>
    <row r="2177">
      <c r="A2177" s="26"/>
      <c r="B2177" s="24"/>
      <c r="C2177" s="24"/>
      <c r="D2177" s="26"/>
      <c r="E2177" s="26"/>
      <c r="F2177" s="26"/>
      <c r="G2177" s="24"/>
      <c r="H2177" s="611"/>
      <c r="I2177" s="611"/>
      <c r="J2177" s="612"/>
      <c r="K2177" s="26"/>
      <c r="L2177" s="24"/>
      <c r="M2177" s="26"/>
      <c r="N2177" s="613"/>
      <c r="Q2177" s="26"/>
      <c r="R2177" s="613"/>
    </row>
    <row r="2178">
      <c r="A2178" s="26"/>
      <c r="B2178" s="24"/>
      <c r="C2178" s="24"/>
      <c r="D2178" s="26"/>
      <c r="E2178" s="26"/>
      <c r="F2178" s="26"/>
      <c r="G2178" s="24"/>
      <c r="H2178" s="611"/>
      <c r="I2178" s="611"/>
      <c r="J2178" s="612"/>
      <c r="K2178" s="26"/>
      <c r="L2178" s="24"/>
      <c r="M2178" s="26"/>
      <c r="N2178" s="613"/>
      <c r="Q2178" s="26"/>
      <c r="R2178" s="613"/>
    </row>
    <row r="2179">
      <c r="A2179" s="26"/>
      <c r="B2179" s="24"/>
      <c r="C2179" s="24"/>
      <c r="D2179" s="26"/>
      <c r="E2179" s="26"/>
      <c r="F2179" s="26"/>
      <c r="G2179" s="24"/>
      <c r="H2179" s="611"/>
      <c r="I2179" s="611"/>
      <c r="J2179" s="612"/>
      <c r="K2179" s="26"/>
      <c r="L2179" s="24"/>
      <c r="M2179" s="26"/>
      <c r="N2179" s="613"/>
      <c r="Q2179" s="26"/>
      <c r="R2179" s="613"/>
    </row>
    <row r="2180">
      <c r="A2180" s="26"/>
      <c r="B2180" s="24"/>
      <c r="C2180" s="24"/>
      <c r="D2180" s="26"/>
      <c r="E2180" s="26"/>
      <c r="F2180" s="26"/>
      <c r="G2180" s="24"/>
      <c r="H2180" s="611"/>
      <c r="I2180" s="611"/>
      <c r="J2180" s="612"/>
      <c r="K2180" s="26"/>
      <c r="L2180" s="24"/>
      <c r="M2180" s="26"/>
      <c r="N2180" s="613"/>
      <c r="Q2180" s="26"/>
      <c r="R2180" s="613"/>
    </row>
    <row r="2181">
      <c r="A2181" s="26"/>
      <c r="B2181" s="24"/>
      <c r="C2181" s="24"/>
      <c r="D2181" s="26"/>
      <c r="E2181" s="26"/>
      <c r="F2181" s="26"/>
      <c r="G2181" s="24"/>
      <c r="H2181" s="611"/>
      <c r="I2181" s="611"/>
      <c r="J2181" s="612"/>
      <c r="K2181" s="26"/>
      <c r="L2181" s="24"/>
      <c r="M2181" s="26"/>
      <c r="N2181" s="613"/>
      <c r="Q2181" s="26"/>
      <c r="R2181" s="613"/>
    </row>
    <row r="2182">
      <c r="A2182" s="26"/>
      <c r="B2182" s="24"/>
      <c r="C2182" s="24"/>
      <c r="D2182" s="26"/>
      <c r="E2182" s="26"/>
      <c r="F2182" s="26"/>
      <c r="G2182" s="24"/>
      <c r="H2182" s="611"/>
      <c r="I2182" s="611"/>
      <c r="J2182" s="612"/>
      <c r="K2182" s="26"/>
      <c r="L2182" s="24"/>
      <c r="M2182" s="26"/>
      <c r="N2182" s="613"/>
      <c r="Q2182" s="26"/>
      <c r="R2182" s="613"/>
    </row>
    <row r="2183">
      <c r="A2183" s="26"/>
      <c r="B2183" s="24"/>
      <c r="C2183" s="24"/>
      <c r="D2183" s="26"/>
      <c r="E2183" s="26"/>
      <c r="F2183" s="26"/>
      <c r="G2183" s="24"/>
      <c r="H2183" s="611"/>
      <c r="I2183" s="611"/>
      <c r="J2183" s="612"/>
      <c r="K2183" s="26"/>
      <c r="L2183" s="24"/>
      <c r="M2183" s="26"/>
      <c r="N2183" s="613"/>
      <c r="Q2183" s="26"/>
      <c r="R2183" s="613"/>
    </row>
    <row r="2184">
      <c r="A2184" s="26"/>
      <c r="B2184" s="24"/>
      <c r="C2184" s="24"/>
      <c r="D2184" s="26"/>
      <c r="E2184" s="26"/>
      <c r="F2184" s="26"/>
      <c r="G2184" s="24"/>
      <c r="H2184" s="611"/>
      <c r="I2184" s="611"/>
      <c r="J2184" s="612"/>
      <c r="K2184" s="26"/>
      <c r="L2184" s="24"/>
      <c r="M2184" s="26"/>
      <c r="N2184" s="613"/>
      <c r="Q2184" s="26"/>
      <c r="R2184" s="613"/>
    </row>
    <row r="2185">
      <c r="A2185" s="26"/>
      <c r="B2185" s="24"/>
      <c r="C2185" s="24"/>
      <c r="D2185" s="26"/>
      <c r="E2185" s="26"/>
      <c r="F2185" s="26"/>
      <c r="G2185" s="24"/>
      <c r="H2185" s="611"/>
      <c r="I2185" s="611"/>
      <c r="J2185" s="612"/>
      <c r="K2185" s="26"/>
      <c r="L2185" s="24"/>
      <c r="M2185" s="26"/>
      <c r="N2185" s="613"/>
      <c r="Q2185" s="26"/>
      <c r="R2185" s="613"/>
    </row>
    <row r="2186">
      <c r="A2186" s="26"/>
      <c r="B2186" s="24"/>
      <c r="C2186" s="24"/>
      <c r="D2186" s="26"/>
      <c r="E2186" s="26"/>
      <c r="F2186" s="26"/>
      <c r="G2186" s="24"/>
      <c r="H2186" s="611"/>
      <c r="I2186" s="611"/>
      <c r="J2186" s="612"/>
      <c r="K2186" s="26"/>
      <c r="L2186" s="24"/>
      <c r="M2186" s="26"/>
      <c r="N2186" s="613"/>
      <c r="Q2186" s="26"/>
      <c r="R2186" s="613"/>
    </row>
    <row r="2187">
      <c r="A2187" s="26"/>
      <c r="B2187" s="24"/>
      <c r="C2187" s="24"/>
      <c r="D2187" s="26"/>
      <c r="E2187" s="26"/>
      <c r="F2187" s="26"/>
      <c r="G2187" s="24"/>
      <c r="H2187" s="611"/>
      <c r="I2187" s="611"/>
      <c r="J2187" s="612"/>
      <c r="K2187" s="26"/>
      <c r="L2187" s="24"/>
      <c r="M2187" s="26"/>
      <c r="N2187" s="613"/>
      <c r="Q2187" s="26"/>
      <c r="R2187" s="613"/>
    </row>
    <row r="2188">
      <c r="A2188" s="26"/>
      <c r="B2188" s="24"/>
      <c r="C2188" s="24"/>
      <c r="D2188" s="26"/>
      <c r="E2188" s="26"/>
      <c r="F2188" s="26"/>
      <c r="G2188" s="24"/>
      <c r="H2188" s="611"/>
      <c r="I2188" s="611"/>
      <c r="J2188" s="612"/>
      <c r="K2188" s="26"/>
      <c r="L2188" s="24"/>
      <c r="M2188" s="26"/>
      <c r="N2188" s="613"/>
      <c r="Q2188" s="26"/>
      <c r="R2188" s="613"/>
    </row>
    <row r="2189">
      <c r="A2189" s="26"/>
      <c r="B2189" s="24"/>
      <c r="C2189" s="24"/>
      <c r="D2189" s="26"/>
      <c r="E2189" s="26"/>
      <c r="F2189" s="26"/>
      <c r="G2189" s="24"/>
      <c r="H2189" s="611"/>
      <c r="I2189" s="611"/>
      <c r="J2189" s="612"/>
      <c r="K2189" s="26"/>
      <c r="L2189" s="24"/>
      <c r="M2189" s="26"/>
      <c r="N2189" s="613"/>
      <c r="Q2189" s="26"/>
      <c r="R2189" s="613"/>
    </row>
    <row r="2190">
      <c r="A2190" s="26"/>
      <c r="B2190" s="24"/>
      <c r="C2190" s="24"/>
      <c r="D2190" s="26"/>
      <c r="E2190" s="26"/>
      <c r="F2190" s="26"/>
      <c r="G2190" s="24"/>
      <c r="H2190" s="611"/>
      <c r="I2190" s="611"/>
      <c r="J2190" s="612"/>
      <c r="K2190" s="26"/>
      <c r="L2190" s="24"/>
      <c r="M2190" s="26"/>
      <c r="N2190" s="613"/>
      <c r="Q2190" s="26"/>
      <c r="R2190" s="613"/>
    </row>
    <row r="2191">
      <c r="A2191" s="26"/>
      <c r="B2191" s="24"/>
      <c r="C2191" s="24"/>
      <c r="D2191" s="26"/>
      <c r="E2191" s="26"/>
      <c r="F2191" s="26"/>
      <c r="G2191" s="24"/>
      <c r="H2191" s="611"/>
      <c r="I2191" s="611"/>
      <c r="J2191" s="612"/>
      <c r="K2191" s="26"/>
      <c r="L2191" s="24"/>
      <c r="M2191" s="26"/>
      <c r="N2191" s="613"/>
      <c r="Q2191" s="26"/>
      <c r="R2191" s="613"/>
    </row>
    <row r="2192">
      <c r="A2192" s="26"/>
      <c r="B2192" s="24"/>
      <c r="C2192" s="24"/>
      <c r="D2192" s="26"/>
      <c r="E2192" s="26"/>
      <c r="F2192" s="26"/>
      <c r="G2192" s="24"/>
      <c r="H2192" s="611"/>
      <c r="I2192" s="611"/>
      <c r="J2192" s="612"/>
      <c r="K2192" s="26"/>
      <c r="L2192" s="24"/>
      <c r="M2192" s="26"/>
      <c r="N2192" s="613"/>
      <c r="Q2192" s="26"/>
      <c r="R2192" s="613"/>
    </row>
    <row r="2193">
      <c r="A2193" s="26"/>
      <c r="B2193" s="24"/>
      <c r="C2193" s="24"/>
      <c r="D2193" s="26"/>
      <c r="E2193" s="26"/>
      <c r="F2193" s="26"/>
      <c r="G2193" s="24"/>
      <c r="H2193" s="611"/>
      <c r="I2193" s="611"/>
      <c r="J2193" s="612"/>
      <c r="K2193" s="26"/>
      <c r="L2193" s="24"/>
      <c r="M2193" s="26"/>
      <c r="N2193" s="613"/>
      <c r="Q2193" s="26"/>
      <c r="R2193" s="613"/>
    </row>
    <row r="2194">
      <c r="A2194" s="26"/>
      <c r="B2194" s="24"/>
      <c r="C2194" s="24"/>
      <c r="D2194" s="26"/>
      <c r="E2194" s="26"/>
      <c r="F2194" s="26"/>
      <c r="G2194" s="24"/>
      <c r="H2194" s="611"/>
      <c r="I2194" s="611"/>
      <c r="J2194" s="612"/>
      <c r="K2194" s="26"/>
      <c r="L2194" s="24"/>
      <c r="M2194" s="26"/>
      <c r="N2194" s="613"/>
      <c r="Q2194" s="26"/>
      <c r="R2194" s="613"/>
    </row>
    <row r="2195">
      <c r="A2195" s="26"/>
      <c r="B2195" s="24"/>
      <c r="C2195" s="24"/>
      <c r="D2195" s="26"/>
      <c r="E2195" s="26"/>
      <c r="F2195" s="26"/>
      <c r="G2195" s="24"/>
      <c r="H2195" s="611"/>
      <c r="I2195" s="611"/>
      <c r="J2195" s="612"/>
      <c r="K2195" s="26"/>
      <c r="L2195" s="24"/>
      <c r="M2195" s="26"/>
      <c r="N2195" s="613"/>
      <c r="Q2195" s="26"/>
      <c r="R2195" s="613"/>
    </row>
    <row r="2196">
      <c r="A2196" s="26"/>
      <c r="B2196" s="24"/>
      <c r="C2196" s="24"/>
      <c r="D2196" s="26"/>
      <c r="E2196" s="26"/>
      <c r="F2196" s="26"/>
      <c r="G2196" s="24"/>
      <c r="H2196" s="611"/>
      <c r="I2196" s="611"/>
      <c r="J2196" s="612"/>
      <c r="K2196" s="26"/>
      <c r="L2196" s="24"/>
      <c r="M2196" s="26"/>
      <c r="N2196" s="613"/>
      <c r="Q2196" s="26"/>
      <c r="R2196" s="613"/>
    </row>
    <row r="2197">
      <c r="A2197" s="26"/>
      <c r="B2197" s="24"/>
      <c r="C2197" s="24"/>
      <c r="D2197" s="26"/>
      <c r="E2197" s="26"/>
      <c r="F2197" s="26"/>
      <c r="G2197" s="24"/>
      <c r="H2197" s="611"/>
      <c r="I2197" s="611"/>
      <c r="J2197" s="612"/>
      <c r="K2197" s="26"/>
      <c r="L2197" s="24"/>
      <c r="M2197" s="26"/>
      <c r="N2197" s="613"/>
      <c r="Q2197" s="26"/>
      <c r="R2197" s="613"/>
    </row>
    <row r="2198">
      <c r="A2198" s="26"/>
      <c r="B2198" s="24"/>
      <c r="C2198" s="24"/>
      <c r="D2198" s="26"/>
      <c r="E2198" s="26"/>
      <c r="F2198" s="26"/>
      <c r="G2198" s="24"/>
      <c r="H2198" s="611"/>
      <c r="I2198" s="611"/>
      <c r="J2198" s="612"/>
      <c r="K2198" s="26"/>
      <c r="L2198" s="24"/>
      <c r="M2198" s="26"/>
      <c r="N2198" s="613"/>
      <c r="Q2198" s="26"/>
      <c r="R2198" s="613"/>
    </row>
    <row r="2199">
      <c r="A2199" s="26"/>
      <c r="B2199" s="24"/>
      <c r="C2199" s="24"/>
      <c r="D2199" s="26"/>
      <c r="E2199" s="26"/>
      <c r="F2199" s="26"/>
      <c r="G2199" s="24"/>
      <c r="H2199" s="611"/>
      <c r="I2199" s="611"/>
      <c r="J2199" s="612"/>
      <c r="K2199" s="26"/>
      <c r="L2199" s="24"/>
      <c r="M2199" s="26"/>
      <c r="N2199" s="613"/>
      <c r="Q2199" s="26"/>
      <c r="R2199" s="613"/>
    </row>
    <row r="2200">
      <c r="A2200" s="26"/>
      <c r="B2200" s="24"/>
      <c r="C2200" s="24"/>
      <c r="D2200" s="26"/>
      <c r="E2200" s="26"/>
      <c r="F2200" s="26"/>
      <c r="G2200" s="24"/>
      <c r="H2200" s="611"/>
      <c r="I2200" s="611"/>
      <c r="J2200" s="612"/>
      <c r="K2200" s="26"/>
      <c r="L2200" s="24"/>
      <c r="M2200" s="26"/>
      <c r="N2200" s="613"/>
      <c r="Q2200" s="26"/>
      <c r="R2200" s="613"/>
    </row>
    <row r="2201">
      <c r="A2201" s="26"/>
      <c r="B2201" s="24"/>
      <c r="C2201" s="24"/>
      <c r="D2201" s="26"/>
      <c r="E2201" s="26"/>
      <c r="F2201" s="26"/>
      <c r="G2201" s="24"/>
      <c r="H2201" s="611"/>
      <c r="I2201" s="611"/>
      <c r="J2201" s="612"/>
      <c r="K2201" s="26"/>
      <c r="L2201" s="24"/>
      <c r="M2201" s="26"/>
      <c r="N2201" s="613"/>
      <c r="Q2201" s="26"/>
      <c r="R2201" s="613"/>
    </row>
    <row r="2202">
      <c r="A2202" s="26"/>
      <c r="B2202" s="24"/>
      <c r="C2202" s="24"/>
      <c r="D2202" s="26"/>
      <c r="E2202" s="26"/>
      <c r="F2202" s="26"/>
      <c r="G2202" s="24"/>
      <c r="H2202" s="611"/>
      <c r="I2202" s="611"/>
      <c r="J2202" s="612"/>
      <c r="K2202" s="26"/>
      <c r="L2202" s="24"/>
      <c r="M2202" s="26"/>
      <c r="N2202" s="613"/>
      <c r="Q2202" s="26"/>
      <c r="R2202" s="613"/>
    </row>
    <row r="2203">
      <c r="A2203" s="26"/>
      <c r="B2203" s="24"/>
      <c r="C2203" s="24"/>
      <c r="D2203" s="26"/>
      <c r="E2203" s="26"/>
      <c r="F2203" s="26"/>
      <c r="G2203" s="24"/>
      <c r="H2203" s="611"/>
      <c r="I2203" s="611"/>
      <c r="J2203" s="612"/>
      <c r="K2203" s="26"/>
      <c r="L2203" s="24"/>
      <c r="M2203" s="26"/>
      <c r="N2203" s="613"/>
      <c r="Q2203" s="26"/>
      <c r="R2203" s="613"/>
    </row>
    <row r="2204">
      <c r="A2204" s="26"/>
      <c r="B2204" s="24"/>
      <c r="C2204" s="24"/>
      <c r="D2204" s="26"/>
      <c r="E2204" s="26"/>
      <c r="F2204" s="26"/>
      <c r="G2204" s="24"/>
      <c r="H2204" s="611"/>
      <c r="I2204" s="611"/>
      <c r="J2204" s="612"/>
      <c r="K2204" s="26"/>
      <c r="L2204" s="24"/>
      <c r="M2204" s="26"/>
      <c r="N2204" s="613"/>
      <c r="Q2204" s="26"/>
      <c r="R2204" s="613"/>
    </row>
    <row r="2205">
      <c r="A2205" s="26"/>
      <c r="B2205" s="24"/>
      <c r="C2205" s="24"/>
      <c r="D2205" s="26"/>
      <c r="E2205" s="26"/>
      <c r="F2205" s="26"/>
      <c r="G2205" s="24"/>
      <c r="H2205" s="611"/>
      <c r="I2205" s="611"/>
      <c r="J2205" s="612"/>
      <c r="K2205" s="26"/>
      <c r="L2205" s="24"/>
      <c r="M2205" s="26"/>
      <c r="N2205" s="613"/>
      <c r="Q2205" s="26"/>
      <c r="R2205" s="613"/>
    </row>
    <row r="2206">
      <c r="A2206" s="26"/>
      <c r="B2206" s="24"/>
      <c r="C2206" s="24"/>
      <c r="D2206" s="26"/>
      <c r="E2206" s="26"/>
      <c r="F2206" s="26"/>
      <c r="G2206" s="24"/>
      <c r="H2206" s="611"/>
      <c r="I2206" s="611"/>
      <c r="J2206" s="612"/>
      <c r="K2206" s="26"/>
      <c r="L2206" s="24"/>
      <c r="M2206" s="26"/>
      <c r="N2206" s="613"/>
      <c r="Q2206" s="26"/>
      <c r="R2206" s="613"/>
    </row>
    <row r="2207">
      <c r="A2207" s="26"/>
      <c r="B2207" s="24"/>
      <c r="C2207" s="24"/>
      <c r="D2207" s="26"/>
      <c r="E2207" s="26"/>
      <c r="F2207" s="26"/>
      <c r="G2207" s="24"/>
      <c r="H2207" s="611"/>
      <c r="I2207" s="611"/>
      <c r="J2207" s="612"/>
      <c r="K2207" s="26"/>
      <c r="L2207" s="24"/>
      <c r="M2207" s="26"/>
      <c r="N2207" s="613"/>
      <c r="Q2207" s="26"/>
      <c r="R2207" s="613"/>
    </row>
    <row r="2208">
      <c r="A2208" s="26"/>
      <c r="B2208" s="24"/>
      <c r="C2208" s="24"/>
      <c r="D2208" s="26"/>
      <c r="E2208" s="26"/>
      <c r="F2208" s="26"/>
      <c r="G2208" s="24"/>
      <c r="H2208" s="611"/>
      <c r="I2208" s="611"/>
      <c r="J2208" s="612"/>
      <c r="K2208" s="26"/>
      <c r="L2208" s="24"/>
      <c r="M2208" s="26"/>
      <c r="N2208" s="613"/>
      <c r="Q2208" s="26"/>
      <c r="R2208" s="613"/>
    </row>
    <row r="2209">
      <c r="A2209" s="26"/>
      <c r="B2209" s="24"/>
      <c r="C2209" s="24"/>
      <c r="D2209" s="26"/>
      <c r="E2209" s="26"/>
      <c r="F2209" s="26"/>
      <c r="G2209" s="24"/>
      <c r="H2209" s="611"/>
      <c r="I2209" s="611"/>
      <c r="J2209" s="612"/>
      <c r="K2209" s="26"/>
      <c r="L2209" s="24"/>
      <c r="M2209" s="26"/>
      <c r="N2209" s="613"/>
      <c r="Q2209" s="26"/>
      <c r="R2209" s="613"/>
    </row>
    <row r="2210">
      <c r="A2210" s="26"/>
      <c r="B2210" s="24"/>
      <c r="C2210" s="24"/>
      <c r="D2210" s="26"/>
      <c r="E2210" s="26"/>
      <c r="F2210" s="26"/>
      <c r="G2210" s="24"/>
      <c r="H2210" s="611"/>
      <c r="I2210" s="611"/>
      <c r="J2210" s="612"/>
      <c r="K2210" s="26"/>
      <c r="L2210" s="24"/>
      <c r="M2210" s="26"/>
      <c r="N2210" s="613"/>
      <c r="Q2210" s="26"/>
      <c r="R2210" s="613"/>
    </row>
    <row r="2211">
      <c r="A2211" s="26"/>
      <c r="B2211" s="24"/>
      <c r="C2211" s="24"/>
      <c r="D2211" s="26"/>
      <c r="E2211" s="26"/>
      <c r="F2211" s="26"/>
      <c r="G2211" s="24"/>
      <c r="H2211" s="611"/>
      <c r="I2211" s="611"/>
      <c r="J2211" s="612"/>
      <c r="K2211" s="26"/>
      <c r="L2211" s="24"/>
      <c r="M2211" s="26"/>
      <c r="N2211" s="613"/>
      <c r="Q2211" s="26"/>
      <c r="R2211" s="613"/>
    </row>
    <row r="2212">
      <c r="A2212" s="26"/>
      <c r="B2212" s="24"/>
      <c r="C2212" s="24"/>
      <c r="D2212" s="26"/>
      <c r="E2212" s="26"/>
      <c r="F2212" s="26"/>
      <c r="G2212" s="24"/>
      <c r="H2212" s="611"/>
      <c r="I2212" s="611"/>
      <c r="J2212" s="612"/>
      <c r="K2212" s="26"/>
      <c r="L2212" s="24"/>
      <c r="M2212" s="26"/>
      <c r="N2212" s="613"/>
      <c r="Q2212" s="26"/>
      <c r="R2212" s="613"/>
    </row>
    <row r="2213">
      <c r="A2213" s="26"/>
      <c r="B2213" s="24"/>
      <c r="C2213" s="24"/>
      <c r="D2213" s="26"/>
      <c r="E2213" s="26"/>
      <c r="F2213" s="26"/>
      <c r="G2213" s="24"/>
      <c r="H2213" s="611"/>
      <c r="I2213" s="611"/>
      <c r="J2213" s="612"/>
      <c r="K2213" s="26"/>
      <c r="L2213" s="24"/>
      <c r="M2213" s="26"/>
      <c r="N2213" s="613"/>
      <c r="Q2213" s="26"/>
      <c r="R2213" s="613"/>
    </row>
    <row r="2214">
      <c r="A2214" s="26"/>
      <c r="B2214" s="24"/>
      <c r="C2214" s="24"/>
      <c r="D2214" s="26"/>
      <c r="E2214" s="26"/>
      <c r="F2214" s="26"/>
      <c r="G2214" s="24"/>
      <c r="H2214" s="611"/>
      <c r="I2214" s="611"/>
      <c r="J2214" s="612"/>
      <c r="K2214" s="26"/>
      <c r="L2214" s="24"/>
      <c r="M2214" s="26"/>
      <c r="N2214" s="613"/>
      <c r="Q2214" s="26"/>
      <c r="R2214" s="613"/>
    </row>
    <row r="2215">
      <c r="A2215" s="26"/>
      <c r="B2215" s="24"/>
      <c r="C2215" s="24"/>
      <c r="D2215" s="26"/>
      <c r="E2215" s="26"/>
      <c r="F2215" s="26"/>
      <c r="G2215" s="24"/>
      <c r="H2215" s="611"/>
      <c r="I2215" s="611"/>
      <c r="J2215" s="612"/>
      <c r="K2215" s="26"/>
      <c r="L2215" s="24"/>
      <c r="M2215" s="26"/>
      <c r="N2215" s="613"/>
      <c r="Q2215" s="26"/>
      <c r="R2215" s="613"/>
    </row>
    <row r="2216">
      <c r="A2216" s="26"/>
      <c r="B2216" s="24"/>
      <c r="C2216" s="24"/>
      <c r="D2216" s="26"/>
      <c r="E2216" s="26"/>
      <c r="F2216" s="26"/>
      <c r="G2216" s="24"/>
      <c r="H2216" s="611"/>
      <c r="I2216" s="611"/>
      <c r="J2216" s="612"/>
      <c r="K2216" s="26"/>
      <c r="L2216" s="24"/>
      <c r="M2216" s="26"/>
      <c r="N2216" s="613"/>
      <c r="Q2216" s="26"/>
      <c r="R2216" s="613"/>
    </row>
    <row r="2217">
      <c r="A2217" s="26"/>
      <c r="B2217" s="24"/>
      <c r="C2217" s="24"/>
      <c r="D2217" s="26"/>
      <c r="E2217" s="26"/>
      <c r="F2217" s="26"/>
      <c r="G2217" s="24"/>
      <c r="H2217" s="611"/>
      <c r="I2217" s="611"/>
      <c r="J2217" s="612"/>
      <c r="K2217" s="26"/>
      <c r="L2217" s="24"/>
      <c r="M2217" s="26"/>
      <c r="N2217" s="613"/>
      <c r="Q2217" s="26"/>
      <c r="R2217" s="613"/>
    </row>
    <row r="2218">
      <c r="A2218" s="26"/>
      <c r="B2218" s="24"/>
      <c r="C2218" s="24"/>
      <c r="D2218" s="26"/>
      <c r="E2218" s="26"/>
      <c r="F2218" s="26"/>
      <c r="G2218" s="24"/>
      <c r="H2218" s="611"/>
      <c r="I2218" s="611"/>
      <c r="J2218" s="612"/>
      <c r="K2218" s="26"/>
      <c r="L2218" s="24"/>
      <c r="M2218" s="26"/>
      <c r="N2218" s="613"/>
      <c r="Q2218" s="26"/>
      <c r="R2218" s="613"/>
    </row>
    <row r="2219">
      <c r="A2219" s="26"/>
      <c r="B2219" s="24"/>
      <c r="C2219" s="24"/>
      <c r="D2219" s="26"/>
      <c r="E2219" s="26"/>
      <c r="F2219" s="26"/>
      <c r="G2219" s="24"/>
      <c r="H2219" s="611"/>
      <c r="I2219" s="611"/>
      <c r="J2219" s="612"/>
      <c r="K2219" s="26"/>
      <c r="L2219" s="24"/>
      <c r="M2219" s="26"/>
      <c r="N2219" s="613"/>
      <c r="Q2219" s="26"/>
      <c r="R2219" s="613"/>
    </row>
    <row r="2220">
      <c r="A2220" s="26"/>
      <c r="B2220" s="24"/>
      <c r="C2220" s="24"/>
      <c r="D2220" s="26"/>
      <c r="E2220" s="26"/>
      <c r="F2220" s="26"/>
      <c r="G2220" s="24"/>
      <c r="H2220" s="611"/>
      <c r="I2220" s="611"/>
      <c r="J2220" s="612"/>
      <c r="K2220" s="26"/>
      <c r="L2220" s="24"/>
      <c r="M2220" s="26"/>
      <c r="N2220" s="613"/>
      <c r="Q2220" s="26"/>
      <c r="R2220" s="613"/>
    </row>
    <row r="2221">
      <c r="A2221" s="26"/>
      <c r="B2221" s="24"/>
      <c r="C2221" s="24"/>
      <c r="D2221" s="26"/>
      <c r="E2221" s="26"/>
      <c r="F2221" s="26"/>
      <c r="G2221" s="24"/>
      <c r="H2221" s="611"/>
      <c r="I2221" s="611"/>
      <c r="J2221" s="612"/>
      <c r="K2221" s="26"/>
      <c r="L2221" s="24"/>
      <c r="M2221" s="26"/>
      <c r="N2221" s="613"/>
      <c r="Q2221" s="26"/>
      <c r="R2221" s="613"/>
    </row>
    <row r="2222">
      <c r="A2222" s="26"/>
      <c r="B2222" s="24"/>
      <c r="C2222" s="24"/>
      <c r="D2222" s="26"/>
      <c r="E2222" s="26"/>
      <c r="F2222" s="26"/>
      <c r="G2222" s="24"/>
      <c r="H2222" s="611"/>
      <c r="I2222" s="611"/>
      <c r="J2222" s="612"/>
      <c r="K2222" s="26"/>
      <c r="L2222" s="24"/>
      <c r="M2222" s="26"/>
      <c r="N2222" s="613"/>
      <c r="Q2222" s="26"/>
      <c r="R2222" s="613"/>
    </row>
    <row r="2223">
      <c r="A2223" s="26"/>
      <c r="B2223" s="24"/>
      <c r="C2223" s="24"/>
      <c r="D2223" s="26"/>
      <c r="E2223" s="26"/>
      <c r="F2223" s="26"/>
      <c r="G2223" s="24"/>
      <c r="H2223" s="611"/>
      <c r="I2223" s="611"/>
      <c r="J2223" s="612"/>
      <c r="K2223" s="26"/>
      <c r="L2223" s="24"/>
      <c r="M2223" s="26"/>
      <c r="N2223" s="613"/>
      <c r="Q2223" s="26"/>
      <c r="R2223" s="613"/>
    </row>
    <row r="2224">
      <c r="A2224" s="26"/>
      <c r="B2224" s="24"/>
      <c r="C2224" s="24"/>
      <c r="D2224" s="26"/>
      <c r="E2224" s="26"/>
      <c r="F2224" s="26"/>
      <c r="G2224" s="24"/>
      <c r="H2224" s="611"/>
      <c r="I2224" s="611"/>
      <c r="J2224" s="612"/>
      <c r="K2224" s="26"/>
      <c r="L2224" s="24"/>
      <c r="M2224" s="26"/>
      <c r="N2224" s="613"/>
      <c r="Q2224" s="26"/>
      <c r="R2224" s="613"/>
    </row>
    <row r="2225">
      <c r="A2225" s="26"/>
      <c r="B2225" s="24"/>
      <c r="C2225" s="24"/>
      <c r="D2225" s="26"/>
      <c r="E2225" s="26"/>
      <c r="F2225" s="26"/>
      <c r="G2225" s="24"/>
      <c r="H2225" s="611"/>
      <c r="I2225" s="611"/>
      <c r="J2225" s="612"/>
      <c r="K2225" s="26"/>
      <c r="L2225" s="24"/>
      <c r="M2225" s="26"/>
      <c r="N2225" s="613"/>
      <c r="Q2225" s="26"/>
      <c r="R2225" s="613"/>
    </row>
    <row r="2226">
      <c r="A2226" s="26"/>
      <c r="B2226" s="24"/>
      <c r="C2226" s="24"/>
      <c r="D2226" s="26"/>
      <c r="E2226" s="26"/>
      <c r="F2226" s="26"/>
      <c r="G2226" s="24"/>
      <c r="H2226" s="611"/>
      <c r="I2226" s="611"/>
      <c r="J2226" s="612"/>
      <c r="K2226" s="26"/>
      <c r="L2226" s="24"/>
      <c r="M2226" s="26"/>
      <c r="N2226" s="613"/>
      <c r="Q2226" s="26"/>
      <c r="R2226" s="613"/>
    </row>
    <row r="2227">
      <c r="A2227" s="26"/>
      <c r="B2227" s="24"/>
      <c r="C2227" s="24"/>
      <c r="D2227" s="26"/>
      <c r="E2227" s="26"/>
      <c r="F2227" s="26"/>
      <c r="G2227" s="24"/>
      <c r="H2227" s="611"/>
      <c r="I2227" s="611"/>
      <c r="J2227" s="612"/>
      <c r="K2227" s="26"/>
      <c r="L2227" s="24"/>
      <c r="M2227" s="26"/>
      <c r="N2227" s="613"/>
      <c r="Q2227" s="26"/>
      <c r="R2227" s="613"/>
    </row>
    <row r="2228">
      <c r="A2228" s="26"/>
      <c r="B2228" s="24"/>
      <c r="C2228" s="24"/>
      <c r="D2228" s="26"/>
      <c r="E2228" s="26"/>
      <c r="F2228" s="26"/>
      <c r="G2228" s="24"/>
      <c r="H2228" s="611"/>
      <c r="I2228" s="611"/>
      <c r="J2228" s="612"/>
      <c r="K2228" s="26"/>
      <c r="L2228" s="24"/>
      <c r="M2228" s="26"/>
      <c r="N2228" s="613"/>
      <c r="Q2228" s="26"/>
      <c r="R2228" s="613"/>
    </row>
    <row r="2229">
      <c r="A2229" s="26"/>
      <c r="B2229" s="24"/>
      <c r="C2229" s="24"/>
      <c r="D2229" s="26"/>
      <c r="E2229" s="26"/>
      <c r="F2229" s="26"/>
      <c r="G2229" s="24"/>
      <c r="H2229" s="611"/>
      <c r="I2229" s="611"/>
      <c r="J2229" s="612"/>
      <c r="K2229" s="26"/>
      <c r="L2229" s="24"/>
      <c r="M2229" s="26"/>
      <c r="N2229" s="613"/>
      <c r="Q2229" s="26"/>
      <c r="R2229" s="613"/>
    </row>
    <row r="2230">
      <c r="A2230" s="26"/>
      <c r="B2230" s="24"/>
      <c r="C2230" s="24"/>
      <c r="D2230" s="26"/>
      <c r="E2230" s="26"/>
      <c r="F2230" s="26"/>
      <c r="G2230" s="24"/>
      <c r="H2230" s="611"/>
      <c r="I2230" s="611"/>
      <c r="J2230" s="612"/>
      <c r="K2230" s="26"/>
      <c r="L2230" s="24"/>
      <c r="M2230" s="26"/>
      <c r="N2230" s="613"/>
      <c r="Q2230" s="26"/>
      <c r="R2230" s="613"/>
    </row>
    <row r="2231">
      <c r="A2231" s="26"/>
      <c r="B2231" s="24"/>
      <c r="C2231" s="24"/>
      <c r="D2231" s="26"/>
      <c r="E2231" s="26"/>
      <c r="F2231" s="26"/>
      <c r="G2231" s="24"/>
      <c r="H2231" s="611"/>
      <c r="I2231" s="611"/>
      <c r="J2231" s="612"/>
      <c r="K2231" s="26"/>
      <c r="L2231" s="24"/>
      <c r="M2231" s="26"/>
      <c r="N2231" s="613"/>
      <c r="Q2231" s="26"/>
      <c r="R2231" s="613"/>
    </row>
    <row r="2232">
      <c r="A2232" s="26"/>
      <c r="B2232" s="24"/>
      <c r="C2232" s="24"/>
      <c r="D2232" s="26"/>
      <c r="E2232" s="26"/>
      <c r="F2232" s="26"/>
      <c r="G2232" s="24"/>
      <c r="H2232" s="611"/>
      <c r="I2232" s="611"/>
      <c r="J2232" s="612"/>
      <c r="K2232" s="26"/>
      <c r="L2232" s="24"/>
      <c r="M2232" s="26"/>
      <c r="N2232" s="613"/>
      <c r="Q2232" s="26"/>
      <c r="R2232" s="613"/>
    </row>
    <row r="2233">
      <c r="A2233" s="26"/>
      <c r="B2233" s="24"/>
      <c r="C2233" s="24"/>
      <c r="D2233" s="26"/>
      <c r="E2233" s="26"/>
      <c r="F2233" s="26"/>
      <c r="G2233" s="24"/>
      <c r="H2233" s="611"/>
      <c r="I2233" s="611"/>
      <c r="J2233" s="612"/>
      <c r="K2233" s="26"/>
      <c r="L2233" s="24"/>
      <c r="M2233" s="26"/>
      <c r="N2233" s="613"/>
      <c r="Q2233" s="26"/>
      <c r="R2233" s="613"/>
    </row>
    <row r="2234">
      <c r="A2234" s="26"/>
      <c r="B2234" s="24"/>
      <c r="C2234" s="24"/>
      <c r="D2234" s="26"/>
      <c r="E2234" s="26"/>
      <c r="F2234" s="26"/>
      <c r="G2234" s="24"/>
      <c r="H2234" s="611"/>
      <c r="I2234" s="611"/>
      <c r="J2234" s="612"/>
      <c r="K2234" s="26"/>
      <c r="L2234" s="24"/>
      <c r="M2234" s="26"/>
      <c r="N2234" s="613"/>
      <c r="Q2234" s="26"/>
      <c r="R2234" s="613"/>
    </row>
    <row r="2235">
      <c r="A2235" s="26"/>
      <c r="B2235" s="24"/>
      <c r="C2235" s="24"/>
      <c r="D2235" s="26"/>
      <c r="E2235" s="26"/>
      <c r="F2235" s="26"/>
      <c r="G2235" s="24"/>
      <c r="H2235" s="611"/>
      <c r="I2235" s="611"/>
      <c r="J2235" s="612"/>
      <c r="K2235" s="26"/>
      <c r="L2235" s="24"/>
      <c r="M2235" s="26"/>
      <c r="N2235" s="613"/>
      <c r="Q2235" s="26"/>
      <c r="R2235" s="613"/>
    </row>
    <row r="2236">
      <c r="A2236" s="26"/>
      <c r="B2236" s="24"/>
      <c r="C2236" s="24"/>
      <c r="D2236" s="26"/>
      <c r="E2236" s="26"/>
      <c r="F2236" s="26"/>
      <c r="G2236" s="24"/>
      <c r="H2236" s="611"/>
      <c r="I2236" s="611"/>
      <c r="J2236" s="612"/>
      <c r="K2236" s="26"/>
      <c r="L2236" s="24"/>
      <c r="M2236" s="26"/>
      <c r="N2236" s="613"/>
      <c r="Q2236" s="26"/>
      <c r="R2236" s="613"/>
    </row>
    <row r="2237">
      <c r="A2237" s="26"/>
      <c r="B2237" s="24"/>
      <c r="C2237" s="24"/>
      <c r="D2237" s="26"/>
      <c r="E2237" s="26"/>
      <c r="F2237" s="26"/>
      <c r="G2237" s="24"/>
      <c r="H2237" s="611"/>
      <c r="I2237" s="611"/>
      <c r="J2237" s="612"/>
      <c r="K2237" s="26"/>
      <c r="L2237" s="24"/>
      <c r="M2237" s="26"/>
      <c r="N2237" s="613"/>
      <c r="Q2237" s="26"/>
      <c r="R2237" s="613"/>
    </row>
    <row r="2238">
      <c r="A2238" s="26"/>
      <c r="B2238" s="24"/>
      <c r="C2238" s="24"/>
      <c r="D2238" s="26"/>
      <c r="E2238" s="26"/>
      <c r="F2238" s="26"/>
      <c r="G2238" s="24"/>
      <c r="H2238" s="611"/>
      <c r="I2238" s="611"/>
      <c r="J2238" s="612"/>
      <c r="K2238" s="26"/>
      <c r="L2238" s="24"/>
      <c r="M2238" s="26"/>
      <c r="N2238" s="613"/>
      <c r="Q2238" s="26"/>
      <c r="R2238" s="613"/>
    </row>
    <row r="2239">
      <c r="A2239" s="26"/>
      <c r="B2239" s="24"/>
      <c r="C2239" s="24"/>
      <c r="D2239" s="26"/>
      <c r="E2239" s="26"/>
      <c r="F2239" s="26"/>
      <c r="G2239" s="24"/>
      <c r="H2239" s="611"/>
      <c r="I2239" s="611"/>
      <c r="J2239" s="612"/>
      <c r="K2239" s="26"/>
      <c r="L2239" s="24"/>
      <c r="M2239" s="26"/>
      <c r="N2239" s="613"/>
      <c r="Q2239" s="26"/>
      <c r="R2239" s="613"/>
    </row>
    <row r="2240">
      <c r="A2240" s="26"/>
      <c r="B2240" s="24"/>
      <c r="C2240" s="24"/>
      <c r="D2240" s="26"/>
      <c r="E2240" s="26"/>
      <c r="F2240" s="26"/>
      <c r="G2240" s="24"/>
      <c r="H2240" s="611"/>
      <c r="I2240" s="611"/>
      <c r="J2240" s="612"/>
      <c r="K2240" s="26"/>
      <c r="L2240" s="24"/>
      <c r="M2240" s="26"/>
      <c r="N2240" s="613"/>
      <c r="Q2240" s="26"/>
      <c r="R2240" s="613"/>
    </row>
    <row r="2241">
      <c r="A2241" s="26"/>
      <c r="B2241" s="24"/>
      <c r="C2241" s="24"/>
      <c r="D2241" s="26"/>
      <c r="E2241" s="26"/>
      <c r="F2241" s="26"/>
      <c r="G2241" s="24"/>
      <c r="H2241" s="611"/>
      <c r="I2241" s="611"/>
      <c r="J2241" s="612"/>
      <c r="K2241" s="26"/>
      <c r="L2241" s="24"/>
      <c r="M2241" s="26"/>
      <c r="N2241" s="613"/>
      <c r="Q2241" s="26"/>
      <c r="R2241" s="613"/>
    </row>
    <row r="2242">
      <c r="A2242" s="26"/>
      <c r="B2242" s="24"/>
      <c r="C2242" s="24"/>
      <c r="D2242" s="26"/>
      <c r="E2242" s="26"/>
      <c r="F2242" s="26"/>
      <c r="G2242" s="24"/>
      <c r="H2242" s="611"/>
      <c r="I2242" s="611"/>
      <c r="J2242" s="612"/>
      <c r="K2242" s="26"/>
      <c r="L2242" s="24"/>
      <c r="M2242" s="26"/>
      <c r="N2242" s="613"/>
      <c r="Q2242" s="26"/>
      <c r="R2242" s="613"/>
    </row>
    <row r="2243">
      <c r="A2243" s="26"/>
      <c r="B2243" s="24"/>
      <c r="C2243" s="24"/>
      <c r="D2243" s="26"/>
      <c r="E2243" s="26"/>
      <c r="F2243" s="26"/>
      <c r="G2243" s="24"/>
      <c r="H2243" s="611"/>
      <c r="I2243" s="611"/>
      <c r="J2243" s="612"/>
      <c r="K2243" s="26"/>
      <c r="L2243" s="24"/>
      <c r="M2243" s="26"/>
      <c r="N2243" s="613"/>
      <c r="Q2243" s="26"/>
      <c r="R2243" s="613"/>
    </row>
    <row r="2244">
      <c r="A2244" s="26"/>
      <c r="B2244" s="24"/>
      <c r="C2244" s="24"/>
      <c r="D2244" s="26"/>
      <c r="E2244" s="26"/>
      <c r="F2244" s="26"/>
      <c r="G2244" s="24"/>
      <c r="H2244" s="611"/>
      <c r="I2244" s="611"/>
      <c r="J2244" s="612"/>
      <c r="K2244" s="26"/>
      <c r="L2244" s="24"/>
      <c r="M2244" s="26"/>
      <c r="N2244" s="613"/>
      <c r="Q2244" s="26"/>
      <c r="R2244" s="613"/>
    </row>
    <row r="2245">
      <c r="A2245" s="26"/>
      <c r="B2245" s="24"/>
      <c r="C2245" s="24"/>
      <c r="D2245" s="26"/>
      <c r="E2245" s="26"/>
      <c r="F2245" s="26"/>
      <c r="G2245" s="24"/>
      <c r="H2245" s="611"/>
      <c r="I2245" s="611"/>
      <c r="J2245" s="612"/>
      <c r="K2245" s="26"/>
      <c r="L2245" s="24"/>
      <c r="M2245" s="26"/>
      <c r="N2245" s="613"/>
      <c r="Q2245" s="26"/>
      <c r="R2245" s="613"/>
    </row>
    <row r="2246">
      <c r="A2246" s="26"/>
      <c r="B2246" s="24"/>
      <c r="C2246" s="24"/>
      <c r="D2246" s="26"/>
      <c r="E2246" s="26"/>
      <c r="F2246" s="26"/>
      <c r="G2246" s="24"/>
      <c r="H2246" s="611"/>
      <c r="I2246" s="611"/>
      <c r="J2246" s="612"/>
      <c r="K2246" s="26"/>
      <c r="L2246" s="24"/>
      <c r="M2246" s="26"/>
      <c r="N2246" s="613"/>
      <c r="Q2246" s="26"/>
      <c r="R2246" s="613"/>
    </row>
    <row r="2247">
      <c r="A2247" s="26"/>
      <c r="B2247" s="24"/>
      <c r="C2247" s="24"/>
      <c r="D2247" s="26"/>
      <c r="E2247" s="26"/>
      <c r="F2247" s="26"/>
      <c r="G2247" s="24"/>
      <c r="H2247" s="611"/>
      <c r="I2247" s="611"/>
      <c r="J2247" s="612"/>
      <c r="K2247" s="26"/>
      <c r="L2247" s="24"/>
      <c r="M2247" s="26"/>
      <c r="N2247" s="613"/>
      <c r="Q2247" s="26"/>
      <c r="R2247" s="613"/>
    </row>
    <row r="2248">
      <c r="A2248" s="26"/>
      <c r="B2248" s="24"/>
      <c r="C2248" s="24"/>
      <c r="D2248" s="26"/>
      <c r="E2248" s="26"/>
      <c r="F2248" s="26"/>
      <c r="G2248" s="24"/>
      <c r="H2248" s="611"/>
      <c r="I2248" s="611"/>
      <c r="J2248" s="612"/>
      <c r="K2248" s="26"/>
      <c r="L2248" s="24"/>
      <c r="M2248" s="26"/>
      <c r="N2248" s="613"/>
      <c r="Q2248" s="26"/>
      <c r="R2248" s="613"/>
    </row>
    <row r="2249">
      <c r="A2249" s="26"/>
      <c r="B2249" s="24"/>
      <c r="C2249" s="24"/>
      <c r="D2249" s="26"/>
      <c r="E2249" s="26"/>
      <c r="F2249" s="26"/>
      <c r="G2249" s="24"/>
      <c r="H2249" s="611"/>
      <c r="I2249" s="611"/>
      <c r="J2249" s="612"/>
      <c r="K2249" s="26"/>
      <c r="L2249" s="24"/>
      <c r="M2249" s="26"/>
      <c r="N2249" s="613"/>
      <c r="Q2249" s="26"/>
      <c r="R2249" s="613"/>
    </row>
    <row r="2250">
      <c r="A2250" s="26"/>
      <c r="B2250" s="24"/>
      <c r="C2250" s="24"/>
      <c r="D2250" s="26"/>
      <c r="E2250" s="26"/>
      <c r="F2250" s="26"/>
      <c r="G2250" s="24"/>
      <c r="H2250" s="611"/>
      <c r="I2250" s="611"/>
      <c r="J2250" s="612"/>
      <c r="K2250" s="26"/>
      <c r="L2250" s="24"/>
      <c r="M2250" s="26"/>
      <c r="N2250" s="613"/>
      <c r="Q2250" s="26"/>
      <c r="R2250" s="613"/>
    </row>
    <row r="2251">
      <c r="A2251" s="26"/>
      <c r="B2251" s="24"/>
      <c r="C2251" s="24"/>
      <c r="D2251" s="26"/>
      <c r="E2251" s="26"/>
      <c r="F2251" s="26"/>
      <c r="G2251" s="24"/>
      <c r="H2251" s="611"/>
      <c r="I2251" s="611"/>
      <c r="J2251" s="612"/>
      <c r="K2251" s="26"/>
      <c r="L2251" s="24"/>
      <c r="M2251" s="26"/>
      <c r="N2251" s="613"/>
      <c r="Q2251" s="26"/>
      <c r="R2251" s="613"/>
    </row>
    <row r="2252">
      <c r="A2252" s="26"/>
      <c r="B2252" s="24"/>
      <c r="C2252" s="24"/>
      <c r="D2252" s="26"/>
      <c r="E2252" s="26"/>
      <c r="F2252" s="26"/>
      <c r="G2252" s="24"/>
      <c r="H2252" s="611"/>
      <c r="I2252" s="611"/>
      <c r="J2252" s="612"/>
      <c r="K2252" s="26"/>
      <c r="L2252" s="24"/>
      <c r="M2252" s="26"/>
      <c r="N2252" s="613"/>
      <c r="Q2252" s="26"/>
      <c r="R2252" s="613"/>
    </row>
    <row r="2253">
      <c r="A2253" s="26"/>
      <c r="B2253" s="24"/>
      <c r="C2253" s="24"/>
      <c r="D2253" s="26"/>
      <c r="E2253" s="26"/>
      <c r="F2253" s="26"/>
      <c r="G2253" s="24"/>
      <c r="H2253" s="611"/>
      <c r="I2253" s="611"/>
      <c r="J2253" s="612"/>
      <c r="K2253" s="26"/>
      <c r="L2253" s="24"/>
      <c r="M2253" s="26"/>
      <c r="N2253" s="613"/>
      <c r="Q2253" s="26"/>
      <c r="R2253" s="613"/>
    </row>
    <row r="2254">
      <c r="A2254" s="26"/>
      <c r="B2254" s="24"/>
      <c r="C2254" s="24"/>
      <c r="D2254" s="26"/>
      <c r="E2254" s="26"/>
      <c r="F2254" s="26"/>
      <c r="G2254" s="24"/>
      <c r="H2254" s="611"/>
      <c r="I2254" s="611"/>
      <c r="J2254" s="612"/>
      <c r="K2254" s="26"/>
      <c r="L2254" s="24"/>
      <c r="M2254" s="26"/>
      <c r="N2254" s="613"/>
      <c r="Q2254" s="26"/>
      <c r="R2254" s="613"/>
    </row>
    <row r="2255">
      <c r="A2255" s="26"/>
      <c r="B2255" s="24"/>
      <c r="C2255" s="24"/>
      <c r="D2255" s="26"/>
      <c r="E2255" s="26"/>
      <c r="F2255" s="26"/>
      <c r="G2255" s="24"/>
      <c r="H2255" s="611"/>
      <c r="I2255" s="611"/>
      <c r="J2255" s="612"/>
      <c r="K2255" s="26"/>
      <c r="L2255" s="24"/>
      <c r="M2255" s="26"/>
      <c r="N2255" s="613"/>
      <c r="Q2255" s="26"/>
      <c r="R2255" s="613"/>
    </row>
    <row r="2256">
      <c r="A2256" s="26"/>
      <c r="B2256" s="24"/>
      <c r="C2256" s="24"/>
      <c r="D2256" s="26"/>
      <c r="E2256" s="26"/>
      <c r="F2256" s="26"/>
      <c r="G2256" s="24"/>
      <c r="H2256" s="611"/>
      <c r="I2256" s="611"/>
      <c r="J2256" s="612"/>
      <c r="K2256" s="26"/>
      <c r="L2256" s="24"/>
      <c r="M2256" s="26"/>
      <c r="N2256" s="613"/>
      <c r="Q2256" s="26"/>
      <c r="R2256" s="613"/>
    </row>
    <row r="2257">
      <c r="A2257" s="26"/>
      <c r="B2257" s="24"/>
      <c r="C2257" s="24"/>
      <c r="D2257" s="26"/>
      <c r="E2257" s="26"/>
      <c r="F2257" s="26"/>
      <c r="G2257" s="24"/>
      <c r="H2257" s="611"/>
      <c r="I2257" s="611"/>
      <c r="J2257" s="612"/>
      <c r="K2257" s="26"/>
      <c r="L2257" s="24"/>
      <c r="M2257" s="26"/>
      <c r="N2257" s="613"/>
      <c r="Q2257" s="26"/>
      <c r="R2257" s="613"/>
    </row>
    <row r="2258">
      <c r="A2258" s="26"/>
      <c r="B2258" s="24"/>
      <c r="C2258" s="24"/>
      <c r="D2258" s="26"/>
      <c r="E2258" s="26"/>
      <c r="F2258" s="26"/>
      <c r="G2258" s="24"/>
      <c r="H2258" s="611"/>
      <c r="I2258" s="611"/>
      <c r="J2258" s="612"/>
      <c r="K2258" s="26"/>
      <c r="L2258" s="24"/>
      <c r="M2258" s="26"/>
      <c r="N2258" s="613"/>
      <c r="Q2258" s="26"/>
      <c r="R2258" s="613"/>
    </row>
    <row r="2259">
      <c r="A2259" s="26"/>
      <c r="B2259" s="24"/>
      <c r="C2259" s="24"/>
      <c r="D2259" s="26"/>
      <c r="E2259" s="26"/>
      <c r="F2259" s="26"/>
      <c r="G2259" s="24"/>
      <c r="H2259" s="611"/>
      <c r="I2259" s="611"/>
      <c r="J2259" s="612"/>
      <c r="K2259" s="26"/>
      <c r="L2259" s="24"/>
      <c r="M2259" s="26"/>
      <c r="N2259" s="613"/>
      <c r="Q2259" s="26"/>
      <c r="R2259" s="613"/>
    </row>
    <row r="2260">
      <c r="A2260" s="26"/>
      <c r="B2260" s="24"/>
      <c r="C2260" s="24"/>
      <c r="D2260" s="26"/>
      <c r="E2260" s="26"/>
      <c r="F2260" s="26"/>
      <c r="G2260" s="24"/>
      <c r="H2260" s="611"/>
      <c r="I2260" s="611"/>
      <c r="J2260" s="612"/>
      <c r="K2260" s="26"/>
      <c r="L2260" s="24"/>
      <c r="M2260" s="26"/>
      <c r="N2260" s="613"/>
      <c r="Q2260" s="26"/>
      <c r="R2260" s="613"/>
    </row>
    <row r="2261">
      <c r="A2261" s="26"/>
      <c r="B2261" s="24"/>
      <c r="C2261" s="24"/>
      <c r="D2261" s="26"/>
      <c r="E2261" s="26"/>
      <c r="F2261" s="26"/>
      <c r="G2261" s="24"/>
      <c r="H2261" s="611"/>
      <c r="I2261" s="611"/>
      <c r="J2261" s="612"/>
      <c r="K2261" s="26"/>
      <c r="L2261" s="24"/>
      <c r="M2261" s="26"/>
      <c r="N2261" s="613"/>
      <c r="Q2261" s="26"/>
      <c r="R2261" s="613"/>
    </row>
    <row r="2262">
      <c r="A2262" s="26"/>
      <c r="B2262" s="24"/>
      <c r="C2262" s="24"/>
      <c r="D2262" s="26"/>
      <c r="E2262" s="26"/>
      <c r="F2262" s="26"/>
      <c r="G2262" s="24"/>
      <c r="H2262" s="611"/>
      <c r="I2262" s="611"/>
      <c r="J2262" s="612"/>
      <c r="K2262" s="26"/>
      <c r="L2262" s="24"/>
      <c r="M2262" s="26"/>
      <c r="N2262" s="613"/>
      <c r="Q2262" s="26"/>
      <c r="R2262" s="613"/>
    </row>
    <row r="2263">
      <c r="A2263" s="26"/>
      <c r="B2263" s="24"/>
      <c r="C2263" s="24"/>
      <c r="D2263" s="26"/>
      <c r="E2263" s="26"/>
      <c r="F2263" s="26"/>
      <c r="G2263" s="24"/>
      <c r="H2263" s="611"/>
      <c r="I2263" s="611"/>
      <c r="J2263" s="612"/>
      <c r="K2263" s="26"/>
      <c r="L2263" s="24"/>
      <c r="M2263" s="26"/>
      <c r="N2263" s="613"/>
      <c r="Q2263" s="26"/>
      <c r="R2263" s="613"/>
    </row>
    <row r="2264">
      <c r="A2264" s="26"/>
      <c r="B2264" s="24"/>
      <c r="C2264" s="24"/>
      <c r="D2264" s="26"/>
      <c r="E2264" s="26"/>
      <c r="F2264" s="26"/>
      <c r="G2264" s="24"/>
      <c r="H2264" s="611"/>
      <c r="I2264" s="611"/>
      <c r="J2264" s="612"/>
      <c r="K2264" s="26"/>
      <c r="L2264" s="24"/>
      <c r="M2264" s="26"/>
      <c r="N2264" s="613"/>
      <c r="Q2264" s="26"/>
      <c r="R2264" s="613"/>
    </row>
    <row r="2265">
      <c r="A2265" s="26"/>
      <c r="B2265" s="24"/>
      <c r="C2265" s="24"/>
      <c r="D2265" s="26"/>
      <c r="E2265" s="26"/>
      <c r="F2265" s="26"/>
      <c r="G2265" s="24"/>
      <c r="H2265" s="611"/>
      <c r="I2265" s="611"/>
      <c r="J2265" s="612"/>
      <c r="K2265" s="26"/>
      <c r="L2265" s="24"/>
      <c r="M2265" s="26"/>
      <c r="N2265" s="613"/>
      <c r="Q2265" s="26"/>
      <c r="R2265" s="613"/>
    </row>
    <row r="2266">
      <c r="A2266" s="26"/>
      <c r="B2266" s="24"/>
      <c r="C2266" s="24"/>
      <c r="D2266" s="26"/>
      <c r="E2266" s="26"/>
      <c r="F2266" s="26"/>
      <c r="G2266" s="24"/>
      <c r="H2266" s="611"/>
      <c r="I2266" s="611"/>
      <c r="J2266" s="612"/>
      <c r="K2266" s="26"/>
      <c r="L2266" s="24"/>
      <c r="M2266" s="26"/>
      <c r="N2266" s="613"/>
      <c r="Q2266" s="26"/>
      <c r="R2266" s="613"/>
    </row>
    <row r="2267">
      <c r="A2267" s="26"/>
      <c r="B2267" s="24"/>
      <c r="C2267" s="24"/>
      <c r="D2267" s="26"/>
      <c r="E2267" s="26"/>
      <c r="F2267" s="26"/>
      <c r="G2267" s="24"/>
      <c r="H2267" s="611"/>
      <c r="I2267" s="611"/>
      <c r="J2267" s="612"/>
      <c r="K2267" s="26"/>
      <c r="L2267" s="24"/>
      <c r="M2267" s="26"/>
      <c r="N2267" s="613"/>
      <c r="Q2267" s="26"/>
      <c r="R2267" s="613"/>
    </row>
    <row r="2268">
      <c r="A2268" s="26"/>
      <c r="B2268" s="24"/>
      <c r="C2268" s="24"/>
      <c r="D2268" s="26"/>
      <c r="E2268" s="26"/>
      <c r="F2268" s="26"/>
      <c r="G2268" s="24"/>
      <c r="H2268" s="611"/>
      <c r="I2268" s="611"/>
      <c r="J2268" s="612"/>
      <c r="K2268" s="26"/>
      <c r="L2268" s="24"/>
      <c r="M2268" s="26"/>
      <c r="N2268" s="613"/>
      <c r="Q2268" s="26"/>
      <c r="R2268" s="613"/>
    </row>
    <row r="2269">
      <c r="A2269" s="26"/>
      <c r="B2269" s="24"/>
      <c r="C2269" s="24"/>
      <c r="D2269" s="26"/>
      <c r="E2269" s="26"/>
      <c r="F2269" s="26"/>
      <c r="G2269" s="24"/>
      <c r="H2269" s="611"/>
      <c r="I2269" s="611"/>
      <c r="J2269" s="612"/>
      <c r="K2269" s="26"/>
      <c r="L2269" s="24"/>
      <c r="M2269" s="26"/>
      <c r="N2269" s="613"/>
      <c r="Q2269" s="26"/>
      <c r="R2269" s="613"/>
    </row>
    <row r="2270">
      <c r="A2270" s="26"/>
      <c r="B2270" s="24"/>
      <c r="C2270" s="24"/>
      <c r="D2270" s="26"/>
      <c r="E2270" s="26"/>
      <c r="F2270" s="26"/>
      <c r="G2270" s="24"/>
      <c r="H2270" s="611"/>
      <c r="I2270" s="611"/>
      <c r="J2270" s="612"/>
      <c r="K2270" s="26"/>
      <c r="L2270" s="24"/>
      <c r="M2270" s="26"/>
      <c r="N2270" s="613"/>
      <c r="Q2270" s="26"/>
      <c r="R2270" s="613"/>
    </row>
    <row r="2271">
      <c r="A2271" s="26"/>
      <c r="B2271" s="24"/>
      <c r="C2271" s="24"/>
      <c r="D2271" s="26"/>
      <c r="E2271" s="26"/>
      <c r="F2271" s="26"/>
      <c r="G2271" s="24"/>
      <c r="H2271" s="611"/>
      <c r="I2271" s="611"/>
      <c r="J2271" s="612"/>
      <c r="K2271" s="26"/>
      <c r="L2271" s="24"/>
      <c r="M2271" s="26"/>
      <c r="N2271" s="613"/>
      <c r="Q2271" s="26"/>
      <c r="R2271" s="613"/>
    </row>
    <row r="2272">
      <c r="A2272" s="26"/>
      <c r="B2272" s="24"/>
      <c r="C2272" s="24"/>
      <c r="D2272" s="26"/>
      <c r="E2272" s="26"/>
      <c r="F2272" s="26"/>
      <c r="G2272" s="24"/>
      <c r="H2272" s="611"/>
      <c r="I2272" s="611"/>
      <c r="J2272" s="612"/>
      <c r="K2272" s="26"/>
      <c r="L2272" s="24"/>
      <c r="M2272" s="26"/>
      <c r="N2272" s="613"/>
      <c r="Q2272" s="26"/>
      <c r="R2272" s="613"/>
    </row>
    <row r="2273">
      <c r="A2273" s="26"/>
      <c r="B2273" s="24"/>
      <c r="C2273" s="24"/>
      <c r="D2273" s="26"/>
      <c r="E2273" s="26"/>
      <c r="F2273" s="26"/>
      <c r="G2273" s="24"/>
      <c r="H2273" s="611"/>
      <c r="I2273" s="611"/>
      <c r="J2273" s="612"/>
      <c r="K2273" s="26"/>
      <c r="L2273" s="24"/>
      <c r="M2273" s="26"/>
      <c r="N2273" s="613"/>
      <c r="Q2273" s="26"/>
      <c r="R2273" s="613"/>
    </row>
    <row r="2274">
      <c r="A2274" s="26"/>
      <c r="B2274" s="24"/>
      <c r="C2274" s="24"/>
      <c r="D2274" s="26"/>
      <c r="E2274" s="26"/>
      <c r="F2274" s="26"/>
      <c r="G2274" s="24"/>
      <c r="H2274" s="611"/>
      <c r="I2274" s="611"/>
      <c r="J2274" s="612"/>
      <c r="K2274" s="26"/>
      <c r="L2274" s="24"/>
      <c r="M2274" s="26"/>
      <c r="N2274" s="613"/>
      <c r="Q2274" s="26"/>
      <c r="R2274" s="613"/>
    </row>
    <row r="2275">
      <c r="A2275" s="26"/>
      <c r="B2275" s="24"/>
      <c r="C2275" s="24"/>
      <c r="D2275" s="26"/>
      <c r="E2275" s="26"/>
      <c r="F2275" s="26"/>
      <c r="G2275" s="24"/>
      <c r="H2275" s="611"/>
      <c r="I2275" s="611"/>
      <c r="J2275" s="612"/>
      <c r="K2275" s="26"/>
      <c r="L2275" s="24"/>
      <c r="M2275" s="26"/>
      <c r="N2275" s="613"/>
      <c r="Q2275" s="26"/>
      <c r="R2275" s="613"/>
    </row>
    <row r="2276">
      <c r="A2276" s="26"/>
      <c r="B2276" s="24"/>
      <c r="C2276" s="24"/>
      <c r="D2276" s="26"/>
      <c r="E2276" s="26"/>
      <c r="F2276" s="26"/>
      <c r="G2276" s="24"/>
      <c r="H2276" s="611"/>
      <c r="I2276" s="611"/>
      <c r="J2276" s="612"/>
      <c r="K2276" s="26"/>
      <c r="L2276" s="24"/>
      <c r="M2276" s="26"/>
      <c r="N2276" s="613"/>
      <c r="Q2276" s="26"/>
      <c r="R2276" s="613"/>
    </row>
    <row r="2277">
      <c r="A2277" s="26"/>
      <c r="B2277" s="24"/>
      <c r="C2277" s="24"/>
      <c r="D2277" s="26"/>
      <c r="E2277" s="26"/>
      <c r="F2277" s="26"/>
      <c r="G2277" s="24"/>
      <c r="H2277" s="611"/>
      <c r="I2277" s="611"/>
      <c r="J2277" s="612"/>
      <c r="K2277" s="26"/>
      <c r="L2277" s="24"/>
      <c r="M2277" s="26"/>
      <c r="N2277" s="613"/>
      <c r="Q2277" s="26"/>
      <c r="R2277" s="613"/>
    </row>
    <row r="2278">
      <c r="A2278" s="26"/>
      <c r="B2278" s="24"/>
      <c r="C2278" s="24"/>
      <c r="D2278" s="26"/>
      <c r="E2278" s="26"/>
      <c r="F2278" s="26"/>
      <c r="G2278" s="24"/>
      <c r="H2278" s="611"/>
      <c r="I2278" s="611"/>
      <c r="J2278" s="612"/>
      <c r="K2278" s="26"/>
      <c r="L2278" s="24"/>
      <c r="M2278" s="26"/>
      <c r="N2278" s="613"/>
      <c r="Q2278" s="26"/>
      <c r="R2278" s="613"/>
    </row>
    <row r="2279">
      <c r="A2279" s="26"/>
      <c r="B2279" s="24"/>
      <c r="C2279" s="24"/>
      <c r="D2279" s="26"/>
      <c r="E2279" s="26"/>
      <c r="F2279" s="26"/>
      <c r="G2279" s="24"/>
      <c r="H2279" s="611"/>
      <c r="I2279" s="611"/>
      <c r="J2279" s="612"/>
      <c r="K2279" s="26"/>
      <c r="L2279" s="24"/>
      <c r="M2279" s="26"/>
      <c r="N2279" s="613"/>
      <c r="Q2279" s="26"/>
      <c r="R2279" s="613"/>
    </row>
    <row r="2280">
      <c r="A2280" s="26"/>
      <c r="B2280" s="24"/>
      <c r="C2280" s="24"/>
      <c r="D2280" s="26"/>
      <c r="E2280" s="26"/>
      <c r="F2280" s="26"/>
      <c r="G2280" s="24"/>
      <c r="H2280" s="611"/>
      <c r="I2280" s="611"/>
      <c r="J2280" s="612"/>
      <c r="K2280" s="26"/>
      <c r="L2280" s="24"/>
      <c r="M2280" s="26"/>
      <c r="N2280" s="613"/>
      <c r="Q2280" s="26"/>
      <c r="R2280" s="613"/>
    </row>
    <row r="2281">
      <c r="A2281" s="26"/>
      <c r="B2281" s="24"/>
      <c r="C2281" s="24"/>
      <c r="D2281" s="26"/>
      <c r="E2281" s="26"/>
      <c r="F2281" s="26"/>
      <c r="G2281" s="24"/>
      <c r="H2281" s="611"/>
      <c r="I2281" s="611"/>
      <c r="J2281" s="612"/>
      <c r="K2281" s="26"/>
      <c r="L2281" s="24"/>
      <c r="M2281" s="26"/>
      <c r="N2281" s="613"/>
      <c r="Q2281" s="26"/>
      <c r="R2281" s="613"/>
    </row>
    <row r="2282">
      <c r="A2282" s="26"/>
      <c r="B2282" s="24"/>
      <c r="C2282" s="24"/>
      <c r="D2282" s="26"/>
      <c r="E2282" s="26"/>
      <c r="F2282" s="26"/>
      <c r="G2282" s="24"/>
      <c r="H2282" s="611"/>
      <c r="I2282" s="611"/>
      <c r="J2282" s="612"/>
      <c r="K2282" s="26"/>
      <c r="L2282" s="24"/>
      <c r="M2282" s="26"/>
      <c r="N2282" s="613"/>
      <c r="Q2282" s="26"/>
      <c r="R2282" s="613"/>
    </row>
    <row r="2283">
      <c r="A2283" s="26"/>
      <c r="B2283" s="24"/>
      <c r="C2283" s="24"/>
      <c r="D2283" s="26"/>
      <c r="E2283" s="26"/>
      <c r="F2283" s="26"/>
      <c r="G2283" s="24"/>
      <c r="H2283" s="611"/>
      <c r="I2283" s="611"/>
      <c r="J2283" s="612"/>
      <c r="K2283" s="26"/>
      <c r="L2283" s="24"/>
      <c r="M2283" s="26"/>
      <c r="N2283" s="613"/>
      <c r="Q2283" s="26"/>
      <c r="R2283" s="613"/>
    </row>
    <row r="2284">
      <c r="A2284" s="26"/>
      <c r="B2284" s="24"/>
      <c r="C2284" s="24"/>
      <c r="D2284" s="26"/>
      <c r="E2284" s="26"/>
      <c r="F2284" s="26"/>
      <c r="G2284" s="24"/>
      <c r="H2284" s="611"/>
      <c r="I2284" s="611"/>
      <c r="J2284" s="612"/>
      <c r="K2284" s="26"/>
      <c r="L2284" s="24"/>
      <c r="M2284" s="26"/>
      <c r="N2284" s="613"/>
      <c r="Q2284" s="26"/>
      <c r="R2284" s="613"/>
    </row>
    <row r="2285">
      <c r="A2285" s="26"/>
      <c r="B2285" s="24"/>
      <c r="C2285" s="24"/>
      <c r="D2285" s="26"/>
      <c r="E2285" s="26"/>
      <c r="F2285" s="26"/>
      <c r="G2285" s="24"/>
      <c r="H2285" s="611"/>
      <c r="I2285" s="611"/>
      <c r="J2285" s="612"/>
      <c r="K2285" s="26"/>
      <c r="L2285" s="24"/>
      <c r="M2285" s="26"/>
      <c r="N2285" s="613"/>
      <c r="Q2285" s="26"/>
      <c r="R2285" s="613"/>
    </row>
    <row r="2286">
      <c r="A2286" s="26"/>
      <c r="B2286" s="24"/>
      <c r="C2286" s="24"/>
      <c r="D2286" s="26"/>
      <c r="E2286" s="26"/>
      <c r="F2286" s="26"/>
      <c r="G2286" s="24"/>
      <c r="H2286" s="611"/>
      <c r="I2286" s="611"/>
      <c r="J2286" s="612"/>
      <c r="K2286" s="26"/>
      <c r="L2286" s="24"/>
      <c r="M2286" s="26"/>
      <c r="N2286" s="613"/>
      <c r="Q2286" s="26"/>
      <c r="R2286" s="613"/>
    </row>
    <row r="2287">
      <c r="A2287" s="26"/>
      <c r="B2287" s="24"/>
      <c r="C2287" s="24"/>
      <c r="D2287" s="26"/>
      <c r="E2287" s="26"/>
      <c r="F2287" s="26"/>
      <c r="G2287" s="24"/>
      <c r="H2287" s="611"/>
      <c r="I2287" s="611"/>
      <c r="J2287" s="612"/>
      <c r="K2287" s="26"/>
      <c r="L2287" s="24"/>
      <c r="M2287" s="26"/>
      <c r="N2287" s="613"/>
      <c r="Q2287" s="26"/>
      <c r="R2287" s="613"/>
    </row>
    <row r="2288">
      <c r="A2288" s="26"/>
      <c r="B2288" s="24"/>
      <c r="C2288" s="24"/>
      <c r="D2288" s="26"/>
      <c r="E2288" s="26"/>
      <c r="F2288" s="26"/>
      <c r="G2288" s="24"/>
      <c r="H2288" s="611"/>
      <c r="I2288" s="611"/>
      <c r="J2288" s="612"/>
      <c r="K2288" s="26"/>
      <c r="L2288" s="24"/>
      <c r="M2288" s="26"/>
      <c r="N2288" s="613"/>
      <c r="Q2288" s="26"/>
      <c r="R2288" s="613"/>
    </row>
    <row r="2289">
      <c r="A2289" s="26"/>
      <c r="B2289" s="24"/>
      <c r="C2289" s="24"/>
      <c r="D2289" s="26"/>
      <c r="E2289" s="26"/>
      <c r="F2289" s="26"/>
      <c r="G2289" s="24"/>
      <c r="H2289" s="611"/>
      <c r="I2289" s="611"/>
      <c r="J2289" s="612"/>
      <c r="K2289" s="26"/>
      <c r="L2289" s="24"/>
      <c r="M2289" s="26"/>
      <c r="N2289" s="613"/>
      <c r="Q2289" s="26"/>
      <c r="R2289" s="613"/>
    </row>
    <row r="2290">
      <c r="A2290" s="26"/>
      <c r="B2290" s="24"/>
      <c r="C2290" s="24"/>
      <c r="D2290" s="26"/>
      <c r="E2290" s="26"/>
      <c r="F2290" s="26"/>
      <c r="G2290" s="24"/>
      <c r="H2290" s="611"/>
      <c r="I2290" s="611"/>
      <c r="J2290" s="612"/>
      <c r="K2290" s="26"/>
      <c r="L2290" s="24"/>
      <c r="M2290" s="26"/>
      <c r="N2290" s="613"/>
      <c r="Q2290" s="26"/>
      <c r="R2290" s="613"/>
    </row>
    <row r="2291">
      <c r="A2291" s="26"/>
      <c r="B2291" s="24"/>
      <c r="C2291" s="24"/>
      <c r="D2291" s="26"/>
      <c r="E2291" s="26"/>
      <c r="F2291" s="26"/>
      <c r="G2291" s="24"/>
      <c r="H2291" s="611"/>
      <c r="I2291" s="611"/>
      <c r="J2291" s="612"/>
      <c r="K2291" s="26"/>
      <c r="L2291" s="24"/>
      <c r="M2291" s="26"/>
      <c r="N2291" s="613"/>
      <c r="Q2291" s="26"/>
      <c r="R2291" s="613"/>
    </row>
    <row r="2292">
      <c r="A2292" s="26"/>
      <c r="B2292" s="24"/>
      <c r="C2292" s="24"/>
      <c r="D2292" s="26"/>
      <c r="E2292" s="26"/>
      <c r="F2292" s="26"/>
      <c r="G2292" s="24"/>
      <c r="H2292" s="611"/>
      <c r="I2292" s="611"/>
      <c r="J2292" s="612"/>
      <c r="K2292" s="26"/>
      <c r="L2292" s="24"/>
      <c r="M2292" s="26"/>
      <c r="N2292" s="613"/>
      <c r="Q2292" s="26"/>
      <c r="R2292" s="613"/>
    </row>
    <row r="2293">
      <c r="A2293" s="26"/>
      <c r="B2293" s="24"/>
      <c r="C2293" s="24"/>
      <c r="D2293" s="26"/>
      <c r="E2293" s="26"/>
      <c r="F2293" s="26"/>
      <c r="G2293" s="24"/>
      <c r="H2293" s="611"/>
      <c r="I2293" s="611"/>
      <c r="J2293" s="612"/>
      <c r="K2293" s="26"/>
      <c r="L2293" s="24"/>
      <c r="M2293" s="26"/>
      <c r="N2293" s="613"/>
      <c r="Q2293" s="26"/>
      <c r="R2293" s="613"/>
    </row>
    <row r="2294">
      <c r="A2294" s="26"/>
      <c r="B2294" s="24"/>
      <c r="C2294" s="24"/>
      <c r="D2294" s="26"/>
      <c r="E2294" s="26"/>
      <c r="F2294" s="26"/>
      <c r="G2294" s="24"/>
      <c r="H2294" s="611"/>
      <c r="I2294" s="611"/>
      <c r="J2294" s="612"/>
      <c r="K2294" s="26"/>
      <c r="L2294" s="24"/>
      <c r="M2294" s="26"/>
      <c r="N2294" s="613"/>
      <c r="Q2294" s="26"/>
      <c r="R2294" s="613"/>
    </row>
    <row r="2295">
      <c r="A2295" s="26"/>
      <c r="B2295" s="24"/>
      <c r="C2295" s="24"/>
      <c r="D2295" s="26"/>
      <c r="E2295" s="26"/>
      <c r="F2295" s="26"/>
      <c r="G2295" s="24"/>
      <c r="H2295" s="611"/>
      <c r="I2295" s="611"/>
      <c r="J2295" s="612"/>
      <c r="K2295" s="26"/>
      <c r="L2295" s="24"/>
      <c r="M2295" s="26"/>
      <c r="N2295" s="613"/>
      <c r="Q2295" s="26"/>
      <c r="R2295" s="613"/>
    </row>
    <row r="2296">
      <c r="A2296" s="26"/>
      <c r="B2296" s="24"/>
      <c r="C2296" s="24"/>
      <c r="D2296" s="26"/>
      <c r="E2296" s="26"/>
      <c r="F2296" s="26"/>
      <c r="G2296" s="24"/>
      <c r="H2296" s="611"/>
      <c r="I2296" s="611"/>
      <c r="J2296" s="612"/>
      <c r="K2296" s="26"/>
      <c r="L2296" s="24"/>
      <c r="M2296" s="26"/>
      <c r="N2296" s="613"/>
      <c r="Q2296" s="26"/>
      <c r="R2296" s="613"/>
    </row>
    <row r="2297">
      <c r="A2297" s="26"/>
      <c r="B2297" s="24"/>
      <c r="C2297" s="24"/>
      <c r="D2297" s="26"/>
      <c r="E2297" s="26"/>
      <c r="F2297" s="26"/>
      <c r="G2297" s="24"/>
      <c r="H2297" s="611"/>
      <c r="I2297" s="611"/>
      <c r="J2297" s="612"/>
      <c r="K2297" s="26"/>
      <c r="L2297" s="24"/>
      <c r="M2297" s="26"/>
      <c r="N2297" s="613"/>
      <c r="Q2297" s="26"/>
      <c r="R2297" s="613"/>
    </row>
    <row r="2298">
      <c r="A2298" s="26"/>
      <c r="B2298" s="24"/>
      <c r="C2298" s="24"/>
      <c r="D2298" s="26"/>
      <c r="E2298" s="26"/>
      <c r="F2298" s="26"/>
      <c r="G2298" s="24"/>
      <c r="H2298" s="611"/>
      <c r="I2298" s="611"/>
      <c r="J2298" s="612"/>
      <c r="K2298" s="26"/>
      <c r="L2298" s="24"/>
      <c r="M2298" s="26"/>
      <c r="N2298" s="613"/>
      <c r="Q2298" s="26"/>
      <c r="R2298" s="613"/>
    </row>
    <row r="2299">
      <c r="A2299" s="26"/>
      <c r="B2299" s="24"/>
      <c r="C2299" s="24"/>
      <c r="D2299" s="26"/>
      <c r="E2299" s="26"/>
      <c r="F2299" s="26"/>
      <c r="G2299" s="24"/>
      <c r="H2299" s="611"/>
      <c r="I2299" s="611"/>
      <c r="J2299" s="612"/>
      <c r="K2299" s="26"/>
      <c r="L2299" s="24"/>
      <c r="M2299" s="26"/>
      <c r="N2299" s="613"/>
      <c r="Q2299" s="26"/>
      <c r="R2299" s="613"/>
    </row>
    <row r="2300">
      <c r="A2300" s="26"/>
      <c r="B2300" s="24"/>
      <c r="C2300" s="24"/>
      <c r="D2300" s="26"/>
      <c r="E2300" s="26"/>
      <c r="F2300" s="26"/>
      <c r="G2300" s="24"/>
      <c r="H2300" s="611"/>
      <c r="I2300" s="611"/>
      <c r="J2300" s="612"/>
      <c r="K2300" s="26"/>
      <c r="L2300" s="24"/>
      <c r="M2300" s="26"/>
      <c r="N2300" s="613"/>
      <c r="Q2300" s="26"/>
      <c r="R2300" s="613"/>
    </row>
    <row r="2301">
      <c r="A2301" s="26"/>
      <c r="B2301" s="24"/>
      <c r="C2301" s="24"/>
      <c r="D2301" s="26"/>
      <c r="E2301" s="26"/>
      <c r="F2301" s="26"/>
      <c r="G2301" s="24"/>
      <c r="H2301" s="611"/>
      <c r="I2301" s="611"/>
      <c r="J2301" s="612"/>
      <c r="K2301" s="26"/>
      <c r="L2301" s="24"/>
      <c r="M2301" s="26"/>
      <c r="N2301" s="613"/>
      <c r="Q2301" s="26"/>
      <c r="R2301" s="613"/>
    </row>
    <row r="2302">
      <c r="A2302" s="26"/>
      <c r="B2302" s="24"/>
      <c r="C2302" s="24"/>
      <c r="D2302" s="26"/>
      <c r="E2302" s="26"/>
      <c r="F2302" s="26"/>
      <c r="G2302" s="24"/>
      <c r="H2302" s="611"/>
      <c r="I2302" s="611"/>
      <c r="J2302" s="612"/>
      <c r="K2302" s="26"/>
      <c r="L2302" s="24"/>
      <c r="M2302" s="26"/>
      <c r="N2302" s="613"/>
      <c r="Q2302" s="26"/>
      <c r="R2302" s="613"/>
    </row>
    <row r="2303">
      <c r="A2303" s="26"/>
      <c r="B2303" s="24"/>
      <c r="C2303" s="24"/>
      <c r="D2303" s="26"/>
      <c r="E2303" s="26"/>
      <c r="F2303" s="26"/>
      <c r="G2303" s="24"/>
      <c r="H2303" s="611"/>
      <c r="I2303" s="611"/>
      <c r="J2303" s="612"/>
      <c r="K2303" s="26"/>
      <c r="L2303" s="24"/>
      <c r="M2303" s="26"/>
      <c r="N2303" s="613"/>
      <c r="Q2303" s="26"/>
      <c r="R2303" s="613"/>
    </row>
    <row r="2304">
      <c r="A2304" s="26"/>
      <c r="B2304" s="24"/>
      <c r="C2304" s="24"/>
      <c r="D2304" s="26"/>
      <c r="E2304" s="26"/>
      <c r="F2304" s="26"/>
      <c r="G2304" s="24"/>
      <c r="H2304" s="611"/>
      <c r="I2304" s="611"/>
      <c r="J2304" s="612"/>
      <c r="K2304" s="26"/>
      <c r="L2304" s="24"/>
      <c r="M2304" s="26"/>
      <c r="N2304" s="613"/>
      <c r="Q2304" s="26"/>
      <c r="R2304" s="613"/>
    </row>
    <row r="2305">
      <c r="A2305" s="26"/>
      <c r="B2305" s="24"/>
      <c r="C2305" s="24"/>
      <c r="D2305" s="26"/>
      <c r="E2305" s="26"/>
      <c r="F2305" s="26"/>
      <c r="G2305" s="24"/>
      <c r="H2305" s="611"/>
      <c r="I2305" s="611"/>
      <c r="J2305" s="612"/>
      <c r="K2305" s="26"/>
      <c r="L2305" s="24"/>
      <c r="M2305" s="26"/>
      <c r="N2305" s="613"/>
      <c r="Q2305" s="26"/>
      <c r="R2305" s="613"/>
    </row>
    <row r="2306">
      <c r="A2306" s="26"/>
      <c r="B2306" s="24"/>
      <c r="C2306" s="24"/>
      <c r="D2306" s="26"/>
      <c r="E2306" s="26"/>
      <c r="F2306" s="26"/>
      <c r="G2306" s="24"/>
      <c r="H2306" s="611"/>
      <c r="I2306" s="611"/>
      <c r="J2306" s="612"/>
      <c r="K2306" s="26"/>
      <c r="L2306" s="24"/>
      <c r="M2306" s="26"/>
      <c r="N2306" s="613"/>
      <c r="Q2306" s="26"/>
      <c r="R2306" s="613"/>
    </row>
    <row r="2307">
      <c r="A2307" s="26"/>
      <c r="B2307" s="24"/>
      <c r="C2307" s="24"/>
      <c r="D2307" s="26"/>
      <c r="E2307" s="26"/>
      <c r="F2307" s="26"/>
      <c r="G2307" s="24"/>
      <c r="H2307" s="611"/>
      <c r="I2307" s="611"/>
      <c r="J2307" s="612"/>
      <c r="K2307" s="26"/>
      <c r="L2307" s="24"/>
      <c r="M2307" s="26"/>
      <c r="N2307" s="613"/>
      <c r="Q2307" s="26"/>
      <c r="R2307" s="613"/>
    </row>
    <row r="2308">
      <c r="A2308" s="26"/>
      <c r="B2308" s="24"/>
      <c r="C2308" s="24"/>
      <c r="D2308" s="26"/>
      <c r="E2308" s="26"/>
      <c r="F2308" s="26"/>
      <c r="G2308" s="24"/>
      <c r="H2308" s="611"/>
      <c r="I2308" s="611"/>
      <c r="J2308" s="612"/>
      <c r="K2308" s="26"/>
      <c r="L2308" s="24"/>
      <c r="M2308" s="26"/>
      <c r="N2308" s="613"/>
      <c r="Q2308" s="26"/>
      <c r="R2308" s="613"/>
    </row>
    <row r="2309">
      <c r="A2309" s="26"/>
      <c r="B2309" s="24"/>
      <c r="C2309" s="24"/>
      <c r="D2309" s="26"/>
      <c r="E2309" s="26"/>
      <c r="F2309" s="26"/>
      <c r="G2309" s="24"/>
      <c r="H2309" s="611"/>
      <c r="I2309" s="611"/>
      <c r="J2309" s="612"/>
      <c r="K2309" s="26"/>
      <c r="L2309" s="24"/>
      <c r="M2309" s="26"/>
      <c r="N2309" s="613"/>
      <c r="Q2309" s="26"/>
      <c r="R2309" s="613"/>
    </row>
    <row r="2310">
      <c r="A2310" s="26"/>
      <c r="B2310" s="24"/>
      <c r="C2310" s="24"/>
      <c r="D2310" s="26"/>
      <c r="E2310" s="26"/>
      <c r="F2310" s="26"/>
      <c r="G2310" s="24"/>
      <c r="H2310" s="611"/>
      <c r="I2310" s="611"/>
      <c r="J2310" s="612"/>
      <c r="K2310" s="26"/>
      <c r="L2310" s="24"/>
      <c r="M2310" s="26"/>
      <c r="N2310" s="613"/>
      <c r="Q2310" s="26"/>
      <c r="R2310" s="613"/>
    </row>
    <row r="2311">
      <c r="A2311" s="26"/>
      <c r="B2311" s="24"/>
      <c r="C2311" s="24"/>
      <c r="D2311" s="26"/>
      <c r="E2311" s="26"/>
      <c r="F2311" s="26"/>
      <c r="G2311" s="24"/>
      <c r="H2311" s="611"/>
      <c r="I2311" s="611"/>
      <c r="J2311" s="612"/>
      <c r="K2311" s="26"/>
      <c r="L2311" s="24"/>
      <c r="M2311" s="26"/>
      <c r="N2311" s="613"/>
      <c r="Q2311" s="26"/>
      <c r="R2311" s="613"/>
    </row>
    <row r="2312">
      <c r="A2312" s="26"/>
      <c r="B2312" s="24"/>
      <c r="C2312" s="24"/>
      <c r="D2312" s="26"/>
      <c r="E2312" s="26"/>
      <c r="F2312" s="26"/>
      <c r="G2312" s="24"/>
      <c r="H2312" s="611"/>
      <c r="I2312" s="611"/>
      <c r="J2312" s="612"/>
      <c r="K2312" s="26"/>
      <c r="L2312" s="24"/>
      <c r="M2312" s="26"/>
      <c r="N2312" s="613"/>
      <c r="Q2312" s="26"/>
      <c r="R2312" s="613"/>
    </row>
    <row r="2313">
      <c r="A2313" s="26"/>
      <c r="B2313" s="24"/>
      <c r="C2313" s="24"/>
      <c r="D2313" s="26"/>
      <c r="E2313" s="26"/>
      <c r="F2313" s="26"/>
      <c r="G2313" s="24"/>
      <c r="H2313" s="611"/>
      <c r="I2313" s="611"/>
      <c r="J2313" s="612"/>
      <c r="K2313" s="26"/>
      <c r="L2313" s="24"/>
      <c r="M2313" s="26"/>
      <c r="N2313" s="613"/>
      <c r="Q2313" s="26"/>
      <c r="R2313" s="613"/>
    </row>
    <row r="2314">
      <c r="A2314" s="26"/>
      <c r="B2314" s="24"/>
      <c r="C2314" s="24"/>
      <c r="D2314" s="26"/>
      <c r="E2314" s="26"/>
      <c r="F2314" s="26"/>
      <c r="G2314" s="24"/>
      <c r="H2314" s="611"/>
      <c r="I2314" s="611"/>
      <c r="J2314" s="612"/>
      <c r="K2314" s="26"/>
      <c r="L2314" s="24"/>
      <c r="M2314" s="26"/>
      <c r="N2314" s="613"/>
      <c r="Q2314" s="26"/>
      <c r="R2314" s="613"/>
    </row>
    <row r="2315">
      <c r="A2315" s="26"/>
      <c r="B2315" s="24"/>
      <c r="C2315" s="24"/>
      <c r="D2315" s="26"/>
      <c r="E2315" s="26"/>
      <c r="F2315" s="26"/>
      <c r="G2315" s="24"/>
      <c r="H2315" s="611"/>
      <c r="I2315" s="611"/>
      <c r="J2315" s="612"/>
      <c r="K2315" s="26"/>
      <c r="L2315" s="24"/>
      <c r="M2315" s="26"/>
      <c r="N2315" s="613"/>
      <c r="Q2315" s="26"/>
      <c r="R2315" s="613"/>
    </row>
    <row r="2316">
      <c r="A2316" s="26"/>
      <c r="B2316" s="24"/>
      <c r="C2316" s="24"/>
      <c r="D2316" s="26"/>
      <c r="E2316" s="26"/>
      <c r="F2316" s="26"/>
      <c r="G2316" s="24"/>
      <c r="H2316" s="611"/>
      <c r="I2316" s="611"/>
      <c r="J2316" s="612"/>
      <c r="K2316" s="26"/>
      <c r="L2316" s="24"/>
      <c r="M2316" s="26"/>
      <c r="N2316" s="613"/>
      <c r="Q2316" s="26"/>
      <c r="R2316" s="613"/>
    </row>
    <row r="2317">
      <c r="A2317" s="26"/>
      <c r="B2317" s="24"/>
      <c r="C2317" s="24"/>
      <c r="D2317" s="26"/>
      <c r="E2317" s="26"/>
      <c r="F2317" s="26"/>
      <c r="G2317" s="24"/>
      <c r="H2317" s="611"/>
      <c r="I2317" s="611"/>
      <c r="J2317" s="612"/>
      <c r="K2317" s="26"/>
      <c r="L2317" s="24"/>
      <c r="M2317" s="26"/>
      <c r="N2317" s="613"/>
      <c r="Q2317" s="26"/>
      <c r="R2317" s="613"/>
    </row>
    <row r="2318">
      <c r="A2318" s="26"/>
      <c r="B2318" s="24"/>
      <c r="C2318" s="24"/>
      <c r="D2318" s="26"/>
      <c r="E2318" s="26"/>
      <c r="F2318" s="26"/>
      <c r="G2318" s="24"/>
      <c r="H2318" s="611"/>
      <c r="I2318" s="611"/>
      <c r="J2318" s="612"/>
      <c r="K2318" s="26"/>
      <c r="L2318" s="24"/>
      <c r="M2318" s="26"/>
      <c r="N2318" s="613"/>
      <c r="Q2318" s="26"/>
      <c r="R2318" s="613"/>
    </row>
    <row r="2319">
      <c r="A2319" s="26"/>
      <c r="B2319" s="24"/>
      <c r="C2319" s="24"/>
      <c r="D2319" s="26"/>
      <c r="E2319" s="26"/>
      <c r="F2319" s="26"/>
      <c r="G2319" s="24"/>
      <c r="H2319" s="611"/>
      <c r="I2319" s="611"/>
      <c r="J2319" s="612"/>
      <c r="K2319" s="26"/>
      <c r="L2319" s="24"/>
      <c r="M2319" s="26"/>
      <c r="N2319" s="613"/>
      <c r="Q2319" s="26"/>
      <c r="R2319" s="613"/>
    </row>
    <row r="2320">
      <c r="A2320" s="26"/>
      <c r="B2320" s="24"/>
      <c r="C2320" s="24"/>
      <c r="D2320" s="26"/>
      <c r="E2320" s="26"/>
      <c r="F2320" s="26"/>
      <c r="G2320" s="24"/>
      <c r="H2320" s="611"/>
      <c r="I2320" s="611"/>
      <c r="J2320" s="612"/>
      <c r="K2320" s="26"/>
      <c r="L2320" s="24"/>
      <c r="M2320" s="26"/>
      <c r="N2320" s="613"/>
      <c r="Q2320" s="26"/>
      <c r="R2320" s="613"/>
    </row>
    <row r="2321">
      <c r="A2321" s="26"/>
      <c r="B2321" s="24"/>
      <c r="C2321" s="24"/>
      <c r="D2321" s="26"/>
      <c r="E2321" s="26"/>
      <c r="F2321" s="26"/>
      <c r="G2321" s="24"/>
      <c r="H2321" s="611"/>
      <c r="I2321" s="611"/>
      <c r="J2321" s="612"/>
      <c r="K2321" s="26"/>
      <c r="L2321" s="24"/>
      <c r="M2321" s="26"/>
      <c r="N2321" s="613"/>
      <c r="Q2321" s="26"/>
      <c r="R2321" s="613"/>
    </row>
    <row r="2322">
      <c r="A2322" s="26"/>
      <c r="B2322" s="24"/>
      <c r="C2322" s="24"/>
      <c r="D2322" s="26"/>
      <c r="E2322" s="26"/>
      <c r="F2322" s="26"/>
      <c r="G2322" s="24"/>
      <c r="H2322" s="611"/>
      <c r="I2322" s="611"/>
      <c r="J2322" s="612"/>
      <c r="K2322" s="26"/>
      <c r="L2322" s="24"/>
      <c r="M2322" s="26"/>
      <c r="N2322" s="613"/>
      <c r="Q2322" s="26"/>
      <c r="R2322" s="613"/>
    </row>
    <row r="2323">
      <c r="A2323" s="26"/>
      <c r="B2323" s="24"/>
      <c r="C2323" s="24"/>
      <c r="D2323" s="26"/>
      <c r="E2323" s="26"/>
      <c r="F2323" s="26"/>
      <c r="G2323" s="24"/>
      <c r="H2323" s="611"/>
      <c r="I2323" s="611"/>
      <c r="J2323" s="612"/>
      <c r="K2323" s="26"/>
      <c r="L2323" s="24"/>
      <c r="M2323" s="26"/>
      <c r="N2323" s="613"/>
      <c r="Q2323" s="26"/>
      <c r="R2323" s="613"/>
    </row>
    <row r="2324">
      <c r="A2324" s="26"/>
      <c r="B2324" s="24"/>
      <c r="C2324" s="24"/>
      <c r="D2324" s="26"/>
      <c r="E2324" s="26"/>
      <c r="F2324" s="26"/>
      <c r="G2324" s="24"/>
      <c r="H2324" s="611"/>
      <c r="I2324" s="611"/>
      <c r="J2324" s="612"/>
      <c r="K2324" s="26"/>
      <c r="L2324" s="24"/>
      <c r="M2324" s="26"/>
      <c r="N2324" s="613"/>
      <c r="Q2324" s="26"/>
      <c r="R2324" s="613"/>
    </row>
    <row r="2325">
      <c r="A2325" s="26"/>
      <c r="B2325" s="24"/>
      <c r="C2325" s="24"/>
      <c r="D2325" s="26"/>
      <c r="E2325" s="26"/>
      <c r="F2325" s="26"/>
      <c r="G2325" s="24"/>
      <c r="H2325" s="611"/>
      <c r="I2325" s="611"/>
      <c r="J2325" s="612"/>
      <c r="K2325" s="26"/>
      <c r="L2325" s="24"/>
      <c r="M2325" s="26"/>
      <c r="N2325" s="613"/>
      <c r="Q2325" s="26"/>
      <c r="R2325" s="613"/>
    </row>
    <row r="2326">
      <c r="A2326" s="26"/>
      <c r="B2326" s="24"/>
      <c r="C2326" s="24"/>
      <c r="D2326" s="26"/>
      <c r="E2326" s="26"/>
      <c r="F2326" s="26"/>
      <c r="G2326" s="24"/>
      <c r="H2326" s="611"/>
      <c r="I2326" s="611"/>
      <c r="J2326" s="612"/>
      <c r="K2326" s="26"/>
      <c r="L2326" s="24"/>
      <c r="M2326" s="26"/>
      <c r="N2326" s="613"/>
      <c r="Q2326" s="26"/>
      <c r="R2326" s="613"/>
    </row>
    <row r="2327">
      <c r="A2327" s="26"/>
      <c r="B2327" s="24"/>
      <c r="C2327" s="24"/>
      <c r="D2327" s="26"/>
      <c r="E2327" s="26"/>
      <c r="F2327" s="26"/>
      <c r="G2327" s="24"/>
      <c r="H2327" s="611"/>
      <c r="I2327" s="611"/>
      <c r="J2327" s="612"/>
      <c r="K2327" s="26"/>
      <c r="L2327" s="24"/>
      <c r="M2327" s="26"/>
      <c r="N2327" s="613"/>
      <c r="Q2327" s="26"/>
      <c r="R2327" s="613"/>
    </row>
    <row r="2328">
      <c r="A2328" s="26"/>
      <c r="B2328" s="24"/>
      <c r="C2328" s="24"/>
      <c r="D2328" s="26"/>
      <c r="E2328" s="26"/>
      <c r="F2328" s="26"/>
      <c r="G2328" s="24"/>
      <c r="H2328" s="611"/>
      <c r="I2328" s="611"/>
      <c r="J2328" s="612"/>
      <c r="K2328" s="26"/>
      <c r="L2328" s="24"/>
      <c r="M2328" s="26"/>
      <c r="N2328" s="613"/>
      <c r="Q2328" s="26"/>
      <c r="R2328" s="613"/>
    </row>
    <row r="2329">
      <c r="A2329" s="26"/>
      <c r="B2329" s="24"/>
      <c r="C2329" s="24"/>
      <c r="D2329" s="26"/>
      <c r="E2329" s="26"/>
      <c r="F2329" s="26"/>
      <c r="G2329" s="24"/>
      <c r="H2329" s="611"/>
      <c r="I2329" s="611"/>
      <c r="J2329" s="612"/>
      <c r="K2329" s="26"/>
      <c r="L2329" s="24"/>
      <c r="M2329" s="26"/>
      <c r="N2329" s="613"/>
      <c r="Q2329" s="26"/>
      <c r="R2329" s="613"/>
    </row>
    <row r="2330">
      <c r="A2330" s="26"/>
      <c r="B2330" s="24"/>
      <c r="C2330" s="24"/>
      <c r="D2330" s="26"/>
      <c r="E2330" s="26"/>
      <c r="F2330" s="26"/>
      <c r="G2330" s="24"/>
      <c r="H2330" s="611"/>
      <c r="I2330" s="611"/>
      <c r="J2330" s="612"/>
      <c r="K2330" s="26"/>
      <c r="L2330" s="24"/>
      <c r="M2330" s="26"/>
      <c r="N2330" s="613"/>
      <c r="Q2330" s="26"/>
      <c r="R2330" s="613"/>
    </row>
    <row r="2331">
      <c r="A2331" s="26"/>
      <c r="B2331" s="24"/>
      <c r="C2331" s="24"/>
      <c r="D2331" s="26"/>
      <c r="E2331" s="26"/>
      <c r="F2331" s="26"/>
      <c r="G2331" s="24"/>
      <c r="H2331" s="611"/>
      <c r="I2331" s="611"/>
      <c r="J2331" s="612"/>
      <c r="K2331" s="26"/>
      <c r="L2331" s="24"/>
      <c r="M2331" s="26"/>
      <c r="N2331" s="613"/>
      <c r="Q2331" s="26"/>
      <c r="R2331" s="613"/>
    </row>
    <row r="2332">
      <c r="A2332" s="26"/>
      <c r="B2332" s="24"/>
      <c r="C2332" s="24"/>
      <c r="D2332" s="26"/>
      <c r="E2332" s="26"/>
      <c r="F2332" s="26"/>
      <c r="G2332" s="24"/>
      <c r="H2332" s="611"/>
      <c r="I2332" s="611"/>
      <c r="J2332" s="612"/>
      <c r="K2332" s="26"/>
      <c r="L2332" s="24"/>
      <c r="M2332" s="26"/>
      <c r="N2332" s="613"/>
      <c r="Q2332" s="26"/>
      <c r="R2332" s="613"/>
    </row>
    <row r="2333">
      <c r="A2333" s="26"/>
      <c r="B2333" s="24"/>
      <c r="C2333" s="24"/>
      <c r="D2333" s="26"/>
      <c r="E2333" s="26"/>
      <c r="F2333" s="26"/>
      <c r="G2333" s="24"/>
      <c r="H2333" s="611"/>
      <c r="I2333" s="611"/>
      <c r="J2333" s="612"/>
      <c r="K2333" s="26"/>
      <c r="L2333" s="24"/>
      <c r="M2333" s="26"/>
      <c r="N2333" s="613"/>
      <c r="Q2333" s="26"/>
      <c r="R2333" s="613"/>
    </row>
    <row r="2334">
      <c r="A2334" s="26"/>
      <c r="B2334" s="24"/>
      <c r="C2334" s="24"/>
      <c r="D2334" s="26"/>
      <c r="E2334" s="26"/>
      <c r="F2334" s="26"/>
      <c r="G2334" s="24"/>
      <c r="H2334" s="611"/>
      <c r="I2334" s="611"/>
      <c r="J2334" s="612"/>
      <c r="K2334" s="26"/>
      <c r="L2334" s="24"/>
      <c r="M2334" s="26"/>
      <c r="N2334" s="613"/>
      <c r="Q2334" s="26"/>
      <c r="R2334" s="613"/>
    </row>
    <row r="2335">
      <c r="A2335" s="26"/>
      <c r="B2335" s="24"/>
      <c r="C2335" s="24"/>
      <c r="D2335" s="26"/>
      <c r="E2335" s="26"/>
      <c r="F2335" s="26"/>
      <c r="G2335" s="24"/>
      <c r="H2335" s="611"/>
      <c r="I2335" s="611"/>
      <c r="J2335" s="612"/>
      <c r="K2335" s="26"/>
      <c r="L2335" s="24"/>
      <c r="M2335" s="26"/>
      <c r="N2335" s="613"/>
      <c r="Q2335" s="26"/>
      <c r="R2335" s="613"/>
    </row>
    <row r="2336">
      <c r="A2336" s="26"/>
      <c r="B2336" s="24"/>
      <c r="C2336" s="24"/>
      <c r="D2336" s="26"/>
      <c r="E2336" s="26"/>
      <c r="F2336" s="26"/>
      <c r="G2336" s="24"/>
      <c r="H2336" s="611"/>
      <c r="I2336" s="611"/>
      <c r="J2336" s="612"/>
      <c r="K2336" s="26"/>
      <c r="L2336" s="24"/>
      <c r="M2336" s="26"/>
      <c r="N2336" s="613"/>
      <c r="Q2336" s="26"/>
      <c r="R2336" s="613"/>
    </row>
    <row r="2337">
      <c r="A2337" s="26"/>
      <c r="B2337" s="24"/>
      <c r="C2337" s="24"/>
      <c r="D2337" s="26"/>
      <c r="E2337" s="26"/>
      <c r="F2337" s="26"/>
      <c r="G2337" s="24"/>
      <c r="H2337" s="611"/>
      <c r="I2337" s="611"/>
      <c r="J2337" s="612"/>
      <c r="K2337" s="26"/>
      <c r="L2337" s="24"/>
      <c r="M2337" s="26"/>
      <c r="N2337" s="613"/>
      <c r="Q2337" s="26"/>
      <c r="R2337" s="613"/>
    </row>
    <row r="2338">
      <c r="A2338" s="26"/>
      <c r="B2338" s="24"/>
      <c r="C2338" s="24"/>
      <c r="D2338" s="26"/>
      <c r="E2338" s="26"/>
      <c r="F2338" s="26"/>
      <c r="G2338" s="24"/>
      <c r="H2338" s="611"/>
      <c r="I2338" s="611"/>
      <c r="J2338" s="612"/>
      <c r="K2338" s="26"/>
      <c r="L2338" s="24"/>
      <c r="M2338" s="26"/>
      <c r="N2338" s="613"/>
      <c r="Q2338" s="26"/>
      <c r="R2338" s="613"/>
    </row>
    <row r="2339">
      <c r="A2339" s="26"/>
      <c r="B2339" s="24"/>
      <c r="C2339" s="24"/>
      <c r="D2339" s="26"/>
      <c r="E2339" s="26"/>
      <c r="F2339" s="26"/>
      <c r="G2339" s="24"/>
      <c r="H2339" s="611"/>
      <c r="I2339" s="611"/>
      <c r="J2339" s="612"/>
      <c r="K2339" s="26"/>
      <c r="L2339" s="24"/>
      <c r="M2339" s="26"/>
      <c r="N2339" s="613"/>
      <c r="Q2339" s="26"/>
      <c r="R2339" s="613"/>
    </row>
    <row r="2340">
      <c r="A2340" s="26"/>
      <c r="B2340" s="24"/>
      <c r="C2340" s="24"/>
      <c r="D2340" s="26"/>
      <c r="E2340" s="26"/>
      <c r="F2340" s="26"/>
      <c r="G2340" s="24"/>
      <c r="H2340" s="611"/>
      <c r="I2340" s="611"/>
      <c r="J2340" s="612"/>
      <c r="K2340" s="26"/>
      <c r="L2340" s="24"/>
      <c r="M2340" s="26"/>
      <c r="N2340" s="613"/>
      <c r="Q2340" s="26"/>
      <c r="R2340" s="613"/>
    </row>
    <row r="2341">
      <c r="A2341" s="26"/>
      <c r="B2341" s="24"/>
      <c r="C2341" s="24"/>
      <c r="D2341" s="26"/>
      <c r="E2341" s="26"/>
      <c r="F2341" s="26"/>
      <c r="G2341" s="24"/>
      <c r="H2341" s="611"/>
      <c r="I2341" s="611"/>
      <c r="J2341" s="612"/>
      <c r="K2341" s="26"/>
      <c r="L2341" s="24"/>
      <c r="M2341" s="26"/>
      <c r="N2341" s="613"/>
      <c r="Q2341" s="26"/>
      <c r="R2341" s="613"/>
    </row>
    <row r="2342">
      <c r="A2342" s="26"/>
      <c r="B2342" s="24"/>
      <c r="C2342" s="24"/>
      <c r="D2342" s="26"/>
      <c r="E2342" s="26"/>
      <c r="F2342" s="26"/>
      <c r="G2342" s="24"/>
      <c r="H2342" s="611"/>
      <c r="I2342" s="611"/>
      <c r="J2342" s="612"/>
      <c r="K2342" s="26"/>
      <c r="L2342" s="24"/>
      <c r="M2342" s="26"/>
      <c r="N2342" s="613"/>
      <c r="Q2342" s="26"/>
      <c r="R2342" s="613"/>
    </row>
    <row r="2343">
      <c r="A2343" s="26"/>
      <c r="B2343" s="24"/>
      <c r="C2343" s="24"/>
      <c r="D2343" s="26"/>
      <c r="E2343" s="26"/>
      <c r="F2343" s="26"/>
      <c r="G2343" s="24"/>
      <c r="H2343" s="611"/>
      <c r="I2343" s="611"/>
      <c r="J2343" s="612"/>
      <c r="K2343" s="26"/>
      <c r="L2343" s="24"/>
      <c r="M2343" s="26"/>
      <c r="N2343" s="613"/>
      <c r="Q2343" s="26"/>
      <c r="R2343" s="613"/>
    </row>
    <row r="2344">
      <c r="A2344" s="26"/>
      <c r="B2344" s="24"/>
      <c r="C2344" s="24"/>
      <c r="D2344" s="26"/>
      <c r="E2344" s="26"/>
      <c r="F2344" s="26"/>
      <c r="G2344" s="24"/>
      <c r="H2344" s="611"/>
      <c r="I2344" s="611"/>
      <c r="J2344" s="612"/>
      <c r="K2344" s="26"/>
      <c r="L2344" s="24"/>
      <c r="M2344" s="26"/>
      <c r="N2344" s="613"/>
      <c r="Q2344" s="26"/>
      <c r="R2344" s="613"/>
    </row>
    <row r="2345">
      <c r="A2345" s="26"/>
      <c r="B2345" s="24"/>
      <c r="C2345" s="24"/>
      <c r="D2345" s="26"/>
      <c r="E2345" s="26"/>
      <c r="F2345" s="26"/>
      <c r="G2345" s="24"/>
      <c r="H2345" s="611"/>
      <c r="I2345" s="611"/>
      <c r="J2345" s="612"/>
      <c r="K2345" s="26"/>
      <c r="L2345" s="24"/>
      <c r="M2345" s="26"/>
      <c r="N2345" s="613"/>
      <c r="Q2345" s="26"/>
      <c r="R2345" s="613"/>
    </row>
    <row r="2346">
      <c r="A2346" s="26"/>
      <c r="B2346" s="24"/>
      <c r="C2346" s="24"/>
      <c r="D2346" s="26"/>
      <c r="E2346" s="26"/>
      <c r="F2346" s="26"/>
      <c r="G2346" s="24"/>
      <c r="H2346" s="611"/>
      <c r="I2346" s="611"/>
      <c r="J2346" s="612"/>
      <c r="K2346" s="26"/>
      <c r="L2346" s="24"/>
      <c r="M2346" s="26"/>
      <c r="N2346" s="613"/>
      <c r="Q2346" s="26"/>
      <c r="R2346" s="613"/>
    </row>
    <row r="2347">
      <c r="A2347" s="26"/>
      <c r="B2347" s="24"/>
      <c r="C2347" s="24"/>
      <c r="D2347" s="26"/>
      <c r="E2347" s="26"/>
      <c r="F2347" s="26"/>
      <c r="G2347" s="24"/>
      <c r="H2347" s="611"/>
      <c r="I2347" s="611"/>
      <c r="J2347" s="612"/>
      <c r="K2347" s="26"/>
      <c r="L2347" s="24"/>
      <c r="M2347" s="26"/>
      <c r="N2347" s="613"/>
      <c r="Q2347" s="26"/>
      <c r="R2347" s="613"/>
    </row>
    <row r="2348">
      <c r="A2348" s="26"/>
      <c r="B2348" s="24"/>
      <c r="C2348" s="24"/>
      <c r="D2348" s="26"/>
      <c r="E2348" s="26"/>
      <c r="F2348" s="26"/>
      <c r="G2348" s="24"/>
      <c r="H2348" s="611"/>
      <c r="I2348" s="611"/>
      <c r="J2348" s="612"/>
      <c r="K2348" s="26"/>
      <c r="L2348" s="24"/>
      <c r="M2348" s="26"/>
      <c r="N2348" s="613"/>
      <c r="Q2348" s="26"/>
      <c r="R2348" s="613"/>
    </row>
    <row r="2349">
      <c r="A2349" s="26"/>
      <c r="B2349" s="24"/>
      <c r="C2349" s="24"/>
      <c r="D2349" s="26"/>
      <c r="E2349" s="26"/>
      <c r="F2349" s="26"/>
      <c r="G2349" s="24"/>
      <c r="H2349" s="611"/>
      <c r="I2349" s="611"/>
      <c r="J2349" s="612"/>
      <c r="K2349" s="26"/>
      <c r="L2349" s="24"/>
      <c r="M2349" s="26"/>
      <c r="N2349" s="613"/>
      <c r="Q2349" s="26"/>
      <c r="R2349" s="613"/>
    </row>
    <row r="2350">
      <c r="A2350" s="26"/>
      <c r="B2350" s="24"/>
      <c r="C2350" s="24"/>
      <c r="D2350" s="26"/>
      <c r="E2350" s="26"/>
      <c r="F2350" s="26"/>
      <c r="G2350" s="24"/>
      <c r="H2350" s="611"/>
      <c r="I2350" s="611"/>
      <c r="J2350" s="612"/>
      <c r="K2350" s="26"/>
      <c r="L2350" s="24"/>
      <c r="M2350" s="26"/>
      <c r="N2350" s="613"/>
      <c r="Q2350" s="26"/>
      <c r="R2350" s="613"/>
    </row>
    <row r="2351">
      <c r="A2351" s="26"/>
      <c r="B2351" s="24"/>
      <c r="C2351" s="24"/>
      <c r="D2351" s="26"/>
      <c r="E2351" s="26"/>
      <c r="F2351" s="26"/>
      <c r="G2351" s="24"/>
      <c r="H2351" s="611"/>
      <c r="I2351" s="611"/>
      <c r="J2351" s="612"/>
      <c r="K2351" s="26"/>
      <c r="L2351" s="24"/>
      <c r="M2351" s="26"/>
      <c r="N2351" s="613"/>
      <c r="Q2351" s="26"/>
      <c r="R2351" s="613"/>
    </row>
    <row r="2352">
      <c r="A2352" s="26"/>
      <c r="B2352" s="24"/>
      <c r="C2352" s="24"/>
      <c r="D2352" s="26"/>
      <c r="E2352" s="26"/>
      <c r="F2352" s="26"/>
      <c r="G2352" s="24"/>
      <c r="H2352" s="611"/>
      <c r="I2352" s="611"/>
      <c r="J2352" s="612"/>
      <c r="K2352" s="26"/>
      <c r="L2352" s="24"/>
      <c r="M2352" s="26"/>
      <c r="N2352" s="613"/>
      <c r="Q2352" s="26"/>
      <c r="R2352" s="613"/>
    </row>
    <row r="2353">
      <c r="A2353" s="26"/>
      <c r="B2353" s="24"/>
      <c r="C2353" s="24"/>
      <c r="D2353" s="26"/>
      <c r="E2353" s="26"/>
      <c r="F2353" s="26"/>
      <c r="G2353" s="24"/>
      <c r="H2353" s="611"/>
      <c r="I2353" s="611"/>
      <c r="J2353" s="612"/>
      <c r="K2353" s="26"/>
      <c r="L2353" s="24"/>
      <c r="M2353" s="26"/>
      <c r="N2353" s="613"/>
      <c r="Q2353" s="26"/>
      <c r="R2353" s="613"/>
    </row>
    <row r="2354">
      <c r="A2354" s="26"/>
      <c r="B2354" s="24"/>
      <c r="C2354" s="24"/>
      <c r="D2354" s="26"/>
      <c r="E2354" s="26"/>
      <c r="F2354" s="26"/>
      <c r="G2354" s="24"/>
      <c r="H2354" s="611"/>
      <c r="I2354" s="611"/>
      <c r="J2354" s="612"/>
      <c r="K2354" s="26"/>
      <c r="L2354" s="24"/>
      <c r="M2354" s="26"/>
      <c r="N2354" s="613"/>
      <c r="Q2354" s="26"/>
      <c r="R2354" s="613"/>
    </row>
    <row r="2355">
      <c r="A2355" s="26"/>
      <c r="B2355" s="24"/>
      <c r="C2355" s="24"/>
      <c r="D2355" s="26"/>
      <c r="E2355" s="26"/>
      <c r="F2355" s="26"/>
      <c r="G2355" s="24"/>
      <c r="H2355" s="611"/>
      <c r="I2355" s="611"/>
      <c r="J2355" s="612"/>
      <c r="K2355" s="26"/>
      <c r="L2355" s="24"/>
      <c r="M2355" s="26"/>
      <c r="N2355" s="613"/>
      <c r="Q2355" s="26"/>
      <c r="R2355" s="613"/>
    </row>
    <row r="2356">
      <c r="A2356" s="26"/>
      <c r="B2356" s="24"/>
      <c r="C2356" s="24"/>
      <c r="D2356" s="26"/>
      <c r="E2356" s="26"/>
      <c r="F2356" s="26"/>
      <c r="G2356" s="24"/>
      <c r="H2356" s="611"/>
      <c r="I2356" s="611"/>
      <c r="J2356" s="612"/>
      <c r="K2356" s="26"/>
      <c r="L2356" s="24"/>
      <c r="M2356" s="26"/>
      <c r="N2356" s="613"/>
      <c r="Q2356" s="26"/>
      <c r="R2356" s="613"/>
    </row>
    <row r="2357">
      <c r="A2357" s="26"/>
      <c r="B2357" s="24"/>
      <c r="C2357" s="24"/>
      <c r="D2357" s="26"/>
      <c r="E2357" s="26"/>
      <c r="F2357" s="26"/>
      <c r="G2357" s="24"/>
      <c r="H2357" s="611"/>
      <c r="I2357" s="611"/>
      <c r="J2357" s="612"/>
      <c r="K2357" s="26"/>
      <c r="L2357" s="24"/>
      <c r="M2357" s="26"/>
      <c r="N2357" s="613"/>
      <c r="Q2357" s="26"/>
      <c r="R2357" s="613"/>
    </row>
    <row r="2358">
      <c r="A2358" s="26"/>
      <c r="B2358" s="24"/>
      <c r="C2358" s="24"/>
      <c r="D2358" s="26"/>
      <c r="E2358" s="26"/>
      <c r="F2358" s="26"/>
      <c r="G2358" s="24"/>
      <c r="H2358" s="611"/>
      <c r="I2358" s="611"/>
      <c r="J2358" s="612"/>
      <c r="K2358" s="26"/>
      <c r="L2358" s="24"/>
      <c r="M2358" s="26"/>
      <c r="N2358" s="613"/>
      <c r="Q2358" s="26"/>
      <c r="R2358" s="613"/>
    </row>
    <row r="2359">
      <c r="A2359" s="26"/>
      <c r="B2359" s="24"/>
      <c r="C2359" s="24"/>
      <c r="D2359" s="26"/>
      <c r="E2359" s="26"/>
      <c r="F2359" s="26"/>
      <c r="G2359" s="24"/>
      <c r="H2359" s="611"/>
      <c r="I2359" s="611"/>
      <c r="J2359" s="612"/>
      <c r="K2359" s="26"/>
      <c r="L2359" s="24"/>
      <c r="M2359" s="26"/>
      <c r="N2359" s="613"/>
      <c r="Q2359" s="26"/>
      <c r="R2359" s="613"/>
    </row>
    <row r="2360">
      <c r="A2360" s="26"/>
      <c r="B2360" s="24"/>
      <c r="C2360" s="24"/>
      <c r="D2360" s="26"/>
      <c r="E2360" s="26"/>
      <c r="F2360" s="26"/>
      <c r="G2360" s="24"/>
      <c r="H2360" s="611"/>
      <c r="I2360" s="611"/>
      <c r="J2360" s="612"/>
      <c r="K2360" s="26"/>
      <c r="L2360" s="24"/>
      <c r="M2360" s="26"/>
      <c r="N2360" s="613"/>
      <c r="Q2360" s="26"/>
      <c r="R2360" s="613"/>
    </row>
    <row r="2361">
      <c r="A2361" s="26"/>
      <c r="B2361" s="24"/>
      <c r="C2361" s="24"/>
      <c r="D2361" s="26"/>
      <c r="E2361" s="26"/>
      <c r="F2361" s="26"/>
      <c r="G2361" s="24"/>
      <c r="H2361" s="611"/>
      <c r="I2361" s="611"/>
      <c r="J2361" s="612"/>
      <c r="K2361" s="26"/>
      <c r="L2361" s="24"/>
      <c r="M2361" s="26"/>
      <c r="N2361" s="613"/>
      <c r="Q2361" s="26"/>
      <c r="R2361" s="613"/>
    </row>
    <row r="2362">
      <c r="A2362" s="26"/>
      <c r="B2362" s="24"/>
      <c r="C2362" s="24"/>
      <c r="D2362" s="26"/>
      <c r="E2362" s="26"/>
      <c r="F2362" s="26"/>
      <c r="G2362" s="24"/>
      <c r="H2362" s="611"/>
      <c r="I2362" s="611"/>
      <c r="J2362" s="612"/>
      <c r="K2362" s="26"/>
      <c r="L2362" s="24"/>
      <c r="M2362" s="26"/>
      <c r="N2362" s="613"/>
      <c r="Q2362" s="26"/>
      <c r="R2362" s="613"/>
    </row>
    <row r="2363">
      <c r="A2363" s="26"/>
      <c r="B2363" s="24"/>
      <c r="C2363" s="24"/>
      <c r="D2363" s="26"/>
      <c r="E2363" s="26"/>
      <c r="F2363" s="26"/>
      <c r="G2363" s="24"/>
      <c r="H2363" s="611"/>
      <c r="I2363" s="611"/>
      <c r="J2363" s="612"/>
      <c r="K2363" s="26"/>
      <c r="L2363" s="24"/>
      <c r="M2363" s="26"/>
      <c r="N2363" s="613"/>
      <c r="Q2363" s="26"/>
      <c r="R2363" s="613"/>
    </row>
    <row r="2364">
      <c r="A2364" s="26"/>
      <c r="B2364" s="24"/>
      <c r="C2364" s="24"/>
      <c r="D2364" s="26"/>
      <c r="E2364" s="26"/>
      <c r="F2364" s="26"/>
      <c r="G2364" s="24"/>
      <c r="H2364" s="611"/>
      <c r="I2364" s="611"/>
      <c r="J2364" s="612"/>
      <c r="K2364" s="26"/>
      <c r="L2364" s="24"/>
      <c r="M2364" s="26"/>
      <c r="N2364" s="613"/>
      <c r="Q2364" s="26"/>
      <c r="R2364" s="613"/>
    </row>
    <row r="2365">
      <c r="A2365" s="26"/>
      <c r="B2365" s="24"/>
      <c r="C2365" s="24"/>
      <c r="D2365" s="26"/>
      <c r="E2365" s="26"/>
      <c r="F2365" s="26"/>
      <c r="G2365" s="24"/>
      <c r="H2365" s="611"/>
      <c r="I2365" s="611"/>
      <c r="J2365" s="612"/>
      <c r="K2365" s="26"/>
      <c r="L2365" s="24"/>
      <c r="M2365" s="26"/>
      <c r="N2365" s="613"/>
      <c r="Q2365" s="26"/>
      <c r="R2365" s="613"/>
    </row>
    <row r="2366">
      <c r="A2366" s="26"/>
      <c r="B2366" s="24"/>
      <c r="C2366" s="24"/>
      <c r="D2366" s="26"/>
      <c r="E2366" s="26"/>
      <c r="F2366" s="26"/>
      <c r="G2366" s="24"/>
      <c r="H2366" s="611"/>
      <c r="I2366" s="611"/>
      <c r="J2366" s="612"/>
      <c r="K2366" s="26"/>
      <c r="L2366" s="24"/>
      <c r="M2366" s="26"/>
      <c r="N2366" s="613"/>
      <c r="Q2366" s="26"/>
      <c r="R2366" s="613"/>
    </row>
    <row r="2367">
      <c r="A2367" s="26"/>
      <c r="B2367" s="24"/>
      <c r="C2367" s="24"/>
      <c r="D2367" s="26"/>
      <c r="E2367" s="26"/>
      <c r="F2367" s="26"/>
      <c r="G2367" s="24"/>
      <c r="H2367" s="611"/>
      <c r="I2367" s="611"/>
      <c r="J2367" s="612"/>
      <c r="K2367" s="26"/>
      <c r="L2367" s="24"/>
      <c r="M2367" s="26"/>
      <c r="N2367" s="613"/>
      <c r="Q2367" s="26"/>
      <c r="R2367" s="613"/>
    </row>
    <row r="2368">
      <c r="A2368" s="26"/>
      <c r="B2368" s="24"/>
      <c r="C2368" s="24"/>
      <c r="D2368" s="26"/>
      <c r="E2368" s="26"/>
      <c r="F2368" s="26"/>
      <c r="G2368" s="24"/>
      <c r="H2368" s="611"/>
      <c r="I2368" s="611"/>
      <c r="J2368" s="612"/>
      <c r="K2368" s="26"/>
      <c r="L2368" s="24"/>
      <c r="M2368" s="26"/>
      <c r="N2368" s="613"/>
      <c r="Q2368" s="26"/>
      <c r="R2368" s="613"/>
    </row>
    <row r="2369">
      <c r="A2369" s="26"/>
      <c r="B2369" s="24"/>
      <c r="C2369" s="24"/>
      <c r="D2369" s="26"/>
      <c r="E2369" s="26"/>
      <c r="F2369" s="26"/>
      <c r="G2369" s="24"/>
      <c r="H2369" s="611"/>
      <c r="I2369" s="611"/>
      <c r="J2369" s="612"/>
      <c r="K2369" s="26"/>
      <c r="L2369" s="24"/>
      <c r="M2369" s="26"/>
      <c r="N2369" s="613"/>
      <c r="Q2369" s="26"/>
      <c r="R2369" s="613"/>
    </row>
    <row r="2370">
      <c r="A2370" s="26"/>
      <c r="B2370" s="24"/>
      <c r="C2370" s="24"/>
      <c r="D2370" s="26"/>
      <c r="E2370" s="26"/>
      <c r="F2370" s="26"/>
      <c r="G2370" s="24"/>
      <c r="H2370" s="611"/>
      <c r="I2370" s="611"/>
      <c r="J2370" s="612"/>
      <c r="K2370" s="26"/>
      <c r="L2370" s="24"/>
      <c r="M2370" s="26"/>
      <c r="N2370" s="613"/>
      <c r="Q2370" s="26"/>
      <c r="R2370" s="613"/>
    </row>
    <row r="2371">
      <c r="A2371" s="26"/>
      <c r="B2371" s="24"/>
      <c r="C2371" s="24"/>
      <c r="D2371" s="26"/>
      <c r="E2371" s="26"/>
      <c r="F2371" s="26"/>
      <c r="G2371" s="24"/>
      <c r="H2371" s="611"/>
      <c r="I2371" s="611"/>
      <c r="J2371" s="612"/>
      <c r="K2371" s="26"/>
      <c r="L2371" s="24"/>
      <c r="M2371" s="26"/>
      <c r="N2371" s="613"/>
      <c r="Q2371" s="26"/>
      <c r="R2371" s="613"/>
    </row>
    <row r="2372">
      <c r="A2372" s="26"/>
      <c r="B2372" s="24"/>
      <c r="C2372" s="24"/>
      <c r="D2372" s="26"/>
      <c r="E2372" s="26"/>
      <c r="F2372" s="26"/>
      <c r="G2372" s="24"/>
      <c r="H2372" s="611"/>
      <c r="I2372" s="611"/>
      <c r="J2372" s="612"/>
      <c r="K2372" s="26"/>
      <c r="L2372" s="24"/>
      <c r="M2372" s="26"/>
      <c r="N2372" s="613"/>
      <c r="Q2372" s="26"/>
      <c r="R2372" s="613"/>
    </row>
    <row r="2373">
      <c r="A2373" s="26"/>
      <c r="B2373" s="24"/>
      <c r="C2373" s="24"/>
      <c r="D2373" s="26"/>
      <c r="E2373" s="26"/>
      <c r="F2373" s="26"/>
      <c r="G2373" s="24"/>
      <c r="H2373" s="611"/>
      <c r="I2373" s="611"/>
      <c r="J2373" s="612"/>
      <c r="K2373" s="26"/>
      <c r="L2373" s="24"/>
      <c r="M2373" s="26"/>
      <c r="N2373" s="613"/>
      <c r="Q2373" s="26"/>
      <c r="R2373" s="613"/>
    </row>
    <row r="2374">
      <c r="A2374" s="26"/>
      <c r="B2374" s="24"/>
      <c r="C2374" s="24"/>
      <c r="D2374" s="26"/>
      <c r="E2374" s="26"/>
      <c r="F2374" s="26"/>
      <c r="G2374" s="24"/>
      <c r="H2374" s="611"/>
      <c r="I2374" s="611"/>
      <c r="J2374" s="612"/>
      <c r="K2374" s="26"/>
      <c r="L2374" s="24"/>
      <c r="M2374" s="26"/>
      <c r="N2374" s="613"/>
      <c r="Q2374" s="26"/>
      <c r="R2374" s="613"/>
    </row>
    <row r="2375">
      <c r="A2375" s="26"/>
      <c r="B2375" s="24"/>
      <c r="C2375" s="24"/>
      <c r="D2375" s="26"/>
      <c r="E2375" s="26"/>
      <c r="F2375" s="26"/>
      <c r="G2375" s="24"/>
      <c r="H2375" s="611"/>
      <c r="I2375" s="611"/>
      <c r="J2375" s="612"/>
      <c r="K2375" s="26"/>
      <c r="L2375" s="24"/>
      <c r="M2375" s="26"/>
      <c r="N2375" s="613"/>
      <c r="Q2375" s="26"/>
      <c r="R2375" s="613"/>
    </row>
    <row r="2376">
      <c r="A2376" s="26"/>
      <c r="B2376" s="24"/>
      <c r="C2376" s="24"/>
      <c r="D2376" s="26"/>
      <c r="E2376" s="26"/>
      <c r="F2376" s="26"/>
      <c r="G2376" s="24"/>
      <c r="H2376" s="611"/>
      <c r="I2376" s="611"/>
      <c r="J2376" s="612"/>
      <c r="K2376" s="26"/>
      <c r="L2376" s="24"/>
      <c r="M2376" s="26"/>
      <c r="N2376" s="613"/>
      <c r="Q2376" s="26"/>
      <c r="R2376" s="613"/>
    </row>
    <row r="2377">
      <c r="A2377" s="26"/>
      <c r="B2377" s="24"/>
      <c r="C2377" s="24"/>
      <c r="D2377" s="26"/>
      <c r="E2377" s="26"/>
      <c r="F2377" s="26"/>
      <c r="G2377" s="24"/>
      <c r="H2377" s="611"/>
      <c r="I2377" s="611"/>
      <c r="J2377" s="612"/>
      <c r="K2377" s="26"/>
      <c r="L2377" s="24"/>
      <c r="M2377" s="26"/>
      <c r="N2377" s="613"/>
      <c r="Q2377" s="26"/>
      <c r="R2377" s="613"/>
    </row>
    <row r="2378">
      <c r="A2378" s="26"/>
      <c r="B2378" s="24"/>
      <c r="C2378" s="24"/>
      <c r="D2378" s="26"/>
      <c r="E2378" s="26"/>
      <c r="F2378" s="26"/>
      <c r="G2378" s="24"/>
      <c r="H2378" s="611"/>
      <c r="I2378" s="611"/>
      <c r="J2378" s="612"/>
      <c r="K2378" s="26"/>
      <c r="L2378" s="24"/>
      <c r="M2378" s="26"/>
      <c r="N2378" s="613"/>
      <c r="Q2378" s="26"/>
      <c r="R2378" s="613"/>
    </row>
    <row r="2379">
      <c r="A2379" s="26"/>
      <c r="B2379" s="24"/>
      <c r="C2379" s="24"/>
      <c r="D2379" s="26"/>
      <c r="E2379" s="26"/>
      <c r="F2379" s="26"/>
      <c r="G2379" s="24"/>
      <c r="H2379" s="611"/>
      <c r="I2379" s="611"/>
      <c r="J2379" s="612"/>
      <c r="K2379" s="26"/>
      <c r="L2379" s="24"/>
      <c r="M2379" s="26"/>
      <c r="N2379" s="613"/>
      <c r="Q2379" s="26"/>
      <c r="R2379" s="613"/>
    </row>
    <row r="2380">
      <c r="A2380" s="26"/>
      <c r="B2380" s="24"/>
      <c r="C2380" s="24"/>
      <c r="D2380" s="26"/>
      <c r="E2380" s="26"/>
      <c r="F2380" s="26"/>
      <c r="G2380" s="24"/>
      <c r="H2380" s="611"/>
      <c r="I2380" s="611"/>
      <c r="J2380" s="612"/>
      <c r="K2380" s="26"/>
      <c r="L2380" s="24"/>
      <c r="M2380" s="26"/>
      <c r="N2380" s="613"/>
      <c r="Q2380" s="26"/>
      <c r="R2380" s="613"/>
    </row>
    <row r="2381">
      <c r="A2381" s="26"/>
      <c r="B2381" s="24"/>
      <c r="C2381" s="24"/>
      <c r="D2381" s="26"/>
      <c r="E2381" s="26"/>
      <c r="F2381" s="26"/>
      <c r="G2381" s="24"/>
      <c r="H2381" s="611"/>
      <c r="I2381" s="611"/>
      <c r="J2381" s="612"/>
      <c r="K2381" s="26"/>
      <c r="L2381" s="24"/>
      <c r="M2381" s="26"/>
      <c r="N2381" s="613"/>
      <c r="Q2381" s="26"/>
      <c r="R2381" s="613"/>
    </row>
    <row r="2382">
      <c r="A2382" s="26"/>
      <c r="B2382" s="24"/>
      <c r="C2382" s="24"/>
      <c r="D2382" s="26"/>
      <c r="E2382" s="26"/>
      <c r="F2382" s="26"/>
      <c r="G2382" s="24"/>
      <c r="H2382" s="611"/>
      <c r="I2382" s="611"/>
      <c r="J2382" s="612"/>
      <c r="K2382" s="26"/>
      <c r="L2382" s="24"/>
      <c r="M2382" s="26"/>
      <c r="N2382" s="613"/>
      <c r="Q2382" s="26"/>
      <c r="R2382" s="613"/>
    </row>
    <row r="2383">
      <c r="A2383" s="26"/>
      <c r="B2383" s="24"/>
      <c r="C2383" s="24"/>
      <c r="D2383" s="26"/>
      <c r="E2383" s="26"/>
      <c r="F2383" s="26"/>
      <c r="G2383" s="24"/>
      <c r="H2383" s="611"/>
      <c r="I2383" s="611"/>
      <c r="J2383" s="612"/>
      <c r="K2383" s="26"/>
      <c r="L2383" s="24"/>
      <c r="M2383" s="26"/>
      <c r="N2383" s="613"/>
      <c r="Q2383" s="26"/>
      <c r="R2383" s="613"/>
    </row>
    <row r="2384">
      <c r="A2384" s="26"/>
      <c r="B2384" s="24"/>
      <c r="C2384" s="24"/>
      <c r="D2384" s="26"/>
      <c r="E2384" s="26"/>
      <c r="F2384" s="26"/>
      <c r="G2384" s="24"/>
      <c r="H2384" s="611"/>
      <c r="I2384" s="611"/>
      <c r="J2384" s="612"/>
      <c r="K2384" s="26"/>
      <c r="L2384" s="24"/>
      <c r="M2384" s="26"/>
      <c r="N2384" s="613"/>
      <c r="Q2384" s="26"/>
      <c r="R2384" s="613"/>
    </row>
    <row r="2385">
      <c r="A2385" s="26"/>
      <c r="B2385" s="24"/>
      <c r="C2385" s="24"/>
      <c r="D2385" s="26"/>
      <c r="E2385" s="26"/>
      <c r="F2385" s="26"/>
      <c r="G2385" s="24"/>
      <c r="H2385" s="611"/>
      <c r="I2385" s="611"/>
      <c r="J2385" s="612"/>
      <c r="K2385" s="26"/>
      <c r="L2385" s="24"/>
      <c r="M2385" s="26"/>
      <c r="N2385" s="613"/>
      <c r="Q2385" s="26"/>
      <c r="R2385" s="613"/>
    </row>
    <row r="2386">
      <c r="A2386" s="26"/>
      <c r="B2386" s="24"/>
      <c r="C2386" s="24"/>
      <c r="D2386" s="26"/>
      <c r="E2386" s="26"/>
      <c r="F2386" s="26"/>
      <c r="G2386" s="24"/>
      <c r="H2386" s="611"/>
      <c r="I2386" s="611"/>
      <c r="J2386" s="612"/>
      <c r="K2386" s="26"/>
      <c r="L2386" s="24"/>
      <c r="M2386" s="26"/>
      <c r="N2386" s="613"/>
      <c r="Q2386" s="26"/>
      <c r="R2386" s="613"/>
    </row>
    <row r="2387">
      <c r="A2387" s="26"/>
      <c r="B2387" s="24"/>
      <c r="C2387" s="24"/>
      <c r="D2387" s="26"/>
      <c r="E2387" s="26"/>
      <c r="F2387" s="26"/>
      <c r="G2387" s="24"/>
      <c r="H2387" s="611"/>
      <c r="I2387" s="611"/>
      <c r="J2387" s="612"/>
      <c r="K2387" s="26"/>
      <c r="L2387" s="24"/>
      <c r="M2387" s="26"/>
      <c r="N2387" s="613"/>
      <c r="Q2387" s="26"/>
      <c r="R2387" s="613"/>
    </row>
    <row r="2388">
      <c r="A2388" s="26"/>
      <c r="B2388" s="24"/>
      <c r="C2388" s="24"/>
      <c r="D2388" s="26"/>
      <c r="E2388" s="26"/>
      <c r="F2388" s="26"/>
      <c r="G2388" s="24"/>
      <c r="H2388" s="611"/>
      <c r="I2388" s="611"/>
      <c r="J2388" s="612"/>
      <c r="K2388" s="26"/>
      <c r="L2388" s="24"/>
      <c r="M2388" s="26"/>
      <c r="N2388" s="613"/>
      <c r="Q2388" s="26"/>
      <c r="R2388" s="613"/>
    </row>
    <row r="2389">
      <c r="A2389" s="26"/>
      <c r="B2389" s="24"/>
      <c r="C2389" s="24"/>
      <c r="D2389" s="26"/>
      <c r="E2389" s="26"/>
      <c r="F2389" s="26"/>
      <c r="G2389" s="24"/>
      <c r="H2389" s="611"/>
      <c r="I2389" s="611"/>
      <c r="J2389" s="612"/>
      <c r="K2389" s="26"/>
      <c r="L2389" s="24"/>
      <c r="M2389" s="26"/>
      <c r="N2389" s="613"/>
      <c r="Q2389" s="26"/>
      <c r="R2389" s="613"/>
    </row>
    <row r="2390">
      <c r="A2390" s="26"/>
      <c r="B2390" s="24"/>
      <c r="C2390" s="24"/>
      <c r="D2390" s="26"/>
      <c r="E2390" s="26"/>
      <c r="F2390" s="26"/>
      <c r="G2390" s="24"/>
      <c r="H2390" s="611"/>
      <c r="I2390" s="611"/>
      <c r="J2390" s="612"/>
      <c r="K2390" s="26"/>
      <c r="L2390" s="24"/>
      <c r="M2390" s="26"/>
      <c r="N2390" s="613"/>
      <c r="Q2390" s="26"/>
      <c r="R2390" s="613"/>
    </row>
    <row r="2391">
      <c r="A2391" s="26"/>
      <c r="B2391" s="24"/>
      <c r="C2391" s="24"/>
      <c r="D2391" s="26"/>
      <c r="E2391" s="26"/>
      <c r="F2391" s="26"/>
      <c r="G2391" s="24"/>
      <c r="H2391" s="611"/>
      <c r="I2391" s="611"/>
      <c r="J2391" s="612"/>
      <c r="K2391" s="26"/>
      <c r="L2391" s="24"/>
      <c r="M2391" s="26"/>
      <c r="N2391" s="613"/>
      <c r="Q2391" s="26"/>
      <c r="R2391" s="613"/>
    </row>
    <row r="2392">
      <c r="A2392" s="26"/>
      <c r="B2392" s="24"/>
      <c r="C2392" s="24"/>
      <c r="D2392" s="26"/>
      <c r="E2392" s="26"/>
      <c r="F2392" s="26"/>
      <c r="G2392" s="24"/>
      <c r="H2392" s="611"/>
      <c r="I2392" s="611"/>
      <c r="J2392" s="612"/>
      <c r="K2392" s="26"/>
      <c r="L2392" s="24"/>
      <c r="M2392" s="26"/>
      <c r="N2392" s="613"/>
      <c r="Q2392" s="26"/>
      <c r="R2392" s="613"/>
    </row>
    <row r="2393">
      <c r="A2393" s="26"/>
      <c r="B2393" s="24"/>
      <c r="C2393" s="24"/>
      <c r="D2393" s="26"/>
      <c r="E2393" s="26"/>
      <c r="F2393" s="26"/>
      <c r="G2393" s="24"/>
      <c r="H2393" s="611"/>
      <c r="I2393" s="611"/>
      <c r="J2393" s="612"/>
      <c r="K2393" s="26"/>
      <c r="L2393" s="24"/>
      <c r="M2393" s="26"/>
      <c r="N2393" s="613"/>
      <c r="Q2393" s="26"/>
      <c r="R2393" s="613"/>
    </row>
    <row r="2394">
      <c r="A2394" s="26"/>
      <c r="B2394" s="24"/>
      <c r="C2394" s="24"/>
      <c r="D2394" s="26"/>
      <c r="E2394" s="26"/>
      <c r="F2394" s="26"/>
      <c r="G2394" s="24"/>
      <c r="H2394" s="611"/>
      <c r="I2394" s="611"/>
      <c r="J2394" s="612"/>
      <c r="K2394" s="26"/>
      <c r="L2394" s="24"/>
      <c r="M2394" s="26"/>
      <c r="N2394" s="613"/>
      <c r="Q2394" s="26"/>
      <c r="R2394" s="613"/>
    </row>
    <row r="2395">
      <c r="A2395" s="26"/>
      <c r="B2395" s="24"/>
      <c r="C2395" s="24"/>
      <c r="D2395" s="26"/>
      <c r="E2395" s="26"/>
      <c r="F2395" s="26"/>
      <c r="G2395" s="24"/>
      <c r="H2395" s="611"/>
      <c r="I2395" s="611"/>
      <c r="J2395" s="612"/>
      <c r="K2395" s="26"/>
      <c r="L2395" s="24"/>
      <c r="M2395" s="26"/>
      <c r="N2395" s="613"/>
      <c r="Q2395" s="26"/>
      <c r="R2395" s="613"/>
    </row>
    <row r="2396">
      <c r="A2396" s="26"/>
      <c r="B2396" s="24"/>
      <c r="C2396" s="24"/>
      <c r="D2396" s="26"/>
      <c r="E2396" s="26"/>
      <c r="F2396" s="26"/>
      <c r="G2396" s="24"/>
      <c r="H2396" s="611"/>
      <c r="I2396" s="611"/>
      <c r="J2396" s="612"/>
      <c r="K2396" s="26"/>
      <c r="L2396" s="24"/>
      <c r="M2396" s="26"/>
      <c r="N2396" s="613"/>
      <c r="Q2396" s="26"/>
      <c r="R2396" s="613"/>
    </row>
    <row r="2397">
      <c r="A2397" s="26"/>
      <c r="B2397" s="24"/>
      <c r="C2397" s="24"/>
      <c r="D2397" s="26"/>
      <c r="E2397" s="26"/>
      <c r="F2397" s="26"/>
      <c r="G2397" s="24"/>
      <c r="H2397" s="611"/>
      <c r="I2397" s="611"/>
      <c r="J2397" s="612"/>
      <c r="K2397" s="26"/>
      <c r="L2397" s="24"/>
      <c r="M2397" s="26"/>
      <c r="N2397" s="613"/>
      <c r="Q2397" s="26"/>
      <c r="R2397" s="613"/>
    </row>
    <row r="2398">
      <c r="A2398" s="26"/>
      <c r="B2398" s="24"/>
      <c r="C2398" s="24"/>
      <c r="D2398" s="26"/>
      <c r="E2398" s="26"/>
      <c r="F2398" s="26"/>
      <c r="G2398" s="24"/>
      <c r="H2398" s="611"/>
      <c r="I2398" s="611"/>
      <c r="J2398" s="612"/>
      <c r="K2398" s="26"/>
      <c r="L2398" s="24"/>
      <c r="M2398" s="26"/>
      <c r="N2398" s="613"/>
      <c r="Q2398" s="26"/>
      <c r="R2398" s="613"/>
    </row>
    <row r="2399">
      <c r="A2399" s="26"/>
      <c r="B2399" s="24"/>
      <c r="C2399" s="24"/>
      <c r="D2399" s="26"/>
      <c r="E2399" s="26"/>
      <c r="F2399" s="26"/>
      <c r="G2399" s="24"/>
      <c r="H2399" s="611"/>
      <c r="I2399" s="611"/>
      <c r="J2399" s="612"/>
      <c r="K2399" s="26"/>
      <c r="L2399" s="24"/>
      <c r="M2399" s="26"/>
      <c r="N2399" s="613"/>
      <c r="Q2399" s="26"/>
      <c r="R2399" s="613"/>
    </row>
    <row r="2400">
      <c r="A2400" s="26"/>
      <c r="B2400" s="24"/>
      <c r="C2400" s="24"/>
      <c r="D2400" s="26"/>
      <c r="E2400" s="26"/>
      <c r="F2400" s="26"/>
      <c r="G2400" s="24"/>
      <c r="H2400" s="611"/>
      <c r="I2400" s="611"/>
      <c r="J2400" s="612"/>
      <c r="K2400" s="26"/>
      <c r="L2400" s="24"/>
      <c r="M2400" s="26"/>
      <c r="N2400" s="613"/>
      <c r="Q2400" s="26"/>
      <c r="R2400" s="613"/>
    </row>
    <row r="2401">
      <c r="A2401" s="26"/>
      <c r="B2401" s="24"/>
      <c r="C2401" s="24"/>
      <c r="D2401" s="26"/>
      <c r="E2401" s="26"/>
      <c r="F2401" s="26"/>
      <c r="G2401" s="24"/>
      <c r="H2401" s="611"/>
      <c r="I2401" s="611"/>
      <c r="J2401" s="612"/>
      <c r="K2401" s="26"/>
      <c r="L2401" s="24"/>
      <c r="M2401" s="26"/>
      <c r="N2401" s="613"/>
      <c r="Q2401" s="26"/>
      <c r="R2401" s="613"/>
    </row>
    <row r="2402">
      <c r="A2402" s="26"/>
      <c r="B2402" s="24"/>
      <c r="C2402" s="24"/>
      <c r="D2402" s="26"/>
      <c r="E2402" s="26"/>
      <c r="F2402" s="26"/>
      <c r="G2402" s="24"/>
      <c r="H2402" s="611"/>
      <c r="I2402" s="611"/>
      <c r="J2402" s="612"/>
      <c r="K2402" s="26"/>
      <c r="L2402" s="24"/>
      <c r="M2402" s="26"/>
      <c r="N2402" s="613"/>
      <c r="Q2402" s="26"/>
      <c r="R2402" s="613"/>
    </row>
    <row r="2403">
      <c r="A2403" s="26"/>
      <c r="B2403" s="24"/>
      <c r="C2403" s="24"/>
      <c r="D2403" s="26"/>
      <c r="E2403" s="26"/>
      <c r="F2403" s="26"/>
      <c r="G2403" s="24"/>
      <c r="H2403" s="611"/>
      <c r="I2403" s="611"/>
      <c r="J2403" s="612"/>
      <c r="K2403" s="26"/>
      <c r="L2403" s="24"/>
      <c r="M2403" s="26"/>
      <c r="N2403" s="613"/>
      <c r="Q2403" s="26"/>
      <c r="R2403" s="613"/>
    </row>
    <row r="2404">
      <c r="A2404" s="26"/>
      <c r="B2404" s="24"/>
      <c r="C2404" s="24"/>
      <c r="D2404" s="26"/>
      <c r="E2404" s="26"/>
      <c r="F2404" s="26"/>
      <c r="G2404" s="24"/>
      <c r="H2404" s="611"/>
      <c r="I2404" s="611"/>
      <c r="J2404" s="612"/>
      <c r="K2404" s="26"/>
      <c r="L2404" s="24"/>
      <c r="M2404" s="26"/>
      <c r="N2404" s="613"/>
      <c r="Q2404" s="26"/>
      <c r="R2404" s="613"/>
    </row>
    <row r="2405">
      <c r="A2405" s="26"/>
      <c r="B2405" s="24"/>
      <c r="C2405" s="24"/>
      <c r="D2405" s="26"/>
      <c r="E2405" s="26"/>
      <c r="F2405" s="26"/>
      <c r="G2405" s="24"/>
      <c r="H2405" s="611"/>
      <c r="I2405" s="611"/>
      <c r="J2405" s="612"/>
      <c r="K2405" s="26"/>
      <c r="L2405" s="24"/>
      <c r="M2405" s="26"/>
      <c r="N2405" s="613"/>
      <c r="Q2405" s="26"/>
      <c r="R2405" s="613"/>
    </row>
    <row r="2406">
      <c r="A2406" s="26"/>
      <c r="B2406" s="24"/>
      <c r="C2406" s="24"/>
      <c r="D2406" s="26"/>
      <c r="E2406" s="26"/>
      <c r="F2406" s="26"/>
      <c r="G2406" s="24"/>
      <c r="H2406" s="611"/>
      <c r="I2406" s="611"/>
      <c r="J2406" s="612"/>
      <c r="K2406" s="26"/>
      <c r="L2406" s="24"/>
      <c r="M2406" s="26"/>
      <c r="N2406" s="613"/>
      <c r="Q2406" s="26"/>
      <c r="R2406" s="613"/>
    </row>
    <row r="2407">
      <c r="A2407" s="26"/>
      <c r="B2407" s="24"/>
      <c r="C2407" s="24"/>
      <c r="D2407" s="26"/>
      <c r="E2407" s="26"/>
      <c r="F2407" s="26"/>
      <c r="G2407" s="24"/>
      <c r="H2407" s="611"/>
      <c r="I2407" s="611"/>
      <c r="J2407" s="612"/>
      <c r="K2407" s="26"/>
      <c r="L2407" s="24"/>
      <c r="M2407" s="26"/>
      <c r="N2407" s="613"/>
      <c r="Q2407" s="26"/>
      <c r="R2407" s="613"/>
    </row>
    <row r="2408">
      <c r="A2408" s="26"/>
      <c r="B2408" s="24"/>
      <c r="C2408" s="24"/>
      <c r="D2408" s="26"/>
      <c r="E2408" s="26"/>
      <c r="F2408" s="26"/>
      <c r="G2408" s="24"/>
      <c r="H2408" s="611"/>
      <c r="I2408" s="611"/>
      <c r="J2408" s="612"/>
      <c r="K2408" s="26"/>
      <c r="L2408" s="24"/>
      <c r="M2408" s="26"/>
      <c r="N2408" s="613"/>
      <c r="Q2408" s="26"/>
      <c r="R2408" s="613"/>
    </row>
    <row r="2409">
      <c r="A2409" s="26"/>
      <c r="B2409" s="24"/>
      <c r="C2409" s="24"/>
      <c r="D2409" s="26"/>
      <c r="E2409" s="26"/>
      <c r="F2409" s="26"/>
      <c r="G2409" s="24"/>
      <c r="H2409" s="611"/>
      <c r="I2409" s="611"/>
      <c r="J2409" s="612"/>
      <c r="K2409" s="26"/>
      <c r="L2409" s="24"/>
      <c r="M2409" s="26"/>
      <c r="N2409" s="613"/>
      <c r="Q2409" s="26"/>
      <c r="R2409" s="613"/>
    </row>
    <row r="2410">
      <c r="A2410" s="26"/>
      <c r="B2410" s="24"/>
      <c r="C2410" s="24"/>
      <c r="D2410" s="26"/>
      <c r="E2410" s="26"/>
      <c r="F2410" s="26"/>
      <c r="G2410" s="24"/>
      <c r="H2410" s="611"/>
      <c r="I2410" s="611"/>
      <c r="J2410" s="612"/>
      <c r="K2410" s="26"/>
      <c r="L2410" s="24"/>
      <c r="M2410" s="26"/>
      <c r="N2410" s="613"/>
      <c r="Q2410" s="26"/>
      <c r="R2410" s="613"/>
    </row>
    <row r="2411">
      <c r="A2411" s="26"/>
      <c r="B2411" s="24"/>
      <c r="C2411" s="24"/>
      <c r="D2411" s="26"/>
      <c r="E2411" s="26"/>
      <c r="F2411" s="26"/>
      <c r="G2411" s="24"/>
      <c r="H2411" s="611"/>
      <c r="I2411" s="611"/>
      <c r="J2411" s="612"/>
      <c r="K2411" s="26"/>
      <c r="L2411" s="24"/>
      <c r="M2411" s="26"/>
      <c r="N2411" s="613"/>
      <c r="Q2411" s="26"/>
      <c r="R2411" s="613"/>
    </row>
    <row r="2412">
      <c r="A2412" s="26"/>
      <c r="B2412" s="24"/>
      <c r="C2412" s="24"/>
      <c r="D2412" s="26"/>
      <c r="E2412" s="26"/>
      <c r="F2412" s="26"/>
      <c r="G2412" s="24"/>
      <c r="H2412" s="611"/>
      <c r="I2412" s="611"/>
      <c r="J2412" s="612"/>
      <c r="K2412" s="26"/>
      <c r="L2412" s="24"/>
      <c r="M2412" s="26"/>
      <c r="N2412" s="613"/>
      <c r="Q2412" s="26"/>
      <c r="R2412" s="613"/>
    </row>
    <row r="2413">
      <c r="A2413" s="26"/>
      <c r="B2413" s="24"/>
      <c r="C2413" s="24"/>
      <c r="D2413" s="26"/>
      <c r="E2413" s="26"/>
      <c r="F2413" s="26"/>
      <c r="G2413" s="24"/>
      <c r="H2413" s="611"/>
      <c r="I2413" s="611"/>
      <c r="J2413" s="612"/>
      <c r="K2413" s="26"/>
      <c r="L2413" s="24"/>
      <c r="M2413" s="26"/>
      <c r="N2413" s="613"/>
      <c r="Q2413" s="26"/>
      <c r="R2413" s="613"/>
    </row>
    <row r="2414">
      <c r="A2414" s="26"/>
      <c r="B2414" s="24"/>
      <c r="C2414" s="24"/>
      <c r="D2414" s="26"/>
      <c r="E2414" s="26"/>
      <c r="F2414" s="26"/>
      <c r="G2414" s="24"/>
      <c r="H2414" s="611"/>
      <c r="I2414" s="611"/>
      <c r="J2414" s="612"/>
      <c r="K2414" s="26"/>
      <c r="L2414" s="24"/>
      <c r="M2414" s="26"/>
      <c r="N2414" s="613"/>
      <c r="Q2414" s="26"/>
      <c r="R2414" s="613"/>
    </row>
    <row r="2415">
      <c r="A2415" s="26"/>
      <c r="B2415" s="24"/>
      <c r="C2415" s="24"/>
      <c r="D2415" s="26"/>
      <c r="E2415" s="26"/>
      <c r="F2415" s="26"/>
      <c r="G2415" s="24"/>
      <c r="H2415" s="611"/>
      <c r="I2415" s="611"/>
      <c r="J2415" s="612"/>
      <c r="K2415" s="26"/>
      <c r="L2415" s="24"/>
      <c r="M2415" s="26"/>
      <c r="N2415" s="613"/>
      <c r="Q2415" s="26"/>
      <c r="R2415" s="613"/>
    </row>
    <row r="2416">
      <c r="A2416" s="26"/>
      <c r="B2416" s="24"/>
      <c r="C2416" s="24"/>
      <c r="D2416" s="26"/>
      <c r="E2416" s="26"/>
      <c r="F2416" s="26"/>
      <c r="G2416" s="24"/>
      <c r="H2416" s="611"/>
      <c r="I2416" s="611"/>
      <c r="J2416" s="612"/>
      <c r="K2416" s="26"/>
      <c r="L2416" s="24"/>
      <c r="M2416" s="26"/>
      <c r="N2416" s="613"/>
      <c r="Q2416" s="26"/>
      <c r="R2416" s="613"/>
    </row>
    <row r="2417">
      <c r="A2417" s="26"/>
      <c r="B2417" s="24"/>
      <c r="C2417" s="24"/>
      <c r="D2417" s="26"/>
      <c r="E2417" s="26"/>
      <c r="F2417" s="26"/>
      <c r="G2417" s="24"/>
      <c r="H2417" s="611"/>
      <c r="I2417" s="611"/>
      <c r="J2417" s="612"/>
      <c r="K2417" s="26"/>
      <c r="L2417" s="24"/>
      <c r="M2417" s="26"/>
      <c r="N2417" s="613"/>
      <c r="Q2417" s="26"/>
      <c r="R2417" s="613"/>
    </row>
    <row r="2418">
      <c r="A2418" s="26"/>
      <c r="B2418" s="24"/>
      <c r="C2418" s="24"/>
      <c r="D2418" s="26"/>
      <c r="E2418" s="26"/>
      <c r="F2418" s="26"/>
      <c r="G2418" s="24"/>
      <c r="H2418" s="611"/>
      <c r="I2418" s="611"/>
      <c r="J2418" s="612"/>
      <c r="K2418" s="26"/>
      <c r="L2418" s="24"/>
      <c r="M2418" s="26"/>
      <c r="N2418" s="613"/>
      <c r="Q2418" s="26"/>
      <c r="R2418" s="613"/>
    </row>
    <row r="2419">
      <c r="A2419" s="26"/>
      <c r="B2419" s="24"/>
      <c r="C2419" s="24"/>
      <c r="D2419" s="26"/>
      <c r="E2419" s="26"/>
      <c r="F2419" s="26"/>
      <c r="G2419" s="24"/>
      <c r="H2419" s="611"/>
      <c r="I2419" s="611"/>
      <c r="J2419" s="612"/>
      <c r="K2419" s="26"/>
      <c r="L2419" s="24"/>
      <c r="M2419" s="26"/>
      <c r="N2419" s="613"/>
      <c r="Q2419" s="26"/>
      <c r="R2419" s="613"/>
    </row>
    <row r="2420">
      <c r="A2420" s="26"/>
      <c r="B2420" s="24"/>
      <c r="C2420" s="24"/>
      <c r="D2420" s="26"/>
      <c r="E2420" s="26"/>
      <c r="F2420" s="26"/>
      <c r="G2420" s="24"/>
      <c r="H2420" s="611"/>
      <c r="I2420" s="611"/>
      <c r="J2420" s="612"/>
      <c r="K2420" s="26"/>
      <c r="L2420" s="24"/>
      <c r="M2420" s="26"/>
      <c r="N2420" s="613"/>
      <c r="Q2420" s="26"/>
      <c r="R2420" s="613"/>
    </row>
    <row r="2421">
      <c r="A2421" s="26"/>
      <c r="B2421" s="24"/>
      <c r="C2421" s="24"/>
      <c r="D2421" s="26"/>
      <c r="E2421" s="26"/>
      <c r="F2421" s="26"/>
      <c r="G2421" s="24"/>
      <c r="H2421" s="611"/>
      <c r="I2421" s="611"/>
      <c r="J2421" s="612"/>
      <c r="K2421" s="26"/>
      <c r="L2421" s="24"/>
      <c r="M2421" s="26"/>
      <c r="N2421" s="613"/>
      <c r="Q2421" s="26"/>
      <c r="R2421" s="613"/>
    </row>
    <row r="2422">
      <c r="A2422" s="26"/>
      <c r="B2422" s="24"/>
      <c r="C2422" s="24"/>
      <c r="D2422" s="26"/>
      <c r="E2422" s="26"/>
      <c r="F2422" s="26"/>
      <c r="G2422" s="24"/>
      <c r="H2422" s="611"/>
      <c r="I2422" s="611"/>
      <c r="J2422" s="612"/>
      <c r="K2422" s="26"/>
      <c r="L2422" s="24"/>
      <c r="M2422" s="26"/>
      <c r="N2422" s="613"/>
      <c r="Q2422" s="26"/>
      <c r="R2422" s="613"/>
    </row>
    <row r="2423">
      <c r="A2423" s="26"/>
      <c r="B2423" s="24"/>
      <c r="C2423" s="24"/>
      <c r="D2423" s="26"/>
      <c r="E2423" s="26"/>
      <c r="F2423" s="26"/>
      <c r="G2423" s="24"/>
      <c r="H2423" s="611"/>
      <c r="I2423" s="611"/>
      <c r="J2423" s="612"/>
      <c r="K2423" s="26"/>
      <c r="L2423" s="24"/>
      <c r="M2423" s="26"/>
      <c r="N2423" s="613"/>
      <c r="Q2423" s="26"/>
      <c r="R2423" s="613"/>
    </row>
    <row r="2424">
      <c r="A2424" s="26"/>
      <c r="B2424" s="24"/>
      <c r="C2424" s="24"/>
      <c r="D2424" s="26"/>
      <c r="E2424" s="26"/>
      <c r="F2424" s="26"/>
      <c r="G2424" s="24"/>
      <c r="H2424" s="611"/>
      <c r="I2424" s="611"/>
      <c r="J2424" s="612"/>
      <c r="K2424" s="26"/>
      <c r="L2424" s="24"/>
      <c r="M2424" s="26"/>
      <c r="N2424" s="613"/>
      <c r="Q2424" s="26"/>
      <c r="R2424" s="613"/>
    </row>
    <row r="2425">
      <c r="A2425" s="26"/>
      <c r="B2425" s="24"/>
      <c r="C2425" s="24"/>
      <c r="D2425" s="26"/>
      <c r="E2425" s="26"/>
      <c r="F2425" s="26"/>
      <c r="G2425" s="24"/>
      <c r="H2425" s="611"/>
      <c r="I2425" s="611"/>
      <c r="J2425" s="612"/>
      <c r="K2425" s="26"/>
      <c r="L2425" s="24"/>
      <c r="M2425" s="26"/>
      <c r="N2425" s="613"/>
      <c r="Q2425" s="26"/>
      <c r="R2425" s="613"/>
    </row>
    <row r="2426">
      <c r="A2426" s="26"/>
      <c r="B2426" s="24"/>
      <c r="C2426" s="24"/>
      <c r="D2426" s="26"/>
      <c r="E2426" s="26"/>
      <c r="F2426" s="26"/>
      <c r="G2426" s="24"/>
      <c r="H2426" s="611"/>
      <c r="I2426" s="611"/>
      <c r="J2426" s="612"/>
      <c r="K2426" s="26"/>
      <c r="L2426" s="24"/>
      <c r="M2426" s="26"/>
      <c r="N2426" s="613"/>
      <c r="Q2426" s="26"/>
      <c r="R2426" s="613"/>
    </row>
    <row r="2427">
      <c r="A2427" s="26"/>
      <c r="B2427" s="24"/>
      <c r="C2427" s="24"/>
      <c r="D2427" s="26"/>
      <c r="E2427" s="26"/>
      <c r="F2427" s="26"/>
      <c r="G2427" s="24"/>
      <c r="H2427" s="611"/>
      <c r="I2427" s="611"/>
      <c r="J2427" s="612"/>
      <c r="K2427" s="26"/>
      <c r="L2427" s="24"/>
      <c r="M2427" s="26"/>
      <c r="N2427" s="613"/>
      <c r="Q2427" s="26"/>
      <c r="R2427" s="613"/>
    </row>
    <row r="2428">
      <c r="A2428" s="26"/>
      <c r="B2428" s="24"/>
      <c r="C2428" s="24"/>
      <c r="D2428" s="26"/>
      <c r="E2428" s="26"/>
      <c r="F2428" s="26"/>
      <c r="G2428" s="24"/>
      <c r="H2428" s="611"/>
      <c r="I2428" s="611"/>
      <c r="J2428" s="612"/>
      <c r="K2428" s="26"/>
      <c r="L2428" s="24"/>
      <c r="M2428" s="26"/>
      <c r="N2428" s="613"/>
      <c r="Q2428" s="26"/>
      <c r="R2428" s="613"/>
    </row>
    <row r="2429">
      <c r="A2429" s="26"/>
      <c r="B2429" s="24"/>
      <c r="C2429" s="24"/>
      <c r="D2429" s="26"/>
      <c r="E2429" s="26"/>
      <c r="F2429" s="26"/>
      <c r="G2429" s="24"/>
      <c r="H2429" s="611"/>
      <c r="I2429" s="611"/>
      <c r="J2429" s="612"/>
      <c r="K2429" s="26"/>
      <c r="L2429" s="24"/>
      <c r="M2429" s="26"/>
      <c r="N2429" s="613"/>
      <c r="Q2429" s="26"/>
      <c r="R2429" s="613"/>
    </row>
    <row r="2430">
      <c r="A2430" s="26"/>
      <c r="B2430" s="24"/>
      <c r="C2430" s="24"/>
      <c r="D2430" s="26"/>
      <c r="E2430" s="26"/>
      <c r="F2430" s="26"/>
      <c r="G2430" s="24"/>
      <c r="H2430" s="611"/>
      <c r="I2430" s="611"/>
      <c r="J2430" s="612"/>
      <c r="K2430" s="26"/>
      <c r="L2430" s="24"/>
      <c r="M2430" s="26"/>
      <c r="N2430" s="613"/>
      <c r="Q2430" s="26"/>
      <c r="R2430" s="613"/>
    </row>
    <row r="2431">
      <c r="A2431" s="26"/>
      <c r="B2431" s="24"/>
      <c r="C2431" s="24"/>
      <c r="D2431" s="26"/>
      <c r="E2431" s="26"/>
      <c r="F2431" s="26"/>
      <c r="G2431" s="24"/>
      <c r="H2431" s="611"/>
      <c r="I2431" s="611"/>
      <c r="J2431" s="612"/>
      <c r="K2431" s="26"/>
      <c r="L2431" s="24"/>
      <c r="M2431" s="26"/>
      <c r="N2431" s="613"/>
      <c r="Q2431" s="26"/>
      <c r="R2431" s="613"/>
    </row>
    <row r="2432">
      <c r="A2432" s="26"/>
      <c r="B2432" s="24"/>
      <c r="C2432" s="24"/>
      <c r="D2432" s="26"/>
      <c r="E2432" s="26"/>
      <c r="F2432" s="26"/>
      <c r="G2432" s="24"/>
      <c r="H2432" s="611"/>
      <c r="I2432" s="611"/>
      <c r="J2432" s="612"/>
      <c r="K2432" s="26"/>
      <c r="L2432" s="24"/>
      <c r="M2432" s="26"/>
      <c r="N2432" s="613"/>
      <c r="Q2432" s="26"/>
      <c r="R2432" s="613"/>
    </row>
    <row r="2433">
      <c r="A2433" s="26"/>
      <c r="B2433" s="24"/>
      <c r="C2433" s="24"/>
      <c r="D2433" s="26"/>
      <c r="E2433" s="26"/>
      <c r="F2433" s="26"/>
      <c r="G2433" s="24"/>
      <c r="H2433" s="611"/>
      <c r="I2433" s="611"/>
      <c r="J2433" s="612"/>
      <c r="K2433" s="26"/>
      <c r="L2433" s="24"/>
      <c r="M2433" s="26"/>
      <c r="N2433" s="613"/>
      <c r="Q2433" s="26"/>
      <c r="R2433" s="613"/>
    </row>
    <row r="2434">
      <c r="A2434" s="26"/>
      <c r="B2434" s="24"/>
      <c r="C2434" s="24"/>
      <c r="D2434" s="26"/>
      <c r="E2434" s="26"/>
      <c r="F2434" s="26"/>
      <c r="G2434" s="24"/>
      <c r="H2434" s="611"/>
      <c r="I2434" s="611"/>
      <c r="J2434" s="612"/>
      <c r="K2434" s="26"/>
      <c r="L2434" s="24"/>
      <c r="M2434" s="26"/>
      <c r="N2434" s="613"/>
      <c r="Q2434" s="26"/>
      <c r="R2434" s="613"/>
    </row>
    <row r="2435">
      <c r="A2435" s="26"/>
      <c r="B2435" s="24"/>
      <c r="C2435" s="24"/>
      <c r="D2435" s="26"/>
      <c r="E2435" s="26"/>
      <c r="F2435" s="26"/>
      <c r="G2435" s="24"/>
      <c r="H2435" s="611"/>
      <c r="I2435" s="611"/>
      <c r="J2435" s="612"/>
      <c r="K2435" s="26"/>
      <c r="L2435" s="24"/>
      <c r="M2435" s="26"/>
      <c r="N2435" s="613"/>
      <c r="Q2435" s="26"/>
      <c r="R2435" s="613"/>
    </row>
    <row r="2436">
      <c r="A2436" s="26"/>
      <c r="B2436" s="24"/>
      <c r="C2436" s="24"/>
      <c r="D2436" s="26"/>
      <c r="E2436" s="26"/>
      <c r="F2436" s="26"/>
      <c r="G2436" s="24"/>
      <c r="H2436" s="611"/>
      <c r="I2436" s="611"/>
      <c r="J2436" s="612"/>
      <c r="K2436" s="26"/>
      <c r="L2436" s="24"/>
      <c r="M2436" s="26"/>
      <c r="N2436" s="613"/>
      <c r="Q2436" s="26"/>
      <c r="R2436" s="613"/>
    </row>
    <row r="2437">
      <c r="A2437" s="26"/>
      <c r="B2437" s="24"/>
      <c r="C2437" s="24"/>
      <c r="D2437" s="26"/>
      <c r="E2437" s="26"/>
      <c r="F2437" s="26"/>
      <c r="G2437" s="24"/>
      <c r="H2437" s="611"/>
      <c r="I2437" s="611"/>
      <c r="J2437" s="612"/>
      <c r="K2437" s="26"/>
      <c r="L2437" s="24"/>
      <c r="M2437" s="26"/>
      <c r="N2437" s="613"/>
      <c r="Q2437" s="26"/>
      <c r="R2437" s="613"/>
    </row>
    <row r="2438">
      <c r="A2438" s="26"/>
      <c r="B2438" s="24"/>
      <c r="C2438" s="24"/>
      <c r="D2438" s="26"/>
      <c r="E2438" s="26"/>
      <c r="F2438" s="26"/>
      <c r="G2438" s="24"/>
      <c r="H2438" s="611"/>
      <c r="I2438" s="611"/>
      <c r="J2438" s="612"/>
      <c r="K2438" s="26"/>
      <c r="L2438" s="24"/>
      <c r="M2438" s="26"/>
      <c r="N2438" s="613"/>
      <c r="Q2438" s="26"/>
      <c r="R2438" s="613"/>
    </row>
    <row r="2439">
      <c r="A2439" s="26"/>
      <c r="B2439" s="24"/>
      <c r="C2439" s="24"/>
      <c r="D2439" s="26"/>
      <c r="E2439" s="26"/>
      <c r="F2439" s="26"/>
      <c r="G2439" s="24"/>
      <c r="H2439" s="611"/>
      <c r="I2439" s="611"/>
      <c r="J2439" s="612"/>
      <c r="K2439" s="26"/>
      <c r="L2439" s="24"/>
      <c r="M2439" s="26"/>
      <c r="N2439" s="613"/>
      <c r="Q2439" s="26"/>
      <c r="R2439" s="613"/>
    </row>
    <row r="2440">
      <c r="A2440" s="26"/>
      <c r="B2440" s="24"/>
      <c r="C2440" s="24"/>
      <c r="D2440" s="26"/>
      <c r="E2440" s="26"/>
      <c r="F2440" s="26"/>
      <c r="G2440" s="24"/>
      <c r="H2440" s="611"/>
      <c r="I2440" s="611"/>
      <c r="J2440" s="612"/>
      <c r="K2440" s="26"/>
      <c r="L2440" s="24"/>
      <c r="M2440" s="26"/>
      <c r="N2440" s="613"/>
      <c r="Q2440" s="26"/>
      <c r="R2440" s="613"/>
    </row>
    <row r="2441">
      <c r="A2441" s="26"/>
      <c r="B2441" s="24"/>
      <c r="C2441" s="24"/>
      <c r="D2441" s="26"/>
      <c r="E2441" s="26"/>
      <c r="F2441" s="26"/>
      <c r="G2441" s="24"/>
      <c r="H2441" s="611"/>
      <c r="I2441" s="611"/>
      <c r="J2441" s="612"/>
      <c r="K2441" s="26"/>
      <c r="L2441" s="24"/>
      <c r="M2441" s="26"/>
      <c r="N2441" s="613"/>
      <c r="Q2441" s="26"/>
      <c r="R2441" s="613"/>
    </row>
    <row r="2442">
      <c r="A2442" s="26"/>
      <c r="B2442" s="24"/>
      <c r="C2442" s="24"/>
      <c r="D2442" s="26"/>
      <c r="E2442" s="26"/>
      <c r="F2442" s="26"/>
      <c r="G2442" s="24"/>
      <c r="H2442" s="611"/>
      <c r="I2442" s="611"/>
      <c r="J2442" s="612"/>
      <c r="K2442" s="26"/>
      <c r="L2442" s="24"/>
      <c r="M2442" s="26"/>
      <c r="N2442" s="613"/>
      <c r="Q2442" s="26"/>
      <c r="R2442" s="613"/>
    </row>
    <row r="2443">
      <c r="A2443" s="26"/>
      <c r="B2443" s="24"/>
      <c r="C2443" s="24"/>
      <c r="D2443" s="26"/>
      <c r="E2443" s="26"/>
      <c r="F2443" s="26"/>
      <c r="G2443" s="24"/>
      <c r="H2443" s="611"/>
      <c r="I2443" s="611"/>
      <c r="J2443" s="612"/>
      <c r="K2443" s="26"/>
      <c r="L2443" s="24"/>
      <c r="M2443" s="26"/>
      <c r="N2443" s="613"/>
      <c r="Q2443" s="26"/>
      <c r="R2443" s="613"/>
    </row>
    <row r="2444">
      <c r="A2444" s="26"/>
      <c r="B2444" s="24"/>
      <c r="C2444" s="24"/>
      <c r="D2444" s="26"/>
      <c r="E2444" s="26"/>
      <c r="F2444" s="26"/>
      <c r="G2444" s="24"/>
      <c r="H2444" s="611"/>
      <c r="I2444" s="611"/>
      <c r="J2444" s="612"/>
      <c r="K2444" s="26"/>
      <c r="L2444" s="24"/>
      <c r="M2444" s="26"/>
      <c r="N2444" s="613"/>
      <c r="Q2444" s="26"/>
      <c r="R2444" s="613"/>
    </row>
    <row r="2445">
      <c r="A2445" s="26"/>
      <c r="B2445" s="24"/>
      <c r="C2445" s="24"/>
      <c r="D2445" s="26"/>
      <c r="E2445" s="26"/>
      <c r="F2445" s="26"/>
      <c r="G2445" s="24"/>
      <c r="H2445" s="611"/>
      <c r="I2445" s="611"/>
      <c r="J2445" s="612"/>
      <c r="K2445" s="26"/>
      <c r="L2445" s="24"/>
      <c r="M2445" s="26"/>
      <c r="N2445" s="613"/>
      <c r="Q2445" s="26"/>
      <c r="R2445" s="613"/>
    </row>
    <row r="2446">
      <c r="A2446" s="26"/>
      <c r="B2446" s="24"/>
      <c r="C2446" s="24"/>
      <c r="D2446" s="26"/>
      <c r="E2446" s="26"/>
      <c r="F2446" s="26"/>
      <c r="G2446" s="24"/>
      <c r="H2446" s="611"/>
      <c r="I2446" s="611"/>
      <c r="J2446" s="612"/>
      <c r="K2446" s="26"/>
      <c r="L2446" s="24"/>
      <c r="M2446" s="26"/>
      <c r="N2446" s="613"/>
      <c r="Q2446" s="26"/>
      <c r="R2446" s="613"/>
    </row>
    <row r="2447">
      <c r="A2447" s="26"/>
      <c r="B2447" s="24"/>
      <c r="C2447" s="24"/>
      <c r="D2447" s="26"/>
      <c r="E2447" s="26"/>
      <c r="F2447" s="26"/>
      <c r="G2447" s="24"/>
      <c r="H2447" s="611"/>
      <c r="I2447" s="611"/>
      <c r="J2447" s="612"/>
      <c r="K2447" s="26"/>
      <c r="L2447" s="24"/>
      <c r="M2447" s="26"/>
      <c r="N2447" s="613"/>
      <c r="Q2447" s="26"/>
      <c r="R2447" s="613"/>
    </row>
    <row r="2448">
      <c r="A2448" s="26"/>
      <c r="B2448" s="24"/>
      <c r="C2448" s="24"/>
      <c r="D2448" s="26"/>
      <c r="E2448" s="26"/>
      <c r="F2448" s="26"/>
      <c r="G2448" s="24"/>
      <c r="H2448" s="611"/>
      <c r="I2448" s="611"/>
      <c r="J2448" s="612"/>
      <c r="K2448" s="26"/>
      <c r="L2448" s="24"/>
      <c r="M2448" s="26"/>
      <c r="N2448" s="613"/>
      <c r="Q2448" s="26"/>
      <c r="R2448" s="613"/>
    </row>
    <row r="2449">
      <c r="A2449" s="26"/>
      <c r="B2449" s="24"/>
      <c r="C2449" s="24"/>
      <c r="D2449" s="26"/>
      <c r="E2449" s="26"/>
      <c r="F2449" s="26"/>
      <c r="G2449" s="24"/>
      <c r="H2449" s="611"/>
      <c r="I2449" s="611"/>
      <c r="J2449" s="612"/>
      <c r="K2449" s="26"/>
      <c r="L2449" s="24"/>
      <c r="M2449" s="26"/>
      <c r="N2449" s="613"/>
      <c r="Q2449" s="26"/>
      <c r="R2449" s="613"/>
    </row>
    <row r="2450">
      <c r="A2450" s="26"/>
      <c r="B2450" s="24"/>
      <c r="C2450" s="24"/>
      <c r="D2450" s="26"/>
      <c r="E2450" s="26"/>
      <c r="F2450" s="26"/>
      <c r="G2450" s="24"/>
      <c r="H2450" s="611"/>
      <c r="I2450" s="611"/>
      <c r="J2450" s="612"/>
      <c r="K2450" s="26"/>
      <c r="L2450" s="24"/>
      <c r="M2450" s="26"/>
      <c r="N2450" s="613"/>
      <c r="Q2450" s="26"/>
      <c r="R2450" s="613"/>
    </row>
    <row r="2451">
      <c r="A2451" s="26"/>
      <c r="B2451" s="24"/>
      <c r="C2451" s="24"/>
      <c r="D2451" s="26"/>
      <c r="E2451" s="26"/>
      <c r="F2451" s="26"/>
      <c r="G2451" s="24"/>
      <c r="H2451" s="611"/>
      <c r="I2451" s="611"/>
      <c r="J2451" s="612"/>
      <c r="K2451" s="26"/>
      <c r="L2451" s="24"/>
      <c r="M2451" s="26"/>
      <c r="N2451" s="613"/>
      <c r="Q2451" s="26"/>
      <c r="R2451" s="613"/>
    </row>
    <row r="2452">
      <c r="A2452" s="26"/>
      <c r="B2452" s="24"/>
      <c r="C2452" s="24"/>
      <c r="D2452" s="26"/>
      <c r="E2452" s="26"/>
      <c r="F2452" s="26"/>
      <c r="G2452" s="24"/>
      <c r="H2452" s="611"/>
      <c r="I2452" s="611"/>
      <c r="J2452" s="612"/>
      <c r="K2452" s="26"/>
      <c r="L2452" s="24"/>
      <c r="M2452" s="26"/>
      <c r="N2452" s="613"/>
      <c r="Q2452" s="26"/>
      <c r="R2452" s="613"/>
    </row>
    <row r="2453">
      <c r="A2453" s="26"/>
      <c r="B2453" s="24"/>
      <c r="C2453" s="24"/>
      <c r="D2453" s="26"/>
      <c r="E2453" s="26"/>
      <c r="F2453" s="26"/>
      <c r="G2453" s="24"/>
      <c r="H2453" s="611"/>
      <c r="I2453" s="611"/>
      <c r="J2453" s="612"/>
      <c r="K2453" s="26"/>
      <c r="L2453" s="24"/>
      <c r="M2453" s="26"/>
      <c r="N2453" s="613"/>
      <c r="Q2453" s="26"/>
      <c r="R2453" s="613"/>
    </row>
    <row r="2454">
      <c r="A2454" s="26"/>
      <c r="B2454" s="24"/>
      <c r="C2454" s="24"/>
      <c r="D2454" s="26"/>
      <c r="E2454" s="26"/>
      <c r="F2454" s="26"/>
      <c r="G2454" s="24"/>
      <c r="H2454" s="611"/>
      <c r="I2454" s="611"/>
      <c r="J2454" s="612"/>
      <c r="K2454" s="26"/>
      <c r="L2454" s="24"/>
      <c r="M2454" s="26"/>
      <c r="N2454" s="613"/>
      <c r="Q2454" s="26"/>
      <c r="R2454" s="613"/>
    </row>
    <row r="2455">
      <c r="A2455" s="26"/>
      <c r="B2455" s="24"/>
      <c r="C2455" s="24"/>
      <c r="D2455" s="26"/>
      <c r="E2455" s="26"/>
      <c r="F2455" s="26"/>
      <c r="G2455" s="24"/>
      <c r="H2455" s="611"/>
      <c r="I2455" s="611"/>
      <c r="J2455" s="612"/>
      <c r="K2455" s="26"/>
      <c r="L2455" s="24"/>
      <c r="M2455" s="26"/>
      <c r="N2455" s="613"/>
      <c r="Q2455" s="26"/>
      <c r="R2455" s="613"/>
    </row>
    <row r="2456">
      <c r="A2456" s="26"/>
      <c r="B2456" s="24"/>
      <c r="C2456" s="24"/>
      <c r="D2456" s="26"/>
      <c r="E2456" s="26"/>
      <c r="F2456" s="26"/>
      <c r="G2456" s="24"/>
      <c r="H2456" s="611"/>
      <c r="I2456" s="611"/>
      <c r="J2456" s="612"/>
      <c r="K2456" s="26"/>
      <c r="L2456" s="24"/>
      <c r="M2456" s="26"/>
      <c r="N2456" s="613"/>
      <c r="Q2456" s="26"/>
      <c r="R2456" s="613"/>
    </row>
    <row r="2457">
      <c r="A2457" s="26"/>
      <c r="B2457" s="24"/>
      <c r="C2457" s="24"/>
      <c r="D2457" s="26"/>
      <c r="E2457" s="26"/>
      <c r="F2457" s="26"/>
      <c r="G2457" s="24"/>
      <c r="H2457" s="611"/>
      <c r="I2457" s="611"/>
      <c r="J2457" s="612"/>
      <c r="K2457" s="26"/>
      <c r="L2457" s="24"/>
      <c r="M2457" s="26"/>
      <c r="N2457" s="613"/>
      <c r="Q2457" s="26"/>
      <c r="R2457" s="613"/>
    </row>
    <row r="2458">
      <c r="A2458" s="26"/>
      <c r="B2458" s="24"/>
      <c r="C2458" s="24"/>
      <c r="D2458" s="26"/>
      <c r="E2458" s="26"/>
      <c r="F2458" s="26"/>
      <c r="G2458" s="24"/>
      <c r="H2458" s="611"/>
      <c r="I2458" s="611"/>
      <c r="J2458" s="612"/>
      <c r="K2458" s="26"/>
      <c r="L2458" s="24"/>
      <c r="M2458" s="26"/>
      <c r="N2458" s="613"/>
      <c r="Q2458" s="26"/>
      <c r="R2458" s="613"/>
    </row>
    <row r="2459">
      <c r="A2459" s="26"/>
      <c r="B2459" s="24"/>
      <c r="C2459" s="24"/>
      <c r="D2459" s="26"/>
      <c r="E2459" s="26"/>
      <c r="F2459" s="26"/>
      <c r="G2459" s="24"/>
      <c r="H2459" s="611"/>
      <c r="I2459" s="611"/>
      <c r="J2459" s="612"/>
      <c r="K2459" s="26"/>
      <c r="L2459" s="24"/>
      <c r="M2459" s="26"/>
      <c r="N2459" s="613"/>
      <c r="Q2459" s="26"/>
      <c r="R2459" s="613"/>
    </row>
    <row r="2460">
      <c r="A2460" s="26"/>
      <c r="B2460" s="24"/>
      <c r="C2460" s="24"/>
      <c r="D2460" s="26"/>
      <c r="E2460" s="26"/>
      <c r="F2460" s="26"/>
      <c r="G2460" s="24"/>
      <c r="H2460" s="611"/>
      <c r="I2460" s="611"/>
      <c r="J2460" s="612"/>
      <c r="K2460" s="26"/>
      <c r="L2460" s="24"/>
      <c r="M2460" s="26"/>
      <c r="N2460" s="613"/>
      <c r="Q2460" s="26"/>
      <c r="R2460" s="613"/>
    </row>
    <row r="2461">
      <c r="A2461" s="26"/>
      <c r="B2461" s="24"/>
      <c r="C2461" s="24"/>
      <c r="D2461" s="26"/>
      <c r="E2461" s="26"/>
      <c r="F2461" s="26"/>
      <c r="G2461" s="24"/>
      <c r="H2461" s="611"/>
      <c r="I2461" s="611"/>
      <c r="J2461" s="612"/>
      <c r="K2461" s="26"/>
      <c r="L2461" s="24"/>
      <c r="M2461" s="26"/>
      <c r="N2461" s="613"/>
      <c r="Q2461" s="26"/>
      <c r="R2461" s="613"/>
    </row>
    <row r="2462">
      <c r="A2462" s="26"/>
      <c r="B2462" s="24"/>
      <c r="C2462" s="24"/>
      <c r="D2462" s="26"/>
      <c r="E2462" s="26"/>
      <c r="F2462" s="26"/>
      <c r="G2462" s="24"/>
      <c r="H2462" s="611"/>
      <c r="I2462" s="611"/>
      <c r="J2462" s="612"/>
      <c r="K2462" s="26"/>
      <c r="L2462" s="24"/>
      <c r="M2462" s="26"/>
      <c r="N2462" s="613"/>
      <c r="Q2462" s="26"/>
      <c r="R2462" s="613"/>
    </row>
    <row r="2463">
      <c r="A2463" s="26"/>
      <c r="B2463" s="24"/>
      <c r="C2463" s="24"/>
      <c r="D2463" s="26"/>
      <c r="E2463" s="26"/>
      <c r="F2463" s="26"/>
      <c r="G2463" s="24"/>
      <c r="H2463" s="611"/>
      <c r="I2463" s="611"/>
      <c r="J2463" s="612"/>
      <c r="K2463" s="26"/>
      <c r="L2463" s="24"/>
      <c r="M2463" s="26"/>
      <c r="N2463" s="613"/>
      <c r="Q2463" s="26"/>
      <c r="R2463" s="613"/>
    </row>
    <row r="2464">
      <c r="A2464" s="26"/>
      <c r="B2464" s="24"/>
      <c r="C2464" s="24"/>
      <c r="D2464" s="26"/>
      <c r="E2464" s="26"/>
      <c r="F2464" s="26"/>
      <c r="G2464" s="24"/>
      <c r="H2464" s="611"/>
      <c r="I2464" s="611"/>
      <c r="J2464" s="612"/>
      <c r="K2464" s="26"/>
      <c r="L2464" s="24"/>
      <c r="M2464" s="26"/>
      <c r="N2464" s="613"/>
      <c r="Q2464" s="26"/>
      <c r="R2464" s="613"/>
    </row>
    <row r="2465">
      <c r="A2465" s="26"/>
      <c r="B2465" s="24"/>
      <c r="C2465" s="24"/>
      <c r="D2465" s="26"/>
      <c r="E2465" s="26"/>
      <c r="F2465" s="26"/>
      <c r="G2465" s="24"/>
      <c r="H2465" s="611"/>
      <c r="I2465" s="611"/>
      <c r="J2465" s="612"/>
      <c r="K2465" s="26"/>
      <c r="L2465" s="24"/>
      <c r="M2465" s="26"/>
      <c r="N2465" s="613"/>
      <c r="Q2465" s="26"/>
      <c r="R2465" s="613"/>
    </row>
    <row r="2466">
      <c r="A2466" s="26"/>
      <c r="B2466" s="24"/>
      <c r="C2466" s="24"/>
      <c r="D2466" s="26"/>
      <c r="E2466" s="26"/>
      <c r="F2466" s="26"/>
      <c r="G2466" s="24"/>
      <c r="H2466" s="611"/>
      <c r="I2466" s="611"/>
      <c r="J2466" s="612"/>
      <c r="K2466" s="26"/>
      <c r="L2466" s="24"/>
      <c r="M2466" s="26"/>
      <c r="N2466" s="613"/>
      <c r="Q2466" s="26"/>
      <c r="R2466" s="613"/>
    </row>
    <row r="2467">
      <c r="A2467" s="26"/>
      <c r="B2467" s="24"/>
      <c r="C2467" s="24"/>
      <c r="D2467" s="26"/>
      <c r="E2467" s="26"/>
      <c r="F2467" s="26"/>
      <c r="G2467" s="24"/>
      <c r="H2467" s="611"/>
      <c r="I2467" s="611"/>
      <c r="J2467" s="612"/>
      <c r="K2467" s="26"/>
      <c r="L2467" s="24"/>
      <c r="M2467" s="26"/>
      <c r="N2467" s="613"/>
      <c r="Q2467" s="26"/>
      <c r="R2467" s="613"/>
    </row>
    <row r="2468">
      <c r="A2468" s="26"/>
      <c r="B2468" s="24"/>
      <c r="C2468" s="24"/>
      <c r="D2468" s="26"/>
      <c r="E2468" s="26"/>
      <c r="F2468" s="26"/>
      <c r="G2468" s="24"/>
      <c r="H2468" s="611"/>
      <c r="I2468" s="611"/>
      <c r="J2468" s="612"/>
      <c r="K2468" s="26"/>
      <c r="L2468" s="24"/>
      <c r="M2468" s="26"/>
      <c r="N2468" s="613"/>
      <c r="Q2468" s="26"/>
      <c r="R2468" s="613"/>
    </row>
    <row r="2469">
      <c r="A2469" s="26"/>
      <c r="B2469" s="24"/>
      <c r="C2469" s="24"/>
      <c r="D2469" s="26"/>
      <c r="E2469" s="26"/>
      <c r="F2469" s="26"/>
      <c r="G2469" s="24"/>
      <c r="H2469" s="611"/>
      <c r="I2469" s="611"/>
      <c r="J2469" s="612"/>
      <c r="K2469" s="26"/>
      <c r="L2469" s="24"/>
      <c r="M2469" s="26"/>
      <c r="N2469" s="613"/>
      <c r="Q2469" s="26"/>
      <c r="R2469" s="613"/>
    </row>
    <row r="2470">
      <c r="A2470" s="26"/>
      <c r="B2470" s="24"/>
      <c r="C2470" s="24"/>
      <c r="D2470" s="26"/>
      <c r="E2470" s="26"/>
      <c r="F2470" s="26"/>
      <c r="G2470" s="24"/>
      <c r="H2470" s="611"/>
      <c r="I2470" s="611"/>
      <c r="J2470" s="612"/>
      <c r="K2470" s="26"/>
      <c r="L2470" s="24"/>
      <c r="M2470" s="26"/>
      <c r="N2470" s="613"/>
      <c r="Q2470" s="26"/>
      <c r="R2470" s="613"/>
    </row>
    <row r="2471">
      <c r="A2471" s="26"/>
      <c r="B2471" s="24"/>
      <c r="C2471" s="24"/>
      <c r="D2471" s="26"/>
      <c r="E2471" s="26"/>
      <c r="F2471" s="26"/>
      <c r="G2471" s="24"/>
      <c r="H2471" s="611"/>
      <c r="I2471" s="611"/>
      <c r="J2471" s="612"/>
      <c r="K2471" s="26"/>
      <c r="L2471" s="24"/>
      <c r="M2471" s="26"/>
      <c r="N2471" s="613"/>
      <c r="Q2471" s="26"/>
      <c r="R2471" s="613"/>
    </row>
    <row r="2472">
      <c r="A2472" s="26"/>
      <c r="B2472" s="24"/>
      <c r="C2472" s="24"/>
      <c r="D2472" s="26"/>
      <c r="E2472" s="26"/>
      <c r="F2472" s="26"/>
      <c r="G2472" s="24"/>
      <c r="H2472" s="611"/>
      <c r="I2472" s="611"/>
      <c r="J2472" s="612"/>
      <c r="K2472" s="26"/>
      <c r="L2472" s="24"/>
      <c r="M2472" s="26"/>
      <c r="N2472" s="613"/>
      <c r="Q2472" s="26"/>
      <c r="R2472" s="613"/>
    </row>
    <row r="2473">
      <c r="A2473" s="26"/>
      <c r="B2473" s="24"/>
      <c r="C2473" s="24"/>
      <c r="D2473" s="26"/>
      <c r="E2473" s="26"/>
      <c r="F2473" s="26"/>
      <c r="G2473" s="24"/>
      <c r="H2473" s="611"/>
      <c r="I2473" s="611"/>
      <c r="J2473" s="612"/>
      <c r="K2473" s="26"/>
      <c r="L2473" s="24"/>
      <c r="M2473" s="26"/>
      <c r="N2473" s="613"/>
      <c r="Q2473" s="26"/>
      <c r="R2473" s="613"/>
    </row>
    <row r="2474">
      <c r="A2474" s="26"/>
      <c r="B2474" s="24"/>
      <c r="C2474" s="24"/>
      <c r="D2474" s="26"/>
      <c r="E2474" s="26"/>
      <c r="F2474" s="26"/>
      <c r="G2474" s="24"/>
      <c r="H2474" s="611"/>
      <c r="I2474" s="611"/>
      <c r="J2474" s="612"/>
      <c r="K2474" s="26"/>
      <c r="L2474" s="24"/>
      <c r="M2474" s="26"/>
      <c r="N2474" s="613"/>
      <c r="Q2474" s="26"/>
      <c r="R2474" s="613"/>
    </row>
    <row r="2475">
      <c r="A2475" s="26"/>
      <c r="B2475" s="24"/>
      <c r="C2475" s="24"/>
      <c r="D2475" s="26"/>
      <c r="E2475" s="26"/>
      <c r="F2475" s="26"/>
      <c r="G2475" s="24"/>
      <c r="H2475" s="611"/>
      <c r="I2475" s="611"/>
      <c r="J2475" s="612"/>
      <c r="K2475" s="26"/>
      <c r="L2475" s="24"/>
      <c r="M2475" s="26"/>
      <c r="N2475" s="613"/>
      <c r="Q2475" s="26"/>
      <c r="R2475" s="613"/>
    </row>
    <row r="2476">
      <c r="A2476" s="26"/>
      <c r="B2476" s="24"/>
      <c r="C2476" s="24"/>
      <c r="D2476" s="26"/>
      <c r="E2476" s="26"/>
      <c r="F2476" s="26"/>
      <c r="G2476" s="24"/>
      <c r="H2476" s="611"/>
      <c r="I2476" s="611"/>
      <c r="J2476" s="612"/>
      <c r="K2476" s="26"/>
      <c r="L2476" s="24"/>
      <c r="M2476" s="26"/>
      <c r="N2476" s="613"/>
      <c r="Q2476" s="26"/>
      <c r="R2476" s="613"/>
    </row>
    <row r="2477">
      <c r="A2477" s="26"/>
      <c r="B2477" s="24"/>
      <c r="C2477" s="24"/>
      <c r="D2477" s="26"/>
      <c r="E2477" s="26"/>
      <c r="F2477" s="26"/>
      <c r="G2477" s="24"/>
      <c r="H2477" s="611"/>
      <c r="I2477" s="611"/>
      <c r="J2477" s="612"/>
      <c r="K2477" s="26"/>
      <c r="L2477" s="24"/>
      <c r="M2477" s="26"/>
      <c r="N2477" s="613"/>
      <c r="Q2477" s="26"/>
      <c r="R2477" s="613"/>
    </row>
    <row r="2478">
      <c r="A2478" s="26"/>
      <c r="B2478" s="24"/>
      <c r="C2478" s="24"/>
      <c r="D2478" s="26"/>
      <c r="E2478" s="26"/>
      <c r="F2478" s="26"/>
      <c r="G2478" s="24"/>
      <c r="H2478" s="611"/>
      <c r="I2478" s="611"/>
      <c r="J2478" s="612"/>
      <c r="K2478" s="26"/>
      <c r="L2478" s="24"/>
      <c r="M2478" s="26"/>
      <c r="N2478" s="613"/>
      <c r="Q2478" s="26"/>
      <c r="R2478" s="613"/>
    </row>
    <row r="2479">
      <c r="A2479" s="26"/>
      <c r="B2479" s="24"/>
      <c r="C2479" s="24"/>
      <c r="D2479" s="26"/>
      <c r="E2479" s="26"/>
      <c r="F2479" s="26"/>
      <c r="G2479" s="24"/>
      <c r="H2479" s="611"/>
      <c r="I2479" s="611"/>
      <c r="J2479" s="612"/>
      <c r="K2479" s="26"/>
      <c r="L2479" s="24"/>
      <c r="M2479" s="26"/>
      <c r="N2479" s="613"/>
      <c r="Q2479" s="26"/>
      <c r="R2479" s="613"/>
    </row>
    <row r="2480">
      <c r="A2480" s="26"/>
      <c r="B2480" s="24"/>
      <c r="C2480" s="24"/>
      <c r="D2480" s="26"/>
      <c r="E2480" s="26"/>
      <c r="F2480" s="26"/>
      <c r="G2480" s="24"/>
      <c r="H2480" s="611"/>
      <c r="I2480" s="611"/>
      <c r="J2480" s="612"/>
      <c r="K2480" s="26"/>
      <c r="L2480" s="24"/>
      <c r="M2480" s="26"/>
      <c r="N2480" s="613"/>
      <c r="Q2480" s="26"/>
      <c r="R2480" s="613"/>
    </row>
    <row r="2481">
      <c r="A2481" s="26"/>
      <c r="B2481" s="24"/>
      <c r="C2481" s="24"/>
      <c r="D2481" s="26"/>
      <c r="E2481" s="26"/>
      <c r="F2481" s="26"/>
      <c r="G2481" s="24"/>
      <c r="H2481" s="611"/>
      <c r="I2481" s="611"/>
      <c r="J2481" s="612"/>
      <c r="K2481" s="26"/>
      <c r="L2481" s="24"/>
      <c r="M2481" s="26"/>
      <c r="N2481" s="613"/>
      <c r="Q2481" s="26"/>
      <c r="R2481" s="613"/>
    </row>
    <row r="2482">
      <c r="A2482" s="26"/>
      <c r="B2482" s="24"/>
      <c r="C2482" s="24"/>
      <c r="D2482" s="26"/>
      <c r="E2482" s="26"/>
      <c r="F2482" s="26"/>
      <c r="G2482" s="24"/>
      <c r="H2482" s="611"/>
      <c r="I2482" s="611"/>
      <c r="J2482" s="612"/>
      <c r="K2482" s="26"/>
      <c r="L2482" s="24"/>
      <c r="M2482" s="26"/>
      <c r="N2482" s="613"/>
      <c r="Q2482" s="26"/>
      <c r="R2482" s="613"/>
    </row>
    <row r="2483">
      <c r="A2483" s="26"/>
      <c r="B2483" s="24"/>
      <c r="C2483" s="24"/>
      <c r="D2483" s="26"/>
      <c r="E2483" s="26"/>
      <c r="F2483" s="26"/>
      <c r="G2483" s="24"/>
      <c r="H2483" s="611"/>
      <c r="I2483" s="611"/>
      <c r="J2483" s="612"/>
      <c r="K2483" s="26"/>
      <c r="L2483" s="24"/>
      <c r="M2483" s="26"/>
      <c r="N2483" s="613"/>
      <c r="Q2483" s="26"/>
      <c r="R2483" s="613"/>
    </row>
    <row r="2484">
      <c r="A2484" s="26"/>
      <c r="B2484" s="24"/>
      <c r="C2484" s="24"/>
      <c r="D2484" s="26"/>
      <c r="E2484" s="26"/>
      <c r="F2484" s="26"/>
      <c r="G2484" s="24"/>
      <c r="H2484" s="611"/>
      <c r="I2484" s="611"/>
      <c r="J2484" s="612"/>
      <c r="K2484" s="26"/>
      <c r="L2484" s="24"/>
      <c r="M2484" s="26"/>
      <c r="N2484" s="613"/>
      <c r="Q2484" s="26"/>
      <c r="R2484" s="613"/>
    </row>
    <row r="2485">
      <c r="A2485" s="26"/>
      <c r="B2485" s="24"/>
      <c r="C2485" s="24"/>
      <c r="D2485" s="26"/>
      <c r="E2485" s="26"/>
      <c r="F2485" s="26"/>
      <c r="G2485" s="24"/>
      <c r="H2485" s="611"/>
      <c r="I2485" s="611"/>
      <c r="J2485" s="612"/>
      <c r="K2485" s="26"/>
      <c r="L2485" s="24"/>
      <c r="M2485" s="26"/>
      <c r="N2485" s="613"/>
      <c r="Q2485" s="26"/>
      <c r="R2485" s="613"/>
    </row>
    <row r="2486">
      <c r="A2486" s="26"/>
      <c r="B2486" s="24"/>
      <c r="C2486" s="24"/>
      <c r="D2486" s="26"/>
      <c r="E2486" s="26"/>
      <c r="F2486" s="26"/>
      <c r="G2486" s="24"/>
      <c r="H2486" s="611"/>
      <c r="I2486" s="611"/>
      <c r="J2486" s="612"/>
      <c r="K2486" s="26"/>
      <c r="L2486" s="24"/>
      <c r="M2486" s="26"/>
      <c r="N2486" s="613"/>
      <c r="Q2486" s="26"/>
      <c r="R2486" s="613"/>
    </row>
    <row r="2487">
      <c r="A2487" s="26"/>
      <c r="B2487" s="24"/>
      <c r="C2487" s="24"/>
      <c r="D2487" s="26"/>
      <c r="E2487" s="26"/>
      <c r="F2487" s="26"/>
      <c r="G2487" s="24"/>
      <c r="H2487" s="611"/>
      <c r="I2487" s="611"/>
      <c r="J2487" s="612"/>
      <c r="K2487" s="26"/>
      <c r="L2487" s="24"/>
      <c r="M2487" s="26"/>
      <c r="N2487" s="613"/>
      <c r="Q2487" s="26"/>
      <c r="R2487" s="613"/>
    </row>
    <row r="2488">
      <c r="A2488" s="26"/>
      <c r="B2488" s="24"/>
      <c r="C2488" s="24"/>
      <c r="D2488" s="26"/>
      <c r="E2488" s="26"/>
      <c r="F2488" s="26"/>
      <c r="G2488" s="24"/>
      <c r="H2488" s="611"/>
      <c r="I2488" s="611"/>
      <c r="J2488" s="612"/>
      <c r="K2488" s="26"/>
      <c r="L2488" s="24"/>
      <c r="M2488" s="26"/>
      <c r="N2488" s="613"/>
      <c r="Q2488" s="26"/>
      <c r="R2488" s="613"/>
    </row>
    <row r="2489">
      <c r="A2489" s="26"/>
      <c r="B2489" s="24"/>
      <c r="C2489" s="24"/>
      <c r="D2489" s="26"/>
      <c r="E2489" s="26"/>
      <c r="F2489" s="26"/>
      <c r="G2489" s="24"/>
      <c r="H2489" s="611"/>
      <c r="I2489" s="611"/>
      <c r="J2489" s="612"/>
      <c r="K2489" s="26"/>
      <c r="L2489" s="24"/>
      <c r="M2489" s="26"/>
      <c r="N2489" s="613"/>
      <c r="Q2489" s="26"/>
      <c r="R2489" s="613"/>
    </row>
    <row r="2490">
      <c r="A2490" s="26"/>
      <c r="B2490" s="24"/>
      <c r="C2490" s="24"/>
      <c r="D2490" s="26"/>
      <c r="E2490" s="26"/>
      <c r="F2490" s="26"/>
      <c r="G2490" s="24"/>
      <c r="H2490" s="611"/>
      <c r="I2490" s="611"/>
      <c r="J2490" s="612"/>
      <c r="K2490" s="26"/>
      <c r="L2490" s="24"/>
      <c r="M2490" s="26"/>
      <c r="N2490" s="613"/>
      <c r="Q2490" s="26"/>
      <c r="R2490" s="613"/>
    </row>
    <row r="2491">
      <c r="A2491" s="26"/>
      <c r="B2491" s="24"/>
      <c r="C2491" s="24"/>
      <c r="D2491" s="26"/>
      <c r="E2491" s="26"/>
      <c r="F2491" s="26"/>
      <c r="G2491" s="24"/>
      <c r="H2491" s="611"/>
      <c r="I2491" s="611"/>
      <c r="J2491" s="612"/>
      <c r="K2491" s="26"/>
      <c r="L2491" s="24"/>
      <c r="M2491" s="26"/>
      <c r="N2491" s="613"/>
      <c r="Q2491" s="26"/>
      <c r="R2491" s="613"/>
    </row>
    <row r="2492">
      <c r="A2492" s="26"/>
      <c r="B2492" s="24"/>
      <c r="C2492" s="24"/>
      <c r="D2492" s="26"/>
      <c r="E2492" s="26"/>
      <c r="F2492" s="26"/>
      <c r="G2492" s="24"/>
      <c r="H2492" s="611"/>
      <c r="I2492" s="611"/>
      <c r="J2492" s="612"/>
      <c r="K2492" s="26"/>
      <c r="L2492" s="24"/>
      <c r="M2492" s="26"/>
      <c r="N2492" s="613"/>
      <c r="Q2492" s="26"/>
      <c r="R2492" s="613"/>
    </row>
    <row r="2493">
      <c r="A2493" s="26"/>
      <c r="B2493" s="24"/>
      <c r="C2493" s="24"/>
      <c r="D2493" s="26"/>
      <c r="E2493" s="26"/>
      <c r="F2493" s="26"/>
      <c r="G2493" s="24"/>
      <c r="H2493" s="611"/>
      <c r="I2493" s="611"/>
      <c r="J2493" s="612"/>
      <c r="K2493" s="26"/>
      <c r="L2493" s="24"/>
      <c r="M2493" s="26"/>
      <c r="N2493" s="613"/>
      <c r="Q2493" s="26"/>
      <c r="R2493" s="613"/>
    </row>
    <row r="2494">
      <c r="A2494" s="26"/>
      <c r="B2494" s="24"/>
      <c r="C2494" s="24"/>
      <c r="D2494" s="26"/>
      <c r="E2494" s="26"/>
      <c r="F2494" s="26"/>
      <c r="G2494" s="24"/>
      <c r="H2494" s="611"/>
      <c r="I2494" s="611"/>
      <c r="J2494" s="612"/>
      <c r="K2494" s="26"/>
      <c r="L2494" s="24"/>
      <c r="M2494" s="26"/>
      <c r="N2494" s="613"/>
      <c r="Q2494" s="26"/>
      <c r="R2494" s="613"/>
    </row>
    <row r="2495">
      <c r="A2495" s="26"/>
      <c r="B2495" s="24"/>
      <c r="C2495" s="24"/>
      <c r="D2495" s="26"/>
      <c r="E2495" s="26"/>
      <c r="F2495" s="26"/>
      <c r="G2495" s="24"/>
      <c r="H2495" s="611"/>
      <c r="I2495" s="611"/>
      <c r="J2495" s="612"/>
      <c r="K2495" s="26"/>
      <c r="L2495" s="24"/>
      <c r="M2495" s="26"/>
      <c r="N2495" s="613"/>
      <c r="Q2495" s="26"/>
      <c r="R2495" s="613"/>
    </row>
    <row r="2496">
      <c r="A2496" s="26"/>
      <c r="B2496" s="24"/>
      <c r="C2496" s="24"/>
      <c r="D2496" s="26"/>
      <c r="E2496" s="26"/>
      <c r="F2496" s="26"/>
      <c r="G2496" s="24"/>
      <c r="H2496" s="611"/>
      <c r="I2496" s="611"/>
      <c r="J2496" s="612"/>
      <c r="K2496" s="26"/>
      <c r="L2496" s="24"/>
      <c r="M2496" s="26"/>
      <c r="N2496" s="613"/>
      <c r="Q2496" s="26"/>
      <c r="R2496" s="613"/>
    </row>
    <row r="2497">
      <c r="A2497" s="26"/>
      <c r="B2497" s="24"/>
      <c r="C2497" s="24"/>
      <c r="D2497" s="26"/>
      <c r="E2497" s="26"/>
      <c r="F2497" s="26"/>
      <c r="G2497" s="24"/>
      <c r="H2497" s="611"/>
      <c r="I2497" s="611"/>
      <c r="J2497" s="612"/>
      <c r="K2497" s="26"/>
      <c r="L2497" s="24"/>
      <c r="M2497" s="26"/>
      <c r="N2497" s="613"/>
      <c r="Q2497" s="26"/>
      <c r="R2497" s="613"/>
    </row>
    <row r="2498">
      <c r="A2498" s="26"/>
      <c r="B2498" s="24"/>
      <c r="C2498" s="24"/>
      <c r="D2498" s="26"/>
      <c r="E2498" s="26"/>
      <c r="F2498" s="26"/>
      <c r="G2498" s="24"/>
      <c r="H2498" s="611"/>
      <c r="I2498" s="611"/>
      <c r="J2498" s="612"/>
      <c r="K2498" s="26"/>
      <c r="L2498" s="24"/>
      <c r="M2498" s="26"/>
      <c r="N2498" s="613"/>
      <c r="Q2498" s="26"/>
      <c r="R2498" s="613"/>
    </row>
    <row r="2499">
      <c r="A2499" s="26"/>
      <c r="B2499" s="24"/>
      <c r="C2499" s="24"/>
      <c r="D2499" s="26"/>
      <c r="E2499" s="26"/>
      <c r="F2499" s="26"/>
      <c r="G2499" s="24"/>
      <c r="H2499" s="611"/>
      <c r="I2499" s="611"/>
      <c r="J2499" s="612"/>
      <c r="K2499" s="26"/>
      <c r="L2499" s="24"/>
      <c r="M2499" s="26"/>
      <c r="N2499" s="613"/>
      <c r="Q2499" s="26"/>
      <c r="R2499" s="613"/>
    </row>
    <row r="2500">
      <c r="A2500" s="26"/>
      <c r="B2500" s="24"/>
      <c r="C2500" s="24"/>
      <c r="D2500" s="26"/>
      <c r="E2500" s="26"/>
      <c r="F2500" s="26"/>
      <c r="G2500" s="24"/>
      <c r="H2500" s="611"/>
      <c r="I2500" s="611"/>
      <c r="J2500" s="612"/>
      <c r="K2500" s="26"/>
      <c r="L2500" s="24"/>
      <c r="M2500" s="26"/>
      <c r="N2500" s="613"/>
      <c r="Q2500" s="26"/>
      <c r="R2500" s="613"/>
    </row>
    <row r="2501">
      <c r="A2501" s="26"/>
      <c r="B2501" s="24"/>
      <c r="C2501" s="24"/>
      <c r="D2501" s="26"/>
      <c r="E2501" s="26"/>
      <c r="F2501" s="26"/>
      <c r="G2501" s="24"/>
      <c r="H2501" s="611"/>
      <c r="I2501" s="611"/>
      <c r="J2501" s="612"/>
      <c r="K2501" s="26"/>
      <c r="L2501" s="24"/>
      <c r="M2501" s="26"/>
      <c r="N2501" s="613"/>
      <c r="Q2501" s="26"/>
      <c r="R2501" s="613"/>
    </row>
    <row r="2502">
      <c r="A2502" s="26"/>
      <c r="B2502" s="24"/>
      <c r="C2502" s="24"/>
      <c r="D2502" s="26"/>
      <c r="E2502" s="26"/>
      <c r="F2502" s="26"/>
      <c r="G2502" s="24"/>
      <c r="H2502" s="611"/>
      <c r="I2502" s="611"/>
      <c r="J2502" s="612"/>
      <c r="K2502" s="26"/>
      <c r="L2502" s="24"/>
      <c r="M2502" s="26"/>
      <c r="N2502" s="613"/>
      <c r="Q2502" s="26"/>
      <c r="R2502" s="613"/>
    </row>
    <row r="2503">
      <c r="A2503" s="26"/>
      <c r="B2503" s="24"/>
      <c r="C2503" s="24"/>
      <c r="D2503" s="26"/>
      <c r="E2503" s="26"/>
      <c r="F2503" s="26"/>
      <c r="G2503" s="24"/>
      <c r="H2503" s="611"/>
      <c r="I2503" s="611"/>
      <c r="J2503" s="612"/>
      <c r="K2503" s="26"/>
      <c r="L2503" s="24"/>
      <c r="M2503" s="26"/>
      <c r="N2503" s="613"/>
      <c r="Q2503" s="26"/>
      <c r="R2503" s="613"/>
    </row>
    <row r="2504">
      <c r="A2504" s="26"/>
      <c r="B2504" s="24"/>
      <c r="C2504" s="24"/>
      <c r="D2504" s="26"/>
      <c r="E2504" s="26"/>
      <c r="F2504" s="26"/>
      <c r="G2504" s="24"/>
      <c r="H2504" s="611"/>
      <c r="I2504" s="611"/>
      <c r="J2504" s="612"/>
      <c r="K2504" s="26"/>
      <c r="L2504" s="24"/>
      <c r="M2504" s="26"/>
      <c r="N2504" s="613"/>
      <c r="Q2504" s="26"/>
      <c r="R2504" s="613"/>
    </row>
    <row r="2505">
      <c r="A2505" s="26"/>
      <c r="B2505" s="24"/>
      <c r="C2505" s="24"/>
      <c r="D2505" s="26"/>
      <c r="E2505" s="26"/>
      <c r="F2505" s="26"/>
      <c r="G2505" s="24"/>
      <c r="H2505" s="611"/>
      <c r="I2505" s="611"/>
      <c r="J2505" s="612"/>
      <c r="K2505" s="26"/>
      <c r="L2505" s="24"/>
      <c r="M2505" s="26"/>
      <c r="N2505" s="613"/>
      <c r="Q2505" s="26"/>
      <c r="R2505" s="613"/>
    </row>
    <row r="2506">
      <c r="A2506" s="26"/>
      <c r="B2506" s="24"/>
      <c r="C2506" s="24"/>
      <c r="D2506" s="26"/>
      <c r="E2506" s="26"/>
      <c r="F2506" s="26"/>
      <c r="G2506" s="24"/>
      <c r="H2506" s="611"/>
      <c r="I2506" s="611"/>
      <c r="J2506" s="612"/>
      <c r="K2506" s="26"/>
      <c r="L2506" s="24"/>
      <c r="M2506" s="26"/>
      <c r="N2506" s="613"/>
      <c r="Q2506" s="26"/>
      <c r="R2506" s="613"/>
    </row>
    <row r="2507">
      <c r="A2507" s="26"/>
      <c r="B2507" s="24"/>
      <c r="C2507" s="24"/>
      <c r="D2507" s="26"/>
      <c r="E2507" s="26"/>
      <c r="F2507" s="26"/>
      <c r="G2507" s="24"/>
      <c r="H2507" s="611"/>
      <c r="I2507" s="611"/>
      <c r="J2507" s="612"/>
      <c r="K2507" s="26"/>
      <c r="L2507" s="24"/>
      <c r="M2507" s="26"/>
      <c r="N2507" s="613"/>
      <c r="Q2507" s="26"/>
      <c r="R2507" s="613"/>
    </row>
    <row r="2508">
      <c r="A2508" s="26"/>
      <c r="B2508" s="24"/>
      <c r="C2508" s="24"/>
      <c r="D2508" s="26"/>
      <c r="E2508" s="26"/>
      <c r="F2508" s="26"/>
      <c r="G2508" s="24"/>
      <c r="H2508" s="611"/>
      <c r="I2508" s="611"/>
      <c r="J2508" s="612"/>
      <c r="K2508" s="26"/>
      <c r="L2508" s="24"/>
      <c r="M2508" s="26"/>
      <c r="N2508" s="613"/>
      <c r="Q2508" s="26"/>
      <c r="R2508" s="613"/>
    </row>
    <row r="2509">
      <c r="A2509" s="26"/>
      <c r="B2509" s="24"/>
      <c r="C2509" s="24"/>
      <c r="D2509" s="26"/>
      <c r="E2509" s="26"/>
      <c r="F2509" s="26"/>
      <c r="G2509" s="24"/>
      <c r="H2509" s="611"/>
      <c r="I2509" s="611"/>
      <c r="J2509" s="612"/>
      <c r="K2509" s="26"/>
      <c r="L2509" s="24"/>
      <c r="M2509" s="26"/>
      <c r="N2509" s="613"/>
      <c r="Q2509" s="26"/>
      <c r="R2509" s="613"/>
    </row>
    <row r="2510">
      <c r="A2510" s="26"/>
      <c r="B2510" s="24"/>
      <c r="C2510" s="24"/>
      <c r="D2510" s="26"/>
      <c r="E2510" s="26"/>
      <c r="F2510" s="26"/>
      <c r="G2510" s="24"/>
      <c r="H2510" s="611"/>
      <c r="I2510" s="611"/>
      <c r="J2510" s="612"/>
      <c r="K2510" s="26"/>
      <c r="L2510" s="24"/>
      <c r="M2510" s="26"/>
      <c r="N2510" s="613"/>
      <c r="Q2510" s="26"/>
      <c r="R2510" s="613"/>
    </row>
    <row r="2511">
      <c r="A2511" s="26"/>
      <c r="B2511" s="24"/>
      <c r="C2511" s="24"/>
      <c r="D2511" s="26"/>
      <c r="E2511" s="26"/>
      <c r="F2511" s="26"/>
      <c r="G2511" s="24"/>
      <c r="H2511" s="611"/>
      <c r="I2511" s="611"/>
      <c r="J2511" s="612"/>
      <c r="K2511" s="26"/>
      <c r="L2511" s="24"/>
      <c r="M2511" s="26"/>
      <c r="N2511" s="613"/>
      <c r="Q2511" s="26"/>
      <c r="R2511" s="613"/>
    </row>
    <row r="2512">
      <c r="A2512" s="26"/>
      <c r="B2512" s="24"/>
      <c r="C2512" s="24"/>
      <c r="D2512" s="26"/>
      <c r="E2512" s="26"/>
      <c r="F2512" s="26"/>
      <c r="G2512" s="24"/>
      <c r="H2512" s="611"/>
      <c r="I2512" s="611"/>
      <c r="J2512" s="612"/>
      <c r="K2512" s="26"/>
      <c r="L2512" s="24"/>
      <c r="M2512" s="26"/>
      <c r="N2512" s="613"/>
      <c r="Q2512" s="26"/>
      <c r="R2512" s="613"/>
    </row>
    <row r="2513">
      <c r="A2513" s="26"/>
      <c r="B2513" s="24"/>
      <c r="C2513" s="24"/>
      <c r="D2513" s="26"/>
      <c r="E2513" s="26"/>
      <c r="F2513" s="26"/>
      <c r="G2513" s="24"/>
      <c r="H2513" s="611"/>
      <c r="I2513" s="611"/>
      <c r="J2513" s="612"/>
      <c r="K2513" s="26"/>
      <c r="L2513" s="24"/>
      <c r="M2513" s="26"/>
      <c r="N2513" s="613"/>
      <c r="Q2513" s="26"/>
      <c r="R2513" s="613"/>
    </row>
    <row r="2514">
      <c r="A2514" s="26"/>
      <c r="B2514" s="24"/>
      <c r="C2514" s="24"/>
      <c r="D2514" s="26"/>
      <c r="E2514" s="26"/>
      <c r="F2514" s="26"/>
      <c r="G2514" s="24"/>
      <c r="H2514" s="611"/>
      <c r="I2514" s="611"/>
      <c r="J2514" s="612"/>
      <c r="K2514" s="26"/>
      <c r="L2514" s="24"/>
      <c r="M2514" s="26"/>
      <c r="N2514" s="613"/>
      <c r="Q2514" s="26"/>
      <c r="R2514" s="613"/>
    </row>
    <row r="2515">
      <c r="A2515" s="26"/>
      <c r="B2515" s="24"/>
      <c r="C2515" s="24"/>
      <c r="D2515" s="26"/>
      <c r="E2515" s="26"/>
      <c r="F2515" s="26"/>
      <c r="G2515" s="24"/>
      <c r="H2515" s="611"/>
      <c r="I2515" s="611"/>
      <c r="J2515" s="612"/>
      <c r="K2515" s="26"/>
      <c r="L2515" s="24"/>
      <c r="M2515" s="26"/>
      <c r="N2515" s="613"/>
      <c r="Q2515" s="26"/>
      <c r="R2515" s="613"/>
    </row>
    <row r="2516">
      <c r="A2516" s="26"/>
      <c r="B2516" s="24"/>
      <c r="C2516" s="24"/>
      <c r="D2516" s="26"/>
      <c r="E2516" s="26"/>
      <c r="F2516" s="26"/>
      <c r="G2516" s="24"/>
      <c r="H2516" s="611"/>
      <c r="I2516" s="611"/>
      <c r="J2516" s="612"/>
      <c r="K2516" s="26"/>
      <c r="L2516" s="24"/>
      <c r="M2516" s="26"/>
      <c r="N2516" s="613"/>
      <c r="Q2516" s="26"/>
      <c r="R2516" s="613"/>
    </row>
    <row r="2517">
      <c r="A2517" s="26"/>
      <c r="B2517" s="24"/>
      <c r="C2517" s="24"/>
      <c r="D2517" s="26"/>
      <c r="E2517" s="26"/>
      <c r="F2517" s="26"/>
      <c r="G2517" s="24"/>
      <c r="H2517" s="611"/>
      <c r="I2517" s="611"/>
      <c r="J2517" s="612"/>
      <c r="K2517" s="26"/>
      <c r="L2517" s="24"/>
      <c r="M2517" s="26"/>
      <c r="N2517" s="613"/>
      <c r="Q2517" s="26"/>
      <c r="R2517" s="613"/>
    </row>
    <row r="2518">
      <c r="A2518" s="26"/>
      <c r="B2518" s="24"/>
      <c r="C2518" s="24"/>
      <c r="D2518" s="26"/>
      <c r="E2518" s="26"/>
      <c r="F2518" s="26"/>
      <c r="G2518" s="24"/>
      <c r="H2518" s="611"/>
      <c r="I2518" s="611"/>
      <c r="J2518" s="612"/>
      <c r="K2518" s="26"/>
      <c r="L2518" s="24"/>
      <c r="M2518" s="26"/>
      <c r="N2518" s="613"/>
      <c r="Q2518" s="26"/>
      <c r="R2518" s="613"/>
    </row>
    <row r="2519">
      <c r="A2519" s="26"/>
      <c r="B2519" s="24"/>
      <c r="C2519" s="24"/>
      <c r="D2519" s="26"/>
      <c r="E2519" s="26"/>
      <c r="F2519" s="26"/>
      <c r="G2519" s="24"/>
      <c r="H2519" s="611"/>
      <c r="I2519" s="611"/>
      <c r="J2519" s="612"/>
      <c r="K2519" s="26"/>
      <c r="L2519" s="24"/>
      <c r="M2519" s="26"/>
      <c r="N2519" s="613"/>
      <c r="Q2519" s="26"/>
      <c r="R2519" s="613"/>
    </row>
    <row r="2520">
      <c r="A2520" s="26"/>
      <c r="B2520" s="24"/>
      <c r="C2520" s="24"/>
      <c r="D2520" s="26"/>
      <c r="E2520" s="26"/>
      <c r="F2520" s="26"/>
      <c r="G2520" s="24"/>
      <c r="H2520" s="611"/>
      <c r="I2520" s="611"/>
      <c r="J2520" s="612"/>
      <c r="K2520" s="26"/>
      <c r="L2520" s="24"/>
      <c r="M2520" s="26"/>
      <c r="N2520" s="613"/>
      <c r="Q2520" s="26"/>
      <c r="R2520" s="613"/>
    </row>
    <row r="2521">
      <c r="A2521" s="26"/>
      <c r="B2521" s="24"/>
      <c r="C2521" s="24"/>
      <c r="D2521" s="26"/>
      <c r="E2521" s="26"/>
      <c r="F2521" s="26"/>
      <c r="G2521" s="24"/>
      <c r="H2521" s="611"/>
      <c r="I2521" s="611"/>
      <c r="J2521" s="612"/>
      <c r="K2521" s="26"/>
      <c r="L2521" s="24"/>
      <c r="M2521" s="26"/>
      <c r="N2521" s="613"/>
      <c r="Q2521" s="26"/>
      <c r="R2521" s="613"/>
    </row>
    <row r="2522">
      <c r="A2522" s="26"/>
      <c r="B2522" s="24"/>
      <c r="C2522" s="24"/>
      <c r="D2522" s="26"/>
      <c r="E2522" s="26"/>
      <c r="F2522" s="26"/>
      <c r="G2522" s="24"/>
      <c r="H2522" s="611"/>
      <c r="I2522" s="611"/>
      <c r="J2522" s="612"/>
      <c r="K2522" s="26"/>
      <c r="L2522" s="24"/>
      <c r="M2522" s="26"/>
      <c r="N2522" s="613"/>
      <c r="Q2522" s="26"/>
      <c r="R2522" s="613"/>
    </row>
    <row r="2523">
      <c r="A2523" s="26"/>
      <c r="B2523" s="24"/>
      <c r="C2523" s="24"/>
      <c r="D2523" s="26"/>
      <c r="E2523" s="26"/>
      <c r="F2523" s="26"/>
      <c r="G2523" s="24"/>
      <c r="H2523" s="611"/>
      <c r="I2523" s="611"/>
      <c r="J2523" s="612"/>
      <c r="K2523" s="26"/>
      <c r="L2523" s="24"/>
      <c r="M2523" s="26"/>
      <c r="N2523" s="613"/>
      <c r="Q2523" s="26"/>
      <c r="R2523" s="613"/>
    </row>
    <row r="2524">
      <c r="A2524" s="26"/>
      <c r="B2524" s="24"/>
      <c r="C2524" s="24"/>
      <c r="D2524" s="26"/>
      <c r="E2524" s="26"/>
      <c r="F2524" s="26"/>
      <c r="G2524" s="24"/>
      <c r="H2524" s="611"/>
      <c r="I2524" s="611"/>
      <c r="J2524" s="612"/>
      <c r="K2524" s="26"/>
      <c r="L2524" s="24"/>
      <c r="M2524" s="26"/>
      <c r="N2524" s="613"/>
      <c r="Q2524" s="26"/>
      <c r="R2524" s="613"/>
    </row>
    <row r="2525">
      <c r="A2525" s="26"/>
      <c r="B2525" s="24"/>
      <c r="C2525" s="24"/>
      <c r="D2525" s="26"/>
      <c r="E2525" s="26"/>
      <c r="F2525" s="26"/>
      <c r="G2525" s="24"/>
      <c r="H2525" s="611"/>
      <c r="I2525" s="611"/>
      <c r="J2525" s="612"/>
      <c r="K2525" s="26"/>
      <c r="L2525" s="24"/>
      <c r="M2525" s="26"/>
      <c r="N2525" s="613"/>
      <c r="Q2525" s="26"/>
      <c r="R2525" s="613"/>
    </row>
    <row r="2526">
      <c r="A2526" s="26"/>
      <c r="B2526" s="24"/>
      <c r="C2526" s="24"/>
      <c r="D2526" s="26"/>
      <c r="E2526" s="26"/>
      <c r="F2526" s="26"/>
      <c r="G2526" s="24"/>
      <c r="H2526" s="611"/>
      <c r="I2526" s="611"/>
      <c r="J2526" s="612"/>
      <c r="K2526" s="26"/>
      <c r="L2526" s="24"/>
      <c r="M2526" s="26"/>
      <c r="N2526" s="613"/>
      <c r="Q2526" s="26"/>
      <c r="R2526" s="613"/>
    </row>
    <row r="2527">
      <c r="A2527" s="26"/>
      <c r="B2527" s="24"/>
      <c r="C2527" s="24"/>
      <c r="D2527" s="26"/>
      <c r="E2527" s="26"/>
      <c r="F2527" s="26"/>
      <c r="G2527" s="24"/>
      <c r="H2527" s="611"/>
      <c r="I2527" s="611"/>
      <c r="J2527" s="612"/>
      <c r="K2527" s="26"/>
      <c r="L2527" s="24"/>
      <c r="M2527" s="26"/>
      <c r="N2527" s="613"/>
      <c r="Q2527" s="26"/>
      <c r="R2527" s="613"/>
    </row>
    <row r="2528">
      <c r="A2528" s="26"/>
      <c r="B2528" s="24"/>
      <c r="C2528" s="24"/>
      <c r="D2528" s="26"/>
      <c r="E2528" s="26"/>
      <c r="F2528" s="26"/>
      <c r="G2528" s="24"/>
      <c r="H2528" s="611"/>
      <c r="I2528" s="611"/>
      <c r="J2528" s="612"/>
      <c r="K2528" s="26"/>
      <c r="L2528" s="24"/>
      <c r="M2528" s="26"/>
      <c r="N2528" s="613"/>
      <c r="Q2528" s="26"/>
      <c r="R2528" s="613"/>
    </row>
    <row r="2529">
      <c r="A2529" s="26"/>
      <c r="B2529" s="24"/>
      <c r="C2529" s="24"/>
      <c r="D2529" s="26"/>
      <c r="E2529" s="26"/>
      <c r="F2529" s="26"/>
      <c r="G2529" s="24"/>
      <c r="H2529" s="611"/>
      <c r="I2529" s="611"/>
      <c r="J2529" s="612"/>
      <c r="K2529" s="26"/>
      <c r="L2529" s="24"/>
      <c r="M2529" s="26"/>
      <c r="N2529" s="613"/>
      <c r="Q2529" s="26"/>
      <c r="R2529" s="613"/>
    </row>
    <row r="2530">
      <c r="A2530" s="26"/>
      <c r="B2530" s="24"/>
      <c r="C2530" s="24"/>
      <c r="D2530" s="26"/>
      <c r="E2530" s="26"/>
      <c r="F2530" s="26"/>
      <c r="G2530" s="24"/>
      <c r="H2530" s="611"/>
      <c r="I2530" s="611"/>
      <c r="J2530" s="612"/>
      <c r="K2530" s="26"/>
      <c r="L2530" s="24"/>
      <c r="M2530" s="26"/>
      <c r="N2530" s="613"/>
      <c r="Q2530" s="26"/>
      <c r="R2530" s="613"/>
    </row>
    <row r="2531">
      <c r="A2531" s="26"/>
      <c r="B2531" s="24"/>
      <c r="C2531" s="24"/>
      <c r="D2531" s="26"/>
      <c r="E2531" s="26"/>
      <c r="F2531" s="26"/>
      <c r="G2531" s="24"/>
      <c r="H2531" s="611"/>
      <c r="I2531" s="611"/>
      <c r="J2531" s="612"/>
      <c r="K2531" s="26"/>
      <c r="L2531" s="24"/>
      <c r="M2531" s="26"/>
      <c r="N2531" s="613"/>
      <c r="Q2531" s="26"/>
      <c r="R2531" s="613"/>
    </row>
    <row r="2532">
      <c r="A2532" s="26"/>
      <c r="B2532" s="24"/>
      <c r="C2532" s="24"/>
      <c r="D2532" s="26"/>
      <c r="E2532" s="26"/>
      <c r="F2532" s="26"/>
      <c r="G2532" s="24"/>
      <c r="H2532" s="611"/>
      <c r="I2532" s="611"/>
      <c r="J2532" s="612"/>
      <c r="K2532" s="26"/>
      <c r="L2532" s="24"/>
      <c r="M2532" s="26"/>
      <c r="N2532" s="613"/>
      <c r="Q2532" s="26"/>
      <c r="R2532" s="613"/>
    </row>
    <row r="2533">
      <c r="A2533" s="26"/>
      <c r="B2533" s="24"/>
      <c r="C2533" s="24"/>
      <c r="D2533" s="26"/>
      <c r="E2533" s="26"/>
      <c r="F2533" s="26"/>
      <c r="G2533" s="24"/>
      <c r="H2533" s="611"/>
      <c r="I2533" s="611"/>
      <c r="J2533" s="612"/>
      <c r="K2533" s="26"/>
      <c r="L2533" s="24"/>
      <c r="M2533" s="26"/>
      <c r="N2533" s="613"/>
      <c r="Q2533" s="26"/>
      <c r="R2533" s="613"/>
    </row>
    <row r="2534">
      <c r="A2534" s="26"/>
      <c r="B2534" s="24"/>
      <c r="C2534" s="24"/>
      <c r="D2534" s="26"/>
      <c r="E2534" s="26"/>
      <c r="F2534" s="26"/>
      <c r="G2534" s="24"/>
      <c r="H2534" s="611"/>
      <c r="I2534" s="611"/>
      <c r="J2534" s="612"/>
      <c r="K2534" s="26"/>
      <c r="L2534" s="24"/>
      <c r="M2534" s="26"/>
      <c r="N2534" s="613"/>
      <c r="Q2534" s="26"/>
      <c r="R2534" s="613"/>
    </row>
    <row r="2535">
      <c r="A2535" s="26"/>
      <c r="B2535" s="24"/>
      <c r="C2535" s="24"/>
      <c r="D2535" s="26"/>
      <c r="E2535" s="26"/>
      <c r="F2535" s="26"/>
      <c r="G2535" s="24"/>
      <c r="H2535" s="611"/>
      <c r="I2535" s="611"/>
      <c r="J2535" s="612"/>
      <c r="K2535" s="26"/>
      <c r="L2535" s="24"/>
      <c r="M2535" s="26"/>
      <c r="N2535" s="613"/>
      <c r="Q2535" s="26"/>
      <c r="R2535" s="613"/>
    </row>
    <row r="2536">
      <c r="A2536" s="26"/>
      <c r="B2536" s="24"/>
      <c r="C2536" s="24"/>
      <c r="D2536" s="26"/>
      <c r="E2536" s="26"/>
      <c r="F2536" s="26"/>
      <c r="G2536" s="24"/>
      <c r="H2536" s="611"/>
      <c r="I2536" s="611"/>
      <c r="J2536" s="612"/>
      <c r="K2536" s="26"/>
      <c r="L2536" s="24"/>
      <c r="M2536" s="26"/>
      <c r="N2536" s="613"/>
      <c r="Q2536" s="26"/>
      <c r="R2536" s="613"/>
    </row>
    <row r="2537">
      <c r="A2537" s="26"/>
      <c r="B2537" s="24"/>
      <c r="C2537" s="24"/>
      <c r="D2537" s="26"/>
      <c r="E2537" s="26"/>
      <c r="F2537" s="26"/>
      <c r="G2537" s="24"/>
      <c r="H2537" s="611"/>
      <c r="I2537" s="611"/>
      <c r="J2537" s="612"/>
      <c r="K2537" s="26"/>
      <c r="L2537" s="24"/>
      <c r="M2537" s="26"/>
      <c r="N2537" s="613"/>
      <c r="Q2537" s="26"/>
      <c r="R2537" s="613"/>
    </row>
    <row r="2538">
      <c r="A2538" s="26"/>
      <c r="B2538" s="24"/>
      <c r="C2538" s="24"/>
      <c r="D2538" s="26"/>
      <c r="E2538" s="26"/>
      <c r="F2538" s="26"/>
      <c r="G2538" s="24"/>
      <c r="H2538" s="611"/>
      <c r="I2538" s="611"/>
      <c r="J2538" s="612"/>
      <c r="K2538" s="26"/>
      <c r="L2538" s="24"/>
      <c r="M2538" s="26"/>
      <c r="N2538" s="613"/>
      <c r="Q2538" s="26"/>
      <c r="R2538" s="613"/>
    </row>
    <row r="2539">
      <c r="A2539" s="26"/>
      <c r="B2539" s="24"/>
      <c r="C2539" s="24"/>
      <c r="D2539" s="26"/>
      <c r="E2539" s="26"/>
      <c r="F2539" s="26"/>
      <c r="G2539" s="24"/>
      <c r="H2539" s="611"/>
      <c r="I2539" s="611"/>
      <c r="J2539" s="612"/>
      <c r="K2539" s="26"/>
      <c r="L2539" s="24"/>
      <c r="M2539" s="26"/>
      <c r="N2539" s="613"/>
      <c r="Q2539" s="26"/>
      <c r="R2539" s="613"/>
    </row>
    <row r="2540">
      <c r="A2540" s="26"/>
      <c r="B2540" s="24"/>
      <c r="C2540" s="24"/>
      <c r="D2540" s="26"/>
      <c r="E2540" s="26"/>
      <c r="F2540" s="26"/>
      <c r="G2540" s="24"/>
      <c r="H2540" s="611"/>
      <c r="I2540" s="611"/>
      <c r="J2540" s="612"/>
      <c r="K2540" s="26"/>
      <c r="L2540" s="24"/>
      <c r="M2540" s="26"/>
      <c r="N2540" s="613"/>
      <c r="Q2540" s="26"/>
      <c r="R2540" s="613"/>
    </row>
    <row r="2541">
      <c r="A2541" s="26"/>
      <c r="B2541" s="24"/>
      <c r="C2541" s="24"/>
      <c r="D2541" s="26"/>
      <c r="E2541" s="26"/>
      <c r="F2541" s="26"/>
      <c r="G2541" s="24"/>
      <c r="H2541" s="611"/>
      <c r="I2541" s="611"/>
      <c r="J2541" s="612"/>
      <c r="K2541" s="26"/>
      <c r="L2541" s="24"/>
      <c r="M2541" s="26"/>
      <c r="N2541" s="613"/>
      <c r="Q2541" s="26"/>
      <c r="R2541" s="613"/>
    </row>
    <row r="2542">
      <c r="A2542" s="26"/>
      <c r="B2542" s="24"/>
      <c r="C2542" s="24"/>
      <c r="D2542" s="26"/>
      <c r="E2542" s="26"/>
      <c r="F2542" s="26"/>
      <c r="G2542" s="24"/>
      <c r="H2542" s="611"/>
      <c r="I2542" s="611"/>
      <c r="J2542" s="612"/>
      <c r="K2542" s="26"/>
      <c r="L2542" s="24"/>
      <c r="M2542" s="26"/>
      <c r="N2542" s="613"/>
      <c r="Q2542" s="26"/>
      <c r="R2542" s="613"/>
    </row>
    <row r="2543">
      <c r="A2543" s="26"/>
      <c r="B2543" s="24"/>
      <c r="C2543" s="24"/>
      <c r="D2543" s="26"/>
      <c r="E2543" s="26"/>
      <c r="F2543" s="26"/>
      <c r="G2543" s="24"/>
      <c r="H2543" s="611"/>
      <c r="I2543" s="611"/>
      <c r="J2543" s="612"/>
      <c r="K2543" s="26"/>
      <c r="L2543" s="24"/>
      <c r="M2543" s="26"/>
      <c r="N2543" s="613"/>
      <c r="Q2543" s="26"/>
      <c r="R2543" s="613"/>
    </row>
    <row r="2544">
      <c r="A2544" s="26"/>
      <c r="B2544" s="24"/>
      <c r="C2544" s="24"/>
      <c r="D2544" s="26"/>
      <c r="E2544" s="26"/>
      <c r="F2544" s="26"/>
      <c r="G2544" s="24"/>
      <c r="H2544" s="611"/>
      <c r="I2544" s="611"/>
      <c r="J2544" s="612"/>
      <c r="K2544" s="26"/>
      <c r="L2544" s="24"/>
      <c r="M2544" s="26"/>
      <c r="N2544" s="613"/>
      <c r="Q2544" s="26"/>
      <c r="R2544" s="613"/>
    </row>
    <row r="2545">
      <c r="A2545" s="26"/>
      <c r="B2545" s="24"/>
      <c r="C2545" s="24"/>
      <c r="D2545" s="26"/>
      <c r="E2545" s="26"/>
      <c r="F2545" s="26"/>
      <c r="G2545" s="24"/>
      <c r="H2545" s="611"/>
      <c r="I2545" s="611"/>
      <c r="J2545" s="612"/>
      <c r="K2545" s="26"/>
      <c r="L2545" s="24"/>
      <c r="M2545" s="26"/>
      <c r="N2545" s="613"/>
      <c r="Q2545" s="26"/>
      <c r="R2545" s="613"/>
    </row>
    <row r="2546">
      <c r="A2546" s="26"/>
      <c r="B2546" s="24"/>
      <c r="C2546" s="24"/>
      <c r="D2546" s="26"/>
      <c r="E2546" s="26"/>
      <c r="F2546" s="26"/>
      <c r="G2546" s="24"/>
      <c r="H2546" s="611"/>
      <c r="I2546" s="611"/>
      <c r="J2546" s="612"/>
      <c r="K2546" s="26"/>
      <c r="L2546" s="24"/>
      <c r="M2546" s="26"/>
      <c r="N2546" s="613"/>
      <c r="Q2546" s="26"/>
      <c r="R2546" s="613"/>
    </row>
    <row r="2547">
      <c r="A2547" s="26"/>
      <c r="B2547" s="24"/>
      <c r="C2547" s="24"/>
      <c r="D2547" s="26"/>
      <c r="E2547" s="26"/>
      <c r="F2547" s="26"/>
      <c r="G2547" s="24"/>
      <c r="H2547" s="611"/>
      <c r="I2547" s="611"/>
      <c r="J2547" s="612"/>
      <c r="K2547" s="26"/>
      <c r="L2547" s="24"/>
      <c r="M2547" s="26"/>
      <c r="N2547" s="613"/>
      <c r="Q2547" s="26"/>
      <c r="R2547" s="613"/>
    </row>
    <row r="2548">
      <c r="A2548" s="26"/>
      <c r="B2548" s="24"/>
      <c r="C2548" s="24"/>
      <c r="D2548" s="26"/>
      <c r="E2548" s="26"/>
      <c r="F2548" s="26"/>
      <c r="G2548" s="24"/>
      <c r="H2548" s="611"/>
      <c r="I2548" s="611"/>
      <c r="J2548" s="612"/>
      <c r="K2548" s="26"/>
      <c r="L2548" s="24"/>
      <c r="M2548" s="26"/>
      <c r="N2548" s="613"/>
      <c r="Q2548" s="26"/>
      <c r="R2548" s="613"/>
    </row>
    <row r="2549">
      <c r="A2549" s="26"/>
      <c r="B2549" s="24"/>
      <c r="C2549" s="24"/>
      <c r="D2549" s="26"/>
      <c r="E2549" s="26"/>
      <c r="F2549" s="26"/>
      <c r="G2549" s="24"/>
      <c r="H2549" s="611"/>
      <c r="I2549" s="611"/>
      <c r="J2549" s="612"/>
      <c r="K2549" s="26"/>
      <c r="L2549" s="24"/>
      <c r="M2549" s="26"/>
      <c r="N2549" s="613"/>
      <c r="Q2549" s="26"/>
      <c r="R2549" s="613"/>
    </row>
    <row r="2550">
      <c r="A2550" s="26"/>
      <c r="B2550" s="24"/>
      <c r="C2550" s="24"/>
      <c r="D2550" s="26"/>
      <c r="E2550" s="26"/>
      <c r="F2550" s="26"/>
      <c r="G2550" s="24"/>
      <c r="H2550" s="611"/>
      <c r="I2550" s="611"/>
      <c r="J2550" s="612"/>
      <c r="K2550" s="26"/>
      <c r="L2550" s="24"/>
      <c r="M2550" s="26"/>
      <c r="N2550" s="613"/>
      <c r="Q2550" s="26"/>
      <c r="R2550" s="613"/>
    </row>
    <row r="2551">
      <c r="A2551" s="26"/>
      <c r="B2551" s="24"/>
      <c r="C2551" s="24"/>
      <c r="D2551" s="26"/>
      <c r="E2551" s="26"/>
      <c r="F2551" s="26"/>
      <c r="G2551" s="24"/>
      <c r="H2551" s="611"/>
      <c r="I2551" s="611"/>
      <c r="J2551" s="612"/>
      <c r="K2551" s="26"/>
      <c r="L2551" s="24"/>
      <c r="M2551" s="26"/>
      <c r="N2551" s="613"/>
      <c r="Q2551" s="26"/>
      <c r="R2551" s="613"/>
    </row>
    <row r="2552">
      <c r="A2552" s="26"/>
      <c r="B2552" s="24"/>
      <c r="C2552" s="24"/>
      <c r="D2552" s="26"/>
      <c r="E2552" s="26"/>
      <c r="F2552" s="26"/>
      <c r="G2552" s="24"/>
      <c r="H2552" s="611"/>
      <c r="I2552" s="611"/>
      <c r="J2552" s="612"/>
      <c r="K2552" s="26"/>
      <c r="L2552" s="24"/>
      <c r="M2552" s="26"/>
      <c r="N2552" s="613"/>
      <c r="Q2552" s="26"/>
      <c r="R2552" s="613"/>
    </row>
    <row r="2553">
      <c r="A2553" s="26"/>
      <c r="B2553" s="24"/>
      <c r="C2553" s="24"/>
      <c r="D2553" s="26"/>
      <c r="E2553" s="26"/>
      <c r="F2553" s="26"/>
      <c r="G2553" s="24"/>
      <c r="H2553" s="611"/>
      <c r="I2553" s="611"/>
      <c r="J2553" s="612"/>
      <c r="K2553" s="26"/>
      <c r="L2553" s="24"/>
      <c r="M2553" s="26"/>
      <c r="N2553" s="613"/>
      <c r="Q2553" s="26"/>
      <c r="R2553" s="613"/>
    </row>
    <row r="2554">
      <c r="A2554" s="26"/>
      <c r="B2554" s="24"/>
      <c r="C2554" s="24"/>
      <c r="D2554" s="26"/>
      <c r="E2554" s="26"/>
      <c r="F2554" s="26"/>
      <c r="G2554" s="24"/>
      <c r="H2554" s="611"/>
      <c r="I2554" s="611"/>
      <c r="J2554" s="612"/>
      <c r="K2554" s="26"/>
      <c r="L2554" s="24"/>
      <c r="M2554" s="26"/>
      <c r="N2554" s="613"/>
      <c r="Q2554" s="26"/>
      <c r="R2554" s="613"/>
    </row>
    <row r="2555">
      <c r="A2555" s="26"/>
      <c r="B2555" s="24"/>
      <c r="C2555" s="24"/>
      <c r="D2555" s="26"/>
      <c r="E2555" s="26"/>
      <c r="F2555" s="26"/>
      <c r="G2555" s="24"/>
      <c r="H2555" s="611"/>
      <c r="I2555" s="611"/>
      <c r="J2555" s="612"/>
      <c r="K2555" s="26"/>
      <c r="L2555" s="24"/>
      <c r="M2555" s="26"/>
      <c r="N2555" s="613"/>
      <c r="Q2555" s="26"/>
      <c r="R2555" s="613"/>
    </row>
    <row r="2556">
      <c r="A2556" s="26"/>
      <c r="B2556" s="24"/>
      <c r="C2556" s="24"/>
      <c r="D2556" s="26"/>
      <c r="E2556" s="26"/>
      <c r="F2556" s="26"/>
      <c r="G2556" s="24"/>
      <c r="H2556" s="611"/>
      <c r="I2556" s="611"/>
      <c r="J2556" s="612"/>
      <c r="K2556" s="26"/>
      <c r="L2556" s="24"/>
      <c r="M2556" s="26"/>
      <c r="N2556" s="613"/>
      <c r="Q2556" s="26"/>
      <c r="R2556" s="613"/>
    </row>
    <row r="2557">
      <c r="A2557" s="26"/>
      <c r="B2557" s="24"/>
      <c r="C2557" s="24"/>
      <c r="D2557" s="26"/>
      <c r="E2557" s="26"/>
      <c r="F2557" s="26"/>
      <c r="G2557" s="24"/>
      <c r="H2557" s="611"/>
      <c r="I2557" s="611"/>
      <c r="J2557" s="612"/>
      <c r="K2557" s="26"/>
      <c r="L2557" s="24"/>
      <c r="M2557" s="26"/>
      <c r="N2557" s="613"/>
      <c r="Q2557" s="26"/>
      <c r="R2557" s="613"/>
    </row>
    <row r="2558">
      <c r="A2558" s="26"/>
      <c r="B2558" s="24"/>
      <c r="C2558" s="24"/>
      <c r="D2558" s="26"/>
      <c r="E2558" s="26"/>
      <c r="F2558" s="26"/>
      <c r="G2558" s="24"/>
      <c r="H2558" s="611"/>
      <c r="I2558" s="611"/>
      <c r="J2558" s="612"/>
      <c r="K2558" s="26"/>
      <c r="L2558" s="24"/>
      <c r="M2558" s="26"/>
      <c r="N2558" s="613"/>
      <c r="Q2558" s="26"/>
      <c r="R2558" s="613"/>
    </row>
    <row r="2559">
      <c r="A2559" s="26"/>
      <c r="B2559" s="24"/>
      <c r="C2559" s="24"/>
      <c r="D2559" s="26"/>
      <c r="E2559" s="26"/>
      <c r="F2559" s="26"/>
      <c r="G2559" s="24"/>
      <c r="H2559" s="611"/>
      <c r="I2559" s="611"/>
      <c r="J2559" s="612"/>
      <c r="K2559" s="26"/>
      <c r="L2559" s="24"/>
      <c r="M2559" s="26"/>
      <c r="N2559" s="613"/>
      <c r="Q2559" s="26"/>
      <c r="R2559" s="613"/>
    </row>
    <row r="2560">
      <c r="A2560" s="26"/>
      <c r="B2560" s="24"/>
      <c r="C2560" s="24"/>
      <c r="D2560" s="26"/>
      <c r="E2560" s="26"/>
      <c r="F2560" s="26"/>
      <c r="G2560" s="24"/>
      <c r="H2560" s="611"/>
      <c r="I2560" s="611"/>
      <c r="J2560" s="612"/>
      <c r="K2560" s="26"/>
      <c r="L2560" s="24"/>
      <c r="M2560" s="26"/>
      <c r="N2560" s="613"/>
      <c r="Q2560" s="26"/>
      <c r="R2560" s="613"/>
    </row>
    <row r="2561">
      <c r="A2561" s="26"/>
      <c r="B2561" s="24"/>
      <c r="C2561" s="24"/>
      <c r="D2561" s="26"/>
      <c r="E2561" s="26"/>
      <c r="F2561" s="26"/>
      <c r="G2561" s="24"/>
      <c r="H2561" s="611"/>
      <c r="I2561" s="611"/>
      <c r="J2561" s="612"/>
      <c r="K2561" s="26"/>
      <c r="L2561" s="24"/>
      <c r="M2561" s="26"/>
      <c r="N2561" s="613"/>
      <c r="Q2561" s="26"/>
      <c r="R2561" s="613"/>
    </row>
    <row r="2562">
      <c r="A2562" s="26"/>
      <c r="B2562" s="24"/>
      <c r="C2562" s="24"/>
      <c r="D2562" s="26"/>
      <c r="E2562" s="26"/>
      <c r="F2562" s="26"/>
      <c r="G2562" s="24"/>
      <c r="H2562" s="611"/>
      <c r="I2562" s="611"/>
      <c r="J2562" s="612"/>
      <c r="K2562" s="26"/>
      <c r="L2562" s="24"/>
      <c r="M2562" s="26"/>
      <c r="N2562" s="613"/>
      <c r="Q2562" s="26"/>
      <c r="R2562" s="613"/>
    </row>
    <row r="2563">
      <c r="A2563" s="26"/>
      <c r="B2563" s="24"/>
      <c r="C2563" s="24"/>
      <c r="D2563" s="26"/>
      <c r="E2563" s="26"/>
      <c r="F2563" s="26"/>
      <c r="G2563" s="24"/>
      <c r="H2563" s="611"/>
      <c r="I2563" s="611"/>
      <c r="J2563" s="612"/>
      <c r="K2563" s="26"/>
      <c r="L2563" s="24"/>
      <c r="M2563" s="26"/>
      <c r="N2563" s="613"/>
      <c r="Q2563" s="26"/>
      <c r="R2563" s="613"/>
    </row>
    <row r="2564">
      <c r="A2564" s="26"/>
      <c r="B2564" s="24"/>
      <c r="C2564" s="24"/>
      <c r="D2564" s="26"/>
      <c r="E2564" s="26"/>
      <c r="F2564" s="26"/>
      <c r="G2564" s="24"/>
      <c r="H2564" s="611"/>
      <c r="I2564" s="611"/>
      <c r="J2564" s="612"/>
      <c r="K2564" s="26"/>
      <c r="L2564" s="24"/>
      <c r="M2564" s="26"/>
      <c r="N2564" s="613"/>
      <c r="Q2564" s="26"/>
      <c r="R2564" s="613"/>
    </row>
    <row r="2565">
      <c r="A2565" s="26"/>
      <c r="B2565" s="24"/>
      <c r="C2565" s="24"/>
      <c r="D2565" s="26"/>
      <c r="E2565" s="26"/>
      <c r="F2565" s="26"/>
      <c r="G2565" s="24"/>
      <c r="H2565" s="611"/>
      <c r="I2565" s="611"/>
      <c r="J2565" s="612"/>
      <c r="K2565" s="26"/>
      <c r="L2565" s="24"/>
      <c r="M2565" s="26"/>
      <c r="N2565" s="613"/>
      <c r="Q2565" s="26"/>
      <c r="R2565" s="613"/>
    </row>
    <row r="2566">
      <c r="A2566" s="26"/>
      <c r="B2566" s="24"/>
      <c r="C2566" s="24"/>
      <c r="D2566" s="26"/>
      <c r="E2566" s="26"/>
      <c r="F2566" s="26"/>
      <c r="G2566" s="24"/>
      <c r="H2566" s="611"/>
      <c r="I2566" s="611"/>
      <c r="J2566" s="612"/>
      <c r="K2566" s="26"/>
      <c r="L2566" s="24"/>
      <c r="M2566" s="26"/>
      <c r="N2566" s="613"/>
      <c r="Q2566" s="26"/>
      <c r="R2566" s="613"/>
    </row>
    <row r="2567">
      <c r="A2567" s="26"/>
      <c r="B2567" s="24"/>
      <c r="C2567" s="24"/>
      <c r="D2567" s="26"/>
      <c r="E2567" s="26"/>
      <c r="F2567" s="26"/>
      <c r="G2567" s="24"/>
      <c r="H2567" s="611"/>
      <c r="I2567" s="611"/>
      <c r="J2567" s="612"/>
      <c r="K2567" s="26"/>
      <c r="L2567" s="24"/>
      <c r="M2567" s="26"/>
      <c r="N2567" s="613"/>
      <c r="Q2567" s="26"/>
      <c r="R2567" s="613"/>
    </row>
    <row r="2568">
      <c r="A2568" s="26"/>
      <c r="B2568" s="24"/>
      <c r="C2568" s="24"/>
      <c r="D2568" s="26"/>
      <c r="E2568" s="26"/>
      <c r="F2568" s="26"/>
      <c r="G2568" s="24"/>
      <c r="H2568" s="611"/>
      <c r="I2568" s="611"/>
      <c r="J2568" s="612"/>
      <c r="K2568" s="26"/>
      <c r="L2568" s="24"/>
      <c r="M2568" s="26"/>
      <c r="N2568" s="613"/>
      <c r="Q2568" s="26"/>
      <c r="R2568" s="613"/>
    </row>
    <row r="2569">
      <c r="A2569" s="26"/>
      <c r="B2569" s="24"/>
      <c r="C2569" s="24"/>
      <c r="D2569" s="26"/>
      <c r="E2569" s="26"/>
      <c r="F2569" s="26"/>
      <c r="G2569" s="24"/>
      <c r="H2569" s="611"/>
      <c r="I2569" s="611"/>
      <c r="J2569" s="612"/>
      <c r="K2569" s="26"/>
      <c r="L2569" s="24"/>
      <c r="M2569" s="26"/>
      <c r="N2569" s="613"/>
      <c r="Q2569" s="26"/>
      <c r="R2569" s="613"/>
    </row>
    <row r="2570">
      <c r="A2570" s="26"/>
      <c r="B2570" s="24"/>
      <c r="C2570" s="24"/>
      <c r="D2570" s="26"/>
      <c r="E2570" s="26"/>
      <c r="F2570" s="26"/>
      <c r="G2570" s="24"/>
      <c r="H2570" s="611"/>
      <c r="I2570" s="611"/>
      <c r="J2570" s="612"/>
      <c r="K2570" s="26"/>
      <c r="L2570" s="24"/>
      <c r="M2570" s="26"/>
      <c r="N2570" s="613"/>
      <c r="Q2570" s="26"/>
      <c r="R2570" s="613"/>
    </row>
    <row r="2571">
      <c r="A2571" s="26"/>
      <c r="B2571" s="24"/>
      <c r="C2571" s="24"/>
      <c r="D2571" s="26"/>
      <c r="E2571" s="26"/>
      <c r="F2571" s="26"/>
      <c r="G2571" s="24"/>
      <c r="H2571" s="611"/>
      <c r="I2571" s="611"/>
      <c r="J2571" s="612"/>
      <c r="K2571" s="26"/>
      <c r="L2571" s="24"/>
      <c r="M2571" s="26"/>
      <c r="N2571" s="613"/>
      <c r="Q2571" s="26"/>
      <c r="R2571" s="613"/>
    </row>
    <row r="2572">
      <c r="A2572" s="26"/>
      <c r="B2572" s="24"/>
      <c r="C2572" s="24"/>
      <c r="D2572" s="26"/>
      <c r="E2572" s="26"/>
      <c r="F2572" s="26"/>
      <c r="G2572" s="24"/>
      <c r="H2572" s="611"/>
      <c r="I2572" s="611"/>
      <c r="J2572" s="612"/>
      <c r="K2572" s="26"/>
      <c r="L2572" s="24"/>
      <c r="M2572" s="26"/>
      <c r="N2572" s="613"/>
      <c r="Q2572" s="26"/>
      <c r="R2572" s="613"/>
    </row>
    <row r="2573">
      <c r="A2573" s="26"/>
      <c r="B2573" s="24"/>
      <c r="C2573" s="24"/>
      <c r="D2573" s="26"/>
      <c r="E2573" s="26"/>
      <c r="F2573" s="26"/>
      <c r="G2573" s="24"/>
      <c r="H2573" s="611"/>
      <c r="I2573" s="611"/>
      <c r="J2573" s="612"/>
      <c r="K2573" s="26"/>
      <c r="L2573" s="24"/>
      <c r="M2573" s="26"/>
      <c r="N2573" s="613"/>
      <c r="Q2573" s="26"/>
      <c r="R2573" s="613"/>
    </row>
    <row r="2574">
      <c r="A2574" s="26"/>
      <c r="B2574" s="24"/>
      <c r="C2574" s="24"/>
      <c r="D2574" s="26"/>
      <c r="E2574" s="26"/>
      <c r="F2574" s="26"/>
      <c r="G2574" s="24"/>
      <c r="H2574" s="611"/>
      <c r="I2574" s="611"/>
      <c r="J2574" s="612"/>
      <c r="K2574" s="26"/>
      <c r="L2574" s="24"/>
      <c r="M2574" s="26"/>
      <c r="N2574" s="613"/>
      <c r="Q2574" s="26"/>
      <c r="R2574" s="613"/>
    </row>
    <row r="2575">
      <c r="A2575" s="26"/>
      <c r="B2575" s="24"/>
      <c r="C2575" s="24"/>
      <c r="D2575" s="26"/>
      <c r="E2575" s="26"/>
      <c r="F2575" s="26"/>
      <c r="G2575" s="24"/>
      <c r="H2575" s="611"/>
      <c r="I2575" s="611"/>
      <c r="J2575" s="612"/>
      <c r="K2575" s="26"/>
      <c r="L2575" s="24"/>
      <c r="M2575" s="26"/>
      <c r="N2575" s="613"/>
      <c r="Q2575" s="26"/>
      <c r="R2575" s="613"/>
    </row>
    <row r="2576">
      <c r="A2576" s="26"/>
      <c r="B2576" s="24"/>
      <c r="C2576" s="24"/>
      <c r="D2576" s="26"/>
      <c r="E2576" s="26"/>
      <c r="F2576" s="26"/>
      <c r="G2576" s="24"/>
      <c r="H2576" s="611"/>
      <c r="I2576" s="611"/>
      <c r="J2576" s="612"/>
      <c r="K2576" s="26"/>
      <c r="L2576" s="24"/>
      <c r="M2576" s="26"/>
      <c r="N2576" s="613"/>
      <c r="Q2576" s="26"/>
      <c r="R2576" s="613"/>
    </row>
    <row r="2577">
      <c r="A2577" s="26"/>
      <c r="B2577" s="24"/>
      <c r="C2577" s="24"/>
      <c r="D2577" s="26"/>
      <c r="E2577" s="26"/>
      <c r="F2577" s="26"/>
      <c r="G2577" s="24"/>
      <c r="H2577" s="611"/>
      <c r="I2577" s="611"/>
      <c r="J2577" s="612"/>
      <c r="K2577" s="26"/>
      <c r="L2577" s="24"/>
      <c r="M2577" s="26"/>
      <c r="N2577" s="613"/>
      <c r="Q2577" s="26"/>
      <c r="R2577" s="613"/>
    </row>
    <row r="2578">
      <c r="A2578" s="26"/>
      <c r="B2578" s="24"/>
      <c r="C2578" s="24"/>
      <c r="D2578" s="26"/>
      <c r="E2578" s="26"/>
      <c r="F2578" s="26"/>
      <c r="G2578" s="24"/>
      <c r="H2578" s="611"/>
      <c r="I2578" s="611"/>
      <c r="J2578" s="612"/>
      <c r="K2578" s="26"/>
      <c r="L2578" s="24"/>
      <c r="M2578" s="26"/>
      <c r="N2578" s="613"/>
      <c r="Q2578" s="26"/>
      <c r="R2578" s="613"/>
    </row>
    <row r="2579">
      <c r="A2579" s="26"/>
      <c r="B2579" s="24"/>
      <c r="C2579" s="24"/>
      <c r="D2579" s="26"/>
      <c r="E2579" s="26"/>
      <c r="F2579" s="26"/>
      <c r="G2579" s="24"/>
      <c r="H2579" s="611"/>
      <c r="I2579" s="611"/>
      <c r="J2579" s="612"/>
      <c r="K2579" s="26"/>
      <c r="L2579" s="24"/>
      <c r="M2579" s="26"/>
      <c r="N2579" s="613"/>
      <c r="Q2579" s="26"/>
      <c r="R2579" s="613"/>
    </row>
    <row r="2580">
      <c r="A2580" s="26"/>
      <c r="B2580" s="24"/>
      <c r="C2580" s="24"/>
      <c r="D2580" s="26"/>
      <c r="E2580" s="26"/>
      <c r="F2580" s="26"/>
      <c r="G2580" s="24"/>
      <c r="H2580" s="611"/>
      <c r="I2580" s="611"/>
      <c r="J2580" s="612"/>
      <c r="K2580" s="26"/>
      <c r="L2580" s="24"/>
      <c r="M2580" s="26"/>
      <c r="N2580" s="613"/>
      <c r="Q2580" s="26"/>
      <c r="R2580" s="613"/>
    </row>
    <row r="2581">
      <c r="A2581" s="26"/>
      <c r="B2581" s="24"/>
      <c r="C2581" s="24"/>
      <c r="D2581" s="26"/>
      <c r="E2581" s="26"/>
      <c r="F2581" s="26"/>
      <c r="G2581" s="24"/>
      <c r="H2581" s="611"/>
      <c r="I2581" s="611"/>
      <c r="J2581" s="612"/>
      <c r="K2581" s="26"/>
      <c r="L2581" s="24"/>
      <c r="M2581" s="26"/>
      <c r="N2581" s="613"/>
      <c r="Q2581" s="26"/>
      <c r="R2581" s="613"/>
    </row>
    <row r="2582">
      <c r="A2582" s="26"/>
      <c r="B2582" s="24"/>
      <c r="C2582" s="24"/>
      <c r="D2582" s="26"/>
      <c r="E2582" s="26"/>
      <c r="F2582" s="26"/>
      <c r="G2582" s="24"/>
      <c r="H2582" s="611"/>
      <c r="I2582" s="611"/>
      <c r="J2582" s="612"/>
      <c r="K2582" s="26"/>
      <c r="L2582" s="24"/>
      <c r="M2582" s="26"/>
      <c r="N2582" s="613"/>
      <c r="Q2582" s="26"/>
      <c r="R2582" s="613"/>
    </row>
    <row r="2583">
      <c r="A2583" s="26"/>
      <c r="B2583" s="24"/>
      <c r="C2583" s="24"/>
      <c r="D2583" s="26"/>
      <c r="E2583" s="26"/>
      <c r="F2583" s="26"/>
      <c r="G2583" s="24"/>
      <c r="H2583" s="611"/>
      <c r="I2583" s="611"/>
      <c r="J2583" s="612"/>
      <c r="K2583" s="26"/>
      <c r="L2583" s="24"/>
      <c r="M2583" s="26"/>
      <c r="N2583" s="613"/>
      <c r="Q2583" s="26"/>
      <c r="R2583" s="613"/>
    </row>
    <row r="2584">
      <c r="A2584" s="26"/>
      <c r="B2584" s="24"/>
      <c r="C2584" s="24"/>
      <c r="D2584" s="26"/>
      <c r="E2584" s="26"/>
      <c r="F2584" s="26"/>
      <c r="G2584" s="24"/>
      <c r="H2584" s="611"/>
      <c r="I2584" s="611"/>
      <c r="J2584" s="612"/>
      <c r="K2584" s="26"/>
      <c r="L2584" s="24"/>
      <c r="M2584" s="26"/>
      <c r="N2584" s="613"/>
      <c r="Q2584" s="26"/>
      <c r="R2584" s="613"/>
    </row>
    <row r="2585">
      <c r="A2585" s="26"/>
      <c r="B2585" s="24"/>
      <c r="C2585" s="24"/>
      <c r="D2585" s="26"/>
      <c r="E2585" s="26"/>
      <c r="F2585" s="26"/>
      <c r="G2585" s="24"/>
      <c r="H2585" s="611"/>
      <c r="I2585" s="611"/>
      <c r="J2585" s="612"/>
      <c r="K2585" s="26"/>
      <c r="L2585" s="24"/>
      <c r="M2585" s="26"/>
      <c r="N2585" s="613"/>
      <c r="Q2585" s="26"/>
      <c r="R2585" s="613"/>
    </row>
    <row r="2586">
      <c r="A2586" s="26"/>
      <c r="B2586" s="24"/>
      <c r="C2586" s="24"/>
      <c r="D2586" s="26"/>
      <c r="E2586" s="26"/>
      <c r="F2586" s="26"/>
      <c r="G2586" s="24"/>
      <c r="H2586" s="611"/>
      <c r="I2586" s="611"/>
      <c r="J2586" s="612"/>
      <c r="K2586" s="26"/>
      <c r="L2586" s="24"/>
      <c r="M2586" s="26"/>
      <c r="N2586" s="613"/>
      <c r="Q2586" s="26"/>
      <c r="R2586" s="613"/>
    </row>
    <row r="2587">
      <c r="A2587" s="26"/>
      <c r="B2587" s="24"/>
      <c r="C2587" s="24"/>
      <c r="D2587" s="26"/>
      <c r="E2587" s="26"/>
      <c r="F2587" s="26"/>
      <c r="G2587" s="24"/>
      <c r="H2587" s="611"/>
      <c r="I2587" s="611"/>
      <c r="J2587" s="612"/>
      <c r="K2587" s="26"/>
      <c r="L2587" s="24"/>
      <c r="M2587" s="26"/>
      <c r="N2587" s="613"/>
      <c r="Q2587" s="26"/>
      <c r="R2587" s="613"/>
    </row>
    <row r="2588">
      <c r="A2588" s="26"/>
      <c r="B2588" s="24"/>
      <c r="C2588" s="24"/>
      <c r="D2588" s="26"/>
      <c r="E2588" s="26"/>
      <c r="F2588" s="26"/>
      <c r="G2588" s="24"/>
      <c r="H2588" s="611"/>
      <c r="I2588" s="611"/>
      <c r="J2588" s="612"/>
      <c r="K2588" s="26"/>
      <c r="L2588" s="24"/>
      <c r="M2588" s="26"/>
      <c r="N2588" s="613"/>
      <c r="Q2588" s="26"/>
      <c r="R2588" s="613"/>
    </row>
    <row r="2589">
      <c r="A2589" s="26"/>
      <c r="B2589" s="24"/>
      <c r="C2589" s="24"/>
      <c r="D2589" s="26"/>
      <c r="E2589" s="26"/>
      <c r="F2589" s="26"/>
      <c r="G2589" s="24"/>
      <c r="H2589" s="611"/>
      <c r="I2589" s="611"/>
      <c r="J2589" s="612"/>
      <c r="K2589" s="26"/>
      <c r="L2589" s="24"/>
      <c r="M2589" s="26"/>
      <c r="N2589" s="613"/>
      <c r="Q2589" s="26"/>
      <c r="R2589" s="613"/>
    </row>
    <row r="2590">
      <c r="A2590" s="26"/>
      <c r="B2590" s="24"/>
      <c r="C2590" s="24"/>
      <c r="D2590" s="26"/>
      <c r="E2590" s="26"/>
      <c r="F2590" s="26"/>
      <c r="G2590" s="24"/>
      <c r="H2590" s="611"/>
      <c r="I2590" s="611"/>
      <c r="J2590" s="612"/>
      <c r="K2590" s="26"/>
      <c r="L2590" s="24"/>
      <c r="M2590" s="26"/>
      <c r="N2590" s="613"/>
      <c r="Q2590" s="26"/>
      <c r="R2590" s="613"/>
    </row>
    <row r="2591">
      <c r="A2591" s="26"/>
      <c r="B2591" s="24"/>
      <c r="C2591" s="24"/>
      <c r="D2591" s="26"/>
      <c r="E2591" s="26"/>
      <c r="F2591" s="26"/>
      <c r="G2591" s="24"/>
      <c r="H2591" s="611"/>
      <c r="I2591" s="611"/>
      <c r="J2591" s="612"/>
      <c r="K2591" s="26"/>
      <c r="L2591" s="24"/>
      <c r="M2591" s="26"/>
      <c r="N2591" s="613"/>
      <c r="Q2591" s="26"/>
      <c r="R2591" s="613"/>
    </row>
    <row r="2592">
      <c r="A2592" s="26"/>
      <c r="B2592" s="24"/>
      <c r="C2592" s="24"/>
      <c r="D2592" s="26"/>
      <c r="E2592" s="26"/>
      <c r="F2592" s="26"/>
      <c r="G2592" s="24"/>
      <c r="H2592" s="611"/>
      <c r="I2592" s="611"/>
      <c r="J2592" s="612"/>
      <c r="K2592" s="26"/>
      <c r="L2592" s="24"/>
      <c r="M2592" s="26"/>
      <c r="N2592" s="613"/>
      <c r="Q2592" s="26"/>
      <c r="R2592" s="613"/>
    </row>
    <row r="2593">
      <c r="A2593" s="26"/>
      <c r="B2593" s="24"/>
      <c r="C2593" s="24"/>
      <c r="D2593" s="26"/>
      <c r="E2593" s="26"/>
      <c r="F2593" s="26"/>
      <c r="G2593" s="24"/>
      <c r="H2593" s="611"/>
      <c r="I2593" s="611"/>
      <c r="J2593" s="612"/>
      <c r="K2593" s="26"/>
      <c r="L2593" s="24"/>
      <c r="M2593" s="26"/>
      <c r="N2593" s="613"/>
      <c r="Q2593" s="26"/>
      <c r="R2593" s="613"/>
    </row>
    <row r="2594">
      <c r="A2594" s="26"/>
      <c r="B2594" s="24"/>
      <c r="C2594" s="24"/>
      <c r="D2594" s="26"/>
      <c r="E2594" s="26"/>
      <c r="F2594" s="26"/>
      <c r="G2594" s="24"/>
      <c r="H2594" s="611"/>
      <c r="I2594" s="611"/>
      <c r="J2594" s="612"/>
      <c r="K2594" s="26"/>
      <c r="L2594" s="24"/>
      <c r="M2594" s="26"/>
      <c r="N2594" s="613"/>
      <c r="Q2594" s="26"/>
      <c r="R2594" s="613"/>
    </row>
    <row r="2595">
      <c r="A2595" s="26"/>
      <c r="B2595" s="24"/>
      <c r="C2595" s="24"/>
      <c r="D2595" s="26"/>
      <c r="E2595" s="26"/>
      <c r="F2595" s="26"/>
      <c r="G2595" s="24"/>
      <c r="H2595" s="611"/>
      <c r="I2595" s="611"/>
      <c r="J2595" s="612"/>
      <c r="K2595" s="26"/>
      <c r="L2595" s="24"/>
      <c r="M2595" s="26"/>
      <c r="N2595" s="613"/>
      <c r="Q2595" s="26"/>
      <c r="R2595" s="613"/>
    </row>
    <row r="2596">
      <c r="A2596" s="26"/>
      <c r="B2596" s="24"/>
      <c r="C2596" s="24"/>
      <c r="D2596" s="26"/>
      <c r="E2596" s="26"/>
      <c r="F2596" s="26"/>
      <c r="G2596" s="24"/>
      <c r="H2596" s="611"/>
      <c r="I2596" s="611"/>
      <c r="J2596" s="612"/>
      <c r="K2596" s="26"/>
      <c r="L2596" s="24"/>
      <c r="M2596" s="26"/>
      <c r="N2596" s="613"/>
      <c r="Q2596" s="26"/>
      <c r="R2596" s="613"/>
    </row>
    <row r="2597">
      <c r="A2597" s="26"/>
      <c r="B2597" s="24"/>
      <c r="C2597" s="24"/>
      <c r="D2597" s="26"/>
      <c r="E2597" s="26"/>
      <c r="F2597" s="26"/>
      <c r="G2597" s="24"/>
      <c r="H2597" s="611"/>
      <c r="I2597" s="611"/>
      <c r="J2597" s="612"/>
      <c r="K2597" s="26"/>
      <c r="L2597" s="24"/>
      <c r="M2597" s="26"/>
      <c r="N2597" s="613"/>
      <c r="Q2597" s="26"/>
      <c r="R2597" s="613"/>
    </row>
    <row r="2598">
      <c r="A2598" s="26"/>
      <c r="B2598" s="24"/>
      <c r="C2598" s="24"/>
      <c r="D2598" s="26"/>
      <c r="E2598" s="26"/>
      <c r="F2598" s="26"/>
      <c r="G2598" s="24"/>
      <c r="H2598" s="611"/>
      <c r="I2598" s="611"/>
      <c r="J2598" s="612"/>
      <c r="K2598" s="26"/>
      <c r="L2598" s="24"/>
      <c r="M2598" s="26"/>
      <c r="N2598" s="613"/>
      <c r="Q2598" s="26"/>
      <c r="R2598" s="613"/>
    </row>
    <row r="2599">
      <c r="A2599" s="26"/>
      <c r="B2599" s="24"/>
      <c r="C2599" s="24"/>
      <c r="D2599" s="26"/>
      <c r="E2599" s="26"/>
      <c r="F2599" s="26"/>
      <c r="G2599" s="24"/>
      <c r="H2599" s="611"/>
      <c r="I2599" s="611"/>
      <c r="J2599" s="612"/>
      <c r="K2599" s="26"/>
      <c r="L2599" s="24"/>
      <c r="M2599" s="26"/>
      <c r="N2599" s="613"/>
      <c r="Q2599" s="26"/>
      <c r="R2599" s="613"/>
    </row>
    <row r="2600">
      <c r="A2600" s="26"/>
      <c r="B2600" s="24"/>
      <c r="C2600" s="24"/>
      <c r="D2600" s="26"/>
      <c r="E2600" s="26"/>
      <c r="F2600" s="26"/>
      <c r="G2600" s="24"/>
      <c r="H2600" s="611"/>
      <c r="I2600" s="611"/>
      <c r="J2600" s="612"/>
      <c r="K2600" s="26"/>
      <c r="L2600" s="24"/>
      <c r="M2600" s="26"/>
      <c r="N2600" s="613"/>
      <c r="Q2600" s="26"/>
      <c r="R2600" s="613"/>
    </row>
    <row r="2601">
      <c r="A2601" s="26"/>
      <c r="B2601" s="24"/>
      <c r="C2601" s="24"/>
      <c r="D2601" s="26"/>
      <c r="E2601" s="26"/>
      <c r="F2601" s="26"/>
      <c r="G2601" s="24"/>
      <c r="H2601" s="611"/>
      <c r="I2601" s="611"/>
      <c r="J2601" s="612"/>
      <c r="K2601" s="26"/>
      <c r="L2601" s="24"/>
      <c r="M2601" s="26"/>
      <c r="N2601" s="613"/>
      <c r="Q2601" s="26"/>
      <c r="R2601" s="613"/>
    </row>
    <row r="2602">
      <c r="A2602" s="26"/>
      <c r="B2602" s="24"/>
      <c r="C2602" s="24"/>
      <c r="D2602" s="26"/>
      <c r="E2602" s="26"/>
      <c r="F2602" s="26"/>
      <c r="G2602" s="24"/>
      <c r="H2602" s="611"/>
      <c r="I2602" s="611"/>
      <c r="J2602" s="612"/>
      <c r="K2602" s="26"/>
      <c r="L2602" s="24"/>
      <c r="M2602" s="26"/>
      <c r="N2602" s="613"/>
      <c r="Q2602" s="26"/>
      <c r="R2602" s="613"/>
    </row>
    <row r="2603">
      <c r="A2603" s="26"/>
      <c r="B2603" s="24"/>
      <c r="C2603" s="24"/>
      <c r="D2603" s="26"/>
      <c r="E2603" s="26"/>
      <c r="F2603" s="26"/>
      <c r="G2603" s="24"/>
      <c r="H2603" s="611"/>
      <c r="I2603" s="611"/>
      <c r="J2603" s="612"/>
      <c r="K2603" s="26"/>
      <c r="L2603" s="24"/>
      <c r="M2603" s="26"/>
      <c r="N2603" s="613"/>
      <c r="Q2603" s="26"/>
      <c r="R2603" s="613"/>
    </row>
    <row r="2604">
      <c r="A2604" s="26"/>
      <c r="B2604" s="24"/>
      <c r="C2604" s="24"/>
      <c r="D2604" s="26"/>
      <c r="E2604" s="26"/>
      <c r="F2604" s="26"/>
      <c r="G2604" s="24"/>
      <c r="H2604" s="611"/>
      <c r="I2604" s="611"/>
      <c r="J2604" s="612"/>
      <c r="K2604" s="26"/>
      <c r="L2604" s="24"/>
      <c r="M2604" s="26"/>
      <c r="N2604" s="613"/>
      <c r="Q2604" s="26"/>
      <c r="R2604" s="613"/>
    </row>
    <row r="2605">
      <c r="A2605" s="26"/>
      <c r="B2605" s="24"/>
      <c r="C2605" s="24"/>
      <c r="D2605" s="26"/>
      <c r="E2605" s="26"/>
      <c r="F2605" s="26"/>
      <c r="G2605" s="24"/>
      <c r="H2605" s="611"/>
      <c r="I2605" s="611"/>
      <c r="J2605" s="612"/>
      <c r="K2605" s="26"/>
      <c r="L2605" s="24"/>
      <c r="M2605" s="26"/>
      <c r="N2605" s="613"/>
      <c r="Q2605" s="26"/>
      <c r="R2605" s="613"/>
    </row>
    <row r="2606">
      <c r="A2606" s="26"/>
      <c r="B2606" s="24"/>
      <c r="C2606" s="24"/>
      <c r="D2606" s="26"/>
      <c r="E2606" s="26"/>
      <c r="F2606" s="26"/>
      <c r="G2606" s="24"/>
      <c r="H2606" s="611"/>
      <c r="I2606" s="611"/>
      <c r="J2606" s="612"/>
      <c r="K2606" s="26"/>
      <c r="L2606" s="24"/>
      <c r="M2606" s="26"/>
      <c r="N2606" s="613"/>
      <c r="Q2606" s="26"/>
      <c r="R2606" s="613"/>
    </row>
    <row r="2607">
      <c r="A2607" s="26"/>
      <c r="B2607" s="24"/>
      <c r="C2607" s="24"/>
      <c r="D2607" s="26"/>
      <c r="E2607" s="26"/>
      <c r="F2607" s="26"/>
      <c r="G2607" s="24"/>
      <c r="H2607" s="611"/>
      <c r="I2607" s="611"/>
      <c r="J2607" s="612"/>
      <c r="K2607" s="26"/>
      <c r="L2607" s="24"/>
      <c r="M2607" s="26"/>
      <c r="N2607" s="613"/>
      <c r="Q2607" s="26"/>
      <c r="R2607" s="613"/>
    </row>
    <row r="2608">
      <c r="A2608" s="26"/>
      <c r="B2608" s="24"/>
      <c r="C2608" s="24"/>
      <c r="D2608" s="26"/>
      <c r="E2608" s="26"/>
      <c r="F2608" s="26"/>
      <c r="G2608" s="24"/>
      <c r="H2608" s="611"/>
      <c r="I2608" s="611"/>
      <c r="J2608" s="612"/>
      <c r="K2608" s="26"/>
      <c r="L2608" s="24"/>
      <c r="M2608" s="26"/>
      <c r="N2608" s="613"/>
      <c r="Q2608" s="26"/>
      <c r="R2608" s="613"/>
    </row>
    <row r="2609">
      <c r="A2609" s="26"/>
      <c r="B2609" s="24"/>
      <c r="C2609" s="24"/>
      <c r="D2609" s="26"/>
      <c r="E2609" s="26"/>
      <c r="F2609" s="26"/>
      <c r="G2609" s="24"/>
      <c r="H2609" s="611"/>
      <c r="I2609" s="611"/>
      <c r="J2609" s="612"/>
      <c r="K2609" s="26"/>
      <c r="L2609" s="24"/>
      <c r="M2609" s="26"/>
      <c r="N2609" s="613"/>
      <c r="Q2609" s="26"/>
      <c r="R2609" s="613"/>
    </row>
    <row r="2610">
      <c r="A2610" s="26"/>
      <c r="B2610" s="24"/>
      <c r="C2610" s="24"/>
      <c r="D2610" s="26"/>
      <c r="E2610" s="26"/>
      <c r="F2610" s="26"/>
      <c r="G2610" s="24"/>
      <c r="H2610" s="611"/>
      <c r="I2610" s="611"/>
      <c r="J2610" s="612"/>
      <c r="K2610" s="26"/>
      <c r="L2610" s="24"/>
      <c r="M2610" s="26"/>
      <c r="N2610" s="613"/>
      <c r="Q2610" s="26"/>
      <c r="R2610" s="613"/>
    </row>
    <row r="2611">
      <c r="A2611" s="26"/>
      <c r="B2611" s="24"/>
      <c r="C2611" s="24"/>
      <c r="D2611" s="26"/>
      <c r="E2611" s="26"/>
      <c r="F2611" s="26"/>
      <c r="G2611" s="24"/>
      <c r="H2611" s="611"/>
      <c r="I2611" s="611"/>
      <c r="J2611" s="612"/>
      <c r="K2611" s="26"/>
      <c r="L2611" s="24"/>
      <c r="M2611" s="26"/>
      <c r="N2611" s="613"/>
      <c r="Q2611" s="26"/>
      <c r="R2611" s="613"/>
    </row>
    <row r="2612">
      <c r="A2612" s="26"/>
      <c r="B2612" s="24"/>
      <c r="C2612" s="24"/>
      <c r="D2612" s="26"/>
      <c r="E2612" s="26"/>
      <c r="F2612" s="26"/>
      <c r="G2612" s="24"/>
      <c r="H2612" s="611"/>
      <c r="I2612" s="611"/>
      <c r="J2612" s="612"/>
      <c r="K2612" s="26"/>
      <c r="L2612" s="24"/>
      <c r="M2612" s="26"/>
      <c r="N2612" s="613"/>
      <c r="Q2612" s="26"/>
      <c r="R2612" s="613"/>
    </row>
    <row r="2613">
      <c r="A2613" s="26"/>
      <c r="B2613" s="24"/>
      <c r="C2613" s="24"/>
      <c r="D2613" s="26"/>
      <c r="E2613" s="26"/>
      <c r="F2613" s="26"/>
      <c r="G2613" s="24"/>
      <c r="H2613" s="611"/>
      <c r="I2613" s="611"/>
      <c r="J2613" s="612"/>
      <c r="K2613" s="26"/>
      <c r="L2613" s="24"/>
      <c r="M2613" s="26"/>
      <c r="N2613" s="613"/>
      <c r="Q2613" s="26"/>
      <c r="R2613" s="613"/>
    </row>
    <row r="2614">
      <c r="A2614" s="26"/>
      <c r="B2614" s="24"/>
      <c r="C2614" s="24"/>
      <c r="D2614" s="26"/>
      <c r="E2614" s="26"/>
      <c r="F2614" s="26"/>
      <c r="G2614" s="24"/>
      <c r="H2614" s="611"/>
      <c r="I2614" s="611"/>
      <c r="J2614" s="612"/>
      <c r="K2614" s="26"/>
      <c r="L2614" s="24"/>
      <c r="M2614" s="26"/>
      <c r="N2614" s="613"/>
      <c r="Q2614" s="26"/>
      <c r="R2614" s="613"/>
    </row>
    <row r="2615">
      <c r="A2615" s="26"/>
      <c r="B2615" s="24"/>
      <c r="C2615" s="24"/>
      <c r="D2615" s="26"/>
      <c r="E2615" s="26"/>
      <c r="F2615" s="26"/>
      <c r="G2615" s="24"/>
      <c r="H2615" s="611"/>
      <c r="I2615" s="611"/>
      <c r="J2615" s="612"/>
      <c r="K2615" s="26"/>
      <c r="L2615" s="24"/>
      <c r="M2615" s="26"/>
      <c r="N2615" s="613"/>
      <c r="Q2615" s="26"/>
      <c r="R2615" s="613"/>
    </row>
    <row r="2616">
      <c r="A2616" s="26"/>
      <c r="B2616" s="24"/>
      <c r="C2616" s="24"/>
      <c r="D2616" s="26"/>
      <c r="E2616" s="26"/>
      <c r="F2616" s="26"/>
      <c r="G2616" s="24"/>
      <c r="H2616" s="611"/>
      <c r="I2616" s="611"/>
      <c r="J2616" s="612"/>
      <c r="K2616" s="26"/>
      <c r="L2616" s="24"/>
      <c r="M2616" s="26"/>
      <c r="N2616" s="613"/>
      <c r="Q2616" s="26"/>
      <c r="R2616" s="613"/>
    </row>
    <row r="2617">
      <c r="A2617" s="26"/>
      <c r="B2617" s="24"/>
      <c r="C2617" s="24"/>
      <c r="D2617" s="26"/>
      <c r="E2617" s="26"/>
      <c r="F2617" s="26"/>
      <c r="G2617" s="24"/>
      <c r="H2617" s="611"/>
      <c r="I2617" s="611"/>
      <c r="J2617" s="612"/>
      <c r="K2617" s="26"/>
      <c r="L2617" s="24"/>
      <c r="M2617" s="26"/>
      <c r="N2617" s="613"/>
      <c r="Q2617" s="26"/>
      <c r="R2617" s="613"/>
    </row>
    <row r="2618">
      <c r="A2618" s="26"/>
      <c r="B2618" s="24"/>
      <c r="C2618" s="24"/>
      <c r="D2618" s="26"/>
      <c r="E2618" s="26"/>
      <c r="F2618" s="26"/>
      <c r="G2618" s="24"/>
      <c r="H2618" s="611"/>
      <c r="I2618" s="611"/>
      <c r="J2618" s="612"/>
      <c r="K2618" s="26"/>
      <c r="L2618" s="24"/>
      <c r="M2618" s="26"/>
      <c r="N2618" s="613"/>
      <c r="Q2618" s="26"/>
      <c r="R2618" s="613"/>
    </row>
    <row r="2619">
      <c r="A2619" s="26"/>
      <c r="B2619" s="24"/>
      <c r="C2619" s="24"/>
      <c r="D2619" s="26"/>
      <c r="E2619" s="26"/>
      <c r="F2619" s="26"/>
      <c r="G2619" s="24"/>
      <c r="H2619" s="611"/>
      <c r="I2619" s="611"/>
      <c r="J2619" s="612"/>
      <c r="K2619" s="26"/>
      <c r="L2619" s="24"/>
      <c r="M2619" s="26"/>
      <c r="N2619" s="613"/>
      <c r="Q2619" s="26"/>
      <c r="R2619" s="613"/>
    </row>
    <row r="2620">
      <c r="A2620" s="26"/>
      <c r="B2620" s="24"/>
      <c r="C2620" s="24"/>
      <c r="D2620" s="26"/>
      <c r="E2620" s="26"/>
      <c r="F2620" s="26"/>
      <c r="G2620" s="24"/>
      <c r="H2620" s="611"/>
      <c r="I2620" s="611"/>
      <c r="J2620" s="612"/>
      <c r="K2620" s="26"/>
      <c r="L2620" s="24"/>
      <c r="M2620" s="26"/>
      <c r="N2620" s="613"/>
      <c r="Q2620" s="26"/>
      <c r="R2620" s="613"/>
    </row>
    <row r="2621">
      <c r="A2621" s="26"/>
      <c r="B2621" s="24"/>
      <c r="C2621" s="24"/>
      <c r="D2621" s="26"/>
      <c r="E2621" s="26"/>
      <c r="F2621" s="26"/>
      <c r="G2621" s="24"/>
      <c r="H2621" s="611"/>
      <c r="I2621" s="611"/>
      <c r="J2621" s="612"/>
      <c r="K2621" s="26"/>
      <c r="L2621" s="24"/>
      <c r="M2621" s="26"/>
      <c r="N2621" s="613"/>
      <c r="Q2621" s="26"/>
      <c r="R2621" s="613"/>
    </row>
    <row r="2622">
      <c r="A2622" s="26"/>
      <c r="B2622" s="24"/>
      <c r="C2622" s="24"/>
      <c r="D2622" s="26"/>
      <c r="E2622" s="26"/>
      <c r="F2622" s="26"/>
      <c r="G2622" s="24"/>
      <c r="H2622" s="611"/>
      <c r="I2622" s="611"/>
      <c r="J2622" s="612"/>
      <c r="K2622" s="26"/>
      <c r="L2622" s="24"/>
      <c r="M2622" s="26"/>
      <c r="N2622" s="613"/>
      <c r="Q2622" s="26"/>
      <c r="R2622" s="613"/>
    </row>
    <row r="2623">
      <c r="A2623" s="26"/>
      <c r="B2623" s="24"/>
      <c r="C2623" s="24"/>
      <c r="D2623" s="26"/>
      <c r="E2623" s="26"/>
      <c r="F2623" s="26"/>
      <c r="G2623" s="24"/>
      <c r="H2623" s="611"/>
      <c r="I2623" s="611"/>
      <c r="J2623" s="612"/>
      <c r="K2623" s="26"/>
      <c r="L2623" s="24"/>
      <c r="M2623" s="26"/>
      <c r="N2623" s="613"/>
      <c r="Q2623" s="26"/>
      <c r="R2623" s="613"/>
    </row>
    <row r="2624">
      <c r="A2624" s="26"/>
      <c r="B2624" s="24"/>
      <c r="C2624" s="24"/>
      <c r="D2624" s="26"/>
      <c r="E2624" s="26"/>
      <c r="F2624" s="26"/>
      <c r="G2624" s="24"/>
      <c r="H2624" s="611"/>
      <c r="I2624" s="611"/>
      <c r="J2624" s="612"/>
      <c r="K2624" s="26"/>
      <c r="L2624" s="24"/>
      <c r="M2624" s="26"/>
      <c r="N2624" s="613"/>
      <c r="Q2624" s="26"/>
      <c r="R2624" s="613"/>
    </row>
    <row r="2625">
      <c r="A2625" s="26"/>
      <c r="B2625" s="24"/>
      <c r="C2625" s="24"/>
      <c r="D2625" s="26"/>
      <c r="E2625" s="26"/>
      <c r="F2625" s="26"/>
      <c r="G2625" s="24"/>
      <c r="H2625" s="611"/>
      <c r="I2625" s="611"/>
      <c r="J2625" s="612"/>
      <c r="K2625" s="26"/>
      <c r="L2625" s="24"/>
      <c r="M2625" s="26"/>
      <c r="N2625" s="613"/>
      <c r="Q2625" s="26"/>
      <c r="R2625" s="613"/>
    </row>
    <row r="2626">
      <c r="A2626" s="26"/>
      <c r="B2626" s="24"/>
      <c r="C2626" s="24"/>
      <c r="D2626" s="26"/>
      <c r="E2626" s="26"/>
      <c r="F2626" s="26"/>
      <c r="G2626" s="24"/>
      <c r="H2626" s="611"/>
      <c r="I2626" s="611"/>
      <c r="J2626" s="612"/>
      <c r="K2626" s="26"/>
      <c r="L2626" s="24"/>
      <c r="M2626" s="26"/>
      <c r="N2626" s="613"/>
      <c r="Q2626" s="26"/>
      <c r="R2626" s="613"/>
    </row>
    <row r="2627">
      <c r="A2627" s="26"/>
      <c r="B2627" s="24"/>
      <c r="C2627" s="24"/>
      <c r="D2627" s="26"/>
      <c r="E2627" s="26"/>
      <c r="F2627" s="26"/>
      <c r="G2627" s="24"/>
      <c r="H2627" s="611"/>
      <c r="I2627" s="611"/>
      <c r="J2627" s="612"/>
      <c r="K2627" s="26"/>
      <c r="L2627" s="24"/>
      <c r="M2627" s="26"/>
      <c r="N2627" s="613"/>
      <c r="Q2627" s="26"/>
      <c r="R2627" s="613"/>
    </row>
    <row r="2628">
      <c r="A2628" s="26"/>
      <c r="B2628" s="24"/>
      <c r="C2628" s="24"/>
      <c r="D2628" s="26"/>
      <c r="E2628" s="26"/>
      <c r="F2628" s="26"/>
      <c r="G2628" s="24"/>
      <c r="H2628" s="611"/>
      <c r="I2628" s="611"/>
      <c r="J2628" s="612"/>
      <c r="K2628" s="26"/>
      <c r="L2628" s="24"/>
      <c r="M2628" s="26"/>
      <c r="N2628" s="613"/>
      <c r="Q2628" s="26"/>
      <c r="R2628" s="613"/>
    </row>
    <row r="2629">
      <c r="A2629" s="26"/>
      <c r="B2629" s="24"/>
      <c r="C2629" s="24"/>
      <c r="D2629" s="26"/>
      <c r="E2629" s="26"/>
      <c r="F2629" s="26"/>
      <c r="G2629" s="24"/>
      <c r="H2629" s="611"/>
      <c r="I2629" s="611"/>
      <c r="J2629" s="612"/>
      <c r="K2629" s="26"/>
      <c r="L2629" s="24"/>
      <c r="M2629" s="26"/>
      <c r="N2629" s="613"/>
      <c r="Q2629" s="26"/>
      <c r="R2629" s="613"/>
    </row>
    <row r="2630">
      <c r="A2630" s="26"/>
      <c r="B2630" s="24"/>
      <c r="C2630" s="24"/>
      <c r="D2630" s="26"/>
      <c r="E2630" s="26"/>
      <c r="F2630" s="26"/>
      <c r="G2630" s="24"/>
      <c r="H2630" s="611"/>
      <c r="I2630" s="611"/>
      <c r="J2630" s="612"/>
      <c r="K2630" s="26"/>
      <c r="L2630" s="24"/>
      <c r="M2630" s="26"/>
      <c r="N2630" s="613"/>
      <c r="Q2630" s="26"/>
      <c r="R2630" s="613"/>
    </row>
    <row r="2631">
      <c r="A2631" s="26"/>
      <c r="B2631" s="24"/>
      <c r="C2631" s="24"/>
      <c r="D2631" s="26"/>
      <c r="E2631" s="26"/>
      <c r="F2631" s="26"/>
      <c r="G2631" s="24"/>
      <c r="H2631" s="611"/>
      <c r="I2631" s="611"/>
      <c r="J2631" s="612"/>
      <c r="K2631" s="26"/>
      <c r="L2631" s="24"/>
      <c r="M2631" s="26"/>
      <c r="N2631" s="613"/>
      <c r="Q2631" s="26"/>
      <c r="R2631" s="613"/>
    </row>
    <row r="2632">
      <c r="A2632" s="26"/>
      <c r="B2632" s="24"/>
      <c r="C2632" s="24"/>
      <c r="D2632" s="26"/>
      <c r="E2632" s="26"/>
      <c r="F2632" s="26"/>
      <c r="G2632" s="24"/>
      <c r="H2632" s="611"/>
      <c r="I2632" s="611"/>
      <c r="J2632" s="612"/>
      <c r="K2632" s="26"/>
      <c r="L2632" s="24"/>
      <c r="M2632" s="26"/>
      <c r="N2632" s="613"/>
      <c r="Q2632" s="26"/>
      <c r="R2632" s="613"/>
    </row>
    <row r="2633">
      <c r="A2633" s="26"/>
      <c r="B2633" s="24"/>
      <c r="C2633" s="24"/>
      <c r="D2633" s="26"/>
      <c r="E2633" s="26"/>
      <c r="F2633" s="26"/>
      <c r="G2633" s="24"/>
      <c r="H2633" s="611"/>
      <c r="I2633" s="611"/>
      <c r="J2633" s="612"/>
      <c r="K2633" s="26"/>
      <c r="L2633" s="24"/>
      <c r="M2633" s="26"/>
      <c r="N2633" s="613"/>
      <c r="Q2633" s="26"/>
      <c r="R2633" s="613"/>
    </row>
    <row r="2634">
      <c r="A2634" s="26"/>
      <c r="B2634" s="24"/>
      <c r="C2634" s="24"/>
      <c r="D2634" s="26"/>
      <c r="E2634" s="26"/>
      <c r="F2634" s="26"/>
      <c r="G2634" s="24"/>
      <c r="H2634" s="611"/>
      <c r="I2634" s="611"/>
      <c r="J2634" s="612"/>
      <c r="K2634" s="26"/>
      <c r="L2634" s="24"/>
      <c r="M2634" s="26"/>
      <c r="N2634" s="613"/>
      <c r="Q2634" s="26"/>
      <c r="R2634" s="613"/>
    </row>
    <row r="2635">
      <c r="A2635" s="26"/>
      <c r="B2635" s="24"/>
      <c r="C2635" s="24"/>
      <c r="D2635" s="26"/>
      <c r="E2635" s="26"/>
      <c r="F2635" s="26"/>
      <c r="G2635" s="24"/>
      <c r="H2635" s="611"/>
      <c r="I2635" s="611"/>
      <c r="J2635" s="612"/>
      <c r="K2635" s="26"/>
      <c r="L2635" s="24"/>
      <c r="M2635" s="26"/>
      <c r="N2635" s="613"/>
      <c r="Q2635" s="26"/>
      <c r="R2635" s="613"/>
    </row>
    <row r="2636">
      <c r="A2636" s="26"/>
      <c r="B2636" s="24"/>
      <c r="C2636" s="24"/>
      <c r="D2636" s="26"/>
      <c r="E2636" s="26"/>
      <c r="F2636" s="26"/>
      <c r="G2636" s="24"/>
      <c r="H2636" s="611"/>
      <c r="I2636" s="611"/>
      <c r="J2636" s="612"/>
      <c r="K2636" s="26"/>
      <c r="L2636" s="24"/>
      <c r="M2636" s="26"/>
      <c r="N2636" s="613"/>
      <c r="Q2636" s="26"/>
      <c r="R2636" s="613"/>
    </row>
    <row r="2637">
      <c r="A2637" s="26"/>
      <c r="B2637" s="24"/>
      <c r="C2637" s="24"/>
      <c r="D2637" s="26"/>
      <c r="E2637" s="26"/>
      <c r="F2637" s="26"/>
      <c r="G2637" s="24"/>
      <c r="H2637" s="611"/>
      <c r="I2637" s="611"/>
      <c r="J2637" s="612"/>
      <c r="K2637" s="26"/>
      <c r="L2637" s="24"/>
      <c r="M2637" s="26"/>
      <c r="N2637" s="613"/>
      <c r="Q2637" s="26"/>
      <c r="R2637" s="613"/>
    </row>
    <row r="2638">
      <c r="A2638" s="26"/>
      <c r="B2638" s="24"/>
      <c r="C2638" s="24"/>
      <c r="D2638" s="26"/>
      <c r="E2638" s="26"/>
      <c r="F2638" s="26"/>
      <c r="G2638" s="24"/>
      <c r="H2638" s="611"/>
      <c r="I2638" s="611"/>
      <c r="J2638" s="612"/>
      <c r="K2638" s="26"/>
      <c r="L2638" s="24"/>
      <c r="M2638" s="26"/>
      <c r="N2638" s="613"/>
      <c r="Q2638" s="26"/>
      <c r="R2638" s="613"/>
    </row>
    <row r="2639">
      <c r="A2639" s="26"/>
      <c r="B2639" s="24"/>
      <c r="C2639" s="24"/>
      <c r="D2639" s="26"/>
      <c r="E2639" s="26"/>
      <c r="F2639" s="26"/>
      <c r="G2639" s="24"/>
      <c r="H2639" s="611"/>
      <c r="I2639" s="611"/>
      <c r="J2639" s="612"/>
      <c r="K2639" s="26"/>
      <c r="L2639" s="24"/>
      <c r="M2639" s="26"/>
      <c r="N2639" s="613"/>
      <c r="Q2639" s="26"/>
      <c r="R2639" s="613"/>
    </row>
    <row r="2640">
      <c r="A2640" s="26"/>
      <c r="B2640" s="24"/>
      <c r="C2640" s="24"/>
      <c r="D2640" s="26"/>
      <c r="E2640" s="26"/>
      <c r="F2640" s="26"/>
      <c r="G2640" s="24"/>
      <c r="H2640" s="611"/>
      <c r="I2640" s="611"/>
      <c r="J2640" s="612"/>
      <c r="K2640" s="26"/>
      <c r="L2640" s="24"/>
      <c r="M2640" s="26"/>
      <c r="N2640" s="613"/>
      <c r="Q2640" s="26"/>
      <c r="R2640" s="613"/>
    </row>
    <row r="2641">
      <c r="A2641" s="26"/>
      <c r="B2641" s="24"/>
      <c r="C2641" s="24"/>
      <c r="D2641" s="26"/>
      <c r="E2641" s="26"/>
      <c r="F2641" s="26"/>
      <c r="G2641" s="24"/>
      <c r="H2641" s="611"/>
      <c r="I2641" s="611"/>
      <c r="J2641" s="612"/>
      <c r="K2641" s="26"/>
      <c r="L2641" s="24"/>
      <c r="M2641" s="26"/>
      <c r="N2641" s="613"/>
      <c r="Q2641" s="26"/>
      <c r="R2641" s="613"/>
    </row>
    <row r="2642">
      <c r="A2642" s="26"/>
      <c r="B2642" s="24"/>
      <c r="C2642" s="24"/>
      <c r="D2642" s="26"/>
      <c r="E2642" s="26"/>
      <c r="F2642" s="26"/>
      <c r="G2642" s="24"/>
      <c r="H2642" s="611"/>
      <c r="I2642" s="611"/>
      <c r="J2642" s="612"/>
      <c r="K2642" s="26"/>
      <c r="L2642" s="24"/>
      <c r="M2642" s="26"/>
      <c r="N2642" s="613"/>
      <c r="Q2642" s="26"/>
      <c r="R2642" s="613"/>
    </row>
    <row r="2643">
      <c r="A2643" s="26"/>
      <c r="B2643" s="24"/>
      <c r="C2643" s="24"/>
      <c r="D2643" s="26"/>
      <c r="E2643" s="26"/>
      <c r="F2643" s="26"/>
      <c r="G2643" s="24"/>
      <c r="H2643" s="611"/>
      <c r="I2643" s="611"/>
      <c r="J2643" s="612"/>
      <c r="K2643" s="26"/>
      <c r="L2643" s="24"/>
      <c r="M2643" s="26"/>
      <c r="N2643" s="613"/>
      <c r="Q2643" s="26"/>
      <c r="R2643" s="613"/>
    </row>
    <row r="2644">
      <c r="A2644" s="26"/>
      <c r="B2644" s="24"/>
      <c r="C2644" s="24"/>
      <c r="D2644" s="26"/>
      <c r="E2644" s="26"/>
      <c r="F2644" s="26"/>
      <c r="G2644" s="24"/>
      <c r="H2644" s="611"/>
      <c r="I2644" s="611"/>
      <c r="J2644" s="612"/>
      <c r="K2644" s="26"/>
      <c r="L2644" s="24"/>
      <c r="M2644" s="26"/>
      <c r="N2644" s="613"/>
      <c r="Q2644" s="26"/>
      <c r="R2644" s="613"/>
    </row>
    <row r="2645">
      <c r="A2645" s="26"/>
      <c r="B2645" s="24"/>
      <c r="C2645" s="24"/>
      <c r="D2645" s="26"/>
      <c r="E2645" s="26"/>
      <c r="F2645" s="26"/>
      <c r="G2645" s="24"/>
      <c r="H2645" s="611"/>
      <c r="I2645" s="611"/>
      <c r="J2645" s="612"/>
      <c r="K2645" s="26"/>
      <c r="L2645" s="24"/>
      <c r="M2645" s="26"/>
      <c r="N2645" s="613"/>
      <c r="Q2645" s="26"/>
      <c r="R2645" s="613"/>
    </row>
    <row r="2646">
      <c r="A2646" s="26"/>
      <c r="B2646" s="24"/>
      <c r="C2646" s="24"/>
      <c r="D2646" s="26"/>
      <c r="E2646" s="26"/>
      <c r="F2646" s="26"/>
      <c r="G2646" s="24"/>
      <c r="H2646" s="611"/>
      <c r="I2646" s="611"/>
      <c r="J2646" s="612"/>
      <c r="K2646" s="26"/>
      <c r="L2646" s="24"/>
      <c r="M2646" s="26"/>
      <c r="N2646" s="613"/>
      <c r="Q2646" s="26"/>
      <c r="R2646" s="613"/>
    </row>
    <row r="2647">
      <c r="A2647" s="26"/>
      <c r="B2647" s="24"/>
      <c r="C2647" s="24"/>
      <c r="D2647" s="26"/>
      <c r="E2647" s="26"/>
      <c r="F2647" s="26"/>
      <c r="G2647" s="24"/>
      <c r="H2647" s="611"/>
      <c r="I2647" s="611"/>
      <c r="J2647" s="612"/>
      <c r="K2647" s="26"/>
      <c r="L2647" s="24"/>
      <c r="M2647" s="26"/>
      <c r="N2647" s="613"/>
      <c r="Q2647" s="26"/>
      <c r="R2647" s="613"/>
    </row>
    <row r="2648">
      <c r="A2648" s="26"/>
      <c r="B2648" s="24"/>
      <c r="C2648" s="24"/>
      <c r="D2648" s="26"/>
      <c r="E2648" s="26"/>
      <c r="F2648" s="26"/>
      <c r="G2648" s="24"/>
      <c r="H2648" s="611"/>
      <c r="I2648" s="611"/>
      <c r="J2648" s="612"/>
      <c r="K2648" s="26"/>
      <c r="L2648" s="24"/>
      <c r="M2648" s="26"/>
      <c r="N2648" s="613"/>
      <c r="Q2648" s="26"/>
      <c r="R2648" s="613"/>
    </row>
    <row r="2649">
      <c r="A2649" s="26"/>
      <c r="B2649" s="24"/>
      <c r="C2649" s="24"/>
      <c r="D2649" s="26"/>
      <c r="E2649" s="26"/>
      <c r="F2649" s="26"/>
      <c r="G2649" s="24"/>
      <c r="H2649" s="611"/>
      <c r="I2649" s="611"/>
      <c r="J2649" s="612"/>
      <c r="K2649" s="26"/>
      <c r="L2649" s="24"/>
      <c r="M2649" s="26"/>
      <c r="N2649" s="613"/>
      <c r="Q2649" s="26"/>
      <c r="R2649" s="613"/>
    </row>
    <row r="2650">
      <c r="A2650" s="26"/>
      <c r="B2650" s="24"/>
      <c r="C2650" s="24"/>
      <c r="D2650" s="26"/>
      <c r="E2650" s="26"/>
      <c r="F2650" s="26"/>
      <c r="G2650" s="24"/>
      <c r="H2650" s="611"/>
      <c r="I2650" s="611"/>
      <c r="J2650" s="612"/>
      <c r="K2650" s="26"/>
      <c r="L2650" s="24"/>
      <c r="M2650" s="26"/>
      <c r="N2650" s="613"/>
      <c r="Q2650" s="26"/>
      <c r="R2650" s="613"/>
    </row>
    <row r="2651">
      <c r="A2651" s="26"/>
      <c r="B2651" s="24"/>
      <c r="C2651" s="24"/>
      <c r="D2651" s="26"/>
      <c r="E2651" s="26"/>
      <c r="F2651" s="26"/>
      <c r="G2651" s="24"/>
      <c r="H2651" s="611"/>
      <c r="I2651" s="611"/>
      <c r="J2651" s="612"/>
      <c r="K2651" s="26"/>
      <c r="L2651" s="24"/>
      <c r="M2651" s="26"/>
      <c r="N2651" s="613"/>
      <c r="Q2651" s="26"/>
      <c r="R2651" s="613"/>
    </row>
    <row r="2652">
      <c r="A2652" s="26"/>
      <c r="B2652" s="24"/>
      <c r="C2652" s="24"/>
      <c r="D2652" s="26"/>
      <c r="E2652" s="26"/>
      <c r="F2652" s="26"/>
      <c r="G2652" s="24"/>
      <c r="H2652" s="611"/>
      <c r="I2652" s="611"/>
      <c r="J2652" s="612"/>
      <c r="K2652" s="26"/>
      <c r="L2652" s="24"/>
      <c r="M2652" s="26"/>
      <c r="N2652" s="613"/>
      <c r="Q2652" s="26"/>
      <c r="R2652" s="613"/>
    </row>
    <row r="2653">
      <c r="A2653" s="26"/>
      <c r="B2653" s="24"/>
      <c r="C2653" s="24"/>
      <c r="D2653" s="26"/>
      <c r="E2653" s="26"/>
      <c r="F2653" s="26"/>
      <c r="G2653" s="24"/>
      <c r="H2653" s="611"/>
      <c r="I2653" s="611"/>
      <c r="J2653" s="612"/>
      <c r="K2653" s="26"/>
      <c r="L2653" s="24"/>
      <c r="M2653" s="26"/>
      <c r="N2653" s="613"/>
      <c r="Q2653" s="26"/>
      <c r="R2653" s="613"/>
    </row>
    <row r="2654">
      <c r="A2654" s="26"/>
      <c r="B2654" s="24"/>
      <c r="C2654" s="24"/>
      <c r="D2654" s="26"/>
      <c r="E2654" s="26"/>
      <c r="F2654" s="26"/>
      <c r="G2654" s="24"/>
      <c r="H2654" s="611"/>
      <c r="I2654" s="611"/>
      <c r="J2654" s="612"/>
      <c r="K2654" s="26"/>
      <c r="L2654" s="24"/>
      <c r="M2654" s="26"/>
      <c r="N2654" s="613"/>
      <c r="Q2654" s="26"/>
      <c r="R2654" s="613"/>
    </row>
    <row r="2655">
      <c r="A2655" s="26"/>
      <c r="B2655" s="24"/>
      <c r="C2655" s="24"/>
      <c r="D2655" s="26"/>
      <c r="E2655" s="26"/>
      <c r="F2655" s="26"/>
      <c r="G2655" s="24"/>
      <c r="H2655" s="611"/>
      <c r="I2655" s="611"/>
      <c r="J2655" s="612"/>
      <c r="K2655" s="26"/>
      <c r="L2655" s="24"/>
      <c r="M2655" s="26"/>
      <c r="N2655" s="613"/>
      <c r="Q2655" s="26"/>
      <c r="R2655" s="613"/>
    </row>
    <row r="2656">
      <c r="A2656" s="26"/>
      <c r="B2656" s="24"/>
      <c r="C2656" s="24"/>
      <c r="D2656" s="26"/>
      <c r="E2656" s="26"/>
      <c r="F2656" s="26"/>
      <c r="G2656" s="24"/>
      <c r="H2656" s="611"/>
      <c r="I2656" s="611"/>
      <c r="J2656" s="612"/>
      <c r="K2656" s="26"/>
      <c r="L2656" s="24"/>
      <c r="M2656" s="26"/>
      <c r="N2656" s="613"/>
      <c r="Q2656" s="26"/>
      <c r="R2656" s="613"/>
    </row>
    <row r="2657">
      <c r="A2657" s="26"/>
      <c r="B2657" s="24"/>
      <c r="C2657" s="24"/>
      <c r="D2657" s="26"/>
      <c r="E2657" s="26"/>
      <c r="F2657" s="26"/>
      <c r="G2657" s="24"/>
      <c r="H2657" s="611"/>
      <c r="I2657" s="611"/>
      <c r="J2657" s="612"/>
      <c r="K2657" s="26"/>
      <c r="L2657" s="24"/>
      <c r="M2657" s="26"/>
      <c r="N2657" s="613"/>
      <c r="Q2657" s="26"/>
      <c r="R2657" s="613"/>
    </row>
    <row r="2658">
      <c r="A2658" s="26"/>
      <c r="B2658" s="24"/>
      <c r="C2658" s="24"/>
      <c r="D2658" s="26"/>
      <c r="E2658" s="26"/>
      <c r="F2658" s="26"/>
      <c r="G2658" s="24"/>
      <c r="H2658" s="611"/>
      <c r="I2658" s="611"/>
      <c r="J2658" s="612"/>
      <c r="K2658" s="26"/>
      <c r="L2658" s="24"/>
      <c r="M2658" s="26"/>
      <c r="N2658" s="613"/>
      <c r="Q2658" s="26"/>
      <c r="R2658" s="613"/>
    </row>
    <row r="2659">
      <c r="A2659" s="26"/>
      <c r="B2659" s="24"/>
      <c r="C2659" s="24"/>
      <c r="D2659" s="26"/>
      <c r="E2659" s="26"/>
      <c r="F2659" s="26"/>
      <c r="G2659" s="24"/>
      <c r="H2659" s="611"/>
      <c r="I2659" s="611"/>
      <c r="J2659" s="612"/>
      <c r="K2659" s="26"/>
      <c r="L2659" s="24"/>
      <c r="M2659" s="26"/>
      <c r="N2659" s="613"/>
      <c r="Q2659" s="26"/>
      <c r="R2659" s="613"/>
    </row>
    <row r="2660">
      <c r="A2660" s="26"/>
      <c r="B2660" s="24"/>
      <c r="C2660" s="24"/>
      <c r="D2660" s="26"/>
      <c r="E2660" s="26"/>
      <c r="F2660" s="26"/>
      <c r="G2660" s="24"/>
      <c r="H2660" s="611"/>
      <c r="I2660" s="611"/>
      <c r="J2660" s="612"/>
      <c r="K2660" s="26"/>
      <c r="L2660" s="24"/>
      <c r="M2660" s="26"/>
      <c r="N2660" s="613"/>
      <c r="Q2660" s="26"/>
      <c r="R2660" s="613"/>
    </row>
    <row r="2661">
      <c r="A2661" s="26"/>
      <c r="B2661" s="24"/>
      <c r="C2661" s="24"/>
      <c r="D2661" s="26"/>
      <c r="E2661" s="26"/>
      <c r="F2661" s="26"/>
      <c r="G2661" s="24"/>
      <c r="H2661" s="611"/>
      <c r="I2661" s="611"/>
      <c r="J2661" s="612"/>
      <c r="K2661" s="26"/>
      <c r="L2661" s="24"/>
      <c r="M2661" s="26"/>
      <c r="N2661" s="613"/>
      <c r="Q2661" s="26"/>
      <c r="R2661" s="613"/>
    </row>
    <row r="2662">
      <c r="A2662" s="26"/>
      <c r="B2662" s="24"/>
      <c r="C2662" s="24"/>
      <c r="D2662" s="26"/>
      <c r="E2662" s="26"/>
      <c r="F2662" s="26"/>
      <c r="G2662" s="24"/>
      <c r="H2662" s="611"/>
      <c r="I2662" s="611"/>
      <c r="J2662" s="612"/>
      <c r="K2662" s="26"/>
      <c r="L2662" s="24"/>
      <c r="M2662" s="26"/>
      <c r="N2662" s="613"/>
      <c r="Q2662" s="26"/>
      <c r="R2662" s="613"/>
    </row>
    <row r="2663">
      <c r="A2663" s="26"/>
      <c r="B2663" s="24"/>
      <c r="C2663" s="24"/>
      <c r="D2663" s="26"/>
      <c r="E2663" s="26"/>
      <c r="F2663" s="26"/>
      <c r="G2663" s="24"/>
      <c r="H2663" s="611"/>
      <c r="I2663" s="611"/>
      <c r="J2663" s="612"/>
      <c r="K2663" s="26"/>
      <c r="L2663" s="24"/>
      <c r="M2663" s="26"/>
      <c r="N2663" s="613"/>
      <c r="Q2663" s="26"/>
      <c r="R2663" s="613"/>
    </row>
    <row r="2664">
      <c r="A2664" s="26"/>
      <c r="B2664" s="24"/>
      <c r="C2664" s="24"/>
      <c r="D2664" s="26"/>
      <c r="E2664" s="26"/>
      <c r="F2664" s="26"/>
      <c r="G2664" s="24"/>
      <c r="H2664" s="611"/>
      <c r="I2664" s="611"/>
      <c r="J2664" s="612"/>
      <c r="K2664" s="26"/>
      <c r="L2664" s="24"/>
      <c r="M2664" s="26"/>
      <c r="N2664" s="613"/>
      <c r="Q2664" s="26"/>
      <c r="R2664" s="613"/>
    </row>
    <row r="2665">
      <c r="A2665" s="26"/>
      <c r="B2665" s="24"/>
      <c r="C2665" s="24"/>
      <c r="D2665" s="26"/>
      <c r="E2665" s="26"/>
      <c r="F2665" s="26"/>
      <c r="G2665" s="24"/>
      <c r="H2665" s="611"/>
      <c r="I2665" s="611"/>
      <c r="J2665" s="612"/>
      <c r="K2665" s="26"/>
      <c r="L2665" s="24"/>
      <c r="M2665" s="26"/>
      <c r="N2665" s="613"/>
      <c r="Q2665" s="26"/>
      <c r="R2665" s="613"/>
    </row>
    <row r="2666">
      <c r="A2666" s="26"/>
      <c r="B2666" s="24"/>
      <c r="C2666" s="24"/>
      <c r="D2666" s="26"/>
      <c r="E2666" s="26"/>
      <c r="F2666" s="26"/>
      <c r="G2666" s="24"/>
      <c r="H2666" s="611"/>
      <c r="I2666" s="611"/>
      <c r="J2666" s="612"/>
      <c r="K2666" s="26"/>
      <c r="L2666" s="24"/>
      <c r="M2666" s="26"/>
      <c r="N2666" s="613"/>
      <c r="Q2666" s="26"/>
      <c r="R2666" s="613"/>
    </row>
    <row r="2667">
      <c r="A2667" s="26"/>
      <c r="B2667" s="24"/>
      <c r="C2667" s="24"/>
      <c r="D2667" s="26"/>
      <c r="E2667" s="26"/>
      <c r="F2667" s="26"/>
      <c r="G2667" s="24"/>
      <c r="H2667" s="611"/>
      <c r="I2667" s="611"/>
      <c r="J2667" s="612"/>
      <c r="K2667" s="26"/>
      <c r="L2667" s="24"/>
      <c r="M2667" s="26"/>
      <c r="N2667" s="613"/>
      <c r="Q2667" s="26"/>
      <c r="R2667" s="613"/>
    </row>
    <row r="2668">
      <c r="A2668" s="26"/>
      <c r="B2668" s="24"/>
      <c r="C2668" s="24"/>
      <c r="D2668" s="26"/>
      <c r="E2668" s="26"/>
      <c r="F2668" s="26"/>
      <c r="G2668" s="24"/>
      <c r="H2668" s="611"/>
      <c r="I2668" s="611"/>
      <c r="J2668" s="612"/>
      <c r="K2668" s="26"/>
      <c r="L2668" s="24"/>
      <c r="M2668" s="26"/>
      <c r="N2668" s="613"/>
      <c r="Q2668" s="26"/>
      <c r="R2668" s="613"/>
    </row>
    <row r="2669">
      <c r="A2669" s="26"/>
      <c r="B2669" s="24"/>
      <c r="C2669" s="24"/>
      <c r="D2669" s="26"/>
      <c r="E2669" s="26"/>
      <c r="F2669" s="26"/>
      <c r="G2669" s="24"/>
      <c r="H2669" s="611"/>
      <c r="I2669" s="611"/>
      <c r="J2669" s="612"/>
      <c r="K2669" s="26"/>
      <c r="L2669" s="24"/>
      <c r="M2669" s="26"/>
      <c r="N2669" s="613"/>
      <c r="Q2669" s="26"/>
      <c r="R2669" s="613"/>
    </row>
    <row r="2670">
      <c r="A2670" s="26"/>
      <c r="B2670" s="24"/>
      <c r="C2670" s="24"/>
      <c r="D2670" s="26"/>
      <c r="E2670" s="26"/>
      <c r="F2670" s="26"/>
      <c r="G2670" s="24"/>
      <c r="H2670" s="611"/>
      <c r="I2670" s="611"/>
      <c r="J2670" s="612"/>
      <c r="K2670" s="26"/>
      <c r="L2670" s="24"/>
      <c r="M2670" s="26"/>
      <c r="N2670" s="613"/>
      <c r="Q2670" s="26"/>
      <c r="R2670" s="613"/>
    </row>
    <row r="2671">
      <c r="A2671" s="26"/>
      <c r="B2671" s="24"/>
      <c r="C2671" s="24"/>
      <c r="D2671" s="26"/>
      <c r="E2671" s="26"/>
      <c r="F2671" s="26"/>
      <c r="G2671" s="24"/>
      <c r="H2671" s="611"/>
      <c r="I2671" s="611"/>
      <c r="J2671" s="612"/>
      <c r="K2671" s="26"/>
      <c r="L2671" s="24"/>
      <c r="M2671" s="26"/>
      <c r="N2671" s="613"/>
      <c r="Q2671" s="26"/>
      <c r="R2671" s="613"/>
    </row>
    <row r="2672">
      <c r="A2672" s="26"/>
      <c r="B2672" s="24"/>
      <c r="C2672" s="24"/>
      <c r="D2672" s="26"/>
      <c r="E2672" s="26"/>
      <c r="F2672" s="26"/>
      <c r="G2672" s="24"/>
      <c r="H2672" s="611"/>
      <c r="I2672" s="611"/>
      <c r="J2672" s="612"/>
      <c r="K2672" s="26"/>
      <c r="L2672" s="24"/>
      <c r="M2672" s="26"/>
      <c r="N2672" s="613"/>
      <c r="Q2672" s="26"/>
      <c r="R2672" s="613"/>
    </row>
    <row r="2673">
      <c r="A2673" s="26"/>
      <c r="B2673" s="24"/>
      <c r="C2673" s="24"/>
      <c r="D2673" s="26"/>
      <c r="E2673" s="26"/>
      <c r="F2673" s="26"/>
      <c r="G2673" s="24"/>
      <c r="H2673" s="611"/>
      <c r="I2673" s="611"/>
      <c r="J2673" s="612"/>
      <c r="K2673" s="26"/>
      <c r="L2673" s="24"/>
      <c r="M2673" s="26"/>
      <c r="N2673" s="613"/>
      <c r="Q2673" s="26"/>
      <c r="R2673" s="613"/>
    </row>
    <row r="2674">
      <c r="A2674" s="26"/>
      <c r="B2674" s="24"/>
      <c r="C2674" s="24"/>
      <c r="D2674" s="26"/>
      <c r="E2674" s="26"/>
      <c r="F2674" s="26"/>
      <c r="G2674" s="24"/>
      <c r="H2674" s="611"/>
      <c r="I2674" s="611"/>
      <c r="J2674" s="612"/>
      <c r="K2674" s="26"/>
      <c r="L2674" s="24"/>
      <c r="M2674" s="26"/>
      <c r="N2674" s="613"/>
      <c r="Q2674" s="26"/>
      <c r="R2674" s="613"/>
    </row>
    <row r="2675">
      <c r="A2675" s="26"/>
      <c r="B2675" s="24"/>
      <c r="C2675" s="24"/>
      <c r="D2675" s="26"/>
      <c r="E2675" s="26"/>
      <c r="F2675" s="26"/>
      <c r="G2675" s="24"/>
      <c r="H2675" s="611"/>
      <c r="I2675" s="611"/>
      <c r="J2675" s="612"/>
      <c r="K2675" s="26"/>
      <c r="L2675" s="24"/>
      <c r="M2675" s="26"/>
      <c r="N2675" s="613"/>
      <c r="Q2675" s="26"/>
      <c r="R2675" s="613"/>
    </row>
    <row r="2676">
      <c r="A2676" s="26"/>
      <c r="B2676" s="24"/>
      <c r="C2676" s="24"/>
      <c r="D2676" s="26"/>
      <c r="E2676" s="26"/>
      <c r="F2676" s="26"/>
      <c r="G2676" s="24"/>
      <c r="H2676" s="611"/>
      <c r="I2676" s="611"/>
      <c r="J2676" s="612"/>
      <c r="K2676" s="26"/>
      <c r="L2676" s="24"/>
      <c r="M2676" s="26"/>
      <c r="N2676" s="613"/>
      <c r="Q2676" s="26"/>
      <c r="R2676" s="613"/>
    </row>
    <row r="2677">
      <c r="A2677" s="26"/>
      <c r="B2677" s="24"/>
      <c r="C2677" s="24"/>
      <c r="D2677" s="26"/>
      <c r="E2677" s="26"/>
      <c r="F2677" s="26"/>
      <c r="G2677" s="24"/>
      <c r="H2677" s="611"/>
      <c r="I2677" s="611"/>
      <c r="J2677" s="612"/>
      <c r="K2677" s="26"/>
      <c r="L2677" s="24"/>
      <c r="M2677" s="26"/>
      <c r="N2677" s="613"/>
      <c r="Q2677" s="26"/>
      <c r="R2677" s="613"/>
    </row>
    <row r="2678">
      <c r="A2678" s="26"/>
      <c r="B2678" s="24"/>
      <c r="C2678" s="24"/>
      <c r="D2678" s="26"/>
      <c r="E2678" s="26"/>
      <c r="F2678" s="26"/>
      <c r="G2678" s="24"/>
      <c r="H2678" s="611"/>
      <c r="I2678" s="611"/>
      <c r="J2678" s="612"/>
      <c r="K2678" s="26"/>
      <c r="L2678" s="24"/>
      <c r="M2678" s="26"/>
      <c r="N2678" s="613"/>
      <c r="Q2678" s="26"/>
      <c r="R2678" s="613"/>
    </row>
    <row r="2679">
      <c r="A2679" s="26"/>
      <c r="B2679" s="24"/>
      <c r="C2679" s="24"/>
      <c r="D2679" s="26"/>
      <c r="E2679" s="26"/>
      <c r="F2679" s="26"/>
      <c r="G2679" s="24"/>
      <c r="H2679" s="611"/>
      <c r="I2679" s="611"/>
      <c r="J2679" s="612"/>
      <c r="K2679" s="26"/>
      <c r="L2679" s="24"/>
      <c r="M2679" s="26"/>
      <c r="N2679" s="613"/>
      <c r="Q2679" s="26"/>
      <c r="R2679" s="613"/>
    </row>
    <row r="2680">
      <c r="A2680" s="26"/>
      <c r="B2680" s="24"/>
      <c r="C2680" s="24"/>
      <c r="D2680" s="26"/>
      <c r="E2680" s="26"/>
      <c r="F2680" s="26"/>
      <c r="G2680" s="24"/>
      <c r="H2680" s="611"/>
      <c r="I2680" s="611"/>
      <c r="J2680" s="612"/>
      <c r="K2680" s="26"/>
      <c r="L2680" s="24"/>
      <c r="M2680" s="26"/>
      <c r="N2680" s="613"/>
      <c r="Q2680" s="26"/>
      <c r="R2680" s="613"/>
    </row>
    <row r="2681">
      <c r="A2681" s="26"/>
      <c r="B2681" s="24"/>
      <c r="C2681" s="24"/>
      <c r="D2681" s="26"/>
      <c r="E2681" s="26"/>
      <c r="F2681" s="26"/>
      <c r="G2681" s="24"/>
      <c r="H2681" s="611"/>
      <c r="I2681" s="611"/>
      <c r="J2681" s="612"/>
      <c r="K2681" s="26"/>
      <c r="L2681" s="24"/>
      <c r="M2681" s="26"/>
      <c r="N2681" s="613"/>
      <c r="Q2681" s="26"/>
      <c r="R2681" s="613"/>
    </row>
    <row r="2682">
      <c r="A2682" s="26"/>
      <c r="B2682" s="24"/>
      <c r="C2682" s="24"/>
      <c r="D2682" s="26"/>
      <c r="E2682" s="26"/>
      <c r="F2682" s="26"/>
      <c r="G2682" s="24"/>
      <c r="H2682" s="611"/>
      <c r="I2682" s="611"/>
      <c r="J2682" s="612"/>
      <c r="K2682" s="26"/>
      <c r="L2682" s="24"/>
      <c r="M2682" s="26"/>
      <c r="N2682" s="613"/>
      <c r="Q2682" s="26"/>
      <c r="R2682" s="613"/>
    </row>
    <row r="2683">
      <c r="A2683" s="26"/>
      <c r="B2683" s="24"/>
      <c r="C2683" s="24"/>
      <c r="D2683" s="26"/>
      <c r="E2683" s="26"/>
      <c r="F2683" s="26"/>
      <c r="G2683" s="24"/>
      <c r="H2683" s="611"/>
      <c r="I2683" s="611"/>
      <c r="J2683" s="612"/>
      <c r="K2683" s="26"/>
      <c r="L2683" s="24"/>
      <c r="M2683" s="26"/>
      <c r="N2683" s="613"/>
      <c r="Q2683" s="26"/>
      <c r="R2683" s="613"/>
    </row>
    <row r="2684">
      <c r="A2684" s="26"/>
      <c r="B2684" s="24"/>
      <c r="C2684" s="24"/>
      <c r="D2684" s="26"/>
      <c r="E2684" s="26"/>
      <c r="F2684" s="26"/>
      <c r="G2684" s="24"/>
      <c r="H2684" s="611"/>
      <c r="I2684" s="611"/>
      <c r="J2684" s="612"/>
      <c r="K2684" s="26"/>
      <c r="L2684" s="24"/>
      <c r="M2684" s="26"/>
      <c r="N2684" s="613"/>
      <c r="Q2684" s="26"/>
      <c r="R2684" s="613"/>
    </row>
    <row r="2685">
      <c r="A2685" s="26"/>
      <c r="B2685" s="24"/>
      <c r="C2685" s="24"/>
      <c r="D2685" s="26"/>
      <c r="E2685" s="26"/>
      <c r="F2685" s="26"/>
      <c r="G2685" s="24"/>
      <c r="H2685" s="611"/>
      <c r="I2685" s="611"/>
      <c r="J2685" s="612"/>
      <c r="K2685" s="26"/>
      <c r="L2685" s="24"/>
      <c r="M2685" s="26"/>
      <c r="N2685" s="613"/>
      <c r="Q2685" s="26"/>
      <c r="R2685" s="613"/>
    </row>
    <row r="2686">
      <c r="A2686" s="26"/>
      <c r="B2686" s="24"/>
      <c r="C2686" s="24"/>
      <c r="D2686" s="26"/>
      <c r="E2686" s="26"/>
      <c r="F2686" s="26"/>
      <c r="G2686" s="24"/>
      <c r="H2686" s="611"/>
      <c r="I2686" s="611"/>
      <c r="J2686" s="612"/>
      <c r="K2686" s="26"/>
      <c r="L2686" s="24"/>
      <c r="M2686" s="26"/>
      <c r="N2686" s="613"/>
      <c r="Q2686" s="26"/>
      <c r="R2686" s="613"/>
    </row>
    <row r="2687">
      <c r="A2687" s="26"/>
      <c r="B2687" s="24"/>
      <c r="C2687" s="24"/>
      <c r="D2687" s="26"/>
      <c r="E2687" s="26"/>
      <c r="F2687" s="26"/>
      <c r="G2687" s="24"/>
      <c r="H2687" s="611"/>
      <c r="I2687" s="611"/>
      <c r="J2687" s="612"/>
      <c r="K2687" s="26"/>
      <c r="L2687" s="24"/>
      <c r="M2687" s="26"/>
      <c r="N2687" s="613"/>
      <c r="Q2687" s="26"/>
      <c r="R2687" s="613"/>
    </row>
    <row r="2688">
      <c r="A2688" s="26"/>
      <c r="B2688" s="24"/>
      <c r="C2688" s="24"/>
      <c r="D2688" s="26"/>
      <c r="E2688" s="26"/>
      <c r="F2688" s="26"/>
      <c r="G2688" s="24"/>
      <c r="H2688" s="611"/>
      <c r="I2688" s="611"/>
      <c r="J2688" s="612"/>
      <c r="K2688" s="26"/>
      <c r="L2688" s="24"/>
      <c r="M2688" s="26"/>
      <c r="N2688" s="613"/>
      <c r="Q2688" s="26"/>
      <c r="R2688" s="613"/>
    </row>
    <row r="2689">
      <c r="A2689" s="26"/>
      <c r="B2689" s="24"/>
      <c r="C2689" s="24"/>
      <c r="D2689" s="26"/>
      <c r="E2689" s="26"/>
      <c r="F2689" s="26"/>
      <c r="G2689" s="24"/>
      <c r="H2689" s="611"/>
      <c r="I2689" s="611"/>
      <c r="J2689" s="612"/>
      <c r="K2689" s="26"/>
      <c r="L2689" s="24"/>
      <c r="M2689" s="26"/>
      <c r="N2689" s="613"/>
      <c r="Q2689" s="26"/>
      <c r="R2689" s="613"/>
    </row>
    <row r="2690">
      <c r="A2690" s="26"/>
      <c r="B2690" s="24"/>
      <c r="C2690" s="24"/>
      <c r="D2690" s="26"/>
      <c r="E2690" s="26"/>
      <c r="F2690" s="26"/>
      <c r="G2690" s="24"/>
      <c r="H2690" s="611"/>
      <c r="I2690" s="611"/>
      <c r="J2690" s="612"/>
      <c r="K2690" s="26"/>
      <c r="L2690" s="24"/>
      <c r="M2690" s="26"/>
      <c r="N2690" s="613"/>
      <c r="Q2690" s="26"/>
      <c r="R2690" s="613"/>
    </row>
    <row r="2691">
      <c r="A2691" s="26"/>
      <c r="B2691" s="24"/>
      <c r="C2691" s="24"/>
      <c r="D2691" s="26"/>
      <c r="E2691" s="26"/>
      <c r="F2691" s="26"/>
      <c r="G2691" s="24"/>
      <c r="H2691" s="611"/>
      <c r="I2691" s="611"/>
      <c r="J2691" s="612"/>
      <c r="K2691" s="26"/>
      <c r="L2691" s="24"/>
      <c r="M2691" s="26"/>
      <c r="N2691" s="613"/>
      <c r="Q2691" s="26"/>
      <c r="R2691" s="613"/>
    </row>
    <row r="2692">
      <c r="A2692" s="26"/>
      <c r="B2692" s="24"/>
      <c r="C2692" s="24"/>
      <c r="D2692" s="26"/>
      <c r="E2692" s="26"/>
      <c r="F2692" s="26"/>
      <c r="G2692" s="24"/>
      <c r="H2692" s="611"/>
      <c r="I2692" s="611"/>
      <c r="J2692" s="612"/>
      <c r="K2692" s="26"/>
      <c r="L2692" s="24"/>
      <c r="M2692" s="26"/>
      <c r="N2692" s="613"/>
      <c r="Q2692" s="26"/>
      <c r="R2692" s="613"/>
    </row>
    <row r="2693">
      <c r="A2693" s="26"/>
      <c r="B2693" s="24"/>
      <c r="C2693" s="24"/>
      <c r="D2693" s="26"/>
      <c r="E2693" s="26"/>
      <c r="F2693" s="26"/>
      <c r="G2693" s="24"/>
      <c r="H2693" s="611"/>
      <c r="I2693" s="611"/>
      <c r="J2693" s="612"/>
      <c r="K2693" s="26"/>
      <c r="L2693" s="24"/>
      <c r="M2693" s="26"/>
      <c r="N2693" s="613"/>
      <c r="Q2693" s="26"/>
      <c r="R2693" s="613"/>
    </row>
    <row r="2694">
      <c r="A2694" s="26"/>
      <c r="B2694" s="24"/>
      <c r="C2694" s="24"/>
      <c r="D2694" s="26"/>
      <c r="E2694" s="26"/>
      <c r="F2694" s="26"/>
      <c r="G2694" s="24"/>
      <c r="H2694" s="611"/>
      <c r="I2694" s="611"/>
      <c r="J2694" s="612"/>
      <c r="K2694" s="26"/>
      <c r="L2694" s="24"/>
      <c r="M2694" s="26"/>
      <c r="N2694" s="613"/>
      <c r="Q2694" s="26"/>
      <c r="R2694" s="613"/>
    </row>
    <row r="2695">
      <c r="A2695" s="26"/>
      <c r="B2695" s="24"/>
      <c r="C2695" s="24"/>
      <c r="D2695" s="26"/>
      <c r="E2695" s="26"/>
      <c r="F2695" s="26"/>
      <c r="G2695" s="24"/>
      <c r="H2695" s="611"/>
      <c r="I2695" s="611"/>
      <c r="J2695" s="612"/>
      <c r="K2695" s="26"/>
      <c r="L2695" s="24"/>
      <c r="M2695" s="26"/>
      <c r="N2695" s="613"/>
      <c r="Q2695" s="26"/>
      <c r="R2695" s="613"/>
    </row>
    <row r="2696">
      <c r="A2696" s="26"/>
      <c r="B2696" s="24"/>
      <c r="C2696" s="24"/>
      <c r="D2696" s="26"/>
      <c r="E2696" s="26"/>
      <c r="F2696" s="26"/>
      <c r="G2696" s="24"/>
      <c r="H2696" s="611"/>
      <c r="I2696" s="611"/>
      <c r="J2696" s="612"/>
      <c r="K2696" s="26"/>
      <c r="L2696" s="24"/>
      <c r="M2696" s="26"/>
      <c r="N2696" s="613"/>
      <c r="Q2696" s="26"/>
      <c r="R2696" s="613"/>
    </row>
    <row r="2697">
      <c r="A2697" s="26"/>
      <c r="B2697" s="24"/>
      <c r="C2697" s="24"/>
      <c r="D2697" s="26"/>
      <c r="E2697" s="26"/>
      <c r="F2697" s="26"/>
      <c r="G2697" s="24"/>
      <c r="H2697" s="611"/>
      <c r="I2697" s="611"/>
      <c r="J2697" s="612"/>
      <c r="K2697" s="26"/>
      <c r="L2697" s="24"/>
      <c r="M2697" s="26"/>
      <c r="N2697" s="613"/>
      <c r="Q2697" s="26"/>
      <c r="R2697" s="613"/>
    </row>
    <row r="2698">
      <c r="A2698" s="26"/>
      <c r="B2698" s="24"/>
      <c r="C2698" s="24"/>
      <c r="D2698" s="26"/>
      <c r="E2698" s="26"/>
      <c r="F2698" s="26"/>
      <c r="G2698" s="24"/>
      <c r="H2698" s="611"/>
      <c r="I2698" s="611"/>
      <c r="J2698" s="612"/>
      <c r="K2698" s="26"/>
      <c r="L2698" s="24"/>
      <c r="M2698" s="26"/>
      <c r="N2698" s="613"/>
      <c r="Q2698" s="26"/>
      <c r="R2698" s="613"/>
    </row>
    <row r="2699">
      <c r="A2699" s="26"/>
      <c r="B2699" s="24"/>
      <c r="C2699" s="24"/>
      <c r="D2699" s="26"/>
      <c r="E2699" s="26"/>
      <c r="F2699" s="26"/>
      <c r="G2699" s="24"/>
      <c r="H2699" s="611"/>
      <c r="I2699" s="611"/>
      <c r="J2699" s="612"/>
      <c r="K2699" s="26"/>
      <c r="L2699" s="24"/>
      <c r="M2699" s="26"/>
      <c r="N2699" s="613"/>
      <c r="Q2699" s="26"/>
      <c r="R2699" s="613"/>
    </row>
    <row r="2700">
      <c r="A2700" s="26"/>
      <c r="B2700" s="24"/>
      <c r="C2700" s="24"/>
      <c r="D2700" s="26"/>
      <c r="E2700" s="26"/>
      <c r="F2700" s="26"/>
      <c r="G2700" s="24"/>
      <c r="H2700" s="611"/>
      <c r="I2700" s="611"/>
      <c r="J2700" s="612"/>
      <c r="K2700" s="26"/>
      <c r="L2700" s="24"/>
      <c r="M2700" s="26"/>
      <c r="N2700" s="613"/>
      <c r="Q2700" s="26"/>
      <c r="R2700" s="613"/>
    </row>
    <row r="2701">
      <c r="A2701" s="26"/>
      <c r="B2701" s="24"/>
      <c r="C2701" s="24"/>
      <c r="D2701" s="26"/>
      <c r="E2701" s="26"/>
      <c r="F2701" s="26"/>
      <c r="G2701" s="24"/>
      <c r="H2701" s="611"/>
      <c r="I2701" s="611"/>
      <c r="J2701" s="612"/>
      <c r="K2701" s="26"/>
      <c r="L2701" s="24"/>
      <c r="M2701" s="26"/>
      <c r="N2701" s="613"/>
      <c r="Q2701" s="26"/>
      <c r="R2701" s="613"/>
    </row>
    <row r="2702">
      <c r="A2702" s="26"/>
      <c r="B2702" s="24"/>
      <c r="C2702" s="24"/>
      <c r="D2702" s="26"/>
      <c r="E2702" s="26"/>
      <c r="F2702" s="26"/>
      <c r="G2702" s="24"/>
      <c r="H2702" s="611"/>
      <c r="I2702" s="611"/>
      <c r="J2702" s="612"/>
      <c r="K2702" s="26"/>
      <c r="L2702" s="24"/>
      <c r="M2702" s="26"/>
      <c r="N2702" s="613"/>
      <c r="Q2702" s="26"/>
      <c r="R2702" s="613"/>
    </row>
    <row r="2703">
      <c r="A2703" s="26"/>
      <c r="B2703" s="24"/>
      <c r="C2703" s="24"/>
      <c r="D2703" s="26"/>
      <c r="E2703" s="26"/>
      <c r="F2703" s="26"/>
      <c r="G2703" s="24"/>
      <c r="H2703" s="611"/>
      <c r="I2703" s="611"/>
      <c r="J2703" s="612"/>
      <c r="K2703" s="26"/>
      <c r="L2703" s="24"/>
      <c r="M2703" s="26"/>
      <c r="N2703" s="613"/>
      <c r="Q2703" s="26"/>
      <c r="R2703" s="613"/>
    </row>
    <row r="2704">
      <c r="A2704" s="26"/>
      <c r="B2704" s="24"/>
      <c r="C2704" s="24"/>
      <c r="D2704" s="26"/>
      <c r="E2704" s="26"/>
      <c r="F2704" s="26"/>
      <c r="G2704" s="24"/>
      <c r="H2704" s="611"/>
      <c r="I2704" s="611"/>
      <c r="J2704" s="612"/>
      <c r="K2704" s="26"/>
      <c r="L2704" s="24"/>
      <c r="M2704" s="26"/>
      <c r="N2704" s="613"/>
      <c r="Q2704" s="26"/>
      <c r="R2704" s="613"/>
    </row>
    <row r="2705">
      <c r="A2705" s="26"/>
      <c r="B2705" s="24"/>
      <c r="C2705" s="24"/>
      <c r="D2705" s="26"/>
      <c r="E2705" s="26"/>
      <c r="F2705" s="26"/>
      <c r="G2705" s="24"/>
      <c r="H2705" s="611"/>
      <c r="I2705" s="611"/>
      <c r="J2705" s="612"/>
      <c r="K2705" s="26"/>
      <c r="L2705" s="24"/>
      <c r="M2705" s="26"/>
      <c r="N2705" s="613"/>
      <c r="Q2705" s="26"/>
      <c r="R2705" s="613"/>
    </row>
    <row r="2706">
      <c r="A2706" s="26"/>
      <c r="B2706" s="24"/>
      <c r="C2706" s="24"/>
      <c r="D2706" s="26"/>
      <c r="E2706" s="26"/>
      <c r="F2706" s="26"/>
      <c r="G2706" s="24"/>
      <c r="H2706" s="611"/>
      <c r="I2706" s="611"/>
      <c r="J2706" s="612"/>
      <c r="K2706" s="26"/>
      <c r="L2706" s="24"/>
      <c r="M2706" s="26"/>
      <c r="N2706" s="613"/>
      <c r="Q2706" s="26"/>
      <c r="R2706" s="613"/>
    </row>
    <row r="2707">
      <c r="A2707" s="26"/>
      <c r="B2707" s="24"/>
      <c r="C2707" s="24"/>
      <c r="D2707" s="26"/>
      <c r="E2707" s="26"/>
      <c r="F2707" s="26"/>
      <c r="G2707" s="24"/>
      <c r="H2707" s="611"/>
      <c r="I2707" s="611"/>
      <c r="J2707" s="612"/>
      <c r="K2707" s="26"/>
      <c r="L2707" s="24"/>
      <c r="M2707" s="26"/>
      <c r="N2707" s="613"/>
      <c r="Q2707" s="26"/>
      <c r="R2707" s="613"/>
    </row>
    <row r="2708">
      <c r="A2708" s="26"/>
      <c r="B2708" s="24"/>
      <c r="C2708" s="24"/>
      <c r="D2708" s="26"/>
      <c r="E2708" s="26"/>
      <c r="F2708" s="26"/>
      <c r="G2708" s="24"/>
      <c r="H2708" s="611"/>
      <c r="I2708" s="611"/>
      <c r="J2708" s="612"/>
      <c r="K2708" s="26"/>
      <c r="L2708" s="24"/>
      <c r="M2708" s="26"/>
      <c r="N2708" s="613"/>
      <c r="Q2708" s="26"/>
      <c r="R2708" s="613"/>
    </row>
    <row r="2709">
      <c r="A2709" s="26"/>
      <c r="B2709" s="24"/>
      <c r="C2709" s="24"/>
      <c r="D2709" s="26"/>
      <c r="E2709" s="26"/>
      <c r="F2709" s="26"/>
      <c r="G2709" s="24"/>
      <c r="H2709" s="611"/>
      <c r="I2709" s="611"/>
      <c r="J2709" s="612"/>
      <c r="K2709" s="26"/>
      <c r="L2709" s="24"/>
      <c r="M2709" s="26"/>
      <c r="N2709" s="613"/>
      <c r="Q2709" s="26"/>
      <c r="R2709" s="613"/>
    </row>
    <row r="2710">
      <c r="A2710" s="26"/>
      <c r="B2710" s="24"/>
      <c r="C2710" s="24"/>
      <c r="D2710" s="26"/>
      <c r="E2710" s="26"/>
      <c r="F2710" s="26"/>
      <c r="G2710" s="24"/>
      <c r="H2710" s="611"/>
      <c r="I2710" s="611"/>
      <c r="J2710" s="612"/>
      <c r="K2710" s="26"/>
      <c r="L2710" s="24"/>
      <c r="M2710" s="26"/>
      <c r="N2710" s="613"/>
      <c r="Q2710" s="26"/>
      <c r="R2710" s="613"/>
    </row>
    <row r="2711">
      <c r="A2711" s="26"/>
      <c r="B2711" s="24"/>
      <c r="C2711" s="24"/>
      <c r="D2711" s="26"/>
      <c r="E2711" s="26"/>
      <c r="F2711" s="26"/>
      <c r="G2711" s="24"/>
      <c r="H2711" s="611"/>
      <c r="I2711" s="611"/>
      <c r="J2711" s="612"/>
      <c r="K2711" s="26"/>
      <c r="L2711" s="24"/>
      <c r="M2711" s="26"/>
      <c r="N2711" s="613"/>
      <c r="Q2711" s="26"/>
      <c r="R2711" s="613"/>
    </row>
    <row r="2712">
      <c r="A2712" s="26"/>
      <c r="B2712" s="24"/>
      <c r="C2712" s="24"/>
      <c r="D2712" s="26"/>
      <c r="E2712" s="26"/>
      <c r="F2712" s="26"/>
      <c r="G2712" s="24"/>
      <c r="H2712" s="611"/>
      <c r="I2712" s="611"/>
      <c r="J2712" s="612"/>
      <c r="K2712" s="26"/>
      <c r="L2712" s="24"/>
      <c r="M2712" s="26"/>
      <c r="N2712" s="613"/>
      <c r="Q2712" s="26"/>
      <c r="R2712" s="613"/>
    </row>
    <row r="2713">
      <c r="A2713" s="26"/>
      <c r="B2713" s="24"/>
      <c r="C2713" s="24"/>
      <c r="D2713" s="26"/>
      <c r="E2713" s="26"/>
      <c r="F2713" s="26"/>
      <c r="G2713" s="24"/>
      <c r="H2713" s="611"/>
      <c r="I2713" s="611"/>
      <c r="J2713" s="612"/>
      <c r="K2713" s="26"/>
      <c r="L2713" s="24"/>
      <c r="M2713" s="26"/>
      <c r="N2713" s="613"/>
      <c r="Q2713" s="26"/>
      <c r="R2713" s="613"/>
    </row>
    <row r="2714">
      <c r="A2714" s="26"/>
      <c r="B2714" s="24"/>
      <c r="C2714" s="24"/>
      <c r="D2714" s="26"/>
      <c r="E2714" s="26"/>
      <c r="F2714" s="26"/>
      <c r="G2714" s="24"/>
      <c r="H2714" s="611"/>
      <c r="I2714" s="611"/>
      <c r="J2714" s="612"/>
      <c r="K2714" s="26"/>
      <c r="L2714" s="24"/>
      <c r="M2714" s="26"/>
      <c r="N2714" s="613"/>
      <c r="Q2714" s="26"/>
      <c r="R2714" s="613"/>
    </row>
    <row r="2715">
      <c r="A2715" s="26"/>
      <c r="B2715" s="24"/>
      <c r="C2715" s="24"/>
      <c r="D2715" s="26"/>
      <c r="E2715" s="26"/>
      <c r="F2715" s="26"/>
      <c r="G2715" s="24"/>
      <c r="H2715" s="611"/>
      <c r="I2715" s="611"/>
      <c r="J2715" s="612"/>
      <c r="K2715" s="26"/>
      <c r="L2715" s="24"/>
      <c r="M2715" s="26"/>
      <c r="N2715" s="613"/>
      <c r="Q2715" s="26"/>
      <c r="R2715" s="613"/>
    </row>
    <row r="2716">
      <c r="A2716" s="26"/>
      <c r="B2716" s="24"/>
      <c r="C2716" s="24"/>
      <c r="D2716" s="26"/>
      <c r="E2716" s="26"/>
      <c r="F2716" s="26"/>
      <c r="G2716" s="24"/>
      <c r="H2716" s="611"/>
      <c r="I2716" s="611"/>
      <c r="J2716" s="612"/>
      <c r="K2716" s="26"/>
      <c r="L2716" s="24"/>
      <c r="M2716" s="26"/>
      <c r="N2716" s="613"/>
      <c r="Q2716" s="26"/>
      <c r="R2716" s="613"/>
    </row>
    <row r="2717">
      <c r="A2717" s="26"/>
      <c r="B2717" s="24"/>
      <c r="C2717" s="24"/>
      <c r="D2717" s="26"/>
      <c r="E2717" s="26"/>
      <c r="F2717" s="26"/>
      <c r="G2717" s="24"/>
      <c r="H2717" s="611"/>
      <c r="I2717" s="611"/>
      <c r="J2717" s="612"/>
      <c r="K2717" s="26"/>
      <c r="L2717" s="24"/>
      <c r="M2717" s="26"/>
      <c r="N2717" s="613"/>
      <c r="Q2717" s="26"/>
      <c r="R2717" s="613"/>
    </row>
    <row r="2718">
      <c r="A2718" s="26"/>
      <c r="B2718" s="24"/>
      <c r="C2718" s="24"/>
      <c r="D2718" s="26"/>
      <c r="E2718" s="26"/>
      <c r="F2718" s="26"/>
      <c r="G2718" s="24"/>
      <c r="H2718" s="611"/>
      <c r="I2718" s="611"/>
      <c r="J2718" s="612"/>
      <c r="K2718" s="26"/>
      <c r="L2718" s="24"/>
      <c r="M2718" s="26"/>
      <c r="N2718" s="613"/>
      <c r="Q2718" s="26"/>
      <c r="R2718" s="613"/>
    </row>
    <row r="2719">
      <c r="A2719" s="26"/>
      <c r="B2719" s="24"/>
      <c r="C2719" s="24"/>
      <c r="D2719" s="26"/>
      <c r="E2719" s="26"/>
      <c r="F2719" s="26"/>
      <c r="G2719" s="24"/>
      <c r="H2719" s="611"/>
      <c r="I2719" s="611"/>
      <c r="J2719" s="612"/>
      <c r="K2719" s="26"/>
      <c r="L2719" s="24"/>
      <c r="M2719" s="26"/>
      <c r="N2719" s="613"/>
      <c r="Q2719" s="26"/>
      <c r="R2719" s="613"/>
    </row>
    <row r="2720">
      <c r="A2720" s="26"/>
      <c r="B2720" s="24"/>
      <c r="C2720" s="24"/>
      <c r="D2720" s="26"/>
      <c r="E2720" s="26"/>
      <c r="F2720" s="26"/>
      <c r="G2720" s="24"/>
      <c r="H2720" s="611"/>
      <c r="I2720" s="611"/>
      <c r="J2720" s="612"/>
      <c r="K2720" s="26"/>
      <c r="L2720" s="24"/>
      <c r="M2720" s="26"/>
      <c r="N2720" s="613"/>
      <c r="Q2720" s="26"/>
      <c r="R2720" s="613"/>
    </row>
    <row r="2721">
      <c r="A2721" s="26"/>
      <c r="B2721" s="24"/>
      <c r="C2721" s="24"/>
      <c r="D2721" s="26"/>
      <c r="E2721" s="26"/>
      <c r="F2721" s="26"/>
      <c r="G2721" s="24"/>
      <c r="H2721" s="611"/>
      <c r="I2721" s="611"/>
      <c r="J2721" s="612"/>
      <c r="K2721" s="26"/>
      <c r="L2721" s="24"/>
      <c r="M2721" s="26"/>
      <c r="N2721" s="613"/>
      <c r="Q2721" s="26"/>
      <c r="R2721" s="613"/>
    </row>
    <row r="2722">
      <c r="A2722" s="26"/>
      <c r="B2722" s="24"/>
      <c r="C2722" s="24"/>
      <c r="D2722" s="26"/>
      <c r="E2722" s="26"/>
      <c r="F2722" s="26"/>
      <c r="G2722" s="24"/>
      <c r="H2722" s="611"/>
      <c r="I2722" s="611"/>
      <c r="J2722" s="612"/>
      <c r="K2722" s="26"/>
      <c r="L2722" s="24"/>
      <c r="M2722" s="26"/>
      <c r="N2722" s="613"/>
      <c r="Q2722" s="26"/>
      <c r="R2722" s="613"/>
    </row>
    <row r="2723">
      <c r="A2723" s="26"/>
      <c r="B2723" s="24"/>
      <c r="C2723" s="24"/>
      <c r="D2723" s="26"/>
      <c r="E2723" s="26"/>
      <c r="F2723" s="26"/>
      <c r="G2723" s="24"/>
      <c r="H2723" s="611"/>
      <c r="I2723" s="611"/>
      <c r="J2723" s="612"/>
      <c r="K2723" s="26"/>
      <c r="L2723" s="24"/>
      <c r="M2723" s="26"/>
      <c r="N2723" s="613"/>
      <c r="Q2723" s="26"/>
      <c r="R2723" s="613"/>
    </row>
    <row r="2724">
      <c r="A2724" s="26"/>
      <c r="B2724" s="24"/>
      <c r="C2724" s="24"/>
      <c r="D2724" s="26"/>
      <c r="E2724" s="26"/>
      <c r="F2724" s="26"/>
      <c r="G2724" s="24"/>
      <c r="H2724" s="611"/>
      <c r="I2724" s="611"/>
      <c r="J2724" s="612"/>
      <c r="K2724" s="26"/>
      <c r="L2724" s="24"/>
      <c r="M2724" s="26"/>
      <c r="N2724" s="613"/>
      <c r="Q2724" s="26"/>
      <c r="R2724" s="613"/>
    </row>
    <row r="2725">
      <c r="A2725" s="26"/>
      <c r="B2725" s="24"/>
      <c r="C2725" s="24"/>
      <c r="D2725" s="26"/>
      <c r="E2725" s="26"/>
      <c r="F2725" s="26"/>
      <c r="G2725" s="24"/>
      <c r="H2725" s="611"/>
      <c r="I2725" s="611"/>
      <c r="J2725" s="612"/>
      <c r="K2725" s="26"/>
      <c r="L2725" s="24"/>
      <c r="M2725" s="26"/>
      <c r="N2725" s="613"/>
      <c r="Q2725" s="26"/>
      <c r="R2725" s="613"/>
    </row>
    <row r="2726">
      <c r="A2726" s="26"/>
      <c r="B2726" s="24"/>
      <c r="C2726" s="24"/>
      <c r="D2726" s="26"/>
      <c r="E2726" s="26"/>
      <c r="F2726" s="26"/>
      <c r="G2726" s="24"/>
      <c r="H2726" s="611"/>
      <c r="I2726" s="611"/>
      <c r="J2726" s="612"/>
      <c r="K2726" s="26"/>
      <c r="L2726" s="24"/>
      <c r="M2726" s="26"/>
      <c r="N2726" s="613"/>
      <c r="Q2726" s="26"/>
      <c r="R2726" s="613"/>
    </row>
    <row r="2727">
      <c r="A2727" s="26"/>
      <c r="B2727" s="24"/>
      <c r="C2727" s="24"/>
      <c r="D2727" s="26"/>
      <c r="E2727" s="26"/>
      <c r="F2727" s="26"/>
      <c r="G2727" s="24"/>
      <c r="H2727" s="611"/>
      <c r="I2727" s="611"/>
      <c r="J2727" s="612"/>
      <c r="K2727" s="26"/>
      <c r="L2727" s="24"/>
      <c r="M2727" s="26"/>
      <c r="N2727" s="613"/>
      <c r="Q2727" s="26"/>
      <c r="R2727" s="613"/>
    </row>
    <row r="2728">
      <c r="A2728" s="26"/>
      <c r="B2728" s="24"/>
      <c r="C2728" s="24"/>
      <c r="D2728" s="26"/>
      <c r="E2728" s="26"/>
      <c r="F2728" s="26"/>
      <c r="G2728" s="24"/>
      <c r="H2728" s="611"/>
      <c r="I2728" s="611"/>
      <c r="J2728" s="612"/>
      <c r="K2728" s="26"/>
      <c r="L2728" s="24"/>
      <c r="M2728" s="26"/>
      <c r="N2728" s="613"/>
      <c r="Q2728" s="26"/>
      <c r="R2728" s="613"/>
    </row>
    <row r="2729">
      <c r="A2729" s="26"/>
      <c r="B2729" s="24"/>
      <c r="C2729" s="24"/>
      <c r="D2729" s="26"/>
      <c r="E2729" s="26"/>
      <c r="F2729" s="26"/>
      <c r="G2729" s="24"/>
      <c r="H2729" s="611"/>
      <c r="I2729" s="611"/>
      <c r="J2729" s="612"/>
      <c r="K2729" s="26"/>
      <c r="L2729" s="24"/>
      <c r="M2729" s="26"/>
      <c r="N2729" s="613"/>
      <c r="Q2729" s="26"/>
      <c r="R2729" s="613"/>
    </row>
    <row r="2730">
      <c r="A2730" s="26"/>
      <c r="B2730" s="24"/>
      <c r="C2730" s="24"/>
      <c r="D2730" s="26"/>
      <c r="E2730" s="26"/>
      <c r="F2730" s="26"/>
      <c r="G2730" s="24"/>
      <c r="H2730" s="611"/>
      <c r="I2730" s="611"/>
      <c r="J2730" s="612"/>
      <c r="K2730" s="26"/>
      <c r="L2730" s="24"/>
      <c r="M2730" s="26"/>
      <c r="N2730" s="613"/>
      <c r="Q2730" s="26"/>
      <c r="R2730" s="613"/>
    </row>
    <row r="2731">
      <c r="A2731" s="26"/>
      <c r="B2731" s="24"/>
      <c r="C2731" s="24"/>
      <c r="D2731" s="26"/>
      <c r="E2731" s="26"/>
      <c r="F2731" s="26"/>
      <c r="G2731" s="24"/>
      <c r="H2731" s="611"/>
      <c r="I2731" s="611"/>
      <c r="J2731" s="612"/>
      <c r="K2731" s="26"/>
      <c r="L2731" s="24"/>
      <c r="M2731" s="26"/>
      <c r="N2731" s="613"/>
      <c r="Q2731" s="26"/>
      <c r="R2731" s="613"/>
    </row>
    <row r="2732">
      <c r="A2732" s="26"/>
      <c r="B2732" s="24"/>
      <c r="C2732" s="24"/>
      <c r="D2732" s="26"/>
      <c r="E2732" s="26"/>
      <c r="F2732" s="26"/>
      <c r="G2732" s="24"/>
      <c r="H2732" s="611"/>
      <c r="I2732" s="611"/>
      <c r="J2732" s="612"/>
      <c r="K2732" s="26"/>
      <c r="L2732" s="24"/>
      <c r="M2732" s="26"/>
      <c r="N2732" s="613"/>
      <c r="Q2732" s="26"/>
      <c r="R2732" s="613"/>
    </row>
    <row r="2733">
      <c r="A2733" s="26"/>
      <c r="B2733" s="24"/>
      <c r="C2733" s="24"/>
      <c r="D2733" s="26"/>
      <c r="E2733" s="26"/>
      <c r="F2733" s="26"/>
      <c r="G2733" s="24"/>
      <c r="H2733" s="611"/>
      <c r="I2733" s="611"/>
      <c r="J2733" s="612"/>
      <c r="K2733" s="26"/>
      <c r="L2733" s="24"/>
      <c r="M2733" s="26"/>
      <c r="N2733" s="613"/>
      <c r="Q2733" s="26"/>
      <c r="R2733" s="613"/>
    </row>
    <row r="2734">
      <c r="A2734" s="26"/>
      <c r="B2734" s="24"/>
      <c r="C2734" s="24"/>
      <c r="D2734" s="26"/>
      <c r="E2734" s="26"/>
      <c r="F2734" s="26"/>
      <c r="G2734" s="24"/>
      <c r="H2734" s="611"/>
      <c r="I2734" s="611"/>
      <c r="J2734" s="612"/>
      <c r="K2734" s="26"/>
      <c r="L2734" s="24"/>
      <c r="M2734" s="26"/>
      <c r="N2734" s="613"/>
      <c r="Q2734" s="26"/>
      <c r="R2734" s="613"/>
    </row>
    <row r="2735">
      <c r="A2735" s="26"/>
      <c r="B2735" s="24"/>
      <c r="C2735" s="24"/>
      <c r="D2735" s="26"/>
      <c r="E2735" s="26"/>
      <c r="F2735" s="26"/>
      <c r="G2735" s="24"/>
      <c r="H2735" s="611"/>
      <c r="I2735" s="611"/>
      <c r="J2735" s="612"/>
      <c r="K2735" s="26"/>
      <c r="L2735" s="24"/>
      <c r="M2735" s="26"/>
      <c r="N2735" s="613"/>
      <c r="Q2735" s="26"/>
      <c r="R2735" s="613"/>
    </row>
    <row r="2736">
      <c r="A2736" s="26"/>
      <c r="B2736" s="24"/>
      <c r="C2736" s="24"/>
      <c r="D2736" s="26"/>
      <c r="E2736" s="26"/>
      <c r="F2736" s="26"/>
      <c r="G2736" s="24"/>
      <c r="H2736" s="611"/>
      <c r="I2736" s="611"/>
      <c r="J2736" s="612"/>
      <c r="K2736" s="26"/>
      <c r="L2736" s="24"/>
      <c r="M2736" s="26"/>
      <c r="N2736" s="613"/>
      <c r="Q2736" s="26"/>
      <c r="R2736" s="613"/>
    </row>
    <row r="2737">
      <c r="A2737" s="26"/>
      <c r="B2737" s="24"/>
      <c r="C2737" s="24"/>
      <c r="D2737" s="26"/>
      <c r="E2737" s="26"/>
      <c r="F2737" s="26"/>
      <c r="G2737" s="24"/>
      <c r="H2737" s="611"/>
      <c r="I2737" s="611"/>
      <c r="J2737" s="612"/>
      <c r="K2737" s="26"/>
      <c r="L2737" s="24"/>
      <c r="M2737" s="26"/>
      <c r="N2737" s="613"/>
      <c r="Q2737" s="26"/>
      <c r="R2737" s="613"/>
    </row>
    <row r="2738">
      <c r="A2738" s="26"/>
      <c r="B2738" s="24"/>
      <c r="C2738" s="24"/>
      <c r="D2738" s="26"/>
      <c r="E2738" s="26"/>
      <c r="F2738" s="26"/>
      <c r="G2738" s="24"/>
      <c r="H2738" s="611"/>
      <c r="I2738" s="611"/>
      <c r="J2738" s="612"/>
      <c r="K2738" s="26"/>
      <c r="L2738" s="24"/>
      <c r="M2738" s="26"/>
      <c r="N2738" s="613"/>
      <c r="Q2738" s="26"/>
      <c r="R2738" s="613"/>
    </row>
    <row r="2739">
      <c r="A2739" s="26"/>
      <c r="B2739" s="24"/>
      <c r="C2739" s="24"/>
      <c r="D2739" s="26"/>
      <c r="E2739" s="26"/>
      <c r="F2739" s="26"/>
      <c r="G2739" s="24"/>
      <c r="H2739" s="611"/>
      <c r="I2739" s="611"/>
      <c r="J2739" s="612"/>
      <c r="K2739" s="26"/>
      <c r="L2739" s="24"/>
      <c r="M2739" s="26"/>
      <c r="N2739" s="613"/>
      <c r="Q2739" s="26"/>
      <c r="R2739" s="613"/>
    </row>
    <row r="2740">
      <c r="A2740" s="26"/>
      <c r="B2740" s="24"/>
      <c r="C2740" s="24"/>
      <c r="D2740" s="26"/>
      <c r="E2740" s="26"/>
      <c r="F2740" s="26"/>
      <c r="G2740" s="24"/>
      <c r="H2740" s="611"/>
      <c r="I2740" s="611"/>
      <c r="J2740" s="612"/>
      <c r="K2740" s="26"/>
      <c r="L2740" s="24"/>
      <c r="M2740" s="26"/>
      <c r="N2740" s="613"/>
      <c r="Q2740" s="26"/>
      <c r="R2740" s="613"/>
    </row>
    <row r="2741">
      <c r="A2741" s="26"/>
      <c r="B2741" s="24"/>
      <c r="C2741" s="24"/>
      <c r="D2741" s="26"/>
      <c r="E2741" s="26"/>
      <c r="F2741" s="26"/>
      <c r="G2741" s="24"/>
      <c r="H2741" s="611"/>
      <c r="I2741" s="611"/>
      <c r="J2741" s="612"/>
      <c r="K2741" s="26"/>
      <c r="L2741" s="24"/>
      <c r="M2741" s="26"/>
      <c r="N2741" s="613"/>
      <c r="Q2741" s="26"/>
      <c r="R2741" s="613"/>
    </row>
    <row r="2742">
      <c r="A2742" s="26"/>
      <c r="B2742" s="24"/>
      <c r="C2742" s="24"/>
      <c r="D2742" s="26"/>
      <c r="E2742" s="26"/>
      <c r="F2742" s="26"/>
      <c r="G2742" s="24"/>
      <c r="H2742" s="611"/>
      <c r="I2742" s="611"/>
      <c r="J2742" s="612"/>
      <c r="K2742" s="26"/>
      <c r="L2742" s="24"/>
      <c r="M2742" s="26"/>
      <c r="N2742" s="613"/>
      <c r="Q2742" s="26"/>
      <c r="R2742" s="613"/>
    </row>
    <row r="2743">
      <c r="A2743" s="26"/>
      <c r="B2743" s="24"/>
      <c r="C2743" s="24"/>
      <c r="D2743" s="26"/>
      <c r="E2743" s="26"/>
      <c r="F2743" s="26"/>
      <c r="G2743" s="24"/>
      <c r="H2743" s="611"/>
      <c r="I2743" s="611"/>
      <c r="J2743" s="612"/>
      <c r="K2743" s="26"/>
      <c r="L2743" s="24"/>
      <c r="M2743" s="26"/>
      <c r="N2743" s="613"/>
      <c r="Q2743" s="26"/>
      <c r="R2743" s="613"/>
    </row>
    <row r="2744">
      <c r="A2744" s="26"/>
      <c r="B2744" s="24"/>
      <c r="C2744" s="24"/>
      <c r="D2744" s="26"/>
      <c r="E2744" s="26"/>
      <c r="F2744" s="26"/>
      <c r="G2744" s="24"/>
      <c r="H2744" s="611"/>
      <c r="I2744" s="611"/>
      <c r="J2744" s="612"/>
      <c r="K2744" s="26"/>
      <c r="L2744" s="24"/>
      <c r="M2744" s="26"/>
      <c r="N2744" s="613"/>
      <c r="Q2744" s="26"/>
      <c r="R2744" s="613"/>
    </row>
    <row r="2745">
      <c r="A2745" s="26"/>
      <c r="B2745" s="24"/>
      <c r="C2745" s="24"/>
      <c r="D2745" s="26"/>
      <c r="E2745" s="26"/>
      <c r="F2745" s="26"/>
      <c r="G2745" s="24"/>
      <c r="H2745" s="611"/>
      <c r="I2745" s="611"/>
      <c r="J2745" s="612"/>
      <c r="K2745" s="26"/>
      <c r="L2745" s="24"/>
      <c r="M2745" s="26"/>
      <c r="N2745" s="613"/>
      <c r="Q2745" s="26"/>
      <c r="R2745" s="613"/>
    </row>
    <row r="2746">
      <c r="A2746" s="26"/>
      <c r="B2746" s="24"/>
      <c r="C2746" s="24"/>
      <c r="D2746" s="26"/>
      <c r="E2746" s="26"/>
      <c r="F2746" s="26"/>
      <c r="G2746" s="24"/>
      <c r="H2746" s="611"/>
      <c r="I2746" s="611"/>
      <c r="J2746" s="612"/>
      <c r="K2746" s="26"/>
      <c r="L2746" s="24"/>
      <c r="M2746" s="26"/>
      <c r="N2746" s="613"/>
      <c r="Q2746" s="26"/>
      <c r="R2746" s="613"/>
    </row>
    <row r="2747">
      <c r="A2747" s="26"/>
      <c r="B2747" s="24"/>
      <c r="C2747" s="24"/>
      <c r="D2747" s="26"/>
      <c r="E2747" s="26"/>
      <c r="F2747" s="26"/>
      <c r="G2747" s="24"/>
      <c r="H2747" s="611"/>
      <c r="I2747" s="611"/>
      <c r="J2747" s="612"/>
      <c r="K2747" s="26"/>
      <c r="L2747" s="24"/>
      <c r="M2747" s="26"/>
      <c r="N2747" s="613"/>
      <c r="Q2747" s="26"/>
      <c r="R2747" s="613"/>
    </row>
    <row r="2748">
      <c r="A2748" s="26"/>
      <c r="B2748" s="24"/>
      <c r="C2748" s="24"/>
      <c r="D2748" s="26"/>
      <c r="E2748" s="26"/>
      <c r="F2748" s="26"/>
      <c r="G2748" s="24"/>
      <c r="H2748" s="611"/>
      <c r="I2748" s="611"/>
      <c r="J2748" s="612"/>
      <c r="K2748" s="26"/>
      <c r="L2748" s="24"/>
      <c r="M2748" s="26"/>
      <c r="N2748" s="613"/>
      <c r="Q2748" s="26"/>
      <c r="R2748" s="613"/>
    </row>
    <row r="2749">
      <c r="A2749" s="26"/>
      <c r="B2749" s="24"/>
      <c r="C2749" s="24"/>
      <c r="D2749" s="26"/>
      <c r="E2749" s="26"/>
      <c r="F2749" s="26"/>
      <c r="G2749" s="24"/>
      <c r="H2749" s="611"/>
      <c r="I2749" s="611"/>
      <c r="J2749" s="612"/>
      <c r="K2749" s="26"/>
      <c r="L2749" s="24"/>
      <c r="M2749" s="26"/>
      <c r="N2749" s="613"/>
      <c r="Q2749" s="26"/>
      <c r="R2749" s="613"/>
    </row>
    <row r="2750">
      <c r="A2750" s="26"/>
      <c r="B2750" s="24"/>
      <c r="C2750" s="24"/>
      <c r="D2750" s="26"/>
      <c r="E2750" s="26"/>
      <c r="F2750" s="26"/>
      <c r="G2750" s="24"/>
      <c r="H2750" s="611"/>
      <c r="I2750" s="611"/>
      <c r="J2750" s="612"/>
      <c r="K2750" s="26"/>
      <c r="L2750" s="24"/>
      <c r="M2750" s="26"/>
      <c r="N2750" s="613"/>
      <c r="Q2750" s="26"/>
      <c r="R2750" s="613"/>
    </row>
    <row r="2751">
      <c r="A2751" s="26"/>
      <c r="B2751" s="24"/>
      <c r="C2751" s="24"/>
      <c r="D2751" s="26"/>
      <c r="E2751" s="26"/>
      <c r="F2751" s="26"/>
      <c r="G2751" s="24"/>
      <c r="H2751" s="611"/>
      <c r="I2751" s="611"/>
      <c r="J2751" s="612"/>
      <c r="K2751" s="26"/>
      <c r="L2751" s="24"/>
      <c r="M2751" s="26"/>
      <c r="N2751" s="613"/>
      <c r="Q2751" s="26"/>
      <c r="R2751" s="613"/>
    </row>
    <row r="2752">
      <c r="A2752" s="26"/>
      <c r="B2752" s="24"/>
      <c r="C2752" s="24"/>
      <c r="D2752" s="26"/>
      <c r="E2752" s="26"/>
      <c r="F2752" s="26"/>
      <c r="G2752" s="24"/>
      <c r="H2752" s="611"/>
      <c r="I2752" s="611"/>
      <c r="J2752" s="612"/>
      <c r="K2752" s="26"/>
      <c r="L2752" s="24"/>
      <c r="M2752" s="26"/>
      <c r="N2752" s="613"/>
      <c r="Q2752" s="26"/>
      <c r="R2752" s="613"/>
    </row>
    <row r="2753">
      <c r="A2753" s="26"/>
      <c r="B2753" s="24"/>
      <c r="C2753" s="24"/>
      <c r="D2753" s="26"/>
      <c r="E2753" s="26"/>
      <c r="F2753" s="26"/>
      <c r="G2753" s="24"/>
      <c r="H2753" s="611"/>
      <c r="I2753" s="611"/>
      <c r="J2753" s="612"/>
      <c r="K2753" s="26"/>
      <c r="L2753" s="24"/>
      <c r="M2753" s="26"/>
      <c r="N2753" s="613"/>
      <c r="Q2753" s="26"/>
      <c r="R2753" s="613"/>
    </row>
    <row r="2754">
      <c r="A2754" s="26"/>
      <c r="B2754" s="24"/>
      <c r="C2754" s="24"/>
      <c r="D2754" s="26"/>
      <c r="E2754" s="26"/>
      <c r="F2754" s="26"/>
      <c r="G2754" s="24"/>
      <c r="H2754" s="611"/>
      <c r="I2754" s="611"/>
      <c r="J2754" s="612"/>
      <c r="K2754" s="26"/>
      <c r="L2754" s="24"/>
      <c r="M2754" s="26"/>
      <c r="N2754" s="613"/>
      <c r="Q2754" s="26"/>
      <c r="R2754" s="613"/>
    </row>
    <row r="2755">
      <c r="A2755" s="26"/>
      <c r="B2755" s="24"/>
      <c r="C2755" s="24"/>
      <c r="D2755" s="26"/>
      <c r="E2755" s="26"/>
      <c r="F2755" s="26"/>
      <c r="G2755" s="24"/>
      <c r="H2755" s="611"/>
      <c r="I2755" s="611"/>
      <c r="J2755" s="612"/>
      <c r="K2755" s="26"/>
      <c r="L2755" s="24"/>
      <c r="M2755" s="26"/>
      <c r="N2755" s="613"/>
      <c r="Q2755" s="26"/>
      <c r="R2755" s="613"/>
    </row>
    <row r="2756">
      <c r="A2756" s="26"/>
      <c r="B2756" s="24"/>
      <c r="C2756" s="24"/>
      <c r="D2756" s="26"/>
      <c r="E2756" s="26"/>
      <c r="F2756" s="26"/>
      <c r="G2756" s="24"/>
      <c r="H2756" s="611"/>
      <c r="I2756" s="611"/>
      <c r="J2756" s="612"/>
      <c r="K2756" s="26"/>
      <c r="L2756" s="24"/>
      <c r="M2756" s="26"/>
      <c r="N2756" s="613"/>
      <c r="Q2756" s="26"/>
      <c r="R2756" s="613"/>
    </row>
    <row r="2757">
      <c r="A2757" s="26"/>
      <c r="B2757" s="24"/>
      <c r="C2757" s="24"/>
      <c r="D2757" s="26"/>
      <c r="E2757" s="26"/>
      <c r="F2757" s="26"/>
      <c r="G2757" s="24"/>
      <c r="H2757" s="611"/>
      <c r="I2757" s="611"/>
      <c r="J2757" s="612"/>
      <c r="K2757" s="26"/>
      <c r="L2757" s="24"/>
      <c r="M2757" s="26"/>
      <c r="N2757" s="613"/>
      <c r="Q2757" s="26"/>
      <c r="R2757" s="613"/>
    </row>
    <row r="2758">
      <c r="A2758" s="26"/>
      <c r="B2758" s="24"/>
      <c r="C2758" s="24"/>
      <c r="D2758" s="26"/>
      <c r="E2758" s="26"/>
      <c r="F2758" s="26"/>
      <c r="G2758" s="24"/>
      <c r="H2758" s="611"/>
      <c r="I2758" s="611"/>
      <c r="J2758" s="612"/>
      <c r="K2758" s="26"/>
      <c r="L2758" s="24"/>
      <c r="M2758" s="26"/>
      <c r="N2758" s="613"/>
      <c r="Q2758" s="26"/>
      <c r="R2758" s="613"/>
    </row>
    <row r="2759">
      <c r="A2759" s="26"/>
      <c r="B2759" s="24"/>
      <c r="C2759" s="24"/>
      <c r="D2759" s="26"/>
      <c r="E2759" s="26"/>
      <c r="F2759" s="26"/>
      <c r="G2759" s="24"/>
      <c r="H2759" s="611"/>
      <c r="I2759" s="611"/>
      <c r="J2759" s="612"/>
      <c r="K2759" s="26"/>
      <c r="L2759" s="24"/>
      <c r="M2759" s="26"/>
      <c r="N2759" s="613"/>
      <c r="Q2759" s="26"/>
      <c r="R2759" s="613"/>
    </row>
    <row r="2760">
      <c r="A2760" s="26"/>
      <c r="B2760" s="24"/>
      <c r="C2760" s="24"/>
      <c r="D2760" s="26"/>
      <c r="E2760" s="26"/>
      <c r="F2760" s="26"/>
      <c r="G2760" s="24"/>
      <c r="H2760" s="611"/>
      <c r="I2760" s="611"/>
      <c r="J2760" s="612"/>
      <c r="K2760" s="26"/>
      <c r="L2760" s="24"/>
      <c r="M2760" s="26"/>
      <c r="N2760" s="613"/>
      <c r="Q2760" s="26"/>
      <c r="R2760" s="613"/>
    </row>
    <row r="2761">
      <c r="A2761" s="26"/>
      <c r="B2761" s="24"/>
      <c r="C2761" s="24"/>
      <c r="D2761" s="26"/>
      <c r="E2761" s="26"/>
      <c r="F2761" s="26"/>
      <c r="G2761" s="24"/>
      <c r="H2761" s="611"/>
      <c r="I2761" s="611"/>
      <c r="J2761" s="612"/>
      <c r="K2761" s="26"/>
      <c r="L2761" s="24"/>
      <c r="M2761" s="26"/>
      <c r="N2761" s="613"/>
      <c r="Q2761" s="26"/>
      <c r="R2761" s="613"/>
    </row>
    <row r="2762">
      <c r="A2762" s="26"/>
      <c r="B2762" s="24"/>
      <c r="C2762" s="24"/>
      <c r="D2762" s="26"/>
      <c r="E2762" s="26"/>
      <c r="F2762" s="26"/>
      <c r="G2762" s="24"/>
      <c r="H2762" s="611"/>
      <c r="I2762" s="611"/>
      <c r="J2762" s="612"/>
      <c r="K2762" s="26"/>
      <c r="L2762" s="24"/>
      <c r="M2762" s="26"/>
      <c r="N2762" s="613"/>
      <c r="Q2762" s="26"/>
      <c r="R2762" s="613"/>
    </row>
    <row r="2763">
      <c r="A2763" s="26"/>
      <c r="B2763" s="24"/>
      <c r="C2763" s="24"/>
      <c r="D2763" s="26"/>
      <c r="E2763" s="26"/>
      <c r="F2763" s="26"/>
      <c r="G2763" s="24"/>
      <c r="H2763" s="611"/>
      <c r="I2763" s="611"/>
      <c r="J2763" s="612"/>
      <c r="K2763" s="26"/>
      <c r="L2763" s="24"/>
      <c r="M2763" s="26"/>
      <c r="N2763" s="613"/>
      <c r="Q2763" s="26"/>
      <c r="R2763" s="613"/>
    </row>
    <row r="2764">
      <c r="A2764" s="26"/>
      <c r="B2764" s="24"/>
      <c r="C2764" s="24"/>
      <c r="D2764" s="26"/>
      <c r="E2764" s="26"/>
      <c r="F2764" s="26"/>
      <c r="G2764" s="24"/>
      <c r="H2764" s="611"/>
      <c r="I2764" s="611"/>
      <c r="J2764" s="612"/>
      <c r="K2764" s="26"/>
      <c r="L2764" s="24"/>
      <c r="M2764" s="26"/>
      <c r="N2764" s="613"/>
      <c r="Q2764" s="26"/>
      <c r="R2764" s="613"/>
    </row>
    <row r="2765">
      <c r="A2765" s="26"/>
      <c r="B2765" s="24"/>
      <c r="C2765" s="24"/>
      <c r="D2765" s="26"/>
      <c r="E2765" s="26"/>
      <c r="F2765" s="26"/>
      <c r="G2765" s="24"/>
      <c r="H2765" s="611"/>
      <c r="I2765" s="611"/>
      <c r="J2765" s="612"/>
      <c r="K2765" s="26"/>
      <c r="L2765" s="24"/>
      <c r="M2765" s="26"/>
      <c r="N2765" s="613"/>
      <c r="Q2765" s="26"/>
      <c r="R2765" s="613"/>
    </row>
    <row r="2766">
      <c r="A2766" s="26"/>
      <c r="B2766" s="24"/>
      <c r="C2766" s="24"/>
      <c r="D2766" s="26"/>
      <c r="E2766" s="26"/>
      <c r="F2766" s="26"/>
      <c r="G2766" s="24"/>
      <c r="H2766" s="611"/>
      <c r="I2766" s="611"/>
      <c r="J2766" s="612"/>
      <c r="K2766" s="26"/>
      <c r="L2766" s="24"/>
      <c r="M2766" s="26"/>
      <c r="N2766" s="613"/>
      <c r="Q2766" s="26"/>
      <c r="R2766" s="613"/>
    </row>
    <row r="2767">
      <c r="A2767" s="26"/>
      <c r="B2767" s="24"/>
      <c r="C2767" s="24"/>
      <c r="D2767" s="26"/>
      <c r="E2767" s="26"/>
      <c r="F2767" s="26"/>
      <c r="G2767" s="24"/>
      <c r="H2767" s="611"/>
      <c r="I2767" s="611"/>
      <c r="J2767" s="612"/>
      <c r="K2767" s="26"/>
      <c r="L2767" s="24"/>
      <c r="M2767" s="26"/>
      <c r="N2767" s="613"/>
      <c r="Q2767" s="26"/>
      <c r="R2767" s="613"/>
    </row>
    <row r="2768">
      <c r="A2768" s="26"/>
      <c r="B2768" s="24"/>
      <c r="C2768" s="24"/>
      <c r="D2768" s="26"/>
      <c r="E2768" s="26"/>
      <c r="F2768" s="26"/>
      <c r="G2768" s="24"/>
      <c r="H2768" s="611"/>
      <c r="I2768" s="611"/>
      <c r="J2768" s="612"/>
      <c r="K2768" s="26"/>
      <c r="L2768" s="24"/>
      <c r="M2768" s="26"/>
      <c r="N2768" s="613"/>
      <c r="Q2768" s="26"/>
      <c r="R2768" s="613"/>
    </row>
    <row r="2769">
      <c r="A2769" s="26"/>
      <c r="B2769" s="24"/>
      <c r="C2769" s="24"/>
      <c r="D2769" s="26"/>
      <c r="E2769" s="26"/>
      <c r="F2769" s="26"/>
      <c r="G2769" s="24"/>
      <c r="H2769" s="611"/>
      <c r="I2769" s="611"/>
      <c r="J2769" s="612"/>
      <c r="K2769" s="26"/>
      <c r="L2769" s="24"/>
      <c r="M2769" s="26"/>
      <c r="N2769" s="613"/>
      <c r="Q2769" s="26"/>
      <c r="R2769" s="613"/>
    </row>
    <row r="2770">
      <c r="A2770" s="26"/>
      <c r="B2770" s="24"/>
      <c r="C2770" s="24"/>
      <c r="D2770" s="26"/>
      <c r="E2770" s="26"/>
      <c r="F2770" s="26"/>
      <c r="G2770" s="24"/>
      <c r="H2770" s="611"/>
      <c r="I2770" s="611"/>
      <c r="J2770" s="612"/>
      <c r="K2770" s="26"/>
      <c r="L2770" s="24"/>
      <c r="M2770" s="26"/>
      <c r="N2770" s="613"/>
      <c r="Q2770" s="26"/>
      <c r="R2770" s="613"/>
    </row>
    <row r="2771">
      <c r="A2771" s="26"/>
      <c r="B2771" s="24"/>
      <c r="C2771" s="24"/>
      <c r="D2771" s="26"/>
      <c r="E2771" s="26"/>
      <c r="F2771" s="26"/>
      <c r="G2771" s="24"/>
      <c r="H2771" s="611"/>
      <c r="I2771" s="611"/>
      <c r="J2771" s="612"/>
      <c r="K2771" s="26"/>
      <c r="L2771" s="24"/>
      <c r="M2771" s="26"/>
      <c r="N2771" s="613"/>
      <c r="Q2771" s="26"/>
      <c r="R2771" s="613"/>
    </row>
    <row r="2772">
      <c r="A2772" s="26"/>
      <c r="B2772" s="24"/>
      <c r="C2772" s="24"/>
      <c r="D2772" s="26"/>
      <c r="E2772" s="26"/>
      <c r="F2772" s="26"/>
      <c r="G2772" s="24"/>
      <c r="H2772" s="611"/>
      <c r="I2772" s="611"/>
      <c r="J2772" s="612"/>
      <c r="K2772" s="26"/>
      <c r="L2772" s="24"/>
      <c r="M2772" s="26"/>
      <c r="N2772" s="613"/>
      <c r="Q2772" s="26"/>
      <c r="R2772" s="613"/>
    </row>
    <row r="2773">
      <c r="A2773" s="26"/>
      <c r="B2773" s="24"/>
      <c r="C2773" s="24"/>
      <c r="D2773" s="26"/>
      <c r="E2773" s="26"/>
      <c r="F2773" s="26"/>
      <c r="G2773" s="24"/>
      <c r="H2773" s="611"/>
      <c r="I2773" s="611"/>
      <c r="J2773" s="612"/>
      <c r="K2773" s="26"/>
      <c r="L2773" s="24"/>
      <c r="M2773" s="26"/>
      <c r="N2773" s="613"/>
      <c r="Q2773" s="26"/>
      <c r="R2773" s="613"/>
    </row>
    <row r="2774">
      <c r="A2774" s="26"/>
      <c r="B2774" s="24"/>
      <c r="C2774" s="24"/>
      <c r="D2774" s="26"/>
      <c r="E2774" s="26"/>
      <c r="F2774" s="26"/>
      <c r="G2774" s="24"/>
      <c r="H2774" s="611"/>
      <c r="I2774" s="611"/>
      <c r="J2774" s="612"/>
      <c r="K2774" s="26"/>
      <c r="L2774" s="24"/>
      <c r="M2774" s="26"/>
      <c r="N2774" s="613"/>
      <c r="Q2774" s="26"/>
      <c r="R2774" s="613"/>
    </row>
    <row r="2775">
      <c r="A2775" s="26"/>
      <c r="B2775" s="24"/>
      <c r="C2775" s="24"/>
      <c r="D2775" s="26"/>
      <c r="E2775" s="26"/>
      <c r="F2775" s="26"/>
      <c r="G2775" s="24"/>
      <c r="H2775" s="611"/>
      <c r="I2775" s="611"/>
      <c r="J2775" s="612"/>
      <c r="K2775" s="26"/>
      <c r="L2775" s="24"/>
      <c r="M2775" s="26"/>
      <c r="N2775" s="613"/>
      <c r="Q2775" s="26"/>
      <c r="R2775" s="613"/>
    </row>
    <row r="2776">
      <c r="A2776" s="26"/>
      <c r="B2776" s="24"/>
      <c r="C2776" s="24"/>
      <c r="D2776" s="26"/>
      <c r="E2776" s="26"/>
      <c r="F2776" s="26"/>
      <c r="G2776" s="24"/>
      <c r="H2776" s="611"/>
      <c r="I2776" s="611"/>
      <c r="J2776" s="612"/>
      <c r="K2776" s="26"/>
      <c r="L2776" s="24"/>
      <c r="M2776" s="26"/>
      <c r="N2776" s="613"/>
      <c r="Q2776" s="26"/>
      <c r="R2776" s="613"/>
    </row>
    <row r="2777">
      <c r="A2777" s="26"/>
      <c r="B2777" s="24"/>
      <c r="C2777" s="24"/>
      <c r="D2777" s="26"/>
      <c r="E2777" s="26"/>
      <c r="F2777" s="26"/>
      <c r="G2777" s="24"/>
      <c r="H2777" s="611"/>
      <c r="I2777" s="611"/>
      <c r="J2777" s="612"/>
      <c r="K2777" s="26"/>
      <c r="L2777" s="24"/>
      <c r="M2777" s="26"/>
      <c r="N2777" s="613"/>
      <c r="Q2777" s="26"/>
      <c r="R2777" s="613"/>
    </row>
    <row r="2778">
      <c r="A2778" s="26"/>
      <c r="B2778" s="24"/>
      <c r="C2778" s="24"/>
      <c r="D2778" s="26"/>
      <c r="E2778" s="26"/>
      <c r="F2778" s="26"/>
      <c r="G2778" s="24"/>
      <c r="H2778" s="611"/>
      <c r="I2778" s="611"/>
      <c r="J2778" s="612"/>
      <c r="K2778" s="26"/>
      <c r="L2778" s="24"/>
      <c r="M2778" s="26"/>
      <c r="N2778" s="613"/>
      <c r="Q2778" s="26"/>
      <c r="R2778" s="613"/>
    </row>
    <row r="2779">
      <c r="A2779" s="26"/>
      <c r="B2779" s="24"/>
      <c r="C2779" s="24"/>
      <c r="D2779" s="26"/>
      <c r="E2779" s="26"/>
      <c r="F2779" s="26"/>
      <c r="G2779" s="24"/>
      <c r="H2779" s="611"/>
      <c r="I2779" s="611"/>
      <c r="J2779" s="612"/>
      <c r="K2779" s="26"/>
      <c r="L2779" s="24"/>
      <c r="M2779" s="26"/>
      <c r="N2779" s="613"/>
      <c r="Q2779" s="26"/>
      <c r="R2779" s="613"/>
    </row>
    <row r="2780">
      <c r="A2780" s="26"/>
      <c r="B2780" s="24"/>
      <c r="C2780" s="24"/>
      <c r="D2780" s="26"/>
      <c r="E2780" s="26"/>
      <c r="F2780" s="26"/>
      <c r="G2780" s="24"/>
      <c r="H2780" s="611"/>
      <c r="I2780" s="611"/>
      <c r="J2780" s="612"/>
      <c r="K2780" s="26"/>
      <c r="L2780" s="24"/>
      <c r="M2780" s="26"/>
      <c r="N2780" s="613"/>
      <c r="Q2780" s="26"/>
      <c r="R2780" s="613"/>
    </row>
    <row r="2781">
      <c r="A2781" s="26"/>
      <c r="B2781" s="24"/>
      <c r="C2781" s="24"/>
      <c r="D2781" s="26"/>
      <c r="E2781" s="26"/>
      <c r="F2781" s="26"/>
      <c r="G2781" s="24"/>
      <c r="H2781" s="611"/>
      <c r="I2781" s="611"/>
      <c r="J2781" s="612"/>
      <c r="K2781" s="26"/>
      <c r="L2781" s="24"/>
      <c r="M2781" s="26"/>
      <c r="N2781" s="613"/>
      <c r="Q2781" s="26"/>
      <c r="R2781" s="613"/>
    </row>
    <row r="2782">
      <c r="A2782" s="26"/>
      <c r="B2782" s="24"/>
      <c r="C2782" s="24"/>
      <c r="D2782" s="26"/>
      <c r="E2782" s="26"/>
      <c r="F2782" s="26"/>
      <c r="G2782" s="24"/>
      <c r="H2782" s="611"/>
      <c r="I2782" s="611"/>
      <c r="J2782" s="612"/>
      <c r="K2782" s="26"/>
      <c r="L2782" s="24"/>
      <c r="M2782" s="26"/>
      <c r="N2782" s="613"/>
      <c r="Q2782" s="26"/>
      <c r="R2782" s="613"/>
    </row>
    <row r="2783">
      <c r="A2783" s="26"/>
      <c r="B2783" s="24"/>
      <c r="C2783" s="24"/>
      <c r="D2783" s="26"/>
      <c r="E2783" s="26"/>
      <c r="F2783" s="26"/>
      <c r="G2783" s="24"/>
      <c r="H2783" s="611"/>
      <c r="I2783" s="611"/>
      <c r="J2783" s="612"/>
      <c r="K2783" s="26"/>
      <c r="L2783" s="24"/>
      <c r="M2783" s="26"/>
      <c r="N2783" s="613"/>
      <c r="Q2783" s="26"/>
      <c r="R2783" s="613"/>
    </row>
    <row r="2784">
      <c r="A2784" s="26"/>
      <c r="B2784" s="24"/>
      <c r="C2784" s="24"/>
      <c r="D2784" s="26"/>
      <c r="E2784" s="26"/>
      <c r="F2784" s="26"/>
      <c r="G2784" s="24"/>
      <c r="H2784" s="611"/>
      <c r="I2784" s="611"/>
      <c r="J2784" s="612"/>
      <c r="K2784" s="26"/>
      <c r="L2784" s="24"/>
      <c r="M2784" s="26"/>
      <c r="N2784" s="613"/>
      <c r="Q2784" s="26"/>
      <c r="R2784" s="613"/>
    </row>
    <row r="2785">
      <c r="A2785" s="26"/>
      <c r="B2785" s="24"/>
      <c r="C2785" s="24"/>
      <c r="D2785" s="26"/>
      <c r="E2785" s="26"/>
      <c r="F2785" s="26"/>
      <c r="G2785" s="24"/>
      <c r="H2785" s="611"/>
      <c r="I2785" s="611"/>
      <c r="J2785" s="612"/>
      <c r="K2785" s="26"/>
      <c r="L2785" s="24"/>
      <c r="M2785" s="26"/>
      <c r="N2785" s="613"/>
      <c r="Q2785" s="26"/>
      <c r="R2785" s="613"/>
    </row>
    <row r="2786">
      <c r="A2786" s="26"/>
      <c r="B2786" s="24"/>
      <c r="C2786" s="24"/>
      <c r="D2786" s="26"/>
      <c r="E2786" s="26"/>
      <c r="F2786" s="26"/>
      <c r="G2786" s="24"/>
      <c r="H2786" s="611"/>
      <c r="I2786" s="611"/>
      <c r="J2786" s="612"/>
      <c r="K2786" s="26"/>
      <c r="L2786" s="24"/>
      <c r="M2786" s="26"/>
      <c r="N2786" s="613"/>
      <c r="Q2786" s="26"/>
      <c r="R2786" s="613"/>
    </row>
    <row r="2787">
      <c r="A2787" s="26"/>
      <c r="B2787" s="24"/>
      <c r="C2787" s="24"/>
      <c r="D2787" s="26"/>
      <c r="E2787" s="26"/>
      <c r="F2787" s="26"/>
      <c r="G2787" s="24"/>
      <c r="H2787" s="611"/>
      <c r="I2787" s="611"/>
      <c r="J2787" s="612"/>
      <c r="K2787" s="26"/>
      <c r="L2787" s="24"/>
      <c r="M2787" s="26"/>
      <c r="N2787" s="613"/>
      <c r="Q2787" s="26"/>
      <c r="R2787" s="613"/>
    </row>
    <row r="2788">
      <c r="A2788" s="26"/>
      <c r="B2788" s="24"/>
      <c r="C2788" s="24"/>
      <c r="D2788" s="26"/>
      <c r="E2788" s="26"/>
      <c r="F2788" s="26"/>
      <c r="G2788" s="24"/>
      <c r="H2788" s="611"/>
      <c r="I2788" s="611"/>
      <c r="J2788" s="612"/>
      <c r="K2788" s="26"/>
      <c r="L2788" s="24"/>
      <c r="M2788" s="26"/>
      <c r="N2788" s="613"/>
      <c r="Q2788" s="26"/>
      <c r="R2788" s="613"/>
    </row>
    <row r="2789">
      <c r="A2789" s="26"/>
      <c r="B2789" s="24"/>
      <c r="C2789" s="24"/>
      <c r="D2789" s="26"/>
      <c r="E2789" s="26"/>
      <c r="F2789" s="26"/>
      <c r="G2789" s="24"/>
      <c r="H2789" s="611"/>
      <c r="I2789" s="611"/>
      <c r="J2789" s="612"/>
      <c r="K2789" s="26"/>
      <c r="L2789" s="24"/>
      <c r="M2789" s="26"/>
      <c r="N2789" s="613"/>
      <c r="Q2789" s="26"/>
      <c r="R2789" s="613"/>
    </row>
    <row r="2790">
      <c r="A2790" s="26"/>
      <c r="B2790" s="24"/>
      <c r="C2790" s="24"/>
      <c r="D2790" s="26"/>
      <c r="E2790" s="26"/>
      <c r="F2790" s="26"/>
      <c r="G2790" s="24"/>
      <c r="H2790" s="611"/>
      <c r="I2790" s="611"/>
      <c r="J2790" s="612"/>
      <c r="K2790" s="26"/>
      <c r="L2790" s="24"/>
      <c r="M2790" s="26"/>
      <c r="N2790" s="613"/>
      <c r="Q2790" s="26"/>
      <c r="R2790" s="613"/>
    </row>
    <row r="2791">
      <c r="A2791" s="26"/>
      <c r="B2791" s="24"/>
      <c r="C2791" s="24"/>
      <c r="D2791" s="26"/>
      <c r="E2791" s="26"/>
      <c r="F2791" s="26"/>
      <c r="G2791" s="24"/>
      <c r="H2791" s="611"/>
      <c r="I2791" s="611"/>
      <c r="J2791" s="612"/>
      <c r="K2791" s="26"/>
      <c r="L2791" s="24"/>
      <c r="M2791" s="26"/>
      <c r="N2791" s="613"/>
      <c r="Q2791" s="26"/>
      <c r="R2791" s="613"/>
    </row>
    <row r="2792">
      <c r="A2792" s="26"/>
      <c r="B2792" s="24"/>
      <c r="C2792" s="24"/>
      <c r="D2792" s="26"/>
      <c r="E2792" s="26"/>
      <c r="F2792" s="26"/>
      <c r="G2792" s="24"/>
      <c r="H2792" s="611"/>
      <c r="I2792" s="611"/>
      <c r="J2792" s="612"/>
      <c r="K2792" s="26"/>
      <c r="L2792" s="24"/>
      <c r="M2792" s="26"/>
      <c r="N2792" s="613"/>
      <c r="Q2792" s="26"/>
      <c r="R2792" s="613"/>
    </row>
    <row r="2793">
      <c r="A2793" s="26"/>
      <c r="B2793" s="24"/>
      <c r="C2793" s="24"/>
      <c r="D2793" s="26"/>
      <c r="E2793" s="26"/>
      <c r="F2793" s="26"/>
      <c r="G2793" s="24"/>
      <c r="H2793" s="611"/>
      <c r="I2793" s="611"/>
      <c r="J2793" s="612"/>
      <c r="K2793" s="26"/>
      <c r="L2793" s="24"/>
      <c r="M2793" s="26"/>
      <c r="N2793" s="613"/>
      <c r="Q2793" s="26"/>
      <c r="R2793" s="613"/>
    </row>
    <row r="2794">
      <c r="A2794" s="26"/>
      <c r="B2794" s="24"/>
      <c r="C2794" s="24"/>
      <c r="D2794" s="26"/>
      <c r="E2794" s="26"/>
      <c r="F2794" s="26"/>
      <c r="G2794" s="24"/>
      <c r="H2794" s="611"/>
      <c r="I2794" s="611"/>
      <c r="J2794" s="612"/>
      <c r="K2794" s="26"/>
      <c r="L2794" s="24"/>
      <c r="M2794" s="26"/>
      <c r="N2794" s="613"/>
      <c r="Q2794" s="26"/>
      <c r="R2794" s="613"/>
    </row>
    <row r="2795">
      <c r="A2795" s="26"/>
      <c r="B2795" s="24"/>
      <c r="C2795" s="24"/>
      <c r="D2795" s="26"/>
      <c r="E2795" s="26"/>
      <c r="F2795" s="26"/>
      <c r="G2795" s="24"/>
      <c r="H2795" s="611"/>
      <c r="I2795" s="611"/>
      <c r="J2795" s="612"/>
      <c r="K2795" s="26"/>
      <c r="L2795" s="24"/>
      <c r="M2795" s="26"/>
      <c r="N2795" s="613"/>
      <c r="Q2795" s="26"/>
      <c r="R2795" s="613"/>
    </row>
    <row r="2796">
      <c r="A2796" s="26"/>
      <c r="B2796" s="24"/>
      <c r="C2796" s="24"/>
      <c r="D2796" s="26"/>
      <c r="E2796" s="26"/>
      <c r="F2796" s="26"/>
      <c r="G2796" s="24"/>
      <c r="H2796" s="611"/>
      <c r="I2796" s="611"/>
      <c r="J2796" s="612"/>
      <c r="K2796" s="26"/>
      <c r="L2796" s="24"/>
      <c r="M2796" s="26"/>
      <c r="N2796" s="613"/>
      <c r="Q2796" s="26"/>
      <c r="R2796" s="613"/>
    </row>
    <row r="2797">
      <c r="A2797" s="26"/>
      <c r="B2797" s="24"/>
      <c r="C2797" s="24"/>
      <c r="D2797" s="26"/>
      <c r="E2797" s="26"/>
      <c r="F2797" s="26"/>
      <c r="G2797" s="24"/>
      <c r="H2797" s="611"/>
      <c r="I2797" s="611"/>
      <c r="J2797" s="612"/>
      <c r="K2797" s="26"/>
      <c r="L2797" s="24"/>
      <c r="M2797" s="26"/>
      <c r="N2797" s="613"/>
      <c r="Q2797" s="26"/>
      <c r="R2797" s="613"/>
    </row>
    <row r="2798">
      <c r="A2798" s="26"/>
      <c r="B2798" s="24"/>
      <c r="C2798" s="24"/>
      <c r="D2798" s="26"/>
      <c r="E2798" s="26"/>
      <c r="F2798" s="26"/>
      <c r="G2798" s="24"/>
      <c r="H2798" s="611"/>
      <c r="I2798" s="611"/>
      <c r="J2798" s="612"/>
      <c r="K2798" s="26"/>
      <c r="L2798" s="24"/>
      <c r="M2798" s="26"/>
      <c r="N2798" s="613"/>
      <c r="Q2798" s="26"/>
      <c r="R2798" s="613"/>
    </row>
    <row r="2799">
      <c r="A2799" s="26"/>
      <c r="B2799" s="24"/>
      <c r="C2799" s="24"/>
      <c r="D2799" s="26"/>
      <c r="E2799" s="26"/>
      <c r="F2799" s="26"/>
      <c r="G2799" s="24"/>
      <c r="H2799" s="611"/>
      <c r="I2799" s="611"/>
      <c r="J2799" s="612"/>
      <c r="K2799" s="26"/>
      <c r="L2799" s="24"/>
      <c r="M2799" s="26"/>
      <c r="N2799" s="613"/>
      <c r="Q2799" s="26"/>
      <c r="R2799" s="613"/>
    </row>
    <row r="2800">
      <c r="A2800" s="26"/>
      <c r="B2800" s="24"/>
      <c r="C2800" s="24"/>
      <c r="D2800" s="26"/>
      <c r="E2800" s="26"/>
      <c r="F2800" s="26"/>
      <c r="G2800" s="24"/>
      <c r="H2800" s="611"/>
      <c r="I2800" s="611"/>
      <c r="J2800" s="612"/>
      <c r="K2800" s="26"/>
      <c r="L2800" s="24"/>
      <c r="M2800" s="26"/>
      <c r="N2800" s="613"/>
      <c r="Q2800" s="26"/>
      <c r="R2800" s="613"/>
    </row>
    <row r="2801">
      <c r="A2801" s="26"/>
      <c r="B2801" s="24"/>
      <c r="C2801" s="24"/>
      <c r="D2801" s="26"/>
      <c r="E2801" s="26"/>
      <c r="F2801" s="26"/>
      <c r="G2801" s="24"/>
      <c r="H2801" s="611"/>
      <c r="I2801" s="611"/>
      <c r="J2801" s="612"/>
      <c r="K2801" s="26"/>
      <c r="L2801" s="24"/>
      <c r="M2801" s="26"/>
      <c r="N2801" s="613"/>
      <c r="Q2801" s="26"/>
      <c r="R2801" s="613"/>
    </row>
    <row r="2802">
      <c r="A2802" s="26"/>
      <c r="B2802" s="24"/>
      <c r="C2802" s="24"/>
      <c r="D2802" s="26"/>
      <c r="E2802" s="26"/>
      <c r="F2802" s="26"/>
      <c r="G2802" s="24"/>
      <c r="H2802" s="611"/>
      <c r="I2802" s="611"/>
      <c r="J2802" s="612"/>
      <c r="K2802" s="26"/>
      <c r="L2802" s="24"/>
      <c r="M2802" s="26"/>
      <c r="N2802" s="613"/>
      <c r="Q2802" s="26"/>
      <c r="R2802" s="613"/>
    </row>
    <row r="2803">
      <c r="A2803" s="26"/>
      <c r="B2803" s="24"/>
      <c r="C2803" s="24"/>
      <c r="D2803" s="26"/>
      <c r="E2803" s="26"/>
      <c r="F2803" s="26"/>
      <c r="G2803" s="24"/>
      <c r="H2803" s="611"/>
      <c r="I2803" s="611"/>
      <c r="J2803" s="612"/>
      <c r="K2803" s="26"/>
      <c r="L2803" s="24"/>
      <c r="M2803" s="26"/>
      <c r="N2803" s="613"/>
      <c r="Q2803" s="26"/>
      <c r="R2803" s="613"/>
    </row>
    <row r="2804">
      <c r="A2804" s="26"/>
      <c r="B2804" s="24"/>
      <c r="C2804" s="24"/>
      <c r="D2804" s="26"/>
      <c r="E2804" s="26"/>
      <c r="F2804" s="26"/>
      <c r="G2804" s="24"/>
      <c r="H2804" s="611"/>
      <c r="I2804" s="611"/>
      <c r="J2804" s="612"/>
      <c r="K2804" s="26"/>
      <c r="L2804" s="24"/>
      <c r="M2804" s="26"/>
      <c r="N2804" s="613"/>
      <c r="Q2804" s="26"/>
      <c r="R2804" s="613"/>
    </row>
    <row r="2805">
      <c r="A2805" s="26"/>
      <c r="B2805" s="24"/>
      <c r="C2805" s="24"/>
      <c r="D2805" s="26"/>
      <c r="E2805" s="26"/>
      <c r="F2805" s="26"/>
      <c r="G2805" s="24"/>
      <c r="H2805" s="611"/>
      <c r="I2805" s="611"/>
      <c r="J2805" s="612"/>
      <c r="K2805" s="26"/>
      <c r="L2805" s="24"/>
      <c r="M2805" s="26"/>
      <c r="N2805" s="613"/>
      <c r="Q2805" s="26"/>
      <c r="R2805" s="613"/>
    </row>
    <row r="2806">
      <c r="A2806" s="26"/>
      <c r="B2806" s="24"/>
      <c r="C2806" s="24"/>
      <c r="D2806" s="26"/>
      <c r="E2806" s="26"/>
      <c r="F2806" s="26"/>
      <c r="G2806" s="24"/>
      <c r="H2806" s="611"/>
      <c r="I2806" s="611"/>
      <c r="J2806" s="612"/>
      <c r="K2806" s="26"/>
      <c r="L2806" s="24"/>
      <c r="M2806" s="26"/>
      <c r="N2806" s="613"/>
      <c r="Q2806" s="26"/>
      <c r="R2806" s="613"/>
    </row>
    <row r="2807">
      <c r="A2807" s="26"/>
      <c r="B2807" s="24"/>
      <c r="C2807" s="24"/>
      <c r="D2807" s="26"/>
      <c r="E2807" s="26"/>
      <c r="F2807" s="26"/>
      <c r="G2807" s="24"/>
      <c r="H2807" s="611"/>
      <c r="I2807" s="611"/>
      <c r="J2807" s="612"/>
      <c r="K2807" s="26"/>
      <c r="L2807" s="24"/>
      <c r="M2807" s="26"/>
      <c r="N2807" s="613"/>
      <c r="Q2807" s="26"/>
      <c r="R2807" s="613"/>
    </row>
    <row r="2808">
      <c r="A2808" s="26"/>
      <c r="B2808" s="24"/>
      <c r="C2808" s="24"/>
      <c r="D2808" s="26"/>
      <c r="E2808" s="26"/>
      <c r="F2808" s="26"/>
      <c r="G2808" s="24"/>
      <c r="H2808" s="611"/>
      <c r="I2808" s="611"/>
      <c r="J2808" s="612"/>
      <c r="K2808" s="26"/>
      <c r="L2808" s="24"/>
      <c r="M2808" s="26"/>
      <c r="N2808" s="613"/>
      <c r="Q2808" s="26"/>
      <c r="R2808" s="613"/>
    </row>
    <row r="2809">
      <c r="A2809" s="26"/>
      <c r="B2809" s="24"/>
      <c r="C2809" s="24"/>
      <c r="D2809" s="26"/>
      <c r="E2809" s="26"/>
      <c r="F2809" s="26"/>
      <c r="G2809" s="24"/>
      <c r="H2809" s="611"/>
      <c r="I2809" s="611"/>
      <c r="J2809" s="612"/>
      <c r="K2809" s="26"/>
      <c r="L2809" s="24"/>
      <c r="M2809" s="26"/>
      <c r="N2809" s="613"/>
      <c r="Q2809" s="26"/>
      <c r="R2809" s="613"/>
    </row>
    <row r="2810">
      <c r="A2810" s="26"/>
      <c r="B2810" s="24"/>
      <c r="C2810" s="24"/>
      <c r="D2810" s="26"/>
      <c r="E2810" s="26"/>
      <c r="F2810" s="26"/>
      <c r="G2810" s="24"/>
      <c r="H2810" s="611"/>
      <c r="I2810" s="611"/>
      <c r="J2810" s="612"/>
      <c r="K2810" s="26"/>
      <c r="L2810" s="24"/>
      <c r="M2810" s="26"/>
      <c r="N2810" s="613"/>
      <c r="Q2810" s="26"/>
      <c r="R2810" s="613"/>
    </row>
    <row r="2811">
      <c r="A2811" s="26"/>
      <c r="B2811" s="24"/>
      <c r="C2811" s="24"/>
      <c r="D2811" s="26"/>
      <c r="E2811" s="26"/>
      <c r="F2811" s="26"/>
      <c r="G2811" s="24"/>
      <c r="H2811" s="611"/>
      <c r="I2811" s="611"/>
      <c r="J2811" s="612"/>
      <c r="K2811" s="26"/>
      <c r="L2811" s="24"/>
      <c r="M2811" s="26"/>
      <c r="N2811" s="613"/>
      <c r="Q2811" s="26"/>
      <c r="R2811" s="613"/>
    </row>
    <row r="2812">
      <c r="A2812" s="26"/>
      <c r="B2812" s="24"/>
      <c r="C2812" s="24"/>
      <c r="D2812" s="26"/>
      <c r="E2812" s="26"/>
      <c r="F2812" s="26"/>
      <c r="G2812" s="24"/>
      <c r="H2812" s="611"/>
      <c r="I2812" s="611"/>
      <c r="J2812" s="612"/>
      <c r="K2812" s="26"/>
      <c r="L2812" s="24"/>
      <c r="M2812" s="26"/>
      <c r="N2812" s="613"/>
      <c r="Q2812" s="26"/>
      <c r="R2812" s="613"/>
    </row>
    <row r="2813">
      <c r="A2813" s="26"/>
      <c r="B2813" s="24"/>
      <c r="C2813" s="24"/>
      <c r="D2813" s="26"/>
      <c r="E2813" s="26"/>
      <c r="F2813" s="26"/>
      <c r="G2813" s="24"/>
      <c r="H2813" s="611"/>
      <c r="I2813" s="611"/>
      <c r="J2813" s="612"/>
      <c r="K2813" s="26"/>
      <c r="L2813" s="24"/>
      <c r="M2813" s="26"/>
      <c r="N2813" s="613"/>
      <c r="Q2813" s="26"/>
      <c r="R2813" s="613"/>
    </row>
    <row r="2814">
      <c r="A2814" s="26"/>
      <c r="B2814" s="24"/>
      <c r="C2814" s="24"/>
      <c r="D2814" s="26"/>
      <c r="E2814" s="26"/>
      <c r="F2814" s="26"/>
      <c r="G2814" s="24"/>
      <c r="H2814" s="611"/>
      <c r="I2814" s="611"/>
      <c r="J2814" s="612"/>
      <c r="K2814" s="26"/>
      <c r="L2814" s="24"/>
      <c r="M2814" s="26"/>
      <c r="N2814" s="613"/>
      <c r="Q2814" s="26"/>
      <c r="R2814" s="613"/>
    </row>
    <row r="2815">
      <c r="A2815" s="26"/>
      <c r="B2815" s="24"/>
      <c r="C2815" s="24"/>
      <c r="D2815" s="26"/>
      <c r="E2815" s="26"/>
      <c r="F2815" s="26"/>
      <c r="G2815" s="24"/>
      <c r="H2815" s="611"/>
      <c r="I2815" s="611"/>
      <c r="J2815" s="612"/>
      <c r="K2815" s="26"/>
      <c r="L2815" s="24"/>
      <c r="M2815" s="26"/>
      <c r="N2815" s="613"/>
      <c r="Q2815" s="26"/>
      <c r="R2815" s="613"/>
    </row>
    <row r="2816">
      <c r="A2816" s="26"/>
      <c r="B2816" s="24"/>
      <c r="C2816" s="24"/>
      <c r="D2816" s="26"/>
      <c r="E2816" s="26"/>
      <c r="F2816" s="26"/>
      <c r="G2816" s="24"/>
      <c r="H2816" s="611"/>
      <c r="I2816" s="611"/>
      <c r="J2816" s="612"/>
      <c r="K2816" s="26"/>
      <c r="L2816" s="24"/>
      <c r="M2816" s="26"/>
      <c r="N2816" s="613"/>
      <c r="Q2816" s="26"/>
      <c r="R2816" s="613"/>
    </row>
    <row r="2817">
      <c r="A2817" s="26"/>
      <c r="B2817" s="24"/>
      <c r="C2817" s="24"/>
      <c r="D2817" s="26"/>
      <c r="E2817" s="26"/>
      <c r="F2817" s="26"/>
      <c r="G2817" s="24"/>
      <c r="H2817" s="611"/>
      <c r="I2817" s="611"/>
      <c r="J2817" s="612"/>
      <c r="K2817" s="26"/>
      <c r="L2817" s="24"/>
      <c r="M2817" s="26"/>
      <c r="N2817" s="613"/>
      <c r="Q2817" s="26"/>
      <c r="R2817" s="613"/>
    </row>
    <row r="2818">
      <c r="A2818" s="26"/>
      <c r="B2818" s="24"/>
      <c r="C2818" s="24"/>
      <c r="D2818" s="26"/>
      <c r="E2818" s="26"/>
      <c r="F2818" s="26"/>
      <c r="G2818" s="24"/>
      <c r="H2818" s="611"/>
      <c r="I2818" s="611"/>
      <c r="J2818" s="612"/>
      <c r="K2818" s="26"/>
      <c r="L2818" s="24"/>
      <c r="M2818" s="26"/>
      <c r="N2818" s="613"/>
      <c r="Q2818" s="26"/>
      <c r="R2818" s="613"/>
    </row>
    <row r="2819">
      <c r="A2819" s="26"/>
      <c r="B2819" s="24"/>
      <c r="C2819" s="24"/>
      <c r="D2819" s="26"/>
      <c r="E2819" s="26"/>
      <c r="F2819" s="26"/>
      <c r="G2819" s="24"/>
      <c r="H2819" s="611"/>
      <c r="I2819" s="611"/>
      <c r="J2819" s="612"/>
      <c r="K2819" s="26"/>
      <c r="L2819" s="24"/>
      <c r="M2819" s="26"/>
      <c r="N2819" s="613"/>
      <c r="Q2819" s="26"/>
      <c r="R2819" s="613"/>
    </row>
    <row r="2820">
      <c r="A2820" s="26"/>
      <c r="B2820" s="24"/>
      <c r="C2820" s="24"/>
      <c r="D2820" s="26"/>
      <c r="E2820" s="26"/>
      <c r="F2820" s="26"/>
      <c r="G2820" s="24"/>
      <c r="H2820" s="611"/>
      <c r="I2820" s="611"/>
      <c r="J2820" s="612"/>
      <c r="K2820" s="26"/>
      <c r="L2820" s="24"/>
      <c r="M2820" s="26"/>
      <c r="N2820" s="613"/>
      <c r="Q2820" s="26"/>
      <c r="R2820" s="613"/>
    </row>
    <row r="2821">
      <c r="A2821" s="26"/>
      <c r="B2821" s="24"/>
      <c r="C2821" s="24"/>
      <c r="D2821" s="26"/>
      <c r="E2821" s="26"/>
      <c r="F2821" s="26"/>
      <c r="G2821" s="24"/>
      <c r="H2821" s="611"/>
      <c r="I2821" s="611"/>
      <c r="J2821" s="612"/>
      <c r="K2821" s="26"/>
      <c r="L2821" s="24"/>
      <c r="M2821" s="26"/>
      <c r="N2821" s="613"/>
      <c r="Q2821" s="26"/>
      <c r="R2821" s="613"/>
    </row>
    <row r="2822">
      <c r="A2822" s="26"/>
      <c r="B2822" s="24"/>
      <c r="C2822" s="24"/>
      <c r="D2822" s="26"/>
      <c r="E2822" s="26"/>
      <c r="F2822" s="26"/>
      <c r="G2822" s="24"/>
      <c r="H2822" s="611"/>
      <c r="I2822" s="611"/>
      <c r="J2822" s="612"/>
      <c r="K2822" s="26"/>
      <c r="L2822" s="24"/>
      <c r="M2822" s="26"/>
      <c r="N2822" s="613"/>
      <c r="Q2822" s="26"/>
      <c r="R2822" s="613"/>
    </row>
    <row r="2823">
      <c r="A2823" s="26"/>
      <c r="B2823" s="24"/>
      <c r="C2823" s="24"/>
      <c r="D2823" s="26"/>
      <c r="E2823" s="26"/>
      <c r="F2823" s="26"/>
      <c r="G2823" s="24"/>
      <c r="H2823" s="611"/>
      <c r="I2823" s="611"/>
      <c r="J2823" s="612"/>
      <c r="K2823" s="26"/>
      <c r="L2823" s="24"/>
      <c r="M2823" s="26"/>
      <c r="N2823" s="613"/>
      <c r="Q2823" s="26"/>
      <c r="R2823" s="613"/>
    </row>
    <row r="2824">
      <c r="A2824" s="26"/>
      <c r="B2824" s="24"/>
      <c r="C2824" s="24"/>
      <c r="D2824" s="26"/>
      <c r="E2824" s="26"/>
      <c r="F2824" s="26"/>
      <c r="G2824" s="24"/>
      <c r="H2824" s="611"/>
      <c r="I2824" s="611"/>
      <c r="J2824" s="612"/>
      <c r="K2824" s="26"/>
      <c r="L2824" s="24"/>
      <c r="M2824" s="26"/>
      <c r="N2824" s="613"/>
      <c r="Q2824" s="26"/>
      <c r="R2824" s="613"/>
    </row>
    <row r="2825">
      <c r="A2825" s="26"/>
      <c r="B2825" s="24"/>
      <c r="C2825" s="24"/>
      <c r="D2825" s="26"/>
      <c r="E2825" s="26"/>
      <c r="F2825" s="26"/>
      <c r="G2825" s="24"/>
      <c r="H2825" s="611"/>
      <c r="I2825" s="611"/>
      <c r="J2825" s="612"/>
      <c r="K2825" s="26"/>
      <c r="L2825" s="24"/>
      <c r="M2825" s="26"/>
      <c r="N2825" s="613"/>
      <c r="Q2825" s="26"/>
      <c r="R2825" s="613"/>
    </row>
    <row r="2826">
      <c r="A2826" s="26"/>
      <c r="B2826" s="24"/>
      <c r="C2826" s="24"/>
      <c r="D2826" s="26"/>
      <c r="E2826" s="26"/>
      <c r="F2826" s="26"/>
      <c r="G2826" s="24"/>
      <c r="H2826" s="611"/>
      <c r="I2826" s="611"/>
      <c r="J2826" s="612"/>
      <c r="K2826" s="26"/>
      <c r="L2826" s="24"/>
      <c r="M2826" s="26"/>
      <c r="N2826" s="613"/>
      <c r="Q2826" s="26"/>
      <c r="R2826" s="613"/>
    </row>
    <row r="2827">
      <c r="A2827" s="26"/>
      <c r="B2827" s="24"/>
      <c r="C2827" s="24"/>
      <c r="D2827" s="26"/>
      <c r="E2827" s="26"/>
      <c r="F2827" s="26"/>
      <c r="G2827" s="24"/>
      <c r="H2827" s="611"/>
      <c r="I2827" s="611"/>
      <c r="J2827" s="612"/>
      <c r="K2827" s="26"/>
      <c r="L2827" s="24"/>
      <c r="M2827" s="26"/>
      <c r="N2827" s="613"/>
      <c r="Q2827" s="26"/>
      <c r="R2827" s="613"/>
    </row>
    <row r="2828">
      <c r="A2828" s="26"/>
      <c r="B2828" s="24"/>
      <c r="C2828" s="24"/>
      <c r="D2828" s="26"/>
      <c r="E2828" s="26"/>
      <c r="F2828" s="26"/>
      <c r="G2828" s="24"/>
      <c r="H2828" s="611"/>
      <c r="I2828" s="611"/>
      <c r="J2828" s="612"/>
      <c r="K2828" s="26"/>
      <c r="L2828" s="24"/>
      <c r="M2828" s="26"/>
      <c r="N2828" s="613"/>
      <c r="Q2828" s="26"/>
      <c r="R2828" s="613"/>
    </row>
    <row r="2829">
      <c r="A2829" s="26"/>
      <c r="B2829" s="24"/>
      <c r="C2829" s="24"/>
      <c r="D2829" s="26"/>
      <c r="E2829" s="26"/>
      <c r="F2829" s="26"/>
      <c r="G2829" s="24"/>
      <c r="H2829" s="611"/>
      <c r="I2829" s="611"/>
      <c r="J2829" s="612"/>
      <c r="K2829" s="26"/>
      <c r="L2829" s="24"/>
      <c r="M2829" s="26"/>
      <c r="N2829" s="613"/>
      <c r="Q2829" s="26"/>
      <c r="R2829" s="613"/>
    </row>
    <row r="2830">
      <c r="A2830" s="26"/>
      <c r="B2830" s="24"/>
      <c r="C2830" s="24"/>
      <c r="D2830" s="26"/>
      <c r="E2830" s="26"/>
      <c r="F2830" s="26"/>
      <c r="G2830" s="24"/>
      <c r="H2830" s="611"/>
      <c r="I2830" s="611"/>
      <c r="J2830" s="612"/>
      <c r="K2830" s="26"/>
      <c r="L2830" s="24"/>
      <c r="M2830" s="26"/>
      <c r="N2830" s="613"/>
      <c r="Q2830" s="26"/>
      <c r="R2830" s="613"/>
    </row>
    <row r="2831">
      <c r="A2831" s="26"/>
      <c r="B2831" s="24"/>
      <c r="C2831" s="24"/>
      <c r="D2831" s="26"/>
      <c r="E2831" s="26"/>
      <c r="F2831" s="26"/>
      <c r="G2831" s="24"/>
      <c r="H2831" s="611"/>
      <c r="I2831" s="611"/>
      <c r="J2831" s="612"/>
      <c r="K2831" s="26"/>
      <c r="L2831" s="24"/>
      <c r="M2831" s="26"/>
      <c r="N2831" s="613"/>
      <c r="Q2831" s="26"/>
      <c r="R2831" s="613"/>
    </row>
    <row r="2832">
      <c r="A2832" s="26"/>
      <c r="B2832" s="24"/>
      <c r="C2832" s="24"/>
      <c r="D2832" s="26"/>
      <c r="E2832" s="26"/>
      <c r="F2832" s="26"/>
      <c r="G2832" s="24"/>
      <c r="H2832" s="611"/>
      <c r="I2832" s="611"/>
      <c r="J2832" s="612"/>
      <c r="K2832" s="26"/>
      <c r="L2832" s="24"/>
      <c r="M2832" s="26"/>
      <c r="N2832" s="613"/>
      <c r="Q2832" s="26"/>
      <c r="R2832" s="613"/>
    </row>
    <row r="2833">
      <c r="A2833" s="26"/>
      <c r="B2833" s="24"/>
      <c r="C2833" s="24"/>
      <c r="D2833" s="26"/>
      <c r="E2833" s="26"/>
      <c r="F2833" s="26"/>
      <c r="G2833" s="24"/>
      <c r="H2833" s="611"/>
      <c r="I2833" s="611"/>
      <c r="J2833" s="612"/>
      <c r="K2833" s="26"/>
      <c r="L2833" s="24"/>
      <c r="M2833" s="26"/>
      <c r="N2833" s="613"/>
      <c r="Q2833" s="26"/>
      <c r="R2833" s="613"/>
    </row>
    <row r="2834">
      <c r="A2834" s="26"/>
      <c r="B2834" s="24"/>
      <c r="C2834" s="24"/>
      <c r="D2834" s="26"/>
      <c r="E2834" s="26"/>
      <c r="F2834" s="26"/>
      <c r="G2834" s="24"/>
      <c r="H2834" s="611"/>
      <c r="I2834" s="611"/>
      <c r="J2834" s="612"/>
      <c r="K2834" s="26"/>
      <c r="L2834" s="24"/>
      <c r="M2834" s="26"/>
      <c r="N2834" s="613"/>
      <c r="Q2834" s="26"/>
      <c r="R2834" s="613"/>
    </row>
    <row r="2835">
      <c r="A2835" s="26"/>
      <c r="B2835" s="24"/>
      <c r="C2835" s="24"/>
      <c r="D2835" s="26"/>
      <c r="E2835" s="26"/>
      <c r="F2835" s="26"/>
      <c r="G2835" s="24"/>
      <c r="H2835" s="611"/>
      <c r="I2835" s="611"/>
      <c r="J2835" s="612"/>
      <c r="K2835" s="26"/>
      <c r="L2835" s="24"/>
      <c r="M2835" s="26"/>
      <c r="N2835" s="613"/>
      <c r="Q2835" s="26"/>
      <c r="R2835" s="613"/>
    </row>
    <row r="2836">
      <c r="A2836" s="26"/>
      <c r="B2836" s="24"/>
      <c r="C2836" s="24"/>
      <c r="D2836" s="26"/>
      <c r="E2836" s="26"/>
      <c r="F2836" s="26"/>
      <c r="G2836" s="24"/>
      <c r="H2836" s="611"/>
      <c r="I2836" s="611"/>
      <c r="J2836" s="612"/>
      <c r="K2836" s="26"/>
      <c r="L2836" s="24"/>
      <c r="M2836" s="26"/>
      <c r="N2836" s="613"/>
      <c r="Q2836" s="26"/>
      <c r="R2836" s="613"/>
    </row>
    <row r="2837">
      <c r="A2837" s="26"/>
      <c r="B2837" s="24"/>
      <c r="C2837" s="24"/>
      <c r="D2837" s="26"/>
      <c r="E2837" s="26"/>
      <c r="F2837" s="26"/>
      <c r="G2837" s="24"/>
      <c r="H2837" s="611"/>
      <c r="I2837" s="611"/>
      <c r="J2837" s="612"/>
      <c r="K2837" s="26"/>
      <c r="L2837" s="24"/>
      <c r="M2837" s="26"/>
      <c r="N2837" s="613"/>
      <c r="Q2837" s="26"/>
      <c r="R2837" s="613"/>
    </row>
    <row r="2838">
      <c r="A2838" s="26"/>
      <c r="B2838" s="24"/>
      <c r="C2838" s="24"/>
      <c r="D2838" s="26"/>
      <c r="E2838" s="26"/>
      <c r="F2838" s="26"/>
      <c r="G2838" s="24"/>
      <c r="H2838" s="611"/>
      <c r="I2838" s="611"/>
      <c r="J2838" s="612"/>
      <c r="K2838" s="26"/>
      <c r="L2838" s="24"/>
      <c r="M2838" s="26"/>
      <c r="N2838" s="613"/>
      <c r="Q2838" s="26"/>
      <c r="R2838" s="613"/>
    </row>
    <row r="2839">
      <c r="A2839" s="26"/>
      <c r="B2839" s="24"/>
      <c r="C2839" s="24"/>
      <c r="D2839" s="26"/>
      <c r="E2839" s="26"/>
      <c r="F2839" s="26"/>
      <c r="G2839" s="24"/>
      <c r="H2839" s="611"/>
      <c r="I2839" s="611"/>
      <c r="J2839" s="612"/>
      <c r="K2839" s="26"/>
      <c r="L2839" s="24"/>
      <c r="M2839" s="26"/>
      <c r="N2839" s="613"/>
      <c r="Q2839" s="26"/>
      <c r="R2839" s="613"/>
    </row>
    <row r="2840">
      <c r="A2840" s="26"/>
      <c r="B2840" s="24"/>
      <c r="C2840" s="24"/>
      <c r="D2840" s="26"/>
      <c r="E2840" s="26"/>
      <c r="F2840" s="26"/>
      <c r="G2840" s="24"/>
      <c r="H2840" s="611"/>
      <c r="I2840" s="611"/>
      <c r="J2840" s="612"/>
      <c r="K2840" s="26"/>
      <c r="L2840" s="24"/>
      <c r="M2840" s="26"/>
      <c r="N2840" s="613"/>
      <c r="Q2840" s="26"/>
      <c r="R2840" s="613"/>
    </row>
    <row r="2841">
      <c r="A2841" s="26"/>
      <c r="B2841" s="24"/>
      <c r="C2841" s="24"/>
      <c r="D2841" s="26"/>
      <c r="E2841" s="26"/>
      <c r="F2841" s="26"/>
      <c r="G2841" s="24"/>
      <c r="H2841" s="611"/>
      <c r="I2841" s="611"/>
      <c r="J2841" s="612"/>
      <c r="K2841" s="26"/>
      <c r="L2841" s="24"/>
      <c r="M2841" s="26"/>
      <c r="N2841" s="613"/>
      <c r="Q2841" s="26"/>
      <c r="R2841" s="613"/>
    </row>
    <row r="2842">
      <c r="A2842" s="26"/>
      <c r="B2842" s="24"/>
      <c r="C2842" s="24"/>
      <c r="D2842" s="26"/>
      <c r="E2842" s="26"/>
      <c r="F2842" s="26"/>
      <c r="G2842" s="24"/>
      <c r="H2842" s="611"/>
      <c r="I2842" s="611"/>
      <c r="J2842" s="612"/>
      <c r="K2842" s="26"/>
      <c r="L2842" s="24"/>
      <c r="M2842" s="26"/>
      <c r="N2842" s="613"/>
      <c r="Q2842" s="26"/>
      <c r="R2842" s="613"/>
    </row>
    <row r="2843">
      <c r="A2843" s="26"/>
      <c r="B2843" s="24"/>
      <c r="C2843" s="24"/>
      <c r="D2843" s="26"/>
      <c r="E2843" s="26"/>
      <c r="F2843" s="26"/>
      <c r="G2843" s="24"/>
      <c r="H2843" s="611"/>
      <c r="I2843" s="611"/>
      <c r="J2843" s="612"/>
      <c r="K2843" s="26"/>
      <c r="L2843" s="24"/>
      <c r="M2843" s="26"/>
      <c r="N2843" s="613"/>
      <c r="Q2843" s="26"/>
      <c r="R2843" s="613"/>
    </row>
    <row r="2844">
      <c r="A2844" s="26"/>
      <c r="B2844" s="24"/>
      <c r="C2844" s="24"/>
      <c r="D2844" s="26"/>
      <c r="E2844" s="26"/>
      <c r="F2844" s="26"/>
      <c r="G2844" s="24"/>
      <c r="H2844" s="611"/>
      <c r="I2844" s="611"/>
      <c r="J2844" s="612"/>
      <c r="K2844" s="26"/>
      <c r="L2844" s="24"/>
      <c r="M2844" s="26"/>
      <c r="N2844" s="613"/>
      <c r="Q2844" s="26"/>
      <c r="R2844" s="613"/>
    </row>
    <row r="2845">
      <c r="A2845" s="26"/>
      <c r="B2845" s="24"/>
      <c r="C2845" s="24"/>
      <c r="D2845" s="26"/>
      <c r="E2845" s="26"/>
      <c r="F2845" s="26"/>
      <c r="G2845" s="24"/>
      <c r="H2845" s="611"/>
      <c r="I2845" s="611"/>
      <c r="J2845" s="612"/>
      <c r="K2845" s="26"/>
      <c r="L2845" s="24"/>
      <c r="M2845" s="26"/>
      <c r="N2845" s="613"/>
      <c r="Q2845" s="26"/>
      <c r="R2845" s="613"/>
    </row>
    <row r="2846">
      <c r="A2846" s="26"/>
      <c r="B2846" s="24"/>
      <c r="C2846" s="24"/>
      <c r="D2846" s="26"/>
      <c r="E2846" s="26"/>
      <c r="F2846" s="26"/>
      <c r="G2846" s="24"/>
      <c r="H2846" s="611"/>
      <c r="I2846" s="611"/>
      <c r="J2846" s="612"/>
      <c r="K2846" s="26"/>
      <c r="L2846" s="24"/>
      <c r="M2846" s="26"/>
      <c r="N2846" s="613"/>
      <c r="Q2846" s="26"/>
      <c r="R2846" s="613"/>
    </row>
    <row r="2847">
      <c r="A2847" s="26"/>
      <c r="B2847" s="24"/>
      <c r="C2847" s="24"/>
      <c r="D2847" s="26"/>
      <c r="E2847" s="26"/>
      <c r="F2847" s="26"/>
      <c r="G2847" s="24"/>
      <c r="H2847" s="611"/>
      <c r="I2847" s="611"/>
      <c r="J2847" s="612"/>
      <c r="K2847" s="26"/>
      <c r="L2847" s="24"/>
      <c r="M2847" s="26"/>
      <c r="N2847" s="613"/>
      <c r="Q2847" s="26"/>
      <c r="R2847" s="613"/>
    </row>
    <row r="2848">
      <c r="A2848" s="26"/>
      <c r="B2848" s="24"/>
      <c r="C2848" s="24"/>
      <c r="D2848" s="26"/>
      <c r="E2848" s="26"/>
      <c r="F2848" s="26"/>
      <c r="G2848" s="24"/>
      <c r="H2848" s="611"/>
      <c r="I2848" s="611"/>
      <c r="J2848" s="612"/>
      <c r="K2848" s="26"/>
      <c r="L2848" s="24"/>
      <c r="M2848" s="26"/>
      <c r="N2848" s="613"/>
      <c r="Q2848" s="26"/>
      <c r="R2848" s="613"/>
    </row>
    <row r="2849">
      <c r="A2849" s="26"/>
      <c r="B2849" s="24"/>
      <c r="C2849" s="24"/>
      <c r="D2849" s="26"/>
      <c r="E2849" s="26"/>
      <c r="F2849" s="26"/>
      <c r="G2849" s="24"/>
      <c r="H2849" s="611"/>
      <c r="I2849" s="611"/>
      <c r="J2849" s="612"/>
      <c r="K2849" s="26"/>
      <c r="L2849" s="24"/>
      <c r="M2849" s="26"/>
      <c r="N2849" s="613"/>
      <c r="Q2849" s="26"/>
      <c r="R2849" s="613"/>
    </row>
    <row r="2850">
      <c r="A2850" s="26"/>
      <c r="B2850" s="24"/>
      <c r="C2850" s="24"/>
      <c r="D2850" s="26"/>
      <c r="E2850" s="26"/>
      <c r="F2850" s="26"/>
      <c r="G2850" s="24"/>
      <c r="H2850" s="611"/>
      <c r="I2850" s="611"/>
      <c r="J2850" s="612"/>
      <c r="K2850" s="26"/>
      <c r="L2850" s="24"/>
      <c r="M2850" s="26"/>
      <c r="N2850" s="613"/>
      <c r="Q2850" s="26"/>
      <c r="R2850" s="613"/>
    </row>
    <row r="2851">
      <c r="A2851" s="26"/>
      <c r="B2851" s="24"/>
      <c r="C2851" s="24"/>
      <c r="D2851" s="26"/>
      <c r="E2851" s="26"/>
      <c r="F2851" s="26"/>
      <c r="G2851" s="24"/>
      <c r="H2851" s="611"/>
      <c r="I2851" s="611"/>
      <c r="J2851" s="612"/>
      <c r="K2851" s="26"/>
      <c r="L2851" s="24"/>
      <c r="M2851" s="26"/>
      <c r="N2851" s="613"/>
      <c r="Q2851" s="26"/>
      <c r="R2851" s="613"/>
    </row>
    <row r="2852">
      <c r="A2852" s="26"/>
      <c r="B2852" s="24"/>
      <c r="C2852" s="24"/>
      <c r="D2852" s="26"/>
      <c r="E2852" s="26"/>
      <c r="F2852" s="26"/>
      <c r="G2852" s="24"/>
      <c r="H2852" s="611"/>
      <c r="I2852" s="611"/>
      <c r="J2852" s="612"/>
      <c r="K2852" s="26"/>
      <c r="L2852" s="24"/>
      <c r="M2852" s="26"/>
      <c r="N2852" s="613"/>
      <c r="Q2852" s="26"/>
      <c r="R2852" s="613"/>
    </row>
    <row r="2853">
      <c r="A2853" s="26"/>
      <c r="B2853" s="24"/>
      <c r="C2853" s="24"/>
      <c r="D2853" s="26"/>
      <c r="E2853" s="26"/>
      <c r="F2853" s="26"/>
      <c r="G2853" s="24"/>
      <c r="H2853" s="611"/>
      <c r="I2853" s="611"/>
      <c r="J2853" s="612"/>
      <c r="K2853" s="26"/>
      <c r="L2853" s="24"/>
      <c r="M2853" s="26"/>
      <c r="N2853" s="613"/>
      <c r="Q2853" s="26"/>
      <c r="R2853" s="613"/>
    </row>
    <row r="2854">
      <c r="A2854" s="26"/>
      <c r="B2854" s="24"/>
      <c r="C2854" s="24"/>
      <c r="D2854" s="26"/>
      <c r="E2854" s="26"/>
      <c r="F2854" s="26"/>
      <c r="G2854" s="24"/>
      <c r="H2854" s="611"/>
      <c r="I2854" s="611"/>
      <c r="J2854" s="612"/>
      <c r="K2854" s="26"/>
      <c r="L2854" s="24"/>
      <c r="M2854" s="26"/>
      <c r="N2854" s="613"/>
      <c r="Q2854" s="26"/>
      <c r="R2854" s="613"/>
    </row>
    <row r="2855">
      <c r="A2855" s="26"/>
      <c r="B2855" s="24"/>
      <c r="C2855" s="24"/>
      <c r="D2855" s="26"/>
      <c r="E2855" s="26"/>
      <c r="F2855" s="26"/>
      <c r="G2855" s="24"/>
      <c r="H2855" s="611"/>
      <c r="I2855" s="611"/>
      <c r="J2855" s="612"/>
      <c r="K2855" s="26"/>
      <c r="L2855" s="24"/>
      <c r="M2855" s="26"/>
      <c r="N2855" s="613"/>
      <c r="Q2855" s="26"/>
      <c r="R2855" s="613"/>
    </row>
    <row r="2856">
      <c r="A2856" s="26"/>
      <c r="B2856" s="24"/>
      <c r="C2856" s="24"/>
      <c r="D2856" s="26"/>
      <c r="E2856" s="26"/>
      <c r="F2856" s="26"/>
      <c r="G2856" s="24"/>
      <c r="H2856" s="611"/>
      <c r="I2856" s="611"/>
      <c r="J2856" s="612"/>
      <c r="K2856" s="26"/>
      <c r="L2856" s="24"/>
      <c r="M2856" s="26"/>
      <c r="N2856" s="613"/>
      <c r="Q2856" s="26"/>
      <c r="R2856" s="613"/>
    </row>
    <row r="2857">
      <c r="A2857" s="26"/>
      <c r="B2857" s="24"/>
      <c r="C2857" s="24"/>
      <c r="D2857" s="26"/>
      <c r="E2857" s="26"/>
      <c r="F2857" s="26"/>
      <c r="G2857" s="24"/>
      <c r="H2857" s="611"/>
      <c r="I2857" s="611"/>
      <c r="J2857" s="612"/>
      <c r="K2857" s="26"/>
      <c r="L2857" s="24"/>
      <c r="M2857" s="26"/>
      <c r="N2857" s="613"/>
      <c r="Q2857" s="26"/>
      <c r="R2857" s="613"/>
    </row>
    <row r="2858">
      <c r="A2858" s="26"/>
      <c r="B2858" s="24"/>
      <c r="C2858" s="24"/>
      <c r="D2858" s="26"/>
      <c r="E2858" s="26"/>
      <c r="F2858" s="26"/>
      <c r="G2858" s="24"/>
      <c r="H2858" s="611"/>
      <c r="I2858" s="611"/>
      <c r="J2858" s="612"/>
      <c r="K2858" s="26"/>
      <c r="L2858" s="24"/>
      <c r="M2858" s="26"/>
      <c r="N2858" s="613"/>
      <c r="Q2858" s="26"/>
      <c r="R2858" s="613"/>
    </row>
    <row r="2859">
      <c r="A2859" s="26"/>
      <c r="B2859" s="24"/>
      <c r="C2859" s="24"/>
      <c r="D2859" s="26"/>
      <c r="E2859" s="26"/>
      <c r="F2859" s="26"/>
      <c r="G2859" s="24"/>
      <c r="H2859" s="611"/>
      <c r="I2859" s="611"/>
      <c r="J2859" s="612"/>
      <c r="K2859" s="26"/>
      <c r="L2859" s="24"/>
      <c r="M2859" s="26"/>
      <c r="N2859" s="613"/>
      <c r="Q2859" s="26"/>
      <c r="R2859" s="613"/>
    </row>
    <row r="2860">
      <c r="A2860" s="26"/>
      <c r="B2860" s="24"/>
      <c r="C2860" s="24"/>
      <c r="D2860" s="26"/>
      <c r="E2860" s="26"/>
      <c r="F2860" s="26"/>
      <c r="G2860" s="24"/>
      <c r="H2860" s="611"/>
      <c r="I2860" s="611"/>
      <c r="J2860" s="612"/>
      <c r="K2860" s="26"/>
      <c r="L2860" s="24"/>
      <c r="M2860" s="26"/>
      <c r="N2860" s="613"/>
      <c r="Q2860" s="26"/>
      <c r="R2860" s="613"/>
    </row>
    <row r="2861">
      <c r="A2861" s="26"/>
      <c r="B2861" s="24"/>
      <c r="C2861" s="24"/>
      <c r="D2861" s="26"/>
      <c r="E2861" s="26"/>
      <c r="F2861" s="26"/>
      <c r="G2861" s="24"/>
      <c r="H2861" s="611"/>
      <c r="I2861" s="611"/>
      <c r="J2861" s="612"/>
      <c r="K2861" s="26"/>
      <c r="L2861" s="24"/>
      <c r="M2861" s="26"/>
      <c r="N2861" s="613"/>
      <c r="Q2861" s="26"/>
      <c r="R2861" s="613"/>
    </row>
    <row r="2862">
      <c r="A2862" s="26"/>
      <c r="B2862" s="24"/>
      <c r="C2862" s="24"/>
      <c r="D2862" s="26"/>
      <c r="E2862" s="26"/>
      <c r="F2862" s="26"/>
      <c r="G2862" s="24"/>
      <c r="H2862" s="611"/>
      <c r="I2862" s="611"/>
      <c r="J2862" s="612"/>
      <c r="K2862" s="26"/>
      <c r="L2862" s="24"/>
      <c r="M2862" s="26"/>
      <c r="N2862" s="613"/>
      <c r="Q2862" s="26"/>
      <c r="R2862" s="613"/>
    </row>
    <row r="2863">
      <c r="A2863" s="26"/>
      <c r="B2863" s="24"/>
      <c r="C2863" s="24"/>
      <c r="D2863" s="26"/>
      <c r="E2863" s="26"/>
      <c r="F2863" s="26"/>
      <c r="G2863" s="24"/>
      <c r="H2863" s="611"/>
      <c r="I2863" s="611"/>
      <c r="J2863" s="612"/>
      <c r="K2863" s="26"/>
      <c r="L2863" s="24"/>
      <c r="M2863" s="26"/>
      <c r="N2863" s="613"/>
      <c r="Q2863" s="26"/>
      <c r="R2863" s="613"/>
    </row>
    <row r="2864">
      <c r="A2864" s="26"/>
      <c r="B2864" s="24"/>
      <c r="C2864" s="24"/>
      <c r="D2864" s="26"/>
      <c r="E2864" s="26"/>
      <c r="F2864" s="26"/>
      <c r="G2864" s="24"/>
      <c r="H2864" s="611"/>
      <c r="I2864" s="611"/>
      <c r="J2864" s="612"/>
      <c r="K2864" s="26"/>
      <c r="L2864" s="24"/>
      <c r="M2864" s="26"/>
      <c r="N2864" s="613"/>
      <c r="Q2864" s="26"/>
      <c r="R2864" s="613"/>
    </row>
    <row r="2865">
      <c r="A2865" s="26"/>
      <c r="B2865" s="24"/>
      <c r="C2865" s="24"/>
      <c r="D2865" s="26"/>
      <c r="E2865" s="26"/>
      <c r="F2865" s="26"/>
      <c r="G2865" s="24"/>
      <c r="H2865" s="611"/>
      <c r="I2865" s="611"/>
      <c r="J2865" s="612"/>
      <c r="K2865" s="26"/>
      <c r="L2865" s="24"/>
      <c r="M2865" s="26"/>
      <c r="N2865" s="613"/>
      <c r="Q2865" s="26"/>
      <c r="R2865" s="613"/>
    </row>
    <row r="2866">
      <c r="A2866" s="26"/>
      <c r="B2866" s="24"/>
      <c r="C2866" s="24"/>
      <c r="D2866" s="26"/>
      <c r="E2866" s="26"/>
      <c r="F2866" s="26"/>
      <c r="G2866" s="24"/>
      <c r="H2866" s="611"/>
      <c r="I2866" s="611"/>
      <c r="J2866" s="612"/>
      <c r="K2866" s="26"/>
      <c r="L2866" s="24"/>
      <c r="M2866" s="26"/>
      <c r="N2866" s="613"/>
      <c r="Q2866" s="26"/>
      <c r="R2866" s="613"/>
    </row>
    <row r="2867">
      <c r="A2867" s="26"/>
      <c r="B2867" s="24"/>
      <c r="C2867" s="24"/>
      <c r="D2867" s="26"/>
      <c r="E2867" s="26"/>
      <c r="F2867" s="26"/>
      <c r="G2867" s="24"/>
      <c r="H2867" s="611"/>
      <c r="I2867" s="611"/>
      <c r="J2867" s="612"/>
      <c r="K2867" s="26"/>
      <c r="L2867" s="24"/>
      <c r="M2867" s="26"/>
      <c r="N2867" s="613"/>
      <c r="Q2867" s="26"/>
      <c r="R2867" s="613"/>
    </row>
    <row r="2868">
      <c r="A2868" s="26"/>
      <c r="B2868" s="24"/>
      <c r="C2868" s="24"/>
      <c r="D2868" s="26"/>
      <c r="E2868" s="26"/>
      <c r="F2868" s="26"/>
      <c r="G2868" s="24"/>
      <c r="H2868" s="611"/>
      <c r="I2868" s="611"/>
      <c r="J2868" s="612"/>
      <c r="K2868" s="26"/>
      <c r="L2868" s="24"/>
      <c r="M2868" s="26"/>
      <c r="N2868" s="613"/>
      <c r="Q2868" s="26"/>
      <c r="R2868" s="613"/>
    </row>
    <row r="2869">
      <c r="A2869" s="26"/>
      <c r="B2869" s="24"/>
      <c r="C2869" s="24"/>
      <c r="D2869" s="26"/>
      <c r="E2869" s="26"/>
      <c r="F2869" s="26"/>
      <c r="G2869" s="24"/>
      <c r="H2869" s="611"/>
      <c r="I2869" s="611"/>
      <c r="J2869" s="612"/>
      <c r="K2869" s="26"/>
      <c r="L2869" s="24"/>
      <c r="M2869" s="26"/>
      <c r="N2869" s="613"/>
      <c r="Q2869" s="26"/>
      <c r="R2869" s="613"/>
    </row>
    <row r="2870">
      <c r="A2870" s="26"/>
      <c r="B2870" s="24"/>
      <c r="C2870" s="24"/>
      <c r="D2870" s="26"/>
      <c r="E2870" s="26"/>
      <c r="F2870" s="26"/>
      <c r="G2870" s="24"/>
      <c r="H2870" s="611"/>
      <c r="I2870" s="611"/>
      <c r="J2870" s="612"/>
      <c r="K2870" s="26"/>
      <c r="L2870" s="24"/>
      <c r="M2870" s="26"/>
      <c r="N2870" s="613"/>
      <c r="Q2870" s="26"/>
      <c r="R2870" s="613"/>
    </row>
    <row r="2871">
      <c r="A2871" s="26"/>
      <c r="B2871" s="24"/>
      <c r="C2871" s="24"/>
      <c r="D2871" s="26"/>
      <c r="E2871" s="26"/>
      <c r="F2871" s="26"/>
      <c r="G2871" s="24"/>
      <c r="H2871" s="611"/>
      <c r="I2871" s="611"/>
      <c r="J2871" s="612"/>
      <c r="K2871" s="26"/>
      <c r="L2871" s="24"/>
      <c r="M2871" s="26"/>
      <c r="N2871" s="613"/>
      <c r="Q2871" s="26"/>
      <c r="R2871" s="613"/>
    </row>
    <row r="2872">
      <c r="A2872" s="26"/>
      <c r="B2872" s="24"/>
      <c r="C2872" s="24"/>
      <c r="D2872" s="26"/>
      <c r="E2872" s="26"/>
      <c r="F2872" s="26"/>
      <c r="G2872" s="24"/>
      <c r="H2872" s="611"/>
      <c r="I2872" s="611"/>
      <c r="J2872" s="612"/>
      <c r="K2872" s="26"/>
      <c r="L2872" s="24"/>
      <c r="M2872" s="26"/>
      <c r="N2872" s="613"/>
      <c r="Q2872" s="26"/>
      <c r="R2872" s="613"/>
    </row>
    <row r="2873">
      <c r="A2873" s="26"/>
      <c r="B2873" s="24"/>
      <c r="C2873" s="24"/>
      <c r="D2873" s="26"/>
      <c r="E2873" s="26"/>
      <c r="F2873" s="26"/>
      <c r="G2873" s="24"/>
      <c r="H2873" s="611"/>
      <c r="I2873" s="611"/>
      <c r="J2873" s="612"/>
      <c r="K2873" s="26"/>
      <c r="L2873" s="24"/>
      <c r="M2873" s="26"/>
      <c r="N2873" s="613"/>
      <c r="Q2873" s="26"/>
      <c r="R2873" s="613"/>
    </row>
    <row r="2874">
      <c r="A2874" s="26"/>
      <c r="B2874" s="24"/>
      <c r="C2874" s="24"/>
      <c r="D2874" s="26"/>
      <c r="E2874" s="26"/>
      <c r="F2874" s="26"/>
      <c r="G2874" s="24"/>
      <c r="H2874" s="611"/>
      <c r="I2874" s="611"/>
      <c r="J2874" s="612"/>
      <c r="K2874" s="26"/>
      <c r="L2874" s="24"/>
      <c r="M2874" s="26"/>
      <c r="N2874" s="613"/>
      <c r="Q2874" s="26"/>
      <c r="R2874" s="613"/>
    </row>
    <row r="2875">
      <c r="A2875" s="26"/>
      <c r="B2875" s="24"/>
      <c r="C2875" s="24"/>
      <c r="D2875" s="26"/>
      <c r="E2875" s="26"/>
      <c r="F2875" s="26"/>
      <c r="G2875" s="24"/>
      <c r="H2875" s="611"/>
      <c r="I2875" s="611"/>
      <c r="J2875" s="612"/>
      <c r="K2875" s="26"/>
      <c r="L2875" s="24"/>
      <c r="M2875" s="26"/>
      <c r="N2875" s="613"/>
      <c r="Q2875" s="26"/>
      <c r="R2875" s="613"/>
    </row>
    <row r="2876">
      <c r="A2876" s="26"/>
      <c r="B2876" s="24"/>
      <c r="C2876" s="24"/>
      <c r="D2876" s="26"/>
      <c r="E2876" s="26"/>
      <c r="F2876" s="26"/>
      <c r="G2876" s="24"/>
      <c r="H2876" s="611"/>
      <c r="I2876" s="611"/>
      <c r="J2876" s="612"/>
      <c r="K2876" s="26"/>
      <c r="L2876" s="24"/>
      <c r="M2876" s="26"/>
      <c r="N2876" s="613"/>
      <c r="Q2876" s="26"/>
      <c r="R2876" s="613"/>
    </row>
    <row r="2877">
      <c r="A2877" s="26"/>
      <c r="B2877" s="24"/>
      <c r="C2877" s="24"/>
      <c r="D2877" s="26"/>
      <c r="E2877" s="26"/>
      <c r="F2877" s="26"/>
      <c r="G2877" s="24"/>
      <c r="H2877" s="611"/>
      <c r="I2877" s="611"/>
      <c r="J2877" s="612"/>
      <c r="K2877" s="26"/>
      <c r="L2877" s="24"/>
      <c r="M2877" s="26"/>
      <c r="N2877" s="613"/>
      <c r="Q2877" s="26"/>
      <c r="R2877" s="613"/>
    </row>
    <row r="2878">
      <c r="A2878" s="26"/>
      <c r="B2878" s="24"/>
      <c r="C2878" s="24"/>
      <c r="D2878" s="26"/>
      <c r="E2878" s="26"/>
      <c r="F2878" s="26"/>
      <c r="G2878" s="24"/>
      <c r="H2878" s="611"/>
      <c r="I2878" s="611"/>
      <c r="J2878" s="612"/>
      <c r="K2878" s="26"/>
      <c r="L2878" s="24"/>
      <c r="M2878" s="26"/>
      <c r="N2878" s="613"/>
      <c r="Q2878" s="26"/>
      <c r="R2878" s="613"/>
    </row>
    <row r="2879">
      <c r="A2879" s="26"/>
      <c r="B2879" s="24"/>
      <c r="C2879" s="24"/>
      <c r="D2879" s="26"/>
      <c r="E2879" s="26"/>
      <c r="F2879" s="26"/>
      <c r="G2879" s="24"/>
      <c r="H2879" s="611"/>
      <c r="I2879" s="611"/>
      <c r="J2879" s="612"/>
      <c r="K2879" s="26"/>
      <c r="L2879" s="24"/>
      <c r="M2879" s="26"/>
      <c r="N2879" s="613"/>
      <c r="Q2879" s="26"/>
      <c r="R2879" s="613"/>
    </row>
    <row r="2880">
      <c r="A2880" s="26"/>
      <c r="B2880" s="24"/>
      <c r="C2880" s="24"/>
      <c r="D2880" s="26"/>
      <c r="E2880" s="26"/>
      <c r="F2880" s="26"/>
      <c r="G2880" s="24"/>
      <c r="H2880" s="611"/>
      <c r="I2880" s="611"/>
      <c r="J2880" s="612"/>
      <c r="K2880" s="26"/>
      <c r="L2880" s="24"/>
      <c r="M2880" s="26"/>
      <c r="N2880" s="613"/>
      <c r="Q2880" s="26"/>
      <c r="R2880" s="613"/>
    </row>
    <row r="2881">
      <c r="A2881" s="26"/>
      <c r="B2881" s="24"/>
      <c r="C2881" s="24"/>
      <c r="D2881" s="26"/>
      <c r="E2881" s="26"/>
      <c r="F2881" s="26"/>
      <c r="G2881" s="24"/>
      <c r="H2881" s="611"/>
      <c r="I2881" s="611"/>
      <c r="J2881" s="612"/>
      <c r="K2881" s="26"/>
      <c r="L2881" s="24"/>
      <c r="M2881" s="26"/>
      <c r="N2881" s="613"/>
      <c r="Q2881" s="26"/>
      <c r="R2881" s="613"/>
    </row>
    <row r="2882">
      <c r="A2882" s="26"/>
      <c r="B2882" s="24"/>
      <c r="C2882" s="24"/>
      <c r="D2882" s="26"/>
      <c r="E2882" s="26"/>
      <c r="F2882" s="26"/>
      <c r="G2882" s="24"/>
      <c r="H2882" s="611"/>
      <c r="I2882" s="611"/>
      <c r="J2882" s="612"/>
      <c r="K2882" s="26"/>
      <c r="L2882" s="24"/>
      <c r="M2882" s="26"/>
      <c r="N2882" s="613"/>
      <c r="Q2882" s="26"/>
      <c r="R2882" s="613"/>
    </row>
    <row r="2883">
      <c r="A2883" s="26"/>
      <c r="B2883" s="24"/>
      <c r="C2883" s="24"/>
      <c r="D2883" s="26"/>
      <c r="E2883" s="26"/>
      <c r="F2883" s="26"/>
      <c r="G2883" s="24"/>
      <c r="H2883" s="611"/>
      <c r="I2883" s="611"/>
      <c r="J2883" s="612"/>
      <c r="K2883" s="26"/>
      <c r="L2883" s="24"/>
      <c r="M2883" s="26"/>
      <c r="N2883" s="613"/>
      <c r="Q2883" s="26"/>
      <c r="R2883" s="613"/>
    </row>
    <row r="2884">
      <c r="A2884" s="26"/>
      <c r="B2884" s="24"/>
      <c r="C2884" s="24"/>
      <c r="D2884" s="26"/>
      <c r="E2884" s="26"/>
      <c r="F2884" s="26"/>
      <c r="G2884" s="24"/>
      <c r="H2884" s="611"/>
      <c r="I2884" s="611"/>
      <c r="J2884" s="612"/>
      <c r="K2884" s="26"/>
      <c r="L2884" s="24"/>
      <c r="M2884" s="26"/>
      <c r="N2884" s="613"/>
      <c r="Q2884" s="26"/>
      <c r="R2884" s="613"/>
    </row>
    <row r="2885">
      <c r="A2885" s="26"/>
      <c r="B2885" s="24"/>
      <c r="C2885" s="24"/>
      <c r="D2885" s="26"/>
      <c r="E2885" s="26"/>
      <c r="F2885" s="26"/>
      <c r="G2885" s="24"/>
      <c r="H2885" s="611"/>
      <c r="I2885" s="611"/>
      <c r="J2885" s="612"/>
      <c r="K2885" s="26"/>
      <c r="L2885" s="24"/>
      <c r="M2885" s="26"/>
      <c r="N2885" s="613"/>
      <c r="Q2885" s="26"/>
      <c r="R2885" s="613"/>
    </row>
    <row r="2886">
      <c r="A2886" s="26"/>
      <c r="B2886" s="24"/>
      <c r="C2886" s="24"/>
      <c r="D2886" s="26"/>
      <c r="E2886" s="26"/>
      <c r="F2886" s="26"/>
      <c r="G2886" s="24"/>
      <c r="H2886" s="611"/>
      <c r="I2886" s="611"/>
      <c r="J2886" s="612"/>
      <c r="K2886" s="26"/>
      <c r="L2886" s="24"/>
      <c r="M2886" s="26"/>
      <c r="N2886" s="613"/>
      <c r="Q2886" s="26"/>
      <c r="R2886" s="613"/>
    </row>
    <row r="2887">
      <c r="A2887" s="26"/>
      <c r="B2887" s="24"/>
      <c r="C2887" s="24"/>
      <c r="D2887" s="26"/>
      <c r="E2887" s="26"/>
      <c r="F2887" s="26"/>
      <c r="G2887" s="24"/>
      <c r="H2887" s="611"/>
      <c r="I2887" s="611"/>
      <c r="J2887" s="612"/>
      <c r="K2887" s="26"/>
      <c r="L2887" s="24"/>
      <c r="M2887" s="26"/>
      <c r="N2887" s="613"/>
      <c r="Q2887" s="26"/>
      <c r="R2887" s="613"/>
    </row>
    <row r="2888">
      <c r="A2888" s="26"/>
      <c r="B2888" s="24"/>
      <c r="C2888" s="24"/>
      <c r="D2888" s="26"/>
      <c r="E2888" s="26"/>
      <c r="F2888" s="26"/>
      <c r="G2888" s="24"/>
      <c r="H2888" s="611"/>
      <c r="I2888" s="611"/>
      <c r="J2888" s="612"/>
      <c r="K2888" s="26"/>
      <c r="L2888" s="24"/>
      <c r="M2888" s="26"/>
      <c r="N2888" s="613"/>
      <c r="Q2888" s="26"/>
      <c r="R2888" s="613"/>
    </row>
    <row r="2889">
      <c r="A2889" s="26"/>
      <c r="B2889" s="24"/>
      <c r="C2889" s="24"/>
      <c r="D2889" s="26"/>
      <c r="E2889" s="26"/>
      <c r="F2889" s="26"/>
      <c r="G2889" s="24"/>
      <c r="H2889" s="611"/>
      <c r="I2889" s="611"/>
      <c r="J2889" s="612"/>
      <c r="K2889" s="26"/>
      <c r="L2889" s="24"/>
      <c r="M2889" s="26"/>
      <c r="N2889" s="613"/>
      <c r="Q2889" s="26"/>
      <c r="R2889" s="613"/>
    </row>
    <row r="2890">
      <c r="A2890" s="26"/>
      <c r="B2890" s="24"/>
      <c r="C2890" s="24"/>
      <c r="D2890" s="26"/>
      <c r="E2890" s="26"/>
      <c r="F2890" s="26"/>
      <c r="G2890" s="24"/>
      <c r="H2890" s="611"/>
      <c r="I2890" s="611"/>
      <c r="J2890" s="612"/>
      <c r="K2890" s="26"/>
      <c r="L2890" s="24"/>
      <c r="M2890" s="26"/>
      <c r="N2890" s="613"/>
      <c r="Q2890" s="26"/>
      <c r="R2890" s="613"/>
    </row>
    <row r="2891">
      <c r="A2891" s="26"/>
      <c r="B2891" s="24"/>
      <c r="C2891" s="24"/>
      <c r="D2891" s="26"/>
      <c r="E2891" s="26"/>
      <c r="F2891" s="26"/>
      <c r="G2891" s="24"/>
      <c r="H2891" s="611"/>
      <c r="I2891" s="611"/>
      <c r="J2891" s="612"/>
      <c r="K2891" s="26"/>
      <c r="L2891" s="24"/>
      <c r="M2891" s="26"/>
      <c r="N2891" s="613"/>
      <c r="Q2891" s="26"/>
      <c r="R2891" s="613"/>
    </row>
    <row r="2892">
      <c r="A2892" s="26"/>
      <c r="B2892" s="24"/>
      <c r="C2892" s="24"/>
      <c r="D2892" s="26"/>
      <c r="E2892" s="26"/>
      <c r="F2892" s="26"/>
      <c r="G2892" s="24"/>
      <c r="H2892" s="611"/>
      <c r="I2892" s="611"/>
      <c r="J2892" s="612"/>
      <c r="K2892" s="26"/>
      <c r="L2892" s="24"/>
      <c r="M2892" s="26"/>
      <c r="N2892" s="613"/>
      <c r="Q2892" s="26"/>
      <c r="R2892" s="613"/>
    </row>
    <row r="2893">
      <c r="A2893" s="26"/>
      <c r="B2893" s="24"/>
      <c r="C2893" s="24"/>
      <c r="D2893" s="26"/>
      <c r="E2893" s="26"/>
      <c r="F2893" s="26"/>
      <c r="G2893" s="24"/>
      <c r="H2893" s="611"/>
      <c r="I2893" s="611"/>
      <c r="J2893" s="612"/>
      <c r="K2893" s="26"/>
      <c r="L2893" s="24"/>
      <c r="M2893" s="26"/>
      <c r="N2893" s="613"/>
      <c r="Q2893" s="26"/>
      <c r="R2893" s="613"/>
    </row>
    <row r="2894">
      <c r="A2894" s="26"/>
      <c r="B2894" s="24"/>
      <c r="C2894" s="24"/>
      <c r="D2894" s="26"/>
      <c r="E2894" s="26"/>
      <c r="F2894" s="26"/>
      <c r="G2894" s="24"/>
      <c r="H2894" s="611"/>
      <c r="I2894" s="611"/>
      <c r="J2894" s="612"/>
      <c r="K2894" s="26"/>
      <c r="L2894" s="24"/>
      <c r="M2894" s="26"/>
      <c r="N2894" s="613"/>
      <c r="Q2894" s="26"/>
      <c r="R2894" s="613"/>
    </row>
    <row r="2895">
      <c r="A2895" s="26"/>
      <c r="B2895" s="24"/>
      <c r="C2895" s="24"/>
      <c r="D2895" s="26"/>
      <c r="E2895" s="26"/>
      <c r="F2895" s="26"/>
      <c r="G2895" s="24"/>
      <c r="H2895" s="611"/>
      <c r="I2895" s="611"/>
      <c r="J2895" s="612"/>
      <c r="K2895" s="26"/>
      <c r="L2895" s="24"/>
      <c r="M2895" s="26"/>
      <c r="N2895" s="613"/>
      <c r="Q2895" s="26"/>
      <c r="R2895" s="613"/>
    </row>
    <row r="2896">
      <c r="A2896" s="26"/>
      <c r="B2896" s="24"/>
      <c r="C2896" s="24"/>
      <c r="D2896" s="26"/>
      <c r="E2896" s="26"/>
      <c r="F2896" s="26"/>
      <c r="G2896" s="24"/>
      <c r="H2896" s="611"/>
      <c r="I2896" s="611"/>
      <c r="J2896" s="612"/>
      <c r="K2896" s="26"/>
      <c r="L2896" s="24"/>
      <c r="M2896" s="26"/>
      <c r="N2896" s="613"/>
      <c r="Q2896" s="26"/>
      <c r="R2896" s="613"/>
    </row>
    <row r="2897">
      <c r="A2897" s="26"/>
      <c r="B2897" s="24"/>
      <c r="C2897" s="24"/>
      <c r="D2897" s="26"/>
      <c r="E2897" s="26"/>
      <c r="F2897" s="26"/>
      <c r="G2897" s="24"/>
      <c r="H2897" s="611"/>
      <c r="I2897" s="611"/>
      <c r="J2897" s="612"/>
      <c r="K2897" s="26"/>
      <c r="L2897" s="24"/>
      <c r="M2897" s="26"/>
      <c r="N2897" s="613"/>
      <c r="Q2897" s="26"/>
      <c r="R2897" s="613"/>
    </row>
    <row r="2898">
      <c r="A2898" s="26"/>
      <c r="B2898" s="24"/>
      <c r="C2898" s="24"/>
      <c r="D2898" s="26"/>
      <c r="E2898" s="26"/>
      <c r="F2898" s="26"/>
      <c r="G2898" s="24"/>
      <c r="H2898" s="611"/>
      <c r="I2898" s="611"/>
      <c r="J2898" s="612"/>
      <c r="K2898" s="26"/>
      <c r="L2898" s="24"/>
      <c r="M2898" s="26"/>
      <c r="N2898" s="613"/>
      <c r="Q2898" s="26"/>
      <c r="R2898" s="613"/>
    </row>
    <row r="2899">
      <c r="A2899" s="26"/>
      <c r="B2899" s="24"/>
      <c r="C2899" s="24"/>
      <c r="D2899" s="26"/>
      <c r="E2899" s="26"/>
      <c r="F2899" s="26"/>
      <c r="G2899" s="24"/>
      <c r="H2899" s="611"/>
      <c r="I2899" s="611"/>
      <c r="J2899" s="612"/>
      <c r="K2899" s="26"/>
      <c r="L2899" s="24"/>
      <c r="M2899" s="26"/>
      <c r="N2899" s="613"/>
      <c r="Q2899" s="26"/>
      <c r="R2899" s="613"/>
    </row>
    <row r="2900">
      <c r="A2900" s="26"/>
      <c r="B2900" s="24"/>
      <c r="C2900" s="24"/>
      <c r="D2900" s="26"/>
      <c r="E2900" s="26"/>
      <c r="F2900" s="26"/>
      <c r="G2900" s="24"/>
      <c r="H2900" s="611"/>
      <c r="I2900" s="611"/>
      <c r="J2900" s="612"/>
      <c r="K2900" s="26"/>
      <c r="L2900" s="24"/>
      <c r="M2900" s="26"/>
      <c r="N2900" s="613"/>
      <c r="Q2900" s="26"/>
      <c r="R2900" s="613"/>
    </row>
    <row r="2901">
      <c r="A2901" s="26"/>
      <c r="B2901" s="24"/>
      <c r="C2901" s="24"/>
      <c r="D2901" s="26"/>
      <c r="E2901" s="26"/>
      <c r="F2901" s="26"/>
      <c r="G2901" s="24"/>
      <c r="H2901" s="611"/>
      <c r="I2901" s="611"/>
      <c r="J2901" s="612"/>
      <c r="K2901" s="26"/>
      <c r="L2901" s="24"/>
      <c r="M2901" s="26"/>
      <c r="N2901" s="613"/>
      <c r="Q2901" s="26"/>
      <c r="R2901" s="613"/>
    </row>
    <row r="2902">
      <c r="A2902" s="26"/>
      <c r="B2902" s="24"/>
      <c r="C2902" s="24"/>
      <c r="D2902" s="26"/>
      <c r="E2902" s="26"/>
      <c r="F2902" s="26"/>
      <c r="G2902" s="24"/>
      <c r="H2902" s="611"/>
      <c r="I2902" s="611"/>
      <c r="J2902" s="612"/>
      <c r="K2902" s="26"/>
      <c r="L2902" s="24"/>
      <c r="M2902" s="26"/>
      <c r="N2902" s="613"/>
      <c r="Q2902" s="26"/>
      <c r="R2902" s="613"/>
    </row>
    <row r="2903">
      <c r="A2903" s="26"/>
      <c r="B2903" s="24"/>
      <c r="C2903" s="24"/>
      <c r="D2903" s="26"/>
      <c r="E2903" s="26"/>
      <c r="F2903" s="26"/>
      <c r="G2903" s="24"/>
      <c r="H2903" s="611"/>
      <c r="I2903" s="611"/>
      <c r="J2903" s="612"/>
      <c r="K2903" s="26"/>
      <c r="L2903" s="24"/>
      <c r="M2903" s="26"/>
      <c r="N2903" s="613"/>
      <c r="Q2903" s="26"/>
      <c r="R2903" s="613"/>
    </row>
    <row r="2904">
      <c r="A2904" s="26"/>
      <c r="B2904" s="24"/>
      <c r="C2904" s="24"/>
      <c r="D2904" s="26"/>
      <c r="E2904" s="26"/>
      <c r="F2904" s="26"/>
      <c r="G2904" s="24"/>
      <c r="H2904" s="611"/>
      <c r="I2904" s="611"/>
      <c r="J2904" s="612"/>
      <c r="K2904" s="26"/>
      <c r="L2904" s="24"/>
      <c r="M2904" s="26"/>
      <c r="N2904" s="613"/>
      <c r="Q2904" s="26"/>
      <c r="R2904" s="613"/>
    </row>
    <row r="2905">
      <c r="A2905" s="26"/>
      <c r="B2905" s="24"/>
      <c r="C2905" s="24"/>
      <c r="D2905" s="26"/>
      <c r="E2905" s="26"/>
      <c r="F2905" s="26"/>
      <c r="G2905" s="24"/>
      <c r="H2905" s="611"/>
      <c r="I2905" s="611"/>
      <c r="J2905" s="612"/>
      <c r="K2905" s="26"/>
      <c r="L2905" s="24"/>
      <c r="M2905" s="26"/>
      <c r="N2905" s="613"/>
      <c r="Q2905" s="26"/>
      <c r="R2905" s="613"/>
    </row>
    <row r="2906">
      <c r="A2906" s="26"/>
      <c r="B2906" s="24"/>
      <c r="C2906" s="24"/>
      <c r="D2906" s="26"/>
      <c r="E2906" s="26"/>
      <c r="F2906" s="26"/>
      <c r="G2906" s="24"/>
      <c r="H2906" s="611"/>
      <c r="I2906" s="611"/>
      <c r="J2906" s="612"/>
      <c r="K2906" s="26"/>
      <c r="L2906" s="24"/>
      <c r="M2906" s="26"/>
      <c r="N2906" s="613"/>
      <c r="Q2906" s="26"/>
      <c r="R2906" s="613"/>
    </row>
    <row r="2907">
      <c r="A2907" s="26"/>
      <c r="B2907" s="24"/>
      <c r="C2907" s="24"/>
      <c r="D2907" s="26"/>
      <c r="E2907" s="26"/>
      <c r="F2907" s="26"/>
      <c r="G2907" s="24"/>
      <c r="H2907" s="611"/>
      <c r="I2907" s="611"/>
      <c r="J2907" s="612"/>
      <c r="K2907" s="26"/>
      <c r="L2907" s="24"/>
      <c r="M2907" s="26"/>
      <c r="N2907" s="613"/>
      <c r="Q2907" s="26"/>
      <c r="R2907" s="613"/>
    </row>
    <row r="2908">
      <c r="A2908" s="26"/>
      <c r="B2908" s="24"/>
      <c r="C2908" s="24"/>
      <c r="D2908" s="26"/>
      <c r="E2908" s="26"/>
      <c r="F2908" s="26"/>
      <c r="G2908" s="24"/>
      <c r="H2908" s="611"/>
      <c r="I2908" s="611"/>
      <c r="J2908" s="612"/>
      <c r="K2908" s="26"/>
      <c r="L2908" s="24"/>
      <c r="M2908" s="26"/>
      <c r="N2908" s="613"/>
      <c r="Q2908" s="26"/>
      <c r="R2908" s="613"/>
    </row>
    <row r="2909">
      <c r="A2909" s="26"/>
      <c r="B2909" s="24"/>
      <c r="C2909" s="24"/>
      <c r="D2909" s="26"/>
      <c r="E2909" s="26"/>
      <c r="F2909" s="26"/>
      <c r="G2909" s="24"/>
      <c r="H2909" s="611"/>
      <c r="I2909" s="611"/>
      <c r="J2909" s="612"/>
      <c r="K2909" s="26"/>
      <c r="L2909" s="24"/>
      <c r="M2909" s="26"/>
      <c r="N2909" s="613"/>
      <c r="Q2909" s="26"/>
      <c r="R2909" s="613"/>
    </row>
    <row r="2910">
      <c r="A2910" s="26"/>
      <c r="B2910" s="24"/>
      <c r="C2910" s="24"/>
      <c r="D2910" s="26"/>
      <c r="E2910" s="26"/>
      <c r="F2910" s="26"/>
      <c r="G2910" s="24"/>
      <c r="H2910" s="611"/>
      <c r="I2910" s="611"/>
      <c r="J2910" s="612"/>
      <c r="K2910" s="26"/>
      <c r="L2910" s="24"/>
      <c r="M2910" s="26"/>
      <c r="N2910" s="613"/>
      <c r="Q2910" s="26"/>
      <c r="R2910" s="613"/>
    </row>
    <row r="2911">
      <c r="A2911" s="26"/>
      <c r="B2911" s="24"/>
      <c r="C2911" s="24"/>
      <c r="D2911" s="26"/>
      <c r="E2911" s="26"/>
      <c r="F2911" s="26"/>
      <c r="G2911" s="24"/>
      <c r="H2911" s="611"/>
      <c r="I2911" s="611"/>
      <c r="J2911" s="612"/>
      <c r="K2911" s="26"/>
      <c r="L2911" s="24"/>
      <c r="M2911" s="26"/>
      <c r="N2911" s="613"/>
      <c r="Q2911" s="26"/>
      <c r="R2911" s="613"/>
    </row>
    <row r="2912">
      <c r="A2912" s="26"/>
      <c r="B2912" s="24"/>
      <c r="C2912" s="24"/>
      <c r="D2912" s="26"/>
      <c r="E2912" s="26"/>
      <c r="F2912" s="26"/>
      <c r="G2912" s="24"/>
      <c r="H2912" s="611"/>
      <c r="I2912" s="611"/>
      <c r="J2912" s="612"/>
      <c r="K2912" s="26"/>
      <c r="L2912" s="24"/>
      <c r="M2912" s="26"/>
      <c r="N2912" s="613"/>
      <c r="Q2912" s="26"/>
      <c r="R2912" s="613"/>
    </row>
    <row r="2913">
      <c r="A2913" s="26"/>
      <c r="B2913" s="24"/>
      <c r="C2913" s="24"/>
      <c r="D2913" s="26"/>
      <c r="E2913" s="26"/>
      <c r="F2913" s="26"/>
      <c r="G2913" s="24"/>
      <c r="H2913" s="611"/>
      <c r="I2913" s="611"/>
      <c r="J2913" s="612"/>
      <c r="K2913" s="26"/>
      <c r="L2913" s="24"/>
      <c r="M2913" s="26"/>
      <c r="N2913" s="613"/>
      <c r="Q2913" s="26"/>
      <c r="R2913" s="613"/>
    </row>
    <row r="2914">
      <c r="A2914" s="26"/>
      <c r="B2914" s="24"/>
      <c r="C2914" s="24"/>
      <c r="D2914" s="26"/>
      <c r="E2914" s="26"/>
      <c r="F2914" s="26"/>
      <c r="G2914" s="24"/>
      <c r="H2914" s="611"/>
      <c r="I2914" s="611"/>
      <c r="J2914" s="612"/>
      <c r="K2914" s="26"/>
      <c r="L2914" s="24"/>
      <c r="M2914" s="26"/>
      <c r="N2914" s="613"/>
      <c r="Q2914" s="26"/>
      <c r="R2914" s="613"/>
    </row>
    <row r="2915">
      <c r="A2915" s="26"/>
      <c r="B2915" s="24"/>
      <c r="C2915" s="24"/>
      <c r="D2915" s="26"/>
      <c r="E2915" s="26"/>
      <c r="F2915" s="26"/>
      <c r="G2915" s="24"/>
      <c r="H2915" s="611"/>
      <c r="I2915" s="611"/>
      <c r="J2915" s="612"/>
      <c r="K2915" s="26"/>
      <c r="L2915" s="24"/>
      <c r="M2915" s="26"/>
      <c r="N2915" s="613"/>
      <c r="Q2915" s="26"/>
      <c r="R2915" s="613"/>
    </row>
    <row r="2916">
      <c r="A2916" s="26"/>
      <c r="B2916" s="24"/>
      <c r="C2916" s="24"/>
      <c r="D2916" s="26"/>
      <c r="E2916" s="26"/>
      <c r="F2916" s="26"/>
      <c r="G2916" s="24"/>
      <c r="H2916" s="611"/>
      <c r="I2916" s="611"/>
      <c r="J2916" s="612"/>
      <c r="K2916" s="26"/>
      <c r="L2916" s="24"/>
      <c r="M2916" s="26"/>
      <c r="N2916" s="613"/>
      <c r="Q2916" s="26"/>
      <c r="R2916" s="613"/>
    </row>
    <row r="2917">
      <c r="A2917" s="26"/>
      <c r="B2917" s="24"/>
      <c r="C2917" s="24"/>
      <c r="D2917" s="26"/>
      <c r="E2917" s="26"/>
      <c r="F2917" s="26"/>
      <c r="G2917" s="24"/>
      <c r="H2917" s="611"/>
      <c r="I2917" s="611"/>
      <c r="J2917" s="612"/>
      <c r="K2917" s="26"/>
      <c r="L2917" s="24"/>
      <c r="M2917" s="26"/>
      <c r="N2917" s="613"/>
      <c r="Q2917" s="26"/>
      <c r="R2917" s="613"/>
    </row>
    <row r="2918">
      <c r="A2918" s="26"/>
      <c r="B2918" s="24"/>
      <c r="C2918" s="24"/>
      <c r="D2918" s="26"/>
      <c r="E2918" s="26"/>
      <c r="F2918" s="26"/>
      <c r="G2918" s="24"/>
      <c r="H2918" s="611"/>
      <c r="I2918" s="611"/>
      <c r="J2918" s="612"/>
      <c r="K2918" s="26"/>
      <c r="L2918" s="24"/>
      <c r="M2918" s="26"/>
      <c r="N2918" s="613"/>
      <c r="Q2918" s="26"/>
      <c r="R2918" s="613"/>
    </row>
    <row r="2919">
      <c r="A2919" s="26"/>
      <c r="B2919" s="24"/>
      <c r="C2919" s="24"/>
      <c r="D2919" s="26"/>
      <c r="E2919" s="26"/>
      <c r="F2919" s="26"/>
      <c r="G2919" s="24"/>
      <c r="H2919" s="611"/>
      <c r="I2919" s="611"/>
      <c r="J2919" s="612"/>
      <c r="K2919" s="26"/>
      <c r="L2919" s="24"/>
      <c r="M2919" s="26"/>
      <c r="N2919" s="613"/>
      <c r="Q2919" s="26"/>
      <c r="R2919" s="613"/>
    </row>
    <row r="2920">
      <c r="A2920" s="26"/>
      <c r="B2920" s="24"/>
      <c r="C2920" s="24"/>
      <c r="D2920" s="26"/>
      <c r="E2920" s="26"/>
      <c r="F2920" s="26"/>
      <c r="G2920" s="24"/>
      <c r="H2920" s="611"/>
      <c r="I2920" s="611"/>
      <c r="J2920" s="612"/>
      <c r="K2920" s="26"/>
      <c r="L2920" s="24"/>
      <c r="M2920" s="26"/>
      <c r="N2920" s="613"/>
      <c r="Q2920" s="26"/>
      <c r="R2920" s="613"/>
    </row>
    <row r="2921">
      <c r="A2921" s="26"/>
      <c r="B2921" s="24"/>
      <c r="C2921" s="24"/>
      <c r="D2921" s="26"/>
      <c r="E2921" s="26"/>
      <c r="F2921" s="26"/>
      <c r="G2921" s="24"/>
      <c r="H2921" s="611"/>
      <c r="I2921" s="611"/>
      <c r="J2921" s="612"/>
      <c r="K2921" s="26"/>
      <c r="L2921" s="24"/>
      <c r="M2921" s="26"/>
      <c r="N2921" s="613"/>
      <c r="Q2921" s="26"/>
      <c r="R2921" s="613"/>
    </row>
    <row r="2922">
      <c r="A2922" s="26"/>
      <c r="B2922" s="24"/>
      <c r="C2922" s="24"/>
      <c r="D2922" s="26"/>
      <c r="E2922" s="26"/>
      <c r="F2922" s="26"/>
      <c r="G2922" s="24"/>
      <c r="H2922" s="611"/>
      <c r="I2922" s="611"/>
      <c r="J2922" s="612"/>
      <c r="K2922" s="26"/>
      <c r="L2922" s="24"/>
      <c r="M2922" s="26"/>
      <c r="N2922" s="613"/>
      <c r="Q2922" s="26"/>
      <c r="R2922" s="613"/>
    </row>
    <row r="2923">
      <c r="A2923" s="26"/>
      <c r="B2923" s="24"/>
      <c r="C2923" s="24"/>
      <c r="D2923" s="26"/>
      <c r="E2923" s="26"/>
      <c r="F2923" s="26"/>
      <c r="G2923" s="24"/>
      <c r="H2923" s="611"/>
      <c r="I2923" s="611"/>
      <c r="J2923" s="612"/>
      <c r="K2923" s="26"/>
      <c r="L2923" s="24"/>
      <c r="M2923" s="26"/>
      <c r="N2923" s="613"/>
      <c r="Q2923" s="26"/>
      <c r="R2923" s="613"/>
    </row>
    <row r="2924">
      <c r="A2924" s="26"/>
      <c r="B2924" s="24"/>
      <c r="C2924" s="24"/>
      <c r="D2924" s="26"/>
      <c r="E2924" s="26"/>
      <c r="F2924" s="26"/>
      <c r="G2924" s="24"/>
      <c r="H2924" s="611"/>
      <c r="I2924" s="611"/>
      <c r="J2924" s="612"/>
      <c r="K2924" s="26"/>
      <c r="L2924" s="24"/>
      <c r="M2924" s="26"/>
      <c r="N2924" s="613"/>
      <c r="Q2924" s="26"/>
      <c r="R2924" s="613"/>
    </row>
    <row r="2925">
      <c r="A2925" s="26"/>
      <c r="B2925" s="24"/>
      <c r="C2925" s="24"/>
      <c r="D2925" s="26"/>
      <c r="E2925" s="26"/>
      <c r="F2925" s="26"/>
      <c r="G2925" s="24"/>
      <c r="H2925" s="611"/>
      <c r="I2925" s="611"/>
      <c r="J2925" s="612"/>
      <c r="K2925" s="26"/>
      <c r="L2925" s="24"/>
      <c r="M2925" s="26"/>
      <c r="N2925" s="613"/>
      <c r="Q2925" s="26"/>
      <c r="R2925" s="613"/>
    </row>
    <row r="2926">
      <c r="A2926" s="26"/>
      <c r="B2926" s="24"/>
      <c r="C2926" s="24"/>
      <c r="D2926" s="26"/>
      <c r="E2926" s="26"/>
      <c r="F2926" s="26"/>
      <c r="G2926" s="24"/>
      <c r="H2926" s="611"/>
      <c r="I2926" s="611"/>
      <c r="J2926" s="612"/>
      <c r="K2926" s="26"/>
      <c r="L2926" s="24"/>
      <c r="M2926" s="26"/>
      <c r="N2926" s="613"/>
      <c r="Q2926" s="26"/>
      <c r="R2926" s="613"/>
    </row>
    <row r="2927">
      <c r="A2927" s="26"/>
      <c r="B2927" s="24"/>
      <c r="C2927" s="24"/>
      <c r="D2927" s="26"/>
      <c r="E2927" s="26"/>
      <c r="F2927" s="26"/>
      <c r="G2927" s="24"/>
      <c r="H2927" s="611"/>
      <c r="I2927" s="611"/>
      <c r="J2927" s="612"/>
      <c r="K2927" s="26"/>
      <c r="L2927" s="24"/>
      <c r="M2927" s="26"/>
      <c r="N2927" s="613"/>
      <c r="Q2927" s="26"/>
      <c r="R2927" s="613"/>
    </row>
    <row r="2928">
      <c r="A2928" s="26"/>
      <c r="B2928" s="24"/>
      <c r="C2928" s="24"/>
      <c r="D2928" s="26"/>
      <c r="E2928" s="26"/>
      <c r="F2928" s="26"/>
      <c r="G2928" s="24"/>
      <c r="H2928" s="611"/>
      <c r="I2928" s="611"/>
      <c r="J2928" s="612"/>
      <c r="K2928" s="26"/>
      <c r="L2928" s="24"/>
      <c r="M2928" s="26"/>
      <c r="N2928" s="613"/>
      <c r="Q2928" s="26"/>
      <c r="R2928" s="613"/>
    </row>
    <row r="2929">
      <c r="A2929" s="26"/>
      <c r="B2929" s="24"/>
      <c r="C2929" s="24"/>
      <c r="D2929" s="26"/>
      <c r="E2929" s="26"/>
      <c r="F2929" s="26"/>
      <c r="G2929" s="24"/>
      <c r="H2929" s="611"/>
      <c r="I2929" s="611"/>
      <c r="J2929" s="612"/>
      <c r="K2929" s="26"/>
      <c r="L2929" s="24"/>
      <c r="M2929" s="26"/>
      <c r="N2929" s="613"/>
      <c r="Q2929" s="26"/>
      <c r="R2929" s="613"/>
    </row>
    <row r="2930">
      <c r="A2930" s="26"/>
      <c r="B2930" s="24"/>
      <c r="C2930" s="24"/>
      <c r="D2930" s="26"/>
      <c r="E2930" s="26"/>
      <c r="F2930" s="26"/>
      <c r="G2930" s="24"/>
      <c r="H2930" s="611"/>
      <c r="I2930" s="611"/>
      <c r="J2930" s="612"/>
      <c r="K2930" s="26"/>
      <c r="L2930" s="24"/>
      <c r="M2930" s="26"/>
      <c r="N2930" s="613"/>
      <c r="Q2930" s="26"/>
      <c r="R2930" s="613"/>
    </row>
    <row r="2931">
      <c r="A2931" s="26"/>
      <c r="B2931" s="24"/>
      <c r="C2931" s="24"/>
      <c r="D2931" s="26"/>
      <c r="E2931" s="26"/>
      <c r="F2931" s="26"/>
      <c r="G2931" s="24"/>
      <c r="H2931" s="611"/>
      <c r="I2931" s="611"/>
      <c r="J2931" s="612"/>
      <c r="K2931" s="26"/>
      <c r="L2931" s="24"/>
      <c r="M2931" s="26"/>
      <c r="N2931" s="613"/>
      <c r="Q2931" s="26"/>
      <c r="R2931" s="613"/>
    </row>
    <row r="2932">
      <c r="A2932" s="26"/>
      <c r="B2932" s="24"/>
      <c r="C2932" s="24"/>
      <c r="D2932" s="26"/>
      <c r="E2932" s="26"/>
      <c r="F2932" s="26"/>
      <c r="G2932" s="24"/>
      <c r="H2932" s="611"/>
      <c r="I2932" s="611"/>
      <c r="J2932" s="612"/>
      <c r="K2932" s="26"/>
      <c r="L2932" s="24"/>
      <c r="M2932" s="26"/>
      <c r="N2932" s="613"/>
      <c r="Q2932" s="26"/>
      <c r="R2932" s="613"/>
    </row>
    <row r="2933">
      <c r="A2933" s="26"/>
      <c r="B2933" s="24"/>
      <c r="C2933" s="24"/>
      <c r="D2933" s="26"/>
      <c r="E2933" s="26"/>
      <c r="F2933" s="26"/>
      <c r="G2933" s="24"/>
      <c r="H2933" s="611"/>
      <c r="I2933" s="611"/>
      <c r="J2933" s="612"/>
      <c r="K2933" s="26"/>
      <c r="L2933" s="24"/>
      <c r="M2933" s="26"/>
      <c r="N2933" s="613"/>
      <c r="Q2933" s="26"/>
      <c r="R2933" s="613"/>
    </row>
    <row r="2934">
      <c r="A2934" s="26"/>
      <c r="B2934" s="24"/>
      <c r="C2934" s="24"/>
      <c r="D2934" s="26"/>
      <c r="E2934" s="26"/>
      <c r="F2934" s="26"/>
      <c r="G2934" s="24"/>
      <c r="H2934" s="611"/>
      <c r="I2934" s="611"/>
      <c r="J2934" s="612"/>
      <c r="K2934" s="26"/>
      <c r="L2934" s="24"/>
      <c r="M2934" s="26"/>
      <c r="N2934" s="613"/>
      <c r="Q2934" s="26"/>
      <c r="R2934" s="613"/>
    </row>
    <row r="2935">
      <c r="A2935" s="26"/>
      <c r="B2935" s="24"/>
      <c r="C2935" s="24"/>
      <c r="D2935" s="26"/>
      <c r="E2935" s="26"/>
      <c r="F2935" s="26"/>
      <c r="G2935" s="24"/>
      <c r="H2935" s="611"/>
      <c r="I2935" s="611"/>
      <c r="J2935" s="612"/>
      <c r="K2935" s="26"/>
      <c r="L2935" s="24"/>
      <c r="M2935" s="26"/>
      <c r="N2935" s="613"/>
      <c r="Q2935" s="26"/>
      <c r="R2935" s="613"/>
    </row>
    <row r="2936">
      <c r="A2936" s="26"/>
      <c r="B2936" s="24"/>
      <c r="C2936" s="24"/>
      <c r="D2936" s="26"/>
      <c r="E2936" s="26"/>
      <c r="F2936" s="26"/>
      <c r="G2936" s="24"/>
      <c r="H2936" s="611"/>
      <c r="I2936" s="611"/>
      <c r="J2936" s="612"/>
      <c r="K2936" s="26"/>
      <c r="L2936" s="24"/>
      <c r="M2936" s="26"/>
      <c r="N2936" s="613"/>
      <c r="Q2936" s="26"/>
      <c r="R2936" s="613"/>
    </row>
    <row r="2937">
      <c r="A2937" s="26"/>
      <c r="B2937" s="24"/>
      <c r="C2937" s="24"/>
      <c r="D2937" s="26"/>
      <c r="E2937" s="26"/>
      <c r="F2937" s="26"/>
      <c r="G2937" s="24"/>
      <c r="H2937" s="611"/>
      <c r="I2937" s="611"/>
      <c r="J2937" s="612"/>
      <c r="K2937" s="26"/>
      <c r="L2937" s="24"/>
      <c r="M2937" s="26"/>
      <c r="N2937" s="613"/>
      <c r="Q2937" s="26"/>
      <c r="R2937" s="613"/>
    </row>
    <row r="2938">
      <c r="A2938" s="26"/>
      <c r="B2938" s="24"/>
      <c r="C2938" s="24"/>
      <c r="D2938" s="26"/>
      <c r="E2938" s="26"/>
      <c r="F2938" s="26"/>
      <c r="G2938" s="24"/>
      <c r="H2938" s="611"/>
      <c r="I2938" s="611"/>
      <c r="J2938" s="612"/>
      <c r="K2938" s="26"/>
      <c r="L2938" s="24"/>
      <c r="M2938" s="26"/>
      <c r="N2938" s="613"/>
      <c r="Q2938" s="26"/>
      <c r="R2938" s="613"/>
    </row>
    <row r="2939">
      <c r="A2939" s="26"/>
      <c r="B2939" s="24"/>
      <c r="C2939" s="24"/>
      <c r="D2939" s="26"/>
      <c r="E2939" s="26"/>
      <c r="F2939" s="26"/>
      <c r="G2939" s="24"/>
      <c r="H2939" s="611"/>
      <c r="I2939" s="611"/>
      <c r="J2939" s="612"/>
      <c r="K2939" s="26"/>
      <c r="L2939" s="24"/>
      <c r="M2939" s="26"/>
      <c r="N2939" s="613"/>
      <c r="Q2939" s="26"/>
      <c r="R2939" s="613"/>
    </row>
    <row r="2940">
      <c r="A2940" s="26"/>
      <c r="B2940" s="24"/>
      <c r="C2940" s="24"/>
      <c r="D2940" s="26"/>
      <c r="E2940" s="26"/>
      <c r="F2940" s="26"/>
      <c r="G2940" s="24"/>
      <c r="H2940" s="611"/>
      <c r="I2940" s="611"/>
      <c r="J2940" s="612"/>
      <c r="K2940" s="26"/>
      <c r="L2940" s="24"/>
      <c r="M2940" s="26"/>
      <c r="N2940" s="613"/>
      <c r="Q2940" s="26"/>
      <c r="R2940" s="613"/>
    </row>
    <row r="2941">
      <c r="A2941" s="26"/>
      <c r="B2941" s="24"/>
      <c r="C2941" s="24"/>
      <c r="D2941" s="26"/>
      <c r="E2941" s="26"/>
      <c r="F2941" s="26"/>
      <c r="G2941" s="24"/>
      <c r="H2941" s="611"/>
      <c r="I2941" s="611"/>
      <c r="J2941" s="612"/>
      <c r="K2941" s="26"/>
      <c r="L2941" s="24"/>
      <c r="M2941" s="26"/>
      <c r="N2941" s="613"/>
      <c r="Q2941" s="26"/>
      <c r="R2941" s="613"/>
    </row>
    <row r="2942">
      <c r="A2942" s="26"/>
      <c r="B2942" s="24"/>
      <c r="C2942" s="24"/>
      <c r="D2942" s="26"/>
      <c r="E2942" s="26"/>
      <c r="F2942" s="26"/>
      <c r="G2942" s="24"/>
      <c r="H2942" s="611"/>
      <c r="I2942" s="611"/>
      <c r="J2942" s="612"/>
      <c r="K2942" s="26"/>
      <c r="L2942" s="24"/>
      <c r="M2942" s="26"/>
      <c r="N2942" s="613"/>
      <c r="Q2942" s="26"/>
      <c r="R2942" s="613"/>
    </row>
    <row r="2943">
      <c r="A2943" s="26"/>
      <c r="B2943" s="24"/>
      <c r="C2943" s="24"/>
      <c r="D2943" s="26"/>
      <c r="E2943" s="26"/>
      <c r="F2943" s="26"/>
      <c r="G2943" s="24"/>
      <c r="H2943" s="611"/>
      <c r="I2943" s="611"/>
      <c r="J2943" s="612"/>
      <c r="K2943" s="26"/>
      <c r="L2943" s="24"/>
      <c r="M2943" s="26"/>
      <c r="N2943" s="613"/>
      <c r="Q2943" s="26"/>
      <c r="R2943" s="613"/>
    </row>
    <row r="2944">
      <c r="A2944" s="26"/>
      <c r="B2944" s="24"/>
      <c r="C2944" s="24"/>
      <c r="D2944" s="26"/>
      <c r="E2944" s="26"/>
      <c r="F2944" s="26"/>
      <c r="G2944" s="24"/>
      <c r="H2944" s="611"/>
      <c r="I2944" s="611"/>
      <c r="J2944" s="612"/>
      <c r="K2944" s="26"/>
      <c r="L2944" s="24"/>
      <c r="M2944" s="26"/>
      <c r="N2944" s="613"/>
      <c r="Q2944" s="26"/>
      <c r="R2944" s="613"/>
    </row>
    <row r="2945">
      <c r="A2945" s="26"/>
      <c r="B2945" s="24"/>
      <c r="C2945" s="24"/>
      <c r="D2945" s="26"/>
      <c r="E2945" s="26"/>
      <c r="F2945" s="26"/>
      <c r="G2945" s="24"/>
      <c r="H2945" s="611"/>
      <c r="I2945" s="611"/>
      <c r="J2945" s="612"/>
      <c r="K2945" s="26"/>
      <c r="L2945" s="24"/>
      <c r="M2945" s="26"/>
      <c r="N2945" s="613"/>
      <c r="Q2945" s="26"/>
      <c r="R2945" s="613"/>
    </row>
    <row r="2946">
      <c r="A2946" s="26"/>
      <c r="B2946" s="24"/>
      <c r="C2946" s="24"/>
      <c r="D2946" s="26"/>
      <c r="E2946" s="26"/>
      <c r="F2946" s="26"/>
      <c r="G2946" s="24"/>
      <c r="H2946" s="611"/>
      <c r="I2946" s="611"/>
      <c r="J2946" s="612"/>
      <c r="K2946" s="26"/>
      <c r="L2946" s="24"/>
      <c r="M2946" s="26"/>
      <c r="N2946" s="613"/>
      <c r="Q2946" s="26"/>
      <c r="R2946" s="613"/>
    </row>
    <row r="2947">
      <c r="A2947" s="26"/>
      <c r="B2947" s="24"/>
      <c r="C2947" s="24"/>
      <c r="D2947" s="26"/>
      <c r="E2947" s="26"/>
      <c r="F2947" s="26"/>
      <c r="G2947" s="24"/>
      <c r="H2947" s="611"/>
      <c r="I2947" s="611"/>
      <c r="J2947" s="612"/>
      <c r="K2947" s="26"/>
      <c r="L2947" s="24"/>
      <c r="M2947" s="26"/>
      <c r="N2947" s="613"/>
      <c r="Q2947" s="26"/>
      <c r="R2947" s="613"/>
    </row>
    <row r="2948">
      <c r="A2948" s="26"/>
      <c r="B2948" s="24"/>
      <c r="C2948" s="24"/>
      <c r="D2948" s="26"/>
      <c r="E2948" s="26"/>
      <c r="F2948" s="26"/>
      <c r="G2948" s="24"/>
      <c r="H2948" s="611"/>
      <c r="I2948" s="611"/>
      <c r="J2948" s="612"/>
      <c r="K2948" s="26"/>
      <c r="L2948" s="24"/>
      <c r="M2948" s="26"/>
      <c r="N2948" s="613"/>
      <c r="Q2948" s="26"/>
      <c r="R2948" s="613"/>
    </row>
    <row r="2949">
      <c r="A2949" s="26"/>
      <c r="B2949" s="24"/>
      <c r="C2949" s="24"/>
      <c r="D2949" s="26"/>
      <c r="E2949" s="26"/>
      <c r="F2949" s="26"/>
      <c r="G2949" s="24"/>
      <c r="H2949" s="611"/>
      <c r="I2949" s="611"/>
      <c r="J2949" s="612"/>
      <c r="K2949" s="26"/>
      <c r="L2949" s="24"/>
      <c r="M2949" s="26"/>
      <c r="N2949" s="613"/>
      <c r="Q2949" s="26"/>
      <c r="R2949" s="613"/>
    </row>
    <row r="2950">
      <c r="A2950" s="26"/>
      <c r="B2950" s="24"/>
      <c r="C2950" s="24"/>
      <c r="D2950" s="26"/>
      <c r="E2950" s="26"/>
      <c r="F2950" s="26"/>
      <c r="G2950" s="24"/>
      <c r="H2950" s="611"/>
      <c r="I2950" s="611"/>
      <c r="J2950" s="612"/>
      <c r="K2950" s="26"/>
      <c r="L2950" s="24"/>
      <c r="M2950" s="26"/>
      <c r="N2950" s="613"/>
      <c r="Q2950" s="26"/>
      <c r="R2950" s="613"/>
    </row>
    <row r="2951">
      <c r="A2951" s="26"/>
      <c r="B2951" s="24"/>
      <c r="C2951" s="24"/>
      <c r="D2951" s="26"/>
      <c r="E2951" s="26"/>
      <c r="F2951" s="26"/>
      <c r="G2951" s="24"/>
      <c r="H2951" s="611"/>
      <c r="I2951" s="611"/>
      <c r="J2951" s="612"/>
      <c r="K2951" s="26"/>
      <c r="L2951" s="24"/>
      <c r="M2951" s="26"/>
      <c r="N2951" s="613"/>
      <c r="Q2951" s="26"/>
      <c r="R2951" s="613"/>
    </row>
    <row r="2952">
      <c r="A2952" s="26"/>
      <c r="B2952" s="24"/>
      <c r="C2952" s="24"/>
      <c r="D2952" s="26"/>
      <c r="E2952" s="26"/>
      <c r="F2952" s="26"/>
      <c r="G2952" s="24"/>
      <c r="H2952" s="611"/>
      <c r="I2952" s="611"/>
      <c r="J2952" s="612"/>
      <c r="K2952" s="26"/>
      <c r="L2952" s="24"/>
      <c r="M2952" s="26"/>
      <c r="N2952" s="613"/>
      <c r="Q2952" s="26"/>
      <c r="R2952" s="613"/>
    </row>
    <row r="2953">
      <c r="A2953" s="26"/>
      <c r="B2953" s="24"/>
      <c r="C2953" s="24"/>
      <c r="D2953" s="26"/>
      <c r="E2953" s="26"/>
      <c r="F2953" s="26"/>
      <c r="G2953" s="24"/>
      <c r="H2953" s="611"/>
      <c r="I2953" s="611"/>
      <c r="J2953" s="612"/>
      <c r="K2953" s="26"/>
      <c r="L2953" s="24"/>
      <c r="M2953" s="26"/>
      <c r="N2953" s="613"/>
      <c r="Q2953" s="26"/>
      <c r="R2953" s="613"/>
    </row>
    <row r="2954">
      <c r="A2954" s="26"/>
      <c r="B2954" s="24"/>
      <c r="C2954" s="24"/>
      <c r="D2954" s="26"/>
      <c r="E2954" s="26"/>
      <c r="F2954" s="26"/>
      <c r="G2954" s="24"/>
      <c r="H2954" s="611"/>
      <c r="I2954" s="611"/>
      <c r="J2954" s="612"/>
      <c r="K2954" s="26"/>
      <c r="L2954" s="24"/>
      <c r="M2954" s="26"/>
      <c r="N2954" s="613"/>
      <c r="Q2954" s="26"/>
      <c r="R2954" s="613"/>
    </row>
    <row r="2955">
      <c r="A2955" s="26"/>
      <c r="B2955" s="24"/>
      <c r="C2955" s="24"/>
      <c r="D2955" s="26"/>
      <c r="E2955" s="26"/>
      <c r="F2955" s="26"/>
      <c r="G2955" s="24"/>
      <c r="H2955" s="611"/>
      <c r="I2955" s="611"/>
      <c r="J2955" s="612"/>
      <c r="K2955" s="26"/>
      <c r="L2955" s="24"/>
      <c r="M2955" s="26"/>
      <c r="N2955" s="613"/>
      <c r="Q2955" s="26"/>
      <c r="R2955" s="613"/>
    </row>
    <row r="2956">
      <c r="A2956" s="26"/>
      <c r="B2956" s="24"/>
      <c r="C2956" s="24"/>
      <c r="D2956" s="26"/>
      <c r="E2956" s="26"/>
      <c r="F2956" s="26"/>
      <c r="G2956" s="24"/>
      <c r="H2956" s="611"/>
      <c r="I2956" s="611"/>
      <c r="J2956" s="612"/>
      <c r="K2956" s="26"/>
      <c r="L2956" s="24"/>
      <c r="M2956" s="26"/>
      <c r="N2956" s="613"/>
      <c r="Q2956" s="26"/>
      <c r="R2956" s="613"/>
    </row>
    <row r="2957">
      <c r="A2957" s="26"/>
      <c r="B2957" s="24"/>
      <c r="C2957" s="24"/>
      <c r="D2957" s="26"/>
      <c r="E2957" s="26"/>
      <c r="F2957" s="26"/>
      <c r="G2957" s="24"/>
      <c r="H2957" s="611"/>
      <c r="I2957" s="611"/>
      <c r="J2957" s="612"/>
      <c r="K2957" s="26"/>
      <c r="L2957" s="24"/>
      <c r="M2957" s="26"/>
      <c r="N2957" s="613"/>
      <c r="Q2957" s="26"/>
      <c r="R2957" s="613"/>
    </row>
    <row r="2958">
      <c r="A2958" s="26"/>
      <c r="B2958" s="24"/>
      <c r="C2958" s="24"/>
      <c r="D2958" s="26"/>
      <c r="E2958" s="26"/>
      <c r="F2958" s="26"/>
      <c r="G2958" s="24"/>
      <c r="H2958" s="611"/>
      <c r="I2958" s="611"/>
      <c r="J2958" s="612"/>
      <c r="K2958" s="26"/>
      <c r="L2958" s="24"/>
      <c r="M2958" s="26"/>
      <c r="N2958" s="613"/>
      <c r="Q2958" s="26"/>
      <c r="R2958" s="613"/>
    </row>
    <row r="2959">
      <c r="A2959" s="26"/>
      <c r="B2959" s="24"/>
      <c r="C2959" s="24"/>
      <c r="D2959" s="26"/>
      <c r="E2959" s="26"/>
      <c r="F2959" s="26"/>
      <c r="G2959" s="24"/>
      <c r="H2959" s="611"/>
      <c r="I2959" s="611"/>
      <c r="J2959" s="612"/>
      <c r="K2959" s="26"/>
      <c r="L2959" s="24"/>
      <c r="M2959" s="26"/>
      <c r="N2959" s="613"/>
      <c r="Q2959" s="26"/>
      <c r="R2959" s="613"/>
    </row>
    <row r="2960">
      <c r="A2960" s="26"/>
      <c r="B2960" s="24"/>
      <c r="C2960" s="24"/>
      <c r="D2960" s="26"/>
      <c r="E2960" s="26"/>
      <c r="F2960" s="26"/>
      <c r="G2960" s="24"/>
      <c r="H2960" s="611"/>
      <c r="I2960" s="611"/>
      <c r="J2960" s="612"/>
      <c r="K2960" s="26"/>
      <c r="L2960" s="24"/>
      <c r="M2960" s="26"/>
      <c r="N2960" s="613"/>
      <c r="Q2960" s="26"/>
      <c r="R2960" s="613"/>
    </row>
    <row r="2961">
      <c r="A2961" s="26"/>
      <c r="B2961" s="24"/>
      <c r="C2961" s="24"/>
      <c r="D2961" s="26"/>
      <c r="E2961" s="26"/>
      <c r="F2961" s="26"/>
      <c r="G2961" s="24"/>
      <c r="H2961" s="611"/>
      <c r="I2961" s="611"/>
      <c r="J2961" s="612"/>
      <c r="K2961" s="26"/>
      <c r="L2961" s="24"/>
      <c r="M2961" s="26"/>
      <c r="N2961" s="613"/>
      <c r="Q2961" s="26"/>
      <c r="R2961" s="613"/>
    </row>
    <row r="2962">
      <c r="A2962" s="26"/>
      <c r="B2962" s="24"/>
      <c r="C2962" s="24"/>
      <c r="D2962" s="26"/>
      <c r="E2962" s="26"/>
      <c r="F2962" s="26"/>
      <c r="G2962" s="24"/>
      <c r="H2962" s="611"/>
      <c r="I2962" s="611"/>
      <c r="J2962" s="612"/>
      <c r="K2962" s="26"/>
      <c r="L2962" s="24"/>
      <c r="M2962" s="26"/>
      <c r="N2962" s="613"/>
      <c r="Q2962" s="26"/>
      <c r="R2962" s="613"/>
    </row>
    <row r="2963">
      <c r="A2963" s="26"/>
      <c r="B2963" s="24"/>
      <c r="C2963" s="24"/>
      <c r="D2963" s="26"/>
      <c r="E2963" s="26"/>
      <c r="F2963" s="26"/>
      <c r="G2963" s="24"/>
      <c r="H2963" s="611"/>
      <c r="I2963" s="611"/>
      <c r="J2963" s="612"/>
      <c r="K2963" s="26"/>
      <c r="L2963" s="24"/>
      <c r="M2963" s="26"/>
      <c r="N2963" s="613"/>
      <c r="Q2963" s="26"/>
      <c r="R2963" s="613"/>
    </row>
    <row r="2964">
      <c r="A2964" s="26"/>
      <c r="B2964" s="24"/>
      <c r="C2964" s="24"/>
      <c r="D2964" s="26"/>
      <c r="E2964" s="26"/>
      <c r="F2964" s="26"/>
      <c r="G2964" s="24"/>
      <c r="H2964" s="611"/>
      <c r="I2964" s="611"/>
      <c r="J2964" s="612"/>
      <c r="K2964" s="26"/>
      <c r="L2964" s="24"/>
      <c r="M2964" s="26"/>
      <c r="N2964" s="613"/>
      <c r="Q2964" s="26"/>
      <c r="R2964" s="613"/>
    </row>
    <row r="2965">
      <c r="A2965" s="26"/>
      <c r="B2965" s="24"/>
      <c r="C2965" s="24"/>
      <c r="D2965" s="26"/>
      <c r="E2965" s="26"/>
      <c r="F2965" s="26"/>
      <c r="G2965" s="24"/>
      <c r="H2965" s="611"/>
      <c r="I2965" s="611"/>
      <c r="J2965" s="612"/>
      <c r="K2965" s="26"/>
      <c r="L2965" s="24"/>
      <c r="M2965" s="26"/>
      <c r="N2965" s="613"/>
      <c r="Q2965" s="26"/>
      <c r="R2965" s="613"/>
    </row>
    <row r="2966">
      <c r="A2966" s="26"/>
      <c r="B2966" s="24"/>
      <c r="C2966" s="24"/>
      <c r="D2966" s="26"/>
      <c r="E2966" s="26"/>
      <c r="F2966" s="26"/>
      <c r="G2966" s="24"/>
      <c r="H2966" s="611"/>
      <c r="I2966" s="611"/>
      <c r="J2966" s="612"/>
      <c r="K2966" s="26"/>
      <c r="L2966" s="24"/>
      <c r="M2966" s="26"/>
      <c r="N2966" s="613"/>
      <c r="Q2966" s="26"/>
      <c r="R2966" s="613"/>
    </row>
    <row r="2967">
      <c r="A2967" s="26"/>
      <c r="B2967" s="24"/>
      <c r="C2967" s="24"/>
      <c r="D2967" s="26"/>
      <c r="E2967" s="26"/>
      <c r="F2967" s="26"/>
      <c r="G2967" s="24"/>
      <c r="H2967" s="611"/>
      <c r="I2967" s="611"/>
      <c r="J2967" s="612"/>
      <c r="K2967" s="26"/>
      <c r="L2967" s="24"/>
      <c r="M2967" s="26"/>
      <c r="N2967" s="613"/>
      <c r="Q2967" s="26"/>
      <c r="R2967" s="613"/>
    </row>
    <row r="2968">
      <c r="A2968" s="26"/>
      <c r="B2968" s="24"/>
      <c r="C2968" s="24"/>
      <c r="D2968" s="26"/>
      <c r="E2968" s="26"/>
      <c r="F2968" s="26"/>
      <c r="G2968" s="24"/>
      <c r="H2968" s="611"/>
      <c r="I2968" s="611"/>
      <c r="J2968" s="612"/>
      <c r="K2968" s="26"/>
      <c r="L2968" s="24"/>
      <c r="M2968" s="26"/>
      <c r="N2968" s="613"/>
      <c r="Q2968" s="26"/>
      <c r="R2968" s="613"/>
    </row>
    <row r="2969">
      <c r="A2969" s="26"/>
      <c r="B2969" s="24"/>
      <c r="C2969" s="24"/>
      <c r="D2969" s="26"/>
      <c r="E2969" s="26"/>
      <c r="F2969" s="26"/>
      <c r="G2969" s="24"/>
      <c r="H2969" s="611"/>
      <c r="I2969" s="611"/>
      <c r="J2969" s="612"/>
      <c r="K2969" s="26"/>
      <c r="L2969" s="24"/>
      <c r="M2969" s="26"/>
      <c r="N2969" s="613"/>
      <c r="Q2969" s="26"/>
      <c r="R2969" s="613"/>
    </row>
    <row r="2970">
      <c r="A2970" s="26"/>
      <c r="B2970" s="24"/>
      <c r="C2970" s="24"/>
      <c r="D2970" s="26"/>
      <c r="E2970" s="26"/>
      <c r="F2970" s="26"/>
      <c r="G2970" s="24"/>
      <c r="H2970" s="611"/>
      <c r="I2970" s="611"/>
      <c r="J2970" s="612"/>
      <c r="K2970" s="26"/>
      <c r="L2970" s="24"/>
      <c r="M2970" s="26"/>
      <c r="N2970" s="613"/>
      <c r="Q2970" s="26"/>
      <c r="R2970" s="613"/>
    </row>
    <row r="2971">
      <c r="A2971" s="26"/>
      <c r="B2971" s="24"/>
      <c r="C2971" s="24"/>
      <c r="D2971" s="26"/>
      <c r="E2971" s="26"/>
      <c r="F2971" s="26"/>
      <c r="G2971" s="24"/>
      <c r="H2971" s="611"/>
      <c r="I2971" s="611"/>
      <c r="J2971" s="612"/>
      <c r="K2971" s="26"/>
      <c r="L2971" s="24"/>
      <c r="M2971" s="26"/>
      <c r="N2971" s="613"/>
      <c r="Q2971" s="26"/>
      <c r="R2971" s="613"/>
    </row>
    <row r="2972">
      <c r="A2972" s="26"/>
      <c r="B2972" s="24"/>
      <c r="C2972" s="24"/>
      <c r="D2972" s="26"/>
      <c r="E2972" s="26"/>
      <c r="F2972" s="26"/>
      <c r="G2972" s="24"/>
      <c r="H2972" s="611"/>
      <c r="I2972" s="611"/>
      <c r="J2972" s="612"/>
      <c r="K2972" s="26"/>
      <c r="L2972" s="24"/>
      <c r="M2972" s="26"/>
      <c r="N2972" s="613"/>
      <c r="Q2972" s="26"/>
      <c r="R2972" s="613"/>
    </row>
    <row r="2973">
      <c r="A2973" s="26"/>
      <c r="B2973" s="24"/>
      <c r="C2973" s="24"/>
      <c r="D2973" s="26"/>
      <c r="E2973" s="26"/>
      <c r="F2973" s="26"/>
      <c r="G2973" s="24"/>
      <c r="H2973" s="611"/>
      <c r="I2973" s="611"/>
      <c r="J2973" s="612"/>
      <c r="K2973" s="26"/>
      <c r="L2973" s="24"/>
      <c r="M2973" s="26"/>
      <c r="N2973" s="613"/>
      <c r="Q2973" s="26"/>
      <c r="R2973" s="613"/>
    </row>
    <row r="2974">
      <c r="A2974" s="26"/>
      <c r="B2974" s="24"/>
      <c r="C2974" s="24"/>
      <c r="D2974" s="26"/>
      <c r="E2974" s="26"/>
      <c r="F2974" s="26"/>
      <c r="G2974" s="24"/>
      <c r="H2974" s="611"/>
      <c r="I2974" s="611"/>
      <c r="J2974" s="612"/>
      <c r="K2974" s="26"/>
      <c r="L2974" s="24"/>
      <c r="M2974" s="26"/>
      <c r="N2974" s="613"/>
      <c r="Q2974" s="26"/>
      <c r="R2974" s="613"/>
    </row>
    <row r="2975">
      <c r="A2975" s="26"/>
      <c r="B2975" s="24"/>
      <c r="C2975" s="24"/>
      <c r="D2975" s="26"/>
      <c r="E2975" s="26"/>
      <c r="F2975" s="26"/>
      <c r="G2975" s="24"/>
      <c r="H2975" s="611"/>
      <c r="I2975" s="611"/>
      <c r="J2975" s="612"/>
      <c r="K2975" s="26"/>
      <c r="L2975" s="24"/>
      <c r="M2975" s="26"/>
      <c r="N2975" s="613"/>
      <c r="Q2975" s="26"/>
      <c r="R2975" s="613"/>
    </row>
    <row r="2976">
      <c r="A2976" s="26"/>
      <c r="B2976" s="24"/>
      <c r="C2976" s="24"/>
      <c r="D2976" s="26"/>
      <c r="E2976" s="26"/>
      <c r="F2976" s="26"/>
      <c r="G2976" s="24"/>
      <c r="H2976" s="611"/>
      <c r="I2976" s="611"/>
      <c r="J2976" s="612"/>
      <c r="K2976" s="26"/>
      <c r="L2976" s="24"/>
      <c r="M2976" s="26"/>
      <c r="N2976" s="613"/>
      <c r="Q2976" s="26"/>
      <c r="R2976" s="613"/>
    </row>
    <row r="2977">
      <c r="A2977" s="26"/>
      <c r="B2977" s="24"/>
      <c r="C2977" s="24"/>
      <c r="D2977" s="26"/>
      <c r="E2977" s="26"/>
      <c r="F2977" s="26"/>
      <c r="G2977" s="24"/>
      <c r="H2977" s="611"/>
      <c r="I2977" s="611"/>
      <c r="J2977" s="612"/>
      <c r="K2977" s="26"/>
      <c r="L2977" s="24"/>
      <c r="M2977" s="26"/>
      <c r="N2977" s="613"/>
      <c r="Q2977" s="26"/>
      <c r="R2977" s="613"/>
    </row>
    <row r="2978">
      <c r="A2978" s="26"/>
      <c r="B2978" s="24"/>
      <c r="C2978" s="24"/>
      <c r="D2978" s="26"/>
      <c r="E2978" s="26"/>
      <c r="F2978" s="26"/>
      <c r="G2978" s="24"/>
      <c r="H2978" s="611"/>
      <c r="I2978" s="611"/>
      <c r="J2978" s="612"/>
      <c r="K2978" s="26"/>
      <c r="L2978" s="24"/>
      <c r="M2978" s="26"/>
      <c r="N2978" s="613"/>
      <c r="Q2978" s="26"/>
      <c r="R2978" s="613"/>
    </row>
    <row r="2979">
      <c r="A2979" s="26"/>
      <c r="B2979" s="24"/>
      <c r="C2979" s="24"/>
      <c r="D2979" s="26"/>
      <c r="E2979" s="26"/>
      <c r="F2979" s="26"/>
      <c r="G2979" s="24"/>
      <c r="H2979" s="611"/>
      <c r="I2979" s="611"/>
      <c r="J2979" s="612"/>
      <c r="K2979" s="26"/>
      <c r="L2979" s="24"/>
      <c r="M2979" s="26"/>
      <c r="N2979" s="613"/>
      <c r="Q2979" s="26"/>
      <c r="R2979" s="613"/>
    </row>
    <row r="2980">
      <c r="A2980" s="26"/>
      <c r="B2980" s="24"/>
      <c r="C2980" s="24"/>
      <c r="D2980" s="26"/>
      <c r="E2980" s="26"/>
      <c r="F2980" s="26"/>
      <c r="G2980" s="24"/>
      <c r="H2980" s="611"/>
      <c r="I2980" s="611"/>
      <c r="J2980" s="612"/>
      <c r="K2980" s="26"/>
      <c r="L2980" s="24"/>
      <c r="M2980" s="26"/>
      <c r="N2980" s="613"/>
      <c r="Q2980" s="26"/>
      <c r="R2980" s="613"/>
    </row>
    <row r="2981">
      <c r="A2981" s="26"/>
      <c r="B2981" s="24"/>
      <c r="C2981" s="24"/>
      <c r="D2981" s="26"/>
      <c r="E2981" s="26"/>
      <c r="F2981" s="26"/>
      <c r="G2981" s="24"/>
      <c r="H2981" s="611"/>
      <c r="I2981" s="611"/>
      <c r="J2981" s="612"/>
      <c r="K2981" s="26"/>
      <c r="L2981" s="24"/>
      <c r="M2981" s="26"/>
      <c r="N2981" s="613"/>
      <c r="Q2981" s="26"/>
      <c r="R2981" s="613"/>
    </row>
    <row r="2982">
      <c r="A2982" s="26"/>
      <c r="B2982" s="24"/>
      <c r="C2982" s="24"/>
      <c r="D2982" s="26"/>
      <c r="E2982" s="26"/>
      <c r="F2982" s="26"/>
      <c r="G2982" s="24"/>
      <c r="H2982" s="611"/>
      <c r="I2982" s="611"/>
      <c r="J2982" s="612"/>
      <c r="K2982" s="26"/>
      <c r="L2982" s="24"/>
      <c r="M2982" s="26"/>
      <c r="N2982" s="613"/>
      <c r="Q2982" s="26"/>
      <c r="R2982" s="613"/>
    </row>
    <row r="2983">
      <c r="A2983" s="26"/>
      <c r="B2983" s="24"/>
      <c r="C2983" s="24"/>
      <c r="D2983" s="26"/>
      <c r="E2983" s="26"/>
      <c r="F2983" s="26"/>
      <c r="G2983" s="24"/>
      <c r="H2983" s="611"/>
      <c r="I2983" s="611"/>
      <c r="J2983" s="612"/>
      <c r="K2983" s="26"/>
      <c r="L2983" s="24"/>
      <c r="M2983" s="26"/>
      <c r="N2983" s="613"/>
      <c r="Q2983" s="26"/>
      <c r="R2983" s="613"/>
    </row>
    <row r="2984">
      <c r="A2984" s="26"/>
      <c r="B2984" s="24"/>
      <c r="C2984" s="24"/>
      <c r="D2984" s="26"/>
      <c r="E2984" s="26"/>
      <c r="F2984" s="26"/>
      <c r="G2984" s="24"/>
      <c r="H2984" s="611"/>
      <c r="I2984" s="611"/>
      <c r="J2984" s="612"/>
      <c r="K2984" s="26"/>
      <c r="L2984" s="24"/>
      <c r="M2984" s="26"/>
      <c r="N2984" s="613"/>
      <c r="Q2984" s="26"/>
      <c r="R2984" s="613"/>
    </row>
    <row r="2985">
      <c r="A2985" s="26"/>
      <c r="B2985" s="24"/>
      <c r="C2985" s="24"/>
      <c r="D2985" s="26"/>
      <c r="E2985" s="26"/>
      <c r="F2985" s="26"/>
      <c r="G2985" s="24"/>
      <c r="H2985" s="611"/>
      <c r="I2985" s="611"/>
      <c r="J2985" s="612"/>
      <c r="K2985" s="26"/>
      <c r="L2985" s="24"/>
      <c r="M2985" s="26"/>
      <c r="N2985" s="613"/>
      <c r="Q2985" s="26"/>
      <c r="R2985" s="613"/>
    </row>
    <row r="2986">
      <c r="A2986" s="26"/>
      <c r="B2986" s="24"/>
      <c r="C2986" s="24"/>
      <c r="D2986" s="26"/>
      <c r="E2986" s="26"/>
      <c r="F2986" s="26"/>
      <c r="G2986" s="24"/>
      <c r="H2986" s="611"/>
      <c r="I2986" s="611"/>
      <c r="J2986" s="612"/>
      <c r="K2986" s="26"/>
      <c r="L2986" s="24"/>
      <c r="M2986" s="26"/>
      <c r="N2986" s="613"/>
      <c r="Q2986" s="26"/>
      <c r="R2986" s="613"/>
    </row>
    <row r="2987">
      <c r="A2987" s="26"/>
      <c r="B2987" s="24"/>
      <c r="C2987" s="24"/>
      <c r="D2987" s="26"/>
      <c r="E2987" s="26"/>
      <c r="F2987" s="26"/>
      <c r="G2987" s="24"/>
      <c r="H2987" s="611"/>
      <c r="I2987" s="611"/>
      <c r="J2987" s="612"/>
      <c r="K2987" s="26"/>
      <c r="L2987" s="24"/>
      <c r="M2987" s="26"/>
      <c r="N2987" s="613"/>
      <c r="Q2987" s="26"/>
      <c r="R2987" s="613"/>
    </row>
    <row r="2988">
      <c r="A2988" s="26"/>
      <c r="B2988" s="24"/>
      <c r="C2988" s="24"/>
      <c r="D2988" s="26"/>
      <c r="E2988" s="26"/>
      <c r="F2988" s="26"/>
      <c r="G2988" s="24"/>
      <c r="H2988" s="611"/>
      <c r="I2988" s="611"/>
      <c r="J2988" s="612"/>
      <c r="K2988" s="26"/>
      <c r="L2988" s="24"/>
      <c r="M2988" s="26"/>
      <c r="N2988" s="613"/>
      <c r="Q2988" s="26"/>
      <c r="R2988" s="613"/>
    </row>
    <row r="2989">
      <c r="A2989" s="26"/>
      <c r="B2989" s="24"/>
      <c r="C2989" s="24"/>
      <c r="D2989" s="26"/>
      <c r="E2989" s="26"/>
      <c r="F2989" s="26"/>
      <c r="G2989" s="24"/>
      <c r="H2989" s="611"/>
      <c r="I2989" s="611"/>
      <c r="J2989" s="612"/>
      <c r="K2989" s="26"/>
      <c r="L2989" s="24"/>
      <c r="M2989" s="26"/>
      <c r="N2989" s="613"/>
      <c r="Q2989" s="26"/>
      <c r="R2989" s="613"/>
    </row>
    <row r="2990">
      <c r="A2990" s="26"/>
      <c r="B2990" s="24"/>
      <c r="C2990" s="24"/>
      <c r="D2990" s="26"/>
      <c r="E2990" s="26"/>
      <c r="F2990" s="26"/>
      <c r="G2990" s="24"/>
      <c r="H2990" s="611"/>
      <c r="I2990" s="611"/>
      <c r="J2990" s="612"/>
      <c r="K2990" s="26"/>
      <c r="L2990" s="24"/>
      <c r="M2990" s="26"/>
      <c r="N2990" s="613"/>
      <c r="Q2990" s="26"/>
      <c r="R2990" s="613"/>
    </row>
    <row r="2991">
      <c r="A2991" s="26"/>
      <c r="B2991" s="24"/>
      <c r="C2991" s="24"/>
      <c r="D2991" s="26"/>
      <c r="E2991" s="26"/>
      <c r="F2991" s="26"/>
      <c r="G2991" s="24"/>
      <c r="H2991" s="611"/>
      <c r="I2991" s="611"/>
      <c r="J2991" s="612"/>
      <c r="K2991" s="26"/>
      <c r="L2991" s="24"/>
      <c r="M2991" s="26"/>
      <c r="N2991" s="613"/>
      <c r="Q2991" s="26"/>
      <c r="R2991" s="613"/>
    </row>
    <row r="2992">
      <c r="A2992" s="26"/>
      <c r="B2992" s="24"/>
      <c r="C2992" s="24"/>
      <c r="D2992" s="26"/>
      <c r="E2992" s="26"/>
      <c r="F2992" s="26"/>
      <c r="G2992" s="24"/>
      <c r="H2992" s="611"/>
      <c r="I2992" s="611"/>
      <c r="J2992" s="612"/>
      <c r="K2992" s="26"/>
      <c r="L2992" s="24"/>
      <c r="M2992" s="26"/>
      <c r="N2992" s="613"/>
      <c r="Q2992" s="26"/>
      <c r="R2992" s="613"/>
    </row>
    <row r="2993">
      <c r="A2993" s="26"/>
      <c r="B2993" s="24"/>
      <c r="C2993" s="24"/>
      <c r="D2993" s="26"/>
      <c r="E2993" s="26"/>
      <c r="F2993" s="26"/>
      <c r="G2993" s="24"/>
      <c r="H2993" s="611"/>
      <c r="I2993" s="611"/>
      <c r="J2993" s="612"/>
      <c r="K2993" s="26"/>
      <c r="L2993" s="24"/>
      <c r="M2993" s="26"/>
      <c r="N2993" s="613"/>
      <c r="Q2993" s="26"/>
      <c r="R2993" s="613"/>
    </row>
    <row r="2994">
      <c r="A2994" s="26"/>
      <c r="B2994" s="24"/>
      <c r="C2994" s="24"/>
      <c r="D2994" s="26"/>
      <c r="E2994" s="26"/>
      <c r="F2994" s="26"/>
      <c r="G2994" s="24"/>
      <c r="H2994" s="611"/>
      <c r="I2994" s="611"/>
      <c r="J2994" s="612"/>
      <c r="K2994" s="26"/>
      <c r="L2994" s="24"/>
      <c r="M2994" s="26"/>
      <c r="N2994" s="613"/>
      <c r="Q2994" s="26"/>
      <c r="R2994" s="613"/>
    </row>
    <row r="2995">
      <c r="A2995" s="26"/>
      <c r="B2995" s="24"/>
      <c r="C2995" s="24"/>
      <c r="D2995" s="26"/>
      <c r="E2995" s="26"/>
      <c r="F2995" s="26"/>
      <c r="G2995" s="24"/>
      <c r="H2995" s="611"/>
      <c r="I2995" s="611"/>
      <c r="J2995" s="612"/>
      <c r="K2995" s="26"/>
      <c r="L2995" s="24"/>
      <c r="M2995" s="26"/>
      <c r="N2995" s="613"/>
      <c r="Q2995" s="26"/>
      <c r="R2995" s="613"/>
    </row>
    <row r="2996">
      <c r="A2996" s="26"/>
      <c r="B2996" s="24"/>
      <c r="C2996" s="24"/>
      <c r="D2996" s="26"/>
      <c r="E2996" s="26"/>
      <c r="F2996" s="26"/>
      <c r="G2996" s="24"/>
      <c r="H2996" s="611"/>
      <c r="I2996" s="611"/>
      <c r="J2996" s="612"/>
      <c r="K2996" s="26"/>
      <c r="L2996" s="24"/>
      <c r="M2996" s="26"/>
      <c r="N2996" s="613"/>
      <c r="Q2996" s="26"/>
      <c r="R2996" s="613"/>
    </row>
    <row r="2997">
      <c r="A2997" s="26"/>
      <c r="B2997" s="24"/>
      <c r="C2997" s="24"/>
      <c r="D2997" s="26"/>
      <c r="E2997" s="26"/>
      <c r="F2997" s="26"/>
      <c r="G2997" s="24"/>
      <c r="H2997" s="611"/>
      <c r="I2997" s="611"/>
      <c r="J2997" s="612"/>
      <c r="K2997" s="26"/>
      <c r="L2997" s="24"/>
      <c r="M2997" s="26"/>
      <c r="N2997" s="613"/>
      <c r="Q2997" s="26"/>
      <c r="R2997" s="613"/>
    </row>
    <row r="2998">
      <c r="A2998" s="26"/>
      <c r="B2998" s="24"/>
      <c r="C2998" s="24"/>
      <c r="D2998" s="26"/>
      <c r="E2998" s="26"/>
      <c r="F2998" s="26"/>
      <c r="G2998" s="24"/>
      <c r="H2998" s="611"/>
      <c r="I2998" s="611"/>
      <c r="J2998" s="612"/>
      <c r="K2998" s="26"/>
      <c r="L2998" s="24"/>
      <c r="M2998" s="26"/>
      <c r="N2998" s="613"/>
      <c r="Q2998" s="26"/>
      <c r="R2998" s="613"/>
    </row>
    <row r="2999">
      <c r="A2999" s="26"/>
      <c r="B2999" s="24"/>
      <c r="C2999" s="24"/>
      <c r="D2999" s="26"/>
      <c r="E2999" s="26"/>
      <c r="F2999" s="26"/>
      <c r="G2999" s="24"/>
      <c r="H2999" s="611"/>
      <c r="I2999" s="611"/>
      <c r="J2999" s="612"/>
      <c r="K2999" s="26"/>
      <c r="L2999" s="24"/>
      <c r="M2999" s="26"/>
      <c r="N2999" s="613"/>
      <c r="Q2999" s="26"/>
      <c r="R2999" s="613"/>
    </row>
    <row r="3000">
      <c r="A3000" s="26"/>
      <c r="B3000" s="24"/>
      <c r="C3000" s="24"/>
      <c r="D3000" s="26"/>
      <c r="E3000" s="26"/>
      <c r="F3000" s="26"/>
      <c r="G3000" s="24"/>
      <c r="H3000" s="611"/>
      <c r="I3000" s="611"/>
      <c r="J3000" s="612"/>
      <c r="K3000" s="26"/>
      <c r="L3000" s="24"/>
      <c r="M3000" s="26"/>
      <c r="N3000" s="613"/>
      <c r="Q3000" s="26"/>
      <c r="R3000" s="613"/>
    </row>
    <row r="3001">
      <c r="A3001" s="26"/>
      <c r="B3001" s="24"/>
      <c r="C3001" s="24"/>
      <c r="D3001" s="26"/>
      <c r="E3001" s="26"/>
      <c r="F3001" s="26"/>
      <c r="G3001" s="24"/>
      <c r="H3001" s="611"/>
      <c r="I3001" s="611"/>
      <c r="J3001" s="612"/>
      <c r="K3001" s="26"/>
      <c r="L3001" s="24"/>
      <c r="M3001" s="26"/>
      <c r="N3001" s="613"/>
      <c r="Q3001" s="26"/>
      <c r="R3001" s="613"/>
    </row>
    <row r="3002">
      <c r="A3002" s="26"/>
      <c r="B3002" s="24"/>
      <c r="C3002" s="24"/>
      <c r="D3002" s="26"/>
      <c r="E3002" s="26"/>
      <c r="F3002" s="26"/>
      <c r="G3002" s="24"/>
      <c r="H3002" s="611"/>
      <c r="I3002" s="611"/>
      <c r="J3002" s="612"/>
      <c r="K3002" s="26"/>
      <c r="L3002" s="24"/>
      <c r="M3002" s="26"/>
      <c r="N3002" s="613"/>
      <c r="Q3002" s="26"/>
      <c r="R3002" s="613"/>
    </row>
    <row r="3003">
      <c r="A3003" s="26"/>
      <c r="B3003" s="24"/>
      <c r="C3003" s="24"/>
      <c r="D3003" s="26"/>
      <c r="E3003" s="26"/>
      <c r="F3003" s="26"/>
      <c r="G3003" s="24"/>
      <c r="H3003" s="611"/>
      <c r="I3003" s="611"/>
      <c r="J3003" s="612"/>
      <c r="K3003" s="26"/>
      <c r="L3003" s="24"/>
      <c r="M3003" s="26"/>
      <c r="N3003" s="613"/>
      <c r="Q3003" s="26"/>
      <c r="R3003" s="613"/>
    </row>
    <row r="3004">
      <c r="A3004" s="26"/>
      <c r="B3004" s="24"/>
      <c r="C3004" s="24"/>
      <c r="D3004" s="26"/>
      <c r="E3004" s="26"/>
      <c r="F3004" s="26"/>
      <c r="G3004" s="24"/>
      <c r="H3004" s="611"/>
      <c r="I3004" s="611"/>
      <c r="J3004" s="612"/>
      <c r="K3004" s="26"/>
      <c r="L3004" s="24"/>
      <c r="M3004" s="26"/>
      <c r="N3004" s="613"/>
      <c r="Q3004" s="26"/>
      <c r="R3004" s="613"/>
    </row>
    <row r="3005">
      <c r="A3005" s="26"/>
      <c r="B3005" s="24"/>
      <c r="C3005" s="24"/>
      <c r="D3005" s="26"/>
      <c r="E3005" s="26"/>
      <c r="F3005" s="26"/>
      <c r="G3005" s="24"/>
      <c r="H3005" s="611"/>
      <c r="I3005" s="611"/>
      <c r="J3005" s="612"/>
      <c r="K3005" s="26"/>
      <c r="L3005" s="24"/>
      <c r="M3005" s="26"/>
      <c r="N3005" s="613"/>
      <c r="Q3005" s="26"/>
      <c r="R3005" s="613"/>
    </row>
    <row r="3006">
      <c r="A3006" s="26"/>
      <c r="B3006" s="24"/>
      <c r="C3006" s="24"/>
      <c r="D3006" s="26"/>
      <c r="E3006" s="26"/>
      <c r="F3006" s="26"/>
      <c r="G3006" s="24"/>
      <c r="H3006" s="611"/>
      <c r="I3006" s="611"/>
      <c r="J3006" s="612"/>
      <c r="K3006" s="26"/>
      <c r="L3006" s="24"/>
      <c r="M3006" s="26"/>
      <c r="N3006" s="613"/>
      <c r="Q3006" s="26"/>
      <c r="R3006" s="613"/>
    </row>
    <row r="3007">
      <c r="A3007" s="26"/>
      <c r="B3007" s="24"/>
      <c r="C3007" s="24"/>
      <c r="D3007" s="26"/>
      <c r="E3007" s="26"/>
      <c r="F3007" s="26"/>
      <c r="G3007" s="24"/>
      <c r="H3007" s="611"/>
      <c r="I3007" s="611"/>
      <c r="J3007" s="612"/>
      <c r="K3007" s="26"/>
      <c r="L3007" s="24"/>
      <c r="M3007" s="26"/>
      <c r="N3007" s="613"/>
      <c r="Q3007" s="26"/>
      <c r="R3007" s="613"/>
    </row>
    <row r="3008">
      <c r="A3008" s="26"/>
      <c r="B3008" s="24"/>
      <c r="C3008" s="24"/>
      <c r="D3008" s="26"/>
      <c r="E3008" s="26"/>
      <c r="F3008" s="26"/>
      <c r="G3008" s="24"/>
      <c r="H3008" s="611"/>
      <c r="I3008" s="611"/>
      <c r="J3008" s="612"/>
      <c r="K3008" s="26"/>
      <c r="L3008" s="24"/>
      <c r="M3008" s="26"/>
      <c r="N3008" s="613"/>
      <c r="Q3008" s="26"/>
      <c r="R3008" s="613"/>
    </row>
    <row r="3009">
      <c r="A3009" s="26"/>
      <c r="B3009" s="24"/>
      <c r="C3009" s="24"/>
      <c r="D3009" s="26"/>
      <c r="E3009" s="26"/>
      <c r="F3009" s="26"/>
      <c r="G3009" s="24"/>
      <c r="H3009" s="611"/>
      <c r="I3009" s="611"/>
      <c r="J3009" s="612"/>
      <c r="K3009" s="26"/>
      <c r="L3009" s="24"/>
      <c r="M3009" s="26"/>
      <c r="N3009" s="613"/>
      <c r="Q3009" s="26"/>
      <c r="R3009" s="613"/>
    </row>
    <row r="3010">
      <c r="A3010" s="26"/>
      <c r="B3010" s="24"/>
      <c r="C3010" s="24"/>
      <c r="D3010" s="26"/>
      <c r="E3010" s="26"/>
      <c r="F3010" s="26"/>
      <c r="G3010" s="24"/>
      <c r="H3010" s="611"/>
      <c r="I3010" s="611"/>
      <c r="J3010" s="612"/>
      <c r="K3010" s="26"/>
      <c r="L3010" s="24"/>
      <c r="M3010" s="26"/>
      <c r="N3010" s="613"/>
      <c r="Q3010" s="26"/>
      <c r="R3010" s="613"/>
    </row>
    <row r="3011">
      <c r="A3011" s="26"/>
      <c r="B3011" s="24"/>
      <c r="C3011" s="24"/>
      <c r="D3011" s="26"/>
      <c r="E3011" s="26"/>
      <c r="F3011" s="26"/>
      <c r="G3011" s="24"/>
      <c r="H3011" s="611"/>
      <c r="I3011" s="611"/>
      <c r="J3011" s="612"/>
      <c r="K3011" s="26"/>
      <c r="L3011" s="24"/>
      <c r="M3011" s="26"/>
      <c r="N3011" s="613"/>
      <c r="Q3011" s="26"/>
      <c r="R3011" s="613"/>
    </row>
    <row r="3012">
      <c r="A3012" s="26"/>
      <c r="B3012" s="24"/>
      <c r="C3012" s="24"/>
      <c r="D3012" s="26"/>
      <c r="E3012" s="26"/>
      <c r="F3012" s="26"/>
      <c r="G3012" s="24"/>
      <c r="H3012" s="611"/>
      <c r="I3012" s="611"/>
      <c r="J3012" s="612"/>
      <c r="K3012" s="26"/>
      <c r="L3012" s="24"/>
      <c r="M3012" s="26"/>
      <c r="N3012" s="613"/>
      <c r="Q3012" s="26"/>
      <c r="R3012" s="613"/>
    </row>
    <row r="3013">
      <c r="A3013" s="26"/>
      <c r="B3013" s="24"/>
      <c r="C3013" s="24"/>
      <c r="D3013" s="26"/>
      <c r="E3013" s="26"/>
      <c r="F3013" s="26"/>
      <c r="G3013" s="24"/>
      <c r="H3013" s="611"/>
      <c r="I3013" s="611"/>
      <c r="J3013" s="612"/>
      <c r="K3013" s="26"/>
      <c r="L3013" s="24"/>
      <c r="M3013" s="26"/>
      <c r="N3013" s="613"/>
      <c r="Q3013" s="26"/>
      <c r="R3013" s="613"/>
    </row>
    <row r="3014">
      <c r="A3014" s="26"/>
      <c r="B3014" s="24"/>
      <c r="C3014" s="24"/>
      <c r="D3014" s="26"/>
      <c r="E3014" s="26"/>
      <c r="F3014" s="26"/>
      <c r="G3014" s="24"/>
      <c r="H3014" s="611"/>
      <c r="I3014" s="611"/>
      <c r="J3014" s="612"/>
      <c r="K3014" s="26"/>
      <c r="L3014" s="24"/>
      <c r="M3014" s="26"/>
      <c r="N3014" s="613"/>
      <c r="Q3014" s="26"/>
      <c r="R3014" s="613"/>
    </row>
    <row r="3015">
      <c r="A3015" s="26"/>
      <c r="B3015" s="24"/>
      <c r="C3015" s="24"/>
      <c r="D3015" s="26"/>
      <c r="E3015" s="26"/>
      <c r="F3015" s="26"/>
      <c r="G3015" s="24"/>
      <c r="H3015" s="611"/>
      <c r="I3015" s="611"/>
      <c r="J3015" s="612"/>
      <c r="K3015" s="26"/>
      <c r="L3015" s="24"/>
      <c r="M3015" s="26"/>
      <c r="N3015" s="613"/>
      <c r="Q3015" s="26"/>
      <c r="R3015" s="613"/>
    </row>
    <row r="3016">
      <c r="A3016" s="26"/>
      <c r="B3016" s="24"/>
      <c r="C3016" s="24"/>
      <c r="D3016" s="26"/>
      <c r="E3016" s="26"/>
      <c r="F3016" s="26"/>
      <c r="G3016" s="24"/>
      <c r="H3016" s="611"/>
      <c r="I3016" s="611"/>
      <c r="J3016" s="612"/>
      <c r="K3016" s="26"/>
      <c r="L3016" s="24"/>
      <c r="M3016" s="26"/>
      <c r="N3016" s="613"/>
      <c r="Q3016" s="26"/>
      <c r="R3016" s="613"/>
    </row>
    <row r="3017">
      <c r="A3017" s="26"/>
      <c r="B3017" s="24"/>
      <c r="C3017" s="24"/>
      <c r="D3017" s="26"/>
      <c r="E3017" s="26"/>
      <c r="F3017" s="26"/>
      <c r="G3017" s="24"/>
      <c r="H3017" s="611"/>
      <c r="I3017" s="611"/>
      <c r="J3017" s="612"/>
      <c r="K3017" s="26"/>
      <c r="L3017" s="24"/>
      <c r="M3017" s="26"/>
      <c r="N3017" s="613"/>
      <c r="Q3017" s="26"/>
      <c r="R3017" s="613"/>
    </row>
    <row r="3018">
      <c r="A3018" s="26"/>
      <c r="B3018" s="24"/>
      <c r="C3018" s="24"/>
      <c r="D3018" s="26"/>
      <c r="E3018" s="26"/>
      <c r="F3018" s="26"/>
      <c r="G3018" s="24"/>
      <c r="H3018" s="611"/>
      <c r="I3018" s="611"/>
      <c r="J3018" s="612"/>
      <c r="K3018" s="26"/>
      <c r="L3018" s="24"/>
      <c r="M3018" s="26"/>
      <c r="N3018" s="613"/>
      <c r="Q3018" s="26"/>
      <c r="R3018" s="613"/>
    </row>
    <row r="3019">
      <c r="A3019" s="26"/>
      <c r="B3019" s="24"/>
      <c r="C3019" s="24"/>
      <c r="D3019" s="26"/>
      <c r="E3019" s="26"/>
      <c r="F3019" s="26"/>
      <c r="G3019" s="24"/>
      <c r="H3019" s="611"/>
      <c r="I3019" s="611"/>
      <c r="J3019" s="612"/>
      <c r="K3019" s="26"/>
      <c r="L3019" s="24"/>
      <c r="M3019" s="26"/>
      <c r="N3019" s="613"/>
      <c r="Q3019" s="26"/>
      <c r="R3019" s="613"/>
    </row>
    <row r="3020">
      <c r="A3020" s="26"/>
      <c r="B3020" s="24"/>
      <c r="C3020" s="24"/>
      <c r="D3020" s="26"/>
      <c r="E3020" s="26"/>
      <c r="F3020" s="26"/>
      <c r="G3020" s="24"/>
      <c r="H3020" s="611"/>
      <c r="I3020" s="611"/>
      <c r="J3020" s="612"/>
      <c r="K3020" s="26"/>
      <c r="L3020" s="24"/>
      <c r="M3020" s="26"/>
      <c r="N3020" s="613"/>
      <c r="Q3020" s="26"/>
      <c r="R3020" s="613"/>
    </row>
    <row r="3021">
      <c r="A3021" s="26"/>
      <c r="B3021" s="24"/>
      <c r="C3021" s="24"/>
      <c r="D3021" s="26"/>
      <c r="E3021" s="26"/>
      <c r="F3021" s="26"/>
      <c r="G3021" s="24"/>
      <c r="H3021" s="611"/>
      <c r="I3021" s="611"/>
      <c r="J3021" s="612"/>
      <c r="K3021" s="26"/>
      <c r="L3021" s="24"/>
      <c r="M3021" s="26"/>
      <c r="N3021" s="613"/>
      <c r="Q3021" s="26"/>
      <c r="R3021" s="613"/>
    </row>
    <row r="3022">
      <c r="A3022" s="26"/>
      <c r="B3022" s="24"/>
      <c r="C3022" s="24"/>
      <c r="D3022" s="26"/>
      <c r="E3022" s="26"/>
      <c r="F3022" s="26"/>
      <c r="G3022" s="24"/>
      <c r="H3022" s="611"/>
      <c r="I3022" s="611"/>
      <c r="J3022" s="612"/>
      <c r="K3022" s="26"/>
      <c r="L3022" s="24"/>
      <c r="M3022" s="26"/>
      <c r="N3022" s="613"/>
      <c r="Q3022" s="26"/>
      <c r="R3022" s="613"/>
    </row>
    <row r="3023">
      <c r="A3023" s="26"/>
      <c r="B3023" s="24"/>
      <c r="C3023" s="24"/>
      <c r="D3023" s="26"/>
      <c r="E3023" s="26"/>
      <c r="F3023" s="26"/>
      <c r="G3023" s="24"/>
      <c r="H3023" s="611"/>
      <c r="I3023" s="611"/>
      <c r="J3023" s="612"/>
      <c r="K3023" s="26"/>
      <c r="L3023" s="24"/>
      <c r="M3023" s="26"/>
      <c r="N3023" s="613"/>
      <c r="Q3023" s="26"/>
      <c r="R3023" s="613"/>
    </row>
    <row r="3024">
      <c r="A3024" s="26"/>
      <c r="B3024" s="24"/>
      <c r="C3024" s="24"/>
      <c r="D3024" s="26"/>
      <c r="E3024" s="26"/>
      <c r="F3024" s="26"/>
      <c r="G3024" s="24"/>
      <c r="H3024" s="611"/>
      <c r="I3024" s="611"/>
      <c r="J3024" s="612"/>
      <c r="K3024" s="26"/>
      <c r="L3024" s="24"/>
      <c r="M3024" s="26"/>
      <c r="N3024" s="613"/>
      <c r="Q3024" s="26"/>
      <c r="R3024" s="613"/>
    </row>
    <row r="3025">
      <c r="A3025" s="26"/>
      <c r="B3025" s="24"/>
      <c r="C3025" s="24"/>
      <c r="D3025" s="26"/>
      <c r="E3025" s="26"/>
      <c r="F3025" s="26"/>
      <c r="G3025" s="24"/>
      <c r="H3025" s="611"/>
      <c r="I3025" s="611"/>
      <c r="J3025" s="612"/>
      <c r="K3025" s="26"/>
      <c r="L3025" s="24"/>
      <c r="M3025" s="26"/>
      <c r="N3025" s="613"/>
      <c r="Q3025" s="26"/>
      <c r="R3025" s="613"/>
    </row>
    <row r="3026">
      <c r="A3026" s="26"/>
      <c r="B3026" s="24"/>
      <c r="C3026" s="24"/>
      <c r="D3026" s="26"/>
      <c r="E3026" s="26"/>
      <c r="F3026" s="26"/>
      <c r="G3026" s="24"/>
      <c r="H3026" s="611"/>
      <c r="I3026" s="611"/>
      <c r="J3026" s="612"/>
      <c r="K3026" s="26"/>
      <c r="L3026" s="24"/>
      <c r="M3026" s="26"/>
      <c r="N3026" s="613"/>
      <c r="Q3026" s="26"/>
      <c r="R3026" s="613"/>
    </row>
    <row r="3027">
      <c r="A3027" s="26"/>
      <c r="B3027" s="24"/>
      <c r="C3027" s="24"/>
      <c r="D3027" s="26"/>
      <c r="E3027" s="26"/>
      <c r="F3027" s="26"/>
      <c r="G3027" s="24"/>
      <c r="H3027" s="611"/>
      <c r="I3027" s="611"/>
      <c r="J3027" s="612"/>
      <c r="K3027" s="26"/>
      <c r="L3027" s="24"/>
      <c r="M3027" s="26"/>
      <c r="N3027" s="613"/>
      <c r="Q3027" s="26"/>
      <c r="R3027" s="613"/>
    </row>
    <row r="3028">
      <c r="A3028" s="26"/>
      <c r="B3028" s="24"/>
      <c r="C3028" s="24"/>
      <c r="D3028" s="26"/>
      <c r="E3028" s="26"/>
      <c r="F3028" s="26"/>
      <c r="G3028" s="24"/>
      <c r="H3028" s="611"/>
      <c r="I3028" s="611"/>
      <c r="J3028" s="612"/>
      <c r="K3028" s="26"/>
      <c r="L3028" s="24"/>
      <c r="M3028" s="26"/>
      <c r="N3028" s="613"/>
      <c r="Q3028" s="26"/>
      <c r="R3028" s="613"/>
    </row>
    <row r="3029">
      <c r="A3029" s="26"/>
      <c r="B3029" s="24"/>
      <c r="C3029" s="24"/>
      <c r="D3029" s="26"/>
      <c r="E3029" s="26"/>
      <c r="F3029" s="26"/>
      <c r="G3029" s="24"/>
      <c r="H3029" s="611"/>
      <c r="I3029" s="611"/>
      <c r="J3029" s="612"/>
      <c r="K3029" s="26"/>
      <c r="L3029" s="24"/>
      <c r="M3029" s="26"/>
      <c r="N3029" s="613"/>
      <c r="Q3029" s="26"/>
      <c r="R3029" s="613"/>
    </row>
    <row r="3030">
      <c r="A3030" s="26"/>
      <c r="B3030" s="24"/>
      <c r="C3030" s="24"/>
      <c r="D3030" s="26"/>
      <c r="E3030" s="26"/>
      <c r="F3030" s="26"/>
      <c r="G3030" s="24"/>
      <c r="H3030" s="611"/>
      <c r="I3030" s="611"/>
      <c r="J3030" s="612"/>
      <c r="K3030" s="26"/>
      <c r="L3030" s="24"/>
      <c r="M3030" s="26"/>
      <c r="N3030" s="613"/>
      <c r="Q3030" s="26"/>
      <c r="R3030" s="613"/>
    </row>
    <row r="3031">
      <c r="A3031" s="26"/>
      <c r="B3031" s="24"/>
      <c r="C3031" s="24"/>
      <c r="D3031" s="26"/>
      <c r="E3031" s="26"/>
      <c r="F3031" s="26"/>
      <c r="G3031" s="24"/>
      <c r="H3031" s="611"/>
      <c r="I3031" s="611"/>
      <c r="J3031" s="612"/>
      <c r="K3031" s="26"/>
      <c r="L3031" s="24"/>
      <c r="M3031" s="26"/>
      <c r="N3031" s="613"/>
      <c r="Q3031" s="26"/>
      <c r="R3031" s="613"/>
    </row>
    <row r="3032">
      <c r="A3032" s="26"/>
      <c r="B3032" s="24"/>
      <c r="C3032" s="24"/>
      <c r="D3032" s="26"/>
      <c r="E3032" s="26"/>
      <c r="F3032" s="26"/>
      <c r="G3032" s="24"/>
      <c r="H3032" s="611"/>
      <c r="I3032" s="611"/>
      <c r="J3032" s="612"/>
      <c r="K3032" s="26"/>
      <c r="L3032" s="24"/>
      <c r="M3032" s="26"/>
      <c r="N3032" s="613"/>
      <c r="Q3032" s="26"/>
      <c r="R3032" s="613"/>
    </row>
    <row r="3033">
      <c r="A3033" s="26"/>
      <c r="B3033" s="24"/>
      <c r="C3033" s="24"/>
      <c r="D3033" s="26"/>
      <c r="E3033" s="26"/>
      <c r="F3033" s="26"/>
      <c r="G3033" s="24"/>
      <c r="H3033" s="611"/>
      <c r="I3033" s="611"/>
      <c r="J3033" s="612"/>
      <c r="K3033" s="26"/>
      <c r="L3033" s="24"/>
      <c r="M3033" s="26"/>
      <c r="N3033" s="613"/>
      <c r="Q3033" s="26"/>
      <c r="R3033" s="613"/>
    </row>
    <row r="3034">
      <c r="A3034" s="26"/>
      <c r="B3034" s="24"/>
      <c r="C3034" s="24"/>
      <c r="D3034" s="26"/>
      <c r="E3034" s="26"/>
      <c r="F3034" s="26"/>
      <c r="G3034" s="24"/>
      <c r="H3034" s="611"/>
      <c r="I3034" s="611"/>
      <c r="J3034" s="612"/>
      <c r="K3034" s="26"/>
      <c r="L3034" s="24"/>
      <c r="M3034" s="26"/>
      <c r="N3034" s="613"/>
      <c r="Q3034" s="26"/>
      <c r="R3034" s="613"/>
    </row>
    <row r="3035">
      <c r="A3035" s="26"/>
      <c r="B3035" s="24"/>
      <c r="C3035" s="24"/>
      <c r="D3035" s="26"/>
      <c r="E3035" s="26"/>
      <c r="F3035" s="26"/>
      <c r="G3035" s="24"/>
      <c r="H3035" s="611"/>
      <c r="I3035" s="611"/>
      <c r="J3035" s="612"/>
      <c r="K3035" s="26"/>
      <c r="L3035" s="24"/>
      <c r="M3035" s="26"/>
      <c r="N3035" s="613"/>
      <c r="Q3035" s="26"/>
      <c r="R3035" s="613"/>
    </row>
    <row r="3036">
      <c r="A3036" s="26"/>
      <c r="B3036" s="24"/>
      <c r="C3036" s="24"/>
      <c r="D3036" s="26"/>
      <c r="E3036" s="26"/>
      <c r="F3036" s="26"/>
      <c r="G3036" s="24"/>
      <c r="H3036" s="611"/>
      <c r="I3036" s="611"/>
      <c r="J3036" s="612"/>
      <c r="K3036" s="26"/>
      <c r="L3036" s="24"/>
      <c r="M3036" s="26"/>
      <c r="N3036" s="613"/>
      <c r="Q3036" s="26"/>
      <c r="R3036" s="613"/>
    </row>
    <row r="3037">
      <c r="A3037" s="26"/>
      <c r="B3037" s="24"/>
      <c r="C3037" s="24"/>
      <c r="D3037" s="26"/>
      <c r="E3037" s="26"/>
      <c r="F3037" s="26"/>
      <c r="G3037" s="24"/>
      <c r="H3037" s="611"/>
      <c r="I3037" s="611"/>
      <c r="J3037" s="612"/>
      <c r="K3037" s="26"/>
      <c r="L3037" s="24"/>
      <c r="M3037" s="26"/>
      <c r="N3037" s="613"/>
      <c r="Q3037" s="26"/>
      <c r="R3037" s="613"/>
    </row>
    <row r="3038">
      <c r="A3038" s="26"/>
      <c r="B3038" s="24"/>
      <c r="C3038" s="24"/>
      <c r="D3038" s="26"/>
      <c r="E3038" s="26"/>
      <c r="F3038" s="26"/>
      <c r="G3038" s="24"/>
      <c r="H3038" s="611"/>
      <c r="I3038" s="611"/>
      <c r="J3038" s="612"/>
      <c r="K3038" s="26"/>
      <c r="L3038" s="24"/>
      <c r="M3038" s="26"/>
      <c r="N3038" s="613"/>
      <c r="Q3038" s="26"/>
      <c r="R3038" s="613"/>
    </row>
    <row r="3039">
      <c r="A3039" s="26"/>
      <c r="B3039" s="24"/>
      <c r="C3039" s="24"/>
      <c r="D3039" s="26"/>
      <c r="E3039" s="26"/>
      <c r="F3039" s="26"/>
      <c r="G3039" s="24"/>
      <c r="H3039" s="611"/>
      <c r="I3039" s="611"/>
      <c r="J3039" s="612"/>
      <c r="K3039" s="26"/>
      <c r="L3039" s="24"/>
      <c r="M3039" s="26"/>
      <c r="N3039" s="613"/>
      <c r="Q3039" s="26"/>
      <c r="R3039" s="613"/>
    </row>
    <row r="3040">
      <c r="A3040" s="26"/>
      <c r="B3040" s="24"/>
      <c r="C3040" s="24"/>
      <c r="D3040" s="26"/>
      <c r="E3040" s="26"/>
      <c r="F3040" s="26"/>
      <c r="G3040" s="24"/>
      <c r="H3040" s="611"/>
      <c r="I3040" s="611"/>
      <c r="J3040" s="612"/>
      <c r="K3040" s="26"/>
      <c r="L3040" s="24"/>
      <c r="M3040" s="26"/>
      <c r="N3040" s="613"/>
      <c r="Q3040" s="26"/>
      <c r="R3040" s="613"/>
    </row>
    <row r="3041">
      <c r="A3041" s="26"/>
      <c r="B3041" s="24"/>
      <c r="C3041" s="24"/>
      <c r="D3041" s="26"/>
      <c r="E3041" s="26"/>
      <c r="F3041" s="26"/>
      <c r="G3041" s="24"/>
      <c r="H3041" s="611"/>
      <c r="I3041" s="611"/>
      <c r="J3041" s="612"/>
      <c r="K3041" s="26"/>
      <c r="L3041" s="24"/>
      <c r="M3041" s="26"/>
      <c r="N3041" s="613"/>
      <c r="Q3041" s="26"/>
      <c r="R3041" s="613"/>
    </row>
    <row r="3042">
      <c r="A3042" s="26"/>
      <c r="B3042" s="24"/>
      <c r="C3042" s="24"/>
      <c r="D3042" s="26"/>
      <c r="E3042" s="26"/>
      <c r="F3042" s="26"/>
      <c r="G3042" s="24"/>
      <c r="H3042" s="611"/>
      <c r="I3042" s="611"/>
      <c r="J3042" s="612"/>
      <c r="K3042" s="26"/>
      <c r="L3042" s="24"/>
      <c r="M3042" s="26"/>
      <c r="N3042" s="613"/>
      <c r="Q3042" s="26"/>
      <c r="R3042" s="613"/>
    </row>
    <row r="3043">
      <c r="A3043" s="26"/>
      <c r="B3043" s="24"/>
      <c r="C3043" s="24"/>
      <c r="D3043" s="26"/>
      <c r="E3043" s="26"/>
      <c r="F3043" s="26"/>
      <c r="G3043" s="24"/>
      <c r="H3043" s="611"/>
      <c r="I3043" s="611"/>
      <c r="J3043" s="612"/>
      <c r="K3043" s="26"/>
      <c r="L3043" s="24"/>
      <c r="M3043" s="26"/>
      <c r="N3043" s="613"/>
      <c r="Q3043" s="26"/>
      <c r="R3043" s="613"/>
    </row>
    <row r="3044">
      <c r="A3044" s="26"/>
      <c r="B3044" s="24"/>
      <c r="C3044" s="24"/>
      <c r="D3044" s="26"/>
      <c r="E3044" s="26"/>
      <c r="F3044" s="26"/>
      <c r="G3044" s="24"/>
      <c r="H3044" s="611"/>
      <c r="I3044" s="611"/>
      <c r="J3044" s="612"/>
      <c r="K3044" s="26"/>
      <c r="L3044" s="24"/>
      <c r="M3044" s="26"/>
      <c r="N3044" s="613"/>
      <c r="Q3044" s="26"/>
      <c r="R3044" s="613"/>
    </row>
    <row r="3045">
      <c r="A3045" s="26"/>
      <c r="B3045" s="24"/>
      <c r="C3045" s="24"/>
      <c r="D3045" s="26"/>
      <c r="E3045" s="26"/>
      <c r="F3045" s="26"/>
      <c r="G3045" s="24"/>
      <c r="H3045" s="611"/>
      <c r="I3045" s="611"/>
      <c r="J3045" s="612"/>
      <c r="K3045" s="26"/>
      <c r="L3045" s="24"/>
      <c r="M3045" s="26"/>
      <c r="N3045" s="613"/>
      <c r="Q3045" s="26"/>
      <c r="R3045" s="613"/>
    </row>
    <row r="3046">
      <c r="A3046" s="26"/>
      <c r="B3046" s="24"/>
      <c r="C3046" s="24"/>
      <c r="D3046" s="26"/>
      <c r="E3046" s="26"/>
      <c r="F3046" s="26"/>
      <c r="G3046" s="24"/>
      <c r="H3046" s="611"/>
      <c r="I3046" s="611"/>
      <c r="J3046" s="612"/>
      <c r="K3046" s="26"/>
      <c r="L3046" s="24"/>
      <c r="M3046" s="26"/>
      <c r="N3046" s="613"/>
      <c r="Q3046" s="26"/>
      <c r="R3046" s="613"/>
    </row>
    <row r="3047">
      <c r="A3047" s="26"/>
      <c r="B3047" s="24"/>
      <c r="C3047" s="24"/>
      <c r="D3047" s="26"/>
      <c r="E3047" s="26"/>
      <c r="F3047" s="26"/>
      <c r="G3047" s="24"/>
      <c r="H3047" s="611"/>
      <c r="I3047" s="611"/>
      <c r="J3047" s="612"/>
      <c r="K3047" s="26"/>
      <c r="L3047" s="24"/>
      <c r="M3047" s="26"/>
      <c r="N3047" s="613"/>
      <c r="Q3047" s="26"/>
      <c r="R3047" s="613"/>
    </row>
    <row r="3048">
      <c r="A3048" s="26"/>
      <c r="B3048" s="24"/>
      <c r="C3048" s="24"/>
      <c r="D3048" s="26"/>
      <c r="E3048" s="26"/>
      <c r="F3048" s="26"/>
      <c r="G3048" s="24"/>
      <c r="H3048" s="611"/>
      <c r="I3048" s="611"/>
      <c r="J3048" s="612"/>
      <c r="K3048" s="26"/>
      <c r="L3048" s="24"/>
      <c r="M3048" s="26"/>
      <c r="N3048" s="613"/>
      <c r="Q3048" s="26"/>
      <c r="R3048" s="613"/>
    </row>
    <row r="3049">
      <c r="A3049" s="26"/>
      <c r="B3049" s="24"/>
      <c r="C3049" s="24"/>
      <c r="D3049" s="26"/>
      <c r="E3049" s="26"/>
      <c r="F3049" s="26"/>
      <c r="G3049" s="24"/>
      <c r="H3049" s="611"/>
      <c r="I3049" s="611"/>
      <c r="J3049" s="612"/>
      <c r="K3049" s="26"/>
      <c r="L3049" s="24"/>
      <c r="M3049" s="26"/>
      <c r="N3049" s="613"/>
      <c r="Q3049" s="26"/>
      <c r="R3049" s="613"/>
    </row>
    <row r="3050">
      <c r="A3050" s="26"/>
      <c r="B3050" s="24"/>
      <c r="C3050" s="24"/>
      <c r="D3050" s="26"/>
      <c r="E3050" s="26"/>
      <c r="F3050" s="26"/>
      <c r="G3050" s="24"/>
      <c r="H3050" s="611"/>
      <c r="I3050" s="611"/>
      <c r="J3050" s="612"/>
      <c r="K3050" s="26"/>
      <c r="L3050" s="24"/>
      <c r="M3050" s="26"/>
      <c r="N3050" s="613"/>
      <c r="Q3050" s="26"/>
      <c r="R3050" s="613"/>
    </row>
    <row r="3051">
      <c r="A3051" s="26"/>
      <c r="B3051" s="24"/>
      <c r="C3051" s="24"/>
      <c r="D3051" s="26"/>
      <c r="E3051" s="26"/>
      <c r="F3051" s="26"/>
      <c r="G3051" s="24"/>
      <c r="H3051" s="611"/>
      <c r="I3051" s="611"/>
      <c r="J3051" s="612"/>
      <c r="K3051" s="26"/>
      <c r="L3051" s="24"/>
      <c r="M3051" s="26"/>
      <c r="N3051" s="613"/>
      <c r="Q3051" s="26"/>
      <c r="R3051" s="613"/>
    </row>
    <row r="3052">
      <c r="A3052" s="26"/>
      <c r="B3052" s="24"/>
      <c r="C3052" s="24"/>
      <c r="D3052" s="26"/>
      <c r="E3052" s="26"/>
      <c r="F3052" s="26"/>
      <c r="G3052" s="24"/>
      <c r="H3052" s="611"/>
      <c r="I3052" s="611"/>
      <c r="J3052" s="612"/>
      <c r="K3052" s="26"/>
      <c r="L3052" s="24"/>
      <c r="M3052" s="26"/>
      <c r="N3052" s="613"/>
      <c r="Q3052" s="26"/>
      <c r="R3052" s="613"/>
    </row>
    <row r="3053">
      <c r="A3053" s="26"/>
      <c r="B3053" s="24"/>
      <c r="C3053" s="24"/>
      <c r="D3053" s="26"/>
      <c r="E3053" s="26"/>
      <c r="F3053" s="26"/>
      <c r="G3053" s="24"/>
      <c r="H3053" s="611"/>
      <c r="I3053" s="611"/>
      <c r="J3053" s="612"/>
      <c r="K3053" s="26"/>
      <c r="L3053" s="24"/>
      <c r="M3053" s="26"/>
      <c r="N3053" s="613"/>
      <c r="Q3053" s="26"/>
      <c r="R3053" s="613"/>
    </row>
    <row r="3054">
      <c r="A3054" s="26"/>
      <c r="B3054" s="24"/>
      <c r="C3054" s="24"/>
      <c r="D3054" s="26"/>
      <c r="E3054" s="26"/>
      <c r="F3054" s="26"/>
      <c r="G3054" s="24"/>
      <c r="H3054" s="611"/>
      <c r="I3054" s="611"/>
      <c r="J3054" s="612"/>
      <c r="K3054" s="26"/>
      <c r="L3054" s="24"/>
      <c r="M3054" s="26"/>
      <c r="N3054" s="613"/>
      <c r="Q3054" s="26"/>
      <c r="R3054" s="613"/>
    </row>
    <row r="3055">
      <c r="A3055" s="26"/>
      <c r="B3055" s="24"/>
      <c r="C3055" s="24"/>
      <c r="D3055" s="26"/>
      <c r="E3055" s="26"/>
      <c r="F3055" s="26"/>
      <c r="G3055" s="24"/>
      <c r="H3055" s="611"/>
      <c r="I3055" s="611"/>
      <c r="J3055" s="612"/>
      <c r="K3055" s="26"/>
      <c r="L3055" s="24"/>
      <c r="M3055" s="26"/>
      <c r="N3055" s="613"/>
      <c r="Q3055" s="26"/>
      <c r="R3055" s="613"/>
    </row>
    <row r="3056">
      <c r="A3056" s="26"/>
      <c r="B3056" s="24"/>
      <c r="C3056" s="24"/>
      <c r="D3056" s="26"/>
      <c r="E3056" s="26"/>
      <c r="F3056" s="26"/>
      <c r="G3056" s="24"/>
      <c r="H3056" s="611"/>
      <c r="I3056" s="611"/>
      <c r="J3056" s="612"/>
      <c r="K3056" s="26"/>
      <c r="L3056" s="24"/>
      <c r="M3056" s="26"/>
      <c r="N3056" s="613"/>
      <c r="Q3056" s="26"/>
      <c r="R3056" s="613"/>
    </row>
    <row r="3057">
      <c r="A3057" s="26"/>
      <c r="B3057" s="24"/>
      <c r="C3057" s="24"/>
      <c r="D3057" s="26"/>
      <c r="E3057" s="26"/>
      <c r="F3057" s="26"/>
      <c r="G3057" s="24"/>
      <c r="H3057" s="611"/>
      <c r="I3057" s="611"/>
      <c r="J3057" s="612"/>
      <c r="K3057" s="26"/>
      <c r="L3057" s="24"/>
      <c r="M3057" s="26"/>
      <c r="N3057" s="613"/>
      <c r="Q3057" s="26"/>
      <c r="R3057" s="613"/>
    </row>
    <row r="3058">
      <c r="A3058" s="26"/>
      <c r="B3058" s="24"/>
      <c r="C3058" s="24"/>
      <c r="D3058" s="26"/>
      <c r="E3058" s="26"/>
      <c r="F3058" s="26"/>
      <c r="G3058" s="24"/>
      <c r="H3058" s="611"/>
      <c r="I3058" s="611"/>
      <c r="J3058" s="612"/>
      <c r="K3058" s="26"/>
      <c r="L3058" s="24"/>
      <c r="M3058" s="26"/>
      <c r="N3058" s="613"/>
      <c r="Q3058" s="26"/>
      <c r="R3058" s="613"/>
    </row>
    <row r="3059">
      <c r="A3059" s="26"/>
      <c r="B3059" s="24"/>
      <c r="C3059" s="24"/>
      <c r="D3059" s="26"/>
      <c r="E3059" s="26"/>
      <c r="F3059" s="26"/>
      <c r="G3059" s="24"/>
      <c r="H3059" s="611"/>
      <c r="I3059" s="611"/>
      <c r="J3059" s="612"/>
      <c r="K3059" s="26"/>
      <c r="L3059" s="24"/>
      <c r="M3059" s="26"/>
      <c r="N3059" s="613"/>
      <c r="Q3059" s="26"/>
      <c r="R3059" s="613"/>
    </row>
    <row r="3060">
      <c r="A3060" s="26"/>
      <c r="B3060" s="24"/>
      <c r="C3060" s="24"/>
      <c r="D3060" s="26"/>
      <c r="E3060" s="26"/>
      <c r="F3060" s="26"/>
      <c r="G3060" s="24"/>
      <c r="H3060" s="611"/>
      <c r="I3060" s="611"/>
      <c r="J3060" s="612"/>
      <c r="K3060" s="26"/>
      <c r="L3060" s="24"/>
      <c r="M3060" s="26"/>
      <c r="N3060" s="613"/>
      <c r="Q3060" s="26"/>
      <c r="R3060" s="613"/>
    </row>
    <row r="3061">
      <c r="A3061" s="26"/>
      <c r="B3061" s="24"/>
      <c r="C3061" s="24"/>
      <c r="D3061" s="26"/>
      <c r="E3061" s="26"/>
      <c r="F3061" s="26"/>
      <c r="G3061" s="24"/>
      <c r="H3061" s="611"/>
      <c r="I3061" s="611"/>
      <c r="J3061" s="612"/>
      <c r="K3061" s="26"/>
      <c r="L3061" s="24"/>
      <c r="M3061" s="26"/>
      <c r="N3061" s="613"/>
      <c r="Q3061" s="26"/>
      <c r="R3061" s="613"/>
    </row>
    <row r="3062">
      <c r="A3062" s="26"/>
      <c r="B3062" s="24"/>
      <c r="C3062" s="24"/>
      <c r="D3062" s="26"/>
      <c r="E3062" s="26"/>
      <c r="F3062" s="26"/>
      <c r="G3062" s="24"/>
      <c r="H3062" s="611"/>
      <c r="I3062" s="611"/>
      <c r="J3062" s="612"/>
      <c r="K3062" s="26"/>
      <c r="L3062" s="24"/>
      <c r="M3062" s="26"/>
      <c r="N3062" s="613"/>
      <c r="Q3062" s="26"/>
      <c r="R3062" s="613"/>
    </row>
    <row r="3063">
      <c r="A3063" s="26"/>
      <c r="B3063" s="24"/>
      <c r="C3063" s="24"/>
      <c r="D3063" s="26"/>
      <c r="E3063" s="26"/>
      <c r="F3063" s="26"/>
      <c r="G3063" s="24"/>
      <c r="H3063" s="611"/>
      <c r="I3063" s="611"/>
      <c r="J3063" s="612"/>
      <c r="K3063" s="26"/>
      <c r="L3063" s="24"/>
      <c r="M3063" s="26"/>
      <c r="N3063" s="613"/>
      <c r="Q3063" s="26"/>
      <c r="R3063" s="613"/>
    </row>
    <row r="3064">
      <c r="A3064" s="26"/>
      <c r="B3064" s="24"/>
      <c r="C3064" s="24"/>
      <c r="D3064" s="26"/>
      <c r="E3064" s="26"/>
      <c r="F3064" s="26"/>
      <c r="G3064" s="24"/>
      <c r="H3064" s="611"/>
      <c r="I3064" s="611"/>
      <c r="J3064" s="612"/>
      <c r="K3064" s="26"/>
      <c r="L3064" s="24"/>
      <c r="M3064" s="26"/>
      <c r="N3064" s="613"/>
      <c r="Q3064" s="26"/>
      <c r="R3064" s="613"/>
    </row>
    <row r="3065">
      <c r="A3065" s="26"/>
      <c r="B3065" s="24"/>
      <c r="C3065" s="24"/>
      <c r="D3065" s="26"/>
      <c r="E3065" s="26"/>
      <c r="F3065" s="26"/>
      <c r="G3065" s="24"/>
      <c r="H3065" s="611"/>
      <c r="I3065" s="611"/>
      <c r="J3065" s="612"/>
      <c r="K3065" s="26"/>
      <c r="L3065" s="24"/>
      <c r="M3065" s="26"/>
      <c r="N3065" s="613"/>
      <c r="Q3065" s="26"/>
      <c r="R3065" s="613"/>
    </row>
    <row r="3066">
      <c r="A3066" s="26"/>
      <c r="B3066" s="24"/>
      <c r="C3066" s="24"/>
      <c r="D3066" s="26"/>
      <c r="E3066" s="26"/>
      <c r="F3066" s="26"/>
      <c r="G3066" s="24"/>
      <c r="H3066" s="611"/>
      <c r="I3066" s="611"/>
      <c r="J3066" s="612"/>
      <c r="K3066" s="26"/>
      <c r="L3066" s="24"/>
      <c r="M3066" s="26"/>
      <c r="N3066" s="613"/>
      <c r="Q3066" s="26"/>
      <c r="R3066" s="613"/>
    </row>
    <row r="3067">
      <c r="A3067" s="26"/>
      <c r="B3067" s="24"/>
      <c r="C3067" s="24"/>
      <c r="D3067" s="26"/>
      <c r="E3067" s="26"/>
      <c r="F3067" s="26"/>
      <c r="G3067" s="24"/>
      <c r="H3067" s="611"/>
      <c r="I3067" s="611"/>
      <c r="J3067" s="612"/>
      <c r="K3067" s="26"/>
      <c r="L3067" s="24"/>
      <c r="M3067" s="26"/>
      <c r="N3067" s="613"/>
      <c r="Q3067" s="26"/>
      <c r="R3067" s="613"/>
    </row>
    <row r="3068">
      <c r="A3068" s="26"/>
      <c r="B3068" s="24"/>
      <c r="C3068" s="24"/>
      <c r="D3068" s="26"/>
      <c r="E3068" s="26"/>
      <c r="F3068" s="26"/>
      <c r="G3068" s="24"/>
      <c r="H3068" s="611"/>
      <c r="I3068" s="611"/>
      <c r="J3068" s="612"/>
      <c r="K3068" s="26"/>
      <c r="L3068" s="24"/>
      <c r="M3068" s="26"/>
      <c r="N3068" s="613"/>
      <c r="Q3068" s="26"/>
      <c r="R3068" s="613"/>
    </row>
    <row r="3069">
      <c r="A3069" s="26"/>
      <c r="B3069" s="24"/>
      <c r="C3069" s="24"/>
      <c r="D3069" s="26"/>
      <c r="E3069" s="26"/>
      <c r="F3069" s="26"/>
      <c r="G3069" s="24"/>
      <c r="H3069" s="611"/>
      <c r="I3069" s="611"/>
      <c r="J3069" s="612"/>
      <c r="K3069" s="26"/>
      <c r="L3069" s="24"/>
      <c r="M3069" s="26"/>
      <c r="N3069" s="613"/>
      <c r="Q3069" s="26"/>
      <c r="R3069" s="613"/>
    </row>
    <row r="3070">
      <c r="A3070" s="26"/>
      <c r="B3070" s="24"/>
      <c r="C3070" s="24"/>
      <c r="D3070" s="26"/>
      <c r="E3070" s="26"/>
      <c r="F3070" s="26"/>
      <c r="G3070" s="24"/>
      <c r="H3070" s="611"/>
      <c r="I3070" s="611"/>
      <c r="J3070" s="612"/>
      <c r="K3070" s="26"/>
      <c r="L3070" s="24"/>
      <c r="M3070" s="26"/>
      <c r="N3070" s="613"/>
      <c r="Q3070" s="26"/>
      <c r="R3070" s="613"/>
    </row>
    <row r="3071">
      <c r="A3071" s="26"/>
      <c r="B3071" s="24"/>
      <c r="C3071" s="24"/>
      <c r="D3071" s="26"/>
      <c r="E3071" s="26"/>
      <c r="F3071" s="26"/>
      <c r="G3071" s="24"/>
      <c r="H3071" s="611"/>
      <c r="I3071" s="611"/>
      <c r="J3071" s="612"/>
      <c r="K3071" s="26"/>
      <c r="L3071" s="24"/>
      <c r="M3071" s="26"/>
      <c r="N3071" s="613"/>
      <c r="Q3071" s="26"/>
      <c r="R3071" s="613"/>
    </row>
    <row r="3072">
      <c r="A3072" s="26"/>
      <c r="B3072" s="24"/>
      <c r="C3072" s="24"/>
      <c r="D3072" s="26"/>
      <c r="E3072" s="26"/>
      <c r="F3072" s="26"/>
      <c r="G3072" s="24"/>
      <c r="H3072" s="611"/>
      <c r="I3072" s="611"/>
      <c r="J3072" s="612"/>
      <c r="K3072" s="26"/>
      <c r="L3072" s="24"/>
      <c r="M3072" s="26"/>
      <c r="N3072" s="613"/>
      <c r="Q3072" s="26"/>
      <c r="R3072" s="613"/>
    </row>
    <row r="3073">
      <c r="A3073" s="26"/>
      <c r="B3073" s="24"/>
      <c r="C3073" s="24"/>
      <c r="D3073" s="26"/>
      <c r="E3073" s="26"/>
      <c r="F3073" s="26"/>
      <c r="G3073" s="24"/>
      <c r="H3073" s="611"/>
      <c r="I3073" s="611"/>
      <c r="J3073" s="612"/>
      <c r="K3073" s="26"/>
      <c r="L3073" s="24"/>
      <c r="M3073" s="26"/>
      <c r="N3073" s="613"/>
      <c r="Q3073" s="26"/>
      <c r="R3073" s="613"/>
    </row>
    <row r="3074">
      <c r="A3074" s="26"/>
      <c r="B3074" s="24"/>
      <c r="C3074" s="24"/>
      <c r="D3074" s="26"/>
      <c r="E3074" s="26"/>
      <c r="F3074" s="26"/>
      <c r="G3074" s="24"/>
      <c r="H3074" s="611"/>
      <c r="I3074" s="611"/>
      <c r="J3074" s="612"/>
      <c r="K3074" s="26"/>
      <c r="L3074" s="24"/>
      <c r="M3074" s="26"/>
      <c r="N3074" s="613"/>
      <c r="Q3074" s="26"/>
      <c r="R3074" s="613"/>
    </row>
    <row r="3075">
      <c r="A3075" s="26"/>
      <c r="B3075" s="24"/>
      <c r="C3075" s="24"/>
      <c r="D3075" s="26"/>
      <c r="E3075" s="26"/>
      <c r="F3075" s="26"/>
      <c r="G3075" s="24"/>
      <c r="H3075" s="611"/>
      <c r="I3075" s="611"/>
      <c r="J3075" s="612"/>
      <c r="K3075" s="26"/>
      <c r="L3075" s="24"/>
      <c r="M3075" s="26"/>
      <c r="N3075" s="613"/>
      <c r="Q3075" s="26"/>
      <c r="R3075" s="613"/>
    </row>
    <row r="3076">
      <c r="A3076" s="26"/>
      <c r="B3076" s="24"/>
      <c r="C3076" s="24"/>
      <c r="D3076" s="26"/>
      <c r="E3076" s="26"/>
      <c r="F3076" s="26"/>
      <c r="G3076" s="24"/>
      <c r="H3076" s="611"/>
      <c r="I3076" s="611"/>
      <c r="J3076" s="612"/>
      <c r="K3076" s="26"/>
      <c r="L3076" s="24"/>
      <c r="M3076" s="26"/>
      <c r="N3076" s="613"/>
      <c r="Q3076" s="26"/>
      <c r="R3076" s="613"/>
    </row>
    <row r="3077">
      <c r="A3077" s="26"/>
      <c r="B3077" s="24"/>
      <c r="C3077" s="24"/>
      <c r="D3077" s="26"/>
      <c r="E3077" s="26"/>
      <c r="F3077" s="26"/>
      <c r="G3077" s="24"/>
      <c r="H3077" s="611"/>
      <c r="I3077" s="611"/>
      <c r="J3077" s="612"/>
      <c r="K3077" s="26"/>
      <c r="L3077" s="24"/>
      <c r="M3077" s="26"/>
      <c r="N3077" s="613"/>
      <c r="Q3077" s="26"/>
      <c r="R3077" s="613"/>
    </row>
    <row r="3078">
      <c r="A3078" s="26"/>
      <c r="B3078" s="24"/>
      <c r="C3078" s="24"/>
      <c r="D3078" s="26"/>
      <c r="E3078" s="26"/>
      <c r="F3078" s="26"/>
      <c r="G3078" s="24"/>
      <c r="H3078" s="611"/>
      <c r="I3078" s="611"/>
      <c r="J3078" s="612"/>
      <c r="K3078" s="26"/>
      <c r="L3078" s="24"/>
      <c r="M3078" s="26"/>
      <c r="N3078" s="613"/>
      <c r="Q3078" s="26"/>
      <c r="R3078" s="613"/>
    </row>
    <row r="3079">
      <c r="A3079" s="26"/>
      <c r="B3079" s="24"/>
      <c r="C3079" s="24"/>
      <c r="D3079" s="26"/>
      <c r="E3079" s="26"/>
      <c r="F3079" s="26"/>
      <c r="G3079" s="24"/>
      <c r="H3079" s="611"/>
      <c r="I3079" s="611"/>
      <c r="J3079" s="612"/>
      <c r="K3079" s="26"/>
      <c r="L3079" s="24"/>
      <c r="M3079" s="26"/>
      <c r="N3079" s="613"/>
      <c r="Q3079" s="26"/>
      <c r="R3079" s="613"/>
    </row>
    <row r="3080">
      <c r="A3080" s="26"/>
      <c r="B3080" s="24"/>
      <c r="C3080" s="24"/>
      <c r="D3080" s="26"/>
      <c r="E3080" s="26"/>
      <c r="F3080" s="26"/>
      <c r="G3080" s="24"/>
      <c r="H3080" s="611"/>
      <c r="I3080" s="611"/>
      <c r="J3080" s="612"/>
      <c r="K3080" s="26"/>
      <c r="L3080" s="24"/>
      <c r="M3080" s="26"/>
      <c r="N3080" s="613"/>
      <c r="Q3080" s="26"/>
      <c r="R3080" s="613"/>
    </row>
    <row r="3081">
      <c r="A3081" s="26"/>
      <c r="B3081" s="24"/>
      <c r="C3081" s="24"/>
      <c r="D3081" s="26"/>
      <c r="E3081" s="26"/>
      <c r="F3081" s="26"/>
      <c r="G3081" s="24"/>
      <c r="H3081" s="611"/>
      <c r="I3081" s="611"/>
      <c r="J3081" s="612"/>
      <c r="K3081" s="26"/>
      <c r="L3081" s="24"/>
      <c r="M3081" s="26"/>
      <c r="N3081" s="613"/>
      <c r="Q3081" s="26"/>
      <c r="R3081" s="613"/>
    </row>
    <row r="3082">
      <c r="A3082" s="26"/>
      <c r="B3082" s="24"/>
      <c r="C3082" s="24"/>
      <c r="D3082" s="26"/>
      <c r="E3082" s="26"/>
      <c r="F3082" s="26"/>
      <c r="G3082" s="24"/>
      <c r="H3082" s="611"/>
      <c r="I3082" s="611"/>
      <c r="J3082" s="612"/>
      <c r="K3082" s="26"/>
      <c r="L3082" s="24"/>
      <c r="M3082" s="26"/>
      <c r="N3082" s="613"/>
      <c r="Q3082" s="26"/>
      <c r="R3082" s="613"/>
    </row>
    <row r="3083">
      <c r="A3083" s="26"/>
      <c r="B3083" s="24"/>
      <c r="C3083" s="24"/>
      <c r="D3083" s="26"/>
      <c r="E3083" s="26"/>
      <c r="F3083" s="26"/>
      <c r="G3083" s="24"/>
      <c r="H3083" s="611"/>
      <c r="I3083" s="611"/>
      <c r="J3083" s="612"/>
      <c r="K3083" s="26"/>
      <c r="L3083" s="24"/>
      <c r="M3083" s="26"/>
      <c r="N3083" s="613"/>
      <c r="Q3083" s="26"/>
      <c r="R3083" s="613"/>
    </row>
    <row r="3084">
      <c r="A3084" s="26"/>
      <c r="B3084" s="24"/>
      <c r="C3084" s="24"/>
      <c r="D3084" s="26"/>
      <c r="E3084" s="26"/>
      <c r="F3084" s="26"/>
      <c r="G3084" s="24"/>
      <c r="H3084" s="611"/>
      <c r="I3084" s="611"/>
      <c r="J3084" s="612"/>
      <c r="K3084" s="26"/>
      <c r="L3084" s="24"/>
      <c r="M3084" s="26"/>
      <c r="N3084" s="613"/>
      <c r="Q3084" s="26"/>
      <c r="R3084" s="613"/>
    </row>
    <row r="3085">
      <c r="A3085" s="26"/>
      <c r="B3085" s="24"/>
      <c r="C3085" s="24"/>
      <c r="D3085" s="26"/>
      <c r="E3085" s="26"/>
      <c r="F3085" s="26"/>
      <c r="G3085" s="24"/>
      <c r="H3085" s="611"/>
      <c r="I3085" s="611"/>
      <c r="J3085" s="612"/>
      <c r="K3085" s="26"/>
      <c r="L3085" s="24"/>
      <c r="M3085" s="26"/>
      <c r="N3085" s="613"/>
      <c r="Q3085" s="26"/>
      <c r="R3085" s="613"/>
    </row>
    <row r="3086">
      <c r="A3086" s="26"/>
      <c r="B3086" s="24"/>
      <c r="C3086" s="24"/>
      <c r="D3086" s="26"/>
      <c r="E3086" s="26"/>
      <c r="F3086" s="26"/>
      <c r="G3086" s="24"/>
      <c r="H3086" s="611"/>
      <c r="I3086" s="611"/>
      <c r="J3086" s="612"/>
      <c r="K3086" s="26"/>
      <c r="L3086" s="24"/>
      <c r="M3086" s="26"/>
      <c r="N3086" s="613"/>
      <c r="Q3086" s="26"/>
      <c r="R3086" s="613"/>
    </row>
    <row r="3087">
      <c r="A3087" s="26"/>
      <c r="B3087" s="24"/>
      <c r="C3087" s="24"/>
      <c r="D3087" s="26"/>
      <c r="E3087" s="26"/>
      <c r="F3087" s="26"/>
      <c r="G3087" s="24"/>
      <c r="H3087" s="611"/>
      <c r="I3087" s="611"/>
      <c r="J3087" s="612"/>
      <c r="K3087" s="26"/>
      <c r="L3087" s="24"/>
      <c r="M3087" s="26"/>
      <c r="N3087" s="613"/>
      <c r="Q3087" s="26"/>
      <c r="R3087" s="613"/>
    </row>
    <row r="3088">
      <c r="A3088" s="26"/>
      <c r="B3088" s="24"/>
      <c r="C3088" s="24"/>
      <c r="D3088" s="26"/>
      <c r="E3088" s="26"/>
      <c r="F3088" s="26"/>
      <c r="G3088" s="24"/>
      <c r="H3088" s="611"/>
      <c r="I3088" s="611"/>
      <c r="J3088" s="612"/>
      <c r="K3088" s="26"/>
      <c r="L3088" s="24"/>
      <c r="M3088" s="26"/>
      <c r="N3088" s="613"/>
      <c r="Q3088" s="26"/>
      <c r="R3088" s="613"/>
    </row>
    <row r="3089">
      <c r="A3089" s="26"/>
      <c r="B3089" s="24"/>
      <c r="C3089" s="24"/>
      <c r="D3089" s="26"/>
      <c r="E3089" s="26"/>
      <c r="F3089" s="26"/>
      <c r="G3089" s="24"/>
      <c r="H3089" s="611"/>
      <c r="I3089" s="611"/>
      <c r="J3089" s="612"/>
      <c r="K3089" s="26"/>
      <c r="L3089" s="24"/>
      <c r="M3089" s="26"/>
      <c r="N3089" s="613"/>
      <c r="Q3089" s="26"/>
      <c r="R3089" s="613"/>
    </row>
    <row r="3090">
      <c r="A3090" s="26"/>
      <c r="B3090" s="24"/>
      <c r="C3090" s="24"/>
      <c r="D3090" s="26"/>
      <c r="E3090" s="26"/>
      <c r="F3090" s="26"/>
      <c r="G3090" s="24"/>
      <c r="H3090" s="611"/>
      <c r="I3090" s="611"/>
      <c r="J3090" s="612"/>
      <c r="K3090" s="26"/>
      <c r="L3090" s="24"/>
      <c r="M3090" s="26"/>
      <c r="N3090" s="613"/>
      <c r="Q3090" s="26"/>
      <c r="R3090" s="613"/>
    </row>
    <row r="3091">
      <c r="A3091" s="26"/>
      <c r="B3091" s="24"/>
      <c r="C3091" s="24"/>
      <c r="D3091" s="26"/>
      <c r="E3091" s="26"/>
      <c r="F3091" s="26"/>
      <c r="G3091" s="24"/>
      <c r="H3091" s="611"/>
      <c r="I3091" s="611"/>
      <c r="J3091" s="612"/>
      <c r="K3091" s="26"/>
      <c r="L3091" s="24"/>
      <c r="M3091" s="26"/>
      <c r="N3091" s="613"/>
      <c r="Q3091" s="26"/>
      <c r="R3091" s="613"/>
    </row>
    <row r="3092">
      <c r="A3092" s="26"/>
      <c r="B3092" s="24"/>
      <c r="C3092" s="24"/>
      <c r="D3092" s="26"/>
      <c r="E3092" s="26"/>
      <c r="F3092" s="26"/>
      <c r="G3092" s="24"/>
      <c r="H3092" s="611"/>
      <c r="I3092" s="611"/>
      <c r="J3092" s="612"/>
      <c r="K3092" s="26"/>
      <c r="L3092" s="24"/>
      <c r="M3092" s="26"/>
      <c r="N3092" s="613"/>
      <c r="Q3092" s="26"/>
      <c r="R3092" s="613"/>
    </row>
    <row r="3093">
      <c r="A3093" s="26"/>
      <c r="B3093" s="24"/>
      <c r="C3093" s="24"/>
      <c r="D3093" s="26"/>
      <c r="E3093" s="26"/>
      <c r="F3093" s="26"/>
      <c r="G3093" s="24"/>
      <c r="H3093" s="611"/>
      <c r="I3093" s="611"/>
      <c r="J3093" s="612"/>
      <c r="K3093" s="26"/>
      <c r="L3093" s="24"/>
      <c r="M3093" s="26"/>
      <c r="N3093" s="613"/>
      <c r="Q3093" s="26"/>
      <c r="R3093" s="613"/>
    </row>
    <row r="3094">
      <c r="A3094" s="26"/>
      <c r="B3094" s="24"/>
      <c r="C3094" s="24"/>
      <c r="D3094" s="26"/>
      <c r="E3094" s="26"/>
      <c r="F3094" s="26"/>
      <c r="G3094" s="24"/>
      <c r="H3094" s="611"/>
      <c r="I3094" s="611"/>
      <c r="J3094" s="612"/>
      <c r="K3094" s="26"/>
      <c r="L3094" s="24"/>
      <c r="M3094" s="26"/>
      <c r="N3094" s="613"/>
      <c r="Q3094" s="26"/>
      <c r="R3094" s="613"/>
    </row>
    <row r="3095">
      <c r="A3095" s="26"/>
      <c r="B3095" s="24"/>
      <c r="C3095" s="24"/>
      <c r="D3095" s="26"/>
      <c r="E3095" s="26"/>
      <c r="F3095" s="26"/>
      <c r="G3095" s="24"/>
      <c r="H3095" s="611"/>
      <c r="I3095" s="611"/>
      <c r="J3095" s="612"/>
      <c r="K3095" s="26"/>
      <c r="L3095" s="24"/>
      <c r="M3095" s="26"/>
      <c r="N3095" s="613"/>
      <c r="Q3095" s="26"/>
      <c r="R3095" s="613"/>
    </row>
    <row r="3096">
      <c r="A3096" s="26"/>
      <c r="B3096" s="24"/>
      <c r="C3096" s="24"/>
      <c r="D3096" s="26"/>
      <c r="E3096" s="26"/>
      <c r="F3096" s="26"/>
      <c r="G3096" s="24"/>
      <c r="H3096" s="611"/>
      <c r="I3096" s="611"/>
      <c r="J3096" s="612"/>
      <c r="K3096" s="26"/>
      <c r="L3096" s="24"/>
      <c r="M3096" s="26"/>
      <c r="N3096" s="613"/>
      <c r="Q3096" s="26"/>
      <c r="R3096" s="613"/>
    </row>
    <row r="3097">
      <c r="A3097" s="26"/>
      <c r="B3097" s="24"/>
      <c r="C3097" s="24"/>
      <c r="D3097" s="26"/>
      <c r="E3097" s="26"/>
      <c r="F3097" s="26"/>
      <c r="G3097" s="24"/>
      <c r="H3097" s="611"/>
      <c r="I3097" s="611"/>
      <c r="J3097" s="612"/>
      <c r="K3097" s="26"/>
      <c r="L3097" s="24"/>
      <c r="M3097" s="26"/>
      <c r="N3097" s="613"/>
      <c r="Q3097" s="26"/>
      <c r="R3097" s="613"/>
    </row>
    <row r="3098">
      <c r="A3098" s="26"/>
      <c r="B3098" s="24"/>
      <c r="C3098" s="24"/>
      <c r="D3098" s="26"/>
      <c r="E3098" s="26"/>
      <c r="F3098" s="26"/>
      <c r="G3098" s="24"/>
      <c r="H3098" s="611"/>
      <c r="I3098" s="611"/>
      <c r="J3098" s="612"/>
      <c r="K3098" s="26"/>
      <c r="L3098" s="24"/>
      <c r="M3098" s="26"/>
      <c r="N3098" s="613"/>
      <c r="Q3098" s="26"/>
      <c r="R3098" s="613"/>
    </row>
    <row r="3099">
      <c r="A3099" s="26"/>
      <c r="B3099" s="24"/>
      <c r="C3099" s="24"/>
      <c r="D3099" s="26"/>
      <c r="E3099" s="26"/>
      <c r="F3099" s="26"/>
      <c r="G3099" s="24"/>
      <c r="H3099" s="611"/>
      <c r="I3099" s="611"/>
      <c r="J3099" s="612"/>
      <c r="K3099" s="26"/>
      <c r="L3099" s="24"/>
      <c r="M3099" s="26"/>
      <c r="N3099" s="613"/>
      <c r="Q3099" s="26"/>
      <c r="R3099" s="613"/>
    </row>
    <row r="3100">
      <c r="A3100" s="26"/>
      <c r="B3100" s="24"/>
      <c r="C3100" s="24"/>
      <c r="D3100" s="26"/>
      <c r="E3100" s="26"/>
      <c r="F3100" s="26"/>
      <c r="G3100" s="24"/>
      <c r="H3100" s="611"/>
      <c r="I3100" s="611"/>
      <c r="J3100" s="612"/>
      <c r="K3100" s="26"/>
      <c r="L3100" s="24"/>
      <c r="M3100" s="26"/>
      <c r="N3100" s="613"/>
      <c r="Q3100" s="26"/>
      <c r="R3100" s="613"/>
    </row>
    <row r="3101">
      <c r="A3101" s="26"/>
      <c r="B3101" s="24"/>
      <c r="C3101" s="24"/>
      <c r="D3101" s="26"/>
      <c r="E3101" s="26"/>
      <c r="F3101" s="26"/>
      <c r="G3101" s="24"/>
      <c r="H3101" s="611"/>
      <c r="I3101" s="611"/>
      <c r="J3101" s="612"/>
      <c r="K3101" s="26"/>
      <c r="L3101" s="24"/>
      <c r="M3101" s="26"/>
      <c r="N3101" s="613"/>
      <c r="Q3101" s="26"/>
      <c r="R3101" s="613"/>
    </row>
    <row r="3102">
      <c r="A3102" s="26"/>
      <c r="B3102" s="24"/>
      <c r="C3102" s="24"/>
      <c r="D3102" s="26"/>
      <c r="E3102" s="26"/>
      <c r="F3102" s="26"/>
      <c r="G3102" s="24"/>
      <c r="H3102" s="611"/>
      <c r="I3102" s="611"/>
      <c r="J3102" s="612"/>
      <c r="K3102" s="26"/>
      <c r="L3102" s="24"/>
      <c r="M3102" s="26"/>
      <c r="N3102" s="613"/>
      <c r="Q3102" s="26"/>
      <c r="R3102" s="613"/>
    </row>
    <row r="3103">
      <c r="A3103" s="26"/>
      <c r="B3103" s="24"/>
      <c r="C3103" s="24"/>
      <c r="D3103" s="26"/>
      <c r="E3103" s="26"/>
      <c r="F3103" s="26"/>
      <c r="G3103" s="24"/>
      <c r="H3103" s="611"/>
      <c r="I3103" s="611"/>
      <c r="J3103" s="612"/>
      <c r="K3103" s="26"/>
      <c r="L3103" s="24"/>
      <c r="M3103" s="26"/>
      <c r="N3103" s="613"/>
      <c r="Q3103" s="26"/>
      <c r="R3103" s="613"/>
    </row>
    <row r="3104">
      <c r="A3104" s="26"/>
      <c r="B3104" s="24"/>
      <c r="C3104" s="24"/>
      <c r="D3104" s="26"/>
      <c r="E3104" s="26"/>
      <c r="F3104" s="26"/>
      <c r="G3104" s="24"/>
      <c r="H3104" s="611"/>
      <c r="I3104" s="611"/>
      <c r="J3104" s="612"/>
      <c r="K3104" s="26"/>
      <c r="L3104" s="24"/>
      <c r="M3104" s="26"/>
      <c r="N3104" s="613"/>
      <c r="Q3104" s="26"/>
      <c r="R3104" s="613"/>
    </row>
    <row r="3105">
      <c r="A3105" s="26"/>
      <c r="B3105" s="24"/>
      <c r="C3105" s="24"/>
      <c r="D3105" s="26"/>
      <c r="E3105" s="26"/>
      <c r="F3105" s="26"/>
      <c r="G3105" s="24"/>
      <c r="H3105" s="611"/>
      <c r="I3105" s="611"/>
      <c r="J3105" s="612"/>
      <c r="K3105" s="26"/>
      <c r="L3105" s="24"/>
      <c r="M3105" s="26"/>
      <c r="N3105" s="613"/>
      <c r="Q3105" s="26"/>
      <c r="R3105" s="613"/>
    </row>
    <row r="3106">
      <c r="A3106" s="26"/>
      <c r="B3106" s="24"/>
      <c r="C3106" s="24"/>
      <c r="D3106" s="26"/>
      <c r="E3106" s="26"/>
      <c r="F3106" s="26"/>
      <c r="G3106" s="24"/>
      <c r="H3106" s="611"/>
      <c r="I3106" s="611"/>
      <c r="J3106" s="612"/>
      <c r="K3106" s="26"/>
      <c r="L3106" s="24"/>
      <c r="M3106" s="26"/>
      <c r="N3106" s="613"/>
      <c r="Q3106" s="26"/>
      <c r="R3106" s="613"/>
    </row>
    <row r="3107">
      <c r="A3107" s="26"/>
      <c r="B3107" s="24"/>
      <c r="C3107" s="24"/>
      <c r="D3107" s="26"/>
      <c r="E3107" s="26"/>
      <c r="F3107" s="26"/>
      <c r="G3107" s="24"/>
      <c r="H3107" s="611"/>
      <c r="I3107" s="611"/>
      <c r="J3107" s="612"/>
      <c r="K3107" s="26"/>
      <c r="L3107" s="24"/>
      <c r="M3107" s="26"/>
      <c r="N3107" s="613"/>
      <c r="Q3107" s="26"/>
      <c r="R3107" s="613"/>
    </row>
    <row r="3108">
      <c r="A3108" s="26"/>
      <c r="B3108" s="24"/>
      <c r="C3108" s="24"/>
      <c r="D3108" s="26"/>
      <c r="E3108" s="26"/>
      <c r="F3108" s="26"/>
      <c r="G3108" s="24"/>
      <c r="H3108" s="611"/>
      <c r="I3108" s="611"/>
      <c r="J3108" s="612"/>
      <c r="K3108" s="26"/>
      <c r="L3108" s="24"/>
      <c r="M3108" s="26"/>
      <c r="N3108" s="613"/>
      <c r="Q3108" s="26"/>
      <c r="R3108" s="613"/>
    </row>
    <row r="3109">
      <c r="A3109" s="26"/>
      <c r="B3109" s="24"/>
      <c r="C3109" s="24"/>
      <c r="D3109" s="26"/>
      <c r="E3109" s="26"/>
      <c r="F3109" s="26"/>
      <c r="G3109" s="24"/>
      <c r="H3109" s="611"/>
      <c r="I3109" s="611"/>
      <c r="J3109" s="612"/>
      <c r="K3109" s="26"/>
      <c r="L3109" s="24"/>
      <c r="M3109" s="26"/>
      <c r="N3109" s="613"/>
      <c r="Q3109" s="26"/>
      <c r="R3109" s="613"/>
    </row>
    <row r="3110">
      <c r="A3110" s="26"/>
      <c r="B3110" s="24"/>
      <c r="C3110" s="24"/>
      <c r="D3110" s="26"/>
      <c r="E3110" s="26"/>
      <c r="F3110" s="26"/>
      <c r="G3110" s="24"/>
      <c r="H3110" s="611"/>
      <c r="I3110" s="611"/>
      <c r="J3110" s="612"/>
      <c r="K3110" s="26"/>
      <c r="L3110" s="24"/>
      <c r="M3110" s="26"/>
      <c r="N3110" s="613"/>
      <c r="Q3110" s="26"/>
      <c r="R3110" s="613"/>
    </row>
    <row r="3111">
      <c r="A3111" s="26"/>
      <c r="B3111" s="24"/>
      <c r="C3111" s="24"/>
      <c r="D3111" s="26"/>
      <c r="E3111" s="26"/>
      <c r="F3111" s="26"/>
      <c r="G3111" s="24"/>
      <c r="H3111" s="611"/>
      <c r="I3111" s="611"/>
      <c r="J3111" s="612"/>
      <c r="K3111" s="26"/>
      <c r="L3111" s="24"/>
      <c r="M3111" s="26"/>
      <c r="N3111" s="613"/>
      <c r="Q3111" s="26"/>
      <c r="R3111" s="613"/>
    </row>
    <row r="3112">
      <c r="A3112" s="26"/>
      <c r="B3112" s="24"/>
      <c r="C3112" s="24"/>
      <c r="D3112" s="26"/>
      <c r="E3112" s="26"/>
      <c r="F3112" s="26"/>
      <c r="G3112" s="24"/>
      <c r="H3112" s="611"/>
      <c r="I3112" s="611"/>
      <c r="J3112" s="612"/>
      <c r="K3112" s="26"/>
      <c r="L3112" s="24"/>
      <c r="M3112" s="26"/>
      <c r="N3112" s="613"/>
      <c r="Q3112" s="26"/>
      <c r="R3112" s="613"/>
    </row>
    <row r="3113">
      <c r="A3113" s="26"/>
      <c r="B3113" s="24"/>
      <c r="C3113" s="24"/>
      <c r="D3113" s="26"/>
      <c r="E3113" s="26"/>
      <c r="F3113" s="26"/>
      <c r="G3113" s="24"/>
      <c r="H3113" s="611"/>
      <c r="I3113" s="611"/>
      <c r="J3113" s="612"/>
      <c r="K3113" s="26"/>
      <c r="L3113" s="24"/>
      <c r="M3113" s="26"/>
      <c r="N3113" s="613"/>
      <c r="Q3113" s="26"/>
      <c r="R3113" s="613"/>
    </row>
    <row r="3114">
      <c r="A3114" s="26"/>
      <c r="B3114" s="24"/>
      <c r="C3114" s="24"/>
      <c r="D3114" s="26"/>
      <c r="E3114" s="26"/>
      <c r="F3114" s="26"/>
      <c r="G3114" s="24"/>
      <c r="H3114" s="611"/>
      <c r="I3114" s="611"/>
      <c r="J3114" s="612"/>
      <c r="K3114" s="26"/>
      <c r="L3114" s="24"/>
      <c r="M3114" s="26"/>
      <c r="N3114" s="613"/>
      <c r="Q3114" s="26"/>
      <c r="R3114" s="613"/>
    </row>
    <row r="3115">
      <c r="A3115" s="26"/>
      <c r="B3115" s="24"/>
      <c r="C3115" s="24"/>
      <c r="D3115" s="26"/>
      <c r="E3115" s="26"/>
      <c r="F3115" s="26"/>
      <c r="G3115" s="24"/>
      <c r="H3115" s="611"/>
      <c r="I3115" s="611"/>
      <c r="J3115" s="612"/>
      <c r="K3115" s="26"/>
      <c r="L3115" s="24"/>
      <c r="M3115" s="26"/>
      <c r="N3115" s="613"/>
      <c r="Q3115" s="26"/>
      <c r="R3115" s="613"/>
    </row>
    <row r="3116">
      <c r="A3116" s="26"/>
      <c r="B3116" s="24"/>
      <c r="C3116" s="24"/>
      <c r="D3116" s="26"/>
      <c r="E3116" s="26"/>
      <c r="F3116" s="26"/>
      <c r="G3116" s="24"/>
      <c r="H3116" s="611"/>
      <c r="I3116" s="611"/>
      <c r="J3116" s="612"/>
      <c r="K3116" s="26"/>
      <c r="L3116" s="24"/>
      <c r="M3116" s="26"/>
      <c r="N3116" s="613"/>
      <c r="Q3116" s="26"/>
      <c r="R3116" s="613"/>
    </row>
    <row r="3117">
      <c r="A3117" s="26"/>
      <c r="B3117" s="24"/>
      <c r="C3117" s="24"/>
      <c r="D3117" s="26"/>
      <c r="E3117" s="26"/>
      <c r="F3117" s="26"/>
      <c r="G3117" s="24"/>
      <c r="H3117" s="611"/>
      <c r="I3117" s="611"/>
      <c r="J3117" s="612"/>
      <c r="K3117" s="26"/>
      <c r="L3117" s="24"/>
      <c r="M3117" s="26"/>
      <c r="N3117" s="613"/>
      <c r="Q3117" s="26"/>
      <c r="R3117" s="613"/>
    </row>
    <row r="3118">
      <c r="A3118" s="26"/>
      <c r="B3118" s="24"/>
      <c r="C3118" s="24"/>
      <c r="D3118" s="26"/>
      <c r="E3118" s="26"/>
      <c r="F3118" s="26"/>
      <c r="G3118" s="24"/>
      <c r="H3118" s="611"/>
      <c r="I3118" s="611"/>
      <c r="J3118" s="612"/>
      <c r="K3118" s="26"/>
      <c r="L3118" s="24"/>
      <c r="M3118" s="26"/>
      <c r="N3118" s="613"/>
      <c r="Q3118" s="26"/>
      <c r="R3118" s="613"/>
    </row>
    <row r="3119">
      <c r="A3119" s="26"/>
      <c r="B3119" s="24"/>
      <c r="C3119" s="24"/>
      <c r="D3119" s="26"/>
      <c r="E3119" s="26"/>
      <c r="F3119" s="26"/>
      <c r="G3119" s="24"/>
      <c r="H3119" s="611"/>
      <c r="I3119" s="611"/>
      <c r="J3119" s="612"/>
      <c r="K3119" s="26"/>
      <c r="L3119" s="24"/>
      <c r="M3119" s="26"/>
      <c r="N3119" s="613"/>
      <c r="Q3119" s="26"/>
      <c r="R3119" s="613"/>
    </row>
    <row r="3120">
      <c r="A3120" s="26"/>
      <c r="B3120" s="24"/>
      <c r="C3120" s="24"/>
      <c r="D3120" s="26"/>
      <c r="E3120" s="26"/>
      <c r="F3120" s="26"/>
      <c r="G3120" s="24"/>
      <c r="H3120" s="611"/>
      <c r="I3120" s="611"/>
      <c r="J3120" s="612"/>
      <c r="K3120" s="26"/>
      <c r="L3120" s="24"/>
      <c r="M3120" s="26"/>
      <c r="N3120" s="613"/>
      <c r="Q3120" s="26"/>
      <c r="R3120" s="613"/>
    </row>
    <row r="3121">
      <c r="A3121" s="26"/>
      <c r="B3121" s="24"/>
      <c r="C3121" s="24"/>
      <c r="D3121" s="26"/>
      <c r="E3121" s="26"/>
      <c r="F3121" s="26"/>
      <c r="G3121" s="24"/>
      <c r="H3121" s="611"/>
      <c r="I3121" s="611"/>
      <c r="J3121" s="612"/>
      <c r="K3121" s="26"/>
      <c r="L3121" s="24"/>
      <c r="M3121" s="26"/>
      <c r="N3121" s="613"/>
      <c r="Q3121" s="26"/>
      <c r="R3121" s="613"/>
    </row>
    <row r="3122">
      <c r="A3122" s="26"/>
      <c r="B3122" s="24"/>
      <c r="C3122" s="24"/>
      <c r="D3122" s="26"/>
      <c r="E3122" s="26"/>
      <c r="F3122" s="26"/>
      <c r="G3122" s="24"/>
      <c r="H3122" s="611"/>
      <c r="I3122" s="611"/>
      <c r="J3122" s="612"/>
      <c r="K3122" s="26"/>
      <c r="L3122" s="24"/>
      <c r="M3122" s="26"/>
      <c r="N3122" s="613"/>
      <c r="Q3122" s="26"/>
      <c r="R3122" s="613"/>
    </row>
    <row r="3123">
      <c r="A3123" s="26"/>
      <c r="B3123" s="24"/>
      <c r="C3123" s="24"/>
      <c r="D3123" s="26"/>
      <c r="E3123" s="26"/>
      <c r="F3123" s="26"/>
      <c r="G3123" s="24"/>
      <c r="H3123" s="611"/>
      <c r="I3123" s="611"/>
      <c r="J3123" s="612"/>
      <c r="K3123" s="26"/>
      <c r="L3123" s="24"/>
      <c r="M3123" s="26"/>
      <c r="N3123" s="613"/>
      <c r="Q3123" s="26"/>
      <c r="R3123" s="613"/>
    </row>
    <row r="3124">
      <c r="A3124" s="26"/>
      <c r="B3124" s="24"/>
      <c r="C3124" s="24"/>
      <c r="D3124" s="26"/>
      <c r="E3124" s="26"/>
      <c r="F3124" s="26"/>
      <c r="G3124" s="24"/>
      <c r="H3124" s="611"/>
      <c r="I3124" s="611"/>
      <c r="J3124" s="612"/>
      <c r="K3124" s="26"/>
      <c r="L3124" s="24"/>
      <c r="M3124" s="26"/>
      <c r="N3124" s="613"/>
      <c r="Q3124" s="26"/>
      <c r="R3124" s="613"/>
    </row>
    <row r="3125">
      <c r="A3125" s="26"/>
      <c r="B3125" s="24"/>
      <c r="C3125" s="24"/>
      <c r="D3125" s="26"/>
      <c r="E3125" s="26"/>
      <c r="F3125" s="26"/>
      <c r="G3125" s="24"/>
      <c r="H3125" s="611"/>
      <c r="I3125" s="611"/>
      <c r="J3125" s="612"/>
      <c r="K3125" s="26"/>
      <c r="L3125" s="24"/>
      <c r="M3125" s="26"/>
      <c r="N3125" s="613"/>
      <c r="Q3125" s="26"/>
      <c r="R3125" s="613"/>
    </row>
    <row r="3126">
      <c r="A3126" s="26"/>
      <c r="B3126" s="24"/>
      <c r="C3126" s="24"/>
      <c r="D3126" s="26"/>
      <c r="E3126" s="26"/>
      <c r="F3126" s="26"/>
      <c r="G3126" s="24"/>
      <c r="H3126" s="611"/>
      <c r="I3126" s="611"/>
      <c r="J3126" s="612"/>
      <c r="K3126" s="26"/>
      <c r="L3126" s="24"/>
      <c r="M3126" s="26"/>
      <c r="N3126" s="613"/>
      <c r="Q3126" s="26"/>
      <c r="R3126" s="613"/>
    </row>
    <row r="3127">
      <c r="A3127" s="26"/>
      <c r="B3127" s="24"/>
      <c r="C3127" s="24"/>
      <c r="D3127" s="26"/>
      <c r="E3127" s="26"/>
      <c r="F3127" s="26"/>
      <c r="G3127" s="24"/>
      <c r="H3127" s="611"/>
      <c r="I3127" s="611"/>
      <c r="J3127" s="612"/>
      <c r="K3127" s="26"/>
      <c r="L3127" s="24"/>
      <c r="M3127" s="26"/>
      <c r="N3127" s="613"/>
      <c r="Q3127" s="26"/>
      <c r="R3127" s="613"/>
    </row>
    <row r="3128">
      <c r="A3128" s="26"/>
      <c r="B3128" s="24"/>
      <c r="C3128" s="24"/>
      <c r="D3128" s="26"/>
      <c r="E3128" s="26"/>
      <c r="F3128" s="26"/>
      <c r="G3128" s="24"/>
      <c r="H3128" s="611"/>
      <c r="I3128" s="611"/>
      <c r="J3128" s="612"/>
      <c r="K3128" s="26"/>
      <c r="L3128" s="24"/>
      <c r="M3128" s="26"/>
      <c r="N3128" s="613"/>
      <c r="Q3128" s="26"/>
      <c r="R3128" s="613"/>
    </row>
    <row r="3129">
      <c r="A3129" s="26"/>
      <c r="B3129" s="24"/>
      <c r="C3129" s="24"/>
      <c r="D3129" s="26"/>
      <c r="E3129" s="26"/>
      <c r="F3129" s="26"/>
      <c r="G3129" s="24"/>
      <c r="H3129" s="611"/>
      <c r="I3129" s="611"/>
      <c r="J3129" s="612"/>
      <c r="K3129" s="26"/>
      <c r="L3129" s="24"/>
      <c r="M3129" s="26"/>
      <c r="N3129" s="613"/>
      <c r="Q3129" s="26"/>
      <c r="R3129" s="613"/>
    </row>
    <row r="3130">
      <c r="A3130" s="26"/>
      <c r="B3130" s="24"/>
      <c r="C3130" s="24"/>
      <c r="D3130" s="26"/>
      <c r="E3130" s="26"/>
      <c r="F3130" s="26"/>
      <c r="G3130" s="24"/>
      <c r="H3130" s="611"/>
      <c r="I3130" s="611"/>
      <c r="J3130" s="612"/>
      <c r="K3130" s="26"/>
      <c r="L3130" s="24"/>
      <c r="M3130" s="26"/>
      <c r="N3130" s="613"/>
      <c r="Q3130" s="26"/>
      <c r="R3130" s="613"/>
    </row>
    <row r="3131">
      <c r="A3131" s="26"/>
      <c r="B3131" s="24"/>
      <c r="C3131" s="24"/>
      <c r="D3131" s="26"/>
      <c r="E3131" s="26"/>
      <c r="F3131" s="26"/>
      <c r="G3131" s="24"/>
      <c r="H3131" s="611"/>
      <c r="I3131" s="611"/>
      <c r="J3131" s="612"/>
      <c r="K3131" s="26"/>
      <c r="L3131" s="24"/>
      <c r="M3131" s="26"/>
      <c r="N3131" s="613"/>
      <c r="Q3131" s="26"/>
      <c r="R3131" s="613"/>
    </row>
    <row r="3132">
      <c r="A3132" s="26"/>
      <c r="B3132" s="24"/>
      <c r="C3132" s="24"/>
      <c r="D3132" s="26"/>
      <c r="E3132" s="26"/>
      <c r="F3132" s="26"/>
      <c r="G3132" s="24"/>
      <c r="H3132" s="611"/>
      <c r="I3132" s="611"/>
      <c r="J3132" s="612"/>
      <c r="K3132" s="26"/>
      <c r="L3132" s="24"/>
      <c r="M3132" s="26"/>
      <c r="N3132" s="613"/>
      <c r="Q3132" s="26"/>
      <c r="R3132" s="613"/>
    </row>
    <row r="3133">
      <c r="A3133" s="26"/>
      <c r="B3133" s="24"/>
      <c r="C3133" s="24"/>
      <c r="D3133" s="26"/>
      <c r="E3133" s="26"/>
      <c r="F3133" s="26"/>
      <c r="G3133" s="24"/>
      <c r="H3133" s="611"/>
      <c r="I3133" s="611"/>
      <c r="J3133" s="612"/>
      <c r="K3133" s="26"/>
      <c r="L3133" s="24"/>
      <c r="M3133" s="26"/>
      <c r="N3133" s="613"/>
      <c r="Q3133" s="26"/>
      <c r="R3133" s="613"/>
    </row>
    <row r="3134">
      <c r="A3134" s="26"/>
      <c r="B3134" s="24"/>
      <c r="C3134" s="24"/>
      <c r="D3134" s="26"/>
      <c r="E3134" s="26"/>
      <c r="F3134" s="26"/>
      <c r="G3134" s="24"/>
      <c r="H3134" s="611"/>
      <c r="I3134" s="611"/>
      <c r="J3134" s="612"/>
      <c r="K3134" s="26"/>
      <c r="L3134" s="24"/>
      <c r="M3134" s="26"/>
      <c r="N3134" s="613"/>
      <c r="Q3134" s="26"/>
      <c r="R3134" s="613"/>
    </row>
    <row r="3135">
      <c r="A3135" s="26"/>
      <c r="B3135" s="24"/>
      <c r="C3135" s="24"/>
      <c r="D3135" s="26"/>
      <c r="E3135" s="26"/>
      <c r="F3135" s="26"/>
      <c r="G3135" s="24"/>
      <c r="H3135" s="611"/>
      <c r="I3135" s="611"/>
      <c r="J3135" s="612"/>
      <c r="K3135" s="26"/>
      <c r="L3135" s="24"/>
      <c r="M3135" s="26"/>
      <c r="N3135" s="613"/>
      <c r="Q3135" s="26"/>
      <c r="R3135" s="613"/>
    </row>
    <row r="3136">
      <c r="A3136" s="26"/>
      <c r="B3136" s="24"/>
      <c r="C3136" s="24"/>
      <c r="D3136" s="26"/>
      <c r="E3136" s="26"/>
      <c r="F3136" s="26"/>
      <c r="G3136" s="24"/>
      <c r="H3136" s="611"/>
      <c r="I3136" s="611"/>
      <c r="J3136" s="612"/>
      <c r="K3136" s="26"/>
      <c r="L3136" s="24"/>
      <c r="M3136" s="26"/>
      <c r="N3136" s="613"/>
      <c r="Q3136" s="26"/>
      <c r="R3136" s="613"/>
    </row>
    <row r="3137">
      <c r="A3137" s="26"/>
      <c r="B3137" s="24"/>
      <c r="C3137" s="24"/>
      <c r="D3137" s="26"/>
      <c r="E3137" s="26"/>
      <c r="F3137" s="26"/>
      <c r="G3137" s="24"/>
      <c r="H3137" s="611"/>
      <c r="I3137" s="611"/>
      <c r="J3137" s="612"/>
      <c r="K3137" s="26"/>
      <c r="L3137" s="24"/>
      <c r="M3137" s="26"/>
      <c r="N3137" s="613"/>
      <c r="Q3137" s="26"/>
      <c r="R3137" s="613"/>
    </row>
    <row r="3138">
      <c r="A3138" s="26"/>
      <c r="B3138" s="24"/>
      <c r="C3138" s="24"/>
      <c r="D3138" s="26"/>
      <c r="E3138" s="26"/>
      <c r="F3138" s="26"/>
      <c r="G3138" s="24"/>
      <c r="H3138" s="611"/>
      <c r="I3138" s="611"/>
      <c r="J3138" s="612"/>
      <c r="K3138" s="26"/>
      <c r="L3138" s="24"/>
      <c r="M3138" s="26"/>
      <c r="N3138" s="613"/>
      <c r="Q3138" s="26"/>
      <c r="R3138" s="613"/>
    </row>
    <row r="3139">
      <c r="A3139" s="26"/>
      <c r="B3139" s="24"/>
      <c r="C3139" s="24"/>
      <c r="D3139" s="26"/>
      <c r="E3139" s="26"/>
      <c r="F3139" s="26"/>
      <c r="G3139" s="24"/>
      <c r="H3139" s="611"/>
      <c r="I3139" s="611"/>
      <c r="J3139" s="612"/>
      <c r="K3139" s="26"/>
      <c r="L3139" s="24"/>
      <c r="M3139" s="26"/>
      <c r="N3139" s="613"/>
      <c r="Q3139" s="26"/>
      <c r="R3139" s="613"/>
    </row>
    <row r="3140">
      <c r="A3140" s="26"/>
      <c r="B3140" s="24"/>
      <c r="C3140" s="24"/>
      <c r="D3140" s="26"/>
      <c r="E3140" s="26"/>
      <c r="F3140" s="26"/>
      <c r="G3140" s="24"/>
      <c r="H3140" s="611"/>
      <c r="I3140" s="611"/>
      <c r="J3140" s="612"/>
      <c r="K3140" s="26"/>
      <c r="L3140" s="24"/>
      <c r="M3140" s="26"/>
      <c r="N3140" s="613"/>
      <c r="Q3140" s="26"/>
      <c r="R3140" s="613"/>
    </row>
    <row r="3141">
      <c r="A3141" s="26"/>
      <c r="B3141" s="24"/>
      <c r="C3141" s="24"/>
      <c r="D3141" s="26"/>
      <c r="E3141" s="26"/>
      <c r="F3141" s="26"/>
      <c r="G3141" s="24"/>
      <c r="H3141" s="611"/>
      <c r="I3141" s="611"/>
      <c r="J3141" s="612"/>
      <c r="K3141" s="26"/>
      <c r="L3141" s="24"/>
      <c r="M3141" s="26"/>
      <c r="N3141" s="613"/>
      <c r="Q3141" s="26"/>
      <c r="R3141" s="613"/>
    </row>
    <row r="3142">
      <c r="A3142" s="26"/>
      <c r="B3142" s="24"/>
      <c r="C3142" s="24"/>
      <c r="D3142" s="26"/>
      <c r="E3142" s="26"/>
      <c r="F3142" s="26"/>
      <c r="G3142" s="24"/>
      <c r="H3142" s="611"/>
      <c r="I3142" s="611"/>
      <c r="J3142" s="612"/>
      <c r="K3142" s="26"/>
      <c r="L3142" s="24"/>
      <c r="M3142" s="26"/>
      <c r="N3142" s="613"/>
      <c r="Q3142" s="26"/>
      <c r="R3142" s="613"/>
    </row>
    <row r="3143">
      <c r="A3143" s="26"/>
      <c r="B3143" s="24"/>
      <c r="C3143" s="24"/>
      <c r="D3143" s="26"/>
      <c r="E3143" s="26"/>
      <c r="F3143" s="26"/>
      <c r="G3143" s="24"/>
      <c r="H3143" s="611"/>
      <c r="I3143" s="611"/>
      <c r="J3143" s="612"/>
      <c r="K3143" s="26"/>
      <c r="L3143" s="24"/>
      <c r="M3143" s="26"/>
      <c r="N3143" s="613"/>
      <c r="Q3143" s="26"/>
      <c r="R3143" s="613"/>
    </row>
    <row r="3144">
      <c r="A3144" s="26"/>
      <c r="B3144" s="24"/>
      <c r="C3144" s="24"/>
      <c r="D3144" s="26"/>
      <c r="E3144" s="26"/>
      <c r="F3144" s="26"/>
      <c r="G3144" s="24"/>
      <c r="H3144" s="611"/>
      <c r="I3144" s="611"/>
      <c r="J3144" s="612"/>
      <c r="K3144" s="26"/>
      <c r="L3144" s="24"/>
      <c r="M3144" s="26"/>
      <c r="N3144" s="613"/>
      <c r="Q3144" s="26"/>
      <c r="R3144" s="613"/>
    </row>
    <row r="3145">
      <c r="A3145" s="26"/>
      <c r="B3145" s="24"/>
      <c r="C3145" s="24"/>
      <c r="D3145" s="26"/>
      <c r="E3145" s="26"/>
      <c r="F3145" s="26"/>
      <c r="G3145" s="24"/>
      <c r="H3145" s="611"/>
      <c r="I3145" s="611"/>
      <c r="J3145" s="612"/>
      <c r="K3145" s="26"/>
      <c r="L3145" s="24"/>
      <c r="M3145" s="26"/>
      <c r="N3145" s="613"/>
      <c r="Q3145" s="26"/>
      <c r="R3145" s="613"/>
    </row>
    <row r="3146">
      <c r="A3146" s="26"/>
      <c r="B3146" s="24"/>
      <c r="C3146" s="24"/>
      <c r="D3146" s="26"/>
      <c r="E3146" s="26"/>
      <c r="F3146" s="26"/>
      <c r="G3146" s="24"/>
      <c r="H3146" s="611"/>
      <c r="I3146" s="611"/>
      <c r="J3146" s="612"/>
      <c r="K3146" s="26"/>
      <c r="L3146" s="24"/>
      <c r="M3146" s="26"/>
      <c r="N3146" s="613"/>
      <c r="Q3146" s="26"/>
      <c r="R3146" s="613"/>
    </row>
    <row r="3147">
      <c r="A3147" s="26"/>
      <c r="B3147" s="24"/>
      <c r="C3147" s="24"/>
      <c r="D3147" s="26"/>
      <c r="E3147" s="26"/>
      <c r="F3147" s="26"/>
      <c r="G3147" s="24"/>
      <c r="H3147" s="611"/>
      <c r="I3147" s="611"/>
      <c r="J3147" s="612"/>
      <c r="K3147" s="26"/>
      <c r="L3147" s="24"/>
      <c r="M3147" s="26"/>
      <c r="N3147" s="613"/>
      <c r="Q3147" s="26"/>
      <c r="R3147" s="613"/>
    </row>
    <row r="3148">
      <c r="A3148" s="26"/>
      <c r="B3148" s="24"/>
      <c r="C3148" s="24"/>
      <c r="D3148" s="26"/>
      <c r="E3148" s="26"/>
      <c r="F3148" s="26"/>
      <c r="G3148" s="24"/>
      <c r="H3148" s="611"/>
      <c r="I3148" s="611"/>
      <c r="J3148" s="612"/>
      <c r="K3148" s="26"/>
      <c r="L3148" s="24"/>
      <c r="M3148" s="26"/>
      <c r="N3148" s="613"/>
      <c r="Q3148" s="26"/>
      <c r="R3148" s="613"/>
    </row>
    <row r="3149">
      <c r="A3149" s="26"/>
      <c r="B3149" s="24"/>
      <c r="C3149" s="24"/>
      <c r="D3149" s="26"/>
      <c r="E3149" s="26"/>
      <c r="F3149" s="26"/>
      <c r="G3149" s="24"/>
      <c r="H3149" s="611"/>
      <c r="I3149" s="611"/>
      <c r="J3149" s="612"/>
      <c r="K3149" s="26"/>
      <c r="L3149" s="24"/>
      <c r="M3149" s="26"/>
      <c r="N3149" s="613"/>
      <c r="Q3149" s="26"/>
      <c r="R3149" s="613"/>
    </row>
    <row r="3150">
      <c r="A3150" s="26"/>
      <c r="B3150" s="24"/>
      <c r="C3150" s="24"/>
      <c r="D3150" s="26"/>
      <c r="E3150" s="26"/>
      <c r="F3150" s="26"/>
      <c r="G3150" s="24"/>
      <c r="H3150" s="611"/>
      <c r="I3150" s="611"/>
      <c r="J3150" s="612"/>
      <c r="K3150" s="26"/>
      <c r="L3150" s="24"/>
      <c r="M3150" s="26"/>
      <c r="N3150" s="613"/>
      <c r="Q3150" s="26"/>
      <c r="R3150" s="613"/>
    </row>
    <row r="3151">
      <c r="A3151" s="26"/>
      <c r="B3151" s="24"/>
      <c r="C3151" s="24"/>
      <c r="D3151" s="26"/>
      <c r="E3151" s="26"/>
      <c r="F3151" s="26"/>
      <c r="G3151" s="24"/>
      <c r="H3151" s="611"/>
      <c r="I3151" s="611"/>
      <c r="J3151" s="612"/>
      <c r="K3151" s="26"/>
      <c r="L3151" s="24"/>
      <c r="M3151" s="26"/>
      <c r="N3151" s="613"/>
      <c r="Q3151" s="26"/>
      <c r="R3151" s="613"/>
    </row>
    <row r="3152">
      <c r="A3152" s="26"/>
      <c r="B3152" s="24"/>
      <c r="C3152" s="24"/>
      <c r="D3152" s="26"/>
      <c r="E3152" s="26"/>
      <c r="F3152" s="26"/>
      <c r="G3152" s="24"/>
      <c r="H3152" s="611"/>
      <c r="I3152" s="611"/>
      <c r="J3152" s="612"/>
      <c r="K3152" s="26"/>
      <c r="L3152" s="24"/>
      <c r="M3152" s="26"/>
      <c r="N3152" s="613"/>
      <c r="Q3152" s="26"/>
      <c r="R3152" s="613"/>
    </row>
    <row r="3153">
      <c r="A3153" s="26"/>
      <c r="B3153" s="24"/>
      <c r="C3153" s="24"/>
      <c r="D3153" s="26"/>
      <c r="E3153" s="26"/>
      <c r="F3153" s="26"/>
      <c r="G3153" s="24"/>
      <c r="H3153" s="611"/>
      <c r="I3153" s="611"/>
      <c r="J3153" s="612"/>
      <c r="K3153" s="26"/>
      <c r="L3153" s="24"/>
      <c r="M3153" s="26"/>
      <c r="N3153" s="613"/>
      <c r="Q3153" s="26"/>
      <c r="R3153" s="613"/>
    </row>
    <row r="3154">
      <c r="A3154" s="26"/>
      <c r="B3154" s="24"/>
      <c r="C3154" s="24"/>
      <c r="D3154" s="26"/>
      <c r="E3154" s="26"/>
      <c r="F3154" s="26"/>
      <c r="G3154" s="24"/>
      <c r="H3154" s="611"/>
      <c r="I3154" s="611"/>
      <c r="J3154" s="612"/>
      <c r="K3154" s="26"/>
      <c r="L3154" s="24"/>
      <c r="M3154" s="26"/>
      <c r="N3154" s="613"/>
      <c r="Q3154" s="26"/>
      <c r="R3154" s="613"/>
    </row>
    <row r="3155">
      <c r="A3155" s="26"/>
      <c r="B3155" s="24"/>
      <c r="C3155" s="24"/>
      <c r="D3155" s="26"/>
      <c r="E3155" s="26"/>
      <c r="F3155" s="26"/>
      <c r="G3155" s="24"/>
      <c r="H3155" s="611"/>
      <c r="I3155" s="611"/>
      <c r="J3155" s="612"/>
      <c r="K3155" s="26"/>
      <c r="L3155" s="24"/>
      <c r="M3155" s="26"/>
      <c r="N3155" s="613"/>
      <c r="Q3155" s="26"/>
      <c r="R3155" s="613"/>
    </row>
    <row r="3156">
      <c r="A3156" s="26"/>
      <c r="B3156" s="24"/>
      <c r="C3156" s="24"/>
      <c r="D3156" s="26"/>
      <c r="E3156" s="26"/>
      <c r="F3156" s="26"/>
      <c r="G3156" s="24"/>
      <c r="H3156" s="611"/>
      <c r="I3156" s="611"/>
      <c r="J3156" s="612"/>
      <c r="K3156" s="26"/>
      <c r="L3156" s="24"/>
      <c r="M3156" s="26"/>
      <c r="N3156" s="613"/>
      <c r="Q3156" s="26"/>
      <c r="R3156" s="613"/>
    </row>
    <row r="3157">
      <c r="A3157" s="26"/>
      <c r="B3157" s="24"/>
      <c r="C3157" s="24"/>
      <c r="D3157" s="26"/>
      <c r="E3157" s="26"/>
      <c r="F3157" s="26"/>
      <c r="G3157" s="24"/>
      <c r="H3157" s="611"/>
      <c r="I3157" s="611"/>
      <c r="J3157" s="612"/>
      <c r="K3157" s="26"/>
      <c r="L3157" s="24"/>
      <c r="M3157" s="26"/>
      <c r="N3157" s="613"/>
      <c r="Q3157" s="26"/>
      <c r="R3157" s="613"/>
    </row>
    <row r="3158">
      <c r="A3158" s="26"/>
      <c r="B3158" s="24"/>
      <c r="C3158" s="24"/>
      <c r="D3158" s="26"/>
      <c r="E3158" s="26"/>
      <c r="F3158" s="26"/>
      <c r="G3158" s="24"/>
      <c r="H3158" s="611"/>
      <c r="I3158" s="611"/>
      <c r="J3158" s="612"/>
      <c r="K3158" s="26"/>
      <c r="L3158" s="24"/>
      <c r="M3158" s="26"/>
      <c r="N3158" s="613"/>
      <c r="Q3158" s="26"/>
      <c r="R3158" s="613"/>
    </row>
    <row r="3159">
      <c r="A3159" s="26"/>
      <c r="B3159" s="24"/>
      <c r="C3159" s="24"/>
      <c r="D3159" s="26"/>
      <c r="E3159" s="26"/>
      <c r="F3159" s="26"/>
      <c r="G3159" s="24"/>
      <c r="H3159" s="611"/>
      <c r="I3159" s="611"/>
      <c r="J3159" s="612"/>
      <c r="K3159" s="26"/>
      <c r="L3159" s="24"/>
      <c r="M3159" s="26"/>
      <c r="N3159" s="613"/>
      <c r="Q3159" s="26"/>
      <c r="R3159" s="613"/>
    </row>
    <row r="3160">
      <c r="A3160" s="26"/>
      <c r="B3160" s="24"/>
      <c r="C3160" s="24"/>
      <c r="D3160" s="26"/>
      <c r="E3160" s="26"/>
      <c r="F3160" s="26"/>
      <c r="G3160" s="24"/>
      <c r="H3160" s="611"/>
      <c r="I3160" s="611"/>
      <c r="J3160" s="612"/>
      <c r="K3160" s="26"/>
      <c r="L3160" s="24"/>
      <c r="M3160" s="26"/>
      <c r="N3160" s="613"/>
      <c r="Q3160" s="26"/>
      <c r="R3160" s="613"/>
    </row>
    <row r="3161">
      <c r="A3161" s="26"/>
      <c r="B3161" s="24"/>
      <c r="C3161" s="24"/>
      <c r="D3161" s="26"/>
      <c r="E3161" s="26"/>
      <c r="F3161" s="26"/>
      <c r="G3161" s="24"/>
      <c r="H3161" s="611"/>
      <c r="I3161" s="611"/>
      <c r="J3161" s="612"/>
      <c r="K3161" s="26"/>
      <c r="L3161" s="24"/>
      <c r="M3161" s="26"/>
      <c r="N3161" s="613"/>
      <c r="Q3161" s="26"/>
      <c r="R3161" s="613"/>
    </row>
    <row r="3162">
      <c r="A3162" s="26"/>
      <c r="B3162" s="24"/>
      <c r="C3162" s="24"/>
      <c r="D3162" s="26"/>
      <c r="E3162" s="26"/>
      <c r="F3162" s="26"/>
      <c r="G3162" s="24"/>
      <c r="H3162" s="611"/>
      <c r="I3162" s="611"/>
      <c r="J3162" s="612"/>
      <c r="K3162" s="26"/>
      <c r="L3162" s="24"/>
      <c r="M3162" s="26"/>
      <c r="N3162" s="613"/>
      <c r="Q3162" s="26"/>
      <c r="R3162" s="613"/>
    </row>
    <row r="3163">
      <c r="A3163" s="26"/>
      <c r="B3163" s="24"/>
      <c r="C3163" s="24"/>
      <c r="D3163" s="26"/>
      <c r="E3163" s="26"/>
      <c r="F3163" s="26"/>
      <c r="G3163" s="24"/>
      <c r="H3163" s="611"/>
      <c r="I3163" s="611"/>
      <c r="J3163" s="612"/>
      <c r="K3163" s="26"/>
      <c r="L3163" s="24"/>
      <c r="M3163" s="26"/>
      <c r="N3163" s="613"/>
      <c r="Q3163" s="26"/>
      <c r="R3163" s="613"/>
    </row>
    <row r="3164">
      <c r="A3164" s="26"/>
      <c r="B3164" s="24"/>
      <c r="C3164" s="24"/>
      <c r="D3164" s="26"/>
      <c r="E3164" s="26"/>
      <c r="F3164" s="26"/>
      <c r="G3164" s="24"/>
      <c r="H3164" s="611"/>
      <c r="I3164" s="611"/>
      <c r="J3164" s="612"/>
      <c r="K3164" s="26"/>
      <c r="L3164" s="24"/>
      <c r="M3164" s="26"/>
      <c r="N3164" s="613"/>
      <c r="Q3164" s="26"/>
      <c r="R3164" s="613"/>
    </row>
    <row r="3165">
      <c r="A3165" s="26"/>
      <c r="B3165" s="24"/>
      <c r="C3165" s="24"/>
      <c r="D3165" s="26"/>
      <c r="E3165" s="26"/>
      <c r="F3165" s="26"/>
      <c r="G3165" s="24"/>
      <c r="H3165" s="611"/>
      <c r="I3165" s="611"/>
      <c r="J3165" s="612"/>
      <c r="K3165" s="26"/>
      <c r="L3165" s="24"/>
      <c r="M3165" s="26"/>
      <c r="N3165" s="613"/>
      <c r="Q3165" s="26"/>
      <c r="R3165" s="613"/>
    </row>
    <row r="3166">
      <c r="A3166" s="26"/>
      <c r="B3166" s="24"/>
      <c r="C3166" s="24"/>
      <c r="D3166" s="26"/>
      <c r="E3166" s="26"/>
      <c r="F3166" s="26"/>
      <c r="G3166" s="24"/>
      <c r="H3166" s="611"/>
      <c r="I3166" s="611"/>
      <c r="J3166" s="612"/>
      <c r="K3166" s="26"/>
      <c r="L3166" s="24"/>
      <c r="M3166" s="26"/>
      <c r="N3166" s="613"/>
      <c r="Q3166" s="26"/>
      <c r="R3166" s="613"/>
    </row>
    <row r="3167">
      <c r="A3167" s="26"/>
      <c r="B3167" s="24"/>
      <c r="C3167" s="24"/>
      <c r="D3167" s="26"/>
      <c r="E3167" s="26"/>
      <c r="F3167" s="26"/>
      <c r="G3167" s="24"/>
      <c r="H3167" s="611"/>
      <c r="I3167" s="611"/>
      <c r="J3167" s="612"/>
      <c r="K3167" s="26"/>
      <c r="L3167" s="24"/>
      <c r="M3167" s="26"/>
      <c r="N3167" s="613"/>
      <c r="Q3167" s="26"/>
      <c r="R3167" s="613"/>
    </row>
    <row r="3168">
      <c r="A3168" s="26"/>
      <c r="B3168" s="24"/>
      <c r="C3168" s="24"/>
      <c r="D3168" s="26"/>
      <c r="E3168" s="26"/>
      <c r="F3168" s="26"/>
      <c r="G3168" s="24"/>
      <c r="H3168" s="611"/>
      <c r="I3168" s="611"/>
      <c r="J3168" s="612"/>
      <c r="K3168" s="26"/>
      <c r="L3168" s="24"/>
      <c r="M3168" s="26"/>
      <c r="N3168" s="613"/>
      <c r="Q3168" s="26"/>
      <c r="R3168" s="613"/>
    </row>
    <row r="3169">
      <c r="A3169" s="26"/>
      <c r="B3169" s="24"/>
      <c r="C3169" s="24"/>
      <c r="D3169" s="26"/>
      <c r="E3169" s="26"/>
      <c r="F3169" s="26"/>
      <c r="G3169" s="24"/>
      <c r="H3169" s="611"/>
      <c r="I3169" s="611"/>
      <c r="J3169" s="612"/>
      <c r="K3169" s="26"/>
      <c r="L3169" s="24"/>
      <c r="M3169" s="26"/>
      <c r="N3169" s="613"/>
      <c r="Q3169" s="26"/>
      <c r="R3169" s="613"/>
    </row>
    <row r="3170">
      <c r="A3170" s="26"/>
      <c r="B3170" s="24"/>
      <c r="C3170" s="24"/>
      <c r="D3170" s="26"/>
      <c r="E3170" s="26"/>
      <c r="F3170" s="26"/>
      <c r="G3170" s="24"/>
      <c r="H3170" s="611"/>
      <c r="I3170" s="611"/>
      <c r="J3170" s="612"/>
      <c r="K3170" s="26"/>
      <c r="L3170" s="24"/>
      <c r="M3170" s="26"/>
      <c r="N3170" s="613"/>
      <c r="Q3170" s="26"/>
      <c r="R3170" s="613"/>
    </row>
    <row r="3171">
      <c r="A3171" s="26"/>
      <c r="B3171" s="24"/>
      <c r="C3171" s="24"/>
      <c r="D3171" s="26"/>
      <c r="E3171" s="26"/>
      <c r="F3171" s="26"/>
      <c r="G3171" s="24"/>
      <c r="H3171" s="611"/>
      <c r="I3171" s="611"/>
      <c r="J3171" s="612"/>
      <c r="K3171" s="26"/>
      <c r="L3171" s="24"/>
      <c r="M3171" s="26"/>
      <c r="N3171" s="613"/>
      <c r="Q3171" s="26"/>
      <c r="R3171" s="613"/>
    </row>
    <row r="3172">
      <c r="A3172" s="26"/>
      <c r="B3172" s="24"/>
      <c r="C3172" s="24"/>
      <c r="D3172" s="26"/>
      <c r="E3172" s="26"/>
      <c r="F3172" s="26"/>
      <c r="G3172" s="24"/>
      <c r="H3172" s="611"/>
      <c r="I3172" s="611"/>
      <c r="J3172" s="612"/>
      <c r="K3172" s="26"/>
      <c r="L3172" s="24"/>
      <c r="M3172" s="26"/>
      <c r="N3172" s="613"/>
      <c r="Q3172" s="26"/>
      <c r="R3172" s="613"/>
    </row>
    <row r="3173">
      <c r="A3173" s="26"/>
      <c r="B3173" s="24"/>
      <c r="C3173" s="24"/>
      <c r="D3173" s="26"/>
      <c r="E3173" s="26"/>
      <c r="F3173" s="26"/>
      <c r="G3173" s="24"/>
      <c r="H3173" s="611"/>
      <c r="I3173" s="611"/>
      <c r="J3173" s="612"/>
      <c r="K3173" s="26"/>
      <c r="L3173" s="24"/>
      <c r="M3173" s="26"/>
      <c r="N3173" s="613"/>
      <c r="Q3173" s="26"/>
      <c r="R3173" s="613"/>
    </row>
    <row r="3174">
      <c r="A3174" s="26"/>
      <c r="B3174" s="24"/>
      <c r="C3174" s="24"/>
      <c r="D3174" s="26"/>
      <c r="E3174" s="26"/>
      <c r="F3174" s="26"/>
      <c r="G3174" s="24"/>
      <c r="H3174" s="611"/>
      <c r="I3174" s="611"/>
      <c r="J3174" s="612"/>
      <c r="K3174" s="26"/>
      <c r="L3174" s="24"/>
      <c r="M3174" s="26"/>
      <c r="N3174" s="613"/>
      <c r="Q3174" s="26"/>
      <c r="R3174" s="613"/>
    </row>
    <row r="3175">
      <c r="A3175" s="26"/>
      <c r="B3175" s="24"/>
      <c r="C3175" s="24"/>
      <c r="D3175" s="26"/>
      <c r="E3175" s="26"/>
      <c r="F3175" s="26"/>
      <c r="G3175" s="24"/>
      <c r="H3175" s="611"/>
      <c r="I3175" s="611"/>
      <c r="J3175" s="612"/>
      <c r="K3175" s="26"/>
      <c r="L3175" s="24"/>
      <c r="M3175" s="26"/>
      <c r="N3175" s="613"/>
      <c r="Q3175" s="26"/>
      <c r="R3175" s="613"/>
    </row>
    <row r="3176">
      <c r="A3176" s="26"/>
      <c r="B3176" s="24"/>
      <c r="C3176" s="24"/>
      <c r="D3176" s="26"/>
      <c r="E3176" s="26"/>
      <c r="F3176" s="26"/>
      <c r="G3176" s="24"/>
      <c r="H3176" s="611"/>
      <c r="I3176" s="611"/>
      <c r="J3176" s="612"/>
      <c r="K3176" s="26"/>
      <c r="L3176" s="24"/>
      <c r="M3176" s="26"/>
      <c r="N3176" s="613"/>
      <c r="Q3176" s="26"/>
      <c r="R3176" s="613"/>
    </row>
    <row r="3177">
      <c r="A3177" s="26"/>
      <c r="B3177" s="24"/>
      <c r="C3177" s="24"/>
      <c r="D3177" s="26"/>
      <c r="E3177" s="26"/>
      <c r="F3177" s="26"/>
      <c r="G3177" s="24"/>
      <c r="H3177" s="611"/>
      <c r="I3177" s="611"/>
      <c r="J3177" s="612"/>
      <c r="K3177" s="26"/>
      <c r="L3177" s="24"/>
      <c r="M3177" s="26"/>
      <c r="N3177" s="613"/>
      <c r="Q3177" s="26"/>
      <c r="R3177" s="613"/>
    </row>
    <row r="3178">
      <c r="A3178" s="26"/>
      <c r="B3178" s="24"/>
      <c r="C3178" s="24"/>
      <c r="D3178" s="26"/>
      <c r="E3178" s="26"/>
      <c r="F3178" s="26"/>
      <c r="G3178" s="24"/>
      <c r="H3178" s="611"/>
      <c r="I3178" s="611"/>
      <c r="J3178" s="612"/>
      <c r="K3178" s="26"/>
      <c r="L3178" s="24"/>
      <c r="M3178" s="26"/>
      <c r="N3178" s="613"/>
      <c r="Q3178" s="26"/>
      <c r="R3178" s="613"/>
    </row>
    <row r="3179">
      <c r="A3179" s="26"/>
      <c r="B3179" s="24"/>
      <c r="C3179" s="24"/>
      <c r="D3179" s="26"/>
      <c r="E3179" s="26"/>
      <c r="F3179" s="26"/>
      <c r="G3179" s="24"/>
      <c r="H3179" s="611"/>
      <c r="I3179" s="611"/>
      <c r="J3179" s="612"/>
      <c r="K3179" s="26"/>
      <c r="L3179" s="24"/>
      <c r="M3179" s="26"/>
      <c r="N3179" s="613"/>
      <c r="Q3179" s="26"/>
      <c r="R3179" s="613"/>
    </row>
    <row r="3180">
      <c r="A3180" s="26"/>
      <c r="B3180" s="24"/>
      <c r="C3180" s="24"/>
      <c r="D3180" s="26"/>
      <c r="E3180" s="26"/>
      <c r="F3180" s="26"/>
      <c r="G3180" s="24"/>
      <c r="H3180" s="611"/>
      <c r="I3180" s="611"/>
      <c r="J3180" s="612"/>
      <c r="K3180" s="26"/>
      <c r="L3180" s="24"/>
      <c r="M3180" s="26"/>
      <c r="N3180" s="613"/>
      <c r="Q3180" s="26"/>
      <c r="R3180" s="613"/>
    </row>
    <row r="3181">
      <c r="A3181" s="26"/>
      <c r="B3181" s="24"/>
      <c r="C3181" s="24"/>
      <c r="D3181" s="26"/>
      <c r="E3181" s="26"/>
      <c r="F3181" s="26"/>
      <c r="G3181" s="24"/>
      <c r="H3181" s="611"/>
      <c r="I3181" s="611"/>
      <c r="J3181" s="612"/>
      <c r="K3181" s="26"/>
      <c r="L3181" s="24"/>
      <c r="M3181" s="26"/>
      <c r="N3181" s="613"/>
      <c r="Q3181" s="26"/>
      <c r="R3181" s="613"/>
    </row>
    <row r="3182">
      <c r="A3182" s="26"/>
      <c r="B3182" s="24"/>
      <c r="C3182" s="24"/>
      <c r="D3182" s="26"/>
      <c r="E3182" s="26"/>
      <c r="F3182" s="26"/>
      <c r="G3182" s="24"/>
      <c r="H3182" s="611"/>
      <c r="I3182" s="611"/>
      <c r="J3182" s="612"/>
      <c r="K3182" s="26"/>
      <c r="L3182" s="24"/>
      <c r="M3182" s="26"/>
      <c r="N3182" s="613"/>
      <c r="Q3182" s="26"/>
      <c r="R3182" s="613"/>
    </row>
    <row r="3183">
      <c r="A3183" s="26"/>
      <c r="B3183" s="24"/>
      <c r="C3183" s="24"/>
      <c r="D3183" s="26"/>
      <c r="E3183" s="26"/>
      <c r="F3183" s="26"/>
      <c r="G3183" s="24"/>
      <c r="H3183" s="611"/>
      <c r="I3183" s="611"/>
      <c r="J3183" s="612"/>
      <c r="K3183" s="26"/>
      <c r="L3183" s="24"/>
      <c r="M3183" s="26"/>
      <c r="N3183" s="613"/>
      <c r="Q3183" s="26"/>
      <c r="R3183" s="613"/>
    </row>
    <row r="3184">
      <c r="A3184" s="26"/>
      <c r="B3184" s="24"/>
      <c r="C3184" s="24"/>
      <c r="D3184" s="26"/>
      <c r="E3184" s="26"/>
      <c r="F3184" s="26"/>
      <c r="G3184" s="24"/>
      <c r="H3184" s="611"/>
      <c r="I3184" s="611"/>
      <c r="J3184" s="612"/>
      <c r="K3184" s="26"/>
      <c r="L3184" s="24"/>
      <c r="M3184" s="26"/>
      <c r="N3184" s="613"/>
      <c r="Q3184" s="26"/>
      <c r="R3184" s="613"/>
    </row>
    <row r="3185">
      <c r="A3185" s="26"/>
      <c r="B3185" s="24"/>
      <c r="C3185" s="24"/>
      <c r="D3185" s="26"/>
      <c r="E3185" s="26"/>
      <c r="F3185" s="26"/>
      <c r="G3185" s="24"/>
      <c r="H3185" s="611"/>
      <c r="I3185" s="611"/>
      <c r="J3185" s="612"/>
      <c r="K3185" s="26"/>
      <c r="L3185" s="24"/>
      <c r="M3185" s="26"/>
      <c r="N3185" s="613"/>
      <c r="Q3185" s="26"/>
      <c r="R3185" s="613"/>
    </row>
    <row r="3186">
      <c r="A3186" s="26"/>
      <c r="B3186" s="24"/>
      <c r="C3186" s="24"/>
      <c r="D3186" s="26"/>
      <c r="E3186" s="26"/>
      <c r="F3186" s="26"/>
      <c r="G3186" s="24"/>
      <c r="H3186" s="611"/>
      <c r="I3186" s="611"/>
      <c r="J3186" s="612"/>
      <c r="K3186" s="26"/>
      <c r="L3186" s="24"/>
      <c r="M3186" s="26"/>
      <c r="N3186" s="613"/>
      <c r="Q3186" s="26"/>
      <c r="R3186" s="613"/>
    </row>
    <row r="3187">
      <c r="A3187" s="26"/>
      <c r="B3187" s="24"/>
      <c r="C3187" s="24"/>
      <c r="D3187" s="26"/>
      <c r="E3187" s="26"/>
      <c r="F3187" s="26"/>
      <c r="G3187" s="24"/>
      <c r="H3187" s="611"/>
      <c r="I3187" s="611"/>
      <c r="J3187" s="612"/>
      <c r="K3187" s="26"/>
      <c r="L3187" s="24"/>
      <c r="M3187" s="26"/>
      <c r="N3187" s="613"/>
      <c r="Q3187" s="26"/>
      <c r="R3187" s="613"/>
    </row>
    <row r="3188">
      <c r="A3188" s="26"/>
      <c r="B3188" s="24"/>
      <c r="C3188" s="24"/>
      <c r="D3188" s="26"/>
      <c r="E3188" s="26"/>
      <c r="F3188" s="26"/>
      <c r="G3188" s="24"/>
      <c r="H3188" s="611"/>
      <c r="I3188" s="611"/>
      <c r="J3188" s="612"/>
      <c r="K3188" s="26"/>
      <c r="L3188" s="24"/>
      <c r="M3188" s="26"/>
      <c r="N3188" s="613"/>
      <c r="Q3188" s="26"/>
      <c r="R3188" s="613"/>
    </row>
    <row r="3189">
      <c r="A3189" s="26"/>
      <c r="B3189" s="24"/>
      <c r="C3189" s="24"/>
      <c r="D3189" s="26"/>
      <c r="E3189" s="26"/>
      <c r="F3189" s="26"/>
      <c r="G3189" s="24"/>
      <c r="H3189" s="611"/>
      <c r="I3189" s="611"/>
      <c r="J3189" s="612"/>
      <c r="K3189" s="26"/>
      <c r="L3189" s="24"/>
      <c r="M3189" s="26"/>
      <c r="N3189" s="613"/>
      <c r="Q3189" s="26"/>
      <c r="R3189" s="613"/>
    </row>
    <row r="3190">
      <c r="A3190" s="26"/>
      <c r="B3190" s="24"/>
      <c r="C3190" s="24"/>
      <c r="D3190" s="26"/>
      <c r="E3190" s="26"/>
      <c r="F3190" s="26"/>
      <c r="G3190" s="24"/>
      <c r="H3190" s="611"/>
      <c r="I3190" s="611"/>
      <c r="J3190" s="612"/>
      <c r="K3190" s="26"/>
      <c r="L3190" s="24"/>
      <c r="M3190" s="26"/>
      <c r="N3190" s="613"/>
      <c r="Q3190" s="26"/>
      <c r="R3190" s="613"/>
    </row>
    <row r="3191">
      <c r="A3191" s="26"/>
      <c r="B3191" s="24"/>
      <c r="C3191" s="24"/>
      <c r="D3191" s="26"/>
      <c r="E3191" s="26"/>
      <c r="F3191" s="26"/>
      <c r="G3191" s="24"/>
      <c r="H3191" s="611"/>
      <c r="I3191" s="611"/>
      <c r="J3191" s="612"/>
      <c r="K3191" s="26"/>
      <c r="L3191" s="24"/>
      <c r="M3191" s="26"/>
      <c r="N3191" s="613"/>
      <c r="Q3191" s="26"/>
      <c r="R3191" s="613"/>
    </row>
    <row r="3192">
      <c r="A3192" s="26"/>
      <c r="B3192" s="24"/>
      <c r="C3192" s="24"/>
      <c r="D3192" s="26"/>
      <c r="E3192" s="26"/>
      <c r="F3192" s="26"/>
      <c r="G3192" s="24"/>
      <c r="H3192" s="611"/>
      <c r="I3192" s="611"/>
      <c r="J3192" s="612"/>
      <c r="K3192" s="26"/>
      <c r="L3192" s="24"/>
      <c r="M3192" s="26"/>
      <c r="N3192" s="613"/>
      <c r="Q3192" s="26"/>
      <c r="R3192" s="613"/>
    </row>
    <row r="3193">
      <c r="A3193" s="26"/>
      <c r="B3193" s="24"/>
      <c r="C3193" s="24"/>
      <c r="D3193" s="26"/>
      <c r="E3193" s="26"/>
      <c r="F3193" s="26"/>
      <c r="G3193" s="24"/>
      <c r="H3193" s="611"/>
      <c r="I3193" s="611"/>
      <c r="J3193" s="612"/>
      <c r="K3193" s="26"/>
      <c r="L3193" s="24"/>
      <c r="M3193" s="26"/>
      <c r="N3193" s="613"/>
      <c r="Q3193" s="26"/>
      <c r="R3193" s="613"/>
    </row>
    <row r="3194">
      <c r="A3194" s="26"/>
      <c r="B3194" s="24"/>
      <c r="C3194" s="24"/>
      <c r="D3194" s="26"/>
      <c r="E3194" s="26"/>
      <c r="F3194" s="26"/>
      <c r="G3194" s="24"/>
      <c r="H3194" s="611"/>
      <c r="I3194" s="611"/>
      <c r="J3194" s="612"/>
      <c r="K3194" s="26"/>
      <c r="L3194" s="24"/>
      <c r="M3194" s="26"/>
      <c r="N3194" s="613"/>
      <c r="Q3194" s="26"/>
      <c r="R3194" s="613"/>
    </row>
    <row r="3195">
      <c r="A3195" s="26"/>
      <c r="B3195" s="24"/>
      <c r="C3195" s="24"/>
      <c r="D3195" s="26"/>
      <c r="E3195" s="26"/>
      <c r="F3195" s="26"/>
      <c r="G3195" s="24"/>
      <c r="H3195" s="611"/>
      <c r="I3195" s="611"/>
      <c r="J3195" s="612"/>
      <c r="K3195" s="26"/>
      <c r="L3195" s="24"/>
      <c r="M3195" s="26"/>
      <c r="N3195" s="613"/>
      <c r="Q3195" s="26"/>
      <c r="R3195" s="613"/>
    </row>
    <row r="3196">
      <c r="A3196" s="26"/>
      <c r="B3196" s="24"/>
      <c r="C3196" s="24"/>
      <c r="D3196" s="26"/>
      <c r="E3196" s="26"/>
      <c r="F3196" s="26"/>
      <c r="G3196" s="24"/>
      <c r="H3196" s="611"/>
      <c r="I3196" s="611"/>
      <c r="J3196" s="612"/>
      <c r="K3196" s="26"/>
      <c r="L3196" s="24"/>
      <c r="M3196" s="26"/>
      <c r="N3196" s="613"/>
      <c r="Q3196" s="26"/>
      <c r="R3196" s="613"/>
    </row>
    <row r="3197">
      <c r="A3197" s="26"/>
      <c r="B3197" s="24"/>
      <c r="C3197" s="24"/>
      <c r="D3197" s="26"/>
      <c r="E3197" s="26"/>
      <c r="F3197" s="26"/>
      <c r="G3197" s="24"/>
      <c r="H3197" s="611"/>
      <c r="I3197" s="611"/>
      <c r="J3197" s="612"/>
      <c r="K3197" s="26"/>
      <c r="L3197" s="24"/>
      <c r="M3197" s="26"/>
      <c r="N3197" s="613"/>
      <c r="Q3197" s="26"/>
      <c r="R3197" s="613"/>
    </row>
    <row r="3198">
      <c r="A3198" s="26"/>
      <c r="B3198" s="24"/>
      <c r="C3198" s="24"/>
      <c r="D3198" s="26"/>
      <c r="E3198" s="26"/>
      <c r="F3198" s="26"/>
      <c r="G3198" s="24"/>
      <c r="H3198" s="611"/>
      <c r="I3198" s="611"/>
      <c r="J3198" s="612"/>
      <c r="K3198" s="26"/>
      <c r="L3198" s="24"/>
      <c r="M3198" s="26"/>
      <c r="N3198" s="613"/>
      <c r="Q3198" s="26"/>
      <c r="R3198" s="613"/>
    </row>
    <row r="3199">
      <c r="A3199" s="26"/>
      <c r="B3199" s="24"/>
      <c r="C3199" s="24"/>
      <c r="D3199" s="26"/>
      <c r="E3199" s="26"/>
      <c r="F3199" s="26"/>
      <c r="G3199" s="24"/>
      <c r="H3199" s="611"/>
      <c r="I3199" s="611"/>
      <c r="J3199" s="612"/>
      <c r="K3199" s="26"/>
      <c r="L3199" s="24"/>
      <c r="M3199" s="26"/>
      <c r="N3199" s="613"/>
      <c r="Q3199" s="26"/>
      <c r="R3199" s="613"/>
    </row>
    <row r="3200">
      <c r="A3200" s="26"/>
      <c r="B3200" s="24"/>
      <c r="C3200" s="24"/>
      <c r="D3200" s="26"/>
      <c r="E3200" s="26"/>
      <c r="F3200" s="26"/>
      <c r="G3200" s="24"/>
      <c r="H3200" s="611"/>
      <c r="I3200" s="611"/>
      <c r="J3200" s="612"/>
      <c r="K3200" s="26"/>
      <c r="L3200" s="24"/>
      <c r="M3200" s="26"/>
      <c r="N3200" s="613"/>
      <c r="Q3200" s="26"/>
      <c r="R3200" s="613"/>
    </row>
    <row r="3201">
      <c r="A3201" s="26"/>
      <c r="B3201" s="24"/>
      <c r="C3201" s="24"/>
      <c r="D3201" s="26"/>
      <c r="E3201" s="26"/>
      <c r="F3201" s="26"/>
      <c r="G3201" s="24"/>
      <c r="H3201" s="611"/>
      <c r="I3201" s="611"/>
      <c r="J3201" s="612"/>
      <c r="K3201" s="26"/>
      <c r="L3201" s="24"/>
      <c r="M3201" s="26"/>
      <c r="N3201" s="613"/>
      <c r="Q3201" s="26"/>
      <c r="R3201" s="613"/>
    </row>
    <row r="3202">
      <c r="A3202" s="26"/>
      <c r="B3202" s="24"/>
      <c r="C3202" s="24"/>
      <c r="D3202" s="26"/>
      <c r="E3202" s="26"/>
      <c r="F3202" s="26"/>
      <c r="G3202" s="24"/>
      <c r="H3202" s="611"/>
      <c r="I3202" s="611"/>
      <c r="J3202" s="612"/>
      <c r="K3202" s="26"/>
      <c r="L3202" s="24"/>
      <c r="M3202" s="26"/>
      <c r="N3202" s="613"/>
      <c r="Q3202" s="26"/>
      <c r="R3202" s="613"/>
    </row>
    <row r="3203">
      <c r="A3203" s="26"/>
      <c r="B3203" s="24"/>
      <c r="C3203" s="24"/>
      <c r="D3203" s="26"/>
      <c r="E3203" s="26"/>
      <c r="F3203" s="26"/>
      <c r="G3203" s="24"/>
      <c r="H3203" s="611"/>
      <c r="I3203" s="611"/>
      <c r="J3203" s="612"/>
      <c r="K3203" s="26"/>
      <c r="L3203" s="24"/>
      <c r="M3203" s="26"/>
      <c r="N3203" s="613"/>
      <c r="Q3203" s="26"/>
      <c r="R3203" s="613"/>
    </row>
    <row r="3204">
      <c r="A3204" s="26"/>
      <c r="B3204" s="24"/>
      <c r="C3204" s="24"/>
      <c r="D3204" s="26"/>
      <c r="E3204" s="26"/>
      <c r="F3204" s="26"/>
      <c r="G3204" s="24"/>
      <c r="H3204" s="611"/>
      <c r="I3204" s="611"/>
      <c r="J3204" s="612"/>
      <c r="K3204" s="26"/>
      <c r="L3204" s="24"/>
      <c r="M3204" s="26"/>
      <c r="N3204" s="613"/>
      <c r="Q3204" s="26"/>
      <c r="R3204" s="613"/>
    </row>
    <row r="3205">
      <c r="A3205" s="26"/>
      <c r="B3205" s="24"/>
      <c r="C3205" s="24"/>
      <c r="D3205" s="26"/>
      <c r="E3205" s="26"/>
      <c r="F3205" s="26"/>
      <c r="G3205" s="24"/>
      <c r="H3205" s="611"/>
      <c r="I3205" s="611"/>
      <c r="J3205" s="612"/>
      <c r="K3205" s="26"/>
      <c r="L3205" s="24"/>
      <c r="M3205" s="26"/>
      <c r="N3205" s="613"/>
      <c r="Q3205" s="26"/>
      <c r="R3205" s="613"/>
    </row>
    <row r="3206">
      <c r="A3206" s="26"/>
      <c r="B3206" s="24"/>
      <c r="C3206" s="24"/>
      <c r="D3206" s="26"/>
      <c r="E3206" s="26"/>
      <c r="F3206" s="26"/>
      <c r="G3206" s="24"/>
      <c r="H3206" s="611"/>
      <c r="I3206" s="611"/>
      <c r="J3206" s="612"/>
      <c r="K3206" s="26"/>
      <c r="L3206" s="24"/>
      <c r="M3206" s="26"/>
      <c r="N3206" s="613"/>
      <c r="Q3206" s="26"/>
      <c r="R3206" s="613"/>
    </row>
    <row r="3207">
      <c r="A3207" s="26"/>
      <c r="B3207" s="24"/>
      <c r="C3207" s="24"/>
      <c r="D3207" s="26"/>
      <c r="E3207" s="26"/>
      <c r="F3207" s="26"/>
      <c r="G3207" s="24"/>
      <c r="H3207" s="611"/>
      <c r="I3207" s="611"/>
      <c r="J3207" s="612"/>
      <c r="K3207" s="26"/>
      <c r="L3207" s="24"/>
      <c r="M3207" s="26"/>
      <c r="N3207" s="613"/>
      <c r="Q3207" s="26"/>
      <c r="R3207" s="613"/>
    </row>
    <row r="3208">
      <c r="A3208" s="26"/>
      <c r="B3208" s="24"/>
      <c r="C3208" s="24"/>
      <c r="D3208" s="26"/>
      <c r="E3208" s="26"/>
      <c r="F3208" s="26"/>
      <c r="G3208" s="24"/>
      <c r="H3208" s="611"/>
      <c r="I3208" s="611"/>
      <c r="J3208" s="612"/>
      <c r="K3208" s="26"/>
      <c r="L3208" s="24"/>
      <c r="M3208" s="26"/>
      <c r="N3208" s="613"/>
      <c r="Q3208" s="26"/>
      <c r="R3208" s="613"/>
    </row>
    <row r="3209">
      <c r="A3209" s="26"/>
      <c r="B3209" s="24"/>
      <c r="C3209" s="24"/>
      <c r="D3209" s="26"/>
      <c r="E3209" s="26"/>
      <c r="F3209" s="26"/>
      <c r="G3209" s="24"/>
      <c r="H3209" s="611"/>
      <c r="I3209" s="611"/>
      <c r="J3209" s="612"/>
      <c r="K3209" s="26"/>
      <c r="L3209" s="24"/>
      <c r="M3209" s="26"/>
      <c r="N3209" s="613"/>
      <c r="Q3209" s="26"/>
      <c r="R3209" s="613"/>
    </row>
    <row r="3210">
      <c r="A3210" s="26"/>
      <c r="B3210" s="24"/>
      <c r="C3210" s="24"/>
      <c r="D3210" s="26"/>
      <c r="E3210" s="26"/>
      <c r="F3210" s="26"/>
      <c r="G3210" s="24"/>
      <c r="H3210" s="611"/>
      <c r="I3210" s="611"/>
      <c r="J3210" s="612"/>
      <c r="K3210" s="26"/>
      <c r="L3210" s="24"/>
      <c r="M3210" s="26"/>
      <c r="N3210" s="613"/>
      <c r="Q3210" s="26"/>
      <c r="R3210" s="613"/>
    </row>
    <row r="3211">
      <c r="A3211" s="26"/>
      <c r="B3211" s="24"/>
      <c r="C3211" s="24"/>
      <c r="D3211" s="26"/>
      <c r="E3211" s="26"/>
      <c r="F3211" s="26"/>
      <c r="G3211" s="24"/>
      <c r="H3211" s="611"/>
      <c r="I3211" s="611"/>
      <c r="J3211" s="612"/>
      <c r="K3211" s="26"/>
      <c r="L3211" s="24"/>
      <c r="M3211" s="26"/>
      <c r="N3211" s="613"/>
      <c r="Q3211" s="26"/>
      <c r="R3211" s="613"/>
    </row>
    <row r="3212">
      <c r="A3212" s="26"/>
      <c r="B3212" s="24"/>
      <c r="C3212" s="24"/>
      <c r="D3212" s="26"/>
      <c r="E3212" s="26"/>
      <c r="F3212" s="26"/>
      <c r="G3212" s="24"/>
      <c r="H3212" s="611"/>
      <c r="I3212" s="611"/>
      <c r="J3212" s="612"/>
      <c r="K3212" s="26"/>
      <c r="L3212" s="24"/>
      <c r="M3212" s="26"/>
      <c r="N3212" s="613"/>
      <c r="Q3212" s="26"/>
      <c r="R3212" s="613"/>
    </row>
    <row r="3213">
      <c r="A3213" s="26"/>
      <c r="B3213" s="24"/>
      <c r="C3213" s="24"/>
      <c r="D3213" s="26"/>
      <c r="E3213" s="26"/>
      <c r="F3213" s="26"/>
      <c r="G3213" s="24"/>
      <c r="H3213" s="611"/>
      <c r="I3213" s="611"/>
      <c r="J3213" s="612"/>
      <c r="K3213" s="26"/>
      <c r="L3213" s="24"/>
      <c r="M3213" s="26"/>
      <c r="N3213" s="613"/>
      <c r="Q3213" s="26"/>
      <c r="R3213" s="613"/>
    </row>
    <row r="3214">
      <c r="A3214" s="26"/>
      <c r="B3214" s="24"/>
      <c r="C3214" s="24"/>
      <c r="D3214" s="26"/>
      <c r="E3214" s="26"/>
      <c r="F3214" s="26"/>
      <c r="G3214" s="24"/>
      <c r="H3214" s="611"/>
      <c r="I3214" s="611"/>
      <c r="J3214" s="612"/>
      <c r="K3214" s="26"/>
      <c r="L3214" s="24"/>
      <c r="M3214" s="26"/>
      <c r="N3214" s="613"/>
      <c r="Q3214" s="26"/>
      <c r="R3214" s="613"/>
    </row>
    <row r="3215">
      <c r="A3215" s="26"/>
      <c r="B3215" s="24"/>
      <c r="C3215" s="24"/>
      <c r="D3215" s="26"/>
      <c r="E3215" s="26"/>
      <c r="F3215" s="26"/>
      <c r="G3215" s="24"/>
      <c r="H3215" s="611"/>
      <c r="I3215" s="611"/>
      <c r="J3215" s="612"/>
      <c r="K3215" s="26"/>
      <c r="L3215" s="24"/>
      <c r="M3215" s="26"/>
      <c r="N3215" s="613"/>
      <c r="Q3215" s="26"/>
      <c r="R3215" s="613"/>
    </row>
    <row r="3216">
      <c r="A3216" s="26"/>
      <c r="B3216" s="24"/>
      <c r="C3216" s="24"/>
      <c r="D3216" s="26"/>
      <c r="E3216" s="26"/>
      <c r="F3216" s="26"/>
      <c r="G3216" s="24"/>
      <c r="H3216" s="611"/>
      <c r="I3216" s="611"/>
      <c r="J3216" s="612"/>
      <c r="K3216" s="26"/>
      <c r="L3216" s="24"/>
      <c r="M3216" s="26"/>
      <c r="N3216" s="613"/>
      <c r="Q3216" s="26"/>
      <c r="R3216" s="613"/>
    </row>
    <row r="3217">
      <c r="A3217" s="26"/>
      <c r="B3217" s="24"/>
      <c r="C3217" s="24"/>
      <c r="D3217" s="26"/>
      <c r="E3217" s="26"/>
      <c r="F3217" s="26"/>
      <c r="G3217" s="24"/>
      <c r="H3217" s="611"/>
      <c r="I3217" s="611"/>
      <c r="J3217" s="612"/>
      <c r="K3217" s="26"/>
      <c r="L3217" s="24"/>
      <c r="M3217" s="26"/>
      <c r="N3217" s="613"/>
      <c r="Q3217" s="26"/>
      <c r="R3217" s="613"/>
    </row>
    <row r="3218">
      <c r="A3218" s="26"/>
      <c r="B3218" s="24"/>
      <c r="C3218" s="24"/>
      <c r="D3218" s="26"/>
      <c r="E3218" s="26"/>
      <c r="F3218" s="26"/>
      <c r="G3218" s="24"/>
      <c r="H3218" s="611"/>
      <c r="I3218" s="611"/>
      <c r="J3218" s="612"/>
      <c r="K3218" s="26"/>
      <c r="L3218" s="24"/>
      <c r="M3218" s="26"/>
      <c r="N3218" s="613"/>
      <c r="Q3218" s="26"/>
      <c r="R3218" s="613"/>
    </row>
    <row r="3219">
      <c r="A3219" s="26"/>
      <c r="B3219" s="24"/>
      <c r="C3219" s="24"/>
      <c r="D3219" s="26"/>
      <c r="E3219" s="26"/>
      <c r="F3219" s="26"/>
      <c r="G3219" s="24"/>
      <c r="H3219" s="611"/>
      <c r="I3219" s="611"/>
      <c r="J3219" s="612"/>
      <c r="K3219" s="26"/>
      <c r="L3219" s="24"/>
      <c r="M3219" s="26"/>
      <c r="N3219" s="613"/>
      <c r="Q3219" s="26"/>
      <c r="R3219" s="613"/>
    </row>
    <row r="3220">
      <c r="A3220" s="26"/>
      <c r="B3220" s="24"/>
      <c r="C3220" s="24"/>
      <c r="D3220" s="26"/>
      <c r="E3220" s="26"/>
      <c r="F3220" s="26"/>
      <c r="G3220" s="24"/>
      <c r="H3220" s="611"/>
      <c r="I3220" s="611"/>
      <c r="J3220" s="612"/>
      <c r="K3220" s="26"/>
      <c r="L3220" s="24"/>
      <c r="M3220" s="26"/>
      <c r="N3220" s="613"/>
      <c r="Q3220" s="26"/>
      <c r="R3220" s="613"/>
    </row>
    <row r="3221">
      <c r="A3221" s="26"/>
      <c r="B3221" s="24"/>
      <c r="C3221" s="24"/>
      <c r="D3221" s="26"/>
      <c r="E3221" s="26"/>
      <c r="F3221" s="26"/>
      <c r="G3221" s="24"/>
      <c r="H3221" s="611"/>
      <c r="I3221" s="611"/>
      <c r="J3221" s="612"/>
      <c r="K3221" s="26"/>
      <c r="L3221" s="24"/>
      <c r="M3221" s="26"/>
      <c r="N3221" s="613"/>
      <c r="Q3221" s="26"/>
      <c r="R3221" s="613"/>
    </row>
    <row r="3222">
      <c r="A3222" s="26"/>
      <c r="B3222" s="24"/>
      <c r="C3222" s="24"/>
      <c r="D3222" s="26"/>
      <c r="E3222" s="26"/>
      <c r="F3222" s="26"/>
      <c r="G3222" s="24"/>
      <c r="H3222" s="611"/>
      <c r="I3222" s="611"/>
      <c r="J3222" s="612"/>
      <c r="K3222" s="26"/>
      <c r="L3222" s="24"/>
      <c r="M3222" s="26"/>
      <c r="N3222" s="613"/>
      <c r="Q3222" s="26"/>
      <c r="R3222" s="613"/>
    </row>
    <row r="3223">
      <c r="A3223" s="26"/>
      <c r="B3223" s="24"/>
      <c r="C3223" s="24"/>
      <c r="D3223" s="26"/>
      <c r="E3223" s="26"/>
      <c r="F3223" s="26"/>
      <c r="G3223" s="24"/>
      <c r="H3223" s="611"/>
      <c r="I3223" s="611"/>
      <c r="J3223" s="612"/>
      <c r="K3223" s="26"/>
      <c r="L3223" s="24"/>
      <c r="M3223" s="26"/>
      <c r="N3223" s="613"/>
      <c r="Q3223" s="26"/>
      <c r="R3223" s="613"/>
    </row>
    <row r="3224">
      <c r="A3224" s="26"/>
      <c r="B3224" s="24"/>
      <c r="C3224" s="24"/>
      <c r="D3224" s="26"/>
      <c r="E3224" s="26"/>
      <c r="F3224" s="26"/>
      <c r="G3224" s="24"/>
      <c r="H3224" s="611"/>
      <c r="I3224" s="611"/>
      <c r="J3224" s="612"/>
      <c r="K3224" s="26"/>
      <c r="L3224" s="24"/>
      <c r="M3224" s="26"/>
      <c r="N3224" s="613"/>
      <c r="Q3224" s="26"/>
      <c r="R3224" s="613"/>
    </row>
    <row r="3225">
      <c r="A3225" s="26"/>
      <c r="B3225" s="24"/>
      <c r="C3225" s="24"/>
      <c r="D3225" s="26"/>
      <c r="E3225" s="26"/>
      <c r="F3225" s="26"/>
      <c r="G3225" s="24"/>
      <c r="H3225" s="611"/>
      <c r="I3225" s="611"/>
      <c r="J3225" s="612"/>
      <c r="K3225" s="26"/>
      <c r="L3225" s="24"/>
      <c r="M3225" s="26"/>
      <c r="N3225" s="613"/>
      <c r="Q3225" s="26"/>
      <c r="R3225" s="613"/>
    </row>
    <row r="3226">
      <c r="A3226" s="26"/>
      <c r="B3226" s="24"/>
      <c r="C3226" s="24"/>
      <c r="D3226" s="26"/>
      <c r="E3226" s="26"/>
      <c r="F3226" s="26"/>
      <c r="G3226" s="24"/>
      <c r="H3226" s="611"/>
      <c r="I3226" s="611"/>
      <c r="J3226" s="612"/>
      <c r="K3226" s="26"/>
      <c r="L3226" s="24"/>
      <c r="M3226" s="26"/>
      <c r="N3226" s="613"/>
      <c r="Q3226" s="26"/>
      <c r="R3226" s="613"/>
    </row>
    <row r="3227">
      <c r="A3227" s="26"/>
      <c r="B3227" s="24"/>
      <c r="C3227" s="24"/>
      <c r="D3227" s="26"/>
      <c r="E3227" s="26"/>
      <c r="F3227" s="26"/>
      <c r="G3227" s="24"/>
      <c r="H3227" s="611"/>
      <c r="I3227" s="611"/>
      <c r="J3227" s="612"/>
      <c r="K3227" s="26"/>
      <c r="L3227" s="24"/>
      <c r="M3227" s="26"/>
      <c r="N3227" s="613"/>
      <c r="Q3227" s="26"/>
      <c r="R3227" s="613"/>
    </row>
    <row r="3228">
      <c r="A3228" s="26"/>
      <c r="B3228" s="24"/>
      <c r="C3228" s="24"/>
      <c r="D3228" s="26"/>
      <c r="E3228" s="26"/>
      <c r="F3228" s="26"/>
      <c r="G3228" s="24"/>
      <c r="H3228" s="611"/>
      <c r="I3228" s="611"/>
      <c r="J3228" s="612"/>
      <c r="K3228" s="26"/>
      <c r="L3228" s="24"/>
      <c r="M3228" s="26"/>
      <c r="N3228" s="613"/>
      <c r="Q3228" s="26"/>
      <c r="R3228" s="613"/>
    </row>
    <row r="3229">
      <c r="A3229" s="26"/>
      <c r="B3229" s="24"/>
      <c r="C3229" s="24"/>
      <c r="D3229" s="26"/>
      <c r="E3229" s="26"/>
      <c r="F3229" s="26"/>
      <c r="G3229" s="24"/>
      <c r="H3229" s="611"/>
      <c r="I3229" s="611"/>
      <c r="J3229" s="612"/>
      <c r="K3229" s="26"/>
      <c r="L3229" s="24"/>
      <c r="M3229" s="26"/>
      <c r="N3229" s="613"/>
      <c r="Q3229" s="26"/>
      <c r="R3229" s="613"/>
    </row>
    <row r="3230">
      <c r="A3230" s="26"/>
      <c r="B3230" s="24"/>
      <c r="C3230" s="24"/>
      <c r="D3230" s="26"/>
      <c r="E3230" s="26"/>
      <c r="F3230" s="26"/>
      <c r="G3230" s="24"/>
      <c r="H3230" s="611"/>
      <c r="I3230" s="611"/>
      <c r="J3230" s="612"/>
      <c r="K3230" s="26"/>
      <c r="L3230" s="24"/>
      <c r="M3230" s="26"/>
      <c r="N3230" s="613"/>
      <c r="Q3230" s="26"/>
      <c r="R3230" s="613"/>
    </row>
    <row r="3231">
      <c r="A3231" s="26"/>
      <c r="B3231" s="24"/>
      <c r="C3231" s="24"/>
      <c r="D3231" s="26"/>
      <c r="E3231" s="26"/>
      <c r="F3231" s="26"/>
      <c r="G3231" s="24"/>
      <c r="H3231" s="611"/>
      <c r="I3231" s="611"/>
      <c r="J3231" s="612"/>
      <c r="K3231" s="26"/>
      <c r="L3231" s="24"/>
      <c r="M3231" s="26"/>
      <c r="N3231" s="613"/>
      <c r="Q3231" s="26"/>
      <c r="R3231" s="613"/>
    </row>
    <row r="3232">
      <c r="A3232" s="26"/>
      <c r="B3232" s="24"/>
      <c r="C3232" s="24"/>
      <c r="D3232" s="26"/>
      <c r="E3232" s="26"/>
      <c r="F3232" s="26"/>
      <c r="G3232" s="24"/>
      <c r="H3232" s="611"/>
      <c r="I3232" s="611"/>
      <c r="J3232" s="612"/>
      <c r="K3232" s="26"/>
      <c r="L3232" s="24"/>
      <c r="M3232" s="26"/>
      <c r="N3232" s="613"/>
      <c r="Q3232" s="26"/>
      <c r="R3232" s="613"/>
    </row>
    <row r="3233">
      <c r="A3233" s="26"/>
      <c r="B3233" s="24"/>
      <c r="C3233" s="24"/>
      <c r="D3233" s="26"/>
      <c r="E3233" s="26"/>
      <c r="F3233" s="26"/>
      <c r="G3233" s="24"/>
      <c r="H3233" s="611"/>
      <c r="I3233" s="611"/>
      <c r="J3233" s="612"/>
      <c r="K3233" s="26"/>
      <c r="L3233" s="24"/>
      <c r="M3233" s="26"/>
      <c r="N3233" s="613"/>
      <c r="Q3233" s="26"/>
      <c r="R3233" s="613"/>
    </row>
    <row r="3234">
      <c r="A3234" s="26"/>
      <c r="B3234" s="24"/>
      <c r="C3234" s="24"/>
      <c r="D3234" s="26"/>
      <c r="E3234" s="26"/>
      <c r="F3234" s="26"/>
      <c r="G3234" s="24"/>
      <c r="H3234" s="611"/>
      <c r="I3234" s="611"/>
      <c r="J3234" s="612"/>
      <c r="K3234" s="26"/>
      <c r="L3234" s="24"/>
      <c r="M3234" s="26"/>
      <c r="N3234" s="613"/>
      <c r="Q3234" s="26"/>
      <c r="R3234" s="613"/>
    </row>
    <row r="3235">
      <c r="A3235" s="26"/>
      <c r="B3235" s="24"/>
      <c r="C3235" s="24"/>
      <c r="D3235" s="26"/>
      <c r="E3235" s="26"/>
      <c r="F3235" s="26"/>
      <c r="G3235" s="24"/>
      <c r="H3235" s="611"/>
      <c r="I3235" s="611"/>
      <c r="J3235" s="612"/>
      <c r="K3235" s="26"/>
      <c r="L3235" s="24"/>
      <c r="M3235" s="26"/>
      <c r="N3235" s="613"/>
      <c r="Q3235" s="26"/>
      <c r="R3235" s="613"/>
    </row>
    <row r="3236">
      <c r="A3236" s="26"/>
      <c r="B3236" s="24"/>
      <c r="C3236" s="24"/>
      <c r="D3236" s="26"/>
      <c r="E3236" s="26"/>
      <c r="F3236" s="26"/>
      <c r="G3236" s="24"/>
      <c r="H3236" s="611"/>
      <c r="I3236" s="611"/>
      <c r="J3236" s="612"/>
      <c r="K3236" s="26"/>
      <c r="L3236" s="24"/>
      <c r="M3236" s="26"/>
      <c r="N3236" s="613"/>
      <c r="Q3236" s="26"/>
      <c r="R3236" s="613"/>
    </row>
    <row r="3237">
      <c r="A3237" s="26"/>
      <c r="B3237" s="24"/>
      <c r="C3237" s="24"/>
      <c r="D3237" s="26"/>
      <c r="E3237" s="26"/>
      <c r="F3237" s="26"/>
      <c r="G3237" s="24"/>
      <c r="H3237" s="611"/>
      <c r="I3237" s="611"/>
      <c r="J3237" s="612"/>
      <c r="K3237" s="26"/>
      <c r="L3237" s="24"/>
      <c r="M3237" s="26"/>
      <c r="N3237" s="613"/>
      <c r="Q3237" s="26"/>
      <c r="R3237" s="613"/>
    </row>
    <row r="3238">
      <c r="A3238" s="26"/>
      <c r="B3238" s="24"/>
      <c r="C3238" s="24"/>
      <c r="D3238" s="26"/>
      <c r="E3238" s="26"/>
      <c r="F3238" s="26"/>
      <c r="G3238" s="24"/>
      <c r="H3238" s="611"/>
      <c r="I3238" s="611"/>
      <c r="J3238" s="612"/>
      <c r="K3238" s="26"/>
      <c r="L3238" s="24"/>
      <c r="M3238" s="26"/>
      <c r="N3238" s="613"/>
      <c r="Q3238" s="26"/>
      <c r="R3238" s="613"/>
    </row>
    <row r="3239">
      <c r="A3239" s="26"/>
      <c r="B3239" s="24"/>
      <c r="C3239" s="24"/>
      <c r="D3239" s="26"/>
      <c r="E3239" s="26"/>
      <c r="F3239" s="26"/>
      <c r="G3239" s="24"/>
      <c r="H3239" s="611"/>
      <c r="I3239" s="611"/>
      <c r="J3239" s="612"/>
      <c r="K3239" s="26"/>
      <c r="L3239" s="24"/>
      <c r="M3239" s="26"/>
      <c r="N3239" s="613"/>
      <c r="Q3239" s="26"/>
      <c r="R3239" s="613"/>
    </row>
    <row r="3240">
      <c r="A3240" s="26"/>
      <c r="B3240" s="24"/>
      <c r="C3240" s="24"/>
      <c r="D3240" s="26"/>
      <c r="E3240" s="26"/>
      <c r="F3240" s="26"/>
      <c r="G3240" s="24"/>
      <c r="H3240" s="611"/>
      <c r="I3240" s="611"/>
      <c r="J3240" s="612"/>
      <c r="K3240" s="26"/>
      <c r="L3240" s="24"/>
      <c r="M3240" s="26"/>
      <c r="N3240" s="613"/>
      <c r="Q3240" s="26"/>
      <c r="R3240" s="613"/>
    </row>
    <row r="3241">
      <c r="A3241" s="26"/>
      <c r="B3241" s="24"/>
      <c r="C3241" s="24"/>
      <c r="D3241" s="26"/>
      <c r="E3241" s="26"/>
      <c r="F3241" s="26"/>
      <c r="G3241" s="24"/>
      <c r="H3241" s="611"/>
      <c r="I3241" s="611"/>
      <c r="J3241" s="612"/>
      <c r="K3241" s="26"/>
      <c r="L3241" s="24"/>
      <c r="M3241" s="26"/>
      <c r="N3241" s="613"/>
      <c r="Q3241" s="26"/>
      <c r="R3241" s="613"/>
    </row>
    <row r="3242">
      <c r="A3242" s="26"/>
      <c r="B3242" s="24"/>
      <c r="C3242" s="24"/>
      <c r="D3242" s="26"/>
      <c r="E3242" s="26"/>
      <c r="F3242" s="26"/>
      <c r="G3242" s="24"/>
      <c r="H3242" s="611"/>
      <c r="I3242" s="611"/>
      <c r="J3242" s="612"/>
      <c r="K3242" s="26"/>
      <c r="L3242" s="24"/>
      <c r="M3242" s="26"/>
      <c r="N3242" s="613"/>
      <c r="Q3242" s="26"/>
      <c r="R3242" s="613"/>
    </row>
    <row r="3243">
      <c r="A3243" s="26"/>
      <c r="B3243" s="24"/>
      <c r="C3243" s="24"/>
      <c r="D3243" s="26"/>
      <c r="E3243" s="26"/>
      <c r="F3243" s="26"/>
      <c r="G3243" s="24"/>
      <c r="H3243" s="611"/>
      <c r="I3243" s="611"/>
      <c r="J3243" s="612"/>
      <c r="K3243" s="26"/>
      <c r="L3243" s="24"/>
      <c r="M3243" s="26"/>
      <c r="N3243" s="613"/>
      <c r="Q3243" s="26"/>
      <c r="R3243" s="613"/>
    </row>
    <row r="3244">
      <c r="A3244" s="26"/>
      <c r="B3244" s="24"/>
      <c r="C3244" s="24"/>
      <c r="D3244" s="26"/>
      <c r="E3244" s="26"/>
      <c r="F3244" s="26"/>
      <c r="G3244" s="24"/>
      <c r="H3244" s="611"/>
      <c r="I3244" s="611"/>
      <c r="J3244" s="612"/>
      <c r="K3244" s="26"/>
      <c r="L3244" s="24"/>
      <c r="M3244" s="26"/>
      <c r="N3244" s="613"/>
      <c r="Q3244" s="26"/>
      <c r="R3244" s="613"/>
    </row>
    <row r="3245">
      <c r="A3245" s="26"/>
      <c r="B3245" s="24"/>
      <c r="C3245" s="24"/>
      <c r="D3245" s="26"/>
      <c r="E3245" s="26"/>
      <c r="F3245" s="26"/>
      <c r="G3245" s="24"/>
      <c r="H3245" s="611"/>
      <c r="I3245" s="611"/>
      <c r="J3245" s="612"/>
      <c r="K3245" s="26"/>
      <c r="L3245" s="24"/>
      <c r="M3245" s="26"/>
      <c r="N3245" s="613"/>
      <c r="Q3245" s="26"/>
      <c r="R3245" s="613"/>
    </row>
    <row r="3246">
      <c r="A3246" s="26"/>
      <c r="B3246" s="24"/>
      <c r="C3246" s="24"/>
      <c r="D3246" s="26"/>
      <c r="E3246" s="26"/>
      <c r="F3246" s="26"/>
      <c r="G3246" s="24"/>
      <c r="H3246" s="611"/>
      <c r="I3246" s="611"/>
      <c r="J3246" s="612"/>
      <c r="K3246" s="26"/>
      <c r="L3246" s="24"/>
      <c r="M3246" s="26"/>
      <c r="N3246" s="613"/>
      <c r="Q3246" s="26"/>
      <c r="R3246" s="613"/>
    </row>
    <row r="3247">
      <c r="A3247" s="26"/>
      <c r="B3247" s="24"/>
      <c r="C3247" s="24"/>
      <c r="D3247" s="26"/>
      <c r="E3247" s="26"/>
      <c r="F3247" s="26"/>
      <c r="G3247" s="24"/>
      <c r="H3247" s="611"/>
      <c r="I3247" s="611"/>
      <c r="J3247" s="612"/>
      <c r="K3247" s="26"/>
      <c r="L3247" s="24"/>
      <c r="M3247" s="26"/>
      <c r="N3247" s="613"/>
      <c r="Q3247" s="26"/>
      <c r="R3247" s="613"/>
    </row>
    <row r="3248">
      <c r="A3248" s="26"/>
      <c r="B3248" s="24"/>
      <c r="C3248" s="24"/>
      <c r="D3248" s="26"/>
      <c r="E3248" s="26"/>
      <c r="F3248" s="26"/>
      <c r="G3248" s="24"/>
      <c r="H3248" s="611"/>
      <c r="I3248" s="611"/>
      <c r="J3248" s="612"/>
      <c r="K3248" s="26"/>
      <c r="L3248" s="24"/>
      <c r="M3248" s="26"/>
      <c r="N3248" s="613"/>
      <c r="Q3248" s="26"/>
      <c r="R3248" s="613"/>
    </row>
    <row r="3249">
      <c r="A3249" s="26"/>
      <c r="B3249" s="24"/>
      <c r="C3249" s="24"/>
      <c r="D3249" s="26"/>
      <c r="E3249" s="26"/>
      <c r="F3249" s="26"/>
      <c r="G3249" s="24"/>
      <c r="H3249" s="611"/>
      <c r="I3249" s="611"/>
      <c r="J3249" s="612"/>
      <c r="K3249" s="26"/>
      <c r="L3249" s="24"/>
      <c r="M3249" s="26"/>
      <c r="N3249" s="613"/>
      <c r="Q3249" s="26"/>
      <c r="R3249" s="613"/>
    </row>
    <row r="3250">
      <c r="A3250" s="26"/>
      <c r="B3250" s="24"/>
      <c r="C3250" s="24"/>
      <c r="D3250" s="26"/>
      <c r="E3250" s="26"/>
      <c r="F3250" s="26"/>
      <c r="G3250" s="24"/>
      <c r="H3250" s="611"/>
      <c r="I3250" s="611"/>
      <c r="J3250" s="612"/>
      <c r="K3250" s="26"/>
      <c r="L3250" s="24"/>
      <c r="M3250" s="26"/>
      <c r="N3250" s="613"/>
      <c r="Q3250" s="26"/>
      <c r="R3250" s="613"/>
    </row>
    <row r="3251">
      <c r="A3251" s="26"/>
      <c r="B3251" s="24"/>
      <c r="C3251" s="24"/>
      <c r="D3251" s="26"/>
      <c r="E3251" s="26"/>
      <c r="F3251" s="26"/>
      <c r="G3251" s="24"/>
      <c r="H3251" s="611"/>
      <c r="I3251" s="611"/>
      <c r="J3251" s="612"/>
      <c r="K3251" s="26"/>
      <c r="L3251" s="24"/>
      <c r="M3251" s="26"/>
      <c r="N3251" s="613"/>
      <c r="Q3251" s="26"/>
      <c r="R3251" s="613"/>
    </row>
    <row r="3252">
      <c r="A3252" s="26"/>
      <c r="B3252" s="24"/>
      <c r="C3252" s="24"/>
      <c r="D3252" s="26"/>
      <c r="E3252" s="26"/>
      <c r="F3252" s="26"/>
      <c r="G3252" s="24"/>
      <c r="H3252" s="611"/>
      <c r="I3252" s="611"/>
      <c r="J3252" s="612"/>
      <c r="K3252" s="26"/>
      <c r="L3252" s="24"/>
      <c r="M3252" s="26"/>
      <c r="N3252" s="613"/>
      <c r="Q3252" s="26"/>
      <c r="R3252" s="613"/>
    </row>
    <row r="3253">
      <c r="A3253" s="26"/>
      <c r="B3253" s="24"/>
      <c r="C3253" s="24"/>
      <c r="D3253" s="26"/>
      <c r="E3253" s="26"/>
      <c r="F3253" s="26"/>
      <c r="G3253" s="24"/>
      <c r="H3253" s="611"/>
      <c r="I3253" s="611"/>
      <c r="J3253" s="612"/>
      <c r="K3253" s="26"/>
      <c r="L3253" s="24"/>
      <c r="M3253" s="26"/>
      <c r="N3253" s="613"/>
      <c r="Q3253" s="26"/>
      <c r="R3253" s="613"/>
    </row>
    <row r="3254">
      <c r="A3254" s="26"/>
      <c r="B3254" s="24"/>
      <c r="C3254" s="24"/>
      <c r="D3254" s="26"/>
      <c r="E3254" s="26"/>
      <c r="F3254" s="26"/>
      <c r="G3254" s="24"/>
      <c r="H3254" s="611"/>
      <c r="I3254" s="611"/>
      <c r="J3254" s="612"/>
      <c r="K3254" s="26"/>
      <c r="L3254" s="24"/>
      <c r="M3254" s="26"/>
      <c r="N3254" s="613"/>
      <c r="Q3254" s="26"/>
      <c r="R3254" s="613"/>
    </row>
    <row r="3255">
      <c r="A3255" s="26"/>
      <c r="B3255" s="24"/>
      <c r="C3255" s="24"/>
      <c r="D3255" s="26"/>
      <c r="E3255" s="26"/>
      <c r="F3255" s="26"/>
      <c r="G3255" s="24"/>
      <c r="H3255" s="611"/>
      <c r="I3255" s="611"/>
      <c r="J3255" s="612"/>
      <c r="K3255" s="26"/>
      <c r="L3255" s="24"/>
      <c r="M3255" s="26"/>
      <c r="N3255" s="613"/>
      <c r="Q3255" s="26"/>
      <c r="R3255" s="613"/>
    </row>
    <row r="3256">
      <c r="A3256" s="26"/>
      <c r="B3256" s="24"/>
      <c r="C3256" s="24"/>
      <c r="D3256" s="26"/>
      <c r="E3256" s="26"/>
      <c r="F3256" s="26"/>
      <c r="G3256" s="24"/>
      <c r="H3256" s="611"/>
      <c r="I3256" s="611"/>
      <c r="J3256" s="612"/>
      <c r="K3256" s="26"/>
      <c r="L3256" s="24"/>
      <c r="M3256" s="26"/>
      <c r="N3256" s="613"/>
      <c r="Q3256" s="26"/>
      <c r="R3256" s="613"/>
    </row>
    <row r="3257">
      <c r="A3257" s="26"/>
      <c r="B3257" s="24"/>
      <c r="C3257" s="24"/>
      <c r="D3257" s="26"/>
      <c r="E3257" s="26"/>
      <c r="F3257" s="26"/>
      <c r="G3257" s="24"/>
      <c r="H3257" s="611"/>
      <c r="I3257" s="611"/>
      <c r="J3257" s="612"/>
      <c r="K3257" s="26"/>
      <c r="L3257" s="24"/>
      <c r="M3257" s="26"/>
      <c r="N3257" s="613"/>
      <c r="Q3257" s="26"/>
      <c r="R3257" s="613"/>
    </row>
    <row r="3258">
      <c r="A3258" s="26"/>
      <c r="B3258" s="24"/>
      <c r="C3258" s="24"/>
      <c r="D3258" s="26"/>
      <c r="E3258" s="26"/>
      <c r="F3258" s="26"/>
      <c r="G3258" s="24"/>
      <c r="H3258" s="611"/>
      <c r="I3258" s="611"/>
      <c r="J3258" s="612"/>
      <c r="K3258" s="26"/>
      <c r="L3258" s="24"/>
      <c r="M3258" s="26"/>
      <c r="N3258" s="613"/>
      <c r="Q3258" s="26"/>
      <c r="R3258" s="613"/>
    </row>
    <row r="3259">
      <c r="A3259" s="26"/>
      <c r="B3259" s="24"/>
      <c r="C3259" s="24"/>
      <c r="D3259" s="26"/>
      <c r="E3259" s="26"/>
      <c r="F3259" s="26"/>
      <c r="G3259" s="24"/>
      <c r="H3259" s="611"/>
      <c r="I3259" s="611"/>
      <c r="J3259" s="612"/>
      <c r="K3259" s="26"/>
      <c r="L3259" s="24"/>
      <c r="M3259" s="26"/>
      <c r="N3259" s="613"/>
      <c r="Q3259" s="26"/>
      <c r="R3259" s="613"/>
    </row>
    <row r="3260">
      <c r="A3260" s="26"/>
      <c r="B3260" s="24"/>
      <c r="C3260" s="24"/>
      <c r="D3260" s="26"/>
      <c r="E3260" s="26"/>
      <c r="F3260" s="26"/>
      <c r="G3260" s="24"/>
      <c r="H3260" s="611"/>
      <c r="I3260" s="611"/>
      <c r="J3260" s="612"/>
      <c r="K3260" s="26"/>
      <c r="L3260" s="24"/>
      <c r="M3260" s="26"/>
      <c r="N3260" s="613"/>
      <c r="Q3260" s="26"/>
      <c r="R3260" s="613"/>
    </row>
    <row r="3261">
      <c r="A3261" s="26"/>
      <c r="B3261" s="24"/>
      <c r="C3261" s="24"/>
      <c r="D3261" s="26"/>
      <c r="E3261" s="26"/>
      <c r="F3261" s="26"/>
      <c r="G3261" s="24"/>
      <c r="H3261" s="611"/>
      <c r="I3261" s="611"/>
      <c r="J3261" s="612"/>
      <c r="K3261" s="26"/>
      <c r="L3261" s="24"/>
      <c r="M3261" s="26"/>
      <c r="N3261" s="613"/>
      <c r="Q3261" s="26"/>
      <c r="R3261" s="613"/>
    </row>
    <row r="3262">
      <c r="A3262" s="26"/>
      <c r="B3262" s="24"/>
      <c r="C3262" s="24"/>
      <c r="D3262" s="26"/>
      <c r="E3262" s="26"/>
      <c r="F3262" s="26"/>
      <c r="G3262" s="24"/>
      <c r="H3262" s="611"/>
      <c r="I3262" s="611"/>
      <c r="J3262" s="612"/>
      <c r="K3262" s="26"/>
      <c r="L3262" s="24"/>
      <c r="M3262" s="26"/>
      <c r="N3262" s="613"/>
      <c r="Q3262" s="26"/>
      <c r="R3262" s="613"/>
    </row>
    <row r="3263">
      <c r="A3263" s="26"/>
      <c r="B3263" s="24"/>
      <c r="C3263" s="24"/>
      <c r="D3263" s="26"/>
      <c r="E3263" s="26"/>
      <c r="F3263" s="26"/>
      <c r="G3263" s="24"/>
      <c r="H3263" s="611"/>
      <c r="I3263" s="611"/>
      <c r="J3263" s="612"/>
      <c r="K3263" s="26"/>
      <c r="L3263" s="24"/>
      <c r="M3263" s="26"/>
      <c r="N3263" s="613"/>
      <c r="Q3263" s="26"/>
      <c r="R3263" s="613"/>
    </row>
    <row r="3264">
      <c r="A3264" s="26"/>
      <c r="B3264" s="24"/>
      <c r="C3264" s="24"/>
      <c r="D3264" s="26"/>
      <c r="E3264" s="26"/>
      <c r="F3264" s="26"/>
      <c r="G3264" s="24"/>
      <c r="H3264" s="611"/>
      <c r="I3264" s="611"/>
      <c r="J3264" s="612"/>
      <c r="K3264" s="26"/>
      <c r="L3264" s="24"/>
      <c r="M3264" s="26"/>
      <c r="N3264" s="613"/>
      <c r="Q3264" s="26"/>
      <c r="R3264" s="613"/>
    </row>
    <row r="3265">
      <c r="A3265" s="26"/>
      <c r="B3265" s="24"/>
      <c r="C3265" s="24"/>
      <c r="D3265" s="26"/>
      <c r="E3265" s="26"/>
      <c r="F3265" s="26"/>
      <c r="G3265" s="24"/>
      <c r="H3265" s="611"/>
      <c r="I3265" s="611"/>
      <c r="J3265" s="612"/>
      <c r="K3265" s="26"/>
      <c r="L3265" s="24"/>
      <c r="M3265" s="26"/>
      <c r="N3265" s="613"/>
      <c r="Q3265" s="26"/>
      <c r="R3265" s="613"/>
    </row>
    <row r="3266">
      <c r="A3266" s="26"/>
      <c r="B3266" s="24"/>
      <c r="C3266" s="24"/>
      <c r="D3266" s="26"/>
      <c r="E3266" s="26"/>
      <c r="F3266" s="26"/>
      <c r="G3266" s="24"/>
      <c r="H3266" s="611"/>
      <c r="I3266" s="611"/>
      <c r="J3266" s="612"/>
      <c r="K3266" s="26"/>
      <c r="L3266" s="24"/>
      <c r="M3266" s="26"/>
      <c r="N3266" s="613"/>
      <c r="Q3266" s="26"/>
      <c r="R3266" s="613"/>
    </row>
    <row r="3267">
      <c r="A3267" s="26"/>
      <c r="B3267" s="24"/>
      <c r="C3267" s="24"/>
      <c r="D3267" s="26"/>
      <c r="E3267" s="26"/>
      <c r="F3267" s="26"/>
      <c r="G3267" s="24"/>
      <c r="H3267" s="611"/>
      <c r="I3267" s="611"/>
      <c r="J3267" s="612"/>
      <c r="K3267" s="26"/>
      <c r="L3267" s="24"/>
      <c r="M3267" s="26"/>
      <c r="N3267" s="613"/>
      <c r="Q3267" s="26"/>
      <c r="R3267" s="613"/>
    </row>
    <row r="3268">
      <c r="A3268" s="26"/>
      <c r="B3268" s="24"/>
      <c r="C3268" s="24"/>
      <c r="D3268" s="26"/>
      <c r="E3268" s="26"/>
      <c r="F3268" s="26"/>
      <c r="G3268" s="24"/>
      <c r="H3268" s="611"/>
      <c r="I3268" s="611"/>
      <c r="J3268" s="612"/>
      <c r="K3268" s="26"/>
      <c r="L3268" s="24"/>
      <c r="M3268" s="26"/>
      <c r="N3268" s="613"/>
      <c r="Q3268" s="26"/>
      <c r="R3268" s="613"/>
    </row>
    <row r="3269">
      <c r="A3269" s="26"/>
      <c r="B3269" s="24"/>
      <c r="C3269" s="24"/>
      <c r="D3269" s="26"/>
      <c r="E3269" s="26"/>
      <c r="F3269" s="26"/>
      <c r="G3269" s="24"/>
      <c r="H3269" s="611"/>
      <c r="I3269" s="611"/>
      <c r="J3269" s="612"/>
      <c r="K3269" s="26"/>
      <c r="L3269" s="24"/>
      <c r="M3269" s="26"/>
      <c r="N3269" s="613"/>
      <c r="Q3269" s="26"/>
      <c r="R3269" s="613"/>
    </row>
    <row r="3270">
      <c r="A3270" s="26"/>
      <c r="B3270" s="24"/>
      <c r="C3270" s="24"/>
      <c r="D3270" s="26"/>
      <c r="E3270" s="26"/>
      <c r="F3270" s="26"/>
      <c r="G3270" s="24"/>
      <c r="H3270" s="611"/>
      <c r="I3270" s="611"/>
      <c r="J3270" s="612"/>
      <c r="K3270" s="26"/>
      <c r="L3270" s="24"/>
      <c r="M3270" s="26"/>
      <c r="N3270" s="613"/>
      <c r="Q3270" s="26"/>
      <c r="R3270" s="613"/>
    </row>
    <row r="3271">
      <c r="A3271" s="26"/>
      <c r="B3271" s="24"/>
      <c r="C3271" s="24"/>
      <c r="D3271" s="26"/>
      <c r="E3271" s="26"/>
      <c r="F3271" s="26"/>
      <c r="G3271" s="24"/>
      <c r="H3271" s="611"/>
      <c r="I3271" s="611"/>
      <c r="J3271" s="612"/>
      <c r="K3271" s="26"/>
      <c r="L3271" s="24"/>
      <c r="M3271" s="26"/>
      <c r="N3271" s="613"/>
      <c r="Q3271" s="26"/>
      <c r="R3271" s="613"/>
    </row>
    <row r="3272">
      <c r="A3272" s="26"/>
      <c r="B3272" s="24"/>
      <c r="C3272" s="24"/>
      <c r="D3272" s="26"/>
      <c r="E3272" s="26"/>
      <c r="F3272" s="26"/>
      <c r="G3272" s="24"/>
      <c r="H3272" s="611"/>
      <c r="I3272" s="611"/>
      <c r="J3272" s="612"/>
      <c r="K3272" s="26"/>
      <c r="L3272" s="24"/>
      <c r="M3272" s="26"/>
      <c r="N3272" s="613"/>
      <c r="Q3272" s="26"/>
      <c r="R3272" s="613"/>
    </row>
    <row r="3273">
      <c r="A3273" s="26"/>
      <c r="B3273" s="24"/>
      <c r="C3273" s="24"/>
      <c r="D3273" s="26"/>
      <c r="E3273" s="26"/>
      <c r="F3273" s="26"/>
      <c r="G3273" s="24"/>
      <c r="H3273" s="611"/>
      <c r="I3273" s="611"/>
      <c r="J3273" s="612"/>
      <c r="K3273" s="26"/>
      <c r="L3273" s="24"/>
      <c r="M3273" s="26"/>
      <c r="N3273" s="613"/>
      <c r="Q3273" s="26"/>
      <c r="R3273" s="613"/>
    </row>
    <row r="3274">
      <c r="A3274" s="26"/>
      <c r="B3274" s="24"/>
      <c r="C3274" s="24"/>
      <c r="D3274" s="26"/>
      <c r="E3274" s="26"/>
      <c r="F3274" s="26"/>
      <c r="G3274" s="24"/>
      <c r="H3274" s="611"/>
      <c r="I3274" s="611"/>
      <c r="J3274" s="612"/>
      <c r="K3274" s="26"/>
      <c r="L3274" s="24"/>
      <c r="M3274" s="26"/>
      <c r="N3274" s="613"/>
      <c r="Q3274" s="26"/>
      <c r="R3274" s="613"/>
    </row>
    <row r="3275">
      <c r="A3275" s="26"/>
      <c r="B3275" s="24"/>
      <c r="C3275" s="24"/>
      <c r="D3275" s="26"/>
      <c r="E3275" s="26"/>
      <c r="F3275" s="26"/>
      <c r="G3275" s="24"/>
      <c r="H3275" s="611"/>
      <c r="I3275" s="611"/>
      <c r="J3275" s="612"/>
      <c r="K3275" s="26"/>
      <c r="L3275" s="24"/>
      <c r="M3275" s="26"/>
      <c r="N3275" s="613"/>
      <c r="Q3275" s="26"/>
      <c r="R3275" s="613"/>
    </row>
    <row r="3276">
      <c r="A3276" s="26"/>
      <c r="B3276" s="24"/>
      <c r="C3276" s="24"/>
      <c r="D3276" s="26"/>
      <c r="E3276" s="26"/>
      <c r="F3276" s="26"/>
      <c r="G3276" s="24"/>
      <c r="H3276" s="611"/>
      <c r="I3276" s="611"/>
      <c r="J3276" s="612"/>
      <c r="K3276" s="26"/>
      <c r="L3276" s="24"/>
      <c r="M3276" s="26"/>
      <c r="N3276" s="613"/>
      <c r="Q3276" s="26"/>
      <c r="R3276" s="613"/>
    </row>
    <row r="3277">
      <c r="A3277" s="26"/>
      <c r="B3277" s="24"/>
      <c r="C3277" s="24"/>
      <c r="D3277" s="26"/>
      <c r="E3277" s="26"/>
      <c r="F3277" s="26"/>
      <c r="G3277" s="24"/>
      <c r="H3277" s="611"/>
      <c r="I3277" s="611"/>
      <c r="J3277" s="612"/>
      <c r="K3277" s="26"/>
      <c r="L3277" s="24"/>
      <c r="M3277" s="26"/>
      <c r="N3277" s="613"/>
      <c r="Q3277" s="26"/>
      <c r="R3277" s="613"/>
    </row>
    <row r="3278">
      <c r="A3278" s="26"/>
      <c r="B3278" s="24"/>
      <c r="C3278" s="24"/>
      <c r="D3278" s="26"/>
      <c r="E3278" s="26"/>
      <c r="F3278" s="26"/>
      <c r="G3278" s="24"/>
      <c r="H3278" s="611"/>
      <c r="I3278" s="611"/>
      <c r="J3278" s="612"/>
      <c r="K3278" s="26"/>
      <c r="L3278" s="24"/>
      <c r="M3278" s="26"/>
      <c r="N3278" s="613"/>
      <c r="Q3278" s="26"/>
      <c r="R3278" s="613"/>
    </row>
    <row r="3279">
      <c r="A3279" s="26"/>
      <c r="B3279" s="24"/>
      <c r="C3279" s="24"/>
      <c r="D3279" s="26"/>
      <c r="E3279" s="26"/>
      <c r="F3279" s="26"/>
      <c r="G3279" s="24"/>
      <c r="H3279" s="611"/>
      <c r="I3279" s="611"/>
      <c r="J3279" s="612"/>
      <c r="K3279" s="26"/>
      <c r="L3279" s="24"/>
      <c r="M3279" s="26"/>
      <c r="N3279" s="613"/>
      <c r="Q3279" s="26"/>
      <c r="R3279" s="613"/>
    </row>
    <row r="3280">
      <c r="A3280" s="26"/>
      <c r="B3280" s="24"/>
      <c r="C3280" s="24"/>
      <c r="D3280" s="26"/>
      <c r="E3280" s="26"/>
      <c r="F3280" s="26"/>
      <c r="G3280" s="24"/>
      <c r="H3280" s="611"/>
      <c r="I3280" s="611"/>
      <c r="J3280" s="612"/>
      <c r="K3280" s="26"/>
      <c r="L3280" s="24"/>
      <c r="M3280" s="26"/>
      <c r="N3280" s="613"/>
      <c r="Q3280" s="26"/>
      <c r="R3280" s="613"/>
    </row>
    <row r="3281">
      <c r="A3281" s="26"/>
      <c r="B3281" s="24"/>
      <c r="C3281" s="24"/>
      <c r="D3281" s="26"/>
      <c r="E3281" s="26"/>
      <c r="F3281" s="26"/>
      <c r="G3281" s="24"/>
      <c r="H3281" s="611"/>
      <c r="I3281" s="611"/>
      <c r="J3281" s="612"/>
      <c r="K3281" s="26"/>
      <c r="L3281" s="24"/>
      <c r="M3281" s="26"/>
      <c r="N3281" s="613"/>
      <c r="Q3281" s="26"/>
      <c r="R3281" s="613"/>
    </row>
    <row r="3282">
      <c r="A3282" s="26"/>
      <c r="B3282" s="24"/>
      <c r="C3282" s="24"/>
      <c r="D3282" s="26"/>
      <c r="E3282" s="26"/>
      <c r="F3282" s="26"/>
      <c r="G3282" s="24"/>
      <c r="H3282" s="611"/>
      <c r="I3282" s="611"/>
      <c r="J3282" s="612"/>
      <c r="K3282" s="26"/>
      <c r="L3282" s="24"/>
      <c r="M3282" s="26"/>
      <c r="N3282" s="613"/>
      <c r="Q3282" s="26"/>
      <c r="R3282" s="613"/>
    </row>
    <row r="3283">
      <c r="A3283" s="26"/>
      <c r="B3283" s="24"/>
      <c r="C3283" s="24"/>
      <c r="D3283" s="26"/>
      <c r="E3283" s="26"/>
      <c r="F3283" s="26"/>
      <c r="G3283" s="24"/>
      <c r="H3283" s="611"/>
      <c r="I3283" s="611"/>
      <c r="J3283" s="612"/>
      <c r="K3283" s="26"/>
      <c r="L3283" s="24"/>
      <c r="M3283" s="26"/>
      <c r="N3283" s="613"/>
      <c r="Q3283" s="26"/>
      <c r="R3283" s="613"/>
    </row>
    <row r="3284">
      <c r="A3284" s="26"/>
      <c r="B3284" s="24"/>
      <c r="C3284" s="24"/>
      <c r="D3284" s="26"/>
      <c r="E3284" s="26"/>
      <c r="F3284" s="26"/>
      <c r="G3284" s="24"/>
      <c r="H3284" s="611"/>
      <c r="I3284" s="611"/>
      <c r="J3284" s="612"/>
      <c r="K3284" s="26"/>
      <c r="L3284" s="24"/>
      <c r="M3284" s="26"/>
      <c r="N3284" s="613"/>
      <c r="Q3284" s="26"/>
      <c r="R3284" s="613"/>
    </row>
    <row r="3285">
      <c r="A3285" s="26"/>
      <c r="B3285" s="24"/>
      <c r="C3285" s="24"/>
      <c r="D3285" s="26"/>
      <c r="E3285" s="26"/>
      <c r="F3285" s="26"/>
      <c r="G3285" s="24"/>
      <c r="H3285" s="611"/>
      <c r="I3285" s="611"/>
      <c r="J3285" s="612"/>
      <c r="K3285" s="26"/>
      <c r="L3285" s="24"/>
      <c r="M3285" s="26"/>
      <c r="N3285" s="613"/>
      <c r="Q3285" s="26"/>
      <c r="R3285" s="613"/>
    </row>
    <row r="3286">
      <c r="A3286" s="26"/>
      <c r="B3286" s="24"/>
      <c r="C3286" s="24"/>
      <c r="D3286" s="26"/>
      <c r="E3286" s="26"/>
      <c r="F3286" s="26"/>
      <c r="G3286" s="24"/>
      <c r="H3286" s="611"/>
      <c r="I3286" s="611"/>
      <c r="J3286" s="612"/>
      <c r="K3286" s="26"/>
      <c r="L3286" s="24"/>
      <c r="M3286" s="26"/>
      <c r="N3286" s="613"/>
      <c r="Q3286" s="26"/>
      <c r="R3286" s="613"/>
    </row>
    <row r="3287">
      <c r="A3287" s="26"/>
      <c r="B3287" s="24"/>
      <c r="C3287" s="24"/>
      <c r="D3287" s="26"/>
      <c r="E3287" s="26"/>
      <c r="F3287" s="26"/>
      <c r="G3287" s="24"/>
      <c r="H3287" s="611"/>
      <c r="I3287" s="611"/>
      <c r="J3287" s="612"/>
      <c r="K3287" s="26"/>
      <c r="L3287" s="24"/>
      <c r="M3287" s="26"/>
      <c r="N3287" s="613"/>
      <c r="Q3287" s="26"/>
      <c r="R3287" s="613"/>
    </row>
    <row r="3288">
      <c r="A3288" s="26"/>
      <c r="B3288" s="24"/>
      <c r="C3288" s="24"/>
      <c r="D3288" s="26"/>
      <c r="E3288" s="26"/>
      <c r="F3288" s="26"/>
      <c r="G3288" s="24"/>
      <c r="H3288" s="611"/>
      <c r="I3288" s="611"/>
      <c r="J3288" s="612"/>
      <c r="K3288" s="26"/>
      <c r="L3288" s="24"/>
      <c r="M3288" s="26"/>
      <c r="N3288" s="613"/>
      <c r="Q3288" s="26"/>
      <c r="R3288" s="613"/>
    </row>
    <row r="3289">
      <c r="A3289" s="26"/>
      <c r="B3289" s="24"/>
      <c r="C3289" s="24"/>
      <c r="D3289" s="26"/>
      <c r="E3289" s="26"/>
      <c r="F3289" s="26"/>
      <c r="G3289" s="24"/>
      <c r="H3289" s="611"/>
      <c r="I3289" s="611"/>
      <c r="J3289" s="612"/>
      <c r="K3289" s="26"/>
      <c r="L3289" s="24"/>
      <c r="M3289" s="26"/>
      <c r="N3289" s="613"/>
      <c r="Q3289" s="26"/>
      <c r="R3289" s="613"/>
    </row>
    <row r="3290">
      <c r="A3290" s="26"/>
      <c r="B3290" s="24"/>
      <c r="C3290" s="24"/>
      <c r="D3290" s="26"/>
      <c r="E3290" s="26"/>
      <c r="F3290" s="26"/>
      <c r="G3290" s="24"/>
      <c r="H3290" s="611"/>
      <c r="I3290" s="611"/>
      <c r="J3290" s="612"/>
      <c r="K3290" s="26"/>
      <c r="L3290" s="24"/>
      <c r="M3290" s="26"/>
      <c r="N3290" s="613"/>
      <c r="Q3290" s="26"/>
      <c r="R3290" s="613"/>
    </row>
    <row r="3291">
      <c r="A3291" s="26"/>
      <c r="B3291" s="24"/>
      <c r="C3291" s="24"/>
      <c r="D3291" s="26"/>
      <c r="E3291" s="26"/>
      <c r="F3291" s="26"/>
      <c r="G3291" s="24"/>
      <c r="H3291" s="611"/>
      <c r="I3291" s="611"/>
      <c r="J3291" s="612"/>
      <c r="K3291" s="26"/>
      <c r="L3291" s="24"/>
      <c r="M3291" s="26"/>
      <c r="N3291" s="613"/>
      <c r="Q3291" s="26"/>
      <c r="R3291" s="613"/>
    </row>
    <row r="3292">
      <c r="A3292" s="26"/>
      <c r="B3292" s="24"/>
      <c r="C3292" s="24"/>
      <c r="D3292" s="26"/>
      <c r="E3292" s="26"/>
      <c r="F3292" s="26"/>
      <c r="G3292" s="24"/>
      <c r="H3292" s="611"/>
      <c r="I3292" s="611"/>
      <c r="J3292" s="612"/>
      <c r="K3292" s="26"/>
      <c r="L3292" s="24"/>
      <c r="M3292" s="26"/>
      <c r="N3292" s="613"/>
      <c r="Q3292" s="26"/>
      <c r="R3292" s="613"/>
    </row>
    <row r="3293">
      <c r="A3293" s="26"/>
      <c r="B3293" s="24"/>
      <c r="C3293" s="24"/>
      <c r="D3293" s="26"/>
      <c r="E3293" s="26"/>
      <c r="F3293" s="26"/>
      <c r="G3293" s="24"/>
      <c r="H3293" s="611"/>
      <c r="I3293" s="611"/>
      <c r="J3293" s="612"/>
      <c r="K3293" s="26"/>
      <c r="L3293" s="24"/>
      <c r="M3293" s="26"/>
      <c r="N3293" s="613"/>
      <c r="Q3293" s="26"/>
      <c r="R3293" s="613"/>
    </row>
    <row r="3294">
      <c r="A3294" s="26"/>
      <c r="B3294" s="24"/>
      <c r="C3294" s="24"/>
      <c r="D3294" s="26"/>
      <c r="E3294" s="26"/>
      <c r="F3294" s="26"/>
      <c r="G3294" s="24"/>
      <c r="H3294" s="611"/>
      <c r="I3294" s="611"/>
      <c r="J3294" s="612"/>
      <c r="K3294" s="26"/>
      <c r="L3294" s="24"/>
      <c r="M3294" s="26"/>
      <c r="N3294" s="613"/>
      <c r="Q3294" s="26"/>
      <c r="R3294" s="613"/>
    </row>
    <row r="3295">
      <c r="A3295" s="26"/>
      <c r="B3295" s="24"/>
      <c r="C3295" s="24"/>
      <c r="D3295" s="26"/>
      <c r="E3295" s="26"/>
      <c r="F3295" s="26"/>
      <c r="G3295" s="24"/>
      <c r="H3295" s="611"/>
      <c r="I3295" s="611"/>
      <c r="J3295" s="612"/>
      <c r="K3295" s="26"/>
      <c r="L3295" s="24"/>
      <c r="M3295" s="26"/>
      <c r="N3295" s="613"/>
      <c r="Q3295" s="26"/>
      <c r="R3295" s="613"/>
    </row>
    <row r="3296">
      <c r="A3296" s="26"/>
      <c r="B3296" s="24"/>
      <c r="C3296" s="24"/>
      <c r="D3296" s="26"/>
      <c r="E3296" s="26"/>
      <c r="F3296" s="26"/>
      <c r="G3296" s="24"/>
      <c r="H3296" s="611"/>
      <c r="I3296" s="611"/>
      <c r="J3296" s="612"/>
      <c r="K3296" s="26"/>
      <c r="L3296" s="24"/>
      <c r="M3296" s="26"/>
      <c r="N3296" s="613"/>
      <c r="Q3296" s="26"/>
      <c r="R3296" s="613"/>
    </row>
    <row r="3297">
      <c r="A3297" s="26"/>
      <c r="B3297" s="24"/>
      <c r="C3297" s="24"/>
      <c r="D3297" s="26"/>
      <c r="E3297" s="26"/>
      <c r="F3297" s="26"/>
      <c r="G3297" s="24"/>
      <c r="H3297" s="611"/>
      <c r="I3297" s="611"/>
      <c r="J3297" s="612"/>
      <c r="K3297" s="26"/>
      <c r="L3297" s="24"/>
      <c r="M3297" s="26"/>
      <c r="N3297" s="613"/>
      <c r="Q3297" s="26"/>
      <c r="R3297" s="613"/>
    </row>
    <row r="3298">
      <c r="A3298" s="26"/>
      <c r="B3298" s="24"/>
      <c r="C3298" s="24"/>
      <c r="D3298" s="26"/>
      <c r="E3298" s="26"/>
      <c r="F3298" s="26"/>
      <c r="G3298" s="24"/>
      <c r="H3298" s="611"/>
      <c r="I3298" s="611"/>
      <c r="J3298" s="612"/>
      <c r="K3298" s="26"/>
      <c r="L3298" s="24"/>
      <c r="M3298" s="26"/>
      <c r="N3298" s="613"/>
      <c r="Q3298" s="26"/>
      <c r="R3298" s="613"/>
    </row>
    <row r="3299">
      <c r="A3299" s="26"/>
      <c r="B3299" s="24"/>
      <c r="C3299" s="24"/>
      <c r="D3299" s="26"/>
      <c r="E3299" s="26"/>
      <c r="F3299" s="26"/>
      <c r="G3299" s="24"/>
      <c r="H3299" s="611"/>
      <c r="I3299" s="611"/>
      <c r="J3299" s="612"/>
      <c r="K3299" s="26"/>
      <c r="L3299" s="24"/>
      <c r="M3299" s="26"/>
      <c r="N3299" s="613"/>
      <c r="Q3299" s="26"/>
      <c r="R3299" s="613"/>
    </row>
    <row r="3300">
      <c r="A3300" s="26"/>
      <c r="B3300" s="24"/>
      <c r="C3300" s="24"/>
      <c r="D3300" s="26"/>
      <c r="E3300" s="26"/>
      <c r="F3300" s="26"/>
      <c r="G3300" s="24"/>
      <c r="H3300" s="611"/>
      <c r="I3300" s="611"/>
      <c r="J3300" s="612"/>
      <c r="K3300" s="26"/>
      <c r="L3300" s="24"/>
      <c r="M3300" s="26"/>
      <c r="N3300" s="613"/>
      <c r="Q3300" s="26"/>
      <c r="R3300" s="613"/>
    </row>
    <row r="3301">
      <c r="A3301" s="26"/>
      <c r="B3301" s="24"/>
      <c r="C3301" s="24"/>
      <c r="D3301" s="26"/>
      <c r="E3301" s="26"/>
      <c r="F3301" s="26"/>
      <c r="G3301" s="24"/>
      <c r="H3301" s="611"/>
      <c r="I3301" s="611"/>
      <c r="J3301" s="612"/>
      <c r="K3301" s="26"/>
      <c r="L3301" s="24"/>
      <c r="M3301" s="26"/>
      <c r="N3301" s="613"/>
      <c r="Q3301" s="26"/>
      <c r="R3301" s="613"/>
    </row>
    <row r="3302">
      <c r="A3302" s="26"/>
      <c r="B3302" s="24"/>
      <c r="C3302" s="24"/>
      <c r="D3302" s="26"/>
      <c r="E3302" s="26"/>
      <c r="F3302" s="26"/>
      <c r="G3302" s="24"/>
      <c r="H3302" s="611"/>
      <c r="I3302" s="611"/>
      <c r="J3302" s="612"/>
      <c r="K3302" s="26"/>
      <c r="L3302" s="24"/>
      <c r="M3302" s="26"/>
      <c r="N3302" s="613"/>
      <c r="Q3302" s="26"/>
      <c r="R3302" s="613"/>
    </row>
    <row r="3303">
      <c r="A3303" s="26"/>
      <c r="B3303" s="24"/>
      <c r="C3303" s="24"/>
      <c r="D3303" s="26"/>
      <c r="E3303" s="26"/>
      <c r="F3303" s="26"/>
      <c r="G3303" s="24"/>
      <c r="H3303" s="611"/>
      <c r="I3303" s="611"/>
      <c r="J3303" s="612"/>
      <c r="K3303" s="26"/>
      <c r="L3303" s="24"/>
      <c r="M3303" s="26"/>
      <c r="N3303" s="613"/>
      <c r="Q3303" s="26"/>
      <c r="R3303" s="613"/>
    </row>
    <row r="3304">
      <c r="A3304" s="26"/>
      <c r="B3304" s="24"/>
      <c r="C3304" s="24"/>
      <c r="D3304" s="26"/>
      <c r="E3304" s="26"/>
      <c r="F3304" s="26"/>
      <c r="G3304" s="24"/>
      <c r="H3304" s="611"/>
      <c r="I3304" s="611"/>
      <c r="J3304" s="612"/>
      <c r="K3304" s="26"/>
      <c r="L3304" s="24"/>
      <c r="M3304" s="26"/>
      <c r="N3304" s="613"/>
      <c r="Q3304" s="26"/>
      <c r="R3304" s="613"/>
    </row>
    <row r="3305">
      <c r="A3305" s="26"/>
      <c r="B3305" s="24"/>
      <c r="C3305" s="24"/>
      <c r="D3305" s="26"/>
      <c r="E3305" s="26"/>
      <c r="F3305" s="26"/>
      <c r="G3305" s="24"/>
      <c r="H3305" s="611"/>
      <c r="I3305" s="611"/>
      <c r="J3305" s="612"/>
      <c r="K3305" s="26"/>
      <c r="L3305" s="24"/>
      <c r="M3305" s="26"/>
      <c r="N3305" s="613"/>
      <c r="Q3305" s="26"/>
      <c r="R3305" s="613"/>
    </row>
    <row r="3306">
      <c r="A3306" s="26"/>
      <c r="B3306" s="24"/>
      <c r="C3306" s="24"/>
      <c r="D3306" s="26"/>
      <c r="E3306" s="26"/>
      <c r="F3306" s="26"/>
      <c r="G3306" s="24"/>
      <c r="H3306" s="611"/>
      <c r="I3306" s="611"/>
      <c r="J3306" s="612"/>
      <c r="K3306" s="26"/>
      <c r="L3306" s="24"/>
      <c r="M3306" s="26"/>
      <c r="N3306" s="613"/>
      <c r="Q3306" s="26"/>
      <c r="R3306" s="613"/>
    </row>
    <row r="3307">
      <c r="A3307" s="26"/>
      <c r="B3307" s="24"/>
      <c r="C3307" s="24"/>
      <c r="D3307" s="26"/>
      <c r="E3307" s="26"/>
      <c r="F3307" s="26"/>
      <c r="G3307" s="24"/>
      <c r="H3307" s="611"/>
      <c r="I3307" s="611"/>
      <c r="J3307" s="612"/>
      <c r="K3307" s="26"/>
      <c r="L3307" s="24"/>
      <c r="M3307" s="26"/>
      <c r="N3307" s="613"/>
      <c r="Q3307" s="26"/>
      <c r="R3307" s="613"/>
    </row>
    <row r="3308">
      <c r="A3308" s="26"/>
      <c r="B3308" s="24"/>
      <c r="C3308" s="24"/>
      <c r="D3308" s="26"/>
      <c r="E3308" s="26"/>
      <c r="F3308" s="26"/>
      <c r="G3308" s="24"/>
      <c r="H3308" s="611"/>
      <c r="I3308" s="611"/>
      <c r="J3308" s="612"/>
      <c r="K3308" s="26"/>
      <c r="L3308" s="24"/>
      <c r="M3308" s="26"/>
      <c r="N3308" s="613"/>
      <c r="Q3308" s="26"/>
      <c r="R3308" s="613"/>
    </row>
    <row r="3309">
      <c r="A3309" s="26"/>
      <c r="B3309" s="24"/>
      <c r="C3309" s="24"/>
      <c r="D3309" s="26"/>
      <c r="E3309" s="26"/>
      <c r="F3309" s="26"/>
      <c r="G3309" s="24"/>
      <c r="H3309" s="611"/>
      <c r="I3309" s="611"/>
      <c r="J3309" s="612"/>
      <c r="K3309" s="26"/>
      <c r="L3309" s="24"/>
      <c r="M3309" s="26"/>
      <c r="N3309" s="613"/>
      <c r="Q3309" s="26"/>
      <c r="R3309" s="613"/>
    </row>
    <row r="3310">
      <c r="A3310" s="26"/>
      <c r="B3310" s="24"/>
      <c r="C3310" s="24"/>
      <c r="D3310" s="26"/>
      <c r="E3310" s="26"/>
      <c r="F3310" s="26"/>
      <c r="G3310" s="24"/>
      <c r="H3310" s="611"/>
      <c r="I3310" s="611"/>
      <c r="J3310" s="612"/>
      <c r="K3310" s="26"/>
      <c r="L3310" s="24"/>
      <c r="M3310" s="26"/>
      <c r="N3310" s="613"/>
      <c r="Q3310" s="26"/>
      <c r="R3310" s="613"/>
    </row>
    <row r="3311">
      <c r="A3311" s="26"/>
      <c r="B3311" s="24"/>
      <c r="C3311" s="24"/>
      <c r="D3311" s="26"/>
      <c r="E3311" s="26"/>
      <c r="F3311" s="26"/>
      <c r="G3311" s="24"/>
      <c r="H3311" s="611"/>
      <c r="I3311" s="611"/>
      <c r="J3311" s="612"/>
      <c r="K3311" s="26"/>
      <c r="L3311" s="24"/>
      <c r="M3311" s="26"/>
      <c r="N3311" s="613"/>
      <c r="Q3311" s="26"/>
      <c r="R3311" s="613"/>
    </row>
    <row r="3312">
      <c r="A3312" s="26"/>
      <c r="B3312" s="24"/>
      <c r="C3312" s="24"/>
      <c r="D3312" s="26"/>
      <c r="E3312" s="26"/>
      <c r="F3312" s="26"/>
      <c r="G3312" s="24"/>
      <c r="H3312" s="611"/>
      <c r="I3312" s="611"/>
      <c r="J3312" s="612"/>
      <c r="K3312" s="26"/>
      <c r="L3312" s="24"/>
      <c r="M3312" s="26"/>
      <c r="N3312" s="613"/>
      <c r="Q3312" s="26"/>
      <c r="R3312" s="613"/>
    </row>
    <row r="3313">
      <c r="A3313" s="26"/>
      <c r="B3313" s="24"/>
      <c r="C3313" s="24"/>
      <c r="D3313" s="26"/>
      <c r="E3313" s="26"/>
      <c r="F3313" s="26"/>
      <c r="G3313" s="24"/>
      <c r="H3313" s="611"/>
      <c r="I3313" s="611"/>
      <c r="J3313" s="612"/>
      <c r="K3313" s="26"/>
      <c r="L3313" s="24"/>
      <c r="M3313" s="26"/>
      <c r="N3313" s="613"/>
      <c r="Q3313" s="26"/>
      <c r="R3313" s="613"/>
    </row>
    <row r="3314">
      <c r="A3314" s="26"/>
      <c r="B3314" s="24"/>
      <c r="C3314" s="24"/>
      <c r="D3314" s="26"/>
      <c r="E3314" s="26"/>
      <c r="F3314" s="26"/>
      <c r="G3314" s="24"/>
      <c r="H3314" s="611"/>
      <c r="I3314" s="611"/>
      <c r="J3314" s="612"/>
      <c r="K3314" s="26"/>
      <c r="L3314" s="24"/>
      <c r="M3314" s="26"/>
      <c r="N3314" s="613"/>
      <c r="Q3314" s="26"/>
      <c r="R3314" s="613"/>
    </row>
    <row r="3315">
      <c r="A3315" s="26"/>
      <c r="B3315" s="24"/>
      <c r="C3315" s="24"/>
      <c r="D3315" s="26"/>
      <c r="E3315" s="26"/>
      <c r="F3315" s="26"/>
      <c r="G3315" s="24"/>
      <c r="H3315" s="611"/>
      <c r="I3315" s="611"/>
      <c r="J3315" s="612"/>
      <c r="K3315" s="26"/>
      <c r="L3315" s="24"/>
      <c r="M3315" s="26"/>
      <c r="N3315" s="613"/>
      <c r="Q3315" s="26"/>
      <c r="R3315" s="613"/>
    </row>
    <row r="3316">
      <c r="A3316" s="26"/>
      <c r="B3316" s="24"/>
      <c r="C3316" s="24"/>
      <c r="D3316" s="26"/>
      <c r="E3316" s="26"/>
      <c r="F3316" s="26"/>
      <c r="G3316" s="24"/>
      <c r="H3316" s="611"/>
      <c r="I3316" s="611"/>
      <c r="J3316" s="612"/>
      <c r="K3316" s="26"/>
      <c r="L3316" s="24"/>
      <c r="M3316" s="26"/>
      <c r="N3316" s="613"/>
      <c r="Q3316" s="26"/>
      <c r="R3316" s="613"/>
    </row>
    <row r="3317">
      <c r="A3317" s="26"/>
      <c r="B3317" s="24"/>
      <c r="C3317" s="24"/>
      <c r="D3317" s="26"/>
      <c r="E3317" s="26"/>
      <c r="F3317" s="26"/>
      <c r="G3317" s="24"/>
      <c r="H3317" s="611"/>
      <c r="I3317" s="611"/>
      <c r="J3317" s="612"/>
      <c r="K3317" s="26"/>
      <c r="L3317" s="24"/>
      <c r="M3317" s="26"/>
      <c r="N3317" s="613"/>
      <c r="Q3317" s="26"/>
      <c r="R3317" s="613"/>
    </row>
    <row r="3318">
      <c r="A3318" s="26"/>
      <c r="B3318" s="24"/>
      <c r="C3318" s="24"/>
      <c r="D3318" s="26"/>
      <c r="E3318" s="26"/>
      <c r="F3318" s="26"/>
      <c r="G3318" s="24"/>
      <c r="H3318" s="611"/>
      <c r="I3318" s="611"/>
      <c r="J3318" s="612"/>
      <c r="K3318" s="26"/>
      <c r="L3318" s="24"/>
      <c r="M3318" s="26"/>
      <c r="N3318" s="613"/>
      <c r="Q3318" s="26"/>
      <c r="R3318" s="613"/>
    </row>
    <row r="3319">
      <c r="A3319" s="26"/>
      <c r="B3319" s="24"/>
      <c r="C3319" s="24"/>
      <c r="D3319" s="26"/>
      <c r="E3319" s="26"/>
      <c r="F3319" s="26"/>
      <c r="G3319" s="24"/>
      <c r="H3319" s="611"/>
      <c r="I3319" s="611"/>
      <c r="J3319" s="612"/>
      <c r="K3319" s="26"/>
      <c r="L3319" s="24"/>
      <c r="M3319" s="26"/>
      <c r="N3319" s="613"/>
      <c r="Q3319" s="26"/>
      <c r="R3319" s="613"/>
    </row>
    <row r="3320">
      <c r="A3320" s="26"/>
      <c r="B3320" s="24"/>
      <c r="C3320" s="24"/>
      <c r="D3320" s="26"/>
      <c r="E3320" s="26"/>
      <c r="F3320" s="26"/>
      <c r="G3320" s="24"/>
      <c r="H3320" s="611"/>
      <c r="I3320" s="611"/>
      <c r="J3320" s="612"/>
      <c r="K3320" s="26"/>
      <c r="L3320" s="24"/>
      <c r="M3320" s="26"/>
      <c r="N3320" s="613"/>
      <c r="Q3320" s="26"/>
      <c r="R3320" s="613"/>
    </row>
    <row r="3321">
      <c r="A3321" s="26"/>
      <c r="B3321" s="24"/>
      <c r="C3321" s="24"/>
      <c r="D3321" s="26"/>
      <c r="E3321" s="26"/>
      <c r="F3321" s="26"/>
      <c r="G3321" s="24"/>
      <c r="H3321" s="611"/>
      <c r="I3321" s="611"/>
      <c r="J3321" s="612"/>
      <c r="K3321" s="26"/>
      <c r="L3321" s="24"/>
      <c r="M3321" s="26"/>
      <c r="N3321" s="613"/>
      <c r="Q3321" s="26"/>
      <c r="R3321" s="613"/>
    </row>
    <row r="3322">
      <c r="A3322" s="26"/>
      <c r="B3322" s="24"/>
      <c r="C3322" s="24"/>
      <c r="D3322" s="26"/>
      <c r="E3322" s="26"/>
      <c r="F3322" s="26"/>
      <c r="G3322" s="24"/>
      <c r="H3322" s="611"/>
      <c r="I3322" s="611"/>
      <c r="J3322" s="612"/>
      <c r="K3322" s="26"/>
      <c r="L3322" s="24"/>
      <c r="M3322" s="26"/>
      <c r="N3322" s="613"/>
      <c r="Q3322" s="26"/>
      <c r="R3322" s="613"/>
    </row>
    <row r="3323">
      <c r="A3323" s="26"/>
      <c r="B3323" s="24"/>
      <c r="C3323" s="24"/>
      <c r="D3323" s="26"/>
      <c r="E3323" s="26"/>
      <c r="F3323" s="26"/>
      <c r="G3323" s="24"/>
      <c r="H3323" s="611"/>
      <c r="I3323" s="611"/>
      <c r="J3323" s="612"/>
      <c r="K3323" s="26"/>
      <c r="L3323" s="24"/>
      <c r="M3323" s="26"/>
      <c r="N3323" s="613"/>
      <c r="Q3323" s="26"/>
      <c r="R3323" s="613"/>
    </row>
    <row r="3324">
      <c r="A3324" s="26"/>
      <c r="B3324" s="24"/>
      <c r="C3324" s="24"/>
      <c r="D3324" s="26"/>
      <c r="E3324" s="26"/>
      <c r="F3324" s="26"/>
      <c r="G3324" s="24"/>
      <c r="H3324" s="611"/>
      <c r="I3324" s="611"/>
      <c r="J3324" s="612"/>
      <c r="K3324" s="26"/>
      <c r="L3324" s="24"/>
      <c r="M3324" s="26"/>
      <c r="N3324" s="613"/>
      <c r="Q3324" s="26"/>
      <c r="R3324" s="613"/>
    </row>
    <row r="3325">
      <c r="A3325" s="26"/>
      <c r="B3325" s="24"/>
      <c r="C3325" s="24"/>
      <c r="D3325" s="26"/>
      <c r="E3325" s="26"/>
      <c r="F3325" s="26"/>
      <c r="G3325" s="24"/>
      <c r="H3325" s="611"/>
      <c r="I3325" s="611"/>
      <c r="J3325" s="612"/>
      <c r="K3325" s="26"/>
      <c r="L3325" s="24"/>
      <c r="M3325" s="26"/>
      <c r="N3325" s="613"/>
      <c r="Q3325" s="26"/>
      <c r="R3325" s="613"/>
    </row>
    <row r="3326">
      <c r="A3326" s="26"/>
      <c r="B3326" s="24"/>
      <c r="C3326" s="24"/>
      <c r="D3326" s="26"/>
      <c r="E3326" s="26"/>
      <c r="F3326" s="26"/>
      <c r="G3326" s="24"/>
      <c r="H3326" s="611"/>
      <c r="I3326" s="611"/>
      <c r="J3326" s="612"/>
      <c r="K3326" s="26"/>
      <c r="L3326" s="24"/>
      <c r="M3326" s="26"/>
      <c r="N3326" s="613"/>
      <c r="Q3326" s="26"/>
      <c r="R3326" s="613"/>
    </row>
    <row r="3327">
      <c r="A3327" s="26"/>
      <c r="B3327" s="24"/>
      <c r="C3327" s="24"/>
      <c r="D3327" s="26"/>
      <c r="E3327" s="26"/>
      <c r="F3327" s="26"/>
      <c r="G3327" s="24"/>
      <c r="H3327" s="611"/>
      <c r="I3327" s="611"/>
      <c r="J3327" s="612"/>
      <c r="K3327" s="26"/>
      <c r="L3327" s="24"/>
      <c r="M3327" s="26"/>
      <c r="N3327" s="613"/>
      <c r="Q3327" s="26"/>
      <c r="R3327" s="613"/>
    </row>
    <row r="3328">
      <c r="A3328" s="26"/>
      <c r="B3328" s="24"/>
      <c r="C3328" s="24"/>
      <c r="D3328" s="26"/>
      <c r="E3328" s="26"/>
      <c r="F3328" s="26"/>
      <c r="G3328" s="24"/>
      <c r="H3328" s="611"/>
      <c r="I3328" s="611"/>
      <c r="J3328" s="612"/>
      <c r="K3328" s="26"/>
      <c r="L3328" s="24"/>
      <c r="M3328" s="26"/>
      <c r="N3328" s="613"/>
      <c r="Q3328" s="26"/>
      <c r="R3328" s="613"/>
    </row>
    <row r="3329">
      <c r="A3329" s="26"/>
      <c r="B3329" s="24"/>
      <c r="C3329" s="24"/>
      <c r="D3329" s="26"/>
      <c r="E3329" s="26"/>
      <c r="F3329" s="26"/>
      <c r="G3329" s="24"/>
      <c r="H3329" s="611"/>
      <c r="I3329" s="611"/>
      <c r="J3329" s="612"/>
      <c r="K3329" s="26"/>
      <c r="L3329" s="24"/>
      <c r="M3329" s="26"/>
      <c r="N3329" s="613"/>
      <c r="Q3329" s="26"/>
      <c r="R3329" s="613"/>
    </row>
    <row r="3330">
      <c r="A3330" s="26"/>
      <c r="B3330" s="24"/>
      <c r="C3330" s="24"/>
      <c r="D3330" s="26"/>
      <c r="E3330" s="26"/>
      <c r="F3330" s="26"/>
      <c r="G3330" s="24"/>
      <c r="H3330" s="611"/>
      <c r="I3330" s="611"/>
      <c r="J3330" s="612"/>
      <c r="K3330" s="26"/>
      <c r="L3330" s="24"/>
      <c r="M3330" s="26"/>
      <c r="N3330" s="613"/>
      <c r="Q3330" s="26"/>
      <c r="R3330" s="613"/>
    </row>
    <row r="3331">
      <c r="A3331" s="26"/>
      <c r="B3331" s="24"/>
      <c r="C3331" s="24"/>
      <c r="D3331" s="26"/>
      <c r="E3331" s="26"/>
      <c r="F3331" s="26"/>
      <c r="G3331" s="24"/>
      <c r="H3331" s="611"/>
      <c r="I3331" s="611"/>
      <c r="J3331" s="612"/>
      <c r="K3331" s="26"/>
      <c r="L3331" s="24"/>
      <c r="M3331" s="26"/>
      <c r="N3331" s="613"/>
      <c r="Q3331" s="26"/>
      <c r="R3331" s="613"/>
    </row>
    <row r="3332">
      <c r="A3332" s="26"/>
      <c r="B3332" s="24"/>
      <c r="C3332" s="24"/>
      <c r="D3332" s="26"/>
      <c r="E3332" s="26"/>
      <c r="F3332" s="26"/>
      <c r="G3332" s="24"/>
      <c r="H3332" s="611"/>
      <c r="I3332" s="611"/>
      <c r="J3332" s="612"/>
      <c r="K3332" s="26"/>
      <c r="L3332" s="24"/>
      <c r="M3332" s="26"/>
      <c r="N3332" s="613"/>
      <c r="Q3332" s="26"/>
      <c r="R3332" s="613"/>
    </row>
    <row r="3333">
      <c r="A3333" s="26"/>
      <c r="B3333" s="24"/>
      <c r="C3333" s="24"/>
      <c r="D3333" s="26"/>
      <c r="E3333" s="26"/>
      <c r="F3333" s="26"/>
      <c r="G3333" s="24"/>
      <c r="H3333" s="611"/>
      <c r="I3333" s="611"/>
      <c r="J3333" s="612"/>
      <c r="K3333" s="26"/>
      <c r="L3333" s="24"/>
      <c r="M3333" s="26"/>
      <c r="N3333" s="613"/>
      <c r="Q3333" s="26"/>
      <c r="R3333" s="613"/>
    </row>
    <row r="3334">
      <c r="A3334" s="26"/>
      <c r="B3334" s="24"/>
      <c r="C3334" s="24"/>
      <c r="D3334" s="26"/>
      <c r="E3334" s="26"/>
      <c r="F3334" s="26"/>
      <c r="G3334" s="24"/>
      <c r="H3334" s="611"/>
      <c r="I3334" s="611"/>
      <c r="J3334" s="612"/>
      <c r="K3334" s="26"/>
      <c r="L3334" s="24"/>
      <c r="M3334" s="26"/>
      <c r="N3334" s="613"/>
      <c r="Q3334" s="26"/>
      <c r="R3334" s="613"/>
    </row>
    <row r="3335">
      <c r="A3335" s="26"/>
      <c r="B3335" s="24"/>
      <c r="C3335" s="24"/>
      <c r="D3335" s="26"/>
      <c r="E3335" s="26"/>
      <c r="F3335" s="26"/>
      <c r="G3335" s="24"/>
      <c r="H3335" s="611"/>
      <c r="I3335" s="611"/>
      <c r="J3335" s="612"/>
      <c r="K3335" s="26"/>
      <c r="L3335" s="24"/>
      <c r="M3335" s="26"/>
      <c r="N3335" s="613"/>
      <c r="Q3335" s="26"/>
      <c r="R3335" s="613"/>
    </row>
    <row r="3336">
      <c r="A3336" s="26"/>
      <c r="B3336" s="24"/>
      <c r="C3336" s="24"/>
      <c r="D3336" s="26"/>
      <c r="E3336" s="26"/>
      <c r="F3336" s="26"/>
      <c r="G3336" s="24"/>
      <c r="H3336" s="611"/>
      <c r="I3336" s="611"/>
      <c r="J3336" s="612"/>
      <c r="K3336" s="26"/>
      <c r="L3336" s="24"/>
      <c r="M3336" s="26"/>
      <c r="N3336" s="613"/>
      <c r="Q3336" s="26"/>
      <c r="R3336" s="613"/>
    </row>
    <row r="3337">
      <c r="A3337" s="26"/>
      <c r="B3337" s="24"/>
      <c r="C3337" s="24"/>
      <c r="D3337" s="26"/>
      <c r="E3337" s="26"/>
      <c r="F3337" s="26"/>
      <c r="G3337" s="24"/>
      <c r="H3337" s="611"/>
      <c r="I3337" s="611"/>
      <c r="J3337" s="612"/>
      <c r="K3337" s="26"/>
      <c r="L3337" s="24"/>
      <c r="M3337" s="26"/>
      <c r="N3337" s="613"/>
      <c r="Q3337" s="26"/>
      <c r="R3337" s="613"/>
    </row>
    <row r="3338">
      <c r="A3338" s="26"/>
      <c r="B3338" s="24"/>
      <c r="C3338" s="24"/>
      <c r="D3338" s="26"/>
      <c r="E3338" s="26"/>
      <c r="F3338" s="26"/>
      <c r="G3338" s="24"/>
      <c r="H3338" s="611"/>
      <c r="I3338" s="611"/>
      <c r="J3338" s="612"/>
      <c r="K3338" s="26"/>
      <c r="L3338" s="24"/>
      <c r="M3338" s="26"/>
      <c r="N3338" s="613"/>
      <c r="Q3338" s="26"/>
      <c r="R3338" s="613"/>
    </row>
    <row r="3339">
      <c r="A3339" s="26"/>
      <c r="B3339" s="24"/>
      <c r="C3339" s="24"/>
      <c r="D3339" s="26"/>
      <c r="E3339" s="26"/>
      <c r="F3339" s="26"/>
      <c r="G3339" s="24"/>
      <c r="H3339" s="611"/>
      <c r="I3339" s="611"/>
      <c r="J3339" s="612"/>
      <c r="K3339" s="26"/>
      <c r="L3339" s="24"/>
      <c r="M3339" s="26"/>
      <c r="N3339" s="613"/>
      <c r="Q3339" s="26"/>
      <c r="R3339" s="613"/>
    </row>
    <row r="3340">
      <c r="A3340" s="26"/>
      <c r="B3340" s="24"/>
      <c r="C3340" s="24"/>
      <c r="D3340" s="26"/>
      <c r="E3340" s="26"/>
      <c r="F3340" s="26"/>
      <c r="G3340" s="24"/>
      <c r="H3340" s="611"/>
      <c r="I3340" s="611"/>
      <c r="J3340" s="612"/>
      <c r="K3340" s="26"/>
      <c r="L3340" s="24"/>
      <c r="M3340" s="26"/>
      <c r="N3340" s="613"/>
      <c r="Q3340" s="26"/>
      <c r="R3340" s="613"/>
    </row>
    <row r="3341">
      <c r="A3341" s="26"/>
      <c r="B3341" s="24"/>
      <c r="C3341" s="24"/>
      <c r="D3341" s="26"/>
      <c r="E3341" s="26"/>
      <c r="F3341" s="26"/>
      <c r="G3341" s="24"/>
      <c r="H3341" s="611"/>
      <c r="I3341" s="611"/>
      <c r="J3341" s="612"/>
      <c r="K3341" s="26"/>
      <c r="L3341" s="24"/>
      <c r="M3341" s="26"/>
      <c r="N3341" s="613"/>
      <c r="Q3341" s="26"/>
      <c r="R3341" s="613"/>
    </row>
    <row r="3342">
      <c r="A3342" s="26"/>
      <c r="B3342" s="24"/>
      <c r="C3342" s="24"/>
      <c r="D3342" s="26"/>
      <c r="E3342" s="26"/>
      <c r="F3342" s="26"/>
      <c r="G3342" s="24"/>
      <c r="H3342" s="611"/>
      <c r="I3342" s="611"/>
      <c r="J3342" s="612"/>
      <c r="K3342" s="26"/>
      <c r="L3342" s="24"/>
      <c r="M3342" s="26"/>
      <c r="N3342" s="613"/>
      <c r="Q3342" s="26"/>
      <c r="R3342" s="613"/>
    </row>
    <row r="3343">
      <c r="A3343" s="26"/>
      <c r="B3343" s="24"/>
      <c r="C3343" s="24"/>
      <c r="D3343" s="26"/>
      <c r="E3343" s="26"/>
      <c r="F3343" s="26"/>
      <c r="G3343" s="24"/>
      <c r="H3343" s="611"/>
      <c r="I3343" s="611"/>
      <c r="J3343" s="612"/>
      <c r="K3343" s="26"/>
      <c r="L3343" s="24"/>
      <c r="M3343" s="26"/>
      <c r="N3343" s="613"/>
      <c r="Q3343" s="26"/>
      <c r="R3343" s="613"/>
    </row>
    <row r="3344">
      <c r="A3344" s="26"/>
      <c r="B3344" s="24"/>
      <c r="C3344" s="24"/>
      <c r="D3344" s="26"/>
      <c r="E3344" s="26"/>
      <c r="F3344" s="26"/>
      <c r="G3344" s="24"/>
      <c r="H3344" s="611"/>
      <c r="I3344" s="611"/>
      <c r="J3344" s="612"/>
      <c r="K3344" s="26"/>
      <c r="L3344" s="24"/>
      <c r="M3344" s="26"/>
      <c r="N3344" s="613"/>
      <c r="Q3344" s="26"/>
      <c r="R3344" s="613"/>
    </row>
    <row r="3345">
      <c r="A3345" s="26"/>
      <c r="B3345" s="24"/>
      <c r="C3345" s="24"/>
      <c r="D3345" s="26"/>
      <c r="E3345" s="26"/>
      <c r="F3345" s="26"/>
      <c r="G3345" s="24"/>
      <c r="H3345" s="611"/>
      <c r="I3345" s="611"/>
      <c r="J3345" s="612"/>
      <c r="K3345" s="26"/>
      <c r="L3345" s="24"/>
      <c r="M3345" s="26"/>
      <c r="N3345" s="613"/>
      <c r="Q3345" s="26"/>
      <c r="R3345" s="613"/>
    </row>
    <row r="3346">
      <c r="A3346" s="26"/>
      <c r="B3346" s="24"/>
      <c r="C3346" s="24"/>
      <c r="D3346" s="26"/>
      <c r="E3346" s="26"/>
      <c r="F3346" s="26"/>
      <c r="G3346" s="24"/>
      <c r="H3346" s="611"/>
      <c r="I3346" s="611"/>
      <c r="J3346" s="612"/>
      <c r="K3346" s="26"/>
      <c r="L3346" s="24"/>
      <c r="M3346" s="26"/>
      <c r="N3346" s="613"/>
      <c r="Q3346" s="26"/>
      <c r="R3346" s="613"/>
    </row>
    <row r="3347">
      <c r="A3347" s="26"/>
      <c r="B3347" s="24"/>
      <c r="C3347" s="24"/>
      <c r="D3347" s="26"/>
      <c r="E3347" s="26"/>
      <c r="F3347" s="26"/>
      <c r="G3347" s="24"/>
      <c r="H3347" s="611"/>
      <c r="I3347" s="611"/>
      <c r="J3347" s="612"/>
      <c r="K3347" s="26"/>
      <c r="L3347" s="24"/>
      <c r="M3347" s="26"/>
      <c r="N3347" s="613"/>
      <c r="Q3347" s="26"/>
      <c r="R3347" s="613"/>
    </row>
    <row r="3348">
      <c r="A3348" s="26"/>
      <c r="B3348" s="24"/>
      <c r="C3348" s="24"/>
      <c r="D3348" s="26"/>
      <c r="E3348" s="26"/>
      <c r="F3348" s="26"/>
      <c r="G3348" s="24"/>
      <c r="H3348" s="611"/>
      <c r="I3348" s="611"/>
      <c r="J3348" s="612"/>
      <c r="K3348" s="26"/>
      <c r="L3348" s="24"/>
      <c r="M3348" s="26"/>
      <c r="N3348" s="613"/>
      <c r="Q3348" s="26"/>
      <c r="R3348" s="613"/>
    </row>
    <row r="3349">
      <c r="A3349" s="26"/>
      <c r="B3349" s="24"/>
      <c r="C3349" s="24"/>
      <c r="D3349" s="26"/>
      <c r="E3349" s="26"/>
      <c r="F3349" s="26"/>
      <c r="G3349" s="24"/>
      <c r="H3349" s="611"/>
      <c r="I3349" s="611"/>
      <c r="J3349" s="612"/>
      <c r="K3349" s="26"/>
      <c r="L3349" s="24"/>
      <c r="M3349" s="26"/>
      <c r="N3349" s="613"/>
      <c r="Q3349" s="26"/>
      <c r="R3349" s="613"/>
    </row>
    <row r="3350">
      <c r="A3350" s="26"/>
      <c r="B3350" s="24"/>
      <c r="C3350" s="24"/>
      <c r="D3350" s="26"/>
      <c r="E3350" s="26"/>
      <c r="F3350" s="26"/>
      <c r="G3350" s="24"/>
      <c r="H3350" s="611"/>
      <c r="I3350" s="611"/>
      <c r="J3350" s="612"/>
      <c r="K3350" s="26"/>
      <c r="L3350" s="24"/>
      <c r="M3350" s="26"/>
      <c r="N3350" s="613"/>
      <c r="Q3350" s="26"/>
      <c r="R3350" s="613"/>
    </row>
    <row r="3351">
      <c r="A3351" s="26"/>
      <c r="B3351" s="24"/>
      <c r="C3351" s="24"/>
      <c r="D3351" s="26"/>
      <c r="E3351" s="26"/>
      <c r="F3351" s="26"/>
      <c r="G3351" s="24"/>
      <c r="H3351" s="611"/>
      <c r="I3351" s="611"/>
      <c r="J3351" s="612"/>
      <c r="K3351" s="26"/>
      <c r="L3351" s="24"/>
      <c r="M3351" s="26"/>
      <c r="N3351" s="613"/>
      <c r="Q3351" s="26"/>
      <c r="R3351" s="613"/>
    </row>
    <row r="3352">
      <c r="A3352" s="26"/>
      <c r="B3352" s="24"/>
      <c r="C3352" s="24"/>
      <c r="D3352" s="26"/>
      <c r="E3352" s="26"/>
      <c r="F3352" s="26"/>
      <c r="G3352" s="24"/>
      <c r="H3352" s="611"/>
      <c r="I3352" s="611"/>
      <c r="J3352" s="612"/>
      <c r="K3352" s="26"/>
      <c r="L3352" s="24"/>
      <c r="M3352" s="26"/>
      <c r="N3352" s="613"/>
      <c r="Q3352" s="26"/>
      <c r="R3352" s="613"/>
    </row>
    <row r="3353">
      <c r="A3353" s="26"/>
      <c r="B3353" s="24"/>
      <c r="C3353" s="24"/>
      <c r="D3353" s="26"/>
      <c r="E3353" s="26"/>
      <c r="F3353" s="26"/>
      <c r="G3353" s="24"/>
      <c r="H3353" s="611"/>
      <c r="I3353" s="611"/>
      <c r="J3353" s="612"/>
      <c r="K3353" s="26"/>
      <c r="L3353" s="24"/>
      <c r="M3353" s="26"/>
      <c r="N3353" s="613"/>
      <c r="Q3353" s="26"/>
      <c r="R3353" s="613"/>
    </row>
    <row r="3354">
      <c r="A3354" s="26"/>
      <c r="B3354" s="24"/>
      <c r="C3354" s="24"/>
      <c r="D3354" s="26"/>
      <c r="E3354" s="26"/>
      <c r="F3354" s="26"/>
      <c r="G3354" s="24"/>
      <c r="H3354" s="611"/>
      <c r="I3354" s="611"/>
      <c r="J3354" s="612"/>
      <c r="K3354" s="26"/>
      <c r="L3354" s="24"/>
      <c r="M3354" s="26"/>
      <c r="N3354" s="613"/>
      <c r="Q3354" s="26"/>
      <c r="R3354" s="613"/>
    </row>
    <row r="3355">
      <c r="A3355" s="26"/>
      <c r="B3355" s="24"/>
      <c r="C3355" s="24"/>
      <c r="D3355" s="26"/>
      <c r="E3355" s="26"/>
      <c r="F3355" s="26"/>
      <c r="G3355" s="24"/>
      <c r="H3355" s="611"/>
      <c r="I3355" s="611"/>
      <c r="J3355" s="612"/>
      <c r="K3355" s="26"/>
      <c r="L3355" s="24"/>
      <c r="M3355" s="26"/>
      <c r="N3355" s="613"/>
      <c r="Q3355" s="26"/>
      <c r="R3355" s="613"/>
    </row>
    <row r="3356">
      <c r="A3356" s="26"/>
      <c r="B3356" s="24"/>
      <c r="C3356" s="24"/>
      <c r="D3356" s="26"/>
      <c r="E3356" s="26"/>
      <c r="F3356" s="26"/>
      <c r="G3356" s="24"/>
      <c r="H3356" s="611"/>
      <c r="I3356" s="611"/>
      <c r="J3356" s="612"/>
      <c r="K3356" s="26"/>
      <c r="L3356" s="24"/>
      <c r="M3356" s="26"/>
      <c r="N3356" s="613"/>
      <c r="Q3356" s="26"/>
      <c r="R3356" s="613"/>
    </row>
    <row r="3357">
      <c r="A3357" s="26"/>
      <c r="B3357" s="24"/>
      <c r="C3357" s="24"/>
      <c r="D3357" s="26"/>
      <c r="E3357" s="26"/>
      <c r="F3357" s="26"/>
      <c r="G3357" s="24"/>
      <c r="H3357" s="611"/>
      <c r="I3357" s="611"/>
      <c r="J3357" s="612"/>
      <c r="K3357" s="26"/>
      <c r="L3357" s="24"/>
      <c r="M3357" s="26"/>
      <c r="N3357" s="613"/>
      <c r="Q3357" s="26"/>
      <c r="R3357" s="613"/>
    </row>
    <row r="3358">
      <c r="A3358" s="26"/>
      <c r="B3358" s="24"/>
      <c r="C3358" s="24"/>
      <c r="D3358" s="26"/>
      <c r="E3358" s="26"/>
      <c r="F3358" s="26"/>
      <c r="G3358" s="24"/>
      <c r="H3358" s="611"/>
      <c r="I3358" s="611"/>
      <c r="J3358" s="612"/>
      <c r="K3358" s="26"/>
      <c r="L3358" s="24"/>
      <c r="M3358" s="26"/>
      <c r="N3358" s="613"/>
      <c r="Q3358" s="26"/>
      <c r="R3358" s="613"/>
    </row>
    <row r="3359">
      <c r="A3359" s="26"/>
      <c r="B3359" s="24"/>
      <c r="C3359" s="24"/>
      <c r="D3359" s="26"/>
      <c r="E3359" s="26"/>
      <c r="F3359" s="26"/>
      <c r="G3359" s="24"/>
      <c r="H3359" s="611"/>
      <c r="I3359" s="611"/>
      <c r="J3359" s="612"/>
      <c r="K3359" s="26"/>
      <c r="L3359" s="24"/>
      <c r="M3359" s="26"/>
      <c r="N3359" s="613"/>
      <c r="Q3359" s="26"/>
      <c r="R3359" s="613"/>
    </row>
    <row r="3360">
      <c r="A3360" s="26"/>
      <c r="B3360" s="24"/>
      <c r="C3360" s="24"/>
      <c r="D3360" s="26"/>
      <c r="E3360" s="26"/>
      <c r="F3360" s="26"/>
      <c r="G3360" s="24"/>
      <c r="H3360" s="611"/>
      <c r="I3360" s="611"/>
      <c r="J3360" s="612"/>
      <c r="K3360" s="26"/>
      <c r="L3360" s="24"/>
      <c r="M3360" s="26"/>
      <c r="N3360" s="613"/>
      <c r="Q3360" s="26"/>
      <c r="R3360" s="613"/>
    </row>
    <row r="3361">
      <c r="A3361" s="26"/>
      <c r="B3361" s="24"/>
      <c r="C3361" s="24"/>
      <c r="D3361" s="26"/>
      <c r="E3361" s="26"/>
      <c r="F3361" s="26"/>
      <c r="G3361" s="24"/>
      <c r="H3361" s="611"/>
      <c r="I3361" s="611"/>
      <c r="J3361" s="612"/>
      <c r="K3361" s="26"/>
      <c r="L3361" s="24"/>
      <c r="M3361" s="26"/>
      <c r="N3361" s="613"/>
      <c r="Q3361" s="26"/>
      <c r="R3361" s="613"/>
    </row>
    <row r="3362">
      <c r="A3362" s="26"/>
      <c r="B3362" s="24"/>
      <c r="C3362" s="24"/>
      <c r="D3362" s="26"/>
      <c r="E3362" s="26"/>
      <c r="F3362" s="26"/>
      <c r="G3362" s="24"/>
      <c r="H3362" s="611"/>
      <c r="I3362" s="611"/>
      <c r="J3362" s="612"/>
      <c r="K3362" s="26"/>
      <c r="L3362" s="24"/>
      <c r="M3362" s="26"/>
      <c r="N3362" s="613"/>
      <c r="Q3362" s="26"/>
      <c r="R3362" s="613"/>
    </row>
    <row r="3363">
      <c r="A3363" s="26"/>
      <c r="B3363" s="24"/>
      <c r="C3363" s="24"/>
      <c r="D3363" s="26"/>
      <c r="E3363" s="26"/>
      <c r="F3363" s="26"/>
      <c r="G3363" s="24"/>
      <c r="H3363" s="611"/>
      <c r="I3363" s="611"/>
      <c r="J3363" s="612"/>
      <c r="K3363" s="26"/>
      <c r="L3363" s="24"/>
      <c r="M3363" s="26"/>
      <c r="N3363" s="613"/>
      <c r="Q3363" s="26"/>
      <c r="R3363" s="613"/>
    </row>
    <row r="3364">
      <c r="A3364" s="26"/>
      <c r="B3364" s="24"/>
      <c r="C3364" s="24"/>
      <c r="D3364" s="26"/>
      <c r="E3364" s="26"/>
      <c r="F3364" s="26"/>
      <c r="G3364" s="24"/>
      <c r="H3364" s="611"/>
      <c r="I3364" s="611"/>
      <c r="J3364" s="612"/>
      <c r="K3364" s="26"/>
      <c r="L3364" s="24"/>
      <c r="M3364" s="26"/>
      <c r="N3364" s="613"/>
      <c r="Q3364" s="26"/>
      <c r="R3364" s="613"/>
    </row>
    <row r="3365">
      <c r="A3365" s="26"/>
      <c r="B3365" s="24"/>
      <c r="C3365" s="24"/>
      <c r="D3365" s="26"/>
      <c r="E3365" s="26"/>
      <c r="F3365" s="26"/>
      <c r="G3365" s="24"/>
      <c r="H3365" s="611"/>
      <c r="I3365" s="611"/>
      <c r="J3365" s="612"/>
      <c r="K3365" s="26"/>
      <c r="L3365" s="24"/>
      <c r="M3365" s="26"/>
      <c r="N3365" s="613"/>
      <c r="Q3365" s="26"/>
      <c r="R3365" s="613"/>
    </row>
    <row r="3366">
      <c r="A3366" s="26"/>
      <c r="B3366" s="24"/>
      <c r="C3366" s="24"/>
      <c r="D3366" s="26"/>
      <c r="E3366" s="26"/>
      <c r="F3366" s="26"/>
      <c r="G3366" s="24"/>
      <c r="H3366" s="611"/>
      <c r="I3366" s="611"/>
      <c r="J3366" s="612"/>
      <c r="K3366" s="26"/>
      <c r="L3366" s="24"/>
      <c r="M3366" s="26"/>
      <c r="N3366" s="613"/>
      <c r="Q3366" s="26"/>
      <c r="R3366" s="613"/>
    </row>
    <row r="3367">
      <c r="A3367" s="26"/>
      <c r="B3367" s="24"/>
      <c r="C3367" s="24"/>
      <c r="D3367" s="26"/>
      <c r="E3367" s="26"/>
      <c r="F3367" s="26"/>
      <c r="G3367" s="24"/>
      <c r="H3367" s="611"/>
      <c r="I3367" s="611"/>
      <c r="J3367" s="612"/>
      <c r="K3367" s="26"/>
      <c r="L3367" s="24"/>
      <c r="M3367" s="26"/>
      <c r="N3367" s="613"/>
      <c r="Q3367" s="26"/>
      <c r="R3367" s="613"/>
    </row>
    <row r="3368">
      <c r="A3368" s="26"/>
      <c r="B3368" s="24"/>
      <c r="C3368" s="24"/>
      <c r="D3368" s="26"/>
      <c r="E3368" s="26"/>
      <c r="F3368" s="26"/>
      <c r="G3368" s="24"/>
      <c r="H3368" s="611"/>
      <c r="I3368" s="611"/>
      <c r="J3368" s="612"/>
      <c r="K3368" s="26"/>
      <c r="L3368" s="24"/>
      <c r="M3368" s="26"/>
      <c r="N3368" s="613"/>
      <c r="Q3368" s="26"/>
      <c r="R3368" s="613"/>
    </row>
    <row r="3369">
      <c r="A3369" s="26"/>
      <c r="B3369" s="24"/>
      <c r="C3369" s="24"/>
      <c r="D3369" s="26"/>
      <c r="E3369" s="26"/>
      <c r="F3369" s="26"/>
      <c r="G3369" s="24"/>
      <c r="H3369" s="611"/>
      <c r="I3369" s="611"/>
      <c r="J3369" s="612"/>
      <c r="K3369" s="26"/>
      <c r="L3369" s="24"/>
      <c r="M3369" s="26"/>
      <c r="N3369" s="613"/>
      <c r="Q3369" s="26"/>
      <c r="R3369" s="613"/>
    </row>
    <row r="3370">
      <c r="A3370" s="26"/>
      <c r="B3370" s="24"/>
      <c r="C3370" s="24"/>
      <c r="D3370" s="26"/>
      <c r="E3370" s="26"/>
      <c r="F3370" s="26"/>
      <c r="G3370" s="24"/>
      <c r="H3370" s="611"/>
      <c r="I3370" s="611"/>
      <c r="J3370" s="612"/>
      <c r="K3370" s="26"/>
      <c r="L3370" s="24"/>
      <c r="M3370" s="26"/>
      <c r="N3370" s="613"/>
      <c r="Q3370" s="26"/>
      <c r="R3370" s="613"/>
    </row>
    <row r="3371">
      <c r="A3371" s="26"/>
      <c r="B3371" s="24"/>
      <c r="C3371" s="24"/>
      <c r="D3371" s="26"/>
      <c r="E3371" s="26"/>
      <c r="F3371" s="26"/>
      <c r="G3371" s="24"/>
      <c r="H3371" s="611"/>
      <c r="I3371" s="611"/>
      <c r="J3371" s="612"/>
      <c r="K3371" s="26"/>
      <c r="L3371" s="24"/>
      <c r="M3371" s="26"/>
      <c r="N3371" s="613"/>
      <c r="Q3371" s="26"/>
      <c r="R3371" s="613"/>
    </row>
    <row r="3372">
      <c r="A3372" s="26"/>
      <c r="B3372" s="24"/>
      <c r="C3372" s="24"/>
      <c r="D3372" s="26"/>
      <c r="E3372" s="26"/>
      <c r="F3372" s="26"/>
      <c r="G3372" s="24"/>
      <c r="H3372" s="611"/>
      <c r="I3372" s="611"/>
      <c r="J3372" s="612"/>
      <c r="K3372" s="26"/>
      <c r="L3372" s="24"/>
      <c r="M3372" s="26"/>
      <c r="N3372" s="613"/>
      <c r="Q3372" s="26"/>
      <c r="R3372" s="613"/>
    </row>
    <row r="3373">
      <c r="A3373" s="26"/>
      <c r="B3373" s="24"/>
      <c r="C3373" s="24"/>
      <c r="D3373" s="26"/>
      <c r="E3373" s="26"/>
      <c r="F3373" s="26"/>
      <c r="G3373" s="24"/>
      <c r="H3373" s="611"/>
      <c r="I3373" s="611"/>
      <c r="J3373" s="612"/>
      <c r="K3373" s="26"/>
      <c r="L3373" s="24"/>
      <c r="M3373" s="26"/>
      <c r="N3373" s="613"/>
      <c r="Q3373" s="26"/>
      <c r="R3373" s="613"/>
    </row>
    <row r="3374">
      <c r="A3374" s="26"/>
      <c r="B3374" s="24"/>
      <c r="C3374" s="24"/>
      <c r="D3374" s="26"/>
      <c r="E3374" s="26"/>
      <c r="F3374" s="26"/>
      <c r="G3374" s="24"/>
      <c r="H3374" s="611"/>
      <c r="I3374" s="611"/>
      <c r="J3374" s="612"/>
      <c r="K3374" s="26"/>
      <c r="L3374" s="24"/>
      <c r="M3374" s="26"/>
      <c r="N3374" s="613"/>
      <c r="Q3374" s="26"/>
      <c r="R3374" s="613"/>
    </row>
    <row r="3375">
      <c r="A3375" s="26"/>
      <c r="B3375" s="24"/>
      <c r="C3375" s="24"/>
      <c r="D3375" s="26"/>
      <c r="E3375" s="26"/>
      <c r="F3375" s="26"/>
      <c r="G3375" s="24"/>
      <c r="H3375" s="611"/>
      <c r="I3375" s="611"/>
      <c r="J3375" s="612"/>
      <c r="K3375" s="26"/>
      <c r="L3375" s="24"/>
      <c r="M3375" s="26"/>
      <c r="N3375" s="613"/>
      <c r="Q3375" s="26"/>
      <c r="R3375" s="613"/>
    </row>
    <row r="3376">
      <c r="A3376" s="26"/>
      <c r="B3376" s="24"/>
      <c r="C3376" s="24"/>
      <c r="D3376" s="26"/>
      <c r="E3376" s="26"/>
      <c r="F3376" s="26"/>
      <c r="G3376" s="24"/>
      <c r="H3376" s="611"/>
      <c r="I3376" s="611"/>
      <c r="J3376" s="612"/>
      <c r="K3376" s="26"/>
      <c r="L3376" s="24"/>
      <c r="M3376" s="26"/>
      <c r="N3376" s="613"/>
      <c r="Q3376" s="26"/>
      <c r="R3376" s="613"/>
    </row>
    <row r="3377">
      <c r="A3377" s="26"/>
      <c r="B3377" s="24"/>
      <c r="C3377" s="24"/>
      <c r="D3377" s="26"/>
      <c r="E3377" s="26"/>
      <c r="F3377" s="26"/>
      <c r="G3377" s="24"/>
      <c r="H3377" s="611"/>
      <c r="I3377" s="611"/>
      <c r="J3377" s="612"/>
      <c r="K3377" s="26"/>
      <c r="L3377" s="24"/>
      <c r="M3377" s="26"/>
      <c r="N3377" s="613"/>
      <c r="Q3377" s="26"/>
      <c r="R3377" s="613"/>
    </row>
    <row r="3378">
      <c r="A3378" s="26"/>
      <c r="B3378" s="24"/>
      <c r="C3378" s="24"/>
      <c r="D3378" s="26"/>
      <c r="E3378" s="26"/>
      <c r="F3378" s="26"/>
      <c r="G3378" s="24"/>
      <c r="H3378" s="611"/>
      <c r="I3378" s="611"/>
      <c r="J3378" s="612"/>
      <c r="K3378" s="26"/>
      <c r="L3378" s="24"/>
      <c r="M3378" s="26"/>
      <c r="N3378" s="613"/>
      <c r="Q3378" s="26"/>
      <c r="R3378" s="613"/>
    </row>
    <row r="3379">
      <c r="A3379" s="26"/>
      <c r="B3379" s="24"/>
      <c r="C3379" s="24"/>
      <c r="D3379" s="26"/>
      <c r="E3379" s="26"/>
      <c r="F3379" s="26"/>
      <c r="G3379" s="24"/>
      <c r="H3379" s="611"/>
      <c r="I3379" s="611"/>
      <c r="J3379" s="612"/>
      <c r="K3379" s="26"/>
      <c r="L3379" s="24"/>
      <c r="M3379" s="26"/>
      <c r="N3379" s="613"/>
      <c r="Q3379" s="26"/>
      <c r="R3379" s="613"/>
    </row>
    <row r="3380">
      <c r="A3380" s="26"/>
      <c r="B3380" s="24"/>
      <c r="C3380" s="24"/>
      <c r="D3380" s="26"/>
      <c r="E3380" s="26"/>
      <c r="F3380" s="26"/>
      <c r="G3380" s="24"/>
      <c r="H3380" s="611"/>
      <c r="I3380" s="611"/>
      <c r="J3380" s="612"/>
      <c r="K3380" s="26"/>
      <c r="L3380" s="24"/>
      <c r="M3380" s="26"/>
      <c r="N3380" s="613"/>
      <c r="Q3380" s="26"/>
      <c r="R3380" s="613"/>
    </row>
    <row r="3381">
      <c r="A3381" s="26"/>
      <c r="B3381" s="24"/>
      <c r="C3381" s="24"/>
      <c r="D3381" s="26"/>
      <c r="E3381" s="26"/>
      <c r="F3381" s="26"/>
      <c r="G3381" s="24"/>
      <c r="H3381" s="611"/>
      <c r="I3381" s="611"/>
      <c r="J3381" s="612"/>
      <c r="K3381" s="26"/>
      <c r="L3381" s="24"/>
      <c r="M3381" s="26"/>
      <c r="N3381" s="613"/>
      <c r="Q3381" s="26"/>
      <c r="R3381" s="613"/>
    </row>
    <row r="3382">
      <c r="A3382" s="26"/>
      <c r="B3382" s="24"/>
      <c r="C3382" s="24"/>
      <c r="D3382" s="26"/>
      <c r="E3382" s="26"/>
      <c r="F3382" s="26"/>
      <c r="G3382" s="24"/>
      <c r="H3382" s="611"/>
      <c r="I3382" s="611"/>
      <c r="J3382" s="612"/>
      <c r="K3382" s="26"/>
      <c r="L3382" s="24"/>
      <c r="M3382" s="26"/>
      <c r="N3382" s="613"/>
      <c r="Q3382" s="26"/>
      <c r="R3382" s="613"/>
    </row>
    <row r="3383">
      <c r="A3383" s="26"/>
      <c r="B3383" s="24"/>
      <c r="C3383" s="24"/>
      <c r="D3383" s="26"/>
      <c r="E3383" s="26"/>
      <c r="F3383" s="26"/>
      <c r="G3383" s="24"/>
      <c r="H3383" s="611"/>
      <c r="I3383" s="611"/>
      <c r="J3383" s="612"/>
      <c r="K3383" s="26"/>
      <c r="L3383" s="24"/>
      <c r="M3383" s="26"/>
      <c r="N3383" s="613"/>
      <c r="Q3383" s="26"/>
      <c r="R3383" s="613"/>
    </row>
    <row r="3384">
      <c r="A3384" s="26"/>
      <c r="B3384" s="24"/>
      <c r="C3384" s="24"/>
      <c r="D3384" s="26"/>
      <c r="E3384" s="26"/>
      <c r="F3384" s="26"/>
      <c r="G3384" s="24"/>
      <c r="H3384" s="611"/>
      <c r="I3384" s="611"/>
      <c r="J3384" s="612"/>
      <c r="K3384" s="26"/>
      <c r="L3384" s="24"/>
      <c r="M3384" s="26"/>
      <c r="N3384" s="613"/>
      <c r="Q3384" s="26"/>
      <c r="R3384" s="613"/>
    </row>
    <row r="3385">
      <c r="A3385" s="26"/>
      <c r="B3385" s="24"/>
      <c r="C3385" s="24"/>
      <c r="D3385" s="26"/>
      <c r="E3385" s="26"/>
      <c r="F3385" s="26"/>
      <c r="G3385" s="24"/>
      <c r="H3385" s="611"/>
      <c r="I3385" s="611"/>
      <c r="J3385" s="612"/>
      <c r="K3385" s="26"/>
      <c r="L3385" s="24"/>
      <c r="M3385" s="26"/>
      <c r="N3385" s="613"/>
      <c r="Q3385" s="26"/>
      <c r="R3385" s="613"/>
    </row>
    <row r="3386">
      <c r="A3386" s="26"/>
      <c r="B3386" s="24"/>
      <c r="C3386" s="24"/>
      <c r="D3386" s="26"/>
      <c r="E3386" s="26"/>
      <c r="F3386" s="26"/>
      <c r="G3386" s="24"/>
      <c r="H3386" s="611"/>
      <c r="I3386" s="611"/>
      <c r="J3386" s="612"/>
      <c r="K3386" s="26"/>
      <c r="L3386" s="24"/>
      <c r="M3386" s="26"/>
      <c r="N3386" s="613"/>
      <c r="Q3386" s="26"/>
      <c r="R3386" s="613"/>
    </row>
    <row r="3387">
      <c r="A3387" s="26"/>
      <c r="B3387" s="24"/>
      <c r="C3387" s="24"/>
      <c r="D3387" s="26"/>
      <c r="E3387" s="26"/>
      <c r="F3387" s="26"/>
      <c r="G3387" s="24"/>
      <c r="H3387" s="611"/>
      <c r="I3387" s="611"/>
      <c r="J3387" s="612"/>
      <c r="K3387" s="26"/>
      <c r="L3387" s="24"/>
      <c r="M3387" s="26"/>
      <c r="N3387" s="613"/>
      <c r="Q3387" s="26"/>
      <c r="R3387" s="613"/>
    </row>
    <row r="3388">
      <c r="A3388" s="26"/>
      <c r="B3388" s="24"/>
      <c r="C3388" s="24"/>
      <c r="D3388" s="26"/>
      <c r="E3388" s="26"/>
      <c r="F3388" s="26"/>
      <c r="G3388" s="24"/>
      <c r="H3388" s="611"/>
      <c r="I3388" s="611"/>
      <c r="J3388" s="612"/>
      <c r="K3388" s="26"/>
      <c r="L3388" s="24"/>
      <c r="M3388" s="26"/>
      <c r="N3388" s="613"/>
      <c r="Q3388" s="26"/>
      <c r="R3388" s="613"/>
    </row>
    <row r="3389">
      <c r="A3389" s="26"/>
      <c r="B3389" s="24"/>
      <c r="C3389" s="24"/>
      <c r="D3389" s="26"/>
      <c r="E3389" s="26"/>
      <c r="F3389" s="26"/>
      <c r="G3389" s="24"/>
      <c r="H3389" s="611"/>
      <c r="I3389" s="611"/>
      <c r="J3389" s="612"/>
      <c r="K3389" s="26"/>
      <c r="L3389" s="24"/>
      <c r="M3389" s="26"/>
      <c r="N3389" s="613"/>
      <c r="Q3389" s="26"/>
      <c r="R3389" s="613"/>
    </row>
    <row r="3390">
      <c r="A3390" s="26"/>
      <c r="B3390" s="24"/>
      <c r="C3390" s="24"/>
      <c r="D3390" s="26"/>
      <c r="E3390" s="26"/>
      <c r="F3390" s="26"/>
      <c r="G3390" s="24"/>
      <c r="H3390" s="611"/>
      <c r="I3390" s="611"/>
      <c r="J3390" s="612"/>
      <c r="K3390" s="26"/>
      <c r="L3390" s="24"/>
      <c r="M3390" s="26"/>
      <c r="N3390" s="613"/>
      <c r="Q3390" s="26"/>
      <c r="R3390" s="613"/>
    </row>
    <row r="3391">
      <c r="A3391" s="26"/>
      <c r="B3391" s="24"/>
      <c r="C3391" s="24"/>
      <c r="D3391" s="26"/>
      <c r="E3391" s="26"/>
      <c r="F3391" s="26"/>
      <c r="G3391" s="24"/>
      <c r="H3391" s="611"/>
      <c r="I3391" s="611"/>
      <c r="J3391" s="612"/>
      <c r="K3391" s="26"/>
      <c r="L3391" s="24"/>
      <c r="M3391" s="26"/>
      <c r="N3391" s="613"/>
      <c r="Q3391" s="26"/>
      <c r="R3391" s="613"/>
    </row>
    <row r="3392">
      <c r="A3392" s="26"/>
      <c r="B3392" s="24"/>
      <c r="C3392" s="24"/>
      <c r="D3392" s="26"/>
      <c r="E3392" s="26"/>
      <c r="F3392" s="26"/>
      <c r="G3392" s="24"/>
      <c r="H3392" s="611"/>
      <c r="I3392" s="611"/>
      <c r="J3392" s="612"/>
      <c r="K3392" s="26"/>
      <c r="L3392" s="24"/>
      <c r="M3392" s="26"/>
      <c r="N3392" s="613"/>
      <c r="Q3392" s="26"/>
      <c r="R3392" s="613"/>
    </row>
    <row r="3393">
      <c r="A3393" s="26"/>
      <c r="B3393" s="24"/>
      <c r="C3393" s="24"/>
      <c r="D3393" s="26"/>
      <c r="E3393" s="26"/>
      <c r="F3393" s="26"/>
      <c r="G3393" s="24"/>
      <c r="H3393" s="611"/>
      <c r="I3393" s="611"/>
      <c r="J3393" s="612"/>
      <c r="K3393" s="26"/>
      <c r="L3393" s="24"/>
      <c r="M3393" s="26"/>
      <c r="N3393" s="613"/>
      <c r="Q3393" s="26"/>
      <c r="R3393" s="613"/>
    </row>
    <row r="3394">
      <c r="A3394" s="26"/>
      <c r="B3394" s="24"/>
      <c r="C3394" s="24"/>
      <c r="D3394" s="26"/>
      <c r="E3394" s="26"/>
      <c r="F3394" s="26"/>
      <c r="G3394" s="24"/>
      <c r="H3394" s="611"/>
      <c r="I3394" s="611"/>
      <c r="J3394" s="612"/>
      <c r="K3394" s="26"/>
      <c r="L3394" s="24"/>
      <c r="M3394" s="26"/>
      <c r="N3394" s="613"/>
      <c r="Q3394" s="26"/>
      <c r="R3394" s="613"/>
    </row>
    <row r="3395">
      <c r="A3395" s="26"/>
      <c r="B3395" s="24"/>
      <c r="C3395" s="24"/>
      <c r="D3395" s="26"/>
      <c r="E3395" s="26"/>
      <c r="F3395" s="26"/>
      <c r="G3395" s="24"/>
      <c r="H3395" s="611"/>
      <c r="I3395" s="611"/>
      <c r="J3395" s="612"/>
      <c r="K3395" s="26"/>
      <c r="L3395" s="24"/>
      <c r="M3395" s="26"/>
      <c r="N3395" s="613"/>
      <c r="Q3395" s="26"/>
      <c r="R3395" s="613"/>
    </row>
    <row r="3396">
      <c r="A3396" s="26"/>
      <c r="B3396" s="24"/>
      <c r="C3396" s="24"/>
      <c r="D3396" s="26"/>
      <c r="E3396" s="26"/>
      <c r="F3396" s="26"/>
      <c r="G3396" s="24"/>
      <c r="H3396" s="611"/>
      <c r="I3396" s="611"/>
      <c r="J3396" s="612"/>
      <c r="K3396" s="26"/>
      <c r="L3396" s="24"/>
      <c r="M3396" s="26"/>
      <c r="N3396" s="613"/>
      <c r="Q3396" s="26"/>
      <c r="R3396" s="613"/>
    </row>
    <row r="3397">
      <c r="A3397" s="26"/>
      <c r="B3397" s="24"/>
      <c r="C3397" s="24"/>
      <c r="D3397" s="26"/>
      <c r="E3397" s="26"/>
      <c r="F3397" s="26"/>
      <c r="G3397" s="24"/>
      <c r="H3397" s="611"/>
      <c r="I3397" s="611"/>
      <c r="J3397" s="612"/>
      <c r="K3397" s="26"/>
      <c r="L3397" s="24"/>
      <c r="M3397" s="26"/>
      <c r="N3397" s="613"/>
      <c r="Q3397" s="26"/>
      <c r="R3397" s="613"/>
    </row>
    <row r="3398">
      <c r="A3398" s="26"/>
      <c r="B3398" s="24"/>
      <c r="C3398" s="24"/>
      <c r="D3398" s="26"/>
      <c r="E3398" s="26"/>
      <c r="F3398" s="26"/>
      <c r="G3398" s="24"/>
      <c r="H3398" s="611"/>
      <c r="I3398" s="611"/>
      <c r="J3398" s="612"/>
      <c r="K3398" s="26"/>
      <c r="L3398" s="24"/>
      <c r="M3398" s="26"/>
      <c r="N3398" s="613"/>
      <c r="Q3398" s="26"/>
      <c r="R3398" s="613"/>
    </row>
    <row r="3399">
      <c r="A3399" s="26"/>
      <c r="B3399" s="24"/>
      <c r="C3399" s="24"/>
      <c r="D3399" s="26"/>
      <c r="E3399" s="26"/>
      <c r="F3399" s="26"/>
      <c r="G3399" s="24"/>
      <c r="H3399" s="611"/>
      <c r="I3399" s="611"/>
      <c r="J3399" s="612"/>
      <c r="K3399" s="26"/>
      <c r="L3399" s="24"/>
      <c r="M3399" s="26"/>
      <c r="N3399" s="613"/>
      <c r="Q3399" s="26"/>
      <c r="R3399" s="613"/>
    </row>
    <row r="3400">
      <c r="A3400" s="26"/>
      <c r="B3400" s="24"/>
      <c r="C3400" s="24"/>
      <c r="D3400" s="26"/>
      <c r="E3400" s="26"/>
      <c r="F3400" s="26"/>
      <c r="G3400" s="24"/>
      <c r="H3400" s="611"/>
      <c r="I3400" s="611"/>
      <c r="J3400" s="612"/>
      <c r="K3400" s="26"/>
      <c r="L3400" s="24"/>
      <c r="M3400" s="26"/>
      <c r="N3400" s="613"/>
      <c r="Q3400" s="26"/>
      <c r="R3400" s="613"/>
    </row>
    <row r="3401">
      <c r="A3401" s="26"/>
      <c r="B3401" s="24"/>
      <c r="C3401" s="24"/>
      <c r="D3401" s="26"/>
      <c r="E3401" s="26"/>
      <c r="F3401" s="26"/>
      <c r="G3401" s="24"/>
      <c r="H3401" s="611"/>
      <c r="I3401" s="611"/>
      <c r="J3401" s="612"/>
      <c r="K3401" s="26"/>
      <c r="L3401" s="24"/>
      <c r="M3401" s="26"/>
      <c r="N3401" s="613"/>
      <c r="Q3401" s="26"/>
      <c r="R3401" s="613"/>
    </row>
    <row r="3402">
      <c r="A3402" s="26"/>
      <c r="B3402" s="24"/>
      <c r="C3402" s="24"/>
      <c r="D3402" s="26"/>
      <c r="E3402" s="26"/>
      <c r="F3402" s="26"/>
      <c r="G3402" s="24"/>
      <c r="H3402" s="611"/>
      <c r="I3402" s="611"/>
      <c r="J3402" s="612"/>
      <c r="K3402" s="26"/>
      <c r="L3402" s="24"/>
      <c r="M3402" s="26"/>
      <c r="N3402" s="613"/>
      <c r="Q3402" s="26"/>
      <c r="R3402" s="613"/>
    </row>
    <row r="3403">
      <c r="A3403" s="26"/>
      <c r="B3403" s="24"/>
      <c r="C3403" s="24"/>
      <c r="D3403" s="26"/>
      <c r="E3403" s="26"/>
      <c r="F3403" s="26"/>
      <c r="G3403" s="24"/>
      <c r="H3403" s="611"/>
      <c r="I3403" s="611"/>
      <c r="J3403" s="612"/>
      <c r="K3403" s="26"/>
      <c r="L3403" s="24"/>
      <c r="M3403" s="26"/>
      <c r="N3403" s="613"/>
      <c r="Q3403" s="26"/>
      <c r="R3403" s="613"/>
    </row>
    <row r="3404">
      <c r="A3404" s="26"/>
      <c r="B3404" s="24"/>
      <c r="C3404" s="24"/>
      <c r="D3404" s="26"/>
      <c r="E3404" s="26"/>
      <c r="F3404" s="26"/>
      <c r="G3404" s="24"/>
      <c r="H3404" s="611"/>
      <c r="I3404" s="611"/>
      <c r="J3404" s="612"/>
      <c r="K3404" s="26"/>
      <c r="L3404" s="24"/>
      <c r="M3404" s="26"/>
      <c r="N3404" s="613"/>
      <c r="Q3404" s="26"/>
      <c r="R3404" s="613"/>
    </row>
    <row r="3405">
      <c r="A3405" s="26"/>
      <c r="B3405" s="24"/>
      <c r="C3405" s="24"/>
      <c r="D3405" s="26"/>
      <c r="E3405" s="26"/>
      <c r="F3405" s="26"/>
      <c r="G3405" s="24"/>
      <c r="H3405" s="611"/>
      <c r="I3405" s="611"/>
      <c r="J3405" s="612"/>
      <c r="K3405" s="26"/>
      <c r="L3405" s="24"/>
      <c r="M3405" s="26"/>
      <c r="N3405" s="613"/>
      <c r="Q3405" s="26"/>
      <c r="R3405" s="613"/>
    </row>
    <row r="3406">
      <c r="A3406" s="26"/>
      <c r="B3406" s="24"/>
      <c r="C3406" s="24"/>
      <c r="D3406" s="26"/>
      <c r="E3406" s="26"/>
      <c r="F3406" s="26"/>
      <c r="G3406" s="24"/>
      <c r="H3406" s="611"/>
      <c r="I3406" s="611"/>
      <c r="J3406" s="612"/>
      <c r="K3406" s="26"/>
      <c r="L3406" s="24"/>
      <c r="M3406" s="26"/>
      <c r="N3406" s="613"/>
      <c r="Q3406" s="26"/>
      <c r="R3406" s="613"/>
    </row>
    <row r="3407">
      <c r="A3407" s="26"/>
      <c r="B3407" s="24"/>
      <c r="C3407" s="24"/>
      <c r="D3407" s="26"/>
      <c r="E3407" s="26"/>
      <c r="F3407" s="26"/>
      <c r="G3407" s="24"/>
      <c r="H3407" s="611"/>
      <c r="I3407" s="611"/>
      <c r="J3407" s="612"/>
      <c r="K3407" s="26"/>
      <c r="L3407" s="24"/>
      <c r="M3407" s="26"/>
      <c r="N3407" s="613"/>
      <c r="Q3407" s="26"/>
      <c r="R3407" s="613"/>
    </row>
    <row r="3408">
      <c r="A3408" s="26"/>
      <c r="B3408" s="24"/>
      <c r="C3408" s="24"/>
      <c r="D3408" s="26"/>
      <c r="E3408" s="26"/>
      <c r="F3408" s="26"/>
      <c r="G3408" s="24"/>
      <c r="H3408" s="611"/>
      <c r="I3408" s="611"/>
      <c r="J3408" s="612"/>
      <c r="K3408" s="26"/>
      <c r="L3408" s="24"/>
      <c r="M3408" s="26"/>
      <c r="N3408" s="613"/>
      <c r="Q3408" s="26"/>
      <c r="R3408" s="613"/>
    </row>
    <row r="3409">
      <c r="A3409" s="26"/>
      <c r="B3409" s="24"/>
      <c r="C3409" s="24"/>
      <c r="D3409" s="26"/>
      <c r="E3409" s="26"/>
      <c r="F3409" s="26"/>
      <c r="G3409" s="24"/>
      <c r="H3409" s="611"/>
      <c r="I3409" s="611"/>
      <c r="J3409" s="612"/>
      <c r="K3409" s="26"/>
      <c r="L3409" s="24"/>
      <c r="M3409" s="26"/>
      <c r="N3409" s="613"/>
      <c r="Q3409" s="26"/>
      <c r="R3409" s="613"/>
    </row>
    <row r="3410">
      <c r="A3410" s="26"/>
      <c r="B3410" s="24"/>
      <c r="C3410" s="24"/>
      <c r="D3410" s="26"/>
      <c r="E3410" s="26"/>
      <c r="F3410" s="26"/>
      <c r="G3410" s="24"/>
      <c r="H3410" s="611"/>
      <c r="I3410" s="611"/>
      <c r="J3410" s="612"/>
      <c r="K3410" s="26"/>
      <c r="L3410" s="24"/>
      <c r="M3410" s="26"/>
      <c r="N3410" s="613"/>
      <c r="Q3410" s="26"/>
      <c r="R3410" s="613"/>
    </row>
    <row r="3411">
      <c r="A3411" s="26"/>
      <c r="B3411" s="24"/>
      <c r="C3411" s="24"/>
      <c r="D3411" s="26"/>
      <c r="E3411" s="26"/>
      <c r="F3411" s="26"/>
      <c r="G3411" s="24"/>
      <c r="H3411" s="611"/>
      <c r="I3411" s="611"/>
      <c r="J3411" s="612"/>
      <c r="K3411" s="26"/>
      <c r="L3411" s="24"/>
      <c r="M3411" s="26"/>
      <c r="N3411" s="613"/>
      <c r="Q3411" s="26"/>
      <c r="R3411" s="613"/>
    </row>
    <row r="3412">
      <c r="A3412" s="26"/>
      <c r="B3412" s="24"/>
      <c r="C3412" s="24"/>
      <c r="D3412" s="26"/>
      <c r="E3412" s="26"/>
      <c r="F3412" s="26"/>
      <c r="G3412" s="24"/>
      <c r="H3412" s="611"/>
      <c r="I3412" s="611"/>
      <c r="J3412" s="612"/>
      <c r="K3412" s="26"/>
      <c r="L3412" s="24"/>
      <c r="M3412" s="26"/>
      <c r="N3412" s="613"/>
      <c r="Q3412" s="26"/>
      <c r="R3412" s="613"/>
    </row>
    <row r="3413">
      <c r="A3413" s="26"/>
      <c r="B3413" s="24"/>
      <c r="C3413" s="24"/>
      <c r="D3413" s="26"/>
      <c r="E3413" s="26"/>
      <c r="F3413" s="26"/>
      <c r="G3413" s="24"/>
      <c r="H3413" s="611"/>
      <c r="I3413" s="611"/>
      <c r="J3413" s="612"/>
      <c r="K3413" s="26"/>
      <c r="L3413" s="24"/>
      <c r="M3413" s="26"/>
      <c r="N3413" s="613"/>
      <c r="Q3413" s="26"/>
      <c r="R3413" s="613"/>
    </row>
    <row r="3414">
      <c r="A3414" s="26"/>
      <c r="B3414" s="24"/>
      <c r="C3414" s="24"/>
      <c r="D3414" s="26"/>
      <c r="E3414" s="26"/>
      <c r="F3414" s="26"/>
      <c r="G3414" s="24"/>
      <c r="H3414" s="611"/>
      <c r="I3414" s="611"/>
      <c r="J3414" s="612"/>
      <c r="K3414" s="26"/>
      <c r="L3414" s="24"/>
      <c r="M3414" s="26"/>
      <c r="N3414" s="613"/>
      <c r="Q3414" s="26"/>
      <c r="R3414" s="613"/>
    </row>
    <row r="3415">
      <c r="A3415" s="26"/>
      <c r="B3415" s="24"/>
      <c r="C3415" s="24"/>
      <c r="D3415" s="26"/>
      <c r="E3415" s="26"/>
      <c r="F3415" s="26"/>
      <c r="G3415" s="24"/>
      <c r="H3415" s="611"/>
      <c r="I3415" s="611"/>
      <c r="J3415" s="612"/>
      <c r="K3415" s="26"/>
      <c r="L3415" s="24"/>
      <c r="M3415" s="26"/>
      <c r="N3415" s="613"/>
      <c r="Q3415" s="26"/>
      <c r="R3415" s="613"/>
    </row>
    <row r="3416">
      <c r="A3416" s="26"/>
      <c r="B3416" s="24"/>
      <c r="C3416" s="24"/>
      <c r="D3416" s="26"/>
      <c r="E3416" s="26"/>
      <c r="F3416" s="26"/>
      <c r="G3416" s="24"/>
      <c r="H3416" s="611"/>
      <c r="I3416" s="611"/>
      <c r="J3416" s="612"/>
      <c r="K3416" s="26"/>
      <c r="L3416" s="24"/>
      <c r="M3416" s="26"/>
      <c r="N3416" s="613"/>
      <c r="Q3416" s="26"/>
      <c r="R3416" s="613"/>
    </row>
    <row r="3417">
      <c r="A3417" s="26"/>
      <c r="B3417" s="24"/>
      <c r="C3417" s="24"/>
      <c r="D3417" s="26"/>
      <c r="E3417" s="26"/>
      <c r="F3417" s="26"/>
      <c r="G3417" s="24"/>
      <c r="H3417" s="611"/>
      <c r="I3417" s="611"/>
      <c r="J3417" s="612"/>
      <c r="K3417" s="26"/>
      <c r="L3417" s="24"/>
      <c r="M3417" s="26"/>
      <c r="N3417" s="613"/>
      <c r="Q3417" s="26"/>
      <c r="R3417" s="613"/>
    </row>
    <row r="3418">
      <c r="A3418" s="26"/>
      <c r="B3418" s="24"/>
      <c r="C3418" s="24"/>
      <c r="D3418" s="26"/>
      <c r="E3418" s="26"/>
      <c r="F3418" s="26"/>
      <c r="G3418" s="24"/>
      <c r="H3418" s="611"/>
      <c r="I3418" s="611"/>
      <c r="J3418" s="612"/>
      <c r="K3418" s="26"/>
      <c r="L3418" s="24"/>
      <c r="M3418" s="26"/>
      <c r="N3418" s="613"/>
      <c r="Q3418" s="26"/>
      <c r="R3418" s="613"/>
    </row>
    <row r="3419">
      <c r="A3419" s="26"/>
      <c r="B3419" s="24"/>
      <c r="C3419" s="24"/>
      <c r="D3419" s="26"/>
      <c r="E3419" s="26"/>
      <c r="F3419" s="26"/>
      <c r="G3419" s="24"/>
      <c r="H3419" s="611"/>
      <c r="I3419" s="611"/>
      <c r="J3419" s="612"/>
      <c r="K3419" s="26"/>
      <c r="L3419" s="24"/>
      <c r="M3419" s="26"/>
      <c r="N3419" s="613"/>
      <c r="Q3419" s="26"/>
      <c r="R3419" s="613"/>
    </row>
    <row r="3420">
      <c r="A3420" s="26"/>
      <c r="B3420" s="24"/>
      <c r="C3420" s="24"/>
      <c r="D3420" s="26"/>
      <c r="E3420" s="26"/>
      <c r="F3420" s="26"/>
      <c r="G3420" s="24"/>
      <c r="H3420" s="611"/>
      <c r="I3420" s="611"/>
      <c r="J3420" s="612"/>
      <c r="K3420" s="26"/>
      <c r="L3420" s="24"/>
      <c r="M3420" s="26"/>
      <c r="N3420" s="613"/>
      <c r="Q3420" s="26"/>
      <c r="R3420" s="613"/>
    </row>
    <row r="3421">
      <c r="A3421" s="26"/>
      <c r="B3421" s="24"/>
      <c r="C3421" s="24"/>
      <c r="D3421" s="26"/>
      <c r="E3421" s="26"/>
      <c r="F3421" s="26"/>
      <c r="G3421" s="24"/>
      <c r="H3421" s="611"/>
      <c r="I3421" s="611"/>
      <c r="J3421" s="612"/>
      <c r="K3421" s="26"/>
      <c r="L3421" s="24"/>
      <c r="M3421" s="26"/>
      <c r="N3421" s="613"/>
      <c r="Q3421" s="26"/>
      <c r="R3421" s="613"/>
    </row>
    <row r="3422">
      <c r="A3422" s="26"/>
      <c r="B3422" s="24"/>
      <c r="C3422" s="24"/>
      <c r="D3422" s="26"/>
      <c r="E3422" s="26"/>
      <c r="F3422" s="26"/>
      <c r="G3422" s="24"/>
      <c r="H3422" s="611"/>
      <c r="I3422" s="611"/>
      <c r="J3422" s="612"/>
      <c r="K3422" s="26"/>
      <c r="L3422" s="24"/>
      <c r="M3422" s="26"/>
      <c r="N3422" s="613"/>
      <c r="Q3422" s="26"/>
      <c r="R3422" s="613"/>
    </row>
    <row r="3423">
      <c r="A3423" s="26"/>
      <c r="B3423" s="24"/>
      <c r="C3423" s="24"/>
      <c r="D3423" s="26"/>
      <c r="E3423" s="26"/>
      <c r="F3423" s="26"/>
      <c r="G3423" s="24"/>
      <c r="H3423" s="611"/>
      <c r="I3423" s="611"/>
      <c r="J3423" s="612"/>
      <c r="K3423" s="26"/>
      <c r="L3423" s="24"/>
      <c r="M3423" s="26"/>
      <c r="N3423" s="613"/>
      <c r="Q3423" s="26"/>
      <c r="R3423" s="613"/>
    </row>
    <row r="3424">
      <c r="A3424" s="26"/>
      <c r="B3424" s="24"/>
      <c r="C3424" s="24"/>
      <c r="D3424" s="26"/>
      <c r="E3424" s="26"/>
      <c r="F3424" s="26"/>
      <c r="G3424" s="24"/>
      <c r="H3424" s="611"/>
      <c r="I3424" s="611"/>
      <c r="J3424" s="612"/>
      <c r="K3424" s="26"/>
      <c r="L3424" s="24"/>
      <c r="M3424" s="26"/>
      <c r="N3424" s="613"/>
      <c r="Q3424" s="26"/>
      <c r="R3424" s="613"/>
    </row>
    <row r="3425">
      <c r="A3425" s="26"/>
      <c r="B3425" s="24"/>
      <c r="C3425" s="24"/>
      <c r="D3425" s="26"/>
      <c r="E3425" s="26"/>
      <c r="F3425" s="26"/>
      <c r="G3425" s="24"/>
      <c r="H3425" s="611"/>
      <c r="I3425" s="611"/>
      <c r="J3425" s="612"/>
      <c r="K3425" s="26"/>
      <c r="L3425" s="24"/>
      <c r="M3425" s="26"/>
      <c r="N3425" s="613"/>
      <c r="Q3425" s="26"/>
      <c r="R3425" s="613"/>
    </row>
    <row r="3426">
      <c r="A3426" s="26"/>
      <c r="B3426" s="24"/>
      <c r="C3426" s="24"/>
      <c r="D3426" s="26"/>
      <c r="E3426" s="26"/>
      <c r="F3426" s="26"/>
      <c r="G3426" s="24"/>
      <c r="H3426" s="611"/>
      <c r="I3426" s="611"/>
      <c r="J3426" s="612"/>
      <c r="K3426" s="26"/>
      <c r="L3426" s="24"/>
      <c r="M3426" s="26"/>
      <c r="N3426" s="613"/>
      <c r="Q3426" s="26"/>
      <c r="R3426" s="613"/>
    </row>
    <row r="3427">
      <c r="A3427" s="26"/>
      <c r="B3427" s="24"/>
      <c r="C3427" s="24"/>
      <c r="D3427" s="26"/>
      <c r="E3427" s="26"/>
      <c r="F3427" s="26"/>
      <c r="G3427" s="24"/>
      <c r="H3427" s="611"/>
      <c r="I3427" s="611"/>
      <c r="J3427" s="612"/>
      <c r="K3427" s="26"/>
      <c r="L3427" s="24"/>
      <c r="M3427" s="26"/>
      <c r="N3427" s="613"/>
      <c r="Q3427" s="26"/>
      <c r="R3427" s="613"/>
    </row>
    <row r="3428">
      <c r="A3428" s="26"/>
      <c r="B3428" s="24"/>
      <c r="C3428" s="24"/>
      <c r="D3428" s="26"/>
      <c r="E3428" s="26"/>
      <c r="F3428" s="26"/>
      <c r="G3428" s="24"/>
      <c r="H3428" s="611"/>
      <c r="I3428" s="611"/>
      <c r="J3428" s="612"/>
      <c r="K3428" s="26"/>
      <c r="L3428" s="24"/>
      <c r="M3428" s="26"/>
      <c r="N3428" s="613"/>
      <c r="Q3428" s="26"/>
      <c r="R3428" s="613"/>
    </row>
    <row r="3429">
      <c r="A3429" s="26"/>
      <c r="B3429" s="24"/>
      <c r="C3429" s="24"/>
      <c r="D3429" s="26"/>
      <c r="E3429" s="26"/>
      <c r="F3429" s="26"/>
      <c r="G3429" s="24"/>
      <c r="H3429" s="611"/>
      <c r="I3429" s="611"/>
      <c r="J3429" s="612"/>
      <c r="K3429" s="26"/>
      <c r="L3429" s="24"/>
      <c r="M3429" s="26"/>
      <c r="N3429" s="613"/>
      <c r="Q3429" s="26"/>
      <c r="R3429" s="613"/>
    </row>
    <row r="3430">
      <c r="A3430" s="26"/>
      <c r="B3430" s="24"/>
      <c r="C3430" s="24"/>
      <c r="D3430" s="26"/>
      <c r="E3430" s="26"/>
      <c r="F3430" s="26"/>
      <c r="G3430" s="24"/>
      <c r="H3430" s="611"/>
      <c r="I3430" s="611"/>
      <c r="J3430" s="612"/>
      <c r="K3430" s="26"/>
      <c r="L3430" s="24"/>
      <c r="M3430" s="26"/>
      <c r="N3430" s="613"/>
      <c r="Q3430" s="26"/>
      <c r="R3430" s="613"/>
    </row>
    <row r="3431">
      <c r="A3431" s="26"/>
      <c r="B3431" s="24"/>
      <c r="C3431" s="24"/>
      <c r="D3431" s="26"/>
      <c r="E3431" s="26"/>
      <c r="F3431" s="26"/>
      <c r="G3431" s="24"/>
      <c r="H3431" s="611"/>
      <c r="I3431" s="611"/>
      <c r="J3431" s="612"/>
      <c r="K3431" s="26"/>
      <c r="L3431" s="24"/>
      <c r="M3431" s="26"/>
      <c r="N3431" s="613"/>
      <c r="Q3431" s="26"/>
      <c r="R3431" s="613"/>
    </row>
    <row r="3432">
      <c r="A3432" s="26"/>
      <c r="B3432" s="24"/>
      <c r="C3432" s="24"/>
      <c r="D3432" s="26"/>
      <c r="E3432" s="26"/>
      <c r="F3432" s="26"/>
      <c r="G3432" s="24"/>
      <c r="H3432" s="611"/>
      <c r="I3432" s="611"/>
      <c r="J3432" s="612"/>
      <c r="K3432" s="26"/>
      <c r="L3432" s="24"/>
      <c r="M3432" s="26"/>
      <c r="N3432" s="613"/>
      <c r="Q3432" s="26"/>
      <c r="R3432" s="613"/>
    </row>
    <row r="3433">
      <c r="A3433" s="26"/>
      <c r="B3433" s="24"/>
      <c r="C3433" s="24"/>
      <c r="D3433" s="26"/>
      <c r="E3433" s="26"/>
      <c r="F3433" s="26"/>
      <c r="G3433" s="24"/>
      <c r="H3433" s="611"/>
      <c r="I3433" s="611"/>
      <c r="J3433" s="612"/>
      <c r="K3433" s="26"/>
      <c r="L3433" s="24"/>
      <c r="M3433" s="26"/>
      <c r="N3433" s="613"/>
      <c r="Q3433" s="26"/>
      <c r="R3433" s="613"/>
    </row>
    <row r="3434">
      <c r="A3434" s="26"/>
      <c r="B3434" s="24"/>
      <c r="C3434" s="24"/>
      <c r="D3434" s="26"/>
      <c r="E3434" s="26"/>
      <c r="F3434" s="26"/>
      <c r="G3434" s="24"/>
      <c r="H3434" s="611"/>
      <c r="I3434" s="611"/>
      <c r="J3434" s="612"/>
      <c r="K3434" s="26"/>
      <c r="L3434" s="24"/>
      <c r="M3434" s="26"/>
      <c r="N3434" s="613"/>
      <c r="Q3434" s="26"/>
      <c r="R3434" s="613"/>
    </row>
    <row r="3435">
      <c r="A3435" s="26"/>
      <c r="B3435" s="24"/>
      <c r="C3435" s="24"/>
      <c r="D3435" s="26"/>
      <c r="E3435" s="26"/>
      <c r="F3435" s="26"/>
      <c r="G3435" s="24"/>
      <c r="H3435" s="611"/>
      <c r="I3435" s="611"/>
      <c r="J3435" s="612"/>
      <c r="K3435" s="26"/>
      <c r="L3435" s="24"/>
      <c r="M3435" s="26"/>
      <c r="N3435" s="613"/>
      <c r="Q3435" s="26"/>
      <c r="R3435" s="613"/>
    </row>
    <row r="3436">
      <c r="A3436" s="26"/>
      <c r="B3436" s="24"/>
      <c r="C3436" s="24"/>
      <c r="D3436" s="26"/>
      <c r="E3436" s="26"/>
      <c r="F3436" s="26"/>
      <c r="G3436" s="24"/>
      <c r="H3436" s="611"/>
      <c r="I3436" s="611"/>
      <c r="J3436" s="612"/>
      <c r="K3436" s="26"/>
      <c r="L3436" s="24"/>
      <c r="M3436" s="26"/>
      <c r="N3436" s="613"/>
      <c r="Q3436" s="26"/>
      <c r="R3436" s="613"/>
    </row>
    <row r="3437">
      <c r="A3437" s="26"/>
      <c r="B3437" s="24"/>
      <c r="C3437" s="24"/>
      <c r="D3437" s="26"/>
      <c r="E3437" s="26"/>
      <c r="F3437" s="26"/>
      <c r="G3437" s="24"/>
      <c r="H3437" s="611"/>
      <c r="I3437" s="611"/>
      <c r="J3437" s="612"/>
      <c r="K3437" s="26"/>
      <c r="L3437" s="24"/>
      <c r="M3437" s="26"/>
      <c r="N3437" s="613"/>
      <c r="Q3437" s="26"/>
      <c r="R3437" s="613"/>
    </row>
    <row r="3438">
      <c r="A3438" s="26"/>
      <c r="B3438" s="24"/>
      <c r="C3438" s="24"/>
      <c r="D3438" s="26"/>
      <c r="E3438" s="26"/>
      <c r="F3438" s="26"/>
      <c r="G3438" s="24"/>
      <c r="H3438" s="611"/>
      <c r="I3438" s="611"/>
      <c r="J3438" s="612"/>
      <c r="K3438" s="26"/>
      <c r="L3438" s="24"/>
      <c r="M3438" s="26"/>
      <c r="N3438" s="613"/>
      <c r="Q3438" s="26"/>
      <c r="R3438" s="613"/>
    </row>
    <row r="3439">
      <c r="A3439" s="26"/>
      <c r="B3439" s="24"/>
      <c r="C3439" s="24"/>
      <c r="D3439" s="26"/>
      <c r="E3439" s="26"/>
      <c r="F3439" s="26"/>
      <c r="G3439" s="24"/>
      <c r="H3439" s="611"/>
      <c r="I3439" s="611"/>
      <c r="J3439" s="612"/>
      <c r="K3439" s="26"/>
      <c r="L3439" s="24"/>
      <c r="M3439" s="26"/>
      <c r="N3439" s="613"/>
      <c r="Q3439" s="26"/>
      <c r="R3439" s="613"/>
    </row>
    <row r="3440">
      <c r="A3440" s="26"/>
      <c r="B3440" s="24"/>
      <c r="C3440" s="24"/>
      <c r="D3440" s="26"/>
      <c r="E3440" s="26"/>
      <c r="F3440" s="26"/>
      <c r="G3440" s="24"/>
      <c r="H3440" s="611"/>
      <c r="I3440" s="611"/>
      <c r="J3440" s="612"/>
      <c r="K3440" s="26"/>
      <c r="L3440" s="24"/>
      <c r="M3440" s="26"/>
      <c r="N3440" s="613"/>
      <c r="Q3440" s="26"/>
      <c r="R3440" s="613"/>
    </row>
    <row r="3441">
      <c r="A3441" s="26"/>
      <c r="B3441" s="24"/>
      <c r="C3441" s="24"/>
      <c r="D3441" s="26"/>
      <c r="E3441" s="26"/>
      <c r="F3441" s="26"/>
      <c r="G3441" s="24"/>
      <c r="H3441" s="611"/>
      <c r="I3441" s="611"/>
      <c r="J3441" s="612"/>
      <c r="K3441" s="26"/>
      <c r="L3441" s="24"/>
      <c r="M3441" s="26"/>
      <c r="N3441" s="613"/>
      <c r="Q3441" s="26"/>
      <c r="R3441" s="613"/>
    </row>
    <row r="3442">
      <c r="A3442" s="26"/>
      <c r="B3442" s="24"/>
      <c r="C3442" s="24"/>
      <c r="D3442" s="26"/>
      <c r="E3442" s="26"/>
      <c r="F3442" s="26"/>
      <c r="G3442" s="24"/>
      <c r="H3442" s="611"/>
      <c r="I3442" s="611"/>
      <c r="J3442" s="612"/>
      <c r="K3442" s="26"/>
      <c r="L3442" s="24"/>
      <c r="M3442" s="26"/>
      <c r="N3442" s="613"/>
      <c r="Q3442" s="26"/>
      <c r="R3442" s="613"/>
    </row>
    <row r="3443">
      <c r="A3443" s="26"/>
      <c r="B3443" s="24"/>
      <c r="C3443" s="24"/>
      <c r="D3443" s="26"/>
      <c r="E3443" s="26"/>
      <c r="F3443" s="26"/>
      <c r="G3443" s="24"/>
      <c r="H3443" s="611"/>
      <c r="I3443" s="611"/>
      <c r="J3443" s="612"/>
      <c r="K3443" s="26"/>
      <c r="L3443" s="24"/>
      <c r="M3443" s="26"/>
      <c r="N3443" s="613"/>
      <c r="Q3443" s="26"/>
      <c r="R3443" s="613"/>
    </row>
    <row r="3444">
      <c r="A3444" s="26"/>
      <c r="B3444" s="24"/>
      <c r="C3444" s="24"/>
      <c r="D3444" s="26"/>
      <c r="E3444" s="26"/>
      <c r="F3444" s="26"/>
      <c r="G3444" s="24"/>
      <c r="H3444" s="611"/>
      <c r="I3444" s="611"/>
      <c r="J3444" s="612"/>
      <c r="K3444" s="26"/>
      <c r="L3444" s="24"/>
      <c r="M3444" s="26"/>
      <c r="N3444" s="613"/>
      <c r="Q3444" s="26"/>
      <c r="R3444" s="613"/>
    </row>
    <row r="3445">
      <c r="A3445" s="26"/>
      <c r="B3445" s="24"/>
      <c r="C3445" s="24"/>
      <c r="D3445" s="26"/>
      <c r="E3445" s="26"/>
      <c r="F3445" s="26"/>
      <c r="G3445" s="24"/>
      <c r="H3445" s="611"/>
      <c r="I3445" s="611"/>
      <c r="J3445" s="612"/>
      <c r="K3445" s="26"/>
      <c r="L3445" s="24"/>
      <c r="M3445" s="26"/>
      <c r="N3445" s="613"/>
      <c r="Q3445" s="26"/>
      <c r="R3445" s="613"/>
    </row>
    <row r="3446">
      <c r="A3446" s="26"/>
      <c r="B3446" s="24"/>
      <c r="C3446" s="24"/>
      <c r="D3446" s="26"/>
      <c r="E3446" s="26"/>
      <c r="F3446" s="26"/>
      <c r="G3446" s="24"/>
      <c r="H3446" s="611"/>
      <c r="I3446" s="611"/>
      <c r="J3446" s="612"/>
      <c r="K3446" s="26"/>
      <c r="L3446" s="24"/>
      <c r="M3446" s="26"/>
      <c r="N3446" s="613"/>
      <c r="Q3446" s="26"/>
      <c r="R3446" s="613"/>
    </row>
    <row r="3447">
      <c r="A3447" s="26"/>
      <c r="B3447" s="24"/>
      <c r="C3447" s="24"/>
      <c r="D3447" s="26"/>
      <c r="E3447" s="26"/>
      <c r="F3447" s="26"/>
      <c r="G3447" s="24"/>
      <c r="H3447" s="611"/>
      <c r="I3447" s="611"/>
      <c r="J3447" s="612"/>
      <c r="K3447" s="26"/>
      <c r="L3447" s="24"/>
      <c r="M3447" s="26"/>
      <c r="N3447" s="613"/>
      <c r="Q3447" s="26"/>
      <c r="R3447" s="613"/>
    </row>
    <row r="3448">
      <c r="A3448" s="26"/>
      <c r="B3448" s="24"/>
      <c r="C3448" s="24"/>
      <c r="D3448" s="26"/>
      <c r="E3448" s="26"/>
      <c r="F3448" s="26"/>
      <c r="G3448" s="24"/>
      <c r="H3448" s="611"/>
      <c r="I3448" s="611"/>
      <c r="J3448" s="612"/>
      <c r="K3448" s="26"/>
      <c r="L3448" s="24"/>
      <c r="M3448" s="26"/>
      <c r="N3448" s="613"/>
      <c r="Q3448" s="26"/>
      <c r="R3448" s="613"/>
    </row>
    <row r="3449">
      <c r="A3449" s="26"/>
      <c r="B3449" s="24"/>
      <c r="C3449" s="24"/>
      <c r="D3449" s="26"/>
      <c r="E3449" s="26"/>
      <c r="F3449" s="26"/>
      <c r="G3449" s="24"/>
      <c r="H3449" s="611"/>
      <c r="I3449" s="611"/>
      <c r="J3449" s="612"/>
      <c r="K3449" s="26"/>
      <c r="L3449" s="24"/>
      <c r="M3449" s="26"/>
      <c r="N3449" s="613"/>
      <c r="Q3449" s="26"/>
      <c r="R3449" s="613"/>
    </row>
    <row r="3450">
      <c r="A3450" s="26"/>
      <c r="B3450" s="24"/>
      <c r="C3450" s="24"/>
      <c r="D3450" s="26"/>
      <c r="E3450" s="26"/>
      <c r="F3450" s="26"/>
      <c r="G3450" s="24"/>
      <c r="H3450" s="611"/>
      <c r="I3450" s="611"/>
      <c r="J3450" s="612"/>
      <c r="K3450" s="26"/>
      <c r="L3450" s="24"/>
      <c r="M3450" s="26"/>
      <c r="N3450" s="613"/>
      <c r="Q3450" s="26"/>
      <c r="R3450" s="613"/>
    </row>
    <row r="3451">
      <c r="A3451" s="26"/>
      <c r="B3451" s="24"/>
      <c r="C3451" s="24"/>
      <c r="D3451" s="26"/>
      <c r="E3451" s="26"/>
      <c r="F3451" s="26"/>
      <c r="G3451" s="24"/>
      <c r="H3451" s="611"/>
      <c r="I3451" s="611"/>
      <c r="J3451" s="612"/>
      <c r="K3451" s="26"/>
      <c r="L3451" s="24"/>
      <c r="M3451" s="26"/>
      <c r="N3451" s="613"/>
      <c r="Q3451" s="26"/>
      <c r="R3451" s="613"/>
    </row>
    <row r="3452">
      <c r="A3452" s="26"/>
      <c r="B3452" s="24"/>
      <c r="C3452" s="24"/>
      <c r="D3452" s="26"/>
      <c r="E3452" s="26"/>
      <c r="F3452" s="26"/>
      <c r="G3452" s="24"/>
      <c r="H3452" s="611"/>
      <c r="I3452" s="611"/>
      <c r="J3452" s="612"/>
      <c r="K3452" s="26"/>
      <c r="L3452" s="24"/>
      <c r="M3452" s="26"/>
      <c r="N3452" s="613"/>
      <c r="Q3452" s="26"/>
      <c r="R3452" s="613"/>
    </row>
    <row r="3453">
      <c r="A3453" s="26"/>
      <c r="B3453" s="24"/>
      <c r="C3453" s="24"/>
      <c r="D3453" s="26"/>
      <c r="E3453" s="26"/>
      <c r="F3453" s="26"/>
      <c r="G3453" s="24"/>
      <c r="H3453" s="611"/>
      <c r="I3453" s="611"/>
      <c r="J3453" s="612"/>
      <c r="K3453" s="26"/>
      <c r="L3453" s="24"/>
      <c r="M3453" s="26"/>
      <c r="N3453" s="613"/>
      <c r="Q3453" s="26"/>
      <c r="R3453" s="613"/>
    </row>
    <row r="3454">
      <c r="A3454" s="26"/>
      <c r="B3454" s="24"/>
      <c r="C3454" s="24"/>
      <c r="D3454" s="26"/>
      <c r="E3454" s="26"/>
      <c r="F3454" s="26"/>
      <c r="G3454" s="24"/>
      <c r="H3454" s="611"/>
      <c r="I3454" s="611"/>
      <c r="J3454" s="612"/>
      <c r="K3454" s="26"/>
      <c r="L3454" s="24"/>
      <c r="M3454" s="26"/>
      <c r="N3454" s="613"/>
      <c r="Q3454" s="26"/>
      <c r="R3454" s="613"/>
    </row>
    <row r="3455">
      <c r="A3455" s="26"/>
      <c r="B3455" s="24"/>
      <c r="C3455" s="24"/>
      <c r="D3455" s="26"/>
      <c r="E3455" s="26"/>
      <c r="F3455" s="26"/>
      <c r="G3455" s="24"/>
      <c r="H3455" s="611"/>
      <c r="I3455" s="611"/>
      <c r="J3455" s="612"/>
      <c r="K3455" s="26"/>
      <c r="L3455" s="24"/>
      <c r="M3455" s="26"/>
      <c r="N3455" s="613"/>
      <c r="Q3455" s="26"/>
      <c r="R3455" s="613"/>
    </row>
    <row r="3456">
      <c r="A3456" s="26"/>
      <c r="B3456" s="24"/>
      <c r="C3456" s="24"/>
      <c r="D3456" s="26"/>
      <c r="E3456" s="26"/>
      <c r="F3456" s="26"/>
      <c r="G3456" s="24"/>
      <c r="H3456" s="611"/>
      <c r="I3456" s="611"/>
      <c r="J3456" s="612"/>
      <c r="K3456" s="26"/>
      <c r="L3456" s="24"/>
      <c r="M3456" s="26"/>
      <c r="N3456" s="613"/>
      <c r="Q3456" s="26"/>
      <c r="R3456" s="613"/>
    </row>
    <row r="3457">
      <c r="A3457" s="26"/>
      <c r="B3457" s="24"/>
      <c r="C3457" s="24"/>
      <c r="D3457" s="26"/>
      <c r="E3457" s="26"/>
      <c r="F3457" s="26"/>
      <c r="G3457" s="24"/>
      <c r="H3457" s="611"/>
      <c r="I3457" s="611"/>
      <c r="J3457" s="612"/>
      <c r="K3457" s="26"/>
      <c r="L3457" s="24"/>
      <c r="M3457" s="26"/>
      <c r="N3457" s="613"/>
      <c r="Q3457" s="26"/>
      <c r="R3457" s="613"/>
    </row>
    <row r="3458">
      <c r="A3458" s="26"/>
      <c r="B3458" s="24"/>
      <c r="C3458" s="24"/>
      <c r="D3458" s="26"/>
      <c r="E3458" s="26"/>
      <c r="F3458" s="26"/>
      <c r="G3458" s="24"/>
      <c r="H3458" s="611"/>
      <c r="I3458" s="611"/>
      <c r="J3458" s="612"/>
      <c r="K3458" s="26"/>
      <c r="L3458" s="24"/>
      <c r="M3458" s="26"/>
      <c r="N3458" s="613"/>
      <c r="Q3458" s="26"/>
      <c r="R3458" s="613"/>
    </row>
    <row r="3459">
      <c r="A3459" s="26"/>
      <c r="B3459" s="24"/>
      <c r="C3459" s="24"/>
      <c r="D3459" s="26"/>
      <c r="E3459" s="26"/>
      <c r="F3459" s="26"/>
      <c r="G3459" s="24"/>
      <c r="H3459" s="611"/>
      <c r="I3459" s="611"/>
      <c r="J3459" s="612"/>
      <c r="K3459" s="26"/>
      <c r="L3459" s="24"/>
      <c r="M3459" s="26"/>
      <c r="N3459" s="613"/>
      <c r="Q3459" s="26"/>
      <c r="R3459" s="613"/>
    </row>
    <row r="3460">
      <c r="A3460" s="26"/>
      <c r="B3460" s="24"/>
      <c r="C3460" s="24"/>
      <c r="D3460" s="26"/>
      <c r="E3460" s="26"/>
      <c r="F3460" s="26"/>
      <c r="G3460" s="24"/>
      <c r="H3460" s="611"/>
      <c r="I3460" s="611"/>
      <c r="J3460" s="612"/>
      <c r="K3460" s="26"/>
      <c r="L3460" s="24"/>
      <c r="M3460" s="26"/>
      <c r="N3460" s="613"/>
      <c r="Q3460" s="26"/>
      <c r="R3460" s="613"/>
    </row>
    <row r="3461">
      <c r="A3461" s="26"/>
      <c r="B3461" s="24"/>
      <c r="C3461" s="24"/>
      <c r="D3461" s="26"/>
      <c r="E3461" s="26"/>
      <c r="F3461" s="26"/>
      <c r="G3461" s="24"/>
      <c r="H3461" s="611"/>
      <c r="I3461" s="611"/>
      <c r="J3461" s="612"/>
      <c r="K3461" s="26"/>
      <c r="L3461" s="24"/>
      <c r="M3461" s="26"/>
      <c r="N3461" s="613"/>
      <c r="Q3461" s="26"/>
      <c r="R3461" s="613"/>
    </row>
    <row r="3462">
      <c r="A3462" s="26"/>
      <c r="B3462" s="24"/>
      <c r="C3462" s="24"/>
      <c r="D3462" s="26"/>
      <c r="E3462" s="26"/>
      <c r="F3462" s="26"/>
      <c r="G3462" s="24"/>
      <c r="H3462" s="611"/>
      <c r="I3462" s="611"/>
      <c r="J3462" s="612"/>
      <c r="K3462" s="26"/>
      <c r="L3462" s="24"/>
      <c r="M3462" s="26"/>
      <c r="N3462" s="613"/>
      <c r="Q3462" s="26"/>
      <c r="R3462" s="613"/>
    </row>
    <row r="3463">
      <c r="A3463" s="26"/>
      <c r="B3463" s="24"/>
      <c r="C3463" s="24"/>
      <c r="D3463" s="26"/>
      <c r="E3463" s="26"/>
      <c r="F3463" s="26"/>
      <c r="G3463" s="24"/>
      <c r="H3463" s="611"/>
      <c r="I3463" s="611"/>
      <c r="J3463" s="612"/>
      <c r="K3463" s="26"/>
      <c r="L3463" s="24"/>
      <c r="M3463" s="26"/>
      <c r="N3463" s="613"/>
      <c r="Q3463" s="26"/>
      <c r="R3463" s="613"/>
    </row>
    <row r="3464">
      <c r="A3464" s="26"/>
      <c r="B3464" s="24"/>
      <c r="C3464" s="24"/>
      <c r="D3464" s="26"/>
      <c r="E3464" s="26"/>
      <c r="F3464" s="26"/>
      <c r="G3464" s="24"/>
      <c r="H3464" s="611"/>
      <c r="I3464" s="611"/>
      <c r="J3464" s="612"/>
      <c r="K3464" s="26"/>
      <c r="L3464" s="24"/>
      <c r="M3464" s="26"/>
      <c r="N3464" s="613"/>
      <c r="Q3464" s="26"/>
      <c r="R3464" s="613"/>
    </row>
    <row r="3465">
      <c r="A3465" s="26"/>
      <c r="B3465" s="24"/>
      <c r="C3465" s="24"/>
      <c r="D3465" s="26"/>
      <c r="E3465" s="26"/>
      <c r="F3465" s="26"/>
      <c r="G3465" s="24"/>
      <c r="H3465" s="611"/>
      <c r="I3465" s="611"/>
      <c r="J3465" s="612"/>
      <c r="K3465" s="26"/>
      <c r="L3465" s="24"/>
      <c r="M3465" s="26"/>
      <c r="N3465" s="613"/>
      <c r="Q3465" s="26"/>
      <c r="R3465" s="613"/>
    </row>
    <row r="3466">
      <c r="A3466" s="26"/>
      <c r="B3466" s="24"/>
      <c r="C3466" s="24"/>
      <c r="D3466" s="26"/>
      <c r="E3466" s="26"/>
      <c r="F3466" s="26"/>
      <c r="G3466" s="24"/>
      <c r="H3466" s="611"/>
      <c r="I3466" s="611"/>
      <c r="J3466" s="612"/>
      <c r="K3466" s="26"/>
      <c r="L3466" s="24"/>
      <c r="M3466" s="26"/>
      <c r="N3466" s="613"/>
      <c r="Q3466" s="26"/>
      <c r="R3466" s="613"/>
    </row>
    <row r="3467">
      <c r="A3467" s="26"/>
      <c r="B3467" s="24"/>
      <c r="C3467" s="24"/>
      <c r="D3467" s="26"/>
      <c r="E3467" s="26"/>
      <c r="F3467" s="26"/>
      <c r="G3467" s="24"/>
      <c r="H3467" s="611"/>
      <c r="I3467" s="611"/>
      <c r="J3467" s="612"/>
      <c r="K3467" s="26"/>
      <c r="L3467" s="24"/>
      <c r="M3467" s="26"/>
      <c r="N3467" s="613"/>
      <c r="Q3467" s="26"/>
      <c r="R3467" s="613"/>
    </row>
    <row r="3468">
      <c r="A3468" s="26"/>
      <c r="B3468" s="24"/>
      <c r="C3468" s="24"/>
      <c r="D3468" s="26"/>
      <c r="E3468" s="26"/>
      <c r="F3468" s="26"/>
      <c r="G3468" s="24"/>
      <c r="H3468" s="611"/>
      <c r="I3468" s="611"/>
      <c r="J3468" s="612"/>
      <c r="K3468" s="26"/>
      <c r="L3468" s="24"/>
      <c r="M3468" s="26"/>
      <c r="N3468" s="613"/>
      <c r="Q3468" s="26"/>
      <c r="R3468" s="613"/>
    </row>
    <row r="3469">
      <c r="A3469" s="26"/>
      <c r="B3469" s="24"/>
      <c r="C3469" s="24"/>
      <c r="D3469" s="26"/>
      <c r="E3469" s="26"/>
      <c r="F3469" s="26"/>
      <c r="G3469" s="24"/>
      <c r="H3469" s="611"/>
      <c r="I3469" s="611"/>
      <c r="J3469" s="612"/>
      <c r="K3469" s="26"/>
      <c r="L3469" s="24"/>
      <c r="M3469" s="26"/>
      <c r="N3469" s="613"/>
      <c r="Q3469" s="26"/>
      <c r="R3469" s="613"/>
    </row>
    <row r="3470">
      <c r="A3470" s="26"/>
      <c r="B3470" s="24"/>
      <c r="C3470" s="24"/>
      <c r="D3470" s="26"/>
      <c r="E3470" s="26"/>
      <c r="F3470" s="26"/>
      <c r="G3470" s="24"/>
      <c r="H3470" s="611"/>
      <c r="I3470" s="611"/>
      <c r="J3470" s="612"/>
      <c r="K3470" s="26"/>
      <c r="L3470" s="24"/>
      <c r="M3470" s="26"/>
      <c r="N3470" s="613"/>
      <c r="Q3470" s="26"/>
      <c r="R3470" s="613"/>
    </row>
    <row r="3471">
      <c r="A3471" s="26"/>
      <c r="B3471" s="24"/>
      <c r="C3471" s="24"/>
      <c r="D3471" s="26"/>
      <c r="E3471" s="26"/>
      <c r="F3471" s="26"/>
      <c r="G3471" s="24"/>
      <c r="H3471" s="611"/>
      <c r="I3471" s="611"/>
      <c r="J3471" s="612"/>
      <c r="K3471" s="26"/>
      <c r="L3471" s="24"/>
      <c r="M3471" s="26"/>
      <c r="N3471" s="613"/>
      <c r="Q3471" s="26"/>
      <c r="R3471" s="613"/>
    </row>
    <row r="3472">
      <c r="A3472" s="26"/>
      <c r="B3472" s="24"/>
      <c r="C3472" s="24"/>
      <c r="D3472" s="26"/>
      <c r="E3472" s="26"/>
      <c r="F3472" s="26"/>
      <c r="G3472" s="24"/>
      <c r="H3472" s="611"/>
      <c r="I3472" s="611"/>
      <c r="J3472" s="612"/>
      <c r="K3472" s="26"/>
      <c r="L3472" s="24"/>
      <c r="M3472" s="26"/>
      <c r="N3472" s="613"/>
      <c r="Q3472" s="26"/>
      <c r="R3472" s="613"/>
    </row>
    <row r="3473">
      <c r="A3473" s="26"/>
      <c r="B3473" s="24"/>
      <c r="C3473" s="24"/>
      <c r="D3473" s="26"/>
      <c r="E3473" s="26"/>
      <c r="F3473" s="26"/>
      <c r="G3473" s="24"/>
      <c r="H3473" s="611"/>
      <c r="I3473" s="611"/>
      <c r="J3473" s="612"/>
      <c r="K3473" s="26"/>
      <c r="L3473" s="24"/>
      <c r="M3473" s="26"/>
      <c r="N3473" s="613"/>
      <c r="Q3473" s="26"/>
      <c r="R3473" s="613"/>
    </row>
    <row r="3474">
      <c r="A3474" s="26"/>
      <c r="B3474" s="24"/>
      <c r="C3474" s="24"/>
      <c r="D3474" s="26"/>
      <c r="E3474" s="26"/>
      <c r="F3474" s="26"/>
      <c r="G3474" s="24"/>
      <c r="H3474" s="611"/>
      <c r="I3474" s="611"/>
      <c r="J3474" s="612"/>
      <c r="K3474" s="26"/>
      <c r="L3474" s="24"/>
      <c r="M3474" s="26"/>
      <c r="N3474" s="613"/>
      <c r="Q3474" s="26"/>
      <c r="R3474" s="613"/>
    </row>
    <row r="3475">
      <c r="A3475" s="26"/>
      <c r="B3475" s="24"/>
      <c r="C3475" s="24"/>
      <c r="D3475" s="26"/>
      <c r="E3475" s="26"/>
      <c r="F3475" s="26"/>
      <c r="G3475" s="24"/>
      <c r="H3475" s="611"/>
      <c r="I3475" s="611"/>
      <c r="J3475" s="612"/>
      <c r="K3475" s="26"/>
      <c r="L3475" s="24"/>
      <c r="M3475" s="26"/>
      <c r="N3475" s="613"/>
      <c r="Q3475" s="26"/>
      <c r="R3475" s="613"/>
    </row>
    <row r="3476">
      <c r="A3476" s="26"/>
      <c r="B3476" s="24"/>
      <c r="C3476" s="24"/>
      <c r="D3476" s="26"/>
      <c r="E3476" s="26"/>
      <c r="F3476" s="26"/>
      <c r="G3476" s="24"/>
      <c r="H3476" s="611"/>
      <c r="I3476" s="611"/>
      <c r="J3476" s="612"/>
      <c r="K3476" s="26"/>
      <c r="L3476" s="24"/>
      <c r="M3476" s="26"/>
      <c r="N3476" s="613"/>
      <c r="Q3476" s="26"/>
      <c r="R3476" s="613"/>
    </row>
    <row r="3477">
      <c r="A3477" s="26"/>
      <c r="B3477" s="24"/>
      <c r="C3477" s="24"/>
      <c r="D3477" s="26"/>
      <c r="E3477" s="26"/>
      <c r="F3477" s="26"/>
      <c r="G3477" s="24"/>
      <c r="H3477" s="611"/>
      <c r="I3477" s="611"/>
      <c r="J3477" s="612"/>
      <c r="K3477" s="26"/>
      <c r="L3477" s="24"/>
      <c r="M3477" s="26"/>
      <c r="N3477" s="613"/>
      <c r="Q3477" s="26"/>
      <c r="R3477" s="613"/>
    </row>
    <row r="3478">
      <c r="A3478" s="26"/>
      <c r="B3478" s="24"/>
      <c r="C3478" s="24"/>
      <c r="D3478" s="26"/>
      <c r="E3478" s="26"/>
      <c r="F3478" s="26"/>
      <c r="G3478" s="24"/>
      <c r="H3478" s="611"/>
      <c r="I3478" s="611"/>
      <c r="J3478" s="612"/>
      <c r="K3478" s="26"/>
      <c r="L3478" s="24"/>
      <c r="M3478" s="26"/>
      <c r="N3478" s="613"/>
      <c r="Q3478" s="26"/>
      <c r="R3478" s="613"/>
    </row>
    <row r="3479">
      <c r="A3479" s="26"/>
      <c r="B3479" s="24"/>
      <c r="C3479" s="24"/>
      <c r="D3479" s="26"/>
      <c r="E3479" s="26"/>
      <c r="F3479" s="26"/>
      <c r="G3479" s="24"/>
      <c r="H3479" s="611"/>
      <c r="I3479" s="611"/>
      <c r="J3479" s="612"/>
      <c r="K3479" s="26"/>
      <c r="L3479" s="24"/>
      <c r="M3479" s="26"/>
      <c r="N3479" s="613"/>
      <c r="Q3479" s="26"/>
      <c r="R3479" s="613"/>
    </row>
    <row r="3480">
      <c r="A3480" s="26"/>
      <c r="B3480" s="24"/>
      <c r="C3480" s="24"/>
      <c r="D3480" s="26"/>
      <c r="E3480" s="26"/>
      <c r="F3480" s="26"/>
      <c r="G3480" s="24"/>
      <c r="H3480" s="611"/>
      <c r="I3480" s="611"/>
      <c r="J3480" s="612"/>
      <c r="K3480" s="26"/>
      <c r="L3480" s="24"/>
      <c r="M3480" s="26"/>
      <c r="N3480" s="613"/>
      <c r="Q3480" s="26"/>
      <c r="R3480" s="613"/>
    </row>
    <row r="3481">
      <c r="A3481" s="26"/>
      <c r="B3481" s="24"/>
      <c r="C3481" s="24"/>
      <c r="D3481" s="26"/>
      <c r="E3481" s="26"/>
      <c r="F3481" s="26"/>
      <c r="G3481" s="24"/>
      <c r="H3481" s="611"/>
      <c r="I3481" s="611"/>
      <c r="J3481" s="612"/>
      <c r="K3481" s="26"/>
      <c r="L3481" s="24"/>
      <c r="M3481" s="26"/>
      <c r="N3481" s="613"/>
      <c r="Q3481" s="26"/>
      <c r="R3481" s="613"/>
    </row>
    <row r="3482">
      <c r="A3482" s="26"/>
      <c r="B3482" s="24"/>
      <c r="C3482" s="24"/>
      <c r="D3482" s="26"/>
      <c r="E3482" s="26"/>
      <c r="F3482" s="26"/>
      <c r="G3482" s="24"/>
      <c r="H3482" s="611"/>
      <c r="I3482" s="611"/>
      <c r="J3482" s="612"/>
      <c r="K3482" s="26"/>
      <c r="L3482" s="24"/>
      <c r="M3482" s="26"/>
      <c r="N3482" s="613"/>
      <c r="Q3482" s="26"/>
      <c r="R3482" s="613"/>
    </row>
    <row r="3483">
      <c r="A3483" s="26"/>
      <c r="B3483" s="24"/>
      <c r="C3483" s="24"/>
      <c r="D3483" s="26"/>
      <c r="E3483" s="26"/>
      <c r="F3483" s="26"/>
      <c r="G3483" s="24"/>
      <c r="H3483" s="611"/>
      <c r="I3483" s="611"/>
      <c r="J3483" s="612"/>
      <c r="K3483" s="26"/>
      <c r="L3483" s="24"/>
      <c r="M3483" s="26"/>
      <c r="N3483" s="613"/>
      <c r="Q3483" s="26"/>
      <c r="R3483" s="613"/>
    </row>
    <row r="3484">
      <c r="A3484" s="26"/>
      <c r="B3484" s="24"/>
      <c r="C3484" s="24"/>
      <c r="D3484" s="26"/>
      <c r="E3484" s="26"/>
      <c r="F3484" s="26"/>
      <c r="G3484" s="24"/>
      <c r="H3484" s="611"/>
      <c r="I3484" s="611"/>
      <c r="J3484" s="612"/>
      <c r="K3484" s="26"/>
      <c r="L3484" s="24"/>
      <c r="M3484" s="26"/>
      <c r="N3484" s="613"/>
      <c r="Q3484" s="26"/>
      <c r="R3484" s="613"/>
    </row>
    <row r="3485">
      <c r="A3485" s="26"/>
      <c r="B3485" s="24"/>
      <c r="C3485" s="24"/>
      <c r="D3485" s="26"/>
      <c r="E3485" s="26"/>
      <c r="F3485" s="26"/>
      <c r="G3485" s="24"/>
      <c r="H3485" s="611"/>
      <c r="I3485" s="611"/>
      <c r="J3485" s="612"/>
      <c r="K3485" s="26"/>
      <c r="L3485" s="24"/>
      <c r="M3485" s="26"/>
      <c r="N3485" s="613"/>
      <c r="Q3485" s="26"/>
      <c r="R3485" s="613"/>
    </row>
    <row r="3486">
      <c r="A3486" s="26"/>
      <c r="B3486" s="24"/>
      <c r="C3486" s="24"/>
      <c r="D3486" s="26"/>
      <c r="E3486" s="26"/>
      <c r="F3486" s="26"/>
      <c r="G3486" s="24"/>
      <c r="H3486" s="611"/>
      <c r="I3486" s="611"/>
      <c r="J3486" s="612"/>
      <c r="K3486" s="26"/>
      <c r="L3486" s="24"/>
      <c r="M3486" s="26"/>
      <c r="N3486" s="613"/>
      <c r="Q3486" s="26"/>
      <c r="R3486" s="613"/>
    </row>
    <row r="3487">
      <c r="A3487" s="26"/>
      <c r="B3487" s="24"/>
      <c r="C3487" s="24"/>
      <c r="D3487" s="26"/>
      <c r="E3487" s="26"/>
      <c r="F3487" s="26"/>
      <c r="G3487" s="24"/>
      <c r="H3487" s="611"/>
      <c r="I3487" s="611"/>
      <c r="J3487" s="612"/>
      <c r="K3487" s="26"/>
      <c r="L3487" s="24"/>
      <c r="M3487" s="26"/>
      <c r="N3487" s="613"/>
      <c r="Q3487" s="26"/>
      <c r="R3487" s="613"/>
    </row>
    <row r="3488">
      <c r="A3488" s="26"/>
      <c r="B3488" s="24"/>
      <c r="C3488" s="24"/>
      <c r="D3488" s="26"/>
      <c r="E3488" s="26"/>
      <c r="F3488" s="26"/>
      <c r="G3488" s="24"/>
      <c r="H3488" s="611"/>
      <c r="I3488" s="611"/>
      <c r="J3488" s="612"/>
      <c r="K3488" s="26"/>
      <c r="L3488" s="24"/>
      <c r="M3488" s="26"/>
      <c r="N3488" s="613"/>
      <c r="Q3488" s="26"/>
      <c r="R3488" s="613"/>
    </row>
    <row r="3489">
      <c r="A3489" s="26"/>
      <c r="B3489" s="24"/>
      <c r="C3489" s="24"/>
      <c r="D3489" s="26"/>
      <c r="E3489" s="26"/>
      <c r="F3489" s="26"/>
      <c r="G3489" s="24"/>
      <c r="H3489" s="611"/>
      <c r="I3489" s="611"/>
      <c r="J3489" s="612"/>
      <c r="K3489" s="26"/>
      <c r="L3489" s="24"/>
      <c r="M3489" s="26"/>
      <c r="N3489" s="613"/>
      <c r="Q3489" s="26"/>
      <c r="R3489" s="613"/>
    </row>
    <row r="3490">
      <c r="A3490" s="26"/>
      <c r="B3490" s="24"/>
      <c r="C3490" s="24"/>
      <c r="D3490" s="26"/>
      <c r="E3490" s="26"/>
      <c r="F3490" s="26"/>
      <c r="G3490" s="24"/>
      <c r="H3490" s="611"/>
      <c r="I3490" s="611"/>
      <c r="J3490" s="612"/>
      <c r="K3490" s="26"/>
      <c r="L3490" s="24"/>
      <c r="M3490" s="26"/>
      <c r="N3490" s="613"/>
      <c r="Q3490" s="26"/>
      <c r="R3490" s="613"/>
    </row>
    <row r="3491">
      <c r="A3491" s="26"/>
      <c r="B3491" s="24"/>
      <c r="C3491" s="24"/>
      <c r="D3491" s="26"/>
      <c r="E3491" s="26"/>
      <c r="F3491" s="26"/>
      <c r="G3491" s="24"/>
      <c r="H3491" s="611"/>
      <c r="I3491" s="611"/>
      <c r="J3491" s="612"/>
      <c r="K3491" s="26"/>
      <c r="L3491" s="24"/>
      <c r="M3491" s="26"/>
      <c r="N3491" s="613"/>
      <c r="Q3491" s="26"/>
      <c r="R3491" s="613"/>
    </row>
    <row r="3492">
      <c r="A3492" s="26"/>
      <c r="B3492" s="24"/>
      <c r="C3492" s="24"/>
      <c r="D3492" s="26"/>
      <c r="E3492" s="26"/>
      <c r="F3492" s="26"/>
      <c r="G3492" s="24"/>
      <c r="H3492" s="611"/>
      <c r="I3492" s="611"/>
      <c r="J3492" s="612"/>
      <c r="K3492" s="26"/>
      <c r="L3492" s="24"/>
      <c r="M3492" s="26"/>
      <c r="N3492" s="613"/>
      <c r="Q3492" s="26"/>
      <c r="R3492" s="613"/>
    </row>
    <row r="3493">
      <c r="A3493" s="26"/>
      <c r="B3493" s="24"/>
      <c r="C3493" s="24"/>
      <c r="D3493" s="26"/>
      <c r="E3493" s="26"/>
      <c r="F3493" s="26"/>
      <c r="G3493" s="24"/>
      <c r="H3493" s="611"/>
      <c r="I3493" s="611"/>
      <c r="J3493" s="612"/>
      <c r="K3493" s="26"/>
      <c r="L3493" s="24"/>
      <c r="M3493" s="26"/>
      <c r="N3493" s="613"/>
      <c r="Q3493" s="26"/>
      <c r="R3493" s="613"/>
    </row>
    <row r="3494">
      <c r="A3494" s="26"/>
      <c r="B3494" s="24"/>
      <c r="C3494" s="24"/>
      <c r="D3494" s="26"/>
      <c r="E3494" s="26"/>
      <c r="F3494" s="26"/>
      <c r="G3494" s="24"/>
      <c r="H3494" s="611"/>
      <c r="I3494" s="611"/>
      <c r="J3494" s="612"/>
      <c r="K3494" s="26"/>
      <c r="L3494" s="24"/>
      <c r="M3494" s="26"/>
      <c r="N3494" s="613"/>
      <c r="Q3494" s="26"/>
      <c r="R3494" s="613"/>
    </row>
    <row r="3495">
      <c r="A3495" s="26"/>
      <c r="B3495" s="24"/>
      <c r="C3495" s="24"/>
      <c r="D3495" s="26"/>
      <c r="E3495" s="26"/>
      <c r="F3495" s="26"/>
      <c r="G3495" s="24"/>
      <c r="H3495" s="611"/>
      <c r="I3495" s="611"/>
      <c r="J3495" s="612"/>
      <c r="K3495" s="26"/>
      <c r="L3495" s="24"/>
      <c r="M3495" s="26"/>
      <c r="N3495" s="613"/>
      <c r="Q3495" s="26"/>
      <c r="R3495" s="613"/>
    </row>
    <row r="3496">
      <c r="A3496" s="26"/>
      <c r="B3496" s="24"/>
      <c r="C3496" s="24"/>
      <c r="D3496" s="26"/>
      <c r="E3496" s="26"/>
      <c r="F3496" s="26"/>
      <c r="G3496" s="24"/>
      <c r="H3496" s="611"/>
      <c r="I3496" s="611"/>
      <c r="J3496" s="612"/>
      <c r="K3496" s="26"/>
      <c r="L3496" s="24"/>
      <c r="M3496" s="26"/>
      <c r="N3496" s="613"/>
      <c r="Q3496" s="26"/>
      <c r="R3496" s="613"/>
    </row>
    <row r="3497">
      <c r="A3497" s="26"/>
      <c r="B3497" s="24"/>
      <c r="C3497" s="24"/>
      <c r="D3497" s="26"/>
      <c r="E3497" s="26"/>
      <c r="F3497" s="26"/>
      <c r="G3497" s="24"/>
      <c r="H3497" s="611"/>
      <c r="I3497" s="611"/>
      <c r="J3497" s="612"/>
      <c r="K3497" s="26"/>
      <c r="L3497" s="24"/>
      <c r="M3497" s="26"/>
      <c r="N3497" s="613"/>
      <c r="Q3497" s="26"/>
      <c r="R3497" s="613"/>
    </row>
    <row r="3498">
      <c r="A3498" s="26"/>
      <c r="B3498" s="24"/>
      <c r="C3498" s="24"/>
      <c r="D3498" s="26"/>
      <c r="E3498" s="26"/>
      <c r="F3498" s="26"/>
      <c r="G3498" s="24"/>
      <c r="H3498" s="611"/>
      <c r="I3498" s="611"/>
      <c r="J3498" s="612"/>
      <c r="K3498" s="26"/>
      <c r="L3498" s="24"/>
      <c r="M3498" s="26"/>
      <c r="N3498" s="613"/>
      <c r="Q3498" s="26"/>
      <c r="R3498" s="613"/>
    </row>
    <row r="3499">
      <c r="A3499" s="26"/>
      <c r="B3499" s="24"/>
      <c r="C3499" s="24"/>
      <c r="D3499" s="26"/>
      <c r="E3499" s="26"/>
      <c r="F3499" s="26"/>
      <c r="G3499" s="24"/>
      <c r="H3499" s="611"/>
      <c r="I3499" s="611"/>
      <c r="J3499" s="612"/>
      <c r="K3499" s="26"/>
      <c r="L3499" s="24"/>
      <c r="M3499" s="26"/>
      <c r="N3499" s="613"/>
      <c r="Q3499" s="26"/>
      <c r="R3499" s="613"/>
    </row>
    <row r="3500">
      <c r="A3500" s="26"/>
      <c r="B3500" s="24"/>
      <c r="C3500" s="24"/>
      <c r="D3500" s="26"/>
      <c r="E3500" s="26"/>
      <c r="F3500" s="26"/>
      <c r="G3500" s="24"/>
      <c r="H3500" s="611"/>
      <c r="I3500" s="611"/>
      <c r="J3500" s="612"/>
      <c r="K3500" s="26"/>
      <c r="L3500" s="24"/>
      <c r="M3500" s="26"/>
      <c r="N3500" s="613"/>
      <c r="Q3500" s="26"/>
      <c r="R3500" s="613"/>
    </row>
    <row r="3501">
      <c r="A3501" s="26"/>
      <c r="B3501" s="24"/>
      <c r="C3501" s="24"/>
      <c r="D3501" s="26"/>
      <c r="E3501" s="26"/>
      <c r="F3501" s="26"/>
      <c r="G3501" s="24"/>
      <c r="H3501" s="611"/>
      <c r="I3501" s="611"/>
      <c r="J3501" s="612"/>
      <c r="K3501" s="26"/>
      <c r="L3501" s="24"/>
      <c r="M3501" s="26"/>
      <c r="N3501" s="613"/>
      <c r="Q3501" s="26"/>
      <c r="R3501" s="613"/>
    </row>
    <row r="3502">
      <c r="A3502" s="26"/>
      <c r="B3502" s="24"/>
      <c r="C3502" s="24"/>
      <c r="D3502" s="26"/>
      <c r="E3502" s="26"/>
      <c r="F3502" s="26"/>
      <c r="G3502" s="24"/>
      <c r="H3502" s="611"/>
      <c r="I3502" s="611"/>
      <c r="J3502" s="612"/>
      <c r="K3502" s="26"/>
      <c r="L3502" s="24"/>
      <c r="M3502" s="26"/>
      <c r="N3502" s="613"/>
      <c r="Q3502" s="26"/>
      <c r="R3502" s="613"/>
    </row>
    <row r="3503">
      <c r="A3503" s="26"/>
      <c r="B3503" s="24"/>
      <c r="C3503" s="24"/>
      <c r="D3503" s="26"/>
      <c r="E3503" s="26"/>
      <c r="F3503" s="26"/>
      <c r="G3503" s="24"/>
      <c r="H3503" s="611"/>
      <c r="I3503" s="611"/>
      <c r="J3503" s="612"/>
      <c r="K3503" s="26"/>
      <c r="L3503" s="24"/>
      <c r="M3503" s="26"/>
      <c r="N3503" s="613"/>
      <c r="Q3503" s="26"/>
      <c r="R3503" s="613"/>
    </row>
    <row r="3504">
      <c r="A3504" s="26"/>
      <c r="B3504" s="24"/>
      <c r="C3504" s="24"/>
      <c r="D3504" s="26"/>
      <c r="E3504" s="26"/>
      <c r="F3504" s="26"/>
      <c r="G3504" s="24"/>
      <c r="H3504" s="611"/>
      <c r="I3504" s="611"/>
      <c r="J3504" s="612"/>
      <c r="K3504" s="26"/>
      <c r="L3504" s="24"/>
      <c r="M3504" s="26"/>
      <c r="N3504" s="613"/>
      <c r="Q3504" s="26"/>
      <c r="R3504" s="613"/>
    </row>
    <row r="3505">
      <c r="A3505" s="26"/>
      <c r="B3505" s="24"/>
      <c r="C3505" s="24"/>
      <c r="D3505" s="26"/>
      <c r="E3505" s="26"/>
      <c r="F3505" s="26"/>
      <c r="G3505" s="24"/>
      <c r="H3505" s="611"/>
      <c r="I3505" s="611"/>
      <c r="J3505" s="612"/>
      <c r="K3505" s="26"/>
      <c r="L3505" s="24"/>
      <c r="M3505" s="26"/>
      <c r="N3505" s="613"/>
      <c r="Q3505" s="26"/>
      <c r="R3505" s="613"/>
    </row>
    <row r="3506">
      <c r="A3506" s="26"/>
      <c r="B3506" s="24"/>
      <c r="C3506" s="24"/>
      <c r="D3506" s="26"/>
      <c r="E3506" s="26"/>
      <c r="F3506" s="26"/>
      <c r="G3506" s="24"/>
      <c r="H3506" s="611"/>
      <c r="I3506" s="611"/>
      <c r="J3506" s="612"/>
      <c r="K3506" s="26"/>
      <c r="L3506" s="24"/>
      <c r="M3506" s="26"/>
      <c r="N3506" s="613"/>
      <c r="Q3506" s="26"/>
      <c r="R3506" s="613"/>
    </row>
    <row r="3507">
      <c r="A3507" s="26"/>
      <c r="B3507" s="24"/>
      <c r="C3507" s="24"/>
      <c r="D3507" s="26"/>
      <c r="E3507" s="26"/>
      <c r="F3507" s="26"/>
      <c r="G3507" s="24"/>
      <c r="H3507" s="611"/>
      <c r="I3507" s="611"/>
      <c r="J3507" s="612"/>
      <c r="K3507" s="26"/>
      <c r="L3507" s="24"/>
      <c r="M3507" s="26"/>
      <c r="N3507" s="613"/>
      <c r="Q3507" s="26"/>
      <c r="R3507" s="613"/>
    </row>
    <row r="3508">
      <c r="A3508" s="26"/>
      <c r="B3508" s="24"/>
      <c r="C3508" s="24"/>
      <c r="D3508" s="26"/>
      <c r="E3508" s="26"/>
      <c r="F3508" s="26"/>
      <c r="G3508" s="24"/>
      <c r="H3508" s="611"/>
      <c r="I3508" s="611"/>
      <c r="J3508" s="612"/>
      <c r="K3508" s="26"/>
      <c r="L3508" s="24"/>
      <c r="M3508" s="26"/>
      <c r="N3508" s="613"/>
      <c r="Q3508" s="26"/>
      <c r="R3508" s="613"/>
    </row>
    <row r="3509">
      <c r="A3509" s="26"/>
      <c r="B3509" s="24"/>
      <c r="C3509" s="24"/>
      <c r="D3509" s="26"/>
      <c r="E3509" s="26"/>
      <c r="F3509" s="26"/>
      <c r="G3509" s="24"/>
      <c r="H3509" s="611"/>
      <c r="I3509" s="611"/>
      <c r="J3509" s="612"/>
      <c r="K3509" s="26"/>
      <c r="L3509" s="24"/>
      <c r="M3509" s="26"/>
      <c r="N3509" s="613"/>
      <c r="Q3509" s="26"/>
      <c r="R3509" s="613"/>
    </row>
    <row r="3510">
      <c r="A3510" s="26"/>
      <c r="B3510" s="24"/>
      <c r="C3510" s="24"/>
      <c r="D3510" s="26"/>
      <c r="E3510" s="26"/>
      <c r="F3510" s="26"/>
      <c r="G3510" s="24"/>
      <c r="H3510" s="611"/>
      <c r="I3510" s="611"/>
      <c r="J3510" s="612"/>
      <c r="K3510" s="26"/>
      <c r="L3510" s="24"/>
      <c r="M3510" s="26"/>
      <c r="N3510" s="613"/>
      <c r="Q3510" s="26"/>
      <c r="R3510" s="613"/>
    </row>
    <row r="3511">
      <c r="A3511" s="26"/>
      <c r="B3511" s="24"/>
      <c r="C3511" s="24"/>
      <c r="D3511" s="26"/>
      <c r="E3511" s="26"/>
      <c r="F3511" s="26"/>
      <c r="G3511" s="24"/>
      <c r="H3511" s="611"/>
      <c r="I3511" s="611"/>
      <c r="J3511" s="612"/>
      <c r="K3511" s="26"/>
      <c r="L3511" s="24"/>
      <c r="M3511" s="26"/>
      <c r="N3511" s="613"/>
      <c r="Q3511" s="26"/>
      <c r="R3511" s="613"/>
    </row>
    <row r="3512">
      <c r="A3512" s="26"/>
      <c r="B3512" s="24"/>
      <c r="C3512" s="24"/>
      <c r="D3512" s="26"/>
      <c r="E3512" s="26"/>
      <c r="F3512" s="26"/>
      <c r="G3512" s="24"/>
      <c r="H3512" s="611"/>
      <c r="I3512" s="611"/>
      <c r="J3512" s="612"/>
      <c r="K3512" s="26"/>
      <c r="L3512" s="24"/>
      <c r="M3512" s="26"/>
      <c r="N3512" s="613"/>
      <c r="Q3512" s="26"/>
      <c r="R3512" s="613"/>
    </row>
    <row r="3513">
      <c r="A3513" s="26"/>
      <c r="B3513" s="24"/>
      <c r="C3513" s="24"/>
      <c r="D3513" s="26"/>
      <c r="E3513" s="26"/>
      <c r="F3513" s="26"/>
      <c r="G3513" s="24"/>
      <c r="H3513" s="611"/>
      <c r="I3513" s="611"/>
      <c r="J3513" s="612"/>
      <c r="K3513" s="26"/>
      <c r="L3513" s="24"/>
      <c r="M3513" s="26"/>
      <c r="N3513" s="613"/>
      <c r="Q3513" s="26"/>
      <c r="R3513" s="613"/>
    </row>
    <row r="3514">
      <c r="A3514" s="26"/>
      <c r="B3514" s="24"/>
      <c r="C3514" s="24"/>
      <c r="D3514" s="26"/>
      <c r="E3514" s="26"/>
      <c r="F3514" s="26"/>
      <c r="G3514" s="24"/>
      <c r="H3514" s="611"/>
      <c r="I3514" s="611"/>
      <c r="J3514" s="612"/>
      <c r="K3514" s="26"/>
      <c r="L3514" s="24"/>
      <c r="M3514" s="26"/>
      <c r="N3514" s="613"/>
      <c r="Q3514" s="26"/>
      <c r="R3514" s="613"/>
    </row>
    <row r="3515">
      <c r="A3515" s="26"/>
      <c r="B3515" s="24"/>
      <c r="C3515" s="24"/>
      <c r="D3515" s="26"/>
      <c r="E3515" s="26"/>
      <c r="F3515" s="26"/>
      <c r="G3515" s="24"/>
      <c r="H3515" s="611"/>
      <c r="I3515" s="611"/>
      <c r="J3515" s="612"/>
      <c r="K3515" s="26"/>
      <c r="L3515" s="24"/>
      <c r="M3515" s="26"/>
      <c r="N3515" s="613"/>
      <c r="Q3515" s="26"/>
      <c r="R3515" s="613"/>
    </row>
    <row r="3516">
      <c r="A3516" s="26"/>
      <c r="B3516" s="24"/>
      <c r="C3516" s="24"/>
      <c r="D3516" s="26"/>
      <c r="E3516" s="26"/>
      <c r="F3516" s="26"/>
      <c r="G3516" s="24"/>
      <c r="H3516" s="611"/>
      <c r="I3516" s="611"/>
      <c r="J3516" s="612"/>
      <c r="K3516" s="26"/>
      <c r="L3516" s="24"/>
      <c r="M3516" s="26"/>
      <c r="N3516" s="613"/>
      <c r="Q3516" s="26"/>
      <c r="R3516" s="613"/>
    </row>
    <row r="3517">
      <c r="A3517" s="26"/>
      <c r="B3517" s="24"/>
      <c r="C3517" s="24"/>
      <c r="D3517" s="26"/>
      <c r="E3517" s="26"/>
      <c r="F3517" s="26"/>
      <c r="G3517" s="24"/>
      <c r="H3517" s="611"/>
      <c r="I3517" s="611"/>
      <c r="J3517" s="612"/>
      <c r="K3517" s="26"/>
      <c r="L3517" s="24"/>
      <c r="M3517" s="26"/>
      <c r="N3517" s="613"/>
      <c r="Q3517" s="26"/>
      <c r="R3517" s="613"/>
    </row>
    <row r="3518">
      <c r="A3518" s="26"/>
      <c r="B3518" s="24"/>
      <c r="C3518" s="24"/>
      <c r="D3518" s="26"/>
      <c r="E3518" s="26"/>
      <c r="F3518" s="26"/>
      <c r="G3518" s="24"/>
      <c r="H3518" s="611"/>
      <c r="I3518" s="611"/>
      <c r="J3518" s="612"/>
      <c r="K3518" s="26"/>
      <c r="L3518" s="24"/>
      <c r="M3518" s="26"/>
      <c r="N3518" s="613"/>
      <c r="Q3518" s="26"/>
      <c r="R3518" s="613"/>
    </row>
    <row r="3519">
      <c r="A3519" s="26"/>
      <c r="B3519" s="24"/>
      <c r="C3519" s="24"/>
      <c r="D3519" s="26"/>
      <c r="E3519" s="26"/>
      <c r="F3519" s="26"/>
      <c r="G3519" s="24"/>
      <c r="H3519" s="611"/>
      <c r="I3519" s="611"/>
      <c r="J3519" s="612"/>
      <c r="K3519" s="26"/>
      <c r="L3519" s="24"/>
      <c r="M3519" s="26"/>
      <c r="N3519" s="613"/>
      <c r="Q3519" s="26"/>
      <c r="R3519" s="613"/>
    </row>
    <row r="3520">
      <c r="A3520" s="26"/>
      <c r="B3520" s="24"/>
      <c r="C3520" s="24"/>
      <c r="D3520" s="26"/>
      <c r="E3520" s="26"/>
      <c r="F3520" s="26"/>
      <c r="G3520" s="24"/>
      <c r="H3520" s="611"/>
      <c r="I3520" s="611"/>
      <c r="J3520" s="612"/>
      <c r="K3520" s="26"/>
      <c r="L3520" s="24"/>
      <c r="M3520" s="26"/>
      <c r="N3520" s="613"/>
      <c r="Q3520" s="26"/>
      <c r="R3520" s="613"/>
    </row>
    <row r="3521">
      <c r="A3521" s="26"/>
      <c r="B3521" s="24"/>
      <c r="C3521" s="24"/>
      <c r="D3521" s="26"/>
      <c r="E3521" s="26"/>
      <c r="F3521" s="26"/>
      <c r="G3521" s="24"/>
      <c r="H3521" s="611"/>
      <c r="I3521" s="611"/>
      <c r="J3521" s="612"/>
      <c r="K3521" s="26"/>
      <c r="L3521" s="24"/>
      <c r="M3521" s="26"/>
      <c r="N3521" s="613"/>
      <c r="Q3521" s="26"/>
      <c r="R3521" s="613"/>
    </row>
    <row r="3522">
      <c r="A3522" s="26"/>
      <c r="B3522" s="24"/>
      <c r="C3522" s="24"/>
      <c r="D3522" s="26"/>
      <c r="E3522" s="26"/>
      <c r="F3522" s="26"/>
      <c r="G3522" s="24"/>
      <c r="H3522" s="611"/>
      <c r="I3522" s="611"/>
      <c r="J3522" s="612"/>
      <c r="K3522" s="26"/>
      <c r="L3522" s="24"/>
      <c r="M3522" s="26"/>
      <c r="N3522" s="613"/>
      <c r="Q3522" s="26"/>
      <c r="R3522" s="613"/>
    </row>
    <row r="3523">
      <c r="A3523" s="26"/>
      <c r="B3523" s="24"/>
      <c r="C3523" s="24"/>
      <c r="D3523" s="26"/>
      <c r="E3523" s="26"/>
      <c r="F3523" s="26"/>
      <c r="G3523" s="24"/>
      <c r="H3523" s="611"/>
      <c r="I3523" s="611"/>
      <c r="J3523" s="612"/>
      <c r="K3523" s="26"/>
      <c r="L3523" s="24"/>
      <c r="M3523" s="26"/>
      <c r="N3523" s="613"/>
      <c r="Q3523" s="26"/>
      <c r="R3523" s="613"/>
    </row>
    <row r="3524">
      <c r="A3524" s="26"/>
      <c r="B3524" s="24"/>
      <c r="C3524" s="24"/>
      <c r="D3524" s="26"/>
      <c r="E3524" s="26"/>
      <c r="F3524" s="26"/>
      <c r="G3524" s="24"/>
      <c r="H3524" s="611"/>
      <c r="I3524" s="611"/>
      <c r="J3524" s="612"/>
      <c r="K3524" s="26"/>
      <c r="L3524" s="24"/>
      <c r="M3524" s="26"/>
      <c r="N3524" s="613"/>
      <c r="Q3524" s="26"/>
      <c r="R3524" s="613"/>
    </row>
    <row r="3525">
      <c r="A3525" s="26"/>
      <c r="B3525" s="24"/>
      <c r="C3525" s="24"/>
      <c r="D3525" s="26"/>
      <c r="E3525" s="26"/>
      <c r="F3525" s="26"/>
      <c r="G3525" s="24"/>
      <c r="H3525" s="611"/>
      <c r="I3525" s="611"/>
      <c r="J3525" s="612"/>
      <c r="K3525" s="26"/>
      <c r="L3525" s="24"/>
      <c r="M3525" s="26"/>
      <c r="N3525" s="613"/>
      <c r="Q3525" s="26"/>
      <c r="R3525" s="613"/>
    </row>
    <row r="3526">
      <c r="A3526" s="26"/>
      <c r="B3526" s="24"/>
      <c r="C3526" s="24"/>
      <c r="D3526" s="26"/>
      <c r="E3526" s="26"/>
      <c r="F3526" s="26"/>
      <c r="G3526" s="24"/>
      <c r="H3526" s="611"/>
      <c r="I3526" s="611"/>
      <c r="J3526" s="612"/>
      <c r="K3526" s="26"/>
      <c r="L3526" s="24"/>
      <c r="M3526" s="26"/>
      <c r="N3526" s="613"/>
      <c r="Q3526" s="26"/>
      <c r="R3526" s="613"/>
    </row>
    <row r="3527">
      <c r="A3527" s="26"/>
      <c r="B3527" s="24"/>
      <c r="C3527" s="24"/>
      <c r="D3527" s="26"/>
      <c r="E3527" s="26"/>
      <c r="F3527" s="26"/>
      <c r="G3527" s="24"/>
      <c r="H3527" s="611"/>
      <c r="I3527" s="611"/>
      <c r="J3527" s="612"/>
      <c r="K3527" s="26"/>
      <c r="L3527" s="24"/>
      <c r="M3527" s="26"/>
      <c r="N3527" s="613"/>
      <c r="Q3527" s="26"/>
      <c r="R3527" s="613"/>
    </row>
    <row r="3528">
      <c r="A3528" s="26"/>
      <c r="B3528" s="24"/>
      <c r="C3528" s="24"/>
      <c r="D3528" s="26"/>
      <c r="E3528" s="26"/>
      <c r="F3528" s="26"/>
      <c r="G3528" s="24"/>
      <c r="H3528" s="611"/>
      <c r="I3528" s="611"/>
      <c r="J3528" s="612"/>
      <c r="K3528" s="26"/>
      <c r="L3528" s="24"/>
      <c r="M3528" s="26"/>
      <c r="N3528" s="613"/>
      <c r="Q3528" s="26"/>
      <c r="R3528" s="613"/>
    </row>
    <row r="3529">
      <c r="A3529" s="26"/>
      <c r="B3529" s="24"/>
      <c r="C3529" s="24"/>
      <c r="D3529" s="26"/>
      <c r="E3529" s="26"/>
      <c r="F3529" s="26"/>
      <c r="G3529" s="24"/>
      <c r="H3529" s="611"/>
      <c r="I3529" s="611"/>
      <c r="J3529" s="612"/>
      <c r="K3529" s="26"/>
      <c r="L3529" s="24"/>
      <c r="M3529" s="26"/>
      <c r="N3529" s="613"/>
      <c r="Q3529" s="26"/>
      <c r="R3529" s="613"/>
    </row>
    <row r="3530">
      <c r="A3530" s="26"/>
      <c r="B3530" s="24"/>
      <c r="C3530" s="24"/>
      <c r="D3530" s="26"/>
      <c r="E3530" s="26"/>
      <c r="F3530" s="26"/>
      <c r="G3530" s="24"/>
      <c r="H3530" s="611"/>
      <c r="I3530" s="611"/>
      <c r="J3530" s="612"/>
      <c r="K3530" s="26"/>
      <c r="L3530" s="24"/>
      <c r="M3530" s="26"/>
      <c r="N3530" s="613"/>
      <c r="Q3530" s="26"/>
      <c r="R3530" s="613"/>
    </row>
    <row r="3531">
      <c r="A3531" s="26"/>
      <c r="B3531" s="24"/>
      <c r="C3531" s="24"/>
      <c r="D3531" s="26"/>
      <c r="E3531" s="26"/>
      <c r="F3531" s="26"/>
      <c r="G3531" s="24"/>
      <c r="H3531" s="611"/>
      <c r="I3531" s="611"/>
      <c r="J3531" s="612"/>
      <c r="K3531" s="26"/>
      <c r="L3531" s="24"/>
      <c r="M3531" s="26"/>
      <c r="N3531" s="613"/>
      <c r="Q3531" s="26"/>
      <c r="R3531" s="613"/>
    </row>
    <row r="3532">
      <c r="A3532" s="26"/>
      <c r="B3532" s="24"/>
      <c r="C3532" s="24"/>
      <c r="D3532" s="26"/>
      <c r="E3532" s="26"/>
      <c r="F3532" s="26"/>
      <c r="G3532" s="24"/>
      <c r="H3532" s="611"/>
      <c r="I3532" s="611"/>
      <c r="J3532" s="612"/>
      <c r="K3532" s="26"/>
      <c r="L3532" s="24"/>
      <c r="M3532" s="26"/>
      <c r="N3532" s="613"/>
      <c r="Q3532" s="26"/>
      <c r="R3532" s="613"/>
    </row>
    <row r="3533">
      <c r="A3533" s="26"/>
      <c r="B3533" s="24"/>
      <c r="C3533" s="24"/>
      <c r="D3533" s="26"/>
      <c r="E3533" s="26"/>
      <c r="F3533" s="26"/>
      <c r="G3533" s="24"/>
      <c r="H3533" s="611"/>
      <c r="I3533" s="611"/>
      <c r="J3533" s="612"/>
      <c r="K3533" s="26"/>
      <c r="L3533" s="24"/>
      <c r="M3533" s="26"/>
      <c r="N3533" s="613"/>
      <c r="Q3533" s="26"/>
      <c r="R3533" s="613"/>
    </row>
    <row r="3534">
      <c r="A3534" s="26"/>
      <c r="B3534" s="24"/>
      <c r="C3534" s="24"/>
      <c r="D3534" s="26"/>
      <c r="E3534" s="26"/>
      <c r="F3534" s="26"/>
      <c r="G3534" s="24"/>
      <c r="H3534" s="611"/>
      <c r="I3534" s="611"/>
      <c r="J3534" s="612"/>
      <c r="K3534" s="26"/>
      <c r="L3534" s="24"/>
      <c r="M3534" s="26"/>
      <c r="N3534" s="613"/>
      <c r="Q3534" s="26"/>
      <c r="R3534" s="613"/>
    </row>
    <row r="3535">
      <c r="A3535" s="26"/>
      <c r="B3535" s="24"/>
      <c r="C3535" s="24"/>
      <c r="D3535" s="26"/>
      <c r="E3535" s="26"/>
      <c r="F3535" s="26"/>
      <c r="G3535" s="24"/>
      <c r="H3535" s="611"/>
      <c r="I3535" s="611"/>
      <c r="J3535" s="612"/>
      <c r="K3535" s="26"/>
      <c r="L3535" s="24"/>
      <c r="M3535" s="26"/>
      <c r="N3535" s="613"/>
      <c r="Q3535" s="26"/>
      <c r="R3535" s="613"/>
    </row>
    <row r="3536">
      <c r="A3536" s="26"/>
      <c r="B3536" s="24"/>
      <c r="C3536" s="24"/>
      <c r="D3536" s="26"/>
      <c r="E3536" s="26"/>
      <c r="F3536" s="26"/>
      <c r="G3536" s="24"/>
      <c r="H3536" s="611"/>
      <c r="I3536" s="611"/>
      <c r="J3536" s="612"/>
      <c r="K3536" s="26"/>
      <c r="L3536" s="24"/>
      <c r="M3536" s="26"/>
      <c r="N3536" s="613"/>
      <c r="Q3536" s="26"/>
      <c r="R3536" s="613"/>
    </row>
    <row r="3537">
      <c r="A3537" s="26"/>
      <c r="B3537" s="24"/>
      <c r="C3537" s="24"/>
      <c r="D3537" s="26"/>
      <c r="E3537" s="26"/>
      <c r="F3537" s="26"/>
      <c r="G3537" s="24"/>
      <c r="H3537" s="611"/>
      <c r="I3537" s="611"/>
      <c r="J3537" s="612"/>
      <c r="K3537" s="26"/>
      <c r="L3537" s="24"/>
      <c r="M3537" s="26"/>
      <c r="N3537" s="613"/>
      <c r="Q3537" s="26"/>
      <c r="R3537" s="613"/>
    </row>
    <row r="3538">
      <c r="A3538" s="26"/>
      <c r="B3538" s="24"/>
      <c r="C3538" s="24"/>
      <c r="D3538" s="26"/>
      <c r="E3538" s="26"/>
      <c r="F3538" s="26"/>
      <c r="G3538" s="24"/>
      <c r="H3538" s="611"/>
      <c r="I3538" s="611"/>
      <c r="J3538" s="612"/>
      <c r="K3538" s="26"/>
      <c r="L3538" s="24"/>
      <c r="M3538" s="26"/>
      <c r="N3538" s="613"/>
      <c r="Q3538" s="26"/>
      <c r="R3538" s="613"/>
    </row>
    <row r="3539">
      <c r="A3539" s="26"/>
      <c r="B3539" s="24"/>
      <c r="C3539" s="24"/>
      <c r="D3539" s="26"/>
      <c r="E3539" s="26"/>
      <c r="F3539" s="26"/>
      <c r="G3539" s="24"/>
      <c r="H3539" s="611"/>
      <c r="I3539" s="611"/>
      <c r="J3539" s="612"/>
      <c r="K3539" s="26"/>
      <c r="L3539" s="24"/>
      <c r="M3539" s="26"/>
      <c r="N3539" s="613"/>
      <c r="Q3539" s="26"/>
      <c r="R3539" s="613"/>
    </row>
    <row r="3540">
      <c r="A3540" s="26"/>
      <c r="B3540" s="24"/>
      <c r="C3540" s="24"/>
      <c r="D3540" s="26"/>
      <c r="E3540" s="26"/>
      <c r="F3540" s="26"/>
      <c r="G3540" s="24"/>
      <c r="H3540" s="611"/>
      <c r="I3540" s="611"/>
      <c r="J3540" s="612"/>
      <c r="K3540" s="26"/>
      <c r="L3540" s="24"/>
      <c r="M3540" s="26"/>
      <c r="N3540" s="613"/>
      <c r="Q3540" s="26"/>
      <c r="R3540" s="613"/>
    </row>
    <row r="3541">
      <c r="A3541" s="26"/>
      <c r="B3541" s="24"/>
      <c r="C3541" s="24"/>
      <c r="D3541" s="26"/>
      <c r="E3541" s="26"/>
      <c r="F3541" s="26"/>
      <c r="G3541" s="24"/>
      <c r="H3541" s="611"/>
      <c r="I3541" s="611"/>
      <c r="J3541" s="612"/>
      <c r="K3541" s="26"/>
      <c r="L3541" s="24"/>
      <c r="M3541" s="26"/>
      <c r="N3541" s="613"/>
      <c r="Q3541" s="26"/>
      <c r="R3541" s="613"/>
    </row>
    <row r="3542">
      <c r="A3542" s="26"/>
      <c r="B3542" s="24"/>
      <c r="C3542" s="24"/>
      <c r="D3542" s="26"/>
      <c r="E3542" s="26"/>
      <c r="F3542" s="26"/>
      <c r="G3542" s="24"/>
      <c r="H3542" s="611"/>
      <c r="I3542" s="611"/>
      <c r="J3542" s="612"/>
      <c r="K3542" s="26"/>
      <c r="L3542" s="24"/>
      <c r="M3542" s="26"/>
      <c r="N3542" s="613"/>
      <c r="Q3542" s="26"/>
      <c r="R3542" s="613"/>
    </row>
    <row r="3543">
      <c r="A3543" s="26"/>
      <c r="B3543" s="24"/>
      <c r="C3543" s="24"/>
      <c r="D3543" s="26"/>
      <c r="E3543" s="26"/>
      <c r="F3543" s="26"/>
      <c r="G3543" s="24"/>
      <c r="H3543" s="611"/>
      <c r="I3543" s="611"/>
      <c r="J3543" s="612"/>
      <c r="K3543" s="26"/>
      <c r="L3543" s="24"/>
      <c r="M3543" s="26"/>
      <c r="N3543" s="613"/>
      <c r="Q3543" s="26"/>
      <c r="R3543" s="613"/>
    </row>
    <row r="3544">
      <c r="A3544" s="26"/>
      <c r="B3544" s="24"/>
      <c r="C3544" s="24"/>
      <c r="D3544" s="26"/>
      <c r="E3544" s="26"/>
      <c r="F3544" s="26"/>
      <c r="G3544" s="24"/>
      <c r="H3544" s="611"/>
      <c r="I3544" s="611"/>
      <c r="J3544" s="612"/>
      <c r="K3544" s="26"/>
      <c r="L3544" s="24"/>
      <c r="M3544" s="26"/>
      <c r="N3544" s="613"/>
      <c r="Q3544" s="26"/>
      <c r="R3544" s="613"/>
    </row>
    <row r="3545">
      <c r="A3545" s="26"/>
      <c r="B3545" s="24"/>
      <c r="C3545" s="24"/>
      <c r="D3545" s="26"/>
      <c r="E3545" s="26"/>
      <c r="F3545" s="26"/>
      <c r="G3545" s="24"/>
      <c r="H3545" s="611"/>
      <c r="I3545" s="611"/>
      <c r="J3545" s="612"/>
      <c r="K3545" s="26"/>
      <c r="L3545" s="24"/>
      <c r="M3545" s="26"/>
      <c r="N3545" s="613"/>
      <c r="Q3545" s="26"/>
      <c r="R3545" s="613"/>
    </row>
    <row r="3546">
      <c r="A3546" s="26"/>
      <c r="B3546" s="24"/>
      <c r="C3546" s="24"/>
      <c r="D3546" s="26"/>
      <c r="E3546" s="26"/>
      <c r="F3546" s="26"/>
      <c r="G3546" s="24"/>
      <c r="H3546" s="611"/>
      <c r="I3546" s="611"/>
      <c r="J3546" s="612"/>
      <c r="K3546" s="26"/>
      <c r="L3546" s="24"/>
      <c r="M3546" s="26"/>
      <c r="N3546" s="613"/>
      <c r="Q3546" s="26"/>
      <c r="R3546" s="613"/>
    </row>
    <row r="3547">
      <c r="A3547" s="26"/>
      <c r="B3547" s="24"/>
      <c r="C3547" s="24"/>
      <c r="D3547" s="26"/>
      <c r="E3547" s="26"/>
      <c r="F3547" s="26"/>
      <c r="G3547" s="24"/>
      <c r="H3547" s="611"/>
      <c r="I3547" s="611"/>
      <c r="J3547" s="612"/>
      <c r="K3547" s="26"/>
      <c r="L3547" s="24"/>
      <c r="M3547" s="26"/>
      <c r="N3547" s="613"/>
      <c r="Q3547" s="26"/>
      <c r="R3547" s="613"/>
    </row>
    <row r="3548">
      <c r="A3548" s="26"/>
      <c r="B3548" s="24"/>
      <c r="C3548" s="24"/>
      <c r="D3548" s="26"/>
      <c r="E3548" s="26"/>
      <c r="F3548" s="26"/>
      <c r="G3548" s="24"/>
      <c r="H3548" s="611"/>
      <c r="I3548" s="611"/>
      <c r="J3548" s="612"/>
      <c r="K3548" s="26"/>
      <c r="L3548" s="24"/>
      <c r="M3548" s="26"/>
      <c r="N3548" s="613"/>
      <c r="Q3548" s="26"/>
      <c r="R3548" s="613"/>
    </row>
    <row r="3549">
      <c r="A3549" s="26"/>
      <c r="B3549" s="24"/>
      <c r="C3549" s="24"/>
      <c r="D3549" s="26"/>
      <c r="E3549" s="26"/>
      <c r="F3549" s="26"/>
      <c r="G3549" s="24"/>
      <c r="H3549" s="611"/>
      <c r="I3549" s="611"/>
      <c r="J3549" s="612"/>
      <c r="K3549" s="26"/>
      <c r="L3549" s="24"/>
      <c r="M3549" s="26"/>
      <c r="N3549" s="613"/>
      <c r="Q3549" s="26"/>
      <c r="R3549" s="613"/>
    </row>
    <row r="3550">
      <c r="A3550" s="26"/>
      <c r="B3550" s="24"/>
      <c r="C3550" s="24"/>
      <c r="D3550" s="26"/>
      <c r="E3550" s="26"/>
      <c r="F3550" s="26"/>
      <c r="G3550" s="24"/>
      <c r="H3550" s="611"/>
      <c r="I3550" s="611"/>
      <c r="J3550" s="612"/>
      <c r="K3550" s="26"/>
      <c r="L3550" s="24"/>
      <c r="M3550" s="26"/>
      <c r="N3550" s="613"/>
      <c r="Q3550" s="26"/>
      <c r="R3550" s="613"/>
    </row>
    <row r="3551">
      <c r="A3551" s="26"/>
      <c r="B3551" s="24"/>
      <c r="C3551" s="24"/>
      <c r="D3551" s="26"/>
      <c r="E3551" s="26"/>
      <c r="F3551" s="26"/>
      <c r="G3551" s="24"/>
      <c r="H3551" s="611"/>
      <c r="I3551" s="611"/>
      <c r="J3551" s="612"/>
      <c r="K3551" s="26"/>
      <c r="L3551" s="24"/>
      <c r="M3551" s="26"/>
      <c r="N3551" s="613"/>
      <c r="Q3551" s="26"/>
      <c r="R3551" s="613"/>
    </row>
    <row r="3552">
      <c r="A3552" s="26"/>
      <c r="B3552" s="24"/>
      <c r="C3552" s="24"/>
      <c r="D3552" s="26"/>
      <c r="E3552" s="26"/>
      <c r="F3552" s="26"/>
      <c r="G3552" s="24"/>
      <c r="H3552" s="611"/>
      <c r="I3552" s="611"/>
      <c r="J3552" s="612"/>
      <c r="K3552" s="26"/>
      <c r="L3552" s="24"/>
      <c r="M3552" s="26"/>
      <c r="N3552" s="613"/>
      <c r="Q3552" s="26"/>
      <c r="R3552" s="613"/>
    </row>
    <row r="3553">
      <c r="A3553" s="26"/>
      <c r="B3553" s="24"/>
      <c r="C3553" s="24"/>
      <c r="D3553" s="26"/>
      <c r="E3553" s="26"/>
      <c r="F3553" s="26"/>
      <c r="G3553" s="24"/>
      <c r="H3553" s="611"/>
      <c r="I3553" s="611"/>
      <c r="J3553" s="612"/>
      <c r="K3553" s="26"/>
      <c r="L3553" s="24"/>
      <c r="M3553" s="26"/>
      <c r="N3553" s="613"/>
      <c r="Q3553" s="26"/>
      <c r="R3553" s="613"/>
    </row>
    <row r="3554">
      <c r="A3554" s="26"/>
      <c r="B3554" s="24"/>
      <c r="C3554" s="24"/>
      <c r="D3554" s="26"/>
      <c r="E3554" s="26"/>
      <c r="F3554" s="26"/>
      <c r="G3554" s="24"/>
      <c r="H3554" s="611"/>
      <c r="I3554" s="611"/>
      <c r="J3554" s="612"/>
      <c r="K3554" s="26"/>
      <c r="L3554" s="24"/>
      <c r="M3554" s="26"/>
      <c r="N3554" s="613"/>
      <c r="Q3554" s="26"/>
      <c r="R3554" s="613"/>
    </row>
    <row r="3555">
      <c r="A3555" s="26"/>
      <c r="B3555" s="24"/>
      <c r="C3555" s="24"/>
      <c r="D3555" s="26"/>
      <c r="E3555" s="26"/>
      <c r="F3555" s="26"/>
      <c r="G3555" s="24"/>
      <c r="H3555" s="611"/>
      <c r="I3555" s="611"/>
      <c r="J3555" s="612"/>
      <c r="K3555" s="26"/>
      <c r="L3555" s="24"/>
      <c r="M3555" s="26"/>
      <c r="N3555" s="613"/>
      <c r="Q3555" s="26"/>
      <c r="R3555" s="613"/>
    </row>
    <row r="3556">
      <c r="A3556" s="26"/>
      <c r="B3556" s="24"/>
      <c r="C3556" s="24"/>
      <c r="D3556" s="26"/>
      <c r="E3556" s="26"/>
      <c r="F3556" s="26"/>
      <c r="G3556" s="24"/>
      <c r="H3556" s="611"/>
      <c r="I3556" s="611"/>
      <c r="J3556" s="612"/>
      <c r="K3556" s="26"/>
      <c r="L3556" s="24"/>
      <c r="M3556" s="26"/>
      <c r="N3556" s="613"/>
      <c r="Q3556" s="26"/>
      <c r="R3556" s="613"/>
    </row>
    <row r="3557">
      <c r="A3557" s="26"/>
      <c r="B3557" s="24"/>
      <c r="C3557" s="24"/>
      <c r="D3557" s="26"/>
      <c r="E3557" s="26"/>
      <c r="F3557" s="26"/>
      <c r="G3557" s="24"/>
      <c r="H3557" s="611"/>
      <c r="I3557" s="611"/>
      <c r="J3557" s="612"/>
      <c r="K3557" s="26"/>
      <c r="L3557" s="24"/>
      <c r="M3557" s="26"/>
      <c r="N3557" s="613"/>
      <c r="Q3557" s="26"/>
      <c r="R3557" s="613"/>
    </row>
    <row r="3558">
      <c r="A3558" s="26"/>
      <c r="B3558" s="24"/>
      <c r="C3558" s="24"/>
      <c r="D3558" s="26"/>
      <c r="E3558" s="26"/>
      <c r="F3558" s="26"/>
      <c r="G3558" s="24"/>
      <c r="H3558" s="611"/>
      <c r="I3558" s="611"/>
      <c r="J3558" s="612"/>
      <c r="K3558" s="26"/>
      <c r="L3558" s="24"/>
      <c r="M3558" s="26"/>
      <c r="N3558" s="613"/>
      <c r="Q3558" s="26"/>
      <c r="R3558" s="613"/>
    </row>
    <row r="3559">
      <c r="A3559" s="26"/>
      <c r="B3559" s="24"/>
      <c r="C3559" s="24"/>
      <c r="D3559" s="26"/>
      <c r="E3559" s="26"/>
      <c r="F3559" s="26"/>
      <c r="G3559" s="24"/>
      <c r="H3559" s="611"/>
      <c r="I3559" s="611"/>
      <c r="J3559" s="612"/>
      <c r="K3559" s="26"/>
      <c r="L3559" s="24"/>
      <c r="M3559" s="26"/>
      <c r="N3559" s="613"/>
      <c r="Q3559" s="26"/>
      <c r="R3559" s="613"/>
    </row>
  </sheetData>
  <autoFilter ref="$A$3:$N$1618">
    <sortState ref="A3:N1618">
      <sortCondition ref="F3:F1618"/>
      <sortCondition ref="E3:E1618"/>
      <sortCondition ref="I3:I1618"/>
      <sortCondition ref="N3:N1618"/>
      <sortCondition ref="G3:G1618"/>
      <sortCondition ref="D3:D1618"/>
      <sortCondition ref="H3:H1618"/>
      <sortCondition descending="1" ref="K3:K1618"/>
    </sortState>
  </autoFilter>
  <customSheetViews>
    <customSheetView guid="{8F64BB91-4A5A-4841-9580-3B42047FB1D2}" filter="1" showAutoFilter="1">
      <autoFilter ref="$A$3:$AD$566">
        <filterColumn colId="5">
          <filters>
            <filter val="Карулина"/>
            <filter val="Мартынов"/>
          </filters>
        </filterColumn>
        <sortState ref="A3:AD566">
          <sortCondition ref="I3:I566"/>
          <sortCondition ref="E3:E566"/>
        </sortState>
      </autoFilter>
    </customSheetView>
    <customSheetView guid="{CB8A05C6-A33C-490A-A50D-D548416C9E6F}" filter="1" showAutoFilter="1">
      <autoFilter ref="$A$3:$N$1618">
        <filterColumn colId="5">
          <filters>
            <filter val="Спиридонский"/>
            <filter val="Карулина"/>
          </filters>
        </filterColumn>
        <sortState ref="A3:N1618">
          <sortCondition ref="E3:E1618"/>
        </sortState>
      </autoFilter>
    </customSheetView>
    <customSheetView guid="{3CE2CFCD-4FB5-4889-89D5-62036C007BFF}" filter="1" showAutoFilter="1">
      <autoFilter ref="$A$3:$N$1609">
        <filterColumn colId="5">
          <filters>
            <filter val="Карулина"/>
            <filter val="Мартынов"/>
          </filters>
        </filterColumn>
      </autoFilter>
    </customSheetView>
    <customSheetView guid="{D6A2C87E-2398-4D01-A50B-0BE9149202E4}" filter="1" showAutoFilter="1">
      <autoFilter ref="$A$3:$AD$592">
        <filterColumn colId="5">
          <filters>
            <filter val="Карулина"/>
            <filter val="Мартынов"/>
          </filters>
        </filterColumn>
      </autoFilter>
    </customSheetView>
    <customSheetView guid="{128662E7-8D03-4BCF-99E6-25E105D25D52}" filter="1" showAutoFilter="1">
      <autoFilter ref="$A$3:$AD$592">
        <filterColumn colId="5">
          <filters>
            <filter val="Карулина"/>
            <filter val="Мартынов"/>
          </filters>
        </filterColumn>
        <sortState ref="A3:AD592">
          <sortCondition ref="E3:E592"/>
          <sortCondition ref="I3:I592"/>
        </sortState>
      </autoFilter>
    </customSheetView>
    <customSheetView guid="{83A7AD3E-EB15-4761-8BC6-5F96E7D71A0C}" filter="1" showAutoFilter="1">
      <autoFilter ref="$A$3:$AD$592">
        <filterColumn colId="5">
          <filters>
            <filter val="Карулина"/>
            <filter val="Коршунов"/>
            <filter val="Мартынов"/>
          </filters>
        </filterColumn>
        <sortState ref="A3:AD592">
          <sortCondition ref="E3:E592"/>
          <sortCondition ref="I3:I592"/>
        </sortState>
      </autoFilter>
    </customSheetView>
  </customSheetViews>
  <mergeCells count="2">
    <mergeCell ref="A1:I1"/>
    <mergeCell ref="K1:N1"/>
  </mergeCells>
  <printOptions gridLines="1" horizontalCentered="1"/>
  <pageMargins bottom="0.75" footer="0.0" header="0.0" left="0.7" right="0.7" top="0.75"/>
  <pageSetup fitToHeight="0" paperSize="9"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sheetViews>
  <sheetFormatPr customHeight="1" defaultColWidth="12.63" defaultRowHeight="15.75"/>
  <cols>
    <col customWidth="1" min="2" max="2" width="16.25"/>
    <col customWidth="1" min="3" max="3" width="22.88"/>
    <col customWidth="1" min="4" max="5" width="15.88"/>
    <col customWidth="1" min="9" max="9" width="37.88"/>
    <col customWidth="1" min="10" max="10" width="0.38"/>
  </cols>
  <sheetData>
    <row r="1">
      <c r="B1" s="614" t="s">
        <v>15065</v>
      </c>
      <c r="C1" s="29"/>
      <c r="D1" s="29"/>
      <c r="E1" s="30"/>
      <c r="G1" s="614" t="s">
        <v>15066</v>
      </c>
      <c r="H1" s="29"/>
      <c r="I1" s="29"/>
      <c r="J1" s="30"/>
    </row>
    <row r="2">
      <c r="B2" s="615" t="s">
        <v>15067</v>
      </c>
      <c r="C2" s="29"/>
      <c r="D2" s="29"/>
      <c r="E2" s="30"/>
      <c r="G2" s="615" t="s">
        <v>15068</v>
      </c>
      <c r="H2" s="29"/>
      <c r="I2" s="29"/>
      <c r="J2" s="30"/>
    </row>
    <row r="3">
      <c r="B3" s="615" t="s">
        <v>15069</v>
      </c>
      <c r="C3" s="29"/>
      <c r="D3" s="29"/>
      <c r="E3" s="30"/>
      <c r="G3" s="615" t="s">
        <v>15070</v>
      </c>
      <c r="H3" s="29"/>
      <c r="I3" s="29"/>
      <c r="J3" s="30"/>
    </row>
    <row r="4">
      <c r="B4" s="615" t="s">
        <v>15071</v>
      </c>
      <c r="C4" s="29"/>
      <c r="D4" s="29"/>
      <c r="E4" s="30"/>
      <c r="G4" s="615"/>
      <c r="H4" s="29"/>
      <c r="I4" s="29"/>
      <c r="J4" s="30"/>
    </row>
    <row r="5">
      <c r="B5" s="615" t="s">
        <v>15072</v>
      </c>
      <c r="C5" s="29"/>
      <c r="D5" s="29"/>
      <c r="E5" s="30"/>
      <c r="G5" s="616" t="s">
        <v>15073</v>
      </c>
      <c r="H5" s="29"/>
      <c r="I5" s="29"/>
      <c r="J5" s="30"/>
    </row>
    <row r="6">
      <c r="B6" s="615" t="s">
        <v>15074</v>
      </c>
      <c r="C6" s="29"/>
      <c r="D6" s="29"/>
      <c r="E6" s="30"/>
    </row>
    <row r="7">
      <c r="B7" s="615" t="s">
        <v>15075</v>
      </c>
      <c r="C7" s="29"/>
      <c r="D7" s="29"/>
      <c r="E7" s="30"/>
    </row>
    <row r="8">
      <c r="B8" s="1"/>
    </row>
    <row r="9">
      <c r="B9" s="614" t="s">
        <v>15076</v>
      </c>
      <c r="C9" s="29"/>
      <c r="D9" s="29"/>
      <c r="E9" s="29"/>
      <c r="F9" s="29"/>
      <c r="G9" s="29"/>
      <c r="H9" s="29"/>
      <c r="I9" s="30"/>
    </row>
    <row r="10">
      <c r="B10" s="617" t="s">
        <v>15077</v>
      </c>
      <c r="C10" s="29"/>
      <c r="D10" s="29"/>
      <c r="E10" s="29"/>
      <c r="F10" s="29"/>
      <c r="G10" s="29"/>
      <c r="H10" s="29"/>
      <c r="I10" s="30"/>
    </row>
    <row r="11" ht="19.5" customHeight="1">
      <c r="B11" s="615" t="s">
        <v>15078</v>
      </c>
      <c r="C11" s="29"/>
      <c r="D11" s="29"/>
      <c r="E11" s="29"/>
      <c r="F11" s="29"/>
      <c r="G11" s="29"/>
      <c r="H11" s="29"/>
      <c r="I11" s="30"/>
    </row>
    <row r="12" ht="42.75" customHeight="1">
      <c r="B12" s="618" t="s">
        <v>15079</v>
      </c>
      <c r="C12" s="29"/>
      <c r="D12" s="29"/>
      <c r="E12" s="29"/>
      <c r="F12" s="29"/>
      <c r="G12" s="29"/>
      <c r="H12" s="29"/>
      <c r="I12" s="30"/>
    </row>
    <row r="13" ht="32.25" customHeight="1">
      <c r="B13" s="618" t="s">
        <v>15080</v>
      </c>
      <c r="C13" s="29"/>
      <c r="D13" s="29"/>
      <c r="E13" s="29"/>
      <c r="F13" s="29"/>
      <c r="G13" s="29"/>
      <c r="H13" s="29"/>
      <c r="I13" s="30"/>
    </row>
    <row r="14">
      <c r="B14" s="617" t="s">
        <v>15081</v>
      </c>
      <c r="C14" s="29"/>
      <c r="D14" s="29"/>
      <c r="E14" s="29"/>
      <c r="F14" s="29"/>
      <c r="G14" s="29"/>
      <c r="H14" s="29"/>
      <c r="I14" s="30"/>
    </row>
    <row r="15">
      <c r="B15" s="615" t="s">
        <v>15082</v>
      </c>
      <c r="C15" s="29"/>
      <c r="D15" s="29"/>
      <c r="E15" s="29"/>
      <c r="F15" s="29"/>
      <c r="G15" s="29"/>
      <c r="H15" s="29"/>
      <c r="I15" s="30"/>
    </row>
    <row r="16">
      <c r="B16" s="618" t="s">
        <v>15083</v>
      </c>
      <c r="C16" s="29"/>
      <c r="D16" s="29"/>
      <c r="E16" s="29"/>
      <c r="F16" s="29"/>
      <c r="G16" s="29"/>
      <c r="H16" s="29"/>
      <c r="I16" s="30"/>
    </row>
    <row r="17">
      <c r="B17" s="618" t="s">
        <v>15084</v>
      </c>
      <c r="C17" s="29"/>
      <c r="D17" s="29"/>
      <c r="E17" s="29"/>
      <c r="F17" s="29"/>
      <c r="G17" s="29"/>
      <c r="H17" s="29"/>
      <c r="I17" s="30"/>
    </row>
    <row r="18">
      <c r="B18" s="619" t="s">
        <v>15085</v>
      </c>
      <c r="C18" s="29"/>
      <c r="D18" s="29"/>
      <c r="E18" s="29"/>
      <c r="F18" s="29"/>
      <c r="G18" s="29"/>
      <c r="H18" s="29"/>
      <c r="I18" s="30"/>
    </row>
    <row r="19">
      <c r="B19" s="617" t="s">
        <v>15086</v>
      </c>
      <c r="C19" s="29"/>
      <c r="D19" s="29"/>
      <c r="E19" s="29"/>
      <c r="F19" s="29"/>
      <c r="G19" s="29"/>
      <c r="H19" s="29"/>
      <c r="I19" s="30"/>
    </row>
    <row r="20">
      <c r="B20" s="618" t="s">
        <v>15087</v>
      </c>
      <c r="C20" s="29"/>
      <c r="D20" s="29"/>
      <c r="E20" s="29"/>
      <c r="F20" s="29"/>
      <c r="G20" s="29"/>
      <c r="H20" s="29"/>
      <c r="I20" s="30"/>
    </row>
    <row r="21" ht="30.75" customHeight="1">
      <c r="B21" s="618" t="s">
        <v>15088</v>
      </c>
      <c r="C21" s="29"/>
      <c r="D21" s="29"/>
      <c r="E21" s="29"/>
      <c r="F21" s="29"/>
      <c r="G21" s="29"/>
      <c r="H21" s="29"/>
      <c r="I21" s="30"/>
    </row>
    <row r="22" ht="23.25" customHeight="1">
      <c r="B22" s="620" t="s">
        <v>15089</v>
      </c>
      <c r="C22" s="29"/>
      <c r="D22" s="29"/>
      <c r="E22" s="29"/>
      <c r="F22" s="29"/>
      <c r="G22" s="29"/>
      <c r="H22" s="29"/>
      <c r="I22" s="30"/>
    </row>
    <row r="24">
      <c r="B24" s="614" t="s">
        <v>15090</v>
      </c>
      <c r="C24" s="29"/>
      <c r="D24" s="29"/>
      <c r="E24" s="30"/>
    </row>
    <row r="25" ht="21.75" customHeight="1">
      <c r="B25" s="615" t="s">
        <v>15091</v>
      </c>
      <c r="C25" s="30"/>
      <c r="D25" s="249"/>
      <c r="E25" s="621" t="s">
        <v>15092</v>
      </c>
    </row>
    <row r="26" ht="23.25" customHeight="1">
      <c r="B26" s="615" t="s">
        <v>15093</v>
      </c>
      <c r="C26" s="30"/>
      <c r="D26" s="622"/>
      <c r="E26" s="623"/>
    </row>
    <row r="27" ht="23.25" customHeight="1">
      <c r="B27" s="615" t="s">
        <v>15094</v>
      </c>
      <c r="C27" s="30"/>
      <c r="D27" s="34"/>
      <c r="E27" s="623" t="s">
        <v>15095</v>
      </c>
    </row>
    <row r="28" ht="35.25" customHeight="1">
      <c r="B28" s="624" t="s">
        <v>15096</v>
      </c>
      <c r="C28" s="625"/>
      <c r="D28" s="626"/>
      <c r="E28" s="627" t="s">
        <v>15097</v>
      </c>
    </row>
    <row r="29" ht="27.75" customHeight="1">
      <c r="B29" s="628"/>
      <c r="C29" s="629"/>
      <c r="D29" s="630"/>
      <c r="E29" s="630"/>
    </row>
    <row r="31">
      <c r="B31" s="631" t="s">
        <v>15098</v>
      </c>
      <c r="C31" s="29"/>
      <c r="D31" s="29"/>
      <c r="E31" s="30"/>
    </row>
    <row r="32">
      <c r="B32" s="632" t="s">
        <v>15099</v>
      </c>
      <c r="C32" s="632" t="s">
        <v>15100</v>
      </c>
      <c r="D32" s="633" t="s">
        <v>15101</v>
      </c>
      <c r="E32" s="633" t="s">
        <v>15102</v>
      </c>
    </row>
    <row r="33">
      <c r="B33" s="634" t="s">
        <v>79</v>
      </c>
      <c r="C33" s="635" t="s">
        <v>15103</v>
      </c>
      <c r="D33" s="34"/>
      <c r="E33" s="34"/>
    </row>
    <row r="34">
      <c r="B34" s="636"/>
      <c r="C34" s="635" t="s">
        <v>15104</v>
      </c>
      <c r="D34" s="34"/>
      <c r="E34" s="34"/>
    </row>
    <row r="35">
      <c r="B35" s="636"/>
      <c r="C35" s="635" t="s">
        <v>15105</v>
      </c>
      <c r="D35" s="34"/>
      <c r="E35" s="34"/>
    </row>
    <row r="36">
      <c r="B36" s="630"/>
      <c r="C36" s="637" t="s">
        <v>15106</v>
      </c>
      <c r="D36" s="34"/>
      <c r="E36" s="34"/>
    </row>
    <row r="37">
      <c r="B37" s="634" t="s">
        <v>12175</v>
      </c>
      <c r="C37" s="635" t="s">
        <v>15103</v>
      </c>
      <c r="D37" s="34"/>
      <c r="E37" s="34"/>
    </row>
    <row r="38">
      <c r="B38" s="636"/>
      <c r="C38" s="635" t="s">
        <v>15104</v>
      </c>
      <c r="D38" s="34"/>
      <c r="E38" s="34"/>
    </row>
    <row r="39">
      <c r="B39" s="630"/>
      <c r="C39" s="635" t="s">
        <v>15107</v>
      </c>
      <c r="D39" s="34"/>
      <c r="E39" s="34"/>
    </row>
    <row r="40">
      <c r="B40" s="634" t="s">
        <v>15108</v>
      </c>
      <c r="C40" s="34"/>
      <c r="D40" s="34"/>
      <c r="E40" s="34"/>
    </row>
    <row r="41">
      <c r="B41" s="636"/>
      <c r="C41" s="34"/>
      <c r="D41" s="34"/>
      <c r="E41" s="34"/>
    </row>
    <row r="42">
      <c r="B42" s="630"/>
      <c r="C42" s="34"/>
      <c r="D42" s="34"/>
      <c r="E42" s="34"/>
    </row>
    <row r="43">
      <c r="B43" s="634" t="s">
        <v>15109</v>
      </c>
      <c r="C43" s="635" t="s">
        <v>15110</v>
      </c>
      <c r="D43" s="34"/>
      <c r="E43" s="34"/>
    </row>
    <row r="44">
      <c r="B44" s="636"/>
      <c r="C44" s="34"/>
      <c r="D44" s="34"/>
      <c r="E44" s="34"/>
    </row>
    <row r="45">
      <c r="B45" s="630"/>
      <c r="C45" s="34"/>
      <c r="D45" s="34"/>
      <c r="E45" s="34"/>
    </row>
    <row r="46">
      <c r="B46" s="634" t="s">
        <v>13097</v>
      </c>
      <c r="C46" s="635" t="s">
        <v>15103</v>
      </c>
      <c r="D46" s="34"/>
      <c r="E46" s="34"/>
    </row>
    <row r="47">
      <c r="B47" s="636"/>
      <c r="C47" s="635" t="s">
        <v>15104</v>
      </c>
      <c r="D47" s="34"/>
      <c r="E47" s="34"/>
    </row>
    <row r="48">
      <c r="B48" s="630"/>
      <c r="C48" s="635" t="s">
        <v>6804</v>
      </c>
      <c r="D48" s="34"/>
      <c r="E48" s="34"/>
    </row>
    <row r="49">
      <c r="B49" s="638" t="s">
        <v>3266</v>
      </c>
      <c r="C49" s="639" t="s">
        <v>15111</v>
      </c>
      <c r="D49" s="34"/>
      <c r="E49" s="34"/>
    </row>
  </sheetData>
  <mergeCells count="39">
    <mergeCell ref="B1:E1"/>
    <mergeCell ref="G1:J1"/>
    <mergeCell ref="B2:E2"/>
    <mergeCell ref="G2:J2"/>
    <mergeCell ref="B3:E3"/>
    <mergeCell ref="G3:J3"/>
    <mergeCell ref="G4:J4"/>
    <mergeCell ref="G5:J5"/>
    <mergeCell ref="B4:E4"/>
    <mergeCell ref="B5:E5"/>
    <mergeCell ref="B6:E6"/>
    <mergeCell ref="B7:E7"/>
    <mergeCell ref="B9:I9"/>
    <mergeCell ref="B10:I10"/>
    <mergeCell ref="B11:I11"/>
    <mergeCell ref="B12:I12"/>
    <mergeCell ref="B13:I13"/>
    <mergeCell ref="B14:I14"/>
    <mergeCell ref="B15:I15"/>
    <mergeCell ref="B16:I16"/>
    <mergeCell ref="B17:I17"/>
    <mergeCell ref="B18:I18"/>
    <mergeCell ref="B19:I19"/>
    <mergeCell ref="B20:I20"/>
    <mergeCell ref="B21:I21"/>
    <mergeCell ref="B22:I22"/>
    <mergeCell ref="B24:E24"/>
    <mergeCell ref="B25:C25"/>
    <mergeCell ref="B26:C26"/>
    <mergeCell ref="B40:B42"/>
    <mergeCell ref="B43:B45"/>
    <mergeCell ref="B46:B48"/>
    <mergeCell ref="B27:C27"/>
    <mergeCell ref="B28:C29"/>
    <mergeCell ref="D28:D29"/>
    <mergeCell ref="E28:E29"/>
    <mergeCell ref="B31:E31"/>
    <mergeCell ref="B33:B36"/>
    <mergeCell ref="B37:B3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sheetViews>
  <sheetFormatPr customHeight="1" defaultColWidth="12.63" defaultRowHeight="15.75"/>
  <cols>
    <col customWidth="1" min="2" max="2" width="16.25"/>
    <col customWidth="1" min="3" max="3" width="22.88"/>
    <col customWidth="1" min="4" max="5" width="15.88"/>
    <col customWidth="1" min="9" max="9" width="37.88"/>
    <col customWidth="1" min="10" max="10" width="0.38"/>
  </cols>
  <sheetData>
    <row r="1">
      <c r="B1" s="614" t="s">
        <v>15065</v>
      </c>
      <c r="C1" s="29"/>
      <c r="D1" s="29"/>
      <c r="E1" s="30"/>
      <c r="G1" s="614" t="s">
        <v>15066</v>
      </c>
      <c r="H1" s="29"/>
      <c r="I1" s="29"/>
      <c r="J1" s="30"/>
    </row>
    <row r="2">
      <c r="B2" s="615" t="s">
        <v>15067</v>
      </c>
      <c r="C2" s="29"/>
      <c r="D2" s="29"/>
      <c r="E2" s="30"/>
      <c r="G2" s="615" t="s">
        <v>15112</v>
      </c>
      <c r="H2" s="29"/>
      <c r="I2" s="29"/>
      <c r="J2" s="30"/>
    </row>
    <row r="3">
      <c r="B3" s="615" t="s">
        <v>15069</v>
      </c>
      <c r="C3" s="29"/>
      <c r="D3" s="29"/>
      <c r="E3" s="30"/>
      <c r="G3" s="615" t="s">
        <v>15070</v>
      </c>
      <c r="H3" s="29"/>
      <c r="I3" s="29"/>
      <c r="J3" s="30"/>
    </row>
    <row r="4">
      <c r="B4" s="615" t="s">
        <v>15071</v>
      </c>
      <c r="C4" s="29"/>
      <c r="D4" s="29"/>
      <c r="E4" s="30"/>
      <c r="G4" s="615"/>
      <c r="H4" s="29"/>
      <c r="I4" s="29"/>
      <c r="J4" s="30"/>
    </row>
    <row r="5">
      <c r="B5" s="615" t="s">
        <v>15113</v>
      </c>
      <c r="C5" s="29"/>
      <c r="D5" s="29"/>
      <c r="E5" s="30"/>
      <c r="G5" s="616" t="s">
        <v>15114</v>
      </c>
      <c r="H5" s="29"/>
      <c r="I5" s="29"/>
      <c r="J5" s="30"/>
    </row>
    <row r="6">
      <c r="B6" s="615" t="s">
        <v>15115</v>
      </c>
      <c r="C6" s="29"/>
      <c r="D6" s="29"/>
      <c r="E6" s="30"/>
    </row>
    <row r="7">
      <c r="B7" s="615" t="s">
        <v>15116</v>
      </c>
      <c r="C7" s="29"/>
      <c r="D7" s="29"/>
      <c r="E7" s="30"/>
    </row>
    <row r="8">
      <c r="B8" s="1"/>
    </row>
    <row r="9">
      <c r="B9" s="614" t="s">
        <v>15076</v>
      </c>
      <c r="C9" s="29"/>
      <c r="D9" s="29"/>
      <c r="E9" s="29"/>
      <c r="F9" s="29"/>
      <c r="G9" s="29"/>
      <c r="H9" s="29"/>
      <c r="I9" s="30"/>
    </row>
    <row r="10">
      <c r="B10" s="617" t="s">
        <v>15077</v>
      </c>
      <c r="C10" s="29"/>
      <c r="D10" s="29"/>
      <c r="E10" s="29"/>
      <c r="F10" s="29"/>
      <c r="G10" s="29"/>
      <c r="H10" s="29"/>
      <c r="I10" s="30"/>
    </row>
    <row r="11" ht="19.5" customHeight="1">
      <c r="B11" s="615" t="s">
        <v>15117</v>
      </c>
      <c r="C11" s="29"/>
      <c r="D11" s="29"/>
      <c r="E11" s="29"/>
      <c r="F11" s="29"/>
      <c r="G11" s="29"/>
      <c r="H11" s="29"/>
      <c r="I11" s="30"/>
    </row>
    <row r="12" ht="42.75" customHeight="1">
      <c r="B12" s="618" t="s">
        <v>15118</v>
      </c>
      <c r="C12" s="29"/>
      <c r="D12" s="29"/>
      <c r="E12" s="29"/>
      <c r="F12" s="29"/>
      <c r="G12" s="29"/>
      <c r="H12" s="29"/>
      <c r="I12" s="30"/>
    </row>
    <row r="13" ht="32.25" customHeight="1">
      <c r="B13" s="618" t="s">
        <v>15119</v>
      </c>
      <c r="C13" s="29"/>
      <c r="D13" s="29"/>
      <c r="E13" s="29"/>
      <c r="F13" s="29"/>
      <c r="G13" s="29"/>
      <c r="H13" s="29"/>
      <c r="I13" s="30"/>
    </row>
    <row r="14">
      <c r="B14" s="617" t="s">
        <v>15081</v>
      </c>
      <c r="C14" s="29"/>
      <c r="D14" s="29"/>
      <c r="E14" s="29"/>
      <c r="F14" s="29"/>
      <c r="G14" s="29"/>
      <c r="H14" s="29"/>
      <c r="I14" s="30"/>
    </row>
    <row r="15">
      <c r="B15" s="615" t="s">
        <v>15120</v>
      </c>
      <c r="C15" s="29"/>
      <c r="D15" s="29"/>
      <c r="E15" s="29"/>
      <c r="F15" s="29"/>
      <c r="G15" s="29"/>
      <c r="H15" s="29"/>
      <c r="I15" s="30"/>
    </row>
    <row r="16">
      <c r="B16" s="618" t="s">
        <v>15121</v>
      </c>
      <c r="C16" s="29"/>
      <c r="D16" s="29"/>
      <c r="E16" s="29"/>
      <c r="F16" s="29"/>
      <c r="G16" s="29"/>
      <c r="H16" s="29"/>
      <c r="I16" s="30"/>
    </row>
    <row r="17">
      <c r="B17" s="618" t="s">
        <v>15122</v>
      </c>
      <c r="C17" s="29"/>
      <c r="D17" s="29"/>
      <c r="E17" s="29"/>
      <c r="F17" s="29"/>
      <c r="G17" s="29"/>
      <c r="H17" s="29"/>
      <c r="I17" s="30"/>
    </row>
    <row r="18">
      <c r="B18" s="619" t="s">
        <v>15123</v>
      </c>
      <c r="C18" s="29"/>
      <c r="D18" s="29"/>
      <c r="E18" s="29"/>
      <c r="F18" s="29"/>
      <c r="G18" s="29"/>
      <c r="H18" s="29"/>
      <c r="I18" s="30"/>
    </row>
    <row r="19">
      <c r="B19" s="617" t="s">
        <v>15086</v>
      </c>
      <c r="C19" s="29"/>
      <c r="D19" s="29"/>
      <c r="E19" s="29"/>
      <c r="F19" s="29"/>
      <c r="G19" s="29"/>
      <c r="H19" s="29"/>
      <c r="I19" s="30"/>
    </row>
    <row r="20">
      <c r="B20" s="618" t="s">
        <v>15124</v>
      </c>
      <c r="C20" s="29"/>
      <c r="D20" s="29"/>
      <c r="E20" s="29"/>
      <c r="F20" s="29"/>
      <c r="G20" s="29"/>
      <c r="H20" s="29"/>
      <c r="I20" s="30"/>
    </row>
    <row r="21" ht="30.75" customHeight="1">
      <c r="B21" s="618" t="s">
        <v>15125</v>
      </c>
      <c r="C21" s="29"/>
      <c r="D21" s="29"/>
      <c r="E21" s="29"/>
      <c r="F21" s="29"/>
      <c r="G21" s="29"/>
      <c r="H21" s="29"/>
      <c r="I21" s="30"/>
    </row>
    <row r="22" ht="23.25" customHeight="1">
      <c r="B22" s="620" t="s">
        <v>15126</v>
      </c>
      <c r="C22" s="29"/>
      <c r="D22" s="29"/>
      <c r="E22" s="29"/>
      <c r="F22" s="29"/>
      <c r="G22" s="29"/>
      <c r="H22" s="29"/>
      <c r="I22" s="30"/>
    </row>
    <row r="24">
      <c r="B24" s="614" t="s">
        <v>15090</v>
      </c>
      <c r="C24" s="29"/>
      <c r="D24" s="29"/>
      <c r="E24" s="30"/>
    </row>
    <row r="25" ht="21.75" customHeight="1">
      <c r="B25" s="615" t="s">
        <v>15091</v>
      </c>
      <c r="C25" s="30"/>
      <c r="D25" s="249"/>
      <c r="E25" s="621" t="s">
        <v>15092</v>
      </c>
    </row>
    <row r="26" ht="23.25" customHeight="1">
      <c r="B26" s="615" t="s">
        <v>15094</v>
      </c>
      <c r="C26" s="30"/>
      <c r="D26" s="34"/>
      <c r="E26" s="623" t="s">
        <v>15095</v>
      </c>
    </row>
    <row r="27" ht="35.25" customHeight="1">
      <c r="B27" s="624" t="s">
        <v>15096</v>
      </c>
      <c r="C27" s="625"/>
      <c r="D27" s="626"/>
      <c r="E27" s="627" t="s">
        <v>15097</v>
      </c>
    </row>
    <row r="28" ht="27.75" customHeight="1">
      <c r="B28" s="628"/>
      <c r="C28" s="629"/>
      <c r="D28" s="630"/>
      <c r="E28" s="630"/>
    </row>
    <row r="30">
      <c r="B30" s="631" t="s">
        <v>15098</v>
      </c>
      <c r="C30" s="29"/>
      <c r="D30" s="29"/>
      <c r="E30" s="30"/>
    </row>
    <row r="31">
      <c r="B31" s="632" t="s">
        <v>15099</v>
      </c>
      <c r="C31" s="632" t="s">
        <v>15100</v>
      </c>
      <c r="D31" s="633" t="s">
        <v>15101</v>
      </c>
      <c r="E31" s="633" t="s">
        <v>15102</v>
      </c>
    </row>
    <row r="32">
      <c r="B32" s="634" t="s">
        <v>79</v>
      </c>
      <c r="C32" s="635" t="s">
        <v>15103</v>
      </c>
      <c r="D32" s="34"/>
      <c r="E32" s="34"/>
    </row>
    <row r="33">
      <c r="B33" s="636"/>
      <c r="C33" s="635" t="s">
        <v>15104</v>
      </c>
      <c r="D33" s="34"/>
      <c r="E33" s="34"/>
    </row>
    <row r="34">
      <c r="B34" s="636"/>
      <c r="C34" s="635" t="s">
        <v>15105</v>
      </c>
      <c r="D34" s="34"/>
      <c r="E34" s="34"/>
    </row>
    <row r="35">
      <c r="B35" s="630"/>
      <c r="C35" s="637" t="s">
        <v>15106</v>
      </c>
      <c r="D35" s="34"/>
      <c r="E35" s="34"/>
    </row>
    <row r="36">
      <c r="B36" s="634" t="s">
        <v>12175</v>
      </c>
      <c r="C36" s="635" t="s">
        <v>15103</v>
      </c>
      <c r="D36" s="34"/>
      <c r="E36" s="34"/>
    </row>
    <row r="37">
      <c r="B37" s="636"/>
      <c r="C37" s="635" t="s">
        <v>15104</v>
      </c>
      <c r="D37" s="34"/>
      <c r="E37" s="34"/>
    </row>
    <row r="38">
      <c r="B38" s="630"/>
      <c r="C38" s="635" t="s">
        <v>15107</v>
      </c>
      <c r="D38" s="34"/>
      <c r="E38" s="34"/>
    </row>
    <row r="39">
      <c r="B39" s="634" t="s">
        <v>15108</v>
      </c>
      <c r="C39" s="34"/>
      <c r="D39" s="34"/>
      <c r="E39" s="34"/>
    </row>
    <row r="40">
      <c r="B40" s="636"/>
      <c r="C40" s="34"/>
      <c r="D40" s="34"/>
      <c r="E40" s="34"/>
    </row>
    <row r="41">
      <c r="B41" s="630"/>
      <c r="C41" s="34"/>
      <c r="D41" s="34"/>
      <c r="E41" s="34"/>
    </row>
    <row r="42">
      <c r="B42" s="634" t="s">
        <v>15109</v>
      </c>
      <c r="C42" s="635" t="s">
        <v>15110</v>
      </c>
      <c r="D42" s="34"/>
      <c r="E42" s="34"/>
    </row>
    <row r="43">
      <c r="B43" s="636"/>
      <c r="C43" s="34"/>
      <c r="D43" s="34"/>
      <c r="E43" s="34"/>
    </row>
    <row r="44">
      <c r="B44" s="630"/>
      <c r="C44" s="34"/>
      <c r="D44" s="34"/>
      <c r="E44" s="34"/>
    </row>
    <row r="45">
      <c r="B45" s="634" t="s">
        <v>13097</v>
      </c>
      <c r="C45" s="635" t="s">
        <v>15103</v>
      </c>
      <c r="D45" s="34"/>
      <c r="E45" s="34"/>
    </row>
    <row r="46">
      <c r="B46" s="636"/>
      <c r="C46" s="635" t="s">
        <v>15104</v>
      </c>
      <c r="D46" s="34"/>
      <c r="E46" s="34"/>
    </row>
    <row r="47">
      <c r="B47" s="630"/>
      <c r="C47" s="635" t="s">
        <v>6804</v>
      </c>
      <c r="D47" s="34"/>
      <c r="E47" s="34"/>
    </row>
  </sheetData>
  <mergeCells count="38">
    <mergeCell ref="B1:E1"/>
    <mergeCell ref="G1:J1"/>
    <mergeCell ref="B2:E2"/>
    <mergeCell ref="G2:J2"/>
    <mergeCell ref="B3:E3"/>
    <mergeCell ref="G3:J3"/>
    <mergeCell ref="G4:J4"/>
    <mergeCell ref="G5:J5"/>
    <mergeCell ref="B4:E4"/>
    <mergeCell ref="B5:E5"/>
    <mergeCell ref="B6:E6"/>
    <mergeCell ref="B7:E7"/>
    <mergeCell ref="B9:I9"/>
    <mergeCell ref="B10:I10"/>
    <mergeCell ref="B11:I11"/>
    <mergeCell ref="B12:I12"/>
    <mergeCell ref="B13:I13"/>
    <mergeCell ref="B14:I14"/>
    <mergeCell ref="B15:I15"/>
    <mergeCell ref="B16:I16"/>
    <mergeCell ref="B17:I17"/>
    <mergeCell ref="B18:I18"/>
    <mergeCell ref="B19:I19"/>
    <mergeCell ref="B20:I20"/>
    <mergeCell ref="B21:I21"/>
    <mergeCell ref="B22:I22"/>
    <mergeCell ref="B24:E24"/>
    <mergeCell ref="B25:C25"/>
    <mergeCell ref="B26:C26"/>
    <mergeCell ref="B42:B44"/>
    <mergeCell ref="B45:B47"/>
    <mergeCell ref="B27:C28"/>
    <mergeCell ref="D27:D28"/>
    <mergeCell ref="E27:E28"/>
    <mergeCell ref="B30:E30"/>
    <mergeCell ref="B32:B35"/>
    <mergeCell ref="B36:B38"/>
    <mergeCell ref="B39:B41"/>
  </mergeCells>
  <drawing r:id="rId1"/>
</worksheet>
</file>